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codeName="ThisWorkbook" defaultThemeVersion="166925"/>
  <mc:AlternateContent xmlns:mc="http://schemas.openxmlformats.org/markup-compatibility/2006">
    <mc:Choice Requires="x15">
      <x15ac:absPath xmlns:x15ac="http://schemas.microsoft.com/office/spreadsheetml/2010/11/ac" url="G:\Water Strategy\A2 file structure\WRMP24\WRW\Valuestream\Runs\CWC\"/>
    </mc:Choice>
  </mc:AlternateContent>
  <xr:revisionPtr revIDLastSave="0" documentId="8_{85532D3C-2E71-4C31-94C4-3E24515B919D}" xr6:coauthVersionLast="47" xr6:coauthVersionMax="47" xr10:uidLastSave="{00000000-0000-0000-0000-000000000000}"/>
  <bookViews>
    <workbookView xWindow="-4995" yWindow="-21720" windowWidth="38640" windowHeight="21240" tabRatio="650" firstSheet="1" activeTab="11" xr2:uid="{F8ED375E-840B-47F5-9E2B-E3A360D39935}"/>
  </bookViews>
  <sheets>
    <sheet name="ReadMe" sheetId="1" r:id="rId1"/>
    <sheet name="SEA Input" sheetId="15" r:id="rId2"/>
    <sheet name="NCA Input" sheetId="19" r:id="rId3"/>
    <sheet name="SEA Scores+Subweights" sheetId="16" r:id="rId4"/>
    <sheet name="NCA Scores+Subweights" sheetId="17" r:id="rId5"/>
    <sheet name="SEA Calcs1" sheetId="24" r:id="rId6"/>
    <sheet name="SEA Calcs2" sheetId="6" r:id="rId7"/>
    <sheet name="NCA Calcs1" sheetId="25" r:id="rId8"/>
    <sheet name="NCA Calcs2" sheetId="20" r:id="rId9"/>
    <sheet name="MetricWeights" sheetId="11" r:id="rId10"/>
    <sheet name="MetricsOutput" sheetId="21" r:id="rId11"/>
    <sheet name="WeightsOutput" sheetId="22" r:id="rId12"/>
  </sheets>
  <definedNames>
    <definedName name="MCDAScores_NCA_Dur_Neg">'NCA Scores+Subweights'!$C$23:$I$26</definedName>
    <definedName name="MCDAScores_NCA_Dur_Pos">'NCA Scores+Subweights'!$C$39:$I$42</definedName>
    <definedName name="MCDAScores_NCA_Mag_Neg">'NCA Scores+Subweights'!$C$13:$I$16</definedName>
    <definedName name="MCDAScores_NCA_Mag_Pos">'NCA Scores+Subweights'!$C$29:$I$32</definedName>
    <definedName name="MCDAScores_NCA_Scale_Neg">'NCA Scores+Subweights'!$C$18:$I$21</definedName>
    <definedName name="MCDAScores_NCA_Scale_Pos">'NCA Scores+Subweights'!$C$34:$I$37</definedName>
    <definedName name="MCDAScores_SEA_C_Neg">'SEA Scores+Subweights'!$D$16:$T$23</definedName>
    <definedName name="MCDAScores_SEA_C_Pos">'SEA Scores+Subweights'!$D$35:$T$42</definedName>
    <definedName name="MCDAScores_SEA_O_Neg">'SEA Scores+Subweights'!$D$25:$T$32</definedName>
    <definedName name="MCDAScores_SEA_O_Pos">'SEA Scores+Subweights'!$D$44:$T$51</definedName>
    <definedName name="NCACalcs2_Metrics_Neg">'NCA Calcs2'!$AO$6:$AR$6</definedName>
    <definedName name="NCACalcs2_Metrics_Pos">'NCA Calcs2'!$CE$6:$CH$6</definedName>
    <definedName name="NCACalcs2_MetricValues_Neg">'NCA Calcs2'!$AO$8:$AR$107</definedName>
    <definedName name="NCACalcs2_MetricValues_Pos">'NCA Calcs2'!$CE$8:$CH$107</definedName>
    <definedName name="NCACalcs2_Options">'NCA Calcs2'!$C$8:$C$107</definedName>
    <definedName name="NCACats">'NCA Scores+Subweights'!$C$11:$I$11</definedName>
    <definedName name="NCAMetrics">'NCA Input'!$B$8:$B$13</definedName>
    <definedName name="NCAOptionScores_Trans">'NCA Calcs1'!$D$4:$J$603</definedName>
    <definedName name="NCAScore_Dur_Neg">'NCA Scores+Subweights'!$B$23:$B$26</definedName>
    <definedName name="NCAScore_Dur_Pos">'NCA Scores+Subweights'!$B$39:$B$42</definedName>
    <definedName name="NCAScore_Mag_Neg">'NCA Scores+Subweights'!$B$13:$B$16</definedName>
    <definedName name="NCAScore_Mag_Pos">'NCA Scores+Subweights'!$B$29:$B$32</definedName>
    <definedName name="NCAScore_Scale_Neg">'NCA Scores+Subweights'!$B$18:$B$21</definedName>
    <definedName name="NCAScore_Scale_Pos">'NCA Scores+Subweights'!$B$34:$B$37</definedName>
    <definedName name="NegEffects_NCA">'NCA Calcs2'!$D$8:$AE$107</definedName>
    <definedName name="NegEffects_NCA_Combined">'NCA Calcs2'!$AG$8:$AM$107</definedName>
    <definedName name="NegEffects_SEA">'SEA Calcs2'!$D$8:$BB$107</definedName>
    <definedName name="NegEffects_SEA_Combined">'SEA Calcs2'!$BD$8:$BT$107</definedName>
    <definedName name="NOptions_NCA">IFERROR(MAX('NCA Calcs1'!$A$4:$A$603),0)</definedName>
    <definedName name="NOptions_SEA">IFERROR(MAX('SEA Calcs1'!$A$4:$A$403),0)</definedName>
    <definedName name="Options_NCA">'NCA Input'!$C$8:$C$607</definedName>
    <definedName name="Options_SEA">'SEA Input'!$C$8:$C$407</definedName>
    <definedName name="PosEffects_NCA">'NCA Calcs2'!$AT$8:$BU$107</definedName>
    <definedName name="PosEffects_NCA_Combined">'NCA Calcs2'!$BW$8:$CC$107</definedName>
    <definedName name="PosEffects_SEA">'SEA Calcs2'!$CA$8:$DY$107</definedName>
    <definedName name="PosEffects_SEA_Combined">'SEA Calcs2'!$EA$8:$EQ$107</definedName>
    <definedName name="SEACalcs2_Metrics_Neg">'SEA Calcs2'!$BV$6:$BY$6</definedName>
    <definedName name="SEACalcs2_Metrics_Pos">'SEA Calcs2'!$ES$6:$EV$6</definedName>
    <definedName name="SEACats">'SEA Input'!$D$7:$T$7</definedName>
    <definedName name="SEAOptionScores_Trans">'SEA Calcs1'!$D$4:$T$403</definedName>
    <definedName name="SEAScore_C_Neg">'SEA Scores+Subweights'!$C$16:$C$23</definedName>
    <definedName name="SEAScore_C_Pos">'SEA Scores+Subweights'!$C$35:$C$42</definedName>
    <definedName name="SEAScore_O_Neg">'SEA Scores+Subweights'!$C$25:$C$32</definedName>
    <definedName name="SEAScore_O_Pos">'SEA Scores+Subweights'!$C$44:$C$51</definedName>
    <definedName name="Stages">'SEA Input'!$B$8:$B$11</definedName>
    <definedName name="w_C_Neg">'SEA Scores+Subweights'!$D$64:$T$64</definedName>
    <definedName name="w_C_Pos">'SEA Scores+Subweights'!$D$67:$T$67</definedName>
    <definedName name="w_Carbon_SNR_Neg_NCA">MetricWeights!$D$68</definedName>
    <definedName name="w_Carbon_SNR_Neg_SEA">MetricWeights!$C$68</definedName>
    <definedName name="w_FR_SNR_Neg_NCA">MetricWeights!$D$25</definedName>
    <definedName name="w_FR_SNR_Neg_SEA">MetricWeights!$C$25</definedName>
    <definedName name="w_FR_SNR_Pos_NCA">MetricWeights!$D$33</definedName>
    <definedName name="w_FR_SNR_Pos_SEA">MetricWeights!$C$33</definedName>
    <definedName name="w_HSWB_SNR_Neg_NCA">MetricWeights!$D$24</definedName>
    <definedName name="w_HSWB_SNR_Neg_SEA">MetricWeights!$C$24</definedName>
    <definedName name="w_HSWB_SNR_Pos_NCA">MetricWeights!$D$32</definedName>
    <definedName name="w_HSWB_SNR_Pos_SEA">MetricWeights!$C$32</definedName>
    <definedName name="w_MAB_SNR_Neg_NCA">MetricWeights!$D$23</definedName>
    <definedName name="w_MAB_SNR_Neg_SEA">MetricWeights!$C$23</definedName>
    <definedName name="w_MAB_SNR_Pos_NCA">MetricWeights!$D$31</definedName>
    <definedName name="w_MAB_SNR_Pos_SEA">MetricWeights!$C$31</definedName>
    <definedName name="w_NCA_Neg">'NCA Scores+Subweights'!$C$51:$I$53</definedName>
    <definedName name="w_NCA_Pos">'NCA Scores+Subweights'!$C$55:$I$57</definedName>
    <definedName name="w_O_Neg">'SEA Scores+Subweights'!$D$65:$T$65</definedName>
    <definedName name="w_O_Pos">'SEA Scores+Subweights'!$D$68:$T$68</definedName>
    <definedName name="w_SNRPos_SNRNeg_NCA">MetricWeights!$D$39</definedName>
    <definedName name="w_SNRPos_SNRNeg_SEA">MetricWeights!$C$39</definedName>
    <definedName name="wCarbon">MetricWeights!$C$51</definedName>
    <definedName name="wPWSCustomer">MetricWeights!$C$52</definedName>
    <definedName name="wPWSDrought">MetricWeights!$C$50</definedName>
    <definedName name="WRWMetrics_NCA">'NCA Scores+Subweights'!$B$60:$B$67</definedName>
    <definedName name="WRWMetrics_SEA">'SEA Scores+Subweights'!$C$72:$C$79</definedName>
    <definedName name="WRWMetricWeights_NCA">'NCA Scores+Subweights'!$C$60:$I$67</definedName>
    <definedName name="WRWMetricWeights_SEA">'SEA Scores+Subweights'!$D$72:$T$79</definedName>
  </definedNames>
  <calcPr calcId="191029" refMode="R1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1" i="22" l="1"/>
  <c r="L10" i="22"/>
  <c r="D33" i="11"/>
  <c r="D32" i="11"/>
  <c r="D31" i="11"/>
  <c r="D25" i="11"/>
  <c r="D24" i="11"/>
  <c r="D23" i="11"/>
  <c r="C23" i="11"/>
  <c r="D64" i="16"/>
  <c r="B598" i="25"/>
  <c r="A598" i="25"/>
  <c r="C603" i="25" s="1"/>
  <c r="C597" i="25"/>
  <c r="J597" i="25" s="1"/>
  <c r="C596" i="25"/>
  <c r="J596" i="25" s="1"/>
  <c r="C593" i="25"/>
  <c r="J593" i="25" s="1"/>
  <c r="C592" i="25"/>
  <c r="J592" i="25" s="1"/>
  <c r="B592" i="25"/>
  <c r="A592" i="25"/>
  <c r="C595" i="25" s="1"/>
  <c r="J595" i="25" s="1"/>
  <c r="B586" i="25"/>
  <c r="A586" i="25"/>
  <c r="C591" i="25" s="1"/>
  <c r="C582" i="25"/>
  <c r="J582" i="25" s="1"/>
  <c r="B580" i="25"/>
  <c r="A580" i="25"/>
  <c r="C583" i="25" s="1"/>
  <c r="J583" i="25" s="1"/>
  <c r="C576" i="25"/>
  <c r="B574" i="25"/>
  <c r="A574" i="25"/>
  <c r="C577" i="25" s="1"/>
  <c r="B568" i="25"/>
  <c r="A568" i="25"/>
  <c r="C567" i="25"/>
  <c r="C566" i="25"/>
  <c r="C563" i="25"/>
  <c r="C562" i="25"/>
  <c r="B562" i="25"/>
  <c r="A562" i="25"/>
  <c r="C565" i="25" s="1"/>
  <c r="B556" i="25"/>
  <c r="A556" i="25"/>
  <c r="B550" i="25"/>
  <c r="A550" i="25"/>
  <c r="B544" i="25"/>
  <c r="A544" i="25"/>
  <c r="C543" i="25"/>
  <c r="C542" i="25"/>
  <c r="C539" i="25"/>
  <c r="C538" i="25"/>
  <c r="B538" i="25"/>
  <c r="A538" i="25"/>
  <c r="C541" i="25" s="1"/>
  <c r="C537" i="25"/>
  <c r="C536" i="25"/>
  <c r="C533" i="25"/>
  <c r="C532" i="25"/>
  <c r="B532" i="25"/>
  <c r="A532" i="25"/>
  <c r="C535" i="25" s="1"/>
  <c r="B526" i="25"/>
  <c r="A526" i="25"/>
  <c r="B520" i="25"/>
  <c r="A520" i="25"/>
  <c r="B514" i="25"/>
  <c r="A514" i="25"/>
  <c r="B508" i="25"/>
  <c r="A508" i="25"/>
  <c r="C513" i="25" s="1"/>
  <c r="H506" i="25"/>
  <c r="C506" i="25"/>
  <c r="J506" i="25" s="1"/>
  <c r="C505" i="25"/>
  <c r="C502" i="25"/>
  <c r="B502" i="25"/>
  <c r="A502" i="25"/>
  <c r="C507" i="25" s="1"/>
  <c r="B496" i="25"/>
  <c r="A496" i="25"/>
  <c r="C501" i="25" s="1"/>
  <c r="B490" i="25"/>
  <c r="A490" i="25"/>
  <c r="C491" i="25" s="1"/>
  <c r="B484" i="25"/>
  <c r="A484" i="25"/>
  <c r="C480" i="25"/>
  <c r="J480" i="25" s="1"/>
  <c r="C479" i="25"/>
  <c r="J479" i="25" s="1"/>
  <c r="B478" i="25"/>
  <c r="A478" i="25"/>
  <c r="B472" i="25"/>
  <c r="A472" i="25"/>
  <c r="C477" i="25" s="1"/>
  <c r="C470" i="25"/>
  <c r="J470" i="25" s="1"/>
  <c r="C469" i="25"/>
  <c r="J469" i="25" s="1"/>
  <c r="C466" i="25"/>
  <c r="J466" i="25" s="1"/>
  <c r="B466" i="25"/>
  <c r="A466" i="25"/>
  <c r="C468" i="25" s="1"/>
  <c r="J468" i="25" s="1"/>
  <c r="B460" i="25"/>
  <c r="A460" i="25"/>
  <c r="C465" i="25" s="1"/>
  <c r="C459" i="25"/>
  <c r="J459" i="25" s="1"/>
  <c r="B454" i="25"/>
  <c r="A454" i="25"/>
  <c r="B448" i="25"/>
  <c r="A448" i="25"/>
  <c r="C453" i="25" s="1"/>
  <c r="C446" i="25"/>
  <c r="J446" i="25" s="1"/>
  <c r="C445" i="25"/>
  <c r="J445" i="25" s="1"/>
  <c r="C442" i="25"/>
  <c r="J442" i="25" s="1"/>
  <c r="B442" i="25"/>
  <c r="A442" i="25"/>
  <c r="C444" i="25" s="1"/>
  <c r="J444" i="25" s="1"/>
  <c r="B436" i="25"/>
  <c r="A436" i="25"/>
  <c r="C441" i="25" s="1"/>
  <c r="C432" i="25"/>
  <c r="C431" i="25"/>
  <c r="B430" i="25"/>
  <c r="A430" i="25"/>
  <c r="B424" i="25"/>
  <c r="A424" i="25"/>
  <c r="B418" i="25"/>
  <c r="A418" i="25"/>
  <c r="B412" i="25"/>
  <c r="A412" i="25"/>
  <c r="B406" i="25"/>
  <c r="A406" i="25"/>
  <c r="C411" i="25" s="1"/>
  <c r="C405" i="25"/>
  <c r="C404" i="25"/>
  <c r="E401" i="25"/>
  <c r="C401" i="25"/>
  <c r="C400" i="25"/>
  <c r="B400" i="25"/>
  <c r="A400" i="25"/>
  <c r="C402" i="25" s="1"/>
  <c r="B394" i="25"/>
  <c r="A394" i="25"/>
  <c r="C391" i="25"/>
  <c r="B388" i="25"/>
  <c r="A388" i="25"/>
  <c r="H383" i="25"/>
  <c r="C383" i="25"/>
  <c r="B382" i="25"/>
  <c r="A382" i="25"/>
  <c r="C386" i="25" s="1"/>
  <c r="E386" i="25" s="1"/>
  <c r="I381" i="25"/>
  <c r="C381" i="25"/>
  <c r="C377" i="25"/>
  <c r="I377" i="25" s="1"/>
  <c r="B376" i="25"/>
  <c r="A376" i="25"/>
  <c r="C380" i="25" s="1"/>
  <c r="F380" i="25" s="1"/>
  <c r="C375" i="25"/>
  <c r="H375" i="25" s="1"/>
  <c r="E374" i="25"/>
  <c r="C371" i="25"/>
  <c r="H371" i="25" s="1"/>
  <c r="B370" i="25"/>
  <c r="A370" i="25"/>
  <c r="C374" i="25" s="1"/>
  <c r="C369" i="25"/>
  <c r="I369" i="25" s="1"/>
  <c r="F368" i="25"/>
  <c r="C365" i="25"/>
  <c r="I365" i="25" s="1"/>
  <c r="B364" i="25"/>
  <c r="A364" i="25"/>
  <c r="C368" i="25" s="1"/>
  <c r="C363" i="25"/>
  <c r="H363" i="25" s="1"/>
  <c r="B358" i="25"/>
  <c r="A358" i="25"/>
  <c r="B352" i="25"/>
  <c r="A352" i="25"/>
  <c r="C351" i="25"/>
  <c r="C348" i="25"/>
  <c r="D346" i="25"/>
  <c r="C346" i="25"/>
  <c r="H346" i="25" s="1"/>
  <c r="B346" i="25"/>
  <c r="A346" i="25"/>
  <c r="C350" i="25" s="1"/>
  <c r="D350" i="25" s="1"/>
  <c r="C345" i="25"/>
  <c r="I345" i="25" s="1"/>
  <c r="J342" i="25"/>
  <c r="B340" i="25"/>
  <c r="A340" i="25"/>
  <c r="C342" i="25" s="1"/>
  <c r="B334" i="25"/>
  <c r="A334" i="25"/>
  <c r="B328" i="25"/>
  <c r="A328" i="25"/>
  <c r="C332" i="25" s="1"/>
  <c r="J332" i="25" s="1"/>
  <c r="I327" i="25"/>
  <c r="C326" i="25"/>
  <c r="J323" i="25"/>
  <c r="H323" i="25"/>
  <c r="C323" i="25"/>
  <c r="C322" i="25"/>
  <c r="B322" i="25"/>
  <c r="A322" i="25"/>
  <c r="C327" i="25" s="1"/>
  <c r="D327" i="25" s="1"/>
  <c r="H321" i="25"/>
  <c r="B316" i="25"/>
  <c r="A316" i="25"/>
  <c r="C321" i="25" s="1"/>
  <c r="J314" i="25"/>
  <c r="C314" i="25"/>
  <c r="J313" i="25"/>
  <c r="D313" i="25"/>
  <c r="C313" i="25"/>
  <c r="D312" i="25"/>
  <c r="C310" i="25"/>
  <c r="B310" i="25"/>
  <c r="A310" i="25"/>
  <c r="C312" i="25" s="1"/>
  <c r="B304" i="25"/>
  <c r="A304" i="25"/>
  <c r="C309" i="25" s="1"/>
  <c r="H309" i="25" s="1"/>
  <c r="B298" i="25"/>
  <c r="A298" i="25"/>
  <c r="B292" i="25"/>
  <c r="A292" i="25"/>
  <c r="C297" i="25" s="1"/>
  <c r="H297" i="25" s="1"/>
  <c r="C288" i="25"/>
  <c r="B286" i="25"/>
  <c r="A286" i="25"/>
  <c r="B280" i="25"/>
  <c r="A280" i="25"/>
  <c r="C275" i="25"/>
  <c r="B274" i="25"/>
  <c r="A274" i="25"/>
  <c r="B268" i="25"/>
  <c r="A268" i="25"/>
  <c r="C266" i="25"/>
  <c r="C265" i="25"/>
  <c r="C262" i="25"/>
  <c r="B262" i="25"/>
  <c r="A262" i="25"/>
  <c r="C264" i="25" s="1"/>
  <c r="B256" i="25"/>
  <c r="A256" i="25"/>
  <c r="C255" i="25"/>
  <c r="B250" i="25"/>
  <c r="A250" i="25"/>
  <c r="C254" i="25" s="1"/>
  <c r="C247" i="25"/>
  <c r="B244" i="25"/>
  <c r="A244" i="25"/>
  <c r="C248" i="25" s="1"/>
  <c r="E248" i="25" s="1"/>
  <c r="B238" i="25"/>
  <c r="A238" i="25"/>
  <c r="C243" i="25" s="1"/>
  <c r="C237" i="25"/>
  <c r="C236" i="25"/>
  <c r="G236" i="25" s="1"/>
  <c r="C233" i="25"/>
  <c r="C232" i="25"/>
  <c r="G232" i="25" s="1"/>
  <c r="B232" i="25"/>
  <c r="A232" i="25"/>
  <c r="C234" i="25" s="1"/>
  <c r="B226" i="25"/>
  <c r="A226" i="25"/>
  <c r="C231" i="25" s="1"/>
  <c r="E224" i="25"/>
  <c r="C223" i="25"/>
  <c r="B220" i="25"/>
  <c r="A220" i="25"/>
  <c r="C224" i="25" s="1"/>
  <c r="C219" i="25"/>
  <c r="B214" i="25"/>
  <c r="A214" i="25"/>
  <c r="C211" i="25"/>
  <c r="G211" i="25" s="1"/>
  <c r="C209" i="25"/>
  <c r="G209" i="25" s="1"/>
  <c r="B208" i="25"/>
  <c r="A208" i="25"/>
  <c r="B202" i="25"/>
  <c r="A202" i="25"/>
  <c r="C196" i="25"/>
  <c r="I196" i="25" s="1"/>
  <c r="B196" i="25"/>
  <c r="A196" i="25"/>
  <c r="C201" i="25" s="1"/>
  <c r="E201" i="25" s="1"/>
  <c r="C193" i="25"/>
  <c r="H193" i="25" s="1"/>
  <c r="B190" i="25"/>
  <c r="A190" i="25"/>
  <c r="C191" i="25" s="1"/>
  <c r="C188" i="25"/>
  <c r="I188" i="25" s="1"/>
  <c r="C184" i="25"/>
  <c r="I184" i="25" s="1"/>
  <c r="B184" i="25"/>
  <c r="A184" i="25"/>
  <c r="C189" i="25" s="1"/>
  <c r="F189" i="25" s="1"/>
  <c r="B178" i="25"/>
  <c r="A178" i="25"/>
  <c r="C181" i="25" s="1"/>
  <c r="C172" i="25"/>
  <c r="I172" i="25" s="1"/>
  <c r="B172" i="25"/>
  <c r="A172" i="25"/>
  <c r="C177" i="25" s="1"/>
  <c r="C169" i="25"/>
  <c r="B166" i="25"/>
  <c r="A166" i="25"/>
  <c r="C167" i="25" s="1"/>
  <c r="C164" i="25"/>
  <c r="I164" i="25" s="1"/>
  <c r="C160" i="25"/>
  <c r="I160" i="25" s="1"/>
  <c r="B160" i="25"/>
  <c r="A160" i="25"/>
  <c r="C165" i="25" s="1"/>
  <c r="F165" i="25" s="1"/>
  <c r="B154" i="25"/>
  <c r="A154" i="25"/>
  <c r="C157" i="25" s="1"/>
  <c r="B148" i="25"/>
  <c r="A148" i="25"/>
  <c r="B142" i="25"/>
  <c r="A142" i="25"/>
  <c r="C144" i="25" s="1"/>
  <c r="J144" i="25" s="1"/>
  <c r="B136" i="25"/>
  <c r="A136" i="25"/>
  <c r="C141" i="25" s="1"/>
  <c r="C134" i="25"/>
  <c r="J134" i="25" s="1"/>
  <c r="C131" i="25"/>
  <c r="J131" i="25" s="1"/>
  <c r="B130" i="25"/>
  <c r="A130" i="25"/>
  <c r="C133" i="25" s="1"/>
  <c r="J133" i="25" s="1"/>
  <c r="B124" i="25"/>
  <c r="A124" i="25"/>
  <c r="B118" i="25"/>
  <c r="A118" i="25"/>
  <c r="C122" i="25" s="1"/>
  <c r="G122" i="25" s="1"/>
  <c r="B112" i="25"/>
  <c r="A112" i="25"/>
  <c r="C111" i="25"/>
  <c r="J111" i="25" s="1"/>
  <c r="C110" i="25"/>
  <c r="J110" i="25" s="1"/>
  <c r="C107" i="25"/>
  <c r="J107" i="25" s="1"/>
  <c r="C106" i="25"/>
  <c r="J106" i="25" s="1"/>
  <c r="B106" i="25"/>
  <c r="A106" i="25"/>
  <c r="C109" i="25" s="1"/>
  <c r="J109" i="25" s="1"/>
  <c r="B100" i="25"/>
  <c r="A100" i="25"/>
  <c r="C105" i="25" s="1"/>
  <c r="C96" i="25"/>
  <c r="J96" i="25" s="1"/>
  <c r="B94" i="25"/>
  <c r="A94" i="25"/>
  <c r="B88" i="25"/>
  <c r="A88" i="25"/>
  <c r="B82" i="25"/>
  <c r="A82" i="25"/>
  <c r="C85" i="25" s="1"/>
  <c r="G85" i="25" s="1"/>
  <c r="B76" i="25"/>
  <c r="A76" i="25"/>
  <c r="G74" i="25"/>
  <c r="C71" i="25"/>
  <c r="J71" i="25" s="1"/>
  <c r="B70" i="25"/>
  <c r="A70" i="25"/>
  <c r="C74" i="25" s="1"/>
  <c r="J74" i="25" s="1"/>
  <c r="B64" i="25"/>
  <c r="A64" i="25"/>
  <c r="C69" i="25" s="1"/>
  <c r="B58" i="25"/>
  <c r="A58" i="25"/>
  <c r="C60" i="25" s="1"/>
  <c r="B52" i="25"/>
  <c r="A52" i="25"/>
  <c r="B46" i="25"/>
  <c r="A46" i="25"/>
  <c r="C50" i="25" s="1"/>
  <c r="B40" i="25"/>
  <c r="A40" i="25"/>
  <c r="B34" i="25"/>
  <c r="A34" i="25"/>
  <c r="C36" i="25" s="1"/>
  <c r="B28" i="25"/>
  <c r="A28" i="25"/>
  <c r="C31" i="25" s="1"/>
  <c r="B22" i="25"/>
  <c r="A22" i="25"/>
  <c r="C26" i="25" s="1"/>
  <c r="B16" i="25"/>
  <c r="A16" i="25"/>
  <c r="C21" i="25" s="1"/>
  <c r="B10" i="25"/>
  <c r="A10" i="25"/>
  <c r="C13" i="25" s="1"/>
  <c r="B4" i="25"/>
  <c r="A4" i="25"/>
  <c r="C6" i="25" s="1"/>
  <c r="A4" i="24"/>
  <c r="J21" i="25"/>
  <c r="J13" i="25"/>
  <c r="J31" i="25"/>
  <c r="G50" i="25"/>
  <c r="J36" i="25"/>
  <c r="J26" i="25"/>
  <c r="C7" i="25" l="1"/>
  <c r="C4" i="25"/>
  <c r="C14" i="25"/>
  <c r="C47" i="25"/>
  <c r="C51" i="25"/>
  <c r="B99" i="20" a="1"/>
  <c r="B99" i="20" s="1"/>
  <c r="B91" i="20" a="1"/>
  <c r="B91" i="20" s="1"/>
  <c r="B80" i="20" a="1"/>
  <c r="B80" i="20" s="1"/>
  <c r="B65" i="20" a="1"/>
  <c r="B65" i="20" s="1"/>
  <c r="CE65" i="20" s="1"/>
  <c r="B51" i="20" a="1"/>
  <c r="B51" i="20" s="1"/>
  <c r="B44" i="20" a="1"/>
  <c r="B44" i="20" s="1"/>
  <c r="B33" i="20" a="1"/>
  <c r="B33" i="20" s="1"/>
  <c r="G33" i="20" s="1"/>
  <c r="B26" i="20" a="1"/>
  <c r="B26" i="20" s="1"/>
  <c r="C61" i="25"/>
  <c r="B106" i="20" a="1"/>
  <c r="B106" i="20" s="1"/>
  <c r="V106" i="20" s="1" a="1"/>
  <c r="V106" i="20" s="1"/>
  <c r="B102" i="20" a="1"/>
  <c r="B102" i="20" s="1"/>
  <c r="BF102" i="20" s="1" a="1"/>
  <c r="BF102" i="20" s="1"/>
  <c r="B98" i="20" a="1"/>
  <c r="B98" i="20" s="1"/>
  <c r="B94" i="20" a="1"/>
  <c r="B94" i="20" s="1"/>
  <c r="B90" i="20" a="1"/>
  <c r="B90" i="20" s="1"/>
  <c r="B87" i="20" a="1"/>
  <c r="B87" i="20" s="1"/>
  <c r="B83" i="20" a="1"/>
  <c r="B83" i="20" s="1"/>
  <c r="AT83" i="20" s="1" a="1"/>
  <c r="AT83" i="20" s="1"/>
  <c r="B79" i="20" a="1"/>
  <c r="B79" i="20" s="1"/>
  <c r="B75" i="20" a="1"/>
  <c r="B75" i="20" s="1"/>
  <c r="B71" i="20" a="1"/>
  <c r="B71" i="20" s="1"/>
  <c r="B68" i="20" a="1"/>
  <c r="B68" i="20" s="1"/>
  <c r="CG68" i="20" s="1"/>
  <c r="B64" i="20" a="1"/>
  <c r="B64" i="20" s="1"/>
  <c r="B61" i="20" a="1"/>
  <c r="B61" i="20" s="1"/>
  <c r="B57" i="20" a="1"/>
  <c r="B57" i="20" s="1"/>
  <c r="V57" i="20" s="1" a="1"/>
  <c r="V57" i="20" s="1"/>
  <c r="B54" i="20" a="1"/>
  <c r="B54" i="20" s="1"/>
  <c r="BI54" i="20" s="1"/>
  <c r="B50" i="20" a="1"/>
  <c r="B50" i="20" s="1"/>
  <c r="B43" i="20" a="1"/>
  <c r="B43" i="20" s="1"/>
  <c r="B39" i="20" a="1"/>
  <c r="B39" i="20" s="1"/>
  <c r="BU39" i="20" s="1"/>
  <c r="B36" i="20" a="1"/>
  <c r="B36" i="20" s="1"/>
  <c r="B32" i="20" a="1"/>
  <c r="B32" i="20" s="1"/>
  <c r="B29" i="20" a="1"/>
  <c r="B29" i="20" s="1"/>
  <c r="B25" i="20" a="1"/>
  <c r="B25" i="20" s="1"/>
  <c r="C25" i="20" s="1" a="1"/>
  <c r="C25" i="20" s="1"/>
  <c r="B22" i="20" a="1"/>
  <c r="B22" i="20" s="1"/>
  <c r="CH22" i="20" s="1"/>
  <c r="B18" i="20" a="1"/>
  <c r="B18" i="20" s="1"/>
  <c r="B11" i="20" a="1"/>
  <c r="B11" i="20" s="1"/>
  <c r="BS11" i="20" s="1" a="1"/>
  <c r="BS11" i="20" s="1"/>
  <c r="B103" i="20" a="1"/>
  <c r="B103" i="20" s="1"/>
  <c r="BS103" i="20" s="1" a="1"/>
  <c r="BS103" i="20" s="1"/>
  <c r="B88" i="20" a="1"/>
  <c r="B88" i="20" s="1"/>
  <c r="CE88" i="20" s="1"/>
  <c r="B76" i="20" a="1"/>
  <c r="B76" i="20" s="1"/>
  <c r="B62" i="20" a="1"/>
  <c r="B62" i="20" s="1"/>
  <c r="E62" i="20" s="1" a="1"/>
  <c r="E62" i="20" s="1"/>
  <c r="B40" i="20" a="1"/>
  <c r="B40" i="20" s="1"/>
  <c r="B30" i="20" a="1"/>
  <c r="B30" i="20" s="1"/>
  <c r="G30" i="20" s="1"/>
  <c r="B19" i="20" a="1"/>
  <c r="B19" i="20" s="1"/>
  <c r="C8" i="25"/>
  <c r="C23" i="25"/>
  <c r="C28" i="25"/>
  <c r="C37" i="25"/>
  <c r="J5" i="19" a="1"/>
  <c r="J5" i="19" s="1"/>
  <c r="B105" i="20" a="1"/>
  <c r="B105" i="20" s="1"/>
  <c r="BS105" i="20" s="1" a="1"/>
  <c r="BS105" i="20" s="1"/>
  <c r="B101" i="20" a="1"/>
  <c r="B101" i="20" s="1"/>
  <c r="AX101" i="20" s="1" a="1"/>
  <c r="AX101" i="20" s="1"/>
  <c r="B97" i="20" a="1"/>
  <c r="B97" i="20" s="1"/>
  <c r="B93" i="20" a="1"/>
  <c r="B93" i="20" s="1"/>
  <c r="CF93" i="20" s="1"/>
  <c r="B89" i="20" a="1"/>
  <c r="B89" i="20" s="1"/>
  <c r="BS89" i="20" s="1" a="1"/>
  <c r="BS89" i="20" s="1"/>
  <c r="B86" i="20" a="1"/>
  <c r="B86" i="20" s="1"/>
  <c r="BU86" i="20" s="1"/>
  <c r="B82" i="20" a="1"/>
  <c r="B82" i="20" s="1"/>
  <c r="B78" i="20" a="1"/>
  <c r="B78" i="20" s="1"/>
  <c r="BJ78" i="20" s="1" a="1"/>
  <c r="BJ78" i="20" s="1"/>
  <c r="B74" i="20" a="1"/>
  <c r="B74" i="20" s="1"/>
  <c r="BT74" i="20" s="1" a="1"/>
  <c r="BT74" i="20" s="1"/>
  <c r="B70" i="20" a="1"/>
  <c r="B70" i="20" s="1"/>
  <c r="Y70" i="20" s="1" a="1"/>
  <c r="Y70" i="20" s="1"/>
  <c r="B67" i="20" a="1"/>
  <c r="B67" i="20" s="1"/>
  <c r="B63" i="20" a="1"/>
  <c r="B63" i="20" s="1"/>
  <c r="B60" i="20" a="1"/>
  <c r="B60" i="20" s="1"/>
  <c r="B56" i="20" a="1"/>
  <c r="B56" i="20" s="1"/>
  <c r="B53" i="20" a="1"/>
  <c r="B53" i="20" s="1"/>
  <c r="B49" i="20" a="1"/>
  <c r="B49" i="20" s="1"/>
  <c r="AY49" i="20" s="1" a="1"/>
  <c r="AY49" i="20" s="1"/>
  <c r="B46" i="20" a="1"/>
  <c r="B46" i="20" s="1"/>
  <c r="B42" i="20" a="1"/>
  <c r="B42" i="20" s="1"/>
  <c r="B35" i="20" a="1"/>
  <c r="B35" i="20" s="1"/>
  <c r="B31" i="20" a="1"/>
  <c r="B31" i="20" s="1"/>
  <c r="CG31" i="20" s="1"/>
  <c r="B28" i="20" a="1"/>
  <c r="B28" i="20" s="1"/>
  <c r="B24" i="20" a="1"/>
  <c r="B24" i="20" s="1"/>
  <c r="B21" i="20" a="1"/>
  <c r="B21" i="20" s="1"/>
  <c r="B17" i="20" a="1"/>
  <c r="B17" i="20" s="1"/>
  <c r="C17" i="20" s="1" a="1"/>
  <c r="C17" i="20" s="1"/>
  <c r="B14" i="20" a="1"/>
  <c r="B14" i="20" s="1"/>
  <c r="B10" i="20" a="1"/>
  <c r="B10" i="20" s="1"/>
  <c r="B107" i="20" a="1"/>
  <c r="B107" i="20" s="1"/>
  <c r="B95" i="20" a="1"/>
  <c r="B95" i="20" s="1"/>
  <c r="B84" i="20" a="1"/>
  <c r="B84" i="20" s="1"/>
  <c r="V84" i="20" s="1" a="1"/>
  <c r="V84" i="20" s="1"/>
  <c r="B72" i="20" a="1"/>
  <c r="B72" i="20" s="1"/>
  <c r="B58" i="20" a="1"/>
  <c r="B58" i="20" s="1"/>
  <c r="B47" i="20" a="1"/>
  <c r="B47" i="20" s="1"/>
  <c r="BU47" i="20" s="1"/>
  <c r="B37" i="20" a="1"/>
  <c r="B37" i="20" s="1"/>
  <c r="B15" i="20" a="1"/>
  <c r="B15" i="20" s="1"/>
  <c r="C10" i="25"/>
  <c r="C32" i="25"/>
  <c r="B8" i="20" a="1"/>
  <c r="B8" i="20" s="1"/>
  <c r="B104" i="20" a="1"/>
  <c r="B104" i="20" s="1"/>
  <c r="B100" i="20" a="1"/>
  <c r="B100" i="20" s="1"/>
  <c r="B96" i="20" a="1"/>
  <c r="B96" i="20" s="1"/>
  <c r="CF96" i="20" s="1"/>
  <c r="B92" i="20" a="1"/>
  <c r="B92" i="20" s="1"/>
  <c r="O92" i="20" s="1"/>
  <c r="B85" i="20" a="1"/>
  <c r="B85" i="20" s="1"/>
  <c r="B81" i="20" a="1"/>
  <c r="B81" i="20" s="1"/>
  <c r="B77" i="20" a="1"/>
  <c r="B77" i="20" s="1"/>
  <c r="F77" i="20" s="1" a="1"/>
  <c r="F77" i="20" s="1"/>
  <c r="B73" i="20" a="1"/>
  <c r="B73" i="20" s="1"/>
  <c r="BP73" i="20" s="1" a="1"/>
  <c r="BP73" i="20" s="1"/>
  <c r="B69" i="20" a="1"/>
  <c r="B69" i="20" s="1"/>
  <c r="G69" i="20" s="1"/>
  <c r="B66" i="20" a="1"/>
  <c r="B66" i="20" s="1"/>
  <c r="B59" i="20" a="1"/>
  <c r="B59" i="20" s="1"/>
  <c r="W59" i="20" s="1"/>
  <c r="B55" i="20" a="1"/>
  <c r="B55" i="20" s="1"/>
  <c r="B52" i="20" a="1"/>
  <c r="B52" i="20" s="1"/>
  <c r="B48" i="20" a="1"/>
  <c r="B48" i="20" s="1"/>
  <c r="B45" i="20" a="1"/>
  <c r="B45" i="20" s="1"/>
  <c r="B41" i="20" a="1"/>
  <c r="B41" i="20" s="1"/>
  <c r="W41" i="20" s="1"/>
  <c r="B38" i="20" a="1"/>
  <c r="B38" i="20" s="1"/>
  <c r="B34" i="20" a="1"/>
  <c r="B34" i="20" s="1"/>
  <c r="B27" i="20" a="1"/>
  <c r="B27" i="20" s="1"/>
  <c r="B23" i="20" a="1"/>
  <c r="B23" i="20" s="1"/>
  <c r="B20" i="20" a="1"/>
  <c r="B20" i="20" s="1"/>
  <c r="B16" i="20" a="1"/>
  <c r="B16" i="20" s="1"/>
  <c r="C16" i="20" s="1" a="1"/>
  <c r="C16" i="20" s="1"/>
  <c r="B13" i="20" a="1"/>
  <c r="B13" i="20" s="1"/>
  <c r="AD13" i="20" s="1" a="1"/>
  <c r="AD13" i="20" s="1"/>
  <c r="B9" i="20" a="1"/>
  <c r="B9" i="20" s="1"/>
  <c r="C9" i="20" s="1" a="1"/>
  <c r="C9" i="20" s="1"/>
  <c r="B12" i="20" a="1"/>
  <c r="B12" i="20" s="1"/>
  <c r="C12" i="20" s="1" a="1"/>
  <c r="C12" i="20" s="1"/>
  <c r="CE64" i="20"/>
  <c r="CF64" i="20"/>
  <c r="BO64" i="20" a="1"/>
  <c r="BO64" i="20" s="1"/>
  <c r="BJ64" i="20" a="1"/>
  <c r="BJ64" i="20" s="1"/>
  <c r="BF64" i="20" a="1"/>
  <c r="BF64" i="20" s="1"/>
  <c r="BC64" i="20" a="1"/>
  <c r="BC64" i="20" s="1"/>
  <c r="AO64" i="20"/>
  <c r="AE64" i="20"/>
  <c r="AB64" i="20" a="1"/>
  <c r="AB64" i="20" s="1"/>
  <c r="U64" i="20" a="1"/>
  <c r="U64" i="20" s="1"/>
  <c r="Q64" i="20" a="1"/>
  <c r="Q64" i="20" s="1"/>
  <c r="L64" i="20" a="1"/>
  <c r="L64" i="20" s="1"/>
  <c r="K64" i="20"/>
  <c r="BO50" i="20" a="1"/>
  <c r="BO50" i="20" s="1"/>
  <c r="V50" i="20" a="1"/>
  <c r="V50" i="20" s="1"/>
  <c r="AW50" i="20"/>
  <c r="BN32" i="20" a="1"/>
  <c r="BN32" i="20" s="1"/>
  <c r="BJ32" i="20" a="1"/>
  <c r="BJ32" i="20" s="1"/>
  <c r="BD32" i="20" a="1"/>
  <c r="BD32" i="20" s="1"/>
  <c r="AY32" i="20" a="1"/>
  <c r="AY32" i="20" s="1"/>
  <c r="AR32" i="20"/>
  <c r="BG32" i="20" a="1"/>
  <c r="BG32" i="20" s="1"/>
  <c r="AC32" i="20" a="1"/>
  <c r="AC32" i="20" s="1"/>
  <c r="AB32" i="20" a="1"/>
  <c r="AB32" i="20" s="1"/>
  <c r="N32" i="20" a="1"/>
  <c r="N32" i="20" s="1"/>
  <c r="K32" i="20"/>
  <c r="V32" i="20" a="1"/>
  <c r="V32" i="20" s="1"/>
  <c r="L32" i="20" a="1"/>
  <c r="L32" i="20" s="1"/>
  <c r="BN18" i="20" a="1"/>
  <c r="BN18" i="20" s="1"/>
  <c r="AW18" i="20"/>
  <c r="M18" i="20" a="1"/>
  <c r="M18" i="20" s="1"/>
  <c r="BO104" i="20" a="1"/>
  <c r="BO104" i="20" s="1"/>
  <c r="AV104" i="20" a="1"/>
  <c r="AV104" i="20" s="1"/>
  <c r="K104" i="20"/>
  <c r="BN52" i="20" a="1"/>
  <c r="BN52" i="20" s="1"/>
  <c r="BB52" i="20" a="1"/>
  <c r="BB52" i="20" s="1"/>
  <c r="I52" i="20" a="1"/>
  <c r="I52" i="20" s="1"/>
  <c r="BP34" i="20" a="1"/>
  <c r="BP34" i="20" s="1"/>
  <c r="BG34" i="20" a="1"/>
  <c r="BG34" i="20" s="1"/>
  <c r="BD34" i="20" a="1"/>
  <c r="BD34" i="20" s="1"/>
  <c r="AU34" i="20" a="1"/>
  <c r="AU34" i="20" s="1"/>
  <c r="AR34" i="20"/>
  <c r="AA34" i="20"/>
  <c r="Q34" i="20" a="1"/>
  <c r="Q34" i="20" s="1"/>
  <c r="AC34" i="20" a="1"/>
  <c r="AC34" i="20" s="1"/>
  <c r="X34" i="20" a="1"/>
  <c r="X34" i="20" s="1"/>
  <c r="K34" i="20"/>
  <c r="C34" i="20" a="1"/>
  <c r="C34" i="20" s="1"/>
  <c r="CH20" i="20"/>
  <c r="BB20" i="20" a="1"/>
  <c r="BB20" i="20" s="1"/>
  <c r="AC20" i="20" a="1"/>
  <c r="AC20" i="20" s="1"/>
  <c r="F20" i="20" a="1"/>
  <c r="F20" i="20" s="1"/>
  <c r="T20" i="20" a="1"/>
  <c r="T20" i="20" s="1"/>
  <c r="CE76" i="20"/>
  <c r="CF76" i="20"/>
  <c r="BR76" i="20" a="1"/>
  <c r="BR76" i="20" s="1"/>
  <c r="CH76" i="20"/>
  <c r="BM76" i="20"/>
  <c r="BL76" i="20" a="1"/>
  <c r="BL76" i="20" s="1"/>
  <c r="BH76" i="20" a="1"/>
  <c r="BH76" i="20" s="1"/>
  <c r="BF76" i="20" a="1"/>
  <c r="BF76" i="20" s="1"/>
  <c r="AY76" i="20" a="1"/>
  <c r="AY76" i="20" s="1"/>
  <c r="BE76" i="20"/>
  <c r="AQ76" i="20"/>
  <c r="BJ76" i="20" a="1"/>
  <c r="BJ76" i="20" s="1"/>
  <c r="AT76" i="20" a="1"/>
  <c r="AT76" i="20" s="1"/>
  <c r="AO76" i="20"/>
  <c r="AB76" i="20" a="1"/>
  <c r="AB76" i="20" s="1"/>
  <c r="AU76" i="20" a="1"/>
  <c r="AU76" i="20" s="1"/>
  <c r="P76" i="20" a="1"/>
  <c r="P76" i="20" s="1"/>
  <c r="N76" i="20" a="1"/>
  <c r="N76" i="20" s="1"/>
  <c r="M76" i="20" a="1"/>
  <c r="M76" i="20" s="1"/>
  <c r="H76" i="20" a="1"/>
  <c r="H76" i="20" s="1"/>
  <c r="L76" i="20" a="1"/>
  <c r="L76" i="20" s="1"/>
  <c r="AD76" i="20" a="1"/>
  <c r="AD76" i="20" s="1"/>
  <c r="G76" i="20"/>
  <c r="E76" i="20" a="1"/>
  <c r="E76" i="20" s="1"/>
  <c r="F76" i="20" a="1"/>
  <c r="F76" i="20" s="1"/>
  <c r="C76" i="20" a="1"/>
  <c r="C76" i="20" s="1"/>
  <c r="CG58" i="20"/>
  <c r="CH58" i="20"/>
  <c r="BT58" i="20" a="1"/>
  <c r="BT58" i="20" s="1"/>
  <c r="BN58" i="20" a="1"/>
  <c r="BN58" i="20" s="1"/>
  <c r="BP58" i="20" a="1"/>
  <c r="BP58" i="20" s="1"/>
  <c r="BL58" i="20" a="1"/>
  <c r="BL58" i="20" s="1"/>
  <c r="BF58" i="20" a="1"/>
  <c r="BF58" i="20" s="1"/>
  <c r="BO58" i="20" a="1"/>
  <c r="BO58" i="20" s="1"/>
  <c r="BB58" i="20" a="1"/>
  <c r="BB58" i="20" s="1"/>
  <c r="BE58" i="20"/>
  <c r="BD58" i="20" a="1"/>
  <c r="BD58" i="20" s="1"/>
  <c r="AY58" i="20" a="1"/>
  <c r="AY58" i="20" s="1"/>
  <c r="AU58" i="20" a="1"/>
  <c r="AU58" i="20" s="1"/>
  <c r="AQ58" i="20"/>
  <c r="BG58" i="20" a="1"/>
  <c r="BG58" i="20" s="1"/>
  <c r="BA58" i="20"/>
  <c r="AB58" i="20" a="1"/>
  <c r="AB58" i="20" s="1"/>
  <c r="Y58" i="20" a="1"/>
  <c r="Y58" i="20" s="1"/>
  <c r="AE58" i="20"/>
  <c r="X58" i="20" a="1"/>
  <c r="X58" i="20" s="1"/>
  <c r="AC58" i="20" a="1"/>
  <c r="AC58" i="20" s="1"/>
  <c r="T58" i="20" a="1"/>
  <c r="T58" i="20" s="1"/>
  <c r="K58" i="20"/>
  <c r="F58" i="20" a="1"/>
  <c r="F58" i="20" s="1"/>
  <c r="N58" i="20" a="1"/>
  <c r="N58" i="20" s="1"/>
  <c r="J58" i="20" a="1"/>
  <c r="J58" i="20" s="1"/>
  <c r="S58" i="20"/>
  <c r="M58" i="20" a="1"/>
  <c r="M58" i="20" s="1"/>
  <c r="L58" i="20" a="1"/>
  <c r="L58" i="20" s="1"/>
  <c r="C58" i="20" a="1"/>
  <c r="C58" i="20" s="1"/>
  <c r="U58" i="20" a="1"/>
  <c r="U58" i="20" s="1"/>
  <c r="E58" i="20" a="1"/>
  <c r="E58" i="20" s="1"/>
  <c r="CF40" i="20"/>
  <c r="CH40" i="20"/>
  <c r="BK40" i="20" a="1"/>
  <c r="BK40" i="20" s="1"/>
  <c r="BN40" i="20" a="1"/>
  <c r="BN40" i="20" s="1"/>
  <c r="BL40" i="20" a="1"/>
  <c r="BL40" i="20" s="1"/>
  <c r="BC40" i="20" a="1"/>
  <c r="BC40" i="20" s="1"/>
  <c r="BA40" i="20"/>
  <c r="AY40" i="20" a="1"/>
  <c r="AY40" i="20" s="1"/>
  <c r="AU40" i="20" a="1"/>
  <c r="AU40" i="20" s="1"/>
  <c r="BD40" i="20" a="1"/>
  <c r="BD40" i="20" s="1"/>
  <c r="AW40" i="20"/>
  <c r="AD40" i="20" a="1"/>
  <c r="AD40" i="20" s="1"/>
  <c r="Z40" i="20" a="1"/>
  <c r="Z40" i="20" s="1"/>
  <c r="U40" i="20" a="1"/>
  <c r="U40" i="20" s="1"/>
  <c r="N40" i="20" a="1"/>
  <c r="N40" i="20" s="1"/>
  <c r="T40" i="20" a="1"/>
  <c r="T40" i="20" s="1"/>
  <c r="P40" i="20" a="1"/>
  <c r="P40" i="20" s="1"/>
  <c r="X40" i="20" a="1"/>
  <c r="X40" i="20" s="1"/>
  <c r="W40" i="20"/>
  <c r="E40" i="20" a="1"/>
  <c r="E40" i="20" s="1"/>
  <c r="C40" i="20" a="1"/>
  <c r="C40" i="20" s="1"/>
  <c r="O40" i="20"/>
  <c r="CE81" i="20"/>
  <c r="BS81" i="20" a="1"/>
  <c r="BS81" i="20" s="1"/>
  <c r="X81" i="20" a="1"/>
  <c r="X81" i="20" s="1"/>
  <c r="R81" i="20" a="1"/>
  <c r="R81" i="20" s="1"/>
  <c r="AE41" i="20"/>
  <c r="BO38" i="20" a="1"/>
  <c r="BO38" i="20" s="1"/>
  <c r="BD38" i="20" a="1"/>
  <c r="BD38" i="20" s="1"/>
  <c r="BE38" i="20"/>
  <c r="Z38" i="20" a="1"/>
  <c r="Z38" i="20" s="1"/>
  <c r="S38" i="20"/>
  <c r="F38" i="20" a="1"/>
  <c r="F38" i="20" s="1"/>
  <c r="W33" i="20"/>
  <c r="CH105" i="20"/>
  <c r="BU105" i="20"/>
  <c r="CC105" i="20" s="1" a="1"/>
  <c r="CC105" i="20" s="1"/>
  <c r="CF105" i="20"/>
  <c r="BO105" i="20" a="1"/>
  <c r="BO105" i="20" s="1"/>
  <c r="BT105" i="20" a="1"/>
  <c r="BT105" i="20" s="1"/>
  <c r="BK105" i="20" a="1"/>
  <c r="BK105" i="20" s="1"/>
  <c r="BM105" i="20"/>
  <c r="BP105" i="20" a="1"/>
  <c r="BP105" i="20" s="1"/>
  <c r="BG105" i="20" a="1"/>
  <c r="BG105" i="20" s="1"/>
  <c r="BE105" i="20"/>
  <c r="BY105" i="20" s="1" a="1"/>
  <c r="BY105" i="20" s="1"/>
  <c r="BC105" i="20" a="1"/>
  <c r="BC105" i="20" s="1"/>
  <c r="BA105" i="20"/>
  <c r="BX105" i="20" s="1" a="1"/>
  <c r="BX105" i="20" s="1"/>
  <c r="BD105" i="20" a="1"/>
  <c r="BD105" i="20" s="1"/>
  <c r="AV105" i="20" a="1"/>
  <c r="AV105" i="20" s="1"/>
  <c r="AQ105" i="20"/>
  <c r="AZ105" i="20" a="1"/>
  <c r="AZ105" i="20" s="1"/>
  <c r="BF105" i="20" a="1"/>
  <c r="BF105" i="20" s="1"/>
  <c r="AR105" i="20"/>
  <c r="Y105" i="20" a="1"/>
  <c r="Y105" i="20" s="1"/>
  <c r="AA105" i="20"/>
  <c r="X105" i="20" a="1"/>
  <c r="X105" i="20" s="1"/>
  <c r="S105" i="20"/>
  <c r="AJ105" i="20" s="1" a="1"/>
  <c r="AJ105" i="20" s="1"/>
  <c r="Q105" i="20" a="1"/>
  <c r="Q105" i="20" s="1"/>
  <c r="N105" i="20" a="1"/>
  <c r="N105" i="20" s="1"/>
  <c r="L105" i="20" a="1"/>
  <c r="L105" i="20" s="1"/>
  <c r="U105" i="20" a="1"/>
  <c r="U105" i="20" s="1"/>
  <c r="R105" i="20" a="1"/>
  <c r="R105" i="20" s="1"/>
  <c r="AE102" i="20"/>
  <c r="AV84" i="20" a="1"/>
  <c r="AV84" i="20" s="1"/>
  <c r="CF74" i="20"/>
  <c r="CG74" i="20"/>
  <c r="BS74" i="20" a="1"/>
  <c r="BS74" i="20" s="1"/>
  <c r="BR74" i="20" a="1"/>
  <c r="BR74" i="20" s="1"/>
  <c r="BO74" i="20" a="1"/>
  <c r="BO74" i="20" s="1"/>
  <c r="BN74" i="20" a="1"/>
  <c r="BN74" i="20" s="1"/>
  <c r="BK74" i="20" a="1"/>
  <c r="BK74" i="20" s="1"/>
  <c r="BJ74" i="20" a="1"/>
  <c r="BJ74" i="20" s="1"/>
  <c r="BM74" i="20"/>
  <c r="BG74" i="20" a="1"/>
  <c r="BG74" i="20" s="1"/>
  <c r="AZ74" i="20" a="1"/>
  <c r="AZ74" i="20" s="1"/>
  <c r="AY74" i="20" a="1"/>
  <c r="AY74" i="20" s="1"/>
  <c r="AX74" i="20" a="1"/>
  <c r="AX74" i="20" s="1"/>
  <c r="AU74" i="20" a="1"/>
  <c r="AU74" i="20" s="1"/>
  <c r="AR74" i="20"/>
  <c r="BA74" i="20"/>
  <c r="AB74" i="20" a="1"/>
  <c r="AB74" i="20" s="1"/>
  <c r="AA74" i="20"/>
  <c r="Z74" i="20" a="1"/>
  <c r="Z74" i="20" s="1"/>
  <c r="AD74" i="20" a="1"/>
  <c r="AD74" i="20" s="1"/>
  <c r="U74" i="20" a="1"/>
  <c r="U74" i="20" s="1"/>
  <c r="R74" i="20" a="1"/>
  <c r="R74" i="20" s="1"/>
  <c r="X74" i="20" a="1"/>
  <c r="X74" i="20" s="1"/>
  <c r="T74" i="20" a="1"/>
  <c r="T74" i="20" s="1"/>
  <c r="J74" i="20" a="1"/>
  <c r="J74" i="20" s="1"/>
  <c r="AT74" i="20" a="1"/>
  <c r="AT74" i="20" s="1"/>
  <c r="P74" i="20" a="1"/>
  <c r="P74" i="20" s="1"/>
  <c r="N74" i="20" a="1"/>
  <c r="N74" i="20" s="1"/>
  <c r="BT71" i="20" a="1"/>
  <c r="BT71" i="20" s="1"/>
  <c r="W71" i="20"/>
  <c r="CE51" i="20"/>
  <c r="CF51" i="20"/>
  <c r="CG51" i="20"/>
  <c r="CH51" i="20"/>
  <c r="BT51" i="20" a="1"/>
  <c r="BT51" i="20" s="1"/>
  <c r="BS51" i="20" a="1"/>
  <c r="BS51" i="20" s="1"/>
  <c r="BR51" i="20" a="1"/>
  <c r="BR51" i="20" s="1"/>
  <c r="BU51" i="20"/>
  <c r="BQ51" i="20"/>
  <c r="BO51" i="20" a="1"/>
  <c r="BO51" i="20" s="1"/>
  <c r="BN51" i="20" a="1"/>
  <c r="BN51" i="20" s="1"/>
  <c r="BM51" i="20"/>
  <c r="BK51" i="20" a="1"/>
  <c r="BK51" i="20" s="1"/>
  <c r="BP51" i="20" a="1"/>
  <c r="BP51" i="20" s="1"/>
  <c r="BL51" i="20" a="1"/>
  <c r="BL51" i="20" s="1"/>
  <c r="BJ51" i="20" a="1"/>
  <c r="BJ51" i="20" s="1"/>
  <c r="BH51" i="20" a="1"/>
  <c r="BH51" i="20" s="1"/>
  <c r="BF51" i="20" a="1"/>
  <c r="BF51" i="20" s="1"/>
  <c r="BG51" i="20" a="1"/>
  <c r="BG51" i="20" s="1"/>
  <c r="BI51" i="20"/>
  <c r="BD51" i="20" a="1"/>
  <c r="BD51" i="20" s="1"/>
  <c r="BB51" i="20" a="1"/>
  <c r="BB51" i="20" s="1"/>
  <c r="BE51" i="20"/>
  <c r="AY51" i="20" a="1"/>
  <c r="AY51" i="20" s="1"/>
  <c r="BA51" i="20"/>
  <c r="AX51" i="20" a="1"/>
  <c r="AX51" i="20" s="1"/>
  <c r="AT51" i="20" a="1"/>
  <c r="AT51" i="20" s="1"/>
  <c r="AQ51" i="20"/>
  <c r="AU51" i="20" a="1"/>
  <c r="AU51" i="20" s="1"/>
  <c r="AW51" i="20"/>
  <c r="AR51" i="20"/>
  <c r="AV51" i="20" a="1"/>
  <c r="AV51" i="20" s="1"/>
  <c r="AD51" i="20" a="1"/>
  <c r="AD51" i="20" s="1"/>
  <c r="AB51" i="20" a="1"/>
  <c r="AB51" i="20" s="1"/>
  <c r="Z51" i="20" a="1"/>
  <c r="Z51" i="20" s="1"/>
  <c r="BC51" i="20" a="1"/>
  <c r="BC51" i="20" s="1"/>
  <c r="Y51" i="20" a="1"/>
  <c r="Y51" i="20" s="1"/>
  <c r="AO51" i="20"/>
  <c r="AE51" i="20"/>
  <c r="AC51" i="20" a="1"/>
  <c r="AC51" i="20" s="1"/>
  <c r="AA51" i="20"/>
  <c r="X51" i="20" a="1"/>
  <c r="X51" i="20" s="1"/>
  <c r="S51" i="20"/>
  <c r="Q51" i="20" a="1"/>
  <c r="Q51" i="20" s="1"/>
  <c r="D51" i="20" a="1"/>
  <c r="D51" i="20" s="1"/>
  <c r="AZ51" i="20" a="1"/>
  <c r="AZ51" i="20" s="1"/>
  <c r="W51" i="20"/>
  <c r="U51" i="20" a="1"/>
  <c r="U51" i="20" s="1"/>
  <c r="P51" i="20" a="1"/>
  <c r="P51" i="20" s="1"/>
  <c r="O51" i="20"/>
  <c r="M51" i="20" a="1"/>
  <c r="M51" i="20" s="1"/>
  <c r="J51" i="20" a="1"/>
  <c r="J51" i="20" s="1"/>
  <c r="H51" i="20" a="1"/>
  <c r="H51" i="20" s="1"/>
  <c r="G51" i="20"/>
  <c r="T51" i="20" a="1"/>
  <c r="T51" i="20" s="1"/>
  <c r="R51" i="20" a="1"/>
  <c r="R51" i="20" s="1"/>
  <c r="E51" i="20" a="1"/>
  <c r="E51" i="20" s="1"/>
  <c r="CH35" i="20"/>
  <c r="BL35" i="20" a="1"/>
  <c r="BL35" i="20" s="1"/>
  <c r="BD35" i="20" a="1"/>
  <c r="BD35" i="20" s="1"/>
  <c r="BK35" i="20" a="1"/>
  <c r="BK35" i="20" s="1"/>
  <c r="AX35" i="20" a="1"/>
  <c r="AX35" i="20" s="1"/>
  <c r="AB35" i="20" a="1"/>
  <c r="AB35" i="20" s="1"/>
  <c r="U35" i="20" a="1"/>
  <c r="U35" i="20" s="1"/>
  <c r="N35" i="20" a="1"/>
  <c r="N35" i="20" s="1"/>
  <c r="H35" i="20" a="1"/>
  <c r="H35" i="20" s="1"/>
  <c r="CE19" i="20"/>
  <c r="CG19" i="20"/>
  <c r="BN19" i="20" a="1"/>
  <c r="BN19" i="20" s="1"/>
  <c r="BQ19" i="20"/>
  <c r="BI19" i="20"/>
  <c r="AW19" i="20"/>
  <c r="AY19" i="20" a="1"/>
  <c r="AY19" i="20" s="1"/>
  <c r="AD19" i="20" a="1"/>
  <c r="AD19" i="20" s="1"/>
  <c r="Y19" i="20" a="1"/>
  <c r="Y19" i="20" s="1"/>
  <c r="AA19" i="20"/>
  <c r="W19" i="20"/>
  <c r="G19" i="20"/>
  <c r="L19" i="20" a="1"/>
  <c r="L19" i="20" s="1"/>
  <c r="C8" i="20" a="1"/>
  <c r="C8" i="20" s="1"/>
  <c r="C100" i="20" a="1"/>
  <c r="C100" i="20" s="1"/>
  <c r="C92" i="20" a="1"/>
  <c r="C92" i="20" s="1"/>
  <c r="C57" i="20" a="1"/>
  <c r="C57" i="20" s="1"/>
  <c r="C33" i="20" a="1"/>
  <c r="C33" i="20" s="1"/>
  <c r="G105" i="20"/>
  <c r="D100" i="20" a="1"/>
  <c r="D100" i="20" s="1"/>
  <c r="E94" i="20" a="1"/>
  <c r="E94" i="20" s="1"/>
  <c r="D92" i="20" a="1"/>
  <c r="D92" i="20" s="1"/>
  <c r="F82" i="20" a="1"/>
  <c r="F82" i="20" s="1"/>
  <c r="E74" i="20" a="1"/>
  <c r="E74" i="20" s="1"/>
  <c r="G66" i="20"/>
  <c r="D55" i="20" a="1"/>
  <c r="D55" i="20" s="1"/>
  <c r="F51" i="20" a="1"/>
  <c r="F51" i="20" s="1"/>
  <c r="J23" i="20" a="1"/>
  <c r="J23" i="20" s="1"/>
  <c r="H100" i="20" a="1"/>
  <c r="H100" i="20" s="1"/>
  <c r="N37" i="20" a="1"/>
  <c r="N37" i="20" s="1"/>
  <c r="O82" i="20"/>
  <c r="M100" i="20" a="1"/>
  <c r="M100" i="20" s="1"/>
  <c r="O105" i="20"/>
  <c r="AI105" i="20" s="1" a="1"/>
  <c r="AI105" i="20" s="1"/>
  <c r="P82" i="20" a="1"/>
  <c r="P82" i="20" s="1"/>
  <c r="W25" i="20"/>
  <c r="W102" i="20"/>
  <c r="W105" i="20"/>
  <c r="AE82" i="20"/>
  <c r="CF99" i="20"/>
  <c r="BR99" i="20" a="1"/>
  <c r="BR99" i="20" s="1"/>
  <c r="BL99" i="20" a="1"/>
  <c r="BL99" i="20" s="1"/>
  <c r="BO99" i="20" a="1"/>
  <c r="BO99" i="20" s="1"/>
  <c r="BD99" i="20" a="1"/>
  <c r="BD99" i="20" s="1"/>
  <c r="BI99" i="20"/>
  <c r="BZ99" i="20" s="1" a="1"/>
  <c r="BZ99" i="20" s="1"/>
  <c r="AZ99" i="20" a="1"/>
  <c r="AZ99" i="20" s="1"/>
  <c r="AU99" i="20" a="1"/>
  <c r="AU99" i="20" s="1"/>
  <c r="AT99" i="20" a="1"/>
  <c r="AT99" i="20" s="1"/>
  <c r="AD99" i="20" a="1"/>
  <c r="AD99" i="20" s="1"/>
  <c r="K99" i="20"/>
  <c r="AH99" i="20" s="1" a="1"/>
  <c r="AH99" i="20" s="1"/>
  <c r="Y99" i="20" a="1"/>
  <c r="Y99" i="20" s="1"/>
  <c r="M99" i="20" a="1"/>
  <c r="M99" i="20" s="1"/>
  <c r="AC99" i="20" a="1"/>
  <c r="AC99" i="20" s="1"/>
  <c r="CE85" i="20"/>
  <c r="BT85" i="20" a="1"/>
  <c r="BT85" i="20" s="1"/>
  <c r="BP85" i="20" a="1"/>
  <c r="BP85" i="20" s="1"/>
  <c r="BG85" i="20" a="1"/>
  <c r="BG85" i="20" s="1"/>
  <c r="BB85" i="20" a="1"/>
  <c r="BB85" i="20" s="1"/>
  <c r="BC85" i="20" a="1"/>
  <c r="BC85" i="20" s="1"/>
  <c r="AY85" i="20" a="1"/>
  <c r="AY85" i="20" s="1"/>
  <c r="X85" i="20" a="1"/>
  <c r="X85" i="20" s="1"/>
  <c r="AD85" i="20" a="1"/>
  <c r="AD85" i="20" s="1"/>
  <c r="N85" i="20" a="1"/>
  <c r="N85" i="20" s="1"/>
  <c r="T85" i="20" a="1"/>
  <c r="T85" i="20" s="1"/>
  <c r="K85" i="20"/>
  <c r="CF46" i="20"/>
  <c r="CG46" i="20"/>
  <c r="CH46" i="20"/>
  <c r="BU46" i="20"/>
  <c r="BS46" i="20" a="1"/>
  <c r="BS46" i="20" s="1"/>
  <c r="BR46" i="20" a="1"/>
  <c r="BR46" i="20" s="1"/>
  <c r="BO46" i="20" a="1"/>
  <c r="BO46" i="20" s="1"/>
  <c r="BJ46" i="20" a="1"/>
  <c r="BJ46" i="20" s="1"/>
  <c r="BN46" i="20" a="1"/>
  <c r="BN46" i="20" s="1"/>
  <c r="BQ46" i="20"/>
  <c r="BL46" i="20" a="1"/>
  <c r="BL46" i="20" s="1"/>
  <c r="BK46" i="20" a="1"/>
  <c r="BK46" i="20" s="1"/>
  <c r="BH46" i="20" a="1"/>
  <c r="BH46" i="20" s="1"/>
  <c r="BG46" i="20" a="1"/>
  <c r="BG46" i="20" s="1"/>
  <c r="BD46" i="20" a="1"/>
  <c r="BD46" i="20" s="1"/>
  <c r="BB46" i="20" a="1"/>
  <c r="BB46" i="20" s="1"/>
  <c r="AZ46" i="20" a="1"/>
  <c r="AZ46" i="20" s="1"/>
  <c r="AY46" i="20" a="1"/>
  <c r="AY46" i="20" s="1"/>
  <c r="BE46" i="20"/>
  <c r="AX46" i="20" a="1"/>
  <c r="AX46" i="20" s="1"/>
  <c r="AW46" i="20"/>
  <c r="BC46" i="20" a="1"/>
  <c r="BC46" i="20" s="1"/>
  <c r="AT46" i="20" a="1"/>
  <c r="AT46" i="20" s="1"/>
  <c r="AQ46" i="20"/>
  <c r="BA46" i="20"/>
  <c r="AU46" i="20" a="1"/>
  <c r="AU46" i="20" s="1"/>
  <c r="AR46" i="20"/>
  <c r="AV46" i="20" a="1"/>
  <c r="AV46" i="20" s="1"/>
  <c r="AO46" i="20"/>
  <c r="AD46" i="20" a="1"/>
  <c r="AD46" i="20" s="1"/>
  <c r="X46" i="20" a="1"/>
  <c r="X46" i="20" s="1"/>
  <c r="AP46" i="20"/>
  <c r="AC46" i="20" a="1"/>
  <c r="AC46" i="20" s="1"/>
  <c r="AA46" i="20"/>
  <c r="AB46" i="20" a="1"/>
  <c r="AB46" i="20" s="1"/>
  <c r="Z46" i="20" a="1"/>
  <c r="Z46" i="20" s="1"/>
  <c r="AE46" i="20"/>
  <c r="T46" i="20" a="1"/>
  <c r="T46" i="20" s="1"/>
  <c r="R46" i="20" a="1"/>
  <c r="R46" i="20" s="1"/>
  <c r="O46" i="20"/>
  <c r="K46" i="20"/>
  <c r="G46" i="20"/>
  <c r="W46" i="20"/>
  <c r="Q46" i="20" a="1"/>
  <c r="Q46" i="20" s="1"/>
  <c r="N46" i="20" a="1"/>
  <c r="N46" i="20" s="1"/>
  <c r="J46" i="20" a="1"/>
  <c r="J46" i="20" s="1"/>
  <c r="D46" i="20" a="1"/>
  <c r="D46" i="20" s="1"/>
  <c r="Y46" i="20" a="1"/>
  <c r="Y46" i="20" s="1"/>
  <c r="V46" i="20" a="1"/>
  <c r="V46" i="20" s="1"/>
  <c r="P46" i="20" a="1"/>
  <c r="P46" i="20" s="1"/>
  <c r="M46" i="20" a="1"/>
  <c r="M46" i="20" s="1"/>
  <c r="I46" i="20" a="1"/>
  <c r="I46" i="20" s="1"/>
  <c r="E46" i="20" a="1"/>
  <c r="E46" i="20" s="1"/>
  <c r="D99" i="20" a="1"/>
  <c r="D99" i="20" s="1"/>
  <c r="E92" i="20" a="1"/>
  <c r="E92" i="20" s="1"/>
  <c r="H46" i="20" a="1"/>
  <c r="H46" i="20" s="1"/>
  <c r="P57" i="20" a="1"/>
  <c r="P57" i="20" s="1"/>
  <c r="T92" i="20" a="1"/>
  <c r="T92" i="20" s="1"/>
  <c r="CH97" i="20"/>
  <c r="CE97" i="20"/>
  <c r="BO97" i="20" a="1"/>
  <c r="BO97" i="20" s="1"/>
  <c r="BN97" i="20" a="1"/>
  <c r="BN97" i="20" s="1"/>
  <c r="BF97" i="20" a="1"/>
  <c r="BF97" i="20" s="1"/>
  <c r="BG97" i="20" a="1"/>
  <c r="BG97" i="20" s="1"/>
  <c r="BB97" i="20" a="1"/>
  <c r="BB97" i="20" s="1"/>
  <c r="BA97" i="20"/>
  <c r="AW97" i="20"/>
  <c r="AP97" i="20"/>
  <c r="X97" i="20" a="1"/>
  <c r="X97" i="20" s="1"/>
  <c r="O97" i="20"/>
  <c r="J97" i="20" a="1"/>
  <c r="J97" i="20" s="1"/>
  <c r="CH94" i="20"/>
  <c r="BS94" i="20" a="1"/>
  <c r="BS94" i="20" s="1"/>
  <c r="CE94" i="20"/>
  <c r="BU94" i="20"/>
  <c r="CF94" i="20"/>
  <c r="BR94" i="20" a="1"/>
  <c r="BR94" i="20" s="1"/>
  <c r="CG94" i="20"/>
  <c r="BT94" i="20" a="1"/>
  <c r="BT94" i="20" s="1"/>
  <c r="BQ94" i="20"/>
  <c r="BN94" i="20" a="1"/>
  <c r="BN94" i="20" s="1"/>
  <c r="BP94" i="20" a="1"/>
  <c r="BP94" i="20" s="1"/>
  <c r="BO94" i="20" a="1"/>
  <c r="BO94" i="20" s="1"/>
  <c r="BK94" i="20" a="1"/>
  <c r="BK94" i="20" s="1"/>
  <c r="BM94" i="20"/>
  <c r="CA94" i="20" s="1" a="1"/>
  <c r="CA94" i="20" s="1"/>
  <c r="BL94" i="20" a="1"/>
  <c r="BL94" i="20" s="1"/>
  <c r="BH94" i="20" a="1"/>
  <c r="BH94" i="20" s="1"/>
  <c r="BI94" i="20"/>
  <c r="BJ94" i="20" a="1"/>
  <c r="BJ94" i="20" s="1"/>
  <c r="BG94" i="20" a="1"/>
  <c r="BG94" i="20" s="1"/>
  <c r="BD94" i="20" a="1"/>
  <c r="BD94" i="20" s="1"/>
  <c r="BE94" i="20"/>
  <c r="AY94" i="20" a="1"/>
  <c r="AY94" i="20" s="1"/>
  <c r="BC94" i="20" a="1"/>
  <c r="BC94" i="20" s="1"/>
  <c r="AX94" i="20" a="1"/>
  <c r="AX94" i="20" s="1"/>
  <c r="BF94" i="20" a="1"/>
  <c r="BF94" i="20" s="1"/>
  <c r="BB94" i="20" a="1"/>
  <c r="BB94" i="20" s="1"/>
  <c r="BA94" i="20"/>
  <c r="AW94" i="20"/>
  <c r="BW94" i="20" s="1" a="1"/>
  <c r="BW94" i="20" s="1"/>
  <c r="AQ94" i="20"/>
  <c r="AE94" i="20"/>
  <c r="AT94" i="20" a="1"/>
  <c r="AT94" i="20" s="1"/>
  <c r="AZ94" i="20" a="1"/>
  <c r="AZ94" i="20" s="1"/>
  <c r="AU94" i="20" a="1"/>
  <c r="AU94" i="20" s="1"/>
  <c r="AB94" i="20" a="1"/>
  <c r="AB94" i="20" s="1"/>
  <c r="AA94" i="20"/>
  <c r="AL94" i="20" s="1" a="1"/>
  <c r="AL94" i="20" s="1"/>
  <c r="X94" i="20" a="1"/>
  <c r="X94" i="20" s="1"/>
  <c r="AO94" i="20"/>
  <c r="Z94" i="20" a="1"/>
  <c r="Z94" i="20" s="1"/>
  <c r="AP94" i="20"/>
  <c r="AD94" i="20" a="1"/>
  <c r="AD94" i="20" s="1"/>
  <c r="Y94" i="20" a="1"/>
  <c r="Y94" i="20" s="1"/>
  <c r="U94" i="20" a="1"/>
  <c r="U94" i="20" s="1"/>
  <c r="Q94" i="20" a="1"/>
  <c r="Q94" i="20" s="1"/>
  <c r="J94" i="20" a="1"/>
  <c r="J94" i="20" s="1"/>
  <c r="AV94" i="20" a="1"/>
  <c r="AV94" i="20" s="1"/>
  <c r="T94" i="20" a="1"/>
  <c r="T94" i="20" s="1"/>
  <c r="P94" i="20" a="1"/>
  <c r="P94" i="20" s="1"/>
  <c r="N94" i="20" a="1"/>
  <c r="N94" i="20" s="1"/>
  <c r="I94" i="20" a="1"/>
  <c r="I94" i="20" s="1"/>
  <c r="AR94" i="20"/>
  <c r="W94" i="20"/>
  <c r="S94" i="20"/>
  <c r="M94" i="20" a="1"/>
  <c r="M94" i="20" s="1"/>
  <c r="K94" i="20"/>
  <c r="AH94" i="20" s="1" a="1"/>
  <c r="AH94" i="20" s="1"/>
  <c r="H94" i="20" a="1"/>
  <c r="H94" i="20" s="1"/>
  <c r="AO90" i="20"/>
  <c r="CE87" i="20"/>
  <c r="CF87" i="20"/>
  <c r="CG87" i="20"/>
  <c r="BU87" i="20"/>
  <c r="BR87" i="20" a="1"/>
  <c r="BR87" i="20" s="1"/>
  <c r="BT87" i="20" a="1"/>
  <c r="BT87" i="20" s="1"/>
  <c r="CH87" i="20"/>
  <c r="BS87" i="20" a="1"/>
  <c r="BS87" i="20" s="1"/>
  <c r="BP87" i="20" a="1"/>
  <c r="BP87" i="20" s="1"/>
  <c r="BN87" i="20" a="1"/>
  <c r="BN87" i="20" s="1"/>
  <c r="BQ87" i="20"/>
  <c r="BK87" i="20" a="1"/>
  <c r="BK87" i="20" s="1"/>
  <c r="BM87" i="20"/>
  <c r="BJ87" i="20" a="1"/>
  <c r="BJ87" i="20" s="1"/>
  <c r="BL87" i="20" a="1"/>
  <c r="BL87" i="20" s="1"/>
  <c r="BI87" i="20"/>
  <c r="BG87" i="20" a="1"/>
  <c r="BG87" i="20" s="1"/>
  <c r="BF87" i="20" a="1"/>
  <c r="BF87" i="20" s="1"/>
  <c r="BO87" i="20" a="1"/>
  <c r="BO87" i="20" s="1"/>
  <c r="BH87" i="20" a="1"/>
  <c r="BH87" i="20" s="1"/>
  <c r="BE87" i="20"/>
  <c r="BC87" i="20" a="1"/>
  <c r="BC87" i="20" s="1"/>
  <c r="BB87" i="20" a="1"/>
  <c r="BB87" i="20" s="1"/>
  <c r="AZ87" i="20" a="1"/>
  <c r="AZ87" i="20" s="1"/>
  <c r="BD87" i="20" a="1"/>
  <c r="BD87" i="20" s="1"/>
  <c r="AY87" i="20" a="1"/>
  <c r="AY87" i="20" s="1"/>
  <c r="AQ87" i="20"/>
  <c r="AT87" i="20" a="1"/>
  <c r="AT87" i="20" s="1"/>
  <c r="AV87" i="20" a="1"/>
  <c r="AV87" i="20" s="1"/>
  <c r="AR87" i="20"/>
  <c r="BA87" i="20"/>
  <c r="AX87" i="20" a="1"/>
  <c r="AX87" i="20" s="1"/>
  <c r="AC87" i="20" a="1"/>
  <c r="AC87" i="20" s="1"/>
  <c r="Y87" i="20" a="1"/>
  <c r="Y87" i="20" s="1"/>
  <c r="AU87" i="20" a="1"/>
  <c r="AU87" i="20" s="1"/>
  <c r="AE87" i="20"/>
  <c r="AA87" i="20"/>
  <c r="AW87" i="20"/>
  <c r="AO87" i="20"/>
  <c r="AB87" i="20" a="1"/>
  <c r="AB87" i="20" s="1"/>
  <c r="X87" i="20" a="1"/>
  <c r="X87" i="20" s="1"/>
  <c r="V87" i="20" a="1"/>
  <c r="V87" i="20" s="1"/>
  <c r="O87" i="20"/>
  <c r="M87" i="20" a="1"/>
  <c r="M87" i="20" s="1"/>
  <c r="K87" i="20"/>
  <c r="I87" i="20" a="1"/>
  <c r="I87" i="20" s="1"/>
  <c r="AP87" i="20"/>
  <c r="Z87" i="20" a="1"/>
  <c r="Z87" i="20" s="1"/>
  <c r="R87" i="20" a="1"/>
  <c r="R87" i="20" s="1"/>
  <c r="P87" i="20" a="1"/>
  <c r="P87" i="20" s="1"/>
  <c r="L87" i="20" a="1"/>
  <c r="L87" i="20" s="1"/>
  <c r="H87" i="20" a="1"/>
  <c r="H87" i="20" s="1"/>
  <c r="AD87" i="20" a="1"/>
  <c r="AD87" i="20" s="1"/>
  <c r="U87" i="20" a="1"/>
  <c r="U87" i="20" s="1"/>
  <c r="N87" i="20" a="1"/>
  <c r="N87" i="20" s="1"/>
  <c r="J87" i="20" a="1"/>
  <c r="J87" i="20" s="1"/>
  <c r="BN73" i="20" a="1"/>
  <c r="BN73" i="20" s="1"/>
  <c r="M73" i="20" a="1"/>
  <c r="M73" i="20" s="1"/>
  <c r="J70" i="20" a="1"/>
  <c r="J70" i="20" s="1"/>
  <c r="CE67" i="20"/>
  <c r="BN67" i="20" a="1"/>
  <c r="BN67" i="20" s="1"/>
  <c r="BP67" i="20" a="1"/>
  <c r="BP67" i="20" s="1"/>
  <c r="BF67" i="20" a="1"/>
  <c r="BF67" i="20" s="1"/>
  <c r="BD67" i="20" a="1"/>
  <c r="BD67" i="20" s="1"/>
  <c r="AB67" i="20" a="1"/>
  <c r="AB67" i="20" s="1"/>
  <c r="AC67" i="20" a="1"/>
  <c r="AC67" i="20" s="1"/>
  <c r="P67" i="20" a="1"/>
  <c r="P67" i="20" s="1"/>
  <c r="O67" i="20"/>
  <c r="J67" i="20" a="1"/>
  <c r="J67" i="20" s="1"/>
  <c r="CH61" i="20"/>
  <c r="AD61" i="20" a="1"/>
  <c r="AD61" i="20" s="1"/>
  <c r="CE53" i="20"/>
  <c r="CF53" i="20"/>
  <c r="CG53" i="20"/>
  <c r="CH53" i="20"/>
  <c r="BS53" i="20" a="1"/>
  <c r="BS53" i="20" s="1"/>
  <c r="BT53" i="20" a="1"/>
  <c r="BT53" i="20" s="1"/>
  <c r="BU53" i="20"/>
  <c r="BR53" i="20" a="1"/>
  <c r="BR53" i="20" s="1"/>
  <c r="BN53" i="20" a="1"/>
  <c r="BN53" i="20" s="1"/>
  <c r="BP53" i="20" a="1"/>
  <c r="BP53" i="20" s="1"/>
  <c r="BO53" i="20" a="1"/>
  <c r="BO53" i="20" s="1"/>
  <c r="BM53" i="20"/>
  <c r="BK53" i="20" a="1"/>
  <c r="BK53" i="20" s="1"/>
  <c r="BG53" i="20" a="1"/>
  <c r="BG53" i="20" s="1"/>
  <c r="BI53" i="20"/>
  <c r="BF53" i="20" a="1"/>
  <c r="BF53" i="20" s="1"/>
  <c r="BQ53" i="20"/>
  <c r="BL53" i="20" a="1"/>
  <c r="BL53" i="20" s="1"/>
  <c r="BH53" i="20" a="1"/>
  <c r="BH53" i="20" s="1"/>
  <c r="BE53" i="20"/>
  <c r="BB53" i="20" a="1"/>
  <c r="BB53" i="20" s="1"/>
  <c r="BA53" i="20"/>
  <c r="BD53" i="20" a="1"/>
  <c r="BD53" i="20" s="1"/>
  <c r="AX53" i="20" a="1"/>
  <c r="AX53" i="20" s="1"/>
  <c r="AZ53" i="20" a="1"/>
  <c r="AZ53" i="20" s="1"/>
  <c r="AU53" i="20" a="1"/>
  <c r="AU53" i="20" s="1"/>
  <c r="AW53" i="20"/>
  <c r="AQ53" i="20"/>
  <c r="BC53" i="20" a="1"/>
  <c r="BC53" i="20" s="1"/>
  <c r="AY53" i="20" a="1"/>
  <c r="AY53" i="20" s="1"/>
  <c r="AR53" i="20"/>
  <c r="AT53" i="20" a="1"/>
  <c r="AT53" i="20" s="1"/>
  <c r="AV53" i="20" a="1"/>
  <c r="AV53" i="20" s="1"/>
  <c r="AA53" i="20"/>
  <c r="Y53" i="20" a="1"/>
  <c r="Y53" i="20" s="1"/>
  <c r="BJ53" i="20" a="1"/>
  <c r="BJ53" i="20" s="1"/>
  <c r="AD53" i="20" a="1"/>
  <c r="AD53" i="20" s="1"/>
  <c r="AB53" i="20" a="1"/>
  <c r="AB53" i="20" s="1"/>
  <c r="X53" i="20" a="1"/>
  <c r="X53" i="20" s="1"/>
  <c r="AO53" i="20"/>
  <c r="Z53" i="20" a="1"/>
  <c r="Z53" i="20" s="1"/>
  <c r="AP53" i="20"/>
  <c r="V53" i="20" a="1"/>
  <c r="V53" i="20" s="1"/>
  <c r="T53" i="20" a="1"/>
  <c r="T53" i="20" s="1"/>
  <c r="R53" i="20" a="1"/>
  <c r="R53" i="20" s="1"/>
  <c r="N53" i="20" a="1"/>
  <c r="N53" i="20" s="1"/>
  <c r="L53" i="20" a="1"/>
  <c r="L53" i="20" s="1"/>
  <c r="K53" i="20"/>
  <c r="I53" i="20" a="1"/>
  <c r="I53" i="20" s="1"/>
  <c r="Q53" i="20" a="1"/>
  <c r="Q53" i="20" s="1"/>
  <c r="F53" i="20" a="1"/>
  <c r="F53" i="20" s="1"/>
  <c r="AE53" i="20"/>
  <c r="W53" i="20"/>
  <c r="U53" i="20" a="1"/>
  <c r="U53" i="20" s="1"/>
  <c r="S53" i="20"/>
  <c r="O53" i="20"/>
  <c r="M53" i="20" a="1"/>
  <c r="M53" i="20" s="1"/>
  <c r="J53" i="20" a="1"/>
  <c r="J53" i="20" s="1"/>
  <c r="H53" i="20" a="1"/>
  <c r="H53" i="20" s="1"/>
  <c r="D53" i="20" a="1"/>
  <c r="D53" i="20" s="1"/>
  <c r="G53" i="20"/>
  <c r="BN45" i="20" a="1"/>
  <c r="BN45" i="20" s="1"/>
  <c r="CE37" i="20"/>
  <c r="CF37" i="20"/>
  <c r="CG37" i="20"/>
  <c r="CH37" i="20"/>
  <c r="BT37" i="20" a="1"/>
  <c r="BT37" i="20" s="1"/>
  <c r="BU37" i="20"/>
  <c r="BR37" i="20" a="1"/>
  <c r="BR37" i="20" s="1"/>
  <c r="BS37" i="20" a="1"/>
  <c r="BS37" i="20" s="1"/>
  <c r="BP37" i="20" a="1"/>
  <c r="BP37" i="20" s="1"/>
  <c r="BK37" i="20" a="1"/>
  <c r="BK37" i="20" s="1"/>
  <c r="BO37" i="20" a="1"/>
  <c r="BO37" i="20" s="1"/>
  <c r="BM37" i="20"/>
  <c r="BJ37" i="20" a="1"/>
  <c r="BJ37" i="20" s="1"/>
  <c r="BL37" i="20" a="1"/>
  <c r="BL37" i="20" s="1"/>
  <c r="BI37" i="20"/>
  <c r="BG37" i="20" a="1"/>
  <c r="BG37" i="20" s="1"/>
  <c r="BQ37" i="20"/>
  <c r="BH37" i="20" a="1"/>
  <c r="BH37" i="20" s="1"/>
  <c r="BF37" i="20" a="1"/>
  <c r="BF37" i="20" s="1"/>
  <c r="AX37" i="20" a="1"/>
  <c r="AX37" i="20" s="1"/>
  <c r="BC37" i="20" a="1"/>
  <c r="BC37" i="20" s="1"/>
  <c r="AZ37" i="20" a="1"/>
  <c r="AZ37" i="20" s="1"/>
  <c r="BE37" i="20"/>
  <c r="BB37" i="20" a="1"/>
  <c r="BB37" i="20" s="1"/>
  <c r="AY37" i="20" a="1"/>
  <c r="AY37" i="20" s="1"/>
  <c r="AU37" i="20" a="1"/>
  <c r="AU37" i="20" s="1"/>
  <c r="AW37" i="20"/>
  <c r="BA37" i="20"/>
  <c r="AQ37" i="20"/>
  <c r="BN37" i="20" a="1"/>
  <c r="BN37" i="20" s="1"/>
  <c r="BD37" i="20" a="1"/>
  <c r="BD37" i="20" s="1"/>
  <c r="AV37" i="20" a="1"/>
  <c r="AV37" i="20" s="1"/>
  <c r="AR37" i="20"/>
  <c r="AT37" i="20" a="1"/>
  <c r="AT37" i="20" s="1"/>
  <c r="AO37" i="20"/>
  <c r="X37" i="20" a="1"/>
  <c r="X37" i="20" s="1"/>
  <c r="AD37" i="20" a="1"/>
  <c r="AD37" i="20" s="1"/>
  <c r="AB37" i="20" a="1"/>
  <c r="AB37" i="20" s="1"/>
  <c r="Z37" i="20" a="1"/>
  <c r="Z37" i="20" s="1"/>
  <c r="AE37" i="20"/>
  <c r="S37" i="20"/>
  <c r="Q37" i="20" a="1"/>
  <c r="Q37" i="20" s="1"/>
  <c r="M37" i="20" a="1"/>
  <c r="M37" i="20" s="1"/>
  <c r="K37" i="20"/>
  <c r="I37" i="20" a="1"/>
  <c r="I37" i="20" s="1"/>
  <c r="AP37" i="20"/>
  <c r="AC37" i="20" a="1"/>
  <c r="AC37" i="20" s="1"/>
  <c r="AA37" i="20"/>
  <c r="W37" i="20"/>
  <c r="U37" i="20" a="1"/>
  <c r="U37" i="20" s="1"/>
  <c r="O37" i="20"/>
  <c r="F37" i="20" a="1"/>
  <c r="F37" i="20" s="1"/>
  <c r="Y37" i="20" a="1"/>
  <c r="Y37" i="20" s="1"/>
  <c r="R37" i="20" a="1"/>
  <c r="R37" i="20" s="1"/>
  <c r="P37" i="20" a="1"/>
  <c r="P37" i="20" s="1"/>
  <c r="L37" i="20" a="1"/>
  <c r="L37" i="20" s="1"/>
  <c r="J37" i="20" a="1"/>
  <c r="J37" i="20" s="1"/>
  <c r="H37" i="20" a="1"/>
  <c r="H37" i="20" s="1"/>
  <c r="D37" i="20" a="1"/>
  <c r="D37" i="20" s="1"/>
  <c r="G37" i="20"/>
  <c r="BF29" i="20" a="1"/>
  <c r="BF29" i="20" s="1"/>
  <c r="L29" i="20" a="1"/>
  <c r="L29" i="20" s="1"/>
  <c r="CE21" i="20"/>
  <c r="CF21" i="20"/>
  <c r="CG21" i="20"/>
  <c r="CH21" i="20"/>
  <c r="BU21" i="20"/>
  <c r="BR21" i="20" a="1"/>
  <c r="BR21" i="20" s="1"/>
  <c r="BT21" i="20" a="1"/>
  <c r="BT21" i="20" s="1"/>
  <c r="BS21" i="20" a="1"/>
  <c r="BS21" i="20" s="1"/>
  <c r="BO21" i="20" a="1"/>
  <c r="BO21" i="20" s="1"/>
  <c r="BM21" i="20"/>
  <c r="BQ21" i="20"/>
  <c r="BN21" i="20" a="1"/>
  <c r="BN21" i="20" s="1"/>
  <c r="BL21" i="20" a="1"/>
  <c r="BL21" i="20" s="1"/>
  <c r="BJ21" i="20" a="1"/>
  <c r="BJ21" i="20" s="1"/>
  <c r="BK21" i="20" a="1"/>
  <c r="BK21" i="20" s="1"/>
  <c r="BI21" i="20"/>
  <c r="BG21" i="20" a="1"/>
  <c r="BG21" i="20" s="1"/>
  <c r="BP21" i="20" a="1"/>
  <c r="BP21" i="20" s="1"/>
  <c r="BH21" i="20" a="1"/>
  <c r="BH21" i="20" s="1"/>
  <c r="BF21" i="20" a="1"/>
  <c r="BF21" i="20" s="1"/>
  <c r="BE21" i="20"/>
  <c r="BC21" i="20" a="1"/>
  <c r="BC21" i="20" s="1"/>
  <c r="AY21" i="20" a="1"/>
  <c r="AY21" i="20" s="1"/>
  <c r="BD21" i="20" a="1"/>
  <c r="BD21" i="20" s="1"/>
  <c r="BB21" i="20" a="1"/>
  <c r="BB21" i="20" s="1"/>
  <c r="BA21" i="20"/>
  <c r="AU21" i="20" a="1"/>
  <c r="AU21" i="20" s="1"/>
  <c r="AW21" i="20"/>
  <c r="AT21" i="20" a="1"/>
  <c r="AT21" i="20" s="1"/>
  <c r="AQ21" i="20"/>
  <c r="AZ21" i="20" a="1"/>
  <c r="AZ21" i="20" s="1"/>
  <c r="AR21" i="20"/>
  <c r="AX21" i="20" a="1"/>
  <c r="AX21" i="20" s="1"/>
  <c r="AO21" i="20"/>
  <c r="Y21" i="20" a="1"/>
  <c r="Y21" i="20" s="1"/>
  <c r="AV21" i="20" a="1"/>
  <c r="AV21" i="20" s="1"/>
  <c r="AD21" i="20" a="1"/>
  <c r="AD21" i="20" s="1"/>
  <c r="AB21" i="20" a="1"/>
  <c r="AB21" i="20" s="1"/>
  <c r="AA21" i="20"/>
  <c r="X21" i="20" a="1"/>
  <c r="X21" i="20" s="1"/>
  <c r="S21" i="20"/>
  <c r="N21" i="20" a="1"/>
  <c r="N21" i="20" s="1"/>
  <c r="L21" i="20" a="1"/>
  <c r="L21" i="20" s="1"/>
  <c r="K21" i="20"/>
  <c r="I21" i="20" a="1"/>
  <c r="I21" i="20" s="1"/>
  <c r="AP21" i="20"/>
  <c r="Z21" i="20" a="1"/>
  <c r="Z21" i="20" s="1"/>
  <c r="W21" i="20"/>
  <c r="U21" i="20" a="1"/>
  <c r="U21" i="20" s="1"/>
  <c r="P21" i="20" a="1"/>
  <c r="P21" i="20" s="1"/>
  <c r="F21" i="20" a="1"/>
  <c r="F21" i="20" s="1"/>
  <c r="AE21" i="20"/>
  <c r="R21" i="20" a="1"/>
  <c r="R21" i="20" s="1"/>
  <c r="O21" i="20"/>
  <c r="M21" i="20" a="1"/>
  <c r="M21" i="20" s="1"/>
  <c r="J21" i="20" a="1"/>
  <c r="J21" i="20" s="1"/>
  <c r="H21" i="20" a="1"/>
  <c r="H21" i="20" s="1"/>
  <c r="D21" i="20" a="1"/>
  <c r="D21" i="20" s="1"/>
  <c r="G21" i="20"/>
  <c r="C94" i="20" a="1"/>
  <c r="C94" i="20" s="1"/>
  <c r="C75" i="20" a="1"/>
  <c r="C75" i="20" s="1"/>
  <c r="C51" i="20" a="1"/>
  <c r="C51" i="20" s="1"/>
  <c r="C46" i="20" a="1"/>
  <c r="C46" i="20" s="1"/>
  <c r="C14" i="20" a="1"/>
  <c r="C14" i="20" s="1"/>
  <c r="G100" i="20"/>
  <c r="D94" i="20" a="1"/>
  <c r="D94" i="20" s="1"/>
  <c r="G92" i="20"/>
  <c r="F90" i="20" a="1"/>
  <c r="F90" i="20" s="1"/>
  <c r="F87" i="20" a="1"/>
  <c r="F87" i="20" s="1"/>
  <c r="D87" i="20" a="1"/>
  <c r="D87" i="20" s="1"/>
  <c r="D74" i="20" a="1"/>
  <c r="D74" i="20" s="1"/>
  <c r="F69" i="20" a="1"/>
  <c r="F69" i="20" s="1"/>
  <c r="E67" i="20" a="1"/>
  <c r="E67" i="20" s="1"/>
  <c r="F66" i="20" a="1"/>
  <c r="F66" i="20" s="1"/>
  <c r="E37" i="20" a="1"/>
  <c r="E37" i="20" s="1"/>
  <c r="K97" i="20"/>
  <c r="M23" i="20" a="1"/>
  <c r="M23" i="20" s="1"/>
  <c r="M35" i="20" a="1"/>
  <c r="M35" i="20" s="1"/>
  <c r="L51" i="20" a="1"/>
  <c r="L51" i="20" s="1"/>
  <c r="M74" i="20" a="1"/>
  <c r="M74" i="20" s="1"/>
  <c r="Q21" i="20" a="1"/>
  <c r="Q21" i="20" s="1"/>
  <c r="S79" i="20"/>
  <c r="R94" i="20" a="1"/>
  <c r="R94" i="20" s="1"/>
  <c r="Q100" i="20" a="1"/>
  <c r="Q100" i="20" s="1"/>
  <c r="T21" i="20" a="1"/>
  <c r="T21" i="20" s="1"/>
  <c r="U65" i="20" a="1"/>
  <c r="U65" i="20" s="1"/>
  <c r="V74" i="20" a="1"/>
  <c r="V74" i="20" s="1"/>
  <c r="T81" i="20" a="1"/>
  <c r="T81" i="20" s="1"/>
  <c r="W83" i="20"/>
  <c r="T87" i="20" a="1"/>
  <c r="T87" i="20" s="1"/>
  <c r="T97" i="20" a="1"/>
  <c r="T97" i="20" s="1"/>
  <c r="AE61" i="20"/>
  <c r="AP67" i="20"/>
  <c r="AP29" i="20"/>
  <c r="CE103" i="20"/>
  <c r="BL103" i="20" a="1"/>
  <c r="BL103" i="20" s="1"/>
  <c r="BC103" i="20" a="1"/>
  <c r="BC103" i="20" s="1"/>
  <c r="AQ103" i="20"/>
  <c r="AD103" i="20" a="1"/>
  <c r="AD103" i="20" s="1"/>
  <c r="I103" i="20" a="1"/>
  <c r="I103" i="20" s="1"/>
  <c r="W103" i="20"/>
  <c r="CE92" i="20"/>
  <c r="CF92" i="20"/>
  <c r="CG92" i="20"/>
  <c r="BS92" i="20" a="1"/>
  <c r="BS92" i="20" s="1"/>
  <c r="BU92" i="20"/>
  <c r="BR92" i="20" a="1"/>
  <c r="BR92" i="20" s="1"/>
  <c r="BT92" i="20" a="1"/>
  <c r="BT92" i="20" s="1"/>
  <c r="CH92" i="20"/>
  <c r="BQ92" i="20"/>
  <c r="BP92" i="20" a="1"/>
  <c r="BP92" i="20" s="1"/>
  <c r="BO92" i="20" a="1"/>
  <c r="BO92" i="20" s="1"/>
  <c r="BJ92" i="20" a="1"/>
  <c r="BJ92" i="20" s="1"/>
  <c r="BM92" i="20"/>
  <c r="BN92" i="20" a="1"/>
  <c r="BN92" i="20" s="1"/>
  <c r="BL92" i="20" a="1"/>
  <c r="BL92" i="20" s="1"/>
  <c r="BG92" i="20" a="1"/>
  <c r="BG92" i="20" s="1"/>
  <c r="BK92" i="20" a="1"/>
  <c r="BK92" i="20" s="1"/>
  <c r="BI92" i="20"/>
  <c r="BH92" i="20" a="1"/>
  <c r="BH92" i="20" s="1"/>
  <c r="BC92" i="20" a="1"/>
  <c r="BC92" i="20" s="1"/>
  <c r="BF92" i="20" a="1"/>
  <c r="BF92" i="20" s="1"/>
  <c r="BE92" i="20"/>
  <c r="BA92" i="20"/>
  <c r="BD92" i="20" a="1"/>
  <c r="BD92" i="20" s="1"/>
  <c r="AZ92" i="20" a="1"/>
  <c r="AZ92" i="20" s="1"/>
  <c r="BB92" i="20" a="1"/>
  <c r="BB92" i="20" s="1"/>
  <c r="AY92" i="20" a="1"/>
  <c r="AY92" i="20" s="1"/>
  <c r="AV92" i="20" a="1"/>
  <c r="AV92" i="20" s="1"/>
  <c r="AQ92" i="20"/>
  <c r="AD92" i="20" a="1"/>
  <c r="AD92" i="20" s="1"/>
  <c r="AX92" i="20" a="1"/>
  <c r="AX92" i="20" s="1"/>
  <c r="AW92" i="20"/>
  <c r="AT92" i="20" a="1"/>
  <c r="AT92" i="20" s="1"/>
  <c r="AU92" i="20" a="1"/>
  <c r="AU92" i="20" s="1"/>
  <c r="AP92" i="20"/>
  <c r="AB92" i="20" a="1"/>
  <c r="AB92" i="20" s="1"/>
  <c r="Y92" i="20" a="1"/>
  <c r="Y92" i="20" s="1"/>
  <c r="AR92" i="20"/>
  <c r="AA92" i="20"/>
  <c r="AE92" i="20"/>
  <c r="X92" i="20" a="1"/>
  <c r="X92" i="20" s="1"/>
  <c r="AO92" i="20"/>
  <c r="W92" i="20"/>
  <c r="P92" i="20" a="1"/>
  <c r="P92" i="20" s="1"/>
  <c r="N92" i="20" a="1"/>
  <c r="N92" i="20" s="1"/>
  <c r="H92" i="20" a="1"/>
  <c r="H92" i="20" s="1"/>
  <c r="AC92" i="20" a="1"/>
  <c r="AC92" i="20" s="1"/>
  <c r="V92" i="20" a="1"/>
  <c r="V92" i="20" s="1"/>
  <c r="S92" i="20"/>
  <c r="M92" i="20" a="1"/>
  <c r="M92" i="20" s="1"/>
  <c r="K92" i="20"/>
  <c r="Z92" i="20" a="1"/>
  <c r="Z92" i="20" s="1"/>
  <c r="U92" i="20" a="1"/>
  <c r="U92" i="20" s="1"/>
  <c r="R92" i="20" a="1"/>
  <c r="R92" i="20" s="1"/>
  <c r="L92" i="20" a="1"/>
  <c r="L92" i="20" s="1"/>
  <c r="J92" i="20" a="1"/>
  <c r="J92" i="20" s="1"/>
  <c r="BQ88" i="20"/>
  <c r="Y88" i="20" a="1"/>
  <c r="Y88" i="20" s="1"/>
  <c r="CH78" i="20"/>
  <c r="BB78" i="20" a="1"/>
  <c r="BB78" i="20" s="1"/>
  <c r="AP78" i="20"/>
  <c r="W78" i="20"/>
  <c r="BJ68" i="20" a="1"/>
  <c r="BJ68" i="20" s="1"/>
  <c r="I68" i="20" a="1"/>
  <c r="I68" i="20" s="1"/>
  <c r="CE57" i="20"/>
  <c r="CF57" i="20"/>
  <c r="CG57" i="20"/>
  <c r="CH57" i="20"/>
  <c r="BT57" i="20" a="1"/>
  <c r="BT57" i="20" s="1"/>
  <c r="BU57" i="20"/>
  <c r="BR57" i="20" a="1"/>
  <c r="BR57" i="20" s="1"/>
  <c r="BS57" i="20" a="1"/>
  <c r="BS57" i="20" s="1"/>
  <c r="BO57" i="20" a="1"/>
  <c r="BO57" i="20" s="1"/>
  <c r="BQ57" i="20"/>
  <c r="BN57" i="20" a="1"/>
  <c r="BN57" i="20" s="1"/>
  <c r="BP57" i="20" a="1"/>
  <c r="BP57" i="20" s="1"/>
  <c r="BL57" i="20" a="1"/>
  <c r="BL57" i="20" s="1"/>
  <c r="BJ57" i="20" a="1"/>
  <c r="BJ57" i="20" s="1"/>
  <c r="BM57" i="20"/>
  <c r="BI57" i="20"/>
  <c r="BK57" i="20" a="1"/>
  <c r="BK57" i="20" s="1"/>
  <c r="BF57" i="20" a="1"/>
  <c r="BF57" i="20" s="1"/>
  <c r="BH57" i="20" a="1"/>
  <c r="BH57" i="20" s="1"/>
  <c r="BG57" i="20" a="1"/>
  <c r="BG57" i="20" s="1"/>
  <c r="BB57" i="20" a="1"/>
  <c r="BB57" i="20" s="1"/>
  <c r="AX57" i="20" a="1"/>
  <c r="AX57" i="20" s="1"/>
  <c r="BD57" i="20" a="1"/>
  <c r="BD57" i="20" s="1"/>
  <c r="AZ57" i="20" a="1"/>
  <c r="AZ57" i="20" s="1"/>
  <c r="BC57" i="20" a="1"/>
  <c r="BC57" i="20" s="1"/>
  <c r="AY57" i="20" a="1"/>
  <c r="AY57" i="20" s="1"/>
  <c r="BE57" i="20"/>
  <c r="AT57" i="20" a="1"/>
  <c r="AT57" i="20" s="1"/>
  <c r="AV57" i="20" a="1"/>
  <c r="AV57" i="20" s="1"/>
  <c r="AQ57" i="20"/>
  <c r="AR57" i="20"/>
  <c r="AU57" i="20" a="1"/>
  <c r="AU57" i="20" s="1"/>
  <c r="AW57" i="20"/>
  <c r="BA57" i="20"/>
  <c r="AE57" i="20"/>
  <c r="AC57" i="20" a="1"/>
  <c r="AC57" i="20" s="1"/>
  <c r="Y57" i="20" a="1"/>
  <c r="Y57" i="20" s="1"/>
  <c r="AO57" i="20"/>
  <c r="AA57" i="20"/>
  <c r="X57" i="20" a="1"/>
  <c r="X57" i="20" s="1"/>
  <c r="Z57" i="20" a="1"/>
  <c r="Z57" i="20" s="1"/>
  <c r="R57" i="20" a="1"/>
  <c r="R57" i="20" s="1"/>
  <c r="O57" i="20"/>
  <c r="M57" i="20" a="1"/>
  <c r="M57" i="20" s="1"/>
  <c r="K57" i="20"/>
  <c r="F57" i="20" a="1"/>
  <c r="F57" i="20" s="1"/>
  <c r="AD57" i="20" a="1"/>
  <c r="AD57" i="20" s="1"/>
  <c r="W57" i="20"/>
  <c r="U57" i="20" a="1"/>
  <c r="U57" i="20" s="1"/>
  <c r="Q57" i="20" a="1"/>
  <c r="Q57" i="20" s="1"/>
  <c r="H57" i="20" a="1"/>
  <c r="H57" i="20" s="1"/>
  <c r="D57" i="20" a="1"/>
  <c r="D57" i="20" s="1"/>
  <c r="G57" i="20"/>
  <c r="AP57" i="20"/>
  <c r="AB57" i="20" a="1"/>
  <c r="AB57" i="20" s="1"/>
  <c r="S57" i="20"/>
  <c r="N57" i="20" a="1"/>
  <c r="N57" i="20" s="1"/>
  <c r="L57" i="20" a="1"/>
  <c r="L57" i="20" s="1"/>
  <c r="J57" i="20" a="1"/>
  <c r="J57" i="20" s="1"/>
  <c r="E57" i="20" a="1"/>
  <c r="E57" i="20" s="1"/>
  <c r="AX54" i="20" a="1"/>
  <c r="AX54" i="20" s="1"/>
  <c r="Q54" i="20" a="1"/>
  <c r="Q54" i="20" s="1"/>
  <c r="CE33" i="20"/>
  <c r="CF33" i="20"/>
  <c r="CG33" i="20"/>
  <c r="CH33" i="20"/>
  <c r="BR33" i="20" a="1"/>
  <c r="BR33" i="20" s="1"/>
  <c r="BU33" i="20"/>
  <c r="BT33" i="20" a="1"/>
  <c r="BT33" i="20" s="1"/>
  <c r="BS33" i="20" a="1"/>
  <c r="BS33" i="20" s="1"/>
  <c r="BP33" i="20" a="1"/>
  <c r="BP33" i="20" s="1"/>
  <c r="BN33" i="20" a="1"/>
  <c r="BN33" i="20" s="1"/>
  <c r="BL33" i="20" a="1"/>
  <c r="BL33" i="20" s="1"/>
  <c r="BJ33" i="20" a="1"/>
  <c r="BJ33" i="20" s="1"/>
  <c r="BO33" i="20" a="1"/>
  <c r="BO33" i="20" s="1"/>
  <c r="BQ33" i="20"/>
  <c r="BM33" i="20"/>
  <c r="BK33" i="20" a="1"/>
  <c r="BK33" i="20" s="1"/>
  <c r="BH33" i="20" a="1"/>
  <c r="BH33" i="20" s="1"/>
  <c r="BF33" i="20" a="1"/>
  <c r="BF33" i="20" s="1"/>
  <c r="BI33" i="20"/>
  <c r="BG33" i="20" a="1"/>
  <c r="BG33" i="20" s="1"/>
  <c r="BD33" i="20" a="1"/>
  <c r="BD33" i="20" s="1"/>
  <c r="BA33" i="20"/>
  <c r="BC33" i="20" a="1"/>
  <c r="BC33" i="20" s="1"/>
  <c r="AX33" i="20" a="1"/>
  <c r="AX33" i="20" s="1"/>
  <c r="BE33" i="20"/>
  <c r="AZ33" i="20" a="1"/>
  <c r="AZ33" i="20" s="1"/>
  <c r="AT33" i="20" a="1"/>
  <c r="AT33" i="20" s="1"/>
  <c r="AV33" i="20" a="1"/>
  <c r="AV33" i="20" s="1"/>
  <c r="AQ33" i="20"/>
  <c r="AR33" i="20"/>
  <c r="BB33" i="20" a="1"/>
  <c r="BB33" i="20" s="1"/>
  <c r="AY33" i="20" a="1"/>
  <c r="AY33" i="20" s="1"/>
  <c r="AW33" i="20"/>
  <c r="AO33" i="20"/>
  <c r="AA33" i="20"/>
  <c r="Y33" i="20" a="1"/>
  <c r="Y33" i="20" s="1"/>
  <c r="AU33" i="20" a="1"/>
  <c r="AU33" i="20" s="1"/>
  <c r="AE33" i="20"/>
  <c r="AC33" i="20" a="1"/>
  <c r="AC33" i="20" s="1"/>
  <c r="X33" i="20" a="1"/>
  <c r="X33" i="20" s="1"/>
  <c r="Z33" i="20" a="1"/>
  <c r="Z33" i="20" s="1"/>
  <c r="AP33" i="20"/>
  <c r="R33" i="20" a="1"/>
  <c r="R33" i="20" s="1"/>
  <c r="P33" i="20" a="1"/>
  <c r="P33" i="20" s="1"/>
  <c r="J33" i="20" a="1"/>
  <c r="J33" i="20" s="1"/>
  <c r="H33" i="20" a="1"/>
  <c r="H33" i="20" s="1"/>
  <c r="E33" i="20" a="1"/>
  <c r="E33" i="20" s="1"/>
  <c r="V33" i="20" a="1"/>
  <c r="V33" i="20" s="1"/>
  <c r="T33" i="20" a="1"/>
  <c r="T33" i="20" s="1"/>
  <c r="O33" i="20"/>
  <c r="M33" i="20" a="1"/>
  <c r="M33" i="20" s="1"/>
  <c r="AD33" i="20" a="1"/>
  <c r="AD33" i="20" s="1"/>
  <c r="S33" i="20"/>
  <c r="Q33" i="20" a="1"/>
  <c r="Q33" i="20" s="1"/>
  <c r="K33" i="20"/>
  <c r="I33" i="20" a="1"/>
  <c r="I33" i="20" s="1"/>
  <c r="F33" i="20" a="1"/>
  <c r="F33" i="20" s="1"/>
  <c r="CE25" i="20"/>
  <c r="CF25" i="20"/>
  <c r="CG25" i="20"/>
  <c r="CH25" i="20"/>
  <c r="BS25" i="20" a="1"/>
  <c r="BS25" i="20" s="1"/>
  <c r="BU25" i="20"/>
  <c r="BR25" i="20" a="1"/>
  <c r="BR25" i="20" s="1"/>
  <c r="BQ25" i="20"/>
  <c r="BO25" i="20" a="1"/>
  <c r="BO25" i="20" s="1"/>
  <c r="BJ25" i="20" a="1"/>
  <c r="BJ25" i="20" s="1"/>
  <c r="BL25" i="20" a="1"/>
  <c r="BL25" i="20" s="1"/>
  <c r="BN25" i="20" a="1"/>
  <c r="BN25" i="20" s="1"/>
  <c r="BK25" i="20" a="1"/>
  <c r="BK25" i="20" s="1"/>
  <c r="BH25" i="20" a="1"/>
  <c r="BH25" i="20" s="1"/>
  <c r="BF25" i="20" a="1"/>
  <c r="BF25" i="20" s="1"/>
  <c r="BP25" i="20" a="1"/>
  <c r="BP25" i="20" s="1"/>
  <c r="BI25" i="20"/>
  <c r="BG25" i="20" a="1"/>
  <c r="BG25" i="20" s="1"/>
  <c r="BT25" i="20" a="1"/>
  <c r="BT25" i="20" s="1"/>
  <c r="BM25" i="20"/>
  <c r="BD25" i="20" a="1"/>
  <c r="BD25" i="20" s="1"/>
  <c r="BB25" i="20" a="1"/>
  <c r="BB25" i="20" s="1"/>
  <c r="AZ25" i="20" a="1"/>
  <c r="AZ25" i="20" s="1"/>
  <c r="AY25" i="20" a="1"/>
  <c r="AY25" i="20" s="1"/>
  <c r="BE25" i="20"/>
  <c r="BC25" i="20" a="1"/>
  <c r="BC25" i="20" s="1"/>
  <c r="BA25" i="20"/>
  <c r="AT25" i="20" a="1"/>
  <c r="AT25" i="20" s="1"/>
  <c r="AV25" i="20" a="1"/>
  <c r="AV25" i="20" s="1"/>
  <c r="AQ25" i="20"/>
  <c r="AX25" i="20" a="1"/>
  <c r="AX25" i="20" s="1"/>
  <c r="AW25" i="20"/>
  <c r="AR25" i="20"/>
  <c r="AU25" i="20" a="1"/>
  <c r="AU25" i="20" s="1"/>
  <c r="AO25" i="20"/>
  <c r="AA25" i="20"/>
  <c r="X25" i="20" a="1"/>
  <c r="X25" i="20" s="1"/>
  <c r="AE25" i="20"/>
  <c r="AC25" i="20" a="1"/>
  <c r="AC25" i="20" s="1"/>
  <c r="Z25" i="20" a="1"/>
  <c r="Z25" i="20" s="1"/>
  <c r="P25" i="20" a="1"/>
  <c r="P25" i="20" s="1"/>
  <c r="O25" i="20"/>
  <c r="M25" i="20" a="1"/>
  <c r="M25" i="20" s="1"/>
  <c r="J25" i="20" a="1"/>
  <c r="J25" i="20" s="1"/>
  <c r="H25" i="20" a="1"/>
  <c r="H25" i="20" s="1"/>
  <c r="F25" i="20" a="1"/>
  <c r="F25" i="20" s="1"/>
  <c r="AD25" i="20" a="1"/>
  <c r="AD25" i="20" s="1"/>
  <c r="Y25" i="20" a="1"/>
  <c r="Y25" i="20" s="1"/>
  <c r="V25" i="20" a="1"/>
  <c r="V25" i="20" s="1"/>
  <c r="T25" i="20" a="1"/>
  <c r="T25" i="20" s="1"/>
  <c r="R25" i="20" a="1"/>
  <c r="R25" i="20" s="1"/>
  <c r="D25" i="20" a="1"/>
  <c r="D25" i="20" s="1"/>
  <c r="G25" i="20"/>
  <c r="AP25" i="20"/>
  <c r="AB25" i="20" a="1"/>
  <c r="AB25" i="20" s="1"/>
  <c r="Q25" i="20" a="1"/>
  <c r="Q25" i="20" s="1"/>
  <c r="N25" i="20" a="1"/>
  <c r="N25" i="20" s="1"/>
  <c r="L25" i="20" a="1"/>
  <c r="L25" i="20" s="1"/>
  <c r="K25" i="20"/>
  <c r="I25" i="20" a="1"/>
  <c r="I25" i="20" s="1"/>
  <c r="E25" i="20" a="1"/>
  <c r="E25" i="20" s="1"/>
  <c r="BQ22" i="20"/>
  <c r="AQ22" i="20"/>
  <c r="T22" i="20" a="1"/>
  <c r="T22" i="20" s="1"/>
  <c r="F99" i="20" a="1"/>
  <c r="F99" i="20" s="1"/>
  <c r="D85" i="20" a="1"/>
  <c r="D85" i="20" s="1"/>
  <c r="N33" i="20" a="1"/>
  <c r="N33" i="20" s="1"/>
  <c r="L46" i="20" a="1"/>
  <c r="L46" i="20" s="1"/>
  <c r="S25" i="20"/>
  <c r="R78" i="20" a="1"/>
  <c r="R78" i="20" s="1"/>
  <c r="P99" i="20" a="1"/>
  <c r="P99" i="20" s="1"/>
  <c r="AB33" i="20" a="1"/>
  <c r="AB33" i="20" s="1"/>
  <c r="CH107" i="20"/>
  <c r="CE107" i="20"/>
  <c r="BS107" i="20" a="1"/>
  <c r="BS107" i="20" s="1"/>
  <c r="CF107" i="20"/>
  <c r="BU107" i="20"/>
  <c r="BR107" i="20" a="1"/>
  <c r="BR107" i="20" s="1"/>
  <c r="BT107" i="20" a="1"/>
  <c r="BT107" i="20" s="1"/>
  <c r="CG107" i="20"/>
  <c r="BQ107" i="20"/>
  <c r="BO107" i="20" a="1"/>
  <c r="BO107" i="20" s="1"/>
  <c r="BN107" i="20" a="1"/>
  <c r="BN107" i="20" s="1"/>
  <c r="BP107" i="20" a="1"/>
  <c r="BP107" i="20" s="1"/>
  <c r="BL107" i="20" a="1"/>
  <c r="BL107" i="20" s="1"/>
  <c r="BJ107" i="20" a="1"/>
  <c r="BJ107" i="20" s="1"/>
  <c r="BM107" i="20"/>
  <c r="BH107" i="20" a="1"/>
  <c r="BH107" i="20" s="1"/>
  <c r="BF107" i="20" a="1"/>
  <c r="BF107" i="20" s="1"/>
  <c r="BK107" i="20" a="1"/>
  <c r="BK107" i="20" s="1"/>
  <c r="BG107" i="20" a="1"/>
  <c r="BG107" i="20" s="1"/>
  <c r="BI107" i="20"/>
  <c r="BD107" i="20" a="1"/>
  <c r="BD107" i="20" s="1"/>
  <c r="BA107" i="20"/>
  <c r="AX107" i="20" a="1"/>
  <c r="AX107" i="20" s="1"/>
  <c r="AZ107" i="20" a="1"/>
  <c r="AZ107" i="20" s="1"/>
  <c r="BC107" i="20" a="1"/>
  <c r="BC107" i="20" s="1"/>
  <c r="BE107" i="20"/>
  <c r="AQ107" i="20"/>
  <c r="BB107" i="20" a="1"/>
  <c r="BB107" i="20" s="1"/>
  <c r="AU107" i="20" a="1"/>
  <c r="AU107" i="20" s="1"/>
  <c r="AW107" i="20"/>
  <c r="BW107" i="20" s="1" a="1"/>
  <c r="BW107" i="20" s="1"/>
  <c r="AT107" i="20" a="1"/>
  <c r="AT107" i="20" s="1"/>
  <c r="AO107" i="20"/>
  <c r="AD107" i="20" a="1"/>
  <c r="AD107" i="20" s="1"/>
  <c r="AA107" i="20"/>
  <c r="AV107" i="20" a="1"/>
  <c r="AV107" i="20" s="1"/>
  <c r="AP107" i="20"/>
  <c r="Z107" i="20" a="1"/>
  <c r="Z107" i="20" s="1"/>
  <c r="AY107" i="20" a="1"/>
  <c r="AY107" i="20" s="1"/>
  <c r="AR107" i="20"/>
  <c r="AC107" i="20" a="1"/>
  <c r="AC107" i="20" s="1"/>
  <c r="Y107" i="20" a="1"/>
  <c r="Y107" i="20" s="1"/>
  <c r="W107" i="20"/>
  <c r="T107" i="20" a="1"/>
  <c r="T107" i="20" s="1"/>
  <c r="O107" i="20"/>
  <c r="M107" i="20" a="1"/>
  <c r="M107" i="20" s="1"/>
  <c r="I107" i="20" a="1"/>
  <c r="I107" i="20" s="1"/>
  <c r="AE107" i="20"/>
  <c r="AM107" i="20" s="1" a="1"/>
  <c r="AM107" i="20" s="1"/>
  <c r="V107" i="20" a="1"/>
  <c r="V107" i="20" s="1"/>
  <c r="S107" i="20"/>
  <c r="Q107" i="20" a="1"/>
  <c r="Q107" i="20" s="1"/>
  <c r="L107" i="20" a="1"/>
  <c r="L107" i="20" s="1"/>
  <c r="K107" i="20"/>
  <c r="H107" i="20" a="1"/>
  <c r="H107" i="20" s="1"/>
  <c r="AB107" i="20" a="1"/>
  <c r="AB107" i="20" s="1"/>
  <c r="X107" i="20" a="1"/>
  <c r="X107" i="20" s="1"/>
  <c r="N107" i="20" a="1"/>
  <c r="N107" i="20" s="1"/>
  <c r="J107" i="20" a="1"/>
  <c r="J107" i="20" s="1"/>
  <c r="CH100" i="20"/>
  <c r="BS100" i="20" a="1"/>
  <c r="BS100" i="20" s="1"/>
  <c r="CE100" i="20"/>
  <c r="BU100" i="20"/>
  <c r="BR100" i="20" a="1"/>
  <c r="BR100" i="20" s="1"/>
  <c r="CF100" i="20"/>
  <c r="BT100" i="20" a="1"/>
  <c r="BT100" i="20" s="1"/>
  <c r="BQ100" i="20"/>
  <c r="BN100" i="20" a="1"/>
  <c r="BN100" i="20" s="1"/>
  <c r="BP100" i="20" a="1"/>
  <c r="BP100" i="20" s="1"/>
  <c r="CG100" i="20"/>
  <c r="BJ100" i="20" a="1"/>
  <c r="BJ100" i="20" s="1"/>
  <c r="BM100" i="20"/>
  <c r="BO100" i="20" a="1"/>
  <c r="BO100" i="20" s="1"/>
  <c r="BL100" i="20" a="1"/>
  <c r="BL100" i="20" s="1"/>
  <c r="BK100" i="20" a="1"/>
  <c r="BK100" i="20" s="1"/>
  <c r="BG100" i="20" a="1"/>
  <c r="BG100" i="20" s="1"/>
  <c r="BI100" i="20"/>
  <c r="BH100" i="20" a="1"/>
  <c r="BH100" i="20" s="1"/>
  <c r="BF100" i="20" a="1"/>
  <c r="BF100" i="20" s="1"/>
  <c r="BC100" i="20" a="1"/>
  <c r="BC100" i="20" s="1"/>
  <c r="BD100" i="20" a="1"/>
  <c r="BD100" i="20" s="1"/>
  <c r="AY100" i="20" a="1"/>
  <c r="AY100" i="20" s="1"/>
  <c r="BB100" i="20" a="1"/>
  <c r="BB100" i="20" s="1"/>
  <c r="AX100" i="20" a="1"/>
  <c r="AX100" i="20" s="1"/>
  <c r="BA100" i="20"/>
  <c r="BE100" i="20"/>
  <c r="AV100" i="20" a="1"/>
  <c r="AV100" i="20" s="1"/>
  <c r="AQ100" i="20"/>
  <c r="AD100" i="20" a="1"/>
  <c r="AD100" i="20" s="1"/>
  <c r="AW100" i="20"/>
  <c r="AT100" i="20" a="1"/>
  <c r="AT100" i="20" s="1"/>
  <c r="AZ100" i="20" a="1"/>
  <c r="AZ100" i="20" s="1"/>
  <c r="AP100" i="20"/>
  <c r="Z100" i="20" a="1"/>
  <c r="Z100" i="20" s="1"/>
  <c r="AR100" i="20"/>
  <c r="AE100" i="20"/>
  <c r="Y100" i="20" a="1"/>
  <c r="Y100" i="20" s="1"/>
  <c r="AC100" i="20" a="1"/>
  <c r="AC100" i="20" s="1"/>
  <c r="AA100" i="20"/>
  <c r="X100" i="20" a="1"/>
  <c r="X100" i="20" s="1"/>
  <c r="T100" i="20" a="1"/>
  <c r="T100" i="20" s="1"/>
  <c r="P100" i="20" a="1"/>
  <c r="P100" i="20" s="1"/>
  <c r="L100" i="20" a="1"/>
  <c r="L100" i="20" s="1"/>
  <c r="K100" i="20"/>
  <c r="AB100" i="20" a="1"/>
  <c r="AB100" i="20" s="1"/>
  <c r="W100" i="20"/>
  <c r="S100" i="20"/>
  <c r="O100" i="20"/>
  <c r="J100" i="20" a="1"/>
  <c r="J100" i="20" s="1"/>
  <c r="AO100" i="20"/>
  <c r="V100" i="20" a="1"/>
  <c r="V100" i="20" s="1"/>
  <c r="R100" i="20" a="1"/>
  <c r="R100" i="20" s="1"/>
  <c r="N100" i="20" a="1"/>
  <c r="N100" i="20" s="1"/>
  <c r="I100" i="20" a="1"/>
  <c r="I100" i="20" s="1"/>
  <c r="BT93" i="20" a="1"/>
  <c r="BT93" i="20" s="1"/>
  <c r="BK93" i="20" a="1"/>
  <c r="BK93" i="20" s="1"/>
  <c r="AA93" i="20"/>
  <c r="S93" i="20"/>
  <c r="BT89" i="20" a="1"/>
  <c r="BT89" i="20" s="1"/>
  <c r="BL89" i="20" a="1"/>
  <c r="BL89" i="20" s="1"/>
  <c r="BC89" i="20" a="1"/>
  <c r="BC89" i="20" s="1"/>
  <c r="BG89" i="20" a="1"/>
  <c r="BG89" i="20" s="1"/>
  <c r="AA89" i="20"/>
  <c r="M89" i="20" a="1"/>
  <c r="M89" i="20" s="1"/>
  <c r="BJ86" i="20" a="1"/>
  <c r="BJ86" i="20" s="1"/>
  <c r="AE86" i="20"/>
  <c r="V86" i="20" a="1"/>
  <c r="V86" i="20" s="1"/>
  <c r="CE82" i="20"/>
  <c r="CF82" i="20"/>
  <c r="CG82" i="20"/>
  <c r="BR82" i="20" a="1"/>
  <c r="BR82" i="20" s="1"/>
  <c r="CH82" i="20"/>
  <c r="BT82" i="20" a="1"/>
  <c r="BT82" i="20" s="1"/>
  <c r="BS82" i="20" a="1"/>
  <c r="BS82" i="20" s="1"/>
  <c r="BU82" i="20"/>
  <c r="BP82" i="20" a="1"/>
  <c r="BP82" i="20" s="1"/>
  <c r="BN82" i="20" a="1"/>
  <c r="BN82" i="20" s="1"/>
  <c r="BQ82" i="20"/>
  <c r="BO82" i="20" a="1"/>
  <c r="BO82" i="20" s="1"/>
  <c r="BL82" i="20" a="1"/>
  <c r="BL82" i="20" s="1"/>
  <c r="BK82" i="20" a="1"/>
  <c r="BK82" i="20" s="1"/>
  <c r="BJ82" i="20" a="1"/>
  <c r="BJ82" i="20" s="1"/>
  <c r="BF82" i="20" a="1"/>
  <c r="BF82" i="20" s="1"/>
  <c r="BG82" i="20" a="1"/>
  <c r="BG82" i="20" s="1"/>
  <c r="BM82" i="20"/>
  <c r="BI82" i="20"/>
  <c r="BB82" i="20" a="1"/>
  <c r="BB82" i="20" s="1"/>
  <c r="AZ82" i="20" a="1"/>
  <c r="AZ82" i="20" s="1"/>
  <c r="BE82" i="20"/>
  <c r="AY82" i="20" a="1"/>
  <c r="AY82" i="20" s="1"/>
  <c r="BH82" i="20" a="1"/>
  <c r="BH82" i="20" s="1"/>
  <c r="BD82" i="20" a="1"/>
  <c r="BD82" i="20" s="1"/>
  <c r="AX82" i="20" a="1"/>
  <c r="AX82" i="20" s="1"/>
  <c r="BA82" i="20"/>
  <c r="AU82" i="20" a="1"/>
  <c r="AU82" i="20" s="1"/>
  <c r="AQ82" i="20"/>
  <c r="AC82" i="20" a="1"/>
  <c r="AC82" i="20" s="1"/>
  <c r="AV82" i="20" a="1"/>
  <c r="AV82" i="20" s="1"/>
  <c r="AR82" i="20"/>
  <c r="AW82" i="20"/>
  <c r="AO82" i="20"/>
  <c r="AD82" i="20" a="1"/>
  <c r="AD82" i="20" s="1"/>
  <c r="AA82" i="20"/>
  <c r="BC82" i="20" a="1"/>
  <c r="BC82" i="20" s="1"/>
  <c r="AP82" i="20"/>
  <c r="AB82" i="20" a="1"/>
  <c r="AB82" i="20" s="1"/>
  <c r="Z82" i="20" a="1"/>
  <c r="Z82" i="20" s="1"/>
  <c r="AT82" i="20" a="1"/>
  <c r="AT82" i="20" s="1"/>
  <c r="Y82" i="20" a="1"/>
  <c r="Y82" i="20" s="1"/>
  <c r="X82" i="20" a="1"/>
  <c r="X82" i="20" s="1"/>
  <c r="T82" i="20" a="1"/>
  <c r="T82" i="20" s="1"/>
  <c r="S82" i="20"/>
  <c r="N82" i="20" a="1"/>
  <c r="N82" i="20" s="1"/>
  <c r="I82" i="20" a="1"/>
  <c r="I82" i="20" s="1"/>
  <c r="W82" i="20"/>
  <c r="R82" i="20" a="1"/>
  <c r="R82" i="20" s="1"/>
  <c r="M82" i="20" a="1"/>
  <c r="M82" i="20" s="1"/>
  <c r="H82" i="20" a="1"/>
  <c r="H82" i="20" s="1"/>
  <c r="V82" i="20" a="1"/>
  <c r="V82" i="20" s="1"/>
  <c r="Q82" i="20" a="1"/>
  <c r="Q82" i="20" s="1"/>
  <c r="L82" i="20" a="1"/>
  <c r="L82" i="20" s="1"/>
  <c r="K82" i="20"/>
  <c r="CE79" i="20"/>
  <c r="CF79" i="20"/>
  <c r="CG79" i="20"/>
  <c r="BU79" i="20"/>
  <c r="BR79" i="20" a="1"/>
  <c r="BR79" i="20" s="1"/>
  <c r="BT79" i="20" a="1"/>
  <c r="BT79" i="20" s="1"/>
  <c r="CH79" i="20"/>
  <c r="BP79" i="20" a="1"/>
  <c r="BP79" i="20" s="1"/>
  <c r="BN79" i="20" a="1"/>
  <c r="BN79" i="20" s="1"/>
  <c r="BO79" i="20" a="1"/>
  <c r="BO79" i="20" s="1"/>
  <c r="BQ79" i="20"/>
  <c r="BS79" i="20" a="1"/>
  <c r="BS79" i="20" s="1"/>
  <c r="BL79" i="20" a="1"/>
  <c r="BL79" i="20" s="1"/>
  <c r="BJ79" i="20" a="1"/>
  <c r="BJ79" i="20" s="1"/>
  <c r="BM79" i="20"/>
  <c r="BK79" i="20" a="1"/>
  <c r="BK79" i="20" s="1"/>
  <c r="BI79" i="20"/>
  <c r="BG79" i="20" a="1"/>
  <c r="BG79" i="20" s="1"/>
  <c r="BF79" i="20" a="1"/>
  <c r="BF79" i="20" s="1"/>
  <c r="BE79" i="20"/>
  <c r="BC79" i="20" a="1"/>
  <c r="BC79" i="20" s="1"/>
  <c r="AZ79" i="20" a="1"/>
  <c r="AZ79" i="20" s="1"/>
  <c r="BH79" i="20" a="1"/>
  <c r="BH79" i="20" s="1"/>
  <c r="BB79" i="20" a="1"/>
  <c r="BB79" i="20" s="1"/>
  <c r="BD79" i="20" a="1"/>
  <c r="BD79" i="20" s="1"/>
  <c r="AY79" i="20" a="1"/>
  <c r="AY79" i="20" s="1"/>
  <c r="BA79" i="20"/>
  <c r="AQ79" i="20"/>
  <c r="AX79" i="20" a="1"/>
  <c r="AX79" i="20" s="1"/>
  <c r="AT79" i="20" a="1"/>
  <c r="AT79" i="20" s="1"/>
  <c r="AV79" i="20" a="1"/>
  <c r="AV79" i="20" s="1"/>
  <c r="AR79" i="20"/>
  <c r="AE79" i="20"/>
  <c r="AC79" i="20" a="1"/>
  <c r="AC79" i="20" s="1"/>
  <c r="Y79" i="20" a="1"/>
  <c r="Y79" i="20" s="1"/>
  <c r="AA79" i="20"/>
  <c r="X79" i="20" a="1"/>
  <c r="X79" i="20" s="1"/>
  <c r="AU79" i="20" a="1"/>
  <c r="AU79" i="20" s="1"/>
  <c r="AO79" i="20"/>
  <c r="AD79" i="20" a="1"/>
  <c r="AD79" i="20" s="1"/>
  <c r="AB79" i="20" a="1"/>
  <c r="AB79" i="20" s="1"/>
  <c r="AW79" i="20"/>
  <c r="W79" i="20"/>
  <c r="U79" i="20" a="1"/>
  <c r="U79" i="20" s="1"/>
  <c r="N79" i="20" a="1"/>
  <c r="N79" i="20" s="1"/>
  <c r="AP79" i="20"/>
  <c r="T79" i="20" a="1"/>
  <c r="T79" i="20" s="1"/>
  <c r="R79" i="20" a="1"/>
  <c r="R79" i="20" s="1"/>
  <c r="P79" i="20" a="1"/>
  <c r="P79" i="20" s="1"/>
  <c r="K79" i="20"/>
  <c r="I79" i="20" a="1"/>
  <c r="I79" i="20" s="1"/>
  <c r="V79" i="20" a="1"/>
  <c r="V79" i="20" s="1"/>
  <c r="O79" i="20"/>
  <c r="M79" i="20" a="1"/>
  <c r="M79" i="20" s="1"/>
  <c r="H79" i="20" a="1"/>
  <c r="H79" i="20" s="1"/>
  <c r="CE69" i="20"/>
  <c r="CF69" i="20"/>
  <c r="CG69" i="20"/>
  <c r="CH69" i="20"/>
  <c r="BU69" i="20"/>
  <c r="BR69" i="20" a="1"/>
  <c r="BR69" i="20" s="1"/>
  <c r="BT69" i="20" a="1"/>
  <c r="BT69" i="20" s="1"/>
  <c r="BN69" i="20" a="1"/>
  <c r="BN69" i="20" s="1"/>
  <c r="BQ69" i="20"/>
  <c r="BP69" i="20" a="1"/>
  <c r="BP69" i="20" s="1"/>
  <c r="BS69" i="20" a="1"/>
  <c r="BS69" i="20" s="1"/>
  <c r="BO69" i="20" a="1"/>
  <c r="BO69" i="20" s="1"/>
  <c r="BM69" i="20"/>
  <c r="BK69" i="20" a="1"/>
  <c r="BK69" i="20" s="1"/>
  <c r="BL69" i="20" a="1"/>
  <c r="BL69" i="20" s="1"/>
  <c r="BH69" i="20" a="1"/>
  <c r="BH69" i="20" s="1"/>
  <c r="BJ69" i="20" a="1"/>
  <c r="BJ69" i="20" s="1"/>
  <c r="BG69" i="20" a="1"/>
  <c r="BG69" i="20" s="1"/>
  <c r="BF69" i="20" a="1"/>
  <c r="BF69" i="20" s="1"/>
  <c r="AY69" i="20" a="1"/>
  <c r="AY69" i="20" s="1"/>
  <c r="BC69" i="20" a="1"/>
  <c r="BC69" i="20" s="1"/>
  <c r="BA69" i="20"/>
  <c r="BE69" i="20"/>
  <c r="BB69" i="20" a="1"/>
  <c r="BB69" i="20" s="1"/>
  <c r="AX69" i="20" a="1"/>
  <c r="AX69" i="20" s="1"/>
  <c r="BD69" i="20" a="1"/>
  <c r="BD69" i="20" s="1"/>
  <c r="AU69" i="20" a="1"/>
  <c r="AU69" i="20" s="1"/>
  <c r="AW69" i="20"/>
  <c r="AQ69" i="20"/>
  <c r="AZ69" i="20" a="1"/>
  <c r="AZ69" i="20" s="1"/>
  <c r="AR69" i="20"/>
  <c r="AT69" i="20" a="1"/>
  <c r="AT69" i="20" s="1"/>
  <c r="AV69" i="20" a="1"/>
  <c r="AV69" i="20" s="1"/>
  <c r="BI69" i="20"/>
  <c r="AD69" i="20" a="1"/>
  <c r="AD69" i="20" s="1"/>
  <c r="AB69" i="20" a="1"/>
  <c r="AB69" i="20" s="1"/>
  <c r="Z69" i="20" a="1"/>
  <c r="Z69" i="20" s="1"/>
  <c r="AO69" i="20"/>
  <c r="Y69" i="20" a="1"/>
  <c r="Y69" i="20" s="1"/>
  <c r="AP69" i="20"/>
  <c r="AE69" i="20"/>
  <c r="T69" i="20" a="1"/>
  <c r="T69" i="20" s="1"/>
  <c r="S69" i="20"/>
  <c r="Q69" i="20" a="1"/>
  <c r="Q69" i="20" s="1"/>
  <c r="N69" i="20" a="1"/>
  <c r="N69" i="20" s="1"/>
  <c r="L69" i="20" a="1"/>
  <c r="L69" i="20" s="1"/>
  <c r="I69" i="20" a="1"/>
  <c r="I69" i="20" s="1"/>
  <c r="AC69" i="20" a="1"/>
  <c r="AC69" i="20" s="1"/>
  <c r="V69" i="20" a="1"/>
  <c r="V69" i="20" s="1"/>
  <c r="K69" i="20"/>
  <c r="AA69" i="20"/>
  <c r="U69" i="20" a="1"/>
  <c r="U69" i="20" s="1"/>
  <c r="R69" i="20" a="1"/>
  <c r="R69" i="20" s="1"/>
  <c r="P69" i="20" a="1"/>
  <c r="P69" i="20" s="1"/>
  <c r="O69" i="20"/>
  <c r="M69" i="20" a="1"/>
  <c r="M69" i="20" s="1"/>
  <c r="H69" i="20" a="1"/>
  <c r="H69" i="20" s="1"/>
  <c r="CE66" i="20"/>
  <c r="CF66" i="20"/>
  <c r="CG66" i="20"/>
  <c r="CH66" i="20"/>
  <c r="BT66" i="20" a="1"/>
  <c r="BT66" i="20" s="1"/>
  <c r="BU66" i="20"/>
  <c r="BS66" i="20" a="1"/>
  <c r="BS66" i="20" s="1"/>
  <c r="BR66" i="20" a="1"/>
  <c r="BR66" i="20" s="1"/>
  <c r="BP66" i="20" a="1"/>
  <c r="BP66" i="20" s="1"/>
  <c r="BQ66" i="20"/>
  <c r="BO66" i="20" a="1"/>
  <c r="BO66" i="20" s="1"/>
  <c r="BN66" i="20" a="1"/>
  <c r="BN66" i="20" s="1"/>
  <c r="BL66" i="20" a="1"/>
  <c r="BL66" i="20" s="1"/>
  <c r="BK66" i="20" a="1"/>
  <c r="BK66" i="20" s="1"/>
  <c r="BJ66" i="20" a="1"/>
  <c r="BJ66" i="20" s="1"/>
  <c r="BF66" i="20" a="1"/>
  <c r="BF66" i="20" s="1"/>
  <c r="BM66" i="20"/>
  <c r="BI66" i="20"/>
  <c r="BH66" i="20" a="1"/>
  <c r="BH66" i="20" s="1"/>
  <c r="BG66" i="20" a="1"/>
  <c r="BG66" i="20" s="1"/>
  <c r="BB66" i="20" a="1"/>
  <c r="BB66" i="20" s="1"/>
  <c r="BD66" i="20" a="1"/>
  <c r="BD66" i="20" s="1"/>
  <c r="BA66" i="20"/>
  <c r="BC66" i="20" a="1"/>
  <c r="BC66" i="20" s="1"/>
  <c r="AZ66" i="20" a="1"/>
  <c r="AZ66" i="20" s="1"/>
  <c r="AY66" i="20" a="1"/>
  <c r="AY66" i="20" s="1"/>
  <c r="AU66" i="20" a="1"/>
  <c r="AU66" i="20" s="1"/>
  <c r="AQ66" i="20"/>
  <c r="AX66" i="20" a="1"/>
  <c r="AX66" i="20" s="1"/>
  <c r="AV66" i="20" a="1"/>
  <c r="AV66" i="20" s="1"/>
  <c r="AR66" i="20"/>
  <c r="AW66" i="20"/>
  <c r="AT66" i="20" a="1"/>
  <c r="AT66" i="20" s="1"/>
  <c r="AO66" i="20"/>
  <c r="AB66" i="20" a="1"/>
  <c r="AB66" i="20" s="1"/>
  <c r="X66" i="20" a="1"/>
  <c r="X66" i="20" s="1"/>
  <c r="BE66" i="20"/>
  <c r="AP66" i="20"/>
  <c r="AE66" i="20"/>
  <c r="AA66" i="20"/>
  <c r="AD66" i="20" a="1"/>
  <c r="AD66" i="20" s="1"/>
  <c r="Z66" i="20" a="1"/>
  <c r="Z66" i="20" s="1"/>
  <c r="V66" i="20" a="1"/>
  <c r="V66" i="20" s="1"/>
  <c r="P66" i="20" a="1"/>
  <c r="P66" i="20" s="1"/>
  <c r="O66" i="20"/>
  <c r="H66" i="20" a="1"/>
  <c r="H66" i="20" s="1"/>
  <c r="AC66" i="20" a="1"/>
  <c r="AC66" i="20" s="1"/>
  <c r="U66" i="20" a="1"/>
  <c r="U66" i="20" s="1"/>
  <c r="S66" i="20"/>
  <c r="N66" i="20" a="1"/>
  <c r="N66" i="20" s="1"/>
  <c r="K66" i="20"/>
  <c r="Y66" i="20" a="1"/>
  <c r="Y66" i="20" s="1"/>
  <c r="T66" i="20" a="1"/>
  <c r="T66" i="20" s="1"/>
  <c r="R66" i="20" a="1"/>
  <c r="R66" i="20" s="1"/>
  <c r="M66" i="20" a="1"/>
  <c r="M66" i="20" s="1"/>
  <c r="J66" i="20" a="1"/>
  <c r="J66" i="20" s="1"/>
  <c r="BU63" i="20"/>
  <c r="BD63" i="20" a="1"/>
  <c r="BD63" i="20" s="1"/>
  <c r="AO63" i="20"/>
  <c r="R63" i="20" a="1"/>
  <c r="R63" i="20" s="1"/>
  <c r="CE55" i="20"/>
  <c r="CF55" i="20"/>
  <c r="CG55" i="20"/>
  <c r="CH55" i="20"/>
  <c r="BU55" i="20"/>
  <c r="BR55" i="20" a="1"/>
  <c r="BR55" i="20" s="1"/>
  <c r="BT55" i="20" a="1"/>
  <c r="BT55" i="20" s="1"/>
  <c r="BS55" i="20" a="1"/>
  <c r="BS55" i="20" s="1"/>
  <c r="BP55" i="20" a="1"/>
  <c r="BP55" i="20" s="1"/>
  <c r="BQ55" i="20"/>
  <c r="BO55" i="20" a="1"/>
  <c r="BO55" i="20" s="1"/>
  <c r="BL55" i="20" a="1"/>
  <c r="BL55" i="20" s="1"/>
  <c r="BJ55" i="20" a="1"/>
  <c r="BJ55" i="20" s="1"/>
  <c r="BN55" i="20" a="1"/>
  <c r="BN55" i="20" s="1"/>
  <c r="BM55" i="20"/>
  <c r="BK55" i="20" a="1"/>
  <c r="BK55" i="20" s="1"/>
  <c r="BI55" i="20"/>
  <c r="BG55" i="20" a="1"/>
  <c r="BG55" i="20" s="1"/>
  <c r="BF55" i="20" a="1"/>
  <c r="BF55" i="20" s="1"/>
  <c r="BH55" i="20" a="1"/>
  <c r="BH55" i="20" s="1"/>
  <c r="BE55" i="20"/>
  <c r="BC55" i="20" a="1"/>
  <c r="BC55" i="20" s="1"/>
  <c r="BB55" i="20" a="1"/>
  <c r="BB55" i="20" s="1"/>
  <c r="AZ55" i="20" a="1"/>
  <c r="AZ55" i="20" s="1"/>
  <c r="BD55" i="20" a="1"/>
  <c r="BD55" i="20" s="1"/>
  <c r="AY55" i="20" a="1"/>
  <c r="AY55" i="20" s="1"/>
  <c r="AQ55" i="20"/>
  <c r="AT55" i="20" a="1"/>
  <c r="AT55" i="20" s="1"/>
  <c r="AV55" i="20" a="1"/>
  <c r="AV55" i="20" s="1"/>
  <c r="AR55" i="20"/>
  <c r="BA55" i="20"/>
  <c r="AE55" i="20"/>
  <c r="AC55" i="20" a="1"/>
  <c r="AC55" i="20" s="1"/>
  <c r="AU55" i="20" a="1"/>
  <c r="AU55" i="20" s="1"/>
  <c r="Z55" i="20" a="1"/>
  <c r="Z55" i="20" s="1"/>
  <c r="AX55" i="20" a="1"/>
  <c r="AX55" i="20" s="1"/>
  <c r="AW55" i="20"/>
  <c r="AO55" i="20"/>
  <c r="AD55" i="20" a="1"/>
  <c r="AD55" i="20" s="1"/>
  <c r="AB55" i="20" a="1"/>
  <c r="AB55" i="20" s="1"/>
  <c r="Y55" i="20" a="1"/>
  <c r="Y55" i="20" s="1"/>
  <c r="W55" i="20"/>
  <c r="U55" i="20" a="1"/>
  <c r="U55" i="20" s="1"/>
  <c r="S55" i="20"/>
  <c r="Q55" i="20" a="1"/>
  <c r="Q55" i="20" s="1"/>
  <c r="J55" i="20" a="1"/>
  <c r="J55" i="20" s="1"/>
  <c r="G55" i="20"/>
  <c r="AP55" i="20"/>
  <c r="T55" i="20" a="1"/>
  <c r="T55" i="20" s="1"/>
  <c r="P55" i="20" a="1"/>
  <c r="P55" i="20" s="1"/>
  <c r="N55" i="20" a="1"/>
  <c r="N55" i="20" s="1"/>
  <c r="L55" i="20" a="1"/>
  <c r="L55" i="20" s="1"/>
  <c r="E55" i="20" a="1"/>
  <c r="E55" i="20" s="1"/>
  <c r="AA55" i="20"/>
  <c r="V55" i="20" a="1"/>
  <c r="V55" i="20" s="1"/>
  <c r="R55" i="20" a="1"/>
  <c r="R55" i="20" s="1"/>
  <c r="K55" i="20"/>
  <c r="I55" i="20" a="1"/>
  <c r="I55" i="20" s="1"/>
  <c r="F55" i="20" a="1"/>
  <c r="F55" i="20" s="1"/>
  <c r="CE47" i="20"/>
  <c r="BO47" i="20" a="1"/>
  <c r="BO47" i="20" s="1"/>
  <c r="BP47" i="20" a="1"/>
  <c r="BP47" i="20" s="1"/>
  <c r="BA47" i="20"/>
  <c r="AU47" i="20" a="1"/>
  <c r="AU47" i="20" s="1"/>
  <c r="AC47" i="20" a="1"/>
  <c r="AC47" i="20" s="1"/>
  <c r="AD47" i="20" a="1"/>
  <c r="AD47" i="20" s="1"/>
  <c r="V47" i="20" a="1"/>
  <c r="V47" i="20" s="1"/>
  <c r="AT47" i="20" a="1"/>
  <c r="AT47" i="20" s="1"/>
  <c r="K47" i="20"/>
  <c r="U47" i="20" a="1"/>
  <c r="U47" i="20" s="1"/>
  <c r="G47" i="20"/>
  <c r="CH39" i="20"/>
  <c r="BJ39" i="20" a="1"/>
  <c r="BJ39" i="20" s="1"/>
  <c r="BC39" i="20" a="1"/>
  <c r="BC39" i="20" s="1"/>
  <c r="AU39" i="20" a="1"/>
  <c r="AU39" i="20" s="1"/>
  <c r="AE39" i="20"/>
  <c r="X39" i="20" a="1"/>
  <c r="X39" i="20" s="1"/>
  <c r="I39" i="20" a="1"/>
  <c r="I39" i="20" s="1"/>
  <c r="CF31" i="20"/>
  <c r="BT31" i="20" a="1"/>
  <c r="BT31" i="20" s="1"/>
  <c r="BO31" i="20" a="1"/>
  <c r="BO31" i="20" s="1"/>
  <c r="BN31" i="20" a="1"/>
  <c r="BN31" i="20" s="1"/>
  <c r="BG31" i="20" a="1"/>
  <c r="BG31" i="20" s="1"/>
  <c r="BD31" i="20" a="1"/>
  <c r="BD31" i="20" s="1"/>
  <c r="AX31" i="20" a="1"/>
  <c r="AX31" i="20" s="1"/>
  <c r="AQ31" i="20"/>
  <c r="AO31" i="20"/>
  <c r="X31" i="20" a="1"/>
  <c r="X31" i="20" s="1"/>
  <c r="AA31" i="20"/>
  <c r="O31" i="20"/>
  <c r="S31" i="20"/>
  <c r="D31" i="20" a="1"/>
  <c r="D31" i="20" s="1"/>
  <c r="N31" i="20" a="1"/>
  <c r="N31" i="20" s="1"/>
  <c r="CE23" i="20"/>
  <c r="CF23" i="20"/>
  <c r="CG23" i="20"/>
  <c r="CH23" i="20"/>
  <c r="BT23" i="20" a="1"/>
  <c r="BT23" i="20" s="1"/>
  <c r="BS23" i="20" a="1"/>
  <c r="BS23" i="20" s="1"/>
  <c r="BU23" i="20"/>
  <c r="BR23" i="20" a="1"/>
  <c r="BR23" i="20" s="1"/>
  <c r="BN23" i="20" a="1"/>
  <c r="BN23" i="20" s="1"/>
  <c r="BO23" i="20" a="1"/>
  <c r="BO23" i="20" s="1"/>
  <c r="BM23" i="20"/>
  <c r="BK23" i="20" a="1"/>
  <c r="BK23" i="20" s="1"/>
  <c r="BQ23" i="20"/>
  <c r="BP23" i="20" a="1"/>
  <c r="BP23" i="20" s="1"/>
  <c r="BI23" i="20"/>
  <c r="BG23" i="20" a="1"/>
  <c r="BG23" i="20" s="1"/>
  <c r="BL23" i="20" a="1"/>
  <c r="BL23" i="20" s="1"/>
  <c r="BF23" i="20" a="1"/>
  <c r="BF23" i="20" s="1"/>
  <c r="BJ23" i="20" a="1"/>
  <c r="BJ23" i="20" s="1"/>
  <c r="BE23" i="20"/>
  <c r="BC23" i="20" a="1"/>
  <c r="BC23" i="20" s="1"/>
  <c r="AY23" i="20" a="1"/>
  <c r="AY23" i="20" s="1"/>
  <c r="BA23" i="20"/>
  <c r="AX23" i="20" a="1"/>
  <c r="AX23" i="20" s="1"/>
  <c r="AT23" i="20" a="1"/>
  <c r="AT23" i="20" s="1"/>
  <c r="AQ23" i="20"/>
  <c r="BH23" i="20" a="1"/>
  <c r="BH23" i="20" s="1"/>
  <c r="BD23" i="20" a="1"/>
  <c r="BD23" i="20" s="1"/>
  <c r="AW23" i="20"/>
  <c r="AR23" i="20"/>
  <c r="BB23" i="20" a="1"/>
  <c r="BB23" i="20" s="1"/>
  <c r="AU23" i="20" a="1"/>
  <c r="AU23" i="20" s="1"/>
  <c r="AO23" i="20"/>
  <c r="AZ23" i="20" a="1"/>
  <c r="AZ23" i="20" s="1"/>
  <c r="AE23" i="20"/>
  <c r="AC23" i="20" a="1"/>
  <c r="AC23" i="20" s="1"/>
  <c r="X23" i="20" a="1"/>
  <c r="X23" i="20" s="1"/>
  <c r="AP23" i="20"/>
  <c r="AA23" i="20"/>
  <c r="AD23" i="20" a="1"/>
  <c r="AD23" i="20" s="1"/>
  <c r="AB23" i="20" a="1"/>
  <c r="AB23" i="20" s="1"/>
  <c r="Z23" i="20" a="1"/>
  <c r="Z23" i="20" s="1"/>
  <c r="V23" i="20" a="1"/>
  <c r="V23" i="20" s="1"/>
  <c r="T23" i="20" a="1"/>
  <c r="T23" i="20" s="1"/>
  <c r="G23" i="20"/>
  <c r="S23" i="20"/>
  <c r="Q23" i="20" a="1"/>
  <c r="Q23" i="20" s="1"/>
  <c r="N23" i="20" a="1"/>
  <c r="N23" i="20" s="1"/>
  <c r="L23" i="20" a="1"/>
  <c r="L23" i="20" s="1"/>
  <c r="K23" i="20"/>
  <c r="I23" i="20" a="1"/>
  <c r="I23" i="20" s="1"/>
  <c r="E23" i="20" a="1"/>
  <c r="E23" i="20" s="1"/>
  <c r="W23" i="20"/>
  <c r="U23" i="20" a="1"/>
  <c r="U23" i="20" s="1"/>
  <c r="P23" i="20" a="1"/>
  <c r="P23" i="20" s="1"/>
  <c r="F23" i="20" a="1"/>
  <c r="F23" i="20" s="1"/>
  <c r="C85" i="20" a="1"/>
  <c r="C85" i="20" s="1"/>
  <c r="C69" i="20" a="1"/>
  <c r="C69" i="20" s="1"/>
  <c r="C53" i="20" a="1"/>
  <c r="C53" i="20" s="1"/>
  <c r="C37" i="20" a="1"/>
  <c r="C37" i="20" s="1"/>
  <c r="F105" i="20" a="1"/>
  <c r="F105" i="20" s="1"/>
  <c r="D105" i="20" a="1"/>
  <c r="D105" i="20" s="1"/>
  <c r="E101" i="20" a="1"/>
  <c r="E101" i="20" s="1"/>
  <c r="F100" i="20" a="1"/>
  <c r="F100" i="20" s="1"/>
  <c r="F97" i="20" a="1"/>
  <c r="F97" i="20" s="1"/>
  <c r="D97" i="20" a="1"/>
  <c r="D97" i="20" s="1"/>
  <c r="G94" i="20"/>
  <c r="G93" i="20"/>
  <c r="F92" i="20" a="1"/>
  <c r="F92" i="20" s="1"/>
  <c r="G85" i="20"/>
  <c r="D82" i="20" a="1"/>
  <c r="D82" i="20" s="1"/>
  <c r="E81" i="20" a="1"/>
  <c r="E81" i="20" s="1"/>
  <c r="D77" i="20" a="1"/>
  <c r="D77" i="20" s="1"/>
  <c r="G74" i="20"/>
  <c r="G67" i="20"/>
  <c r="E66" i="20" a="1"/>
  <c r="E66" i="20" s="1"/>
  <c r="G59" i="20"/>
  <c r="E53" i="20" a="1"/>
  <c r="E53" i="20" s="1"/>
  <c r="F46" i="20" a="1"/>
  <c r="F46" i="20" s="1"/>
  <c r="D33" i="20" a="1"/>
  <c r="D33" i="20" s="1"/>
  <c r="D23" i="20" a="1"/>
  <c r="D23" i="20" s="1"/>
  <c r="F19" i="20" a="1"/>
  <c r="F19" i="20" s="1"/>
  <c r="I19" i="20" a="1"/>
  <c r="I19" i="20" s="1"/>
  <c r="I51" i="20" a="1"/>
  <c r="I51" i="20" s="1"/>
  <c r="I57" i="20" a="1"/>
  <c r="I57" i="20" s="1"/>
  <c r="I67" i="20" a="1"/>
  <c r="I67" i="20" s="1"/>
  <c r="J79" i="20" a="1"/>
  <c r="J79" i="20" s="1"/>
  <c r="J82" i="20" a="1"/>
  <c r="J82" i="20" s="1"/>
  <c r="I92" i="20" a="1"/>
  <c r="I92" i="20" s="1"/>
  <c r="O23" i="20"/>
  <c r="L33" i="20" a="1"/>
  <c r="L33" i="20" s="1"/>
  <c r="O35" i="20"/>
  <c r="N51" i="20" a="1"/>
  <c r="N51" i="20" s="1"/>
  <c r="N54" i="20" a="1"/>
  <c r="N54" i="20" s="1"/>
  <c r="L66" i="20" a="1"/>
  <c r="L66" i="20" s="1"/>
  <c r="M75" i="20" a="1"/>
  <c r="M75" i="20" s="1"/>
  <c r="M81" i="20" a="1"/>
  <c r="M81" i="20" s="1"/>
  <c r="M90" i="20" a="1"/>
  <c r="M90" i="20" s="1"/>
  <c r="L99" i="20" a="1"/>
  <c r="L99" i="20" s="1"/>
  <c r="P19" i="20" a="1"/>
  <c r="P19" i="20" s="1"/>
  <c r="R43" i="20" a="1"/>
  <c r="R43" i="20" s="1"/>
  <c r="S46" i="20"/>
  <c r="P53" i="20" a="1"/>
  <c r="P53" i="20" s="1"/>
  <c r="S74" i="20"/>
  <c r="Q92" i="20" a="1"/>
  <c r="Q92" i="20" s="1"/>
  <c r="P107" i="20" a="1"/>
  <c r="P107" i="20" s="1"/>
  <c r="V21" i="20" a="1"/>
  <c r="V21" i="20" s="1"/>
  <c r="U33" i="20" a="1"/>
  <c r="U33" i="20" s="1"/>
  <c r="T45" i="20" a="1"/>
  <c r="T45" i="20" s="1"/>
  <c r="T57" i="20" a="1"/>
  <c r="T57" i="20" s="1"/>
  <c r="V78" i="20" a="1"/>
  <c r="V78" i="20" s="1"/>
  <c r="V81" i="20" a="1"/>
  <c r="V81" i="20" s="1"/>
  <c r="W87" i="20"/>
  <c r="U91" i="20" a="1"/>
  <c r="U91" i="20" s="1"/>
  <c r="V94" i="20" a="1"/>
  <c r="V94" i="20" s="1"/>
  <c r="U107" i="20" a="1"/>
  <c r="U107" i="20" s="1"/>
  <c r="X55" i="20" a="1"/>
  <c r="X55" i="20" s="1"/>
  <c r="X69" i="20" a="1"/>
  <c r="X69" i="20" s="1"/>
  <c r="AC53" i="20" a="1"/>
  <c r="AC53" i="20" s="1"/>
  <c r="AE105" i="20"/>
  <c r="AM105" i="20" s="1" a="1"/>
  <c r="AM105" i="20" s="1"/>
  <c r="AP59" i="20"/>
  <c r="CA105" i="20" a="1"/>
  <c r="CA105" i="20" s="1"/>
  <c r="AK105" i="20" a="1"/>
  <c r="AK105" i="20" s="1"/>
  <c r="G491" i="25"/>
  <c r="H491" i="25"/>
  <c r="F491" i="25"/>
  <c r="J491" i="25"/>
  <c r="D491" i="25"/>
  <c r="G247" i="25"/>
  <c r="I247" i="25"/>
  <c r="E247" i="25"/>
  <c r="G404" i="25"/>
  <c r="I404" i="25"/>
  <c r="E404" i="25"/>
  <c r="C515" i="25"/>
  <c r="C514" i="25"/>
  <c r="C5" i="25"/>
  <c r="C9" i="25"/>
  <c r="C83" i="25"/>
  <c r="G83" i="25" s="1"/>
  <c r="C119" i="25"/>
  <c r="C212" i="25"/>
  <c r="G212" i="25" s="1"/>
  <c r="C210" i="25"/>
  <c r="G210" i="25" s="1"/>
  <c r="C208" i="25"/>
  <c r="G208" i="25" s="1"/>
  <c r="C213" i="25"/>
  <c r="G213" i="25" s="1"/>
  <c r="G224" i="25"/>
  <c r="I224" i="25"/>
  <c r="G223" i="25"/>
  <c r="I223" i="25"/>
  <c r="E223" i="25"/>
  <c r="G233" i="25"/>
  <c r="I233" i="25"/>
  <c r="E233" i="25"/>
  <c r="G237" i="25"/>
  <c r="I237" i="25"/>
  <c r="E237" i="25"/>
  <c r="I310" i="25"/>
  <c r="F310" i="25"/>
  <c r="D310" i="25"/>
  <c r="J310" i="25"/>
  <c r="H310" i="25"/>
  <c r="C458" i="25"/>
  <c r="J458" i="25" s="1"/>
  <c r="C454" i="25"/>
  <c r="J454" i="25" s="1"/>
  <c r="C457" i="25"/>
  <c r="J457" i="25" s="1"/>
  <c r="C456" i="25"/>
  <c r="J456" i="25" s="1"/>
  <c r="C455" i="25"/>
  <c r="J455" i="25" s="1"/>
  <c r="G248" i="25"/>
  <c r="I248" i="25"/>
  <c r="C303" i="25"/>
  <c r="C299" i="25"/>
  <c r="C302" i="25"/>
  <c r="C298" i="25"/>
  <c r="C300" i="25"/>
  <c r="C301" i="25"/>
  <c r="C419" i="25"/>
  <c r="J419" i="25" s="1"/>
  <c r="C420" i="25"/>
  <c r="C423" i="25"/>
  <c r="C422" i="25"/>
  <c r="I422" i="25" s="1"/>
  <c r="C421" i="25"/>
  <c r="C99" i="25"/>
  <c r="J99" i="25" s="1"/>
  <c r="C95" i="25"/>
  <c r="J95" i="25" s="1"/>
  <c r="C98" i="25"/>
  <c r="J98" i="25" s="1"/>
  <c r="C94" i="25"/>
  <c r="J94" i="25" s="1"/>
  <c r="C97" i="25"/>
  <c r="J97" i="25" s="1"/>
  <c r="C151" i="25"/>
  <c r="C153" i="25"/>
  <c r="C152" i="25"/>
  <c r="C202" i="25"/>
  <c r="J202" i="25" s="1"/>
  <c r="C203" i="25"/>
  <c r="G234" i="25"/>
  <c r="I234" i="25"/>
  <c r="E234" i="25"/>
  <c r="I322" i="25"/>
  <c r="H322" i="25"/>
  <c r="F322" i="25"/>
  <c r="J322" i="25"/>
  <c r="D322" i="25"/>
  <c r="C525" i="25"/>
  <c r="C521" i="25"/>
  <c r="C524" i="25"/>
  <c r="F524" i="25" s="1"/>
  <c r="C520" i="25"/>
  <c r="I520" i="25" s="1"/>
  <c r="C523" i="25"/>
  <c r="C522" i="25"/>
  <c r="C555" i="25"/>
  <c r="C551" i="25"/>
  <c r="C554" i="25"/>
  <c r="F554" i="25" s="1"/>
  <c r="C550" i="25"/>
  <c r="F550" i="25" s="1"/>
  <c r="C553" i="25"/>
  <c r="C552" i="25"/>
  <c r="C86" i="25"/>
  <c r="G86" i="25" s="1"/>
  <c r="C84" i="25"/>
  <c r="G84" i="25" s="1"/>
  <c r="C82" i="25"/>
  <c r="G82" i="25" s="1"/>
  <c r="C87" i="25"/>
  <c r="G87" i="25" s="1"/>
  <c r="C121" i="25"/>
  <c r="C123" i="25"/>
  <c r="E123" i="25" s="1"/>
  <c r="C118" i="25"/>
  <c r="G118" i="25" s="1"/>
  <c r="C120" i="25"/>
  <c r="G120" i="25" s="1"/>
  <c r="C147" i="25"/>
  <c r="J147" i="25" s="1"/>
  <c r="C143" i="25"/>
  <c r="J143" i="25" s="1"/>
  <c r="C146" i="25"/>
  <c r="J146" i="25" s="1"/>
  <c r="C142" i="25"/>
  <c r="J142" i="25" s="1"/>
  <c r="C145" i="25"/>
  <c r="J145" i="25" s="1"/>
  <c r="G402" i="25"/>
  <c r="I402" i="25"/>
  <c r="E402" i="25"/>
  <c r="C494" i="25"/>
  <c r="C490" i="25"/>
  <c r="C493" i="25"/>
  <c r="C492" i="25"/>
  <c r="C495" i="25"/>
  <c r="G505" i="25"/>
  <c r="H505" i="25"/>
  <c r="F505" i="25"/>
  <c r="J505" i="25"/>
  <c r="D505" i="25"/>
  <c r="C11" i="25"/>
  <c r="C16" i="25"/>
  <c r="C17" i="25"/>
  <c r="C18" i="25"/>
  <c r="C19" i="25"/>
  <c r="C20" i="25"/>
  <c r="C24" i="25"/>
  <c r="C27" i="25"/>
  <c r="C29" i="25"/>
  <c r="C34" i="25"/>
  <c r="C38" i="25"/>
  <c r="C48" i="25"/>
  <c r="C58" i="25"/>
  <c r="C62" i="25"/>
  <c r="C72" i="25"/>
  <c r="J72" i="25" s="1"/>
  <c r="C75" i="25"/>
  <c r="J75" i="25" s="1"/>
  <c r="C132" i="25"/>
  <c r="C135" i="25"/>
  <c r="J135" i="25" s="1"/>
  <c r="C222" i="25"/>
  <c r="C246" i="25"/>
  <c r="H246" i="25" s="1"/>
  <c r="C276" i="25"/>
  <c r="C279" i="25"/>
  <c r="C277" i="25"/>
  <c r="C290" i="25"/>
  <c r="F290" i="25" s="1"/>
  <c r="C286" i="25"/>
  <c r="C289" i="25"/>
  <c r="C291" i="25"/>
  <c r="H348" i="25"/>
  <c r="E348" i="25"/>
  <c r="C358" i="25"/>
  <c r="D358" i="25" s="1"/>
  <c r="C360" i="25"/>
  <c r="I360" i="25" s="1"/>
  <c r="C359" i="25"/>
  <c r="J359" i="25" s="1"/>
  <c r="C392" i="25"/>
  <c r="F392" i="25" s="1"/>
  <c r="C393" i="25"/>
  <c r="I393" i="25" s="1"/>
  <c r="C389" i="25"/>
  <c r="I389" i="25" s="1"/>
  <c r="G405" i="25"/>
  <c r="I405" i="25"/>
  <c r="C416" i="25"/>
  <c r="C412" i="25"/>
  <c r="C417" i="25"/>
  <c r="C413" i="25"/>
  <c r="G502" i="25"/>
  <c r="F502" i="25"/>
  <c r="D502" i="25"/>
  <c r="C12" i="25"/>
  <c r="C15" i="25"/>
  <c r="C25" i="25"/>
  <c r="C30" i="25"/>
  <c r="C33" i="25"/>
  <c r="C35" i="25"/>
  <c r="C39" i="25"/>
  <c r="C49" i="25"/>
  <c r="C59" i="25"/>
  <c r="C63" i="25"/>
  <c r="C73" i="25"/>
  <c r="J73" i="25" s="1"/>
  <c r="C108" i="25"/>
  <c r="J108" i="25" s="1"/>
  <c r="C174" i="25"/>
  <c r="C198" i="25"/>
  <c r="C221" i="25"/>
  <c r="C225" i="25"/>
  <c r="E232" i="25"/>
  <c r="C235" i="25"/>
  <c r="E236" i="25"/>
  <c r="C245" i="25"/>
  <c r="C249" i="25"/>
  <c r="C253" i="25"/>
  <c r="C263" i="25"/>
  <c r="C267" i="25"/>
  <c r="E267" i="25" s="1"/>
  <c r="C278" i="25"/>
  <c r="I312" i="25"/>
  <c r="J312" i="25"/>
  <c r="H312" i="25"/>
  <c r="F312" i="25"/>
  <c r="I314" i="25"/>
  <c r="F314" i="25"/>
  <c r="D314" i="25"/>
  <c r="I326" i="25"/>
  <c r="G326" i="25"/>
  <c r="G400" i="25"/>
  <c r="I400" i="25"/>
  <c r="E400" i="25"/>
  <c r="E405" i="25"/>
  <c r="C414" i="25"/>
  <c r="C434" i="25"/>
  <c r="J434" i="25" s="1"/>
  <c r="C430" i="25"/>
  <c r="C433" i="25"/>
  <c r="C435" i="25"/>
  <c r="C482" i="25"/>
  <c r="D482" i="25" s="1"/>
  <c r="C478" i="25"/>
  <c r="J478" i="25" s="1"/>
  <c r="C481" i="25"/>
  <c r="I481" i="25" s="1"/>
  <c r="H502" i="25"/>
  <c r="C579" i="25"/>
  <c r="J579" i="25" s="1"/>
  <c r="C575" i="25"/>
  <c r="J575" i="25" s="1"/>
  <c r="C578" i="25"/>
  <c r="C574" i="25"/>
  <c r="C585" i="25"/>
  <c r="J585" i="25" s="1"/>
  <c r="C581" i="25"/>
  <c r="J581" i="25" s="1"/>
  <c r="C584" i="25"/>
  <c r="J584" i="25" s="1"/>
  <c r="C580" i="25"/>
  <c r="J580" i="25" s="1"/>
  <c r="C22" i="25"/>
  <c r="C46" i="25"/>
  <c r="C70" i="25"/>
  <c r="J70" i="25" s="1"/>
  <c r="C130" i="25"/>
  <c r="J130" i="25" s="1"/>
  <c r="C162" i="25"/>
  <c r="I162" i="25" s="1"/>
  <c r="C176" i="25"/>
  <c r="I176" i="25" s="1"/>
  <c r="C186" i="25"/>
  <c r="C220" i="25"/>
  <c r="I232" i="25"/>
  <c r="I236" i="25"/>
  <c r="C244" i="25"/>
  <c r="C250" i="25"/>
  <c r="C251" i="25"/>
  <c r="D251" i="25" s="1"/>
  <c r="C252" i="25"/>
  <c r="C274" i="25"/>
  <c r="C287" i="25"/>
  <c r="I313" i="25"/>
  <c r="H313" i="25"/>
  <c r="F313" i="25"/>
  <c r="H314" i="25"/>
  <c r="I323" i="25"/>
  <c r="F323" i="25"/>
  <c r="D323" i="25"/>
  <c r="D326" i="25"/>
  <c r="C339" i="25"/>
  <c r="C338" i="25"/>
  <c r="F338" i="25" s="1"/>
  <c r="C336" i="25"/>
  <c r="C334" i="25"/>
  <c r="F345" i="25"/>
  <c r="C357" i="25"/>
  <c r="G357" i="25" s="1"/>
  <c r="C356" i="25"/>
  <c r="G401" i="25"/>
  <c r="I401" i="25"/>
  <c r="C415" i="25"/>
  <c r="J502" i="25"/>
  <c r="G506" i="25"/>
  <c r="F506" i="25"/>
  <c r="D506" i="25"/>
  <c r="C311" i="25"/>
  <c r="C315" i="25"/>
  <c r="C324" i="25"/>
  <c r="C344" i="25"/>
  <c r="D344" i="25" s="1"/>
  <c r="C385" i="25"/>
  <c r="C403" i="25"/>
  <c r="C443" i="25"/>
  <c r="J443" i="25" s="1"/>
  <c r="C447" i="25"/>
  <c r="J447" i="25" s="1"/>
  <c r="C467" i="25"/>
  <c r="J467" i="25" s="1"/>
  <c r="C471" i="25"/>
  <c r="J471" i="25" s="1"/>
  <c r="C503" i="25"/>
  <c r="C534" i="25"/>
  <c r="I534" i="25" s="1"/>
  <c r="C540" i="25"/>
  <c r="C564" i="25"/>
  <c r="C594" i="25"/>
  <c r="J594" i="25" s="1"/>
  <c r="C325" i="25"/>
  <c r="E325" i="25" s="1"/>
  <c r="C347" i="25"/>
  <c r="C367" i="25"/>
  <c r="C373" i="25"/>
  <c r="F373" i="25" s="1"/>
  <c r="C379" i="25"/>
  <c r="J379" i="25" s="1"/>
  <c r="C387" i="25"/>
  <c r="H387" i="25" s="1"/>
  <c r="C504" i="25"/>
  <c r="H603" i="25"/>
  <c r="D603" i="25"/>
  <c r="E603" i="25"/>
  <c r="G603" i="25"/>
  <c r="J603" i="25"/>
  <c r="F603" i="25"/>
  <c r="I603" i="25"/>
  <c r="H591" i="25"/>
  <c r="D591" i="25"/>
  <c r="E591" i="25"/>
  <c r="G591" i="25"/>
  <c r="I591" i="25"/>
  <c r="J591" i="25"/>
  <c r="F591" i="25"/>
  <c r="D580" i="25"/>
  <c r="H580" i="25"/>
  <c r="D581" i="25"/>
  <c r="H581" i="25"/>
  <c r="D582" i="25"/>
  <c r="H582" i="25"/>
  <c r="D583" i="25"/>
  <c r="H583" i="25"/>
  <c r="D584" i="25"/>
  <c r="H584" i="25"/>
  <c r="D585" i="25"/>
  <c r="D592" i="25"/>
  <c r="H592" i="25"/>
  <c r="D593" i="25"/>
  <c r="H593" i="25"/>
  <c r="D595" i="25"/>
  <c r="H595" i="25"/>
  <c r="D596" i="25"/>
  <c r="H596" i="25"/>
  <c r="D597" i="25"/>
  <c r="H597" i="25"/>
  <c r="G580" i="25"/>
  <c r="G582" i="25"/>
  <c r="G583" i="25"/>
  <c r="G592" i="25"/>
  <c r="G595" i="25"/>
  <c r="E580" i="25"/>
  <c r="I580" i="25"/>
  <c r="E582" i="25"/>
  <c r="I582" i="25"/>
  <c r="E583" i="25"/>
  <c r="I583" i="25"/>
  <c r="E584" i="25"/>
  <c r="I584" i="25"/>
  <c r="C586" i="25"/>
  <c r="C587" i="25"/>
  <c r="C588" i="25"/>
  <c r="C589" i="25"/>
  <c r="C590" i="25"/>
  <c r="E592" i="25"/>
  <c r="I592" i="25"/>
  <c r="E593" i="25"/>
  <c r="I593" i="25"/>
  <c r="E595" i="25"/>
  <c r="I595" i="25"/>
  <c r="E596" i="25"/>
  <c r="I596" i="25"/>
  <c r="E597" i="25"/>
  <c r="I597" i="25"/>
  <c r="C598" i="25"/>
  <c r="C599" i="25"/>
  <c r="C600" i="25"/>
  <c r="C601" i="25"/>
  <c r="C602" i="25"/>
  <c r="G584" i="25"/>
  <c r="G593" i="25"/>
  <c r="G596" i="25"/>
  <c r="G597" i="25"/>
  <c r="F580" i="25"/>
  <c r="F581" i="25"/>
  <c r="F582" i="25"/>
  <c r="F583" i="25"/>
  <c r="F584" i="25"/>
  <c r="F592" i="25"/>
  <c r="F593" i="25"/>
  <c r="F594" i="25"/>
  <c r="F595" i="25"/>
  <c r="F596" i="25"/>
  <c r="F597" i="25"/>
  <c r="H441" i="25"/>
  <c r="D441" i="25"/>
  <c r="G441" i="25"/>
  <c r="I441" i="25"/>
  <c r="E441" i="25"/>
  <c r="J441" i="25"/>
  <c r="F441" i="25"/>
  <c r="H465" i="25"/>
  <c r="D465" i="25"/>
  <c r="E465" i="25"/>
  <c r="G465" i="25"/>
  <c r="I465" i="25"/>
  <c r="J465" i="25"/>
  <c r="F465" i="25"/>
  <c r="H482" i="25"/>
  <c r="J482" i="25"/>
  <c r="H453" i="25"/>
  <c r="D453" i="25"/>
  <c r="G453" i="25"/>
  <c r="I453" i="25"/>
  <c r="J453" i="25"/>
  <c r="F453" i="25"/>
  <c r="E453" i="25"/>
  <c r="H477" i="25"/>
  <c r="D477" i="25"/>
  <c r="G477" i="25"/>
  <c r="J477" i="25"/>
  <c r="F477" i="25"/>
  <c r="I477" i="25"/>
  <c r="E477" i="25"/>
  <c r="G446" i="25"/>
  <c r="G447" i="25"/>
  <c r="G455" i="25"/>
  <c r="G456" i="25"/>
  <c r="G457" i="25"/>
  <c r="G466" i="25"/>
  <c r="G470" i="25"/>
  <c r="G471" i="25"/>
  <c r="G481" i="25"/>
  <c r="G507" i="25"/>
  <c r="J507" i="25"/>
  <c r="F507" i="25"/>
  <c r="I507" i="25"/>
  <c r="E507" i="25"/>
  <c r="H507" i="25"/>
  <c r="J576" i="25"/>
  <c r="F576" i="25"/>
  <c r="I576" i="25"/>
  <c r="E576" i="25"/>
  <c r="H576" i="25"/>
  <c r="G576" i="25"/>
  <c r="D576" i="25"/>
  <c r="D442" i="25"/>
  <c r="H442" i="25"/>
  <c r="D443" i="25"/>
  <c r="D444" i="25"/>
  <c r="H444" i="25"/>
  <c r="D445" i="25"/>
  <c r="H445" i="25"/>
  <c r="D446" i="25"/>
  <c r="H446" i="25"/>
  <c r="D447" i="25"/>
  <c r="H447" i="25"/>
  <c r="D455" i="25"/>
  <c r="H455" i="25"/>
  <c r="D456" i="25"/>
  <c r="H456" i="25"/>
  <c r="D457" i="25"/>
  <c r="H457" i="25"/>
  <c r="D458" i="25"/>
  <c r="H458" i="25"/>
  <c r="D459" i="25"/>
  <c r="H459" i="25"/>
  <c r="D466" i="25"/>
  <c r="H466" i="25"/>
  <c r="D467" i="25"/>
  <c r="H467" i="25"/>
  <c r="D468" i="25"/>
  <c r="H468" i="25"/>
  <c r="D469" i="25"/>
  <c r="H469" i="25"/>
  <c r="D470" i="25"/>
  <c r="H470" i="25"/>
  <c r="D471" i="25"/>
  <c r="H471" i="25"/>
  <c r="D479" i="25"/>
  <c r="H479" i="25"/>
  <c r="D480" i="25"/>
  <c r="H480" i="25"/>
  <c r="D481" i="25"/>
  <c r="H481" i="25"/>
  <c r="C483" i="25"/>
  <c r="I513" i="25"/>
  <c r="E513" i="25"/>
  <c r="H513" i="25"/>
  <c r="D513" i="25"/>
  <c r="G513" i="25"/>
  <c r="F513" i="25"/>
  <c r="J532" i="25"/>
  <c r="F532" i="25"/>
  <c r="I532" i="25"/>
  <c r="E532" i="25"/>
  <c r="H532" i="25"/>
  <c r="D532" i="25"/>
  <c r="G532" i="25"/>
  <c r="J536" i="25"/>
  <c r="F536" i="25"/>
  <c r="I536" i="25"/>
  <c r="E536" i="25"/>
  <c r="H536" i="25"/>
  <c r="D536" i="25"/>
  <c r="G536" i="25"/>
  <c r="J564" i="25"/>
  <c r="F564" i="25"/>
  <c r="I564" i="25"/>
  <c r="E564" i="25"/>
  <c r="H564" i="25"/>
  <c r="G564" i="25"/>
  <c r="D564" i="25"/>
  <c r="C573" i="25"/>
  <c r="C572" i="25"/>
  <c r="C571" i="25"/>
  <c r="C570" i="25"/>
  <c r="C569" i="25"/>
  <c r="C568" i="25"/>
  <c r="G442" i="25"/>
  <c r="G444" i="25"/>
  <c r="G445" i="25"/>
  <c r="G454" i="25"/>
  <c r="G458" i="25"/>
  <c r="G459" i="25"/>
  <c r="G467" i="25"/>
  <c r="G468" i="25"/>
  <c r="G469" i="25"/>
  <c r="G479" i="25"/>
  <c r="G480" i="25"/>
  <c r="J520" i="25"/>
  <c r="F520" i="25"/>
  <c r="H520" i="25"/>
  <c r="D520" i="25"/>
  <c r="C436" i="25"/>
  <c r="C437" i="25"/>
  <c r="C438" i="25"/>
  <c r="C439" i="25"/>
  <c r="C440" i="25"/>
  <c r="E442" i="25"/>
  <c r="I442" i="25"/>
  <c r="E444" i="25"/>
  <c r="I444" i="25"/>
  <c r="E445" i="25"/>
  <c r="I445" i="25"/>
  <c r="E446" i="25"/>
  <c r="I446" i="25"/>
  <c r="C448" i="25"/>
  <c r="C449" i="25"/>
  <c r="C450" i="25"/>
  <c r="C451" i="25"/>
  <c r="C452" i="25"/>
  <c r="E455" i="25"/>
  <c r="I455" i="25"/>
  <c r="E456" i="25"/>
  <c r="I456" i="25"/>
  <c r="E457" i="25"/>
  <c r="I457" i="25"/>
  <c r="E458" i="25"/>
  <c r="I458" i="25"/>
  <c r="E459" i="25"/>
  <c r="I459" i="25"/>
  <c r="C460" i="25"/>
  <c r="C461" i="25"/>
  <c r="C462" i="25"/>
  <c r="C463" i="25"/>
  <c r="C464" i="25"/>
  <c r="E466" i="25"/>
  <c r="I466" i="25"/>
  <c r="E467" i="25"/>
  <c r="I467" i="25"/>
  <c r="E468" i="25"/>
  <c r="I468" i="25"/>
  <c r="E469" i="25"/>
  <c r="I469" i="25"/>
  <c r="E470" i="25"/>
  <c r="I470" i="25"/>
  <c r="E471" i="25"/>
  <c r="I471" i="25"/>
  <c r="C472" i="25"/>
  <c r="C473" i="25"/>
  <c r="C474" i="25"/>
  <c r="C475" i="25"/>
  <c r="C476" i="25"/>
  <c r="I478" i="25"/>
  <c r="E479" i="25"/>
  <c r="I479" i="25"/>
  <c r="E480" i="25"/>
  <c r="I480" i="25"/>
  <c r="E481" i="25"/>
  <c r="J481" i="25"/>
  <c r="I501" i="25"/>
  <c r="E501" i="25"/>
  <c r="H501" i="25"/>
  <c r="D501" i="25"/>
  <c r="G501" i="25"/>
  <c r="F501" i="25"/>
  <c r="J513" i="25"/>
  <c r="J522" i="25"/>
  <c r="F522" i="25"/>
  <c r="I522" i="25"/>
  <c r="E522" i="25"/>
  <c r="H522" i="25"/>
  <c r="D522" i="25"/>
  <c r="G522" i="25"/>
  <c r="C531" i="25"/>
  <c r="C530" i="25"/>
  <c r="C529" i="25"/>
  <c r="C528" i="25"/>
  <c r="C527" i="25"/>
  <c r="C526" i="25"/>
  <c r="J552" i="25"/>
  <c r="F552" i="25"/>
  <c r="I552" i="25"/>
  <c r="E552" i="25"/>
  <c r="H552" i="25"/>
  <c r="G552" i="25"/>
  <c r="D552" i="25"/>
  <c r="C561" i="25"/>
  <c r="C560" i="25"/>
  <c r="C559" i="25"/>
  <c r="C558" i="25"/>
  <c r="C557" i="25"/>
  <c r="C556" i="25"/>
  <c r="J524" i="25"/>
  <c r="H524" i="25"/>
  <c r="F442" i="25"/>
  <c r="F443" i="25"/>
  <c r="F444" i="25"/>
  <c r="F445" i="25"/>
  <c r="F446" i="25"/>
  <c r="F447" i="25"/>
  <c r="F455" i="25"/>
  <c r="F456" i="25"/>
  <c r="F457" i="25"/>
  <c r="F458" i="25"/>
  <c r="F459" i="25"/>
  <c r="F466" i="25"/>
  <c r="F467" i="25"/>
  <c r="F468" i="25"/>
  <c r="F469" i="25"/>
  <c r="F470" i="25"/>
  <c r="F471" i="25"/>
  <c r="F478" i="25"/>
  <c r="F479" i="25"/>
  <c r="F480" i="25"/>
  <c r="F481" i="25"/>
  <c r="C489" i="25"/>
  <c r="C488" i="25"/>
  <c r="C487" i="25"/>
  <c r="C486" i="25"/>
  <c r="C485" i="25"/>
  <c r="C484" i="25"/>
  <c r="E490" i="25"/>
  <c r="J501" i="25"/>
  <c r="D507" i="25"/>
  <c r="J534" i="25"/>
  <c r="F534" i="25"/>
  <c r="H534" i="25"/>
  <c r="D534" i="25"/>
  <c r="J540" i="25"/>
  <c r="F540" i="25"/>
  <c r="I540" i="25"/>
  <c r="E540" i="25"/>
  <c r="H540" i="25"/>
  <c r="G540" i="25"/>
  <c r="D540" i="25"/>
  <c r="C549" i="25"/>
  <c r="C548" i="25"/>
  <c r="C547" i="25"/>
  <c r="C546" i="25"/>
  <c r="C545" i="25"/>
  <c r="C544" i="25"/>
  <c r="E491" i="25"/>
  <c r="I491" i="25"/>
  <c r="E492" i="25"/>
  <c r="I492" i="25"/>
  <c r="E493" i="25"/>
  <c r="I493" i="25"/>
  <c r="E494" i="25"/>
  <c r="I494" i="25"/>
  <c r="E495" i="25"/>
  <c r="I495" i="25"/>
  <c r="C496" i="25"/>
  <c r="C497" i="25"/>
  <c r="C498" i="25"/>
  <c r="C499" i="25"/>
  <c r="C500" i="25"/>
  <c r="E502" i="25"/>
  <c r="I502" i="25"/>
  <c r="E504" i="25"/>
  <c r="I504" i="25"/>
  <c r="E505" i="25"/>
  <c r="I505" i="25"/>
  <c r="E506" i="25"/>
  <c r="I506" i="25"/>
  <c r="C508" i="25"/>
  <c r="C509" i="25"/>
  <c r="C510" i="25"/>
  <c r="C511" i="25"/>
  <c r="C512" i="25"/>
  <c r="C519" i="25"/>
  <c r="C518" i="25"/>
  <c r="C517" i="25"/>
  <c r="C516" i="25"/>
  <c r="E514" i="25"/>
  <c r="J514" i="25"/>
  <c r="J541" i="25"/>
  <c r="F541" i="25"/>
  <c r="I541" i="25"/>
  <c r="E541" i="25"/>
  <c r="H541" i="25"/>
  <c r="G541" i="25"/>
  <c r="D541" i="25"/>
  <c r="J553" i="25"/>
  <c r="F553" i="25"/>
  <c r="I553" i="25"/>
  <c r="E553" i="25"/>
  <c r="H553" i="25"/>
  <c r="G553" i="25"/>
  <c r="D553" i="25"/>
  <c r="J565" i="25"/>
  <c r="F565" i="25"/>
  <c r="I565" i="25"/>
  <c r="E565" i="25"/>
  <c r="H565" i="25"/>
  <c r="G565" i="25"/>
  <c r="D565" i="25"/>
  <c r="J577" i="25"/>
  <c r="F577" i="25"/>
  <c r="I577" i="25"/>
  <c r="E577" i="25"/>
  <c r="H577" i="25"/>
  <c r="G577" i="25"/>
  <c r="D577" i="25"/>
  <c r="H515" i="25"/>
  <c r="J521" i="25"/>
  <c r="F521" i="25"/>
  <c r="I521" i="25"/>
  <c r="E521" i="25"/>
  <c r="H521" i="25"/>
  <c r="D521" i="25"/>
  <c r="J523" i="25"/>
  <c r="F523" i="25"/>
  <c r="I523" i="25"/>
  <c r="E523" i="25"/>
  <c r="H523" i="25"/>
  <c r="D523" i="25"/>
  <c r="J525" i="25"/>
  <c r="F525" i="25"/>
  <c r="I525" i="25"/>
  <c r="E525" i="25"/>
  <c r="H525" i="25"/>
  <c r="D525" i="25"/>
  <c r="J533" i="25"/>
  <c r="F533" i="25"/>
  <c r="I533" i="25"/>
  <c r="E533" i="25"/>
  <c r="H533" i="25"/>
  <c r="D533" i="25"/>
  <c r="J535" i="25"/>
  <c r="F535" i="25"/>
  <c r="I535" i="25"/>
  <c r="E535" i="25"/>
  <c r="H535" i="25"/>
  <c r="D535" i="25"/>
  <c r="H537" i="25"/>
  <c r="G537" i="25"/>
  <c r="F537" i="25"/>
  <c r="E537" i="25"/>
  <c r="J537" i="25"/>
  <c r="D537" i="25"/>
  <c r="J538" i="25"/>
  <c r="F538" i="25"/>
  <c r="I538" i="25"/>
  <c r="E538" i="25"/>
  <c r="H538" i="25"/>
  <c r="G538" i="25"/>
  <c r="D538" i="25"/>
  <c r="J542" i="25"/>
  <c r="F542" i="25"/>
  <c r="I542" i="25"/>
  <c r="E542" i="25"/>
  <c r="H542" i="25"/>
  <c r="G542" i="25"/>
  <c r="D542" i="25"/>
  <c r="J550" i="25"/>
  <c r="E550" i="25"/>
  <c r="H550" i="25"/>
  <c r="J554" i="25"/>
  <c r="H554" i="25"/>
  <c r="J562" i="25"/>
  <c r="F562" i="25"/>
  <c r="I562" i="25"/>
  <c r="E562" i="25"/>
  <c r="H562" i="25"/>
  <c r="G562" i="25"/>
  <c r="D562" i="25"/>
  <c r="J566" i="25"/>
  <c r="F566" i="25"/>
  <c r="I566" i="25"/>
  <c r="E566" i="25"/>
  <c r="H566" i="25"/>
  <c r="G566" i="25"/>
  <c r="D566" i="25"/>
  <c r="J574" i="25"/>
  <c r="F574" i="25"/>
  <c r="I574" i="25"/>
  <c r="E574" i="25"/>
  <c r="H574" i="25"/>
  <c r="G574" i="25"/>
  <c r="D574" i="25"/>
  <c r="J578" i="25"/>
  <c r="F578" i="25"/>
  <c r="I578" i="25"/>
  <c r="E578" i="25"/>
  <c r="H578" i="25"/>
  <c r="G578" i="25"/>
  <c r="D578" i="25"/>
  <c r="G514" i="25"/>
  <c r="E515" i="25"/>
  <c r="G521" i="25"/>
  <c r="G523" i="25"/>
  <c r="G525" i="25"/>
  <c r="G533" i="25"/>
  <c r="G535" i="25"/>
  <c r="I537" i="25"/>
  <c r="J539" i="25"/>
  <c r="F539" i="25"/>
  <c r="I539" i="25"/>
  <c r="E539" i="25"/>
  <c r="H539" i="25"/>
  <c r="G539" i="25"/>
  <c r="D539" i="25"/>
  <c r="J543" i="25"/>
  <c r="F543" i="25"/>
  <c r="I543" i="25"/>
  <c r="E543" i="25"/>
  <c r="H543" i="25"/>
  <c r="G543" i="25"/>
  <c r="D543" i="25"/>
  <c r="J551" i="25"/>
  <c r="F551" i="25"/>
  <c r="I551" i="25"/>
  <c r="E551" i="25"/>
  <c r="H551" i="25"/>
  <c r="G551" i="25"/>
  <c r="D551" i="25"/>
  <c r="J555" i="25"/>
  <c r="F555" i="25"/>
  <c r="I555" i="25"/>
  <c r="E555" i="25"/>
  <c r="H555" i="25"/>
  <c r="G555" i="25"/>
  <c r="D555" i="25"/>
  <c r="J563" i="25"/>
  <c r="F563" i="25"/>
  <c r="I563" i="25"/>
  <c r="E563" i="25"/>
  <c r="H563" i="25"/>
  <c r="G563" i="25"/>
  <c r="D563" i="25"/>
  <c r="J567" i="25"/>
  <c r="F567" i="25"/>
  <c r="I567" i="25"/>
  <c r="E567" i="25"/>
  <c r="H567" i="25"/>
  <c r="G567" i="25"/>
  <c r="D567" i="25"/>
  <c r="I575" i="25"/>
  <c r="E575" i="25"/>
  <c r="D575" i="25"/>
  <c r="E579" i="25"/>
  <c r="H357" i="25"/>
  <c r="D357" i="25"/>
  <c r="F357" i="25"/>
  <c r="E357" i="25"/>
  <c r="D379" i="25"/>
  <c r="G379" i="25"/>
  <c r="I379" i="25"/>
  <c r="F379" i="25"/>
  <c r="I419" i="25"/>
  <c r="H419" i="25"/>
  <c r="E419" i="25"/>
  <c r="J432" i="25"/>
  <c r="F432" i="25"/>
  <c r="I432" i="25"/>
  <c r="E432" i="25"/>
  <c r="H432" i="25"/>
  <c r="D432" i="25"/>
  <c r="G432" i="25"/>
  <c r="G297" i="25"/>
  <c r="J297" i="25"/>
  <c r="F297" i="25"/>
  <c r="I297" i="25"/>
  <c r="E297" i="25"/>
  <c r="D297" i="25"/>
  <c r="G321" i="25"/>
  <c r="J321" i="25"/>
  <c r="F321" i="25"/>
  <c r="I321" i="25"/>
  <c r="E321" i="25"/>
  <c r="D321" i="25"/>
  <c r="J351" i="25"/>
  <c r="F351" i="25"/>
  <c r="I351" i="25"/>
  <c r="D351" i="25"/>
  <c r="H351" i="25"/>
  <c r="G351" i="25"/>
  <c r="E351" i="25"/>
  <c r="H368" i="25"/>
  <c r="D368" i="25"/>
  <c r="J368" i="25"/>
  <c r="E368" i="25"/>
  <c r="G368" i="25"/>
  <c r="I368" i="25"/>
  <c r="J385" i="25"/>
  <c r="F385" i="25"/>
  <c r="I385" i="25"/>
  <c r="D385" i="25"/>
  <c r="G385" i="25"/>
  <c r="H385" i="25"/>
  <c r="E385" i="25"/>
  <c r="H392" i="25"/>
  <c r="D392" i="25"/>
  <c r="G392" i="25"/>
  <c r="I392" i="25"/>
  <c r="H356" i="25"/>
  <c r="D356" i="25"/>
  <c r="J356" i="25"/>
  <c r="E356" i="25"/>
  <c r="I356" i="25"/>
  <c r="G356" i="25"/>
  <c r="F356" i="25"/>
  <c r="G339" i="25"/>
  <c r="H342" i="25"/>
  <c r="D342" i="25"/>
  <c r="I342" i="25"/>
  <c r="G342" i="25"/>
  <c r="F342" i="25"/>
  <c r="J350" i="25"/>
  <c r="F350" i="25"/>
  <c r="G350" i="25"/>
  <c r="I350" i="25"/>
  <c r="H350" i="25"/>
  <c r="E350" i="25"/>
  <c r="C355" i="25"/>
  <c r="C354" i="25"/>
  <c r="C353" i="25"/>
  <c r="C352" i="25"/>
  <c r="D359" i="25"/>
  <c r="H367" i="25"/>
  <c r="D367" i="25"/>
  <c r="G367" i="25"/>
  <c r="J367" i="25"/>
  <c r="E367" i="25"/>
  <c r="I367" i="25"/>
  <c r="F367" i="25"/>
  <c r="J374" i="25"/>
  <c r="F374" i="25"/>
  <c r="G374" i="25"/>
  <c r="I374" i="25"/>
  <c r="D374" i="25"/>
  <c r="H374" i="25"/>
  <c r="H391" i="25"/>
  <c r="D391" i="25"/>
  <c r="G391" i="25"/>
  <c r="J391" i="25"/>
  <c r="E391" i="25"/>
  <c r="I391" i="25"/>
  <c r="F391" i="25"/>
  <c r="J386" i="25"/>
  <c r="F386" i="25"/>
  <c r="G386" i="25"/>
  <c r="I386" i="25"/>
  <c r="D386" i="25"/>
  <c r="H386" i="25"/>
  <c r="G309" i="25"/>
  <c r="J309" i="25"/>
  <c r="F309" i="25"/>
  <c r="I309" i="25"/>
  <c r="E309" i="25"/>
  <c r="D309" i="25"/>
  <c r="J327" i="25"/>
  <c r="F327" i="25"/>
  <c r="H327" i="25"/>
  <c r="G327" i="25"/>
  <c r="E327" i="25"/>
  <c r="H332" i="25"/>
  <c r="D332" i="25"/>
  <c r="I332" i="25"/>
  <c r="G332" i="25"/>
  <c r="F332" i="25"/>
  <c r="E332" i="25"/>
  <c r="E342" i="25"/>
  <c r="J358" i="25"/>
  <c r="F358" i="25"/>
  <c r="G358" i="25"/>
  <c r="I358" i="25"/>
  <c r="H358" i="25"/>
  <c r="E358" i="25"/>
  <c r="J360" i="25"/>
  <c r="F360" i="25"/>
  <c r="G360" i="25"/>
  <c r="H360" i="25"/>
  <c r="E360" i="25"/>
  <c r="D360" i="25"/>
  <c r="J373" i="25"/>
  <c r="G373" i="25"/>
  <c r="H380" i="25"/>
  <c r="D380" i="25"/>
  <c r="J380" i="25"/>
  <c r="E380" i="25"/>
  <c r="G380" i="25"/>
  <c r="I380" i="25"/>
  <c r="G298" i="25"/>
  <c r="G300" i="25"/>
  <c r="G301" i="25"/>
  <c r="G302" i="25"/>
  <c r="G303" i="25"/>
  <c r="G310" i="25"/>
  <c r="G311" i="25"/>
  <c r="G312" i="25"/>
  <c r="G313" i="25"/>
  <c r="G314" i="25"/>
  <c r="G315" i="25"/>
  <c r="G322" i="25"/>
  <c r="G323" i="25"/>
  <c r="G325" i="25"/>
  <c r="J326" i="25"/>
  <c r="F326" i="25"/>
  <c r="H326" i="25"/>
  <c r="C329" i="25"/>
  <c r="C331" i="25"/>
  <c r="C333" i="25"/>
  <c r="J334" i="25"/>
  <c r="F334" i="25"/>
  <c r="H334" i="25"/>
  <c r="J336" i="25"/>
  <c r="F336" i="25"/>
  <c r="H336" i="25"/>
  <c r="J338" i="25"/>
  <c r="C341" i="25"/>
  <c r="C343" i="25"/>
  <c r="J346" i="25"/>
  <c r="F346" i="25"/>
  <c r="G346" i="25"/>
  <c r="I346" i="25"/>
  <c r="C361" i="25"/>
  <c r="C362" i="25"/>
  <c r="C366" i="25"/>
  <c r="C372" i="25"/>
  <c r="C378" i="25"/>
  <c r="C384" i="25"/>
  <c r="C390" i="25"/>
  <c r="H344" i="25"/>
  <c r="E344" i="25"/>
  <c r="H345" i="25"/>
  <c r="D345" i="25"/>
  <c r="G345" i="25"/>
  <c r="J345" i="25"/>
  <c r="J347" i="25"/>
  <c r="F347" i="25"/>
  <c r="I347" i="25"/>
  <c r="D347" i="25"/>
  <c r="J348" i="25"/>
  <c r="F348" i="25"/>
  <c r="G348" i="25"/>
  <c r="I348" i="25"/>
  <c r="J363" i="25"/>
  <c r="F363" i="25"/>
  <c r="I363" i="25"/>
  <c r="D363" i="25"/>
  <c r="G363" i="25"/>
  <c r="H365" i="25"/>
  <c r="D365" i="25"/>
  <c r="G365" i="25"/>
  <c r="J365" i="25"/>
  <c r="E365" i="25"/>
  <c r="H369" i="25"/>
  <c r="D369" i="25"/>
  <c r="G369" i="25"/>
  <c r="J369" i="25"/>
  <c r="E369" i="25"/>
  <c r="J371" i="25"/>
  <c r="F371" i="25"/>
  <c r="I371" i="25"/>
  <c r="D371" i="25"/>
  <c r="G371" i="25"/>
  <c r="J375" i="25"/>
  <c r="F375" i="25"/>
  <c r="I375" i="25"/>
  <c r="D375" i="25"/>
  <c r="G375" i="25"/>
  <c r="H377" i="25"/>
  <c r="D377" i="25"/>
  <c r="G377" i="25"/>
  <c r="J377" i="25"/>
  <c r="E377" i="25"/>
  <c r="H381" i="25"/>
  <c r="D381" i="25"/>
  <c r="G381" i="25"/>
  <c r="J381" i="25"/>
  <c r="E381" i="25"/>
  <c r="J383" i="25"/>
  <c r="F383" i="25"/>
  <c r="I383" i="25"/>
  <c r="D383" i="25"/>
  <c r="G383" i="25"/>
  <c r="J387" i="25"/>
  <c r="F387" i="25"/>
  <c r="I387" i="25"/>
  <c r="D387" i="25"/>
  <c r="G387" i="25"/>
  <c r="H389" i="25"/>
  <c r="D389" i="25"/>
  <c r="G389" i="25"/>
  <c r="J389" i="25"/>
  <c r="E389" i="25"/>
  <c r="J393" i="25"/>
  <c r="H393" i="25"/>
  <c r="D393" i="25"/>
  <c r="G393" i="25"/>
  <c r="E393" i="25"/>
  <c r="C292" i="25"/>
  <c r="C293" i="25"/>
  <c r="C294" i="25"/>
  <c r="C295" i="25"/>
  <c r="C296" i="25"/>
  <c r="E298" i="25"/>
  <c r="E300" i="25"/>
  <c r="E301" i="25"/>
  <c r="E302" i="25"/>
  <c r="E303" i="25"/>
  <c r="C304" i="25"/>
  <c r="C305" i="25"/>
  <c r="C306" i="25"/>
  <c r="C307" i="25"/>
  <c r="C308" i="25"/>
  <c r="E310" i="25"/>
  <c r="E311" i="25"/>
  <c r="E312" i="25"/>
  <c r="E313" i="25"/>
  <c r="E314" i="25"/>
  <c r="E315" i="25"/>
  <c r="C316" i="25"/>
  <c r="C317" i="25"/>
  <c r="C318" i="25"/>
  <c r="C319" i="25"/>
  <c r="C320" i="25"/>
  <c r="E322" i="25"/>
  <c r="E323" i="25"/>
  <c r="E326" i="25"/>
  <c r="C328" i="25"/>
  <c r="C330" i="25"/>
  <c r="E334" i="25"/>
  <c r="C335" i="25"/>
  <c r="E336" i="25"/>
  <c r="C337" i="25"/>
  <c r="C340" i="25"/>
  <c r="F344" i="25"/>
  <c r="E345" i="25"/>
  <c r="E346" i="25"/>
  <c r="E347" i="25"/>
  <c r="D348" i="25"/>
  <c r="C349" i="25"/>
  <c r="E363" i="25"/>
  <c r="C364" i="25"/>
  <c r="F365" i="25"/>
  <c r="F369" i="25"/>
  <c r="C370" i="25"/>
  <c r="E371" i="25"/>
  <c r="E375" i="25"/>
  <c r="C376" i="25"/>
  <c r="F377" i="25"/>
  <c r="F381" i="25"/>
  <c r="C382" i="25"/>
  <c r="E383" i="25"/>
  <c r="E387" i="25"/>
  <c r="C388" i="25"/>
  <c r="F389" i="25"/>
  <c r="F393" i="25"/>
  <c r="J411" i="25"/>
  <c r="F411" i="25"/>
  <c r="H411" i="25"/>
  <c r="D411" i="25"/>
  <c r="G411" i="25"/>
  <c r="E411" i="25"/>
  <c r="I411" i="25"/>
  <c r="C399" i="25"/>
  <c r="C398" i="25"/>
  <c r="C397" i="25"/>
  <c r="C396" i="25"/>
  <c r="C395" i="25"/>
  <c r="C394" i="25"/>
  <c r="F422" i="25"/>
  <c r="D422" i="25"/>
  <c r="J430" i="25"/>
  <c r="F430" i="25"/>
  <c r="I430" i="25"/>
  <c r="E430" i="25"/>
  <c r="H430" i="25"/>
  <c r="D430" i="25"/>
  <c r="G430" i="25"/>
  <c r="E434" i="25"/>
  <c r="J420" i="25"/>
  <c r="F420" i="25"/>
  <c r="I420" i="25"/>
  <c r="E420" i="25"/>
  <c r="H420" i="25"/>
  <c r="D420" i="25"/>
  <c r="G420" i="25"/>
  <c r="C429" i="25"/>
  <c r="C428" i="25"/>
  <c r="C427" i="25"/>
  <c r="C426" i="25"/>
  <c r="C425" i="25"/>
  <c r="C424" i="25"/>
  <c r="C406" i="25"/>
  <c r="C407" i="25"/>
  <c r="C408" i="25"/>
  <c r="C409" i="25"/>
  <c r="C410" i="25"/>
  <c r="C418" i="25"/>
  <c r="J421" i="25"/>
  <c r="F421" i="25"/>
  <c r="I421" i="25"/>
  <c r="E421" i="25"/>
  <c r="H421" i="25"/>
  <c r="D421" i="25"/>
  <c r="J423" i="25"/>
  <c r="F423" i="25"/>
  <c r="I423" i="25"/>
  <c r="E423" i="25"/>
  <c r="H423" i="25"/>
  <c r="D423" i="25"/>
  <c r="J431" i="25"/>
  <c r="F431" i="25"/>
  <c r="I431" i="25"/>
  <c r="E431" i="25"/>
  <c r="H431" i="25"/>
  <c r="D431" i="25"/>
  <c r="J433" i="25"/>
  <c r="F433" i="25"/>
  <c r="I433" i="25"/>
  <c r="E433" i="25"/>
  <c r="H433" i="25"/>
  <c r="D433" i="25"/>
  <c r="J435" i="25"/>
  <c r="F435" i="25"/>
  <c r="I435" i="25"/>
  <c r="E435" i="25"/>
  <c r="H435" i="25"/>
  <c r="D435" i="25"/>
  <c r="H400" i="25"/>
  <c r="D400" i="25"/>
  <c r="J400" i="25"/>
  <c r="F400" i="25"/>
  <c r="H401" i="25"/>
  <c r="D401" i="25"/>
  <c r="J401" i="25"/>
  <c r="F401" i="25"/>
  <c r="H402" i="25"/>
  <c r="D402" i="25"/>
  <c r="J402" i="25"/>
  <c r="F402" i="25"/>
  <c r="H403" i="25"/>
  <c r="D403" i="25"/>
  <c r="J403" i="25"/>
  <c r="F403" i="25"/>
  <c r="H404" i="25"/>
  <c r="D404" i="25"/>
  <c r="J404" i="25"/>
  <c r="F404" i="25"/>
  <c r="H405" i="25"/>
  <c r="D405" i="25"/>
  <c r="J405" i="25"/>
  <c r="F405" i="25"/>
  <c r="H412" i="25"/>
  <c r="D412" i="25"/>
  <c r="J412" i="25"/>
  <c r="F412" i="25"/>
  <c r="H413" i="25"/>
  <c r="D413" i="25"/>
  <c r="J413" i="25"/>
  <c r="F413" i="25"/>
  <c r="H414" i="25"/>
  <c r="D414" i="25"/>
  <c r="J414" i="25"/>
  <c r="F414" i="25"/>
  <c r="H415" i="25"/>
  <c r="D415" i="25"/>
  <c r="J415" i="25"/>
  <c r="F415" i="25"/>
  <c r="H416" i="25"/>
  <c r="D416" i="25"/>
  <c r="J416" i="25"/>
  <c r="F416" i="25"/>
  <c r="F417" i="25"/>
  <c r="G421" i="25"/>
  <c r="G423" i="25"/>
  <c r="G431" i="25"/>
  <c r="G433" i="25"/>
  <c r="G435" i="25"/>
  <c r="J167" i="25"/>
  <c r="F167" i="25"/>
  <c r="G167" i="25"/>
  <c r="E167" i="25"/>
  <c r="I167" i="25"/>
  <c r="D167" i="25"/>
  <c r="H167" i="25"/>
  <c r="J191" i="25"/>
  <c r="F191" i="25"/>
  <c r="G191" i="25"/>
  <c r="E191" i="25"/>
  <c r="I191" i="25"/>
  <c r="D191" i="25"/>
  <c r="H191" i="25"/>
  <c r="J157" i="25"/>
  <c r="F157" i="25"/>
  <c r="G157" i="25"/>
  <c r="E157" i="25"/>
  <c r="I157" i="25"/>
  <c r="D157" i="25"/>
  <c r="H157" i="25"/>
  <c r="J181" i="25"/>
  <c r="F181" i="25"/>
  <c r="G181" i="25"/>
  <c r="E181" i="25"/>
  <c r="I181" i="25"/>
  <c r="D181" i="25"/>
  <c r="H181" i="25"/>
  <c r="H152" i="25"/>
  <c r="D152" i="25"/>
  <c r="G152" i="25"/>
  <c r="F152" i="25"/>
  <c r="J152" i="25"/>
  <c r="E152" i="25"/>
  <c r="J169" i="25"/>
  <c r="F169" i="25"/>
  <c r="G169" i="25"/>
  <c r="E169" i="25"/>
  <c r="I169" i="25"/>
  <c r="D169" i="25"/>
  <c r="H186" i="25"/>
  <c r="D186" i="25"/>
  <c r="G186" i="25"/>
  <c r="F186" i="25"/>
  <c r="J186" i="25"/>
  <c r="E186" i="25"/>
  <c r="J288" i="25"/>
  <c r="F288" i="25"/>
  <c r="I288" i="25"/>
  <c r="E288" i="25"/>
  <c r="H288" i="25"/>
  <c r="D288" i="25"/>
  <c r="G288" i="25"/>
  <c r="H151" i="25"/>
  <c r="J151" i="25"/>
  <c r="E151" i="25"/>
  <c r="I151" i="25"/>
  <c r="D151" i="25"/>
  <c r="G151" i="25"/>
  <c r="I152" i="25"/>
  <c r="C159" i="25"/>
  <c r="H160" i="25"/>
  <c r="D160" i="25"/>
  <c r="G160" i="25"/>
  <c r="F160" i="25"/>
  <c r="J160" i="25"/>
  <c r="E160" i="25"/>
  <c r="H169" i="25"/>
  <c r="H177" i="25"/>
  <c r="D177" i="25"/>
  <c r="J177" i="25"/>
  <c r="E177" i="25"/>
  <c r="I177" i="25"/>
  <c r="G177" i="25"/>
  <c r="H176" i="25"/>
  <c r="D176" i="25"/>
  <c r="G176" i="25"/>
  <c r="F176" i="25"/>
  <c r="J176" i="25"/>
  <c r="E176" i="25"/>
  <c r="C183" i="25"/>
  <c r="H184" i="25"/>
  <c r="D184" i="25"/>
  <c r="G184" i="25"/>
  <c r="F184" i="25"/>
  <c r="J184" i="25"/>
  <c r="E184" i="25"/>
  <c r="I186" i="25"/>
  <c r="J201" i="25"/>
  <c r="F201" i="25"/>
  <c r="H201" i="25"/>
  <c r="D201" i="25"/>
  <c r="I201" i="25"/>
  <c r="G201" i="25"/>
  <c r="H162" i="25"/>
  <c r="J162" i="25"/>
  <c r="J193" i="25"/>
  <c r="F193" i="25"/>
  <c r="G193" i="25"/>
  <c r="E193" i="25"/>
  <c r="I193" i="25"/>
  <c r="D193" i="25"/>
  <c r="C170" i="25"/>
  <c r="C168" i="25"/>
  <c r="C166" i="25"/>
  <c r="H174" i="25"/>
  <c r="D174" i="25"/>
  <c r="G174" i="25"/>
  <c r="F174" i="25"/>
  <c r="J174" i="25"/>
  <c r="E174" i="25"/>
  <c r="C194" i="25"/>
  <c r="C192" i="25"/>
  <c r="C190" i="25"/>
  <c r="H198" i="25"/>
  <c r="D198" i="25"/>
  <c r="G198" i="25"/>
  <c r="F198" i="25"/>
  <c r="J198" i="25"/>
  <c r="E198" i="25"/>
  <c r="C158" i="25"/>
  <c r="C156" i="25"/>
  <c r="C154" i="25"/>
  <c r="C182" i="25"/>
  <c r="C180" i="25"/>
  <c r="C178" i="25"/>
  <c r="J231" i="25"/>
  <c r="F231" i="25"/>
  <c r="H231" i="25"/>
  <c r="D231" i="25"/>
  <c r="G231" i="25"/>
  <c r="E231" i="25"/>
  <c r="I231" i="25"/>
  <c r="F151" i="25"/>
  <c r="C155" i="25"/>
  <c r="H165" i="25"/>
  <c r="D165" i="25"/>
  <c r="J165" i="25"/>
  <c r="E165" i="25"/>
  <c r="I165" i="25"/>
  <c r="G165" i="25"/>
  <c r="H164" i="25"/>
  <c r="D164" i="25"/>
  <c r="G164" i="25"/>
  <c r="F164" i="25"/>
  <c r="J164" i="25"/>
  <c r="E164" i="25"/>
  <c r="C171" i="25"/>
  <c r="H172" i="25"/>
  <c r="D172" i="25"/>
  <c r="G172" i="25"/>
  <c r="F172" i="25"/>
  <c r="J172" i="25"/>
  <c r="E172" i="25"/>
  <c r="I174" i="25"/>
  <c r="F177" i="25"/>
  <c r="C179" i="25"/>
  <c r="H189" i="25"/>
  <c r="D189" i="25"/>
  <c r="J189" i="25"/>
  <c r="E189" i="25"/>
  <c r="I189" i="25"/>
  <c r="G189" i="25"/>
  <c r="H188" i="25"/>
  <c r="D188" i="25"/>
  <c r="G188" i="25"/>
  <c r="F188" i="25"/>
  <c r="J188" i="25"/>
  <c r="E188" i="25"/>
  <c r="C195" i="25"/>
  <c r="H196" i="25"/>
  <c r="D196" i="25"/>
  <c r="G196" i="25"/>
  <c r="F196" i="25"/>
  <c r="J196" i="25"/>
  <c r="E196" i="25"/>
  <c r="I198" i="25"/>
  <c r="J243" i="25"/>
  <c r="F243" i="25"/>
  <c r="H243" i="25"/>
  <c r="D243" i="25"/>
  <c r="G243" i="25"/>
  <c r="E243" i="25"/>
  <c r="I243" i="25"/>
  <c r="C148" i="25"/>
  <c r="C149" i="25"/>
  <c r="C150" i="25"/>
  <c r="F202" i="25"/>
  <c r="H203" i="25"/>
  <c r="D203" i="25"/>
  <c r="J203" i="25"/>
  <c r="F203" i="25"/>
  <c r="J209" i="25"/>
  <c r="F209" i="25"/>
  <c r="I209" i="25"/>
  <c r="E209" i="25"/>
  <c r="H209" i="25"/>
  <c r="D209" i="25"/>
  <c r="J211" i="25"/>
  <c r="F211" i="25"/>
  <c r="I211" i="25"/>
  <c r="E211" i="25"/>
  <c r="H211" i="25"/>
  <c r="D211" i="25"/>
  <c r="J213" i="25"/>
  <c r="F213" i="25"/>
  <c r="I213" i="25"/>
  <c r="E213" i="25"/>
  <c r="H213" i="25"/>
  <c r="D213" i="25"/>
  <c r="J253" i="25"/>
  <c r="F253" i="25"/>
  <c r="I253" i="25"/>
  <c r="E253" i="25"/>
  <c r="H253" i="25"/>
  <c r="D253" i="25"/>
  <c r="G253" i="25"/>
  <c r="J262" i="25"/>
  <c r="F262" i="25"/>
  <c r="I262" i="25"/>
  <c r="E262" i="25"/>
  <c r="H262" i="25"/>
  <c r="D262" i="25"/>
  <c r="G262" i="25"/>
  <c r="J266" i="25"/>
  <c r="F266" i="25"/>
  <c r="I266" i="25"/>
  <c r="E266" i="25"/>
  <c r="H266" i="25"/>
  <c r="D266" i="25"/>
  <c r="G266" i="25"/>
  <c r="H153" i="25"/>
  <c r="D153" i="25"/>
  <c r="I153" i="25"/>
  <c r="C161" i="25"/>
  <c r="C163" i="25"/>
  <c r="C173" i="25"/>
  <c r="C175" i="25"/>
  <c r="C185" i="25"/>
  <c r="C187" i="25"/>
  <c r="C197" i="25"/>
  <c r="C199" i="25"/>
  <c r="J219" i="25"/>
  <c r="F219" i="25"/>
  <c r="H219" i="25"/>
  <c r="G219" i="25"/>
  <c r="E219" i="25"/>
  <c r="D219" i="25"/>
  <c r="E153" i="25"/>
  <c r="J153" i="25"/>
  <c r="C200" i="25"/>
  <c r="C207" i="25"/>
  <c r="C206" i="25"/>
  <c r="C205" i="25"/>
  <c r="C204" i="25"/>
  <c r="G202" i="25"/>
  <c r="G203" i="25"/>
  <c r="J208" i="25"/>
  <c r="F208" i="25"/>
  <c r="I208" i="25"/>
  <c r="E208" i="25"/>
  <c r="H208" i="25"/>
  <c r="D208" i="25"/>
  <c r="J210" i="25"/>
  <c r="H210" i="25"/>
  <c r="J212" i="25"/>
  <c r="F212" i="25"/>
  <c r="I212" i="25"/>
  <c r="E212" i="25"/>
  <c r="H212" i="25"/>
  <c r="D212" i="25"/>
  <c r="C218" i="25"/>
  <c r="C217" i="25"/>
  <c r="C216" i="25"/>
  <c r="C215" i="25"/>
  <c r="C214" i="25"/>
  <c r="I219" i="25"/>
  <c r="C226" i="25"/>
  <c r="C227" i="25"/>
  <c r="C228" i="25"/>
  <c r="C229" i="25"/>
  <c r="C230" i="25"/>
  <c r="C238" i="25"/>
  <c r="C239" i="25"/>
  <c r="C240" i="25"/>
  <c r="C241" i="25"/>
  <c r="C242" i="25"/>
  <c r="J254" i="25"/>
  <c r="F254" i="25"/>
  <c r="I254" i="25"/>
  <c r="E254" i="25"/>
  <c r="H254" i="25"/>
  <c r="D254" i="25"/>
  <c r="G254" i="25"/>
  <c r="J274" i="25"/>
  <c r="F274" i="25"/>
  <c r="I274" i="25"/>
  <c r="E274" i="25"/>
  <c r="H274" i="25"/>
  <c r="D274" i="25"/>
  <c r="G274" i="25"/>
  <c r="J278" i="25"/>
  <c r="F278" i="25"/>
  <c r="I278" i="25"/>
  <c r="E278" i="25"/>
  <c r="H278" i="25"/>
  <c r="D278" i="25"/>
  <c r="G278" i="25"/>
  <c r="J255" i="25"/>
  <c r="F255" i="25"/>
  <c r="I255" i="25"/>
  <c r="E255" i="25"/>
  <c r="H255" i="25"/>
  <c r="D255" i="25"/>
  <c r="G255" i="25"/>
  <c r="J264" i="25"/>
  <c r="F264" i="25"/>
  <c r="I264" i="25"/>
  <c r="E264" i="25"/>
  <c r="H264" i="25"/>
  <c r="D264" i="25"/>
  <c r="G264" i="25"/>
  <c r="C273" i="25"/>
  <c r="C272" i="25"/>
  <c r="C271" i="25"/>
  <c r="C270" i="25"/>
  <c r="C269" i="25"/>
  <c r="C268" i="25"/>
  <c r="J286" i="25"/>
  <c r="F286" i="25"/>
  <c r="I286" i="25"/>
  <c r="E286" i="25"/>
  <c r="H286" i="25"/>
  <c r="D286" i="25"/>
  <c r="G286" i="25"/>
  <c r="J290" i="25"/>
  <c r="H290" i="25"/>
  <c r="H220" i="25"/>
  <c r="D220" i="25"/>
  <c r="J220" i="25"/>
  <c r="F220" i="25"/>
  <c r="H221" i="25"/>
  <c r="D221" i="25"/>
  <c r="J221" i="25"/>
  <c r="F221" i="25"/>
  <c r="H222" i="25"/>
  <c r="D222" i="25"/>
  <c r="J222" i="25"/>
  <c r="F222" i="25"/>
  <c r="H223" i="25"/>
  <c r="D223" i="25"/>
  <c r="J223" i="25"/>
  <c r="F223" i="25"/>
  <c r="H224" i="25"/>
  <c r="D224" i="25"/>
  <c r="J224" i="25"/>
  <c r="F224" i="25"/>
  <c r="D225" i="25"/>
  <c r="H232" i="25"/>
  <c r="D232" i="25"/>
  <c r="J232" i="25"/>
  <c r="F232" i="25"/>
  <c r="H233" i="25"/>
  <c r="D233" i="25"/>
  <c r="J233" i="25"/>
  <c r="F233" i="25"/>
  <c r="H234" i="25"/>
  <c r="D234" i="25"/>
  <c r="J234" i="25"/>
  <c r="F234" i="25"/>
  <c r="H235" i="25"/>
  <c r="D235" i="25"/>
  <c r="J235" i="25"/>
  <c r="F235" i="25"/>
  <c r="H236" i="25"/>
  <c r="D236" i="25"/>
  <c r="J236" i="25"/>
  <c r="F236" i="25"/>
  <c r="H237" i="25"/>
  <c r="D237" i="25"/>
  <c r="J237" i="25"/>
  <c r="F237" i="25"/>
  <c r="H244" i="25"/>
  <c r="D244" i="25"/>
  <c r="J244" i="25"/>
  <c r="F244" i="25"/>
  <c r="D245" i="25"/>
  <c r="D246" i="25"/>
  <c r="H247" i="25"/>
  <c r="D247" i="25"/>
  <c r="J247" i="25"/>
  <c r="F247" i="25"/>
  <c r="H248" i="25"/>
  <c r="D248" i="25"/>
  <c r="J248" i="25"/>
  <c r="F248" i="25"/>
  <c r="J249" i="25"/>
  <c r="H249" i="25"/>
  <c r="D249" i="25"/>
  <c r="F249" i="25"/>
  <c r="C261" i="25"/>
  <c r="C260" i="25"/>
  <c r="C259" i="25"/>
  <c r="C258" i="25"/>
  <c r="C257" i="25"/>
  <c r="C256" i="25"/>
  <c r="J276" i="25"/>
  <c r="F276" i="25"/>
  <c r="I276" i="25"/>
  <c r="E276" i="25"/>
  <c r="H276" i="25"/>
  <c r="D276" i="25"/>
  <c r="G276" i="25"/>
  <c r="C285" i="25"/>
  <c r="C284" i="25"/>
  <c r="C283" i="25"/>
  <c r="C282" i="25"/>
  <c r="C281" i="25"/>
  <c r="C280" i="25"/>
  <c r="J263" i="25"/>
  <c r="F263" i="25"/>
  <c r="I263" i="25"/>
  <c r="E263" i="25"/>
  <c r="H263" i="25"/>
  <c r="D263" i="25"/>
  <c r="J265" i="25"/>
  <c r="F265" i="25"/>
  <c r="I265" i="25"/>
  <c r="E265" i="25"/>
  <c r="H265" i="25"/>
  <c r="D265" i="25"/>
  <c r="I267" i="25"/>
  <c r="J275" i="25"/>
  <c r="F275" i="25"/>
  <c r="I275" i="25"/>
  <c r="E275" i="25"/>
  <c r="H275" i="25"/>
  <c r="D275" i="25"/>
  <c r="J277" i="25"/>
  <c r="F277" i="25"/>
  <c r="I277" i="25"/>
  <c r="E277" i="25"/>
  <c r="H277" i="25"/>
  <c r="D277" i="25"/>
  <c r="J279" i="25"/>
  <c r="F279" i="25"/>
  <c r="I279" i="25"/>
  <c r="E279" i="25"/>
  <c r="H279" i="25"/>
  <c r="D279" i="25"/>
  <c r="J287" i="25"/>
  <c r="F287" i="25"/>
  <c r="I287" i="25"/>
  <c r="E287" i="25"/>
  <c r="H287" i="25"/>
  <c r="D287" i="25"/>
  <c r="J289" i="25"/>
  <c r="F289" i="25"/>
  <c r="I289" i="25"/>
  <c r="E289" i="25"/>
  <c r="H289" i="25"/>
  <c r="D289" i="25"/>
  <c r="J291" i="25"/>
  <c r="F291" i="25"/>
  <c r="I291" i="25"/>
  <c r="E291" i="25"/>
  <c r="H291" i="25"/>
  <c r="D291" i="25"/>
  <c r="I250" i="25"/>
  <c r="E250" i="25"/>
  <c r="H250" i="25"/>
  <c r="D250" i="25"/>
  <c r="I251" i="25"/>
  <c r="J252" i="25"/>
  <c r="I252" i="25"/>
  <c r="E252" i="25"/>
  <c r="H252" i="25"/>
  <c r="D252" i="25"/>
  <c r="G263" i="25"/>
  <c r="G265" i="25"/>
  <c r="G275" i="25"/>
  <c r="G277" i="25"/>
  <c r="G279" i="25"/>
  <c r="G287" i="25"/>
  <c r="G289" i="25"/>
  <c r="G291" i="25"/>
  <c r="J119" i="25"/>
  <c r="F119" i="25"/>
  <c r="I119" i="25"/>
  <c r="E119" i="25"/>
  <c r="H119" i="25"/>
  <c r="D119" i="25"/>
  <c r="J121" i="25"/>
  <c r="F121" i="25"/>
  <c r="I121" i="25"/>
  <c r="E121" i="25"/>
  <c r="H121" i="25"/>
  <c r="D121" i="25"/>
  <c r="I123" i="25"/>
  <c r="G119" i="25"/>
  <c r="G121" i="25"/>
  <c r="H141" i="25"/>
  <c r="D141" i="25"/>
  <c r="I141" i="25"/>
  <c r="E141" i="25"/>
  <c r="G141" i="25"/>
  <c r="J141" i="25"/>
  <c r="F141" i="25"/>
  <c r="C117" i="25"/>
  <c r="C116" i="25"/>
  <c r="C115" i="25"/>
  <c r="C114" i="25"/>
  <c r="C113" i="25"/>
  <c r="C112" i="25"/>
  <c r="J118" i="25"/>
  <c r="F118" i="25"/>
  <c r="I118" i="25"/>
  <c r="E118" i="25"/>
  <c r="H118" i="25"/>
  <c r="D118" i="25"/>
  <c r="J120" i="25"/>
  <c r="F120" i="25"/>
  <c r="I120" i="25"/>
  <c r="E120" i="25"/>
  <c r="H120" i="25"/>
  <c r="D120" i="25"/>
  <c r="J122" i="25"/>
  <c r="F122" i="25"/>
  <c r="I122" i="25"/>
  <c r="E122" i="25"/>
  <c r="H122" i="25"/>
  <c r="D122" i="25"/>
  <c r="C129" i="25"/>
  <c r="C128" i="25"/>
  <c r="C127" i="25"/>
  <c r="C126" i="25"/>
  <c r="C125" i="25"/>
  <c r="C124" i="25"/>
  <c r="G134" i="25"/>
  <c r="G135" i="25"/>
  <c r="G145" i="25"/>
  <c r="G147" i="25"/>
  <c r="D130" i="25"/>
  <c r="H130" i="25"/>
  <c r="D131" i="25"/>
  <c r="H131" i="25"/>
  <c r="D132" i="25"/>
  <c r="H132" i="25"/>
  <c r="D133" i="25"/>
  <c r="H133" i="25"/>
  <c r="D134" i="25"/>
  <c r="H134" i="25"/>
  <c r="D135" i="25"/>
  <c r="H135" i="25"/>
  <c r="D142" i="25"/>
  <c r="H142" i="25"/>
  <c r="H143" i="25"/>
  <c r="D144" i="25"/>
  <c r="H144" i="25"/>
  <c r="D145" i="25"/>
  <c r="H145" i="25"/>
  <c r="D146" i="25"/>
  <c r="H146" i="25"/>
  <c r="D147" i="25"/>
  <c r="H147" i="25"/>
  <c r="G144" i="25"/>
  <c r="E130" i="25"/>
  <c r="I130" i="25"/>
  <c r="E131" i="25"/>
  <c r="I131" i="25"/>
  <c r="E132" i="25"/>
  <c r="I132" i="25"/>
  <c r="E133" i="25"/>
  <c r="I133" i="25"/>
  <c r="E134" i="25"/>
  <c r="I134" i="25"/>
  <c r="E135" i="25"/>
  <c r="I135" i="25"/>
  <c r="C136" i="25"/>
  <c r="C137" i="25"/>
  <c r="C138" i="25"/>
  <c r="C139" i="25"/>
  <c r="C140" i="25"/>
  <c r="E142" i="25"/>
  <c r="I142" i="25"/>
  <c r="E143" i="25"/>
  <c r="E144" i="25"/>
  <c r="I144" i="25"/>
  <c r="E145" i="25"/>
  <c r="I145" i="25"/>
  <c r="E146" i="25"/>
  <c r="I146" i="25"/>
  <c r="E147" i="25"/>
  <c r="I147" i="25"/>
  <c r="G130" i="25"/>
  <c r="G131" i="25"/>
  <c r="G133" i="25"/>
  <c r="G142" i="25"/>
  <c r="G146" i="25"/>
  <c r="F130" i="25"/>
  <c r="F131" i="25"/>
  <c r="F132" i="25"/>
  <c r="F133" i="25"/>
  <c r="F134" i="25"/>
  <c r="F135" i="25"/>
  <c r="F142" i="25"/>
  <c r="F144" i="25"/>
  <c r="F145" i="25"/>
  <c r="F146" i="25"/>
  <c r="F147" i="25"/>
  <c r="C81" i="25"/>
  <c r="C80" i="25"/>
  <c r="C79" i="25"/>
  <c r="C78" i="25"/>
  <c r="C77" i="25"/>
  <c r="C76" i="25"/>
  <c r="J82" i="25"/>
  <c r="F82" i="25"/>
  <c r="I82" i="25"/>
  <c r="E82" i="25"/>
  <c r="H82" i="25"/>
  <c r="D82" i="25"/>
  <c r="J84" i="25"/>
  <c r="F84" i="25"/>
  <c r="H84" i="25"/>
  <c r="D84" i="25"/>
  <c r="J86" i="25"/>
  <c r="F86" i="25"/>
  <c r="I86" i="25"/>
  <c r="E86" i="25"/>
  <c r="H86" i="25"/>
  <c r="D86" i="25"/>
  <c r="C93" i="25"/>
  <c r="C92" i="25"/>
  <c r="C91" i="25"/>
  <c r="C90" i="25"/>
  <c r="C89" i="25"/>
  <c r="C88" i="25"/>
  <c r="H105" i="25"/>
  <c r="D105" i="25"/>
  <c r="I105" i="25"/>
  <c r="G105" i="25"/>
  <c r="J105" i="25"/>
  <c r="F105" i="25"/>
  <c r="E105" i="25"/>
  <c r="J83" i="25"/>
  <c r="F83" i="25"/>
  <c r="I83" i="25"/>
  <c r="E83" i="25"/>
  <c r="H83" i="25"/>
  <c r="D83" i="25"/>
  <c r="J85" i="25"/>
  <c r="F85" i="25"/>
  <c r="I85" i="25"/>
  <c r="E85" i="25"/>
  <c r="H85" i="25"/>
  <c r="D85" i="25"/>
  <c r="J87" i="25"/>
  <c r="F87" i="25"/>
  <c r="I87" i="25"/>
  <c r="E87" i="25"/>
  <c r="H87" i="25"/>
  <c r="D87" i="25"/>
  <c r="G95" i="25"/>
  <c r="G96" i="25"/>
  <c r="G97" i="25"/>
  <c r="G111" i="25"/>
  <c r="D94" i="25"/>
  <c r="H94" i="25"/>
  <c r="D95" i="25"/>
  <c r="H95" i="25"/>
  <c r="D96" i="25"/>
  <c r="H96" i="25"/>
  <c r="D98" i="25"/>
  <c r="H98" i="25"/>
  <c r="D106" i="25"/>
  <c r="H106" i="25"/>
  <c r="D107" i="25"/>
  <c r="H107" i="25"/>
  <c r="D108" i="25"/>
  <c r="H108" i="25"/>
  <c r="D109" i="25"/>
  <c r="H109" i="25"/>
  <c r="D110" i="25"/>
  <c r="H110" i="25"/>
  <c r="D111" i="25"/>
  <c r="H111" i="25"/>
  <c r="G94" i="25"/>
  <c r="G98" i="25"/>
  <c r="G106" i="25"/>
  <c r="G107" i="25"/>
  <c r="G109" i="25"/>
  <c r="G110" i="25"/>
  <c r="E94" i="25"/>
  <c r="I94" i="25"/>
  <c r="E95" i="25"/>
  <c r="I95" i="25"/>
  <c r="E96" i="25"/>
  <c r="I96" i="25"/>
  <c r="E97" i="25"/>
  <c r="E98" i="25"/>
  <c r="I98" i="25"/>
  <c r="E99" i="25"/>
  <c r="C100" i="25"/>
  <c r="C101" i="25"/>
  <c r="C102" i="25"/>
  <c r="C103" i="25"/>
  <c r="C104" i="25"/>
  <c r="E106" i="25"/>
  <c r="I106" i="25"/>
  <c r="E107" i="25"/>
  <c r="I107" i="25"/>
  <c r="E108" i="25"/>
  <c r="I108" i="25"/>
  <c r="E109" i="25"/>
  <c r="I109" i="25"/>
  <c r="E110" i="25"/>
  <c r="I110" i="25"/>
  <c r="E111" i="25"/>
  <c r="I111" i="25"/>
  <c r="F94" i="25"/>
  <c r="F95" i="25"/>
  <c r="F96" i="25"/>
  <c r="F98" i="25"/>
  <c r="F99" i="25"/>
  <c r="F106" i="25"/>
  <c r="F107" i="25"/>
  <c r="F108" i="25"/>
  <c r="F109" i="25"/>
  <c r="F110" i="25"/>
  <c r="F111" i="25"/>
  <c r="C57" i="25"/>
  <c r="C56" i="25"/>
  <c r="C55" i="25"/>
  <c r="C54" i="25"/>
  <c r="C53" i="25"/>
  <c r="C52" i="25"/>
  <c r="H69" i="25"/>
  <c r="D69" i="25"/>
  <c r="I69" i="25"/>
  <c r="E69" i="25"/>
  <c r="G69" i="25"/>
  <c r="J69" i="25"/>
  <c r="F69" i="25"/>
  <c r="C45" i="25"/>
  <c r="C44" i="25"/>
  <c r="C43" i="25"/>
  <c r="C42" i="25"/>
  <c r="C41" i="25"/>
  <c r="C40" i="25"/>
  <c r="D70" i="25"/>
  <c r="H70" i="25"/>
  <c r="D71" i="25"/>
  <c r="H71" i="25"/>
  <c r="D72" i="25"/>
  <c r="H72" i="25"/>
  <c r="D73" i="25"/>
  <c r="H73" i="25"/>
  <c r="D74" i="25"/>
  <c r="H74" i="25"/>
  <c r="G72" i="25"/>
  <c r="G73" i="25"/>
  <c r="C64" i="25"/>
  <c r="C65" i="25"/>
  <c r="C66" i="25"/>
  <c r="C67" i="25"/>
  <c r="C68" i="25"/>
  <c r="E70" i="25"/>
  <c r="I70" i="25"/>
  <c r="E71" i="25"/>
  <c r="I71" i="25"/>
  <c r="E72" i="25"/>
  <c r="I72" i="25"/>
  <c r="E73" i="25"/>
  <c r="I73" i="25"/>
  <c r="E74" i="25"/>
  <c r="I74" i="25"/>
  <c r="E75" i="25"/>
  <c r="I75" i="25"/>
  <c r="G70" i="25"/>
  <c r="G71" i="25"/>
  <c r="F70" i="25"/>
  <c r="F71" i="25"/>
  <c r="F72" i="25"/>
  <c r="F73" i="25"/>
  <c r="F74" i="25"/>
  <c r="F48" i="25"/>
  <c r="I14" i="25"/>
  <c r="D28" i="25"/>
  <c r="I6" i="25"/>
  <c r="D22" i="25"/>
  <c r="G21" i="25"/>
  <c r="I7" i="25"/>
  <c r="I21" i="25"/>
  <c r="J48" i="25"/>
  <c r="E35" i="25"/>
  <c r="E28" i="25"/>
  <c r="F49" i="25"/>
  <c r="J30" i="25"/>
  <c r="F62" i="25"/>
  <c r="F13" i="25"/>
  <c r="I39" i="25"/>
  <c r="I38" i="25"/>
  <c r="I4" i="25"/>
  <c r="H51" i="25"/>
  <c r="H48" i="25"/>
  <c r="J4" i="25"/>
  <c r="J51" i="25"/>
  <c r="G24" i="25"/>
  <c r="E7" i="25"/>
  <c r="H7" i="25"/>
  <c r="J11" i="25"/>
  <c r="F26" i="25"/>
  <c r="J49" i="25"/>
  <c r="H36" i="25"/>
  <c r="F4" i="25"/>
  <c r="G37" i="25"/>
  <c r="D61" i="25"/>
  <c r="J61" i="25"/>
  <c r="G4" i="25"/>
  <c r="J47" i="25"/>
  <c r="D51" i="25"/>
  <c r="J35" i="25"/>
  <c r="F27" i="25"/>
  <c r="G31" i="25"/>
  <c r="D13" i="25"/>
  <c r="H34" i="25"/>
  <c r="H37" i="25"/>
  <c r="D21" i="25"/>
  <c r="D62" i="25"/>
  <c r="G27" i="25"/>
  <c r="H27" i="25"/>
  <c r="D10" i="25"/>
  <c r="F31" i="25"/>
  <c r="F35" i="25"/>
  <c r="J33" i="25"/>
  <c r="H30" i="25"/>
  <c r="E62" i="25"/>
  <c r="D37" i="25"/>
  <c r="E14" i="25"/>
  <c r="E51" i="25"/>
  <c r="H47" i="25"/>
  <c r="E25" i="25"/>
  <c r="I24" i="25"/>
  <c r="D15" i="25"/>
  <c r="H21" i="25"/>
  <c r="I51" i="25"/>
  <c r="E21" i="25"/>
  <c r="I35" i="25"/>
  <c r="I11" i="25"/>
  <c r="H28" i="25"/>
  <c r="F21" i="25"/>
  <c r="H6" i="25"/>
  <c r="G14" i="25"/>
  <c r="J7" i="25"/>
  <c r="G10" i="25"/>
  <c r="E60" i="25"/>
  <c r="I49" i="25"/>
  <c r="E50" i="25"/>
  <c r="J14" i="25"/>
  <c r="I36" i="25"/>
  <c r="E4" i="25"/>
  <c r="E29" i="25"/>
  <c r="F60" i="25"/>
  <c r="D11" i="25"/>
  <c r="G39" i="25"/>
  <c r="F61" i="25"/>
  <c r="G47" i="25"/>
  <c r="E31" i="25"/>
  <c r="J10" i="25"/>
  <c r="H8" i="25"/>
  <c r="H14" i="25"/>
  <c r="F15" i="25"/>
  <c r="I27" i="25"/>
  <c r="F38" i="25"/>
  <c r="E63" i="25"/>
  <c r="H25" i="25"/>
  <c r="D36" i="25"/>
  <c r="D31" i="25"/>
  <c r="D60" i="25"/>
  <c r="D47" i="25"/>
  <c r="H31" i="25"/>
  <c r="I25" i="25"/>
  <c r="G11" i="25"/>
  <c r="E39" i="25"/>
  <c r="H63" i="25"/>
  <c r="G60" i="25"/>
  <c r="D29" i="25"/>
  <c r="D6" i="25"/>
  <c r="G13" i="25"/>
  <c r="I31" i="25"/>
  <c r="H10" i="25"/>
  <c r="H33" i="25"/>
  <c r="E33" i="25"/>
  <c r="J60" i="25"/>
  <c r="F50" i="25"/>
  <c r="F47" i="25"/>
  <c r="G36" i="25"/>
  <c r="I61" i="25"/>
  <c r="G48" i="25"/>
  <c r="E34" i="25"/>
  <c r="E11" i="25"/>
  <c r="I13" i="25"/>
  <c r="F32" i="25"/>
  <c r="F51" i="25"/>
  <c r="D7" i="25"/>
  <c r="H26" i="25"/>
  <c r="G6" i="25"/>
  <c r="D12" i="25"/>
  <c r="I37" i="25"/>
  <c r="D35" i="25"/>
  <c r="J15" i="25"/>
  <c r="I29" i="25"/>
  <c r="I60" i="25"/>
  <c r="I26" i="25"/>
  <c r="I15" i="25"/>
  <c r="E37" i="25"/>
  <c r="F33" i="25"/>
  <c r="I50" i="25"/>
  <c r="D32" i="25"/>
  <c r="E59" i="25"/>
  <c r="H35" i="25"/>
  <c r="J37" i="25"/>
  <c r="J39" i="25"/>
  <c r="H60" i="25"/>
  <c r="F6" i="25"/>
  <c r="E26" i="25"/>
  <c r="H4" i="25"/>
  <c r="H15" i="25"/>
  <c r="G29" i="25"/>
  <c r="E47" i="25"/>
  <c r="E6" i="25"/>
  <c r="D14" i="25"/>
  <c r="E15" i="25"/>
  <c r="E61" i="25"/>
  <c r="G51" i="25"/>
  <c r="G35" i="25"/>
  <c r="J25" i="25"/>
  <c r="J27" i="25"/>
  <c r="J50" i="25"/>
  <c r="I10" i="25"/>
  <c r="H62" i="25"/>
  <c r="J22" i="25"/>
  <c r="J32" i="25"/>
  <c r="H11" i="25"/>
  <c r="G61" i="25"/>
  <c r="D26" i="25"/>
  <c r="F10" i="25"/>
  <c r="E10" i="25"/>
  <c r="F37" i="25"/>
  <c r="E36" i="25"/>
  <c r="J29" i="25"/>
  <c r="D33" i="25"/>
  <c r="J6" i="25"/>
  <c r="H49" i="25"/>
  <c r="I62" i="25"/>
  <c r="J59" i="25"/>
  <c r="H58" i="25"/>
  <c r="G59" i="25"/>
  <c r="F14" i="25"/>
  <c r="G26" i="25"/>
  <c r="F11" i="25"/>
  <c r="D50" i="25"/>
  <c r="H61" i="25"/>
  <c r="E13" i="25"/>
  <c r="F29" i="25"/>
  <c r="H29" i="25"/>
  <c r="I33" i="25"/>
  <c r="E30" i="25"/>
  <c r="G33" i="25"/>
  <c r="D4" i="25"/>
  <c r="G63" i="25"/>
  <c r="G15" i="25"/>
  <c r="H50" i="25"/>
  <c r="F36" i="25"/>
  <c r="G32" i="25"/>
  <c r="H13" i="25"/>
  <c r="I47" i="25"/>
  <c r="D58" i="25"/>
  <c r="J12" i="25"/>
  <c r="D59" i="25"/>
  <c r="G46" i="25"/>
  <c r="D48" i="25"/>
  <c r="I23" i="25"/>
  <c r="E22" i="25"/>
  <c r="D49" i="25"/>
  <c r="BB28" i="20" l="1" a="1"/>
  <c r="BB28" i="20" s="1"/>
  <c r="AC28" i="20" a="1"/>
  <c r="AC28" i="20" s="1"/>
  <c r="CH71" i="20"/>
  <c r="BO71" i="20" a="1"/>
  <c r="BO71" i="20" s="1"/>
  <c r="BP71" i="20" a="1"/>
  <c r="BP71" i="20" s="1"/>
  <c r="BD71" i="20" a="1"/>
  <c r="BD71" i="20" s="1"/>
  <c r="X71" i="20" a="1"/>
  <c r="X71" i="20" s="1"/>
  <c r="J71" i="20" a="1"/>
  <c r="J71" i="20" s="1"/>
  <c r="BN71" i="20" a="1"/>
  <c r="BN71" i="20" s="1"/>
  <c r="BC71" i="20" a="1"/>
  <c r="BC71" i="20" s="1"/>
  <c r="BA71" i="20"/>
  <c r="Z71" i="20" a="1"/>
  <c r="Z71" i="20" s="1"/>
  <c r="S71" i="20"/>
  <c r="CE71" i="20"/>
  <c r="BQ71" i="20"/>
  <c r="AZ71" i="20" a="1"/>
  <c r="AZ71" i="20" s="1"/>
  <c r="AE71" i="20"/>
  <c r="R71" i="20" a="1"/>
  <c r="R71" i="20" s="1"/>
  <c r="Q71" i="20" a="1"/>
  <c r="Q71" i="20" s="1"/>
  <c r="CF71" i="20"/>
  <c r="BJ71" i="20" a="1"/>
  <c r="BJ71" i="20" s="1"/>
  <c r="BF71" i="20" a="1"/>
  <c r="BF71" i="20" s="1"/>
  <c r="AC71" i="20" a="1"/>
  <c r="AC71" i="20" s="1"/>
  <c r="AU71" i="20" a="1"/>
  <c r="AU71" i="20" s="1"/>
  <c r="K71" i="20"/>
  <c r="CG71" i="20"/>
  <c r="BM71" i="20"/>
  <c r="AY71" i="20" a="1"/>
  <c r="AY71" i="20" s="1"/>
  <c r="AX71" i="20" a="1"/>
  <c r="AX71" i="20" s="1"/>
  <c r="AP71" i="20"/>
  <c r="G71" i="20"/>
  <c r="V71" i="20" a="1"/>
  <c r="V71" i="20" s="1"/>
  <c r="BS71" i="20" a="1"/>
  <c r="BS71" i="20" s="1"/>
  <c r="BG71" i="20" a="1"/>
  <c r="BG71" i="20" s="1"/>
  <c r="AT71" i="20" a="1"/>
  <c r="AT71" i="20" s="1"/>
  <c r="AO71" i="20"/>
  <c r="N71" i="20" a="1"/>
  <c r="N71" i="20" s="1"/>
  <c r="J39" i="20" a="1"/>
  <c r="J39" i="20" s="1"/>
  <c r="E84" i="20" a="1"/>
  <c r="E84" i="20" s="1"/>
  <c r="K39" i="20"/>
  <c r="Z39" i="20" a="1"/>
  <c r="Z39" i="20" s="1"/>
  <c r="AW39" i="20"/>
  <c r="AZ39" i="20" a="1"/>
  <c r="AZ39" i="20" s="1"/>
  <c r="BE39" i="20"/>
  <c r="BL39" i="20" a="1"/>
  <c r="BL39" i="20" s="1"/>
  <c r="CG39" i="20"/>
  <c r="K89" i="20"/>
  <c r="O89" i="20"/>
  <c r="AO89" i="20"/>
  <c r="AB89" i="20" a="1"/>
  <c r="AB89" i="20" s="1"/>
  <c r="BA89" i="20"/>
  <c r="BJ89" i="20" a="1"/>
  <c r="BJ89" i="20" s="1"/>
  <c r="BR89" i="20" a="1"/>
  <c r="BR89" i="20" s="1"/>
  <c r="H103" i="20" a="1"/>
  <c r="H103" i="20" s="1"/>
  <c r="L103" i="20" a="1"/>
  <c r="L103" i="20" s="1"/>
  <c r="AP103" i="20"/>
  <c r="AX103" i="20" a="1"/>
  <c r="AX103" i="20" s="1"/>
  <c r="BH103" i="20" a="1"/>
  <c r="BH103" i="20" s="1"/>
  <c r="BN103" i="20" a="1"/>
  <c r="BN103" i="20" s="1"/>
  <c r="BU103" i="20"/>
  <c r="V73" i="20" a="1"/>
  <c r="V73" i="20" s="1"/>
  <c r="AD71" i="20" a="1"/>
  <c r="AD71" i="20" s="1"/>
  <c r="BE84" i="20"/>
  <c r="AW102" i="20"/>
  <c r="BB41" i="20" a="1"/>
  <c r="BB41" i="20" s="1"/>
  <c r="Q73" i="20" a="1"/>
  <c r="Q73" i="20" s="1"/>
  <c r="BR73" i="20" a="1"/>
  <c r="BR73" i="20" s="1"/>
  <c r="BL73" i="20" a="1"/>
  <c r="BL73" i="20" s="1"/>
  <c r="BC73" i="20" a="1"/>
  <c r="BC73" i="20" s="1"/>
  <c r="AV73" i="20" a="1"/>
  <c r="AV73" i="20" s="1"/>
  <c r="AE73" i="20"/>
  <c r="K73" i="20"/>
  <c r="U73" i="20" a="1"/>
  <c r="U73" i="20" s="1"/>
  <c r="N73" i="20" a="1"/>
  <c r="N73" i="20" s="1"/>
  <c r="BT73" i="20" a="1"/>
  <c r="BT73" i="20" s="1"/>
  <c r="BJ73" i="20" a="1"/>
  <c r="BJ73" i="20" s="1"/>
  <c r="AX73" i="20" a="1"/>
  <c r="AX73" i="20" s="1"/>
  <c r="AQ73" i="20"/>
  <c r="AC73" i="20" a="1"/>
  <c r="AC73" i="20" s="1"/>
  <c r="I73" i="20" a="1"/>
  <c r="I73" i="20" s="1"/>
  <c r="L73" i="20" a="1"/>
  <c r="L73" i="20" s="1"/>
  <c r="BS73" i="20" a="1"/>
  <c r="BS73" i="20" s="1"/>
  <c r="BH73" i="20" a="1"/>
  <c r="BH73" i="20" s="1"/>
  <c r="BE73" i="20"/>
  <c r="AR73" i="20"/>
  <c r="AO73" i="20"/>
  <c r="R73" i="20" a="1"/>
  <c r="R73" i="20" s="1"/>
  <c r="J73" i="20" a="1"/>
  <c r="J73" i="20" s="1"/>
  <c r="F73" i="20" a="1"/>
  <c r="F73" i="20" s="1"/>
  <c r="BU73" i="20"/>
  <c r="BG73" i="20" a="1"/>
  <c r="BG73" i="20" s="1"/>
  <c r="AZ73" i="20" a="1"/>
  <c r="AZ73" i="20" s="1"/>
  <c r="AU73" i="20" a="1"/>
  <c r="AU73" i="20" s="1"/>
  <c r="Z73" i="20" a="1"/>
  <c r="Z73" i="20" s="1"/>
  <c r="P73" i="20" a="1"/>
  <c r="P73" i="20" s="1"/>
  <c r="H73" i="20" a="1"/>
  <c r="H73" i="20" s="1"/>
  <c r="C73" i="20" a="1"/>
  <c r="C73" i="20" s="1"/>
  <c r="D73" i="20" a="1"/>
  <c r="D73" i="20" s="1"/>
  <c r="CE73" i="20"/>
  <c r="BQ73" i="20"/>
  <c r="BM73" i="20"/>
  <c r="BB73" i="20" a="1"/>
  <c r="BB73" i="20" s="1"/>
  <c r="AW73" i="20"/>
  <c r="AB73" i="20" a="1"/>
  <c r="AB73" i="20" s="1"/>
  <c r="O73" i="20"/>
  <c r="S73" i="20"/>
  <c r="AD73" i="20" a="1"/>
  <c r="AD73" i="20" s="1"/>
  <c r="CG73" i="20"/>
  <c r="BO73" i="20" a="1"/>
  <c r="BO73" i="20" s="1"/>
  <c r="BK73" i="20" a="1"/>
  <c r="BK73" i="20" s="1"/>
  <c r="BD73" i="20" a="1"/>
  <c r="BD73" i="20" s="1"/>
  <c r="AA73" i="20"/>
  <c r="T73" i="20" a="1"/>
  <c r="T73" i="20" s="1"/>
  <c r="Y73" i="20" a="1"/>
  <c r="Y73" i="20" s="1"/>
  <c r="BF80" i="20" a="1"/>
  <c r="BF80" i="20" s="1"/>
  <c r="V80" i="20" a="1"/>
  <c r="V80" i="20" s="1"/>
  <c r="BD80" i="20" a="1"/>
  <c r="BD80" i="20" s="1"/>
  <c r="U80" i="20" a="1"/>
  <c r="U80" i="20" s="1"/>
  <c r="AX80" i="20" a="1"/>
  <c r="AX80" i="20" s="1"/>
  <c r="O80" i="20"/>
  <c r="CG80" i="20"/>
  <c r="AR80" i="20"/>
  <c r="G80" i="20"/>
  <c r="BS80" i="20" a="1"/>
  <c r="BS80" i="20" s="1"/>
  <c r="AO80" i="20"/>
  <c r="T80" i="20" a="1"/>
  <c r="T80" i="20" s="1"/>
  <c r="BJ80" i="20" a="1"/>
  <c r="BJ80" i="20" s="1"/>
  <c r="AC80" i="20" a="1"/>
  <c r="AC80" i="20" s="1"/>
  <c r="BE89" i="20"/>
  <c r="O71" i="20"/>
  <c r="F39" i="20" a="1"/>
  <c r="F39" i="20" s="1"/>
  <c r="N39" i="20" a="1"/>
  <c r="N39" i="20" s="1"/>
  <c r="AB39" i="20" a="1"/>
  <c r="AB39" i="20" s="1"/>
  <c r="BD39" i="20" a="1"/>
  <c r="BD39" i="20" s="1"/>
  <c r="BB39" i="20" a="1"/>
  <c r="BB39" i="20" s="1"/>
  <c r="BG39" i="20" a="1"/>
  <c r="BG39" i="20" s="1"/>
  <c r="BO39" i="20" a="1"/>
  <c r="BO39" i="20" s="1"/>
  <c r="CF39" i="20"/>
  <c r="P89" i="20" a="1"/>
  <c r="P89" i="20" s="1"/>
  <c r="W89" i="20"/>
  <c r="Y89" i="20" a="1"/>
  <c r="Y89" i="20" s="1"/>
  <c r="AD89" i="20" a="1"/>
  <c r="AD89" i="20" s="1"/>
  <c r="BD89" i="20" a="1"/>
  <c r="BD89" i="20" s="1"/>
  <c r="BO89" i="20" a="1"/>
  <c r="BO89" i="20" s="1"/>
  <c r="BU89" i="20"/>
  <c r="K103" i="20"/>
  <c r="AH103" i="20" s="1" a="1"/>
  <c r="AH103" i="20" s="1"/>
  <c r="N103" i="20" a="1"/>
  <c r="N103" i="20" s="1"/>
  <c r="Y103" i="20" a="1"/>
  <c r="Y103" i="20" s="1"/>
  <c r="AY103" i="20" a="1"/>
  <c r="AY103" i="20" s="1"/>
  <c r="BG103" i="20" a="1"/>
  <c r="BG103" i="20" s="1"/>
  <c r="BO103" i="20" a="1"/>
  <c r="BO103" i="20" s="1"/>
  <c r="CH103" i="20"/>
  <c r="P71" i="20" a="1"/>
  <c r="P71" i="20" s="1"/>
  <c r="X73" i="20" a="1"/>
  <c r="X73" i="20" s="1"/>
  <c r="CH73" i="20"/>
  <c r="Y71" i="20" a="1"/>
  <c r="Y71" i="20" s="1"/>
  <c r="BP84" i="20" a="1"/>
  <c r="BP84" i="20" s="1"/>
  <c r="H80" i="20" a="1"/>
  <c r="H80" i="20" s="1"/>
  <c r="S48" i="20"/>
  <c r="G48" i="20"/>
  <c r="CE48" i="20"/>
  <c r="D48" i="20" a="1"/>
  <c r="D48" i="20" s="1"/>
  <c r="BO48" i="20" a="1"/>
  <c r="BO48" i="20" s="1"/>
  <c r="BG48" i="20" a="1"/>
  <c r="BG48" i="20" s="1"/>
  <c r="AY48" i="20" a="1"/>
  <c r="AY48" i="20" s="1"/>
  <c r="BU81" i="20"/>
  <c r="BB81" i="20" a="1"/>
  <c r="BB81" i="20" s="1"/>
  <c r="AC81" i="20" a="1"/>
  <c r="AC81" i="20" s="1"/>
  <c r="P81" i="20" a="1"/>
  <c r="P81" i="20" s="1"/>
  <c r="F81" i="20" a="1"/>
  <c r="F81" i="20" s="1"/>
  <c r="BO81" i="20" a="1"/>
  <c r="BO81" i="20" s="1"/>
  <c r="AY81" i="20" a="1"/>
  <c r="AY81" i="20" s="1"/>
  <c r="AE81" i="20"/>
  <c r="D81" i="20" a="1"/>
  <c r="D81" i="20" s="1"/>
  <c r="BQ81" i="20"/>
  <c r="BH81" i="20" a="1"/>
  <c r="BH81" i="20" s="1"/>
  <c r="S81" i="20"/>
  <c r="G81" i="20"/>
  <c r="BL81" i="20" a="1"/>
  <c r="BL81" i="20" s="1"/>
  <c r="AV81" i="20" a="1"/>
  <c r="AV81" i="20" s="1"/>
  <c r="H81" i="20" a="1"/>
  <c r="H81" i="20" s="1"/>
  <c r="C81" i="20" a="1"/>
  <c r="C81" i="20" s="1"/>
  <c r="BJ81" i="20" a="1"/>
  <c r="BJ81" i="20" s="1"/>
  <c r="AQ81" i="20"/>
  <c r="AB81" i="20" a="1"/>
  <c r="AB81" i="20" s="1"/>
  <c r="CF81" i="20"/>
  <c r="BF81" i="20" a="1"/>
  <c r="BF81" i="20" s="1"/>
  <c r="AU81" i="20" a="1"/>
  <c r="AU81" i="20" s="1"/>
  <c r="N81" i="20" a="1"/>
  <c r="N81" i="20" s="1"/>
  <c r="C107" i="20" a="1"/>
  <c r="C107" i="20" s="1"/>
  <c r="G107" i="20"/>
  <c r="BS35" i="20" a="1"/>
  <c r="BS35" i="20" s="1"/>
  <c r="BJ35" i="20" a="1"/>
  <c r="BJ35" i="20" s="1"/>
  <c r="BC35" i="20" a="1"/>
  <c r="BC35" i="20" s="1"/>
  <c r="AV35" i="20" a="1"/>
  <c r="AV35" i="20" s="1"/>
  <c r="AP35" i="20"/>
  <c r="L35" i="20" a="1"/>
  <c r="L35" i="20" s="1"/>
  <c r="G35" i="20"/>
  <c r="BU35" i="20"/>
  <c r="BN35" i="20" a="1"/>
  <c r="BN35" i="20" s="1"/>
  <c r="AY35" i="20" a="1"/>
  <c r="AY35" i="20" s="1"/>
  <c r="AR35" i="20"/>
  <c r="AA35" i="20"/>
  <c r="D35" i="20" a="1"/>
  <c r="D35" i="20" s="1"/>
  <c r="AU35" i="20" a="1"/>
  <c r="AU35" i="20" s="1"/>
  <c r="BT35" i="20" a="1"/>
  <c r="BT35" i="20" s="1"/>
  <c r="BH35" i="20" a="1"/>
  <c r="BH35" i="20" s="1"/>
  <c r="BI35" i="20"/>
  <c r="AT35" i="20" a="1"/>
  <c r="AT35" i="20" s="1"/>
  <c r="Y35" i="20" a="1"/>
  <c r="Y35" i="20" s="1"/>
  <c r="X35" i="20" a="1"/>
  <c r="X35" i="20" s="1"/>
  <c r="V35" i="20" a="1"/>
  <c r="V35" i="20" s="1"/>
  <c r="I35" i="20" a="1"/>
  <c r="I35" i="20" s="1"/>
  <c r="C35" i="20" a="1"/>
  <c r="C35" i="20" s="1"/>
  <c r="K35" i="20"/>
  <c r="BR35" i="20" a="1"/>
  <c r="BR35" i="20" s="1"/>
  <c r="BF35" i="20" a="1"/>
  <c r="BF35" i="20" s="1"/>
  <c r="BE35" i="20"/>
  <c r="AW35" i="20"/>
  <c r="AE35" i="20"/>
  <c r="R35" i="20" a="1"/>
  <c r="R35" i="20" s="1"/>
  <c r="T35" i="20" a="1"/>
  <c r="T35" i="20" s="1"/>
  <c r="CE35" i="20"/>
  <c r="BQ35" i="20"/>
  <c r="BM35" i="20"/>
  <c r="BA35" i="20"/>
  <c r="AO35" i="20"/>
  <c r="AC35" i="20" a="1"/>
  <c r="AC35" i="20" s="1"/>
  <c r="P35" i="20" a="1"/>
  <c r="P35" i="20" s="1"/>
  <c r="E35" i="20" a="1"/>
  <c r="E35" i="20" s="1"/>
  <c r="CG35" i="20"/>
  <c r="BP35" i="20" a="1"/>
  <c r="BP35" i="20" s="1"/>
  <c r="BB35" i="20" a="1"/>
  <c r="BB35" i="20" s="1"/>
  <c r="AQ35" i="20"/>
  <c r="AD35" i="20" a="1"/>
  <c r="AD35" i="20" s="1"/>
  <c r="W35" i="20"/>
  <c r="J35" i="20" a="1"/>
  <c r="J35" i="20" s="1"/>
  <c r="S35" i="20"/>
  <c r="N67" i="20" a="1"/>
  <c r="N67" i="20" s="1"/>
  <c r="CH67" i="20"/>
  <c r="BM67" i="20"/>
  <c r="BB67" i="20" a="1"/>
  <c r="BB67" i="20" s="1"/>
  <c r="AQ67" i="20"/>
  <c r="AT67" i="20" a="1"/>
  <c r="AT67" i="20" s="1"/>
  <c r="H67" i="20" a="1"/>
  <c r="H67" i="20" s="1"/>
  <c r="T67" i="20" a="1"/>
  <c r="T67" i="20" s="1"/>
  <c r="Q67" i="20" a="1"/>
  <c r="Q67" i="20" s="1"/>
  <c r="BU67" i="20"/>
  <c r="BK67" i="20" a="1"/>
  <c r="BK67" i="20" s="1"/>
  <c r="AZ67" i="20" a="1"/>
  <c r="AZ67" i="20" s="1"/>
  <c r="AU67" i="20" a="1"/>
  <c r="AU67" i="20" s="1"/>
  <c r="BA67" i="20"/>
  <c r="Y67" i="20" a="1"/>
  <c r="Y67" i="20" s="1"/>
  <c r="BT67" i="20" a="1"/>
  <c r="BT67" i="20" s="1"/>
  <c r="BL67" i="20" a="1"/>
  <c r="BL67" i="20" s="1"/>
  <c r="BI67" i="20"/>
  <c r="AW67" i="20"/>
  <c r="AV67" i="20" a="1"/>
  <c r="AV67" i="20" s="1"/>
  <c r="W67" i="20"/>
  <c r="S67" i="20"/>
  <c r="BS67" i="20" a="1"/>
  <c r="BS67" i="20" s="1"/>
  <c r="BJ67" i="20" a="1"/>
  <c r="BJ67" i="20" s="1"/>
  <c r="BC67" i="20" a="1"/>
  <c r="BC67" i="20" s="1"/>
  <c r="AR67" i="20"/>
  <c r="AO67" i="20"/>
  <c r="U67" i="20" a="1"/>
  <c r="U67" i="20" s="1"/>
  <c r="BQ67" i="20"/>
  <c r="BH67" i="20" a="1"/>
  <c r="BH67" i="20" s="1"/>
  <c r="BE67" i="20"/>
  <c r="AD67" i="20" a="1"/>
  <c r="AD67" i="20" s="1"/>
  <c r="AE67" i="20"/>
  <c r="R67" i="20" a="1"/>
  <c r="R67" i="20" s="1"/>
  <c r="CF67" i="20"/>
  <c r="BR67" i="20" a="1"/>
  <c r="BR67" i="20" s="1"/>
  <c r="BG67" i="20" a="1"/>
  <c r="BG67" i="20" s="1"/>
  <c r="BO67" i="20" a="1"/>
  <c r="BO67" i="20" s="1"/>
  <c r="AA67" i="20"/>
  <c r="Z67" i="20" a="1"/>
  <c r="Z67" i="20" s="1"/>
  <c r="M67" i="20" a="1"/>
  <c r="M67" i="20" s="1"/>
  <c r="BU97" i="20"/>
  <c r="BM97" i="20"/>
  <c r="CA97" i="20" s="1" a="1"/>
  <c r="CA97" i="20" s="1"/>
  <c r="BD97" i="20" a="1"/>
  <c r="BD97" i="20" s="1"/>
  <c r="AT97" i="20" a="1"/>
  <c r="AT97" i="20" s="1"/>
  <c r="AR97" i="20"/>
  <c r="V97" i="20" a="1"/>
  <c r="V97" i="20" s="1"/>
  <c r="W97" i="20"/>
  <c r="AK97" i="20" s="1" a="1"/>
  <c r="AK97" i="20" s="1"/>
  <c r="C97" i="20" a="1"/>
  <c r="C97" i="20" s="1"/>
  <c r="CF97" i="20"/>
  <c r="BK97" i="20" a="1"/>
  <c r="BK97" i="20" s="1"/>
  <c r="AX97" i="20" a="1"/>
  <c r="AX97" i="20" s="1"/>
  <c r="AV97" i="20" a="1"/>
  <c r="AV97" i="20" s="1"/>
  <c r="AE97" i="20"/>
  <c r="AM97" i="20" s="1" a="1"/>
  <c r="AM97" i="20" s="1"/>
  <c r="S97" i="20"/>
  <c r="AJ97" i="20" s="1" a="1"/>
  <c r="AJ97" i="20" s="1"/>
  <c r="R97" i="20" a="1"/>
  <c r="R97" i="20" s="1"/>
  <c r="G97" i="20"/>
  <c r="BR97" i="20" a="1"/>
  <c r="BR97" i="20" s="1"/>
  <c r="BP97" i="20" a="1"/>
  <c r="BP97" i="20" s="1"/>
  <c r="BC97" i="20" a="1"/>
  <c r="BC97" i="20" s="1"/>
  <c r="AQ97" i="20"/>
  <c r="Z97" i="20" a="1"/>
  <c r="Z97" i="20" s="1"/>
  <c r="Q97" i="20" a="1"/>
  <c r="Q97" i="20" s="1"/>
  <c r="P97" i="20" a="1"/>
  <c r="P97" i="20" s="1"/>
  <c r="E97" i="20" a="1"/>
  <c r="E97" i="20" s="1"/>
  <c r="CG97" i="20"/>
  <c r="BJ97" i="20" a="1"/>
  <c r="BJ97" i="20" s="1"/>
  <c r="AZ97" i="20" a="1"/>
  <c r="AZ97" i="20" s="1"/>
  <c r="AD97" i="20" a="1"/>
  <c r="AD97" i="20" s="1"/>
  <c r="AO97" i="20"/>
  <c r="H97" i="20" a="1"/>
  <c r="H97" i="20" s="1"/>
  <c r="I97" i="20" a="1"/>
  <c r="I97" i="20" s="1"/>
  <c r="BT97" i="20" a="1"/>
  <c r="BT97" i="20" s="1"/>
  <c r="BL97" i="20" a="1"/>
  <c r="BL97" i="20" s="1"/>
  <c r="BI97" i="20"/>
  <c r="AB97" i="20" a="1"/>
  <c r="AB97" i="20" s="1"/>
  <c r="Y97" i="20" a="1"/>
  <c r="Y97" i="20" s="1"/>
  <c r="U97" i="20" a="1"/>
  <c r="U97" i="20" s="1"/>
  <c r="BS97" i="20" a="1"/>
  <c r="BS97" i="20" s="1"/>
  <c r="BQ97" i="20"/>
  <c r="CB97" i="20" s="1" a="1"/>
  <c r="CB97" i="20" s="1"/>
  <c r="BH97" i="20" a="1"/>
  <c r="BH97" i="20" s="1"/>
  <c r="AY97" i="20" a="1"/>
  <c r="AY97" i="20" s="1"/>
  <c r="AU97" i="20" a="1"/>
  <c r="AU97" i="20" s="1"/>
  <c r="AC97" i="20" a="1"/>
  <c r="AC97" i="20" s="1"/>
  <c r="M97" i="20" a="1"/>
  <c r="M97" i="20" s="1"/>
  <c r="CH19" i="20"/>
  <c r="BP19" i="20" a="1"/>
  <c r="BP19" i="20" s="1"/>
  <c r="BB19" i="20" a="1"/>
  <c r="BB19" i="20" s="1"/>
  <c r="AU19" i="20" a="1"/>
  <c r="AU19" i="20" s="1"/>
  <c r="AP19" i="20"/>
  <c r="U19" i="20" a="1"/>
  <c r="U19" i="20" s="1"/>
  <c r="AV19" i="20" a="1"/>
  <c r="AV19" i="20" s="1"/>
  <c r="BS19" i="20" a="1"/>
  <c r="BS19" i="20" s="1"/>
  <c r="BK19" i="20" a="1"/>
  <c r="BK19" i="20" s="1"/>
  <c r="BG19" i="20" a="1"/>
  <c r="BG19" i="20" s="1"/>
  <c r="AR19" i="20"/>
  <c r="X19" i="20" a="1"/>
  <c r="X19" i="20" s="1"/>
  <c r="R19" i="20" a="1"/>
  <c r="R19" i="20" s="1"/>
  <c r="V19" i="20" a="1"/>
  <c r="V19" i="20" s="1"/>
  <c r="BU19" i="20"/>
  <c r="BM19" i="20"/>
  <c r="BD19" i="20" a="1"/>
  <c r="BD19" i="20" s="1"/>
  <c r="BE19" i="20"/>
  <c r="BC19" i="20" a="1"/>
  <c r="BC19" i="20" s="1"/>
  <c r="D19" i="20" a="1"/>
  <c r="D19" i="20" s="1"/>
  <c r="T19" i="20" a="1"/>
  <c r="T19" i="20" s="1"/>
  <c r="BR19" i="20" a="1"/>
  <c r="BR19" i="20" s="1"/>
  <c r="BH19" i="20" a="1"/>
  <c r="BH19" i="20" s="1"/>
  <c r="AZ19" i="20" a="1"/>
  <c r="AZ19" i="20" s="1"/>
  <c r="AX19" i="20" a="1"/>
  <c r="AX19" i="20" s="1"/>
  <c r="AE19" i="20"/>
  <c r="O19" i="20"/>
  <c r="S19" i="20"/>
  <c r="BT19" i="20" a="1"/>
  <c r="BT19" i="20" s="1"/>
  <c r="BF19" i="20" a="1"/>
  <c r="BF19" i="20" s="1"/>
  <c r="AT19" i="20" a="1"/>
  <c r="AT19" i="20" s="1"/>
  <c r="AO19" i="20"/>
  <c r="AC19" i="20" a="1"/>
  <c r="AC19" i="20" s="1"/>
  <c r="M19" i="20" a="1"/>
  <c r="M19" i="20" s="1"/>
  <c r="Q19" i="20" a="1"/>
  <c r="Q19" i="20" s="1"/>
  <c r="CF19" i="20"/>
  <c r="BO19" i="20" a="1"/>
  <c r="BO19" i="20" s="1"/>
  <c r="BL19" i="20" a="1"/>
  <c r="BL19" i="20" s="1"/>
  <c r="AQ19" i="20"/>
  <c r="AB19" i="20" a="1"/>
  <c r="AB19" i="20" s="1"/>
  <c r="BA19" i="20"/>
  <c r="H19" i="20" a="1"/>
  <c r="H19" i="20" s="1"/>
  <c r="E19" i="20" a="1"/>
  <c r="E19" i="20" s="1"/>
  <c r="N19" i="20" a="1"/>
  <c r="N19" i="20" s="1"/>
  <c r="BQ18" i="20"/>
  <c r="H18" i="20" a="1"/>
  <c r="H18" i="20" s="1"/>
  <c r="BB18" i="20" a="1"/>
  <c r="BB18" i="20" s="1"/>
  <c r="G18" i="20"/>
  <c r="BL18" i="20" a="1"/>
  <c r="BL18" i="20" s="1"/>
  <c r="Q18" i="20" a="1"/>
  <c r="Q18" i="20" s="1"/>
  <c r="AT18" i="20" a="1"/>
  <c r="AT18" i="20" s="1"/>
  <c r="AR18" i="20"/>
  <c r="AA18" i="20"/>
  <c r="BL50" i="20" a="1"/>
  <c r="BL50" i="20" s="1"/>
  <c r="T50" i="20" a="1"/>
  <c r="T50" i="20" s="1"/>
  <c r="AZ50" i="20" a="1"/>
  <c r="AZ50" i="20" s="1"/>
  <c r="C50" i="20" a="1"/>
  <c r="C50" i="20" s="1"/>
  <c r="BE50" i="20"/>
  <c r="L50" i="20" a="1"/>
  <c r="L50" i="20" s="1"/>
  <c r="AR50" i="20"/>
  <c r="AV50" i="20" a="1"/>
  <c r="AV50" i="20" s="1"/>
  <c r="CE50" i="20"/>
  <c r="O50" i="20"/>
  <c r="G79" i="20"/>
  <c r="Q79" i="20" a="1"/>
  <c r="Q79" i="20" s="1"/>
  <c r="E79" i="20" a="1"/>
  <c r="E79" i="20" s="1"/>
  <c r="R99" i="20" a="1"/>
  <c r="R99" i="20" s="1"/>
  <c r="CG99" i="20"/>
  <c r="BK99" i="20" a="1"/>
  <c r="BK99" i="20" s="1"/>
  <c r="BC99" i="20" a="1"/>
  <c r="BC99" i="20" s="1"/>
  <c r="AW99" i="20"/>
  <c r="BW99" i="20" s="1" a="1"/>
  <c r="BW99" i="20" s="1"/>
  <c r="X99" i="20" a="1"/>
  <c r="X99" i="20" s="1"/>
  <c r="W99" i="20"/>
  <c r="AK99" i="20" s="1" a="1"/>
  <c r="AK99" i="20" s="1"/>
  <c r="V99" i="20" a="1"/>
  <c r="V99" i="20" s="1"/>
  <c r="BQ99" i="20"/>
  <c r="CB99" i="20" s="1" a="1"/>
  <c r="CB99" i="20" s="1"/>
  <c r="BH99" i="20" a="1"/>
  <c r="BH99" i="20" s="1"/>
  <c r="AY99" i="20" a="1"/>
  <c r="AY99" i="20" s="1"/>
  <c r="AO99" i="20"/>
  <c r="AV99" i="20" a="1"/>
  <c r="AV99" i="20" s="1"/>
  <c r="T99" i="20" a="1"/>
  <c r="T99" i="20" s="1"/>
  <c r="G99" i="20"/>
  <c r="AG99" i="20" s="1" a="1"/>
  <c r="AG99" i="20" s="1"/>
  <c r="CH99" i="20"/>
  <c r="BN99" i="20" a="1"/>
  <c r="BN99" i="20" s="1"/>
  <c r="BF99" i="20" a="1"/>
  <c r="BF99" i="20" s="1"/>
  <c r="BE99" i="20"/>
  <c r="AE99" i="20"/>
  <c r="AR99" i="20"/>
  <c r="S99" i="20"/>
  <c r="AJ99" i="20" s="1" a="1"/>
  <c r="AJ99" i="20" s="1"/>
  <c r="E99" i="20" a="1"/>
  <c r="E99" i="20" s="1"/>
  <c r="I99" i="20" a="1"/>
  <c r="I99" i="20" s="1"/>
  <c r="CE99" i="20"/>
  <c r="BP99" i="20" a="1"/>
  <c r="BP99" i="20" s="1"/>
  <c r="BM99" i="20"/>
  <c r="CA99" i="20" s="1" a="1"/>
  <c r="CA99" i="20" s="1"/>
  <c r="BA99" i="20"/>
  <c r="BX99" i="20" s="1" a="1"/>
  <c r="BX99" i="20" s="1"/>
  <c r="AB99" i="20" a="1"/>
  <c r="AB99" i="20" s="1"/>
  <c r="Z99" i="20" a="1"/>
  <c r="Z99" i="20" s="1"/>
  <c r="Q99" i="20" a="1"/>
  <c r="Q99" i="20" s="1"/>
  <c r="N99" i="20" a="1"/>
  <c r="N99" i="20" s="1"/>
  <c r="BS99" i="20" a="1"/>
  <c r="BS99" i="20" s="1"/>
  <c r="BJ99" i="20" a="1"/>
  <c r="BJ99" i="20" s="1"/>
  <c r="BG99" i="20" a="1"/>
  <c r="BG99" i="20" s="1"/>
  <c r="AX99" i="20" a="1"/>
  <c r="AX99" i="20" s="1"/>
  <c r="AA99" i="20"/>
  <c r="AL99" i="20" s="1" a="1"/>
  <c r="AL99" i="20" s="1"/>
  <c r="U99" i="20" a="1"/>
  <c r="U99" i="20" s="1"/>
  <c r="O99" i="20"/>
  <c r="AI99" i="20" s="1" a="1"/>
  <c r="AI99" i="20" s="1"/>
  <c r="C99" i="20" a="1"/>
  <c r="C99" i="20" s="1"/>
  <c r="BU99" i="20"/>
  <c r="CC99" i="20" s="1" a="1"/>
  <c r="CC99" i="20" s="1"/>
  <c r="BT99" i="20" a="1"/>
  <c r="BT99" i="20" s="1"/>
  <c r="BB99" i="20" a="1"/>
  <c r="BB99" i="20" s="1"/>
  <c r="AQ99" i="20"/>
  <c r="AP99" i="20"/>
  <c r="H99" i="20" a="1"/>
  <c r="H99" i="20" s="1"/>
  <c r="J99" i="20" a="1"/>
  <c r="J99" i="20" s="1"/>
  <c r="L8" i="20" a="1"/>
  <c r="L8" i="20" s="1"/>
  <c r="CE102" i="20"/>
  <c r="BO102" i="20" a="1"/>
  <c r="BO102" i="20" s="1"/>
  <c r="BD102" i="20" a="1"/>
  <c r="BD102" i="20" s="1"/>
  <c r="AT102" i="20" a="1"/>
  <c r="AT102" i="20" s="1"/>
  <c r="AA102" i="20"/>
  <c r="T102" i="20" a="1"/>
  <c r="T102" i="20" s="1"/>
  <c r="E102" i="20" a="1"/>
  <c r="E102" i="20" s="1"/>
  <c r="CH102" i="20"/>
  <c r="BK102" i="20" a="1"/>
  <c r="BK102" i="20" s="1"/>
  <c r="BC102" i="20" a="1"/>
  <c r="BC102" i="20" s="1"/>
  <c r="AU102" i="20" a="1"/>
  <c r="AU102" i="20" s="1"/>
  <c r="Q102" i="20" a="1"/>
  <c r="Q102" i="20" s="1"/>
  <c r="S102" i="20"/>
  <c r="BS102" i="20" a="1"/>
  <c r="BS102" i="20" s="1"/>
  <c r="BL102" i="20" a="1"/>
  <c r="BL102" i="20" s="1"/>
  <c r="BB102" i="20" a="1"/>
  <c r="BB102" i="20" s="1"/>
  <c r="X102" i="20" a="1"/>
  <c r="X102" i="20" s="1"/>
  <c r="M102" i="20" a="1"/>
  <c r="M102" i="20" s="1"/>
  <c r="BU102" i="20"/>
  <c r="BQ102" i="20"/>
  <c r="AZ102" i="20" a="1"/>
  <c r="AZ102" i="20" s="1"/>
  <c r="AD102" i="20" a="1"/>
  <c r="AD102" i="20" s="1"/>
  <c r="I102" i="20" a="1"/>
  <c r="I102" i="20" s="1"/>
  <c r="C102" i="20" a="1"/>
  <c r="C102" i="20" s="1"/>
  <c r="CF102" i="20"/>
  <c r="BH102" i="20" a="1"/>
  <c r="BH102" i="20" s="1"/>
  <c r="BE102" i="20"/>
  <c r="BY102" i="20" s="1" a="1"/>
  <c r="BY102" i="20" s="1"/>
  <c r="Z102" i="20" a="1"/>
  <c r="Z102" i="20" s="1"/>
  <c r="U102" i="20" a="1"/>
  <c r="U102" i="20" s="1"/>
  <c r="R102" i="20" a="1"/>
  <c r="R102" i="20" s="1"/>
  <c r="BN102" i="20" a="1"/>
  <c r="BN102" i="20" s="1"/>
  <c r="BM102" i="20"/>
  <c r="AQ102" i="20"/>
  <c r="AC102" i="20" a="1"/>
  <c r="AC102" i="20" s="1"/>
  <c r="O102" i="20"/>
  <c r="H89" i="20" a="1"/>
  <c r="H89" i="20" s="1"/>
  <c r="E73" i="20" a="1"/>
  <c r="E73" i="20" s="1"/>
  <c r="D89" i="20" a="1"/>
  <c r="D89" i="20" s="1"/>
  <c r="Q39" i="20" a="1"/>
  <c r="Q39" i="20" s="1"/>
  <c r="G39" i="20"/>
  <c r="AD39" i="20" a="1"/>
  <c r="AD39" i="20" s="1"/>
  <c r="AO39" i="20"/>
  <c r="BF39" i="20" a="1"/>
  <c r="BF39" i="20" s="1"/>
  <c r="BI39" i="20"/>
  <c r="BQ39" i="20"/>
  <c r="CE39" i="20"/>
  <c r="R89" i="20" a="1"/>
  <c r="R89" i="20" s="1"/>
  <c r="J89" i="20" a="1"/>
  <c r="J89" i="20" s="1"/>
  <c r="AE89" i="20"/>
  <c r="AQ89" i="20"/>
  <c r="AY89" i="20" a="1"/>
  <c r="AY89" i="20" s="1"/>
  <c r="BK89" i="20" a="1"/>
  <c r="BK89" i="20" s="1"/>
  <c r="P103" i="20" a="1"/>
  <c r="P103" i="20" s="1"/>
  <c r="AU103" i="20" a="1"/>
  <c r="AU103" i="20" s="1"/>
  <c r="AB103" i="20" a="1"/>
  <c r="AB103" i="20" s="1"/>
  <c r="BD103" i="20" a="1"/>
  <c r="BD103" i="20" s="1"/>
  <c r="BI103" i="20"/>
  <c r="BQ103" i="20"/>
  <c r="C67" i="20" a="1"/>
  <c r="C67" i="20" s="1"/>
  <c r="X67" i="20" a="1"/>
  <c r="X67" i="20" s="1"/>
  <c r="CG67" i="20"/>
  <c r="BA73" i="20"/>
  <c r="CF73" i="20"/>
  <c r="BE97" i="20"/>
  <c r="BY97" i="20" s="1" a="1"/>
  <c r="BY97" i="20" s="1"/>
  <c r="P39" i="20" a="1"/>
  <c r="P39" i="20" s="1"/>
  <c r="J19" i="20" a="1"/>
  <c r="J19" i="20" s="1"/>
  <c r="BJ19" i="20" a="1"/>
  <c r="BJ19" i="20" s="1"/>
  <c r="Z35" i="20" a="1"/>
  <c r="Z35" i="20" s="1"/>
  <c r="BO35" i="20" a="1"/>
  <c r="BO35" i="20" s="1"/>
  <c r="AR71" i="20"/>
  <c r="BT84" i="20" a="1"/>
  <c r="BT84" i="20" s="1"/>
  <c r="BI102" i="20"/>
  <c r="BZ102" i="20" s="1" a="1"/>
  <c r="BZ102" i="20" s="1"/>
  <c r="U81" i="20" a="1"/>
  <c r="U81" i="20" s="1"/>
  <c r="AA80" i="20"/>
  <c r="N89" i="20" a="1"/>
  <c r="N89" i="20" s="1"/>
  <c r="L89" i="20" a="1"/>
  <c r="L89" i="20" s="1"/>
  <c r="G89" i="20"/>
  <c r="V89" i="20" a="1"/>
  <c r="V89" i="20" s="1"/>
  <c r="G73" i="20"/>
  <c r="F89" i="20" a="1"/>
  <c r="F89" i="20" s="1"/>
  <c r="G102" i="20"/>
  <c r="S39" i="20"/>
  <c r="L39" i="20" a="1"/>
  <c r="L39" i="20" s="1"/>
  <c r="AP39" i="20"/>
  <c r="AT39" i="20" a="1"/>
  <c r="AT39" i="20" s="1"/>
  <c r="AX39" i="20" a="1"/>
  <c r="AX39" i="20" s="1"/>
  <c r="BN39" i="20" a="1"/>
  <c r="BN39" i="20" s="1"/>
  <c r="BS39" i="20" a="1"/>
  <c r="BS39" i="20" s="1"/>
  <c r="T89" i="20" a="1"/>
  <c r="T89" i="20" s="1"/>
  <c r="Q89" i="20" a="1"/>
  <c r="Q89" i="20" s="1"/>
  <c r="AC89" i="20" a="1"/>
  <c r="AC89" i="20" s="1"/>
  <c r="AV89" i="20" a="1"/>
  <c r="AV89" i="20" s="1"/>
  <c r="BB89" i="20" a="1"/>
  <c r="BB89" i="20" s="1"/>
  <c r="BM89" i="20"/>
  <c r="CH89" i="20"/>
  <c r="BR9" i="20" a="1"/>
  <c r="BR9" i="20" s="1"/>
  <c r="J103" i="20" a="1"/>
  <c r="J103" i="20" s="1"/>
  <c r="R103" i="20" a="1"/>
  <c r="R103" i="20" s="1"/>
  <c r="X103" i="20" a="1"/>
  <c r="X103" i="20" s="1"/>
  <c r="AO103" i="20"/>
  <c r="BB103" i="20" a="1"/>
  <c r="BB103" i="20" s="1"/>
  <c r="BM103" i="20"/>
  <c r="CA103" i="20" s="1" a="1"/>
  <c r="CA103" i="20" s="1"/>
  <c r="AT73" i="20" a="1"/>
  <c r="AT73" i="20" s="1"/>
  <c r="AQ71" i="20"/>
  <c r="H102" i="20" a="1"/>
  <c r="H102" i="20" s="1"/>
  <c r="BP102" i="20" a="1"/>
  <c r="BP102" i="20" s="1"/>
  <c r="BL80" i="20" a="1"/>
  <c r="BL80" i="20" s="1"/>
  <c r="Z103" i="20" a="1"/>
  <c r="Z103" i="20" s="1"/>
  <c r="C103" i="20" a="1"/>
  <c r="C103" i="20" s="1"/>
  <c r="V103" i="20" a="1"/>
  <c r="V103" i="20" s="1"/>
  <c r="BR103" i="20" a="1"/>
  <c r="BR103" i="20" s="1"/>
  <c r="G103" i="20"/>
  <c r="AG103" i="20" s="1" a="1"/>
  <c r="AG103" i="20" s="1"/>
  <c r="D103" i="20" a="1"/>
  <c r="D103" i="20" s="1"/>
  <c r="W84" i="20"/>
  <c r="U39" i="20" a="1"/>
  <c r="U39" i="20" s="1"/>
  <c r="R39" i="20" a="1"/>
  <c r="R39" i="20" s="1"/>
  <c r="Y39" i="20" a="1"/>
  <c r="Y39" i="20" s="1"/>
  <c r="AR39" i="20"/>
  <c r="BA39" i="20"/>
  <c r="BK39" i="20" a="1"/>
  <c r="BK39" i="20" s="1"/>
  <c r="BT39" i="20" a="1"/>
  <c r="BT39" i="20" s="1"/>
  <c r="Z89" i="20" a="1"/>
  <c r="Z89" i="20" s="1"/>
  <c r="S89" i="20"/>
  <c r="AR89" i="20"/>
  <c r="AT89" i="20" a="1"/>
  <c r="AT89" i="20" s="1"/>
  <c r="BH89" i="20" a="1"/>
  <c r="BH89" i="20" s="1"/>
  <c r="BP89" i="20" a="1"/>
  <c r="BP89" i="20" s="1"/>
  <c r="CG89" i="20"/>
  <c r="M103" i="20" a="1"/>
  <c r="M103" i="20" s="1"/>
  <c r="U103" i="20" a="1"/>
  <c r="U103" i="20" s="1"/>
  <c r="AC103" i="20" a="1"/>
  <c r="AC103" i="20" s="1"/>
  <c r="AW103" i="20"/>
  <c r="BE103" i="20"/>
  <c r="BY103" i="20" s="1" a="1"/>
  <c r="BY103" i="20" s="1"/>
  <c r="BK103" i="20" a="1"/>
  <c r="BK103" i="20" s="1"/>
  <c r="CG103" i="20"/>
  <c r="AB102" i="20" a="1"/>
  <c r="AB102" i="20" s="1"/>
  <c r="M71" i="20" a="1"/>
  <c r="M71" i="20" s="1"/>
  <c r="AX67" i="20" a="1"/>
  <c r="AX67" i="20" s="1"/>
  <c r="AY73" i="20" a="1"/>
  <c r="AY73" i="20" s="1"/>
  <c r="F67" i="20" a="1"/>
  <c r="F67" i="20" s="1"/>
  <c r="AZ35" i="20" a="1"/>
  <c r="AZ35" i="20" s="1"/>
  <c r="CF35" i="20"/>
  <c r="BH71" i="20" a="1"/>
  <c r="BH71" i="20" s="1"/>
  <c r="N84" i="20" a="1"/>
  <c r="N84" i="20" s="1"/>
  <c r="P102" i="20" a="1"/>
  <c r="P102" i="20" s="1"/>
  <c r="BR102" i="20" a="1"/>
  <c r="BR102" i="20" s="1"/>
  <c r="AR81" i="20"/>
  <c r="BN80" i="20" a="1"/>
  <c r="BN80" i="20" s="1"/>
  <c r="O41" i="20"/>
  <c r="S41" i="20"/>
  <c r="CG41" i="20"/>
  <c r="F41" i="20" a="1"/>
  <c r="F41" i="20" s="1"/>
  <c r="BQ41" i="20"/>
  <c r="D41" i="20" a="1"/>
  <c r="D41" i="20" s="1"/>
  <c r="U41" i="20" a="1"/>
  <c r="U41" i="20" s="1"/>
  <c r="BO41" i="20" a="1"/>
  <c r="BO41" i="20" s="1"/>
  <c r="L41" i="20" a="1"/>
  <c r="L41" i="20" s="1"/>
  <c r="BC41" i="20" a="1"/>
  <c r="BC41" i="20" s="1"/>
  <c r="AQ41" i="20"/>
  <c r="X60" i="20" a="1"/>
  <c r="X60" i="20" s="1"/>
  <c r="W60" i="20"/>
  <c r="CE60" i="20"/>
  <c r="BR60" i="20" a="1"/>
  <c r="BR60" i="20" s="1"/>
  <c r="AZ60" i="20" a="1"/>
  <c r="AZ60" i="20" s="1"/>
  <c r="AD41" i="20" a="1"/>
  <c r="AD41" i="20" s="1"/>
  <c r="S103" i="20"/>
  <c r="M39" i="20" a="1"/>
  <c r="M39" i="20" s="1"/>
  <c r="W39" i="20"/>
  <c r="T39" i="20" a="1"/>
  <c r="T39" i="20" s="1"/>
  <c r="AA39" i="20"/>
  <c r="AV39" i="20" a="1"/>
  <c r="AV39" i="20" s="1"/>
  <c r="BH39" i="20" a="1"/>
  <c r="BH39" i="20" s="1"/>
  <c r="BM39" i="20"/>
  <c r="BR39" i="20" a="1"/>
  <c r="BR39" i="20" s="1"/>
  <c r="AP89" i="20"/>
  <c r="U89" i="20" a="1"/>
  <c r="U89" i="20" s="1"/>
  <c r="AW89" i="20"/>
  <c r="AZ89" i="20" a="1"/>
  <c r="AZ89" i="20" s="1"/>
  <c r="BF89" i="20" a="1"/>
  <c r="BF89" i="20" s="1"/>
  <c r="BN89" i="20" a="1"/>
  <c r="BN89" i="20" s="1"/>
  <c r="CF89" i="20"/>
  <c r="O103" i="20"/>
  <c r="AE103" i="20"/>
  <c r="AR103" i="20"/>
  <c r="AV103" i="20" a="1"/>
  <c r="AV103" i="20" s="1"/>
  <c r="BF103" i="20" a="1"/>
  <c r="BF103" i="20" s="1"/>
  <c r="BP103" i="20" a="1"/>
  <c r="BP103" i="20" s="1"/>
  <c r="CF103" i="20"/>
  <c r="Q103" i="20" a="1"/>
  <c r="Q103" i="20" s="1"/>
  <c r="E71" i="20" a="1"/>
  <c r="E71" i="20" s="1"/>
  <c r="D102" i="20" a="1"/>
  <c r="D102" i="20" s="1"/>
  <c r="AY67" i="20" a="1"/>
  <c r="AY67" i="20" s="1"/>
  <c r="W73" i="20"/>
  <c r="BF73" i="20" a="1"/>
  <c r="BF73" i="20" s="1"/>
  <c r="BG35" i="20" a="1"/>
  <c r="BG35" i="20" s="1"/>
  <c r="BK71" i="20" a="1"/>
  <c r="BK71" i="20" s="1"/>
  <c r="AR102" i="20"/>
  <c r="BM81" i="20"/>
  <c r="AA48" i="20"/>
  <c r="S60" i="20"/>
  <c r="BO84" i="20" a="1"/>
  <c r="BO84" i="20" s="1"/>
  <c r="BB84" i="20" a="1"/>
  <c r="BB84" i="20" s="1"/>
  <c r="K84" i="20"/>
  <c r="F84" i="20" a="1"/>
  <c r="F84" i="20" s="1"/>
  <c r="BM84" i="20"/>
  <c r="AW84" i="20"/>
  <c r="AE84" i="20"/>
  <c r="CF84" i="20"/>
  <c r="BF84" i="20" a="1"/>
  <c r="BF84" i="20" s="1"/>
  <c r="AT84" i="20" a="1"/>
  <c r="AT84" i="20" s="1"/>
  <c r="S84" i="20"/>
  <c r="CG84" i="20"/>
  <c r="BI84" i="20"/>
  <c r="AO84" i="20"/>
  <c r="O84" i="20"/>
  <c r="BR84" i="20" a="1"/>
  <c r="BR84" i="20" s="1"/>
  <c r="AY84" i="20" a="1"/>
  <c r="AY84" i="20" s="1"/>
  <c r="AU84" i="20" a="1"/>
  <c r="AU84" i="20" s="1"/>
  <c r="R84" i="20" a="1"/>
  <c r="R84" i="20" s="1"/>
  <c r="H84" i="20" a="1"/>
  <c r="H84" i="20" s="1"/>
  <c r="BN84" i="20" a="1"/>
  <c r="BN84" i="20" s="1"/>
  <c r="BA84" i="20"/>
  <c r="X84" i="20" a="1"/>
  <c r="X84" i="20" s="1"/>
  <c r="M84" i="20" a="1"/>
  <c r="M84" i="20" s="1"/>
  <c r="E39" i="20" a="1"/>
  <c r="E39" i="20" s="1"/>
  <c r="V39" i="20" a="1"/>
  <c r="V39" i="20" s="1"/>
  <c r="AC39" i="20" a="1"/>
  <c r="AC39" i="20" s="1"/>
  <c r="AQ39" i="20"/>
  <c r="AY39" i="20" a="1"/>
  <c r="AY39" i="20" s="1"/>
  <c r="BP39" i="20" a="1"/>
  <c r="BP39" i="20" s="1"/>
  <c r="I89" i="20" a="1"/>
  <c r="I89" i="20" s="1"/>
  <c r="X89" i="20" a="1"/>
  <c r="X89" i="20" s="1"/>
  <c r="AU89" i="20" a="1"/>
  <c r="AU89" i="20" s="1"/>
  <c r="AX89" i="20" a="1"/>
  <c r="AX89" i="20" s="1"/>
  <c r="BI89" i="20"/>
  <c r="BQ89" i="20"/>
  <c r="CE89" i="20"/>
  <c r="T103" i="20" a="1"/>
  <c r="T103" i="20" s="1"/>
  <c r="BA103" i="20"/>
  <c r="BX103" i="20" s="1" a="1"/>
  <c r="BX103" i="20" s="1"/>
  <c r="AA103" i="20"/>
  <c r="AT103" i="20" a="1"/>
  <c r="AT103" i="20" s="1"/>
  <c r="AZ103" i="20" a="1"/>
  <c r="AZ103" i="20" s="1"/>
  <c r="BJ103" i="20" a="1"/>
  <c r="BJ103" i="20" s="1"/>
  <c r="BT103" i="20" a="1"/>
  <c r="BT103" i="20" s="1"/>
  <c r="F103" i="20" a="1"/>
  <c r="F103" i="20" s="1"/>
  <c r="AP73" i="20"/>
  <c r="BI73" i="20"/>
  <c r="L71" i="20" a="1"/>
  <c r="L71" i="20" s="1"/>
  <c r="BR71" i="20" a="1"/>
  <c r="BR71" i="20" s="1"/>
  <c r="AP84" i="20"/>
  <c r="AV102" i="20" a="1"/>
  <c r="AV102" i="20" s="1"/>
  <c r="BI81" i="20"/>
  <c r="AZ48" i="20" a="1"/>
  <c r="AZ48" i="20" s="1"/>
  <c r="BC60" i="20" a="1"/>
  <c r="BC60" i="20" s="1"/>
  <c r="CE20" i="20"/>
  <c r="BR20" i="20" a="1"/>
  <c r="BR20" i="20" s="1"/>
  <c r="BP20" i="20" a="1"/>
  <c r="BP20" i="20" s="1"/>
  <c r="BK20" i="20" a="1"/>
  <c r="BK20" i="20" s="1"/>
  <c r="BF20" i="20" a="1"/>
  <c r="BF20" i="20" s="1"/>
  <c r="AV20" i="20" a="1"/>
  <c r="AV20" i="20" s="1"/>
  <c r="AY20" i="20" a="1"/>
  <c r="AY20" i="20" s="1"/>
  <c r="BL20" i="20" a="1"/>
  <c r="BL20" i="20" s="1"/>
  <c r="AO20" i="20"/>
  <c r="AB20" i="20" a="1"/>
  <c r="AB20" i="20" s="1"/>
  <c r="AE20" i="20"/>
  <c r="Q20" i="20" a="1"/>
  <c r="Q20" i="20" s="1"/>
  <c r="V20" i="20" a="1"/>
  <c r="V20" i="20" s="1"/>
  <c r="G20" i="20"/>
  <c r="N20" i="20" a="1"/>
  <c r="N20" i="20" s="1"/>
  <c r="E20" i="20" a="1"/>
  <c r="E20" i="20" s="1"/>
  <c r="K20" i="20"/>
  <c r="CF20" i="20"/>
  <c r="BU20" i="20"/>
  <c r="BJ20" i="20" a="1"/>
  <c r="BJ20" i="20" s="1"/>
  <c r="BD20" i="20" a="1"/>
  <c r="BD20" i="20" s="1"/>
  <c r="AQ20" i="20"/>
  <c r="BO20" i="20" a="1"/>
  <c r="BO20" i="20" s="1"/>
  <c r="AW20" i="20"/>
  <c r="BA20" i="20"/>
  <c r="W20" i="20"/>
  <c r="P20" i="20" a="1"/>
  <c r="P20" i="20" s="1"/>
  <c r="U20" i="20" a="1"/>
  <c r="U20" i="20" s="1"/>
  <c r="M20" i="20" a="1"/>
  <c r="M20" i="20" s="1"/>
  <c r="BT20" i="20" a="1"/>
  <c r="BT20" i="20" s="1"/>
  <c r="BG20" i="20" a="1"/>
  <c r="BG20" i="20" s="1"/>
  <c r="AZ20" i="20" a="1"/>
  <c r="AZ20" i="20" s="1"/>
  <c r="BI20" i="20"/>
  <c r="Y20" i="20" a="1"/>
  <c r="Y20" i="20" s="1"/>
  <c r="AD20" i="20" a="1"/>
  <c r="AD20" i="20" s="1"/>
  <c r="O20" i="20"/>
  <c r="H20" i="20" a="1"/>
  <c r="H20" i="20" s="1"/>
  <c r="R20" i="20" a="1"/>
  <c r="R20" i="20" s="1"/>
  <c r="CG20" i="20"/>
  <c r="BN20" i="20" a="1"/>
  <c r="BN20" i="20" s="1"/>
  <c r="BM20" i="20"/>
  <c r="BE20" i="20"/>
  <c r="AX20" i="20" a="1"/>
  <c r="AX20" i="20" s="1"/>
  <c r="X20" i="20" a="1"/>
  <c r="X20" i="20" s="1"/>
  <c r="L20" i="20" a="1"/>
  <c r="L20" i="20" s="1"/>
  <c r="I20" i="20" a="1"/>
  <c r="I20" i="20" s="1"/>
  <c r="D20" i="20" a="1"/>
  <c r="D20" i="20" s="1"/>
  <c r="CF38" i="20"/>
  <c r="BU38" i="20"/>
  <c r="BQ38" i="20"/>
  <c r="BN38" i="20" a="1"/>
  <c r="BN38" i="20" s="1"/>
  <c r="BG38" i="20" a="1"/>
  <c r="BG38" i="20" s="1"/>
  <c r="AZ38" i="20" a="1"/>
  <c r="AZ38" i="20" s="1"/>
  <c r="AX38" i="20" a="1"/>
  <c r="AX38" i="20" s="1"/>
  <c r="BS38" i="20" a="1"/>
  <c r="BS38" i="20" s="1"/>
  <c r="BJ38" i="20" a="1"/>
  <c r="BJ38" i="20" s="1"/>
  <c r="BI38" i="20"/>
  <c r="BC38" i="20" a="1"/>
  <c r="BC38" i="20" s="1"/>
  <c r="AW38" i="20"/>
  <c r="AQ38" i="20"/>
  <c r="AP38" i="20"/>
  <c r="Y38" i="20" a="1"/>
  <c r="Y38" i="20" s="1"/>
  <c r="AA38" i="20"/>
  <c r="K38" i="20"/>
  <c r="O38" i="20"/>
  <c r="Q38" i="20" a="1"/>
  <c r="Q38" i="20" s="1"/>
  <c r="H38" i="20" a="1"/>
  <c r="H38" i="20" s="1"/>
  <c r="CE38" i="20"/>
  <c r="BT38" i="20" a="1"/>
  <c r="BT38" i="20" s="1"/>
  <c r="BP38" i="20" a="1"/>
  <c r="BP38" i="20" s="1"/>
  <c r="BH38" i="20" a="1"/>
  <c r="BH38" i="20" s="1"/>
  <c r="BB38" i="20" a="1"/>
  <c r="BB38" i="20" s="1"/>
  <c r="BF38" i="20" a="1"/>
  <c r="BF38" i="20" s="1"/>
  <c r="AV38" i="20" a="1"/>
  <c r="AV38" i="20" s="1"/>
  <c r="AD38" i="20" a="1"/>
  <c r="AD38" i="20" s="1"/>
  <c r="AT38" i="20" a="1"/>
  <c r="AT38" i="20" s="1"/>
  <c r="T38" i="20" a="1"/>
  <c r="T38" i="20" s="1"/>
  <c r="E38" i="20" a="1"/>
  <c r="E38" i="20" s="1"/>
  <c r="J38" i="20" a="1"/>
  <c r="J38" i="20" s="1"/>
  <c r="N38" i="20" a="1"/>
  <c r="N38" i="20" s="1"/>
  <c r="CE52" i="20"/>
  <c r="BS52" i="20" a="1"/>
  <c r="BS52" i="20" s="1"/>
  <c r="BQ52" i="20"/>
  <c r="BO52" i="20" a="1"/>
  <c r="BO52" i="20" s="1"/>
  <c r="BJ52" i="20" a="1"/>
  <c r="BJ52" i="20" s="1"/>
  <c r="AY52" i="20" a="1"/>
  <c r="AY52" i="20" s="1"/>
  <c r="BD52" i="20" a="1"/>
  <c r="BD52" i="20" s="1"/>
  <c r="AW52" i="20"/>
  <c r="AT52" i="20" a="1"/>
  <c r="AT52" i="20" s="1"/>
  <c r="AU52" i="20" a="1"/>
  <c r="AU52" i="20" s="1"/>
  <c r="AE52" i="20"/>
  <c r="S52" i="20"/>
  <c r="W52" i="20"/>
  <c r="G52" i="20"/>
  <c r="N52" i="20" a="1"/>
  <c r="N52" i="20" s="1"/>
  <c r="P52" i="20" a="1"/>
  <c r="P52" i="20" s="1"/>
  <c r="E52" i="20" a="1"/>
  <c r="E52" i="20" s="1"/>
  <c r="CF52" i="20"/>
  <c r="BR52" i="20" a="1"/>
  <c r="BR52" i="20" s="1"/>
  <c r="BU52" i="20"/>
  <c r="BL52" i="20" a="1"/>
  <c r="BL52" i="20" s="1"/>
  <c r="BF52" i="20" a="1"/>
  <c r="BF52" i="20" s="1"/>
  <c r="BH52" i="20" a="1"/>
  <c r="BH52" i="20" s="1"/>
  <c r="BA52" i="20"/>
  <c r="AR52" i="20"/>
  <c r="AO52" i="20"/>
  <c r="AP52" i="20"/>
  <c r="AA52" i="20"/>
  <c r="L52" i="20" a="1"/>
  <c r="L52" i="20" s="1"/>
  <c r="R52" i="20" a="1"/>
  <c r="R52" i="20" s="1"/>
  <c r="Z52" i="20" a="1"/>
  <c r="Z52" i="20" s="1"/>
  <c r="H52" i="20" a="1"/>
  <c r="H52" i="20" s="1"/>
  <c r="U52" i="20" a="1"/>
  <c r="U52" i="20" s="1"/>
  <c r="CG52" i="20"/>
  <c r="BP52" i="20" a="1"/>
  <c r="BP52" i="20" s="1"/>
  <c r="BI52" i="20"/>
  <c r="AV52" i="20" a="1"/>
  <c r="AV52" i="20" s="1"/>
  <c r="AC52" i="20" a="1"/>
  <c r="AC52" i="20" s="1"/>
  <c r="AD52" i="20" a="1"/>
  <c r="AD52" i="20" s="1"/>
  <c r="O52" i="20"/>
  <c r="D52" i="20" a="1"/>
  <c r="D52" i="20" s="1"/>
  <c r="BM52" i="20"/>
  <c r="BE52" i="20"/>
  <c r="AZ52" i="20" a="1"/>
  <c r="AZ52" i="20" s="1"/>
  <c r="T52" i="20" a="1"/>
  <c r="T52" i="20" s="1"/>
  <c r="V52" i="20" a="1"/>
  <c r="V52" i="20" s="1"/>
  <c r="C52" i="20" a="1"/>
  <c r="C52" i="20" s="1"/>
  <c r="BT52" i="20" a="1"/>
  <c r="BT52" i="20" s="1"/>
  <c r="BK52" i="20" a="1"/>
  <c r="BK52" i="20" s="1"/>
  <c r="AX52" i="20" a="1"/>
  <c r="AX52" i="20" s="1"/>
  <c r="Y52" i="20" a="1"/>
  <c r="Y52" i="20" s="1"/>
  <c r="J52" i="20" a="1"/>
  <c r="J52" i="20" s="1"/>
  <c r="Q52" i="20" a="1"/>
  <c r="Q52" i="20" s="1"/>
  <c r="F85" i="20" a="1"/>
  <c r="F85" i="20" s="1"/>
  <c r="CH85" i="20"/>
  <c r="BU85" i="20"/>
  <c r="BL85" i="20" a="1"/>
  <c r="BL85" i="20" s="1"/>
  <c r="BM85" i="20"/>
  <c r="BH85" i="20" a="1"/>
  <c r="BH85" i="20" s="1"/>
  <c r="BD85" i="20" a="1"/>
  <c r="BD85" i="20" s="1"/>
  <c r="AU85" i="20" a="1"/>
  <c r="AU85" i="20" s="1"/>
  <c r="AC85" i="20" a="1"/>
  <c r="AC85" i="20" s="1"/>
  <c r="AV85" i="20" a="1"/>
  <c r="AV85" i="20" s="1"/>
  <c r="AO85" i="20"/>
  <c r="Y85" i="20" a="1"/>
  <c r="Y85" i="20" s="1"/>
  <c r="P85" i="20" a="1"/>
  <c r="P85" i="20" s="1"/>
  <c r="I85" i="20" a="1"/>
  <c r="I85" i="20" s="1"/>
  <c r="Q85" i="20" a="1"/>
  <c r="Q85" i="20" s="1"/>
  <c r="BT104" i="20" a="1"/>
  <c r="BT104" i="20" s="1"/>
  <c r="BU104" i="20"/>
  <c r="BN104" i="20" a="1"/>
  <c r="BN104" i="20" s="1"/>
  <c r="CG104" i="20"/>
  <c r="BG104" i="20" a="1"/>
  <c r="BG104" i="20" s="1"/>
  <c r="AZ104" i="20" a="1"/>
  <c r="AZ104" i="20" s="1"/>
  <c r="BC104" i="20" a="1"/>
  <c r="BC104" i="20" s="1"/>
  <c r="AU104" i="20" a="1"/>
  <c r="AU104" i="20" s="1"/>
  <c r="AP104" i="20"/>
  <c r="AR104" i="20"/>
  <c r="Y104" i="20" a="1"/>
  <c r="Y104" i="20" s="1"/>
  <c r="H104" i="20" a="1"/>
  <c r="H104" i="20" s="1"/>
  <c r="T104" i="20" a="1"/>
  <c r="T104" i="20" s="1"/>
  <c r="V104" i="20" a="1"/>
  <c r="V104" i="20" s="1"/>
  <c r="N104" i="20" a="1"/>
  <c r="N104" i="20" s="1"/>
  <c r="I104" i="20" a="1"/>
  <c r="I104" i="20" s="1"/>
  <c r="CE104" i="20"/>
  <c r="BR104" i="20" a="1"/>
  <c r="BR104" i="20" s="1"/>
  <c r="BK104" i="20" a="1"/>
  <c r="BK104" i="20" s="1"/>
  <c r="BJ104" i="20" a="1"/>
  <c r="BJ104" i="20" s="1"/>
  <c r="BF104" i="20" a="1"/>
  <c r="BF104" i="20" s="1"/>
  <c r="AY104" i="20" a="1"/>
  <c r="AY104" i="20" s="1"/>
  <c r="AT104" i="20" a="1"/>
  <c r="AT104" i="20" s="1"/>
  <c r="BA104" i="20"/>
  <c r="AE104" i="20"/>
  <c r="AD104" i="20" a="1"/>
  <c r="AD104" i="20" s="1"/>
  <c r="U104" i="20" a="1"/>
  <c r="U104" i="20" s="1"/>
  <c r="AO104" i="20"/>
  <c r="Q104" i="20" a="1"/>
  <c r="Q104" i="20" s="1"/>
  <c r="P104" i="20" a="1"/>
  <c r="P104" i="20" s="1"/>
  <c r="D104" i="20" a="1"/>
  <c r="D104" i="20" s="1"/>
  <c r="E104" i="20" a="1"/>
  <c r="E104" i="20" s="1"/>
  <c r="CF104" i="20"/>
  <c r="BP104" i="20" a="1"/>
  <c r="BP104" i="20" s="1"/>
  <c r="BD104" i="20" a="1"/>
  <c r="BD104" i="20" s="1"/>
  <c r="AQ104" i="20"/>
  <c r="X104" i="20" a="1"/>
  <c r="X104" i="20" s="1"/>
  <c r="R104" i="20" a="1"/>
  <c r="R104" i="20" s="1"/>
  <c r="L104" i="20" a="1"/>
  <c r="L104" i="20" s="1"/>
  <c r="C104" i="20" a="1"/>
  <c r="C104" i="20" s="1"/>
  <c r="CH104" i="20"/>
  <c r="BL104" i="20" a="1"/>
  <c r="BL104" i="20" s="1"/>
  <c r="BE104" i="20"/>
  <c r="BY104" i="20" s="1" a="1"/>
  <c r="BY104" i="20" s="1"/>
  <c r="BM104" i="20"/>
  <c r="M104" i="20" a="1"/>
  <c r="M104" i="20" s="1"/>
  <c r="O104" i="20"/>
  <c r="AI104" i="20" s="1" a="1"/>
  <c r="AI104" i="20" s="1"/>
  <c r="G104" i="20"/>
  <c r="BS104" i="20" a="1"/>
  <c r="BS104" i="20" s="1"/>
  <c r="BI104" i="20"/>
  <c r="AX104" i="20" a="1"/>
  <c r="AX104" i="20" s="1"/>
  <c r="AW104" i="20"/>
  <c r="BW104" i="20" s="1" a="1"/>
  <c r="BW104" i="20" s="1"/>
  <c r="AA104" i="20"/>
  <c r="J104" i="20" a="1"/>
  <c r="J104" i="20" s="1"/>
  <c r="U38" i="20" a="1"/>
  <c r="U38" i="20" s="1"/>
  <c r="Y101" i="20" a="1"/>
  <c r="Y101" i="20" s="1"/>
  <c r="M85" i="20" a="1"/>
  <c r="M85" i="20" s="1"/>
  <c r="V85" i="20" a="1"/>
  <c r="V85" i="20" s="1"/>
  <c r="R85" i="20" a="1"/>
  <c r="R85" i="20" s="1"/>
  <c r="AP85" i="20"/>
  <c r="AA85" i="20"/>
  <c r="AE85" i="20"/>
  <c r="AZ85" i="20" a="1"/>
  <c r="AZ85" i="20" s="1"/>
  <c r="BE85" i="20"/>
  <c r="BO85" i="20" a="1"/>
  <c r="BO85" i="20" s="1"/>
  <c r="BN85" i="20" a="1"/>
  <c r="BN85" i="20" s="1"/>
  <c r="BR85" i="20" a="1"/>
  <c r="BR85" i="20" s="1"/>
  <c r="D38" i="20" a="1"/>
  <c r="D38" i="20" s="1"/>
  <c r="G38" i="20"/>
  <c r="R38" i="20" a="1"/>
  <c r="R38" i="20" s="1"/>
  <c r="X38" i="20" a="1"/>
  <c r="X38" i="20" s="1"/>
  <c r="AO38" i="20"/>
  <c r="BA38" i="20"/>
  <c r="BL38" i="20" a="1"/>
  <c r="BL38" i="20" s="1"/>
  <c r="CH38" i="20"/>
  <c r="BR12" i="20" a="1"/>
  <c r="BR12" i="20" s="1"/>
  <c r="C20" i="20" a="1"/>
  <c r="C20" i="20" s="1"/>
  <c r="J20" i="20" a="1"/>
  <c r="J20" i="20" s="1"/>
  <c r="AU20" i="20" a="1"/>
  <c r="AU20" i="20" s="1"/>
  <c r="BC20" i="20" a="1"/>
  <c r="BC20" i="20" s="1"/>
  <c r="BS20" i="20" a="1"/>
  <c r="BS20" i="20" s="1"/>
  <c r="F52" i="20" a="1"/>
  <c r="F52" i="20" s="1"/>
  <c r="AQ52" i="20"/>
  <c r="CH52" i="20"/>
  <c r="W104" i="20"/>
  <c r="AB104" i="20" a="1"/>
  <c r="AB104" i="20" s="1"/>
  <c r="BQ104" i="20"/>
  <c r="R23" i="20" a="1"/>
  <c r="R23" i="20" s="1"/>
  <c r="Y23" i="20" a="1"/>
  <c r="Y23" i="20" s="1"/>
  <c r="CE41" i="20"/>
  <c r="BT41" i="20" a="1"/>
  <c r="BT41" i="20" s="1"/>
  <c r="BP41" i="20" a="1"/>
  <c r="BP41" i="20" s="1"/>
  <c r="BJ41" i="20" a="1"/>
  <c r="BJ41" i="20" s="1"/>
  <c r="BM41" i="20"/>
  <c r="AZ41" i="20" a="1"/>
  <c r="AZ41" i="20" s="1"/>
  <c r="BA41" i="20"/>
  <c r="AX41" i="20" a="1"/>
  <c r="AX41" i="20" s="1"/>
  <c r="AR41" i="20"/>
  <c r="AA41" i="20"/>
  <c r="Z41" i="20" a="1"/>
  <c r="Z41" i="20" s="1"/>
  <c r="H41" i="20" a="1"/>
  <c r="H41" i="20" s="1"/>
  <c r="T41" i="20" a="1"/>
  <c r="T41" i="20" s="1"/>
  <c r="G41" i="20"/>
  <c r="K41" i="20"/>
  <c r="BU41" i="20"/>
  <c r="BN41" i="20" a="1"/>
  <c r="BN41" i="20" s="1"/>
  <c r="BF41" i="20" a="1"/>
  <c r="BF41" i="20" s="1"/>
  <c r="BE41" i="20"/>
  <c r="AV41" i="20" a="1"/>
  <c r="AV41" i="20" s="1"/>
  <c r="BD41" i="20" a="1"/>
  <c r="BD41" i="20" s="1"/>
  <c r="Y41" i="20" a="1"/>
  <c r="Y41" i="20" s="1"/>
  <c r="M41" i="20" a="1"/>
  <c r="M41" i="20" s="1"/>
  <c r="V41" i="20" a="1"/>
  <c r="V41" i="20" s="1"/>
  <c r="AP41" i="20"/>
  <c r="E41" i="20" a="1"/>
  <c r="E41" i="20" s="1"/>
  <c r="Q41" i="20" a="1"/>
  <c r="Q41" i="20" s="1"/>
  <c r="CF41" i="20"/>
  <c r="BR41" i="20" a="1"/>
  <c r="BR41" i="20" s="1"/>
  <c r="BL41" i="20" a="1"/>
  <c r="BL41" i="20" s="1"/>
  <c r="BI41" i="20"/>
  <c r="AY41" i="20" a="1"/>
  <c r="AY41" i="20" s="1"/>
  <c r="BK41" i="20" a="1"/>
  <c r="BK41" i="20" s="1"/>
  <c r="AO41" i="20"/>
  <c r="AW41" i="20"/>
  <c r="J41" i="20" a="1"/>
  <c r="J41" i="20" s="1"/>
  <c r="R41" i="20" a="1"/>
  <c r="R41" i="20" s="1"/>
  <c r="N41" i="20" a="1"/>
  <c r="N41" i="20" s="1"/>
  <c r="C41" i="20" a="1"/>
  <c r="C41" i="20" s="1"/>
  <c r="BS84" i="20" a="1"/>
  <c r="BS84" i="20" s="1"/>
  <c r="CH84" i="20"/>
  <c r="BJ84" i="20" a="1"/>
  <c r="BJ84" i="20" s="1"/>
  <c r="BG84" i="20" a="1"/>
  <c r="BG84" i="20" s="1"/>
  <c r="BC84" i="20" a="1"/>
  <c r="BC84" i="20" s="1"/>
  <c r="AX84" i="20" a="1"/>
  <c r="AX84" i="20" s="1"/>
  <c r="AQ84" i="20"/>
  <c r="AR84" i="20"/>
  <c r="AC84" i="20" a="1"/>
  <c r="AC84" i="20" s="1"/>
  <c r="AB84" i="20" a="1"/>
  <c r="AB84" i="20" s="1"/>
  <c r="P84" i="20" a="1"/>
  <c r="P84" i="20" s="1"/>
  <c r="Z84" i="20" a="1"/>
  <c r="Z84" i="20" s="1"/>
  <c r="J84" i="20" a="1"/>
  <c r="J84" i="20" s="1"/>
  <c r="I84" i="20" a="1"/>
  <c r="I84" i="20" s="1"/>
  <c r="CE84" i="20"/>
  <c r="BU84" i="20"/>
  <c r="BQ84" i="20"/>
  <c r="BK84" i="20" a="1"/>
  <c r="BK84" i="20" s="1"/>
  <c r="BL84" i="20" a="1"/>
  <c r="BL84" i="20" s="1"/>
  <c r="BH84" i="20" a="1"/>
  <c r="BH84" i="20" s="1"/>
  <c r="BD84" i="20" a="1"/>
  <c r="BD84" i="20" s="1"/>
  <c r="AD84" i="20" a="1"/>
  <c r="AD84" i="20" s="1"/>
  <c r="AZ84" i="20" a="1"/>
  <c r="AZ84" i="20" s="1"/>
  <c r="Y84" i="20" a="1"/>
  <c r="Y84" i="20" s="1"/>
  <c r="AA84" i="20"/>
  <c r="L84" i="20" a="1"/>
  <c r="L84" i="20" s="1"/>
  <c r="U84" i="20" a="1"/>
  <c r="U84" i="20" s="1"/>
  <c r="T84" i="20" a="1"/>
  <c r="T84" i="20" s="1"/>
  <c r="C84" i="20" a="1"/>
  <c r="C84" i="20" s="1"/>
  <c r="G84" i="20"/>
  <c r="CG28" i="20"/>
  <c r="CH28" i="20"/>
  <c r="BH28" i="20" a="1"/>
  <c r="BH28" i="20" s="1"/>
  <c r="BA28" i="20"/>
  <c r="Z28" i="20" a="1"/>
  <c r="Z28" i="20" s="1"/>
  <c r="AD28" i="20" a="1"/>
  <c r="AD28" i="20" s="1"/>
  <c r="H28" i="20" a="1"/>
  <c r="H28" i="20" s="1"/>
  <c r="BO28" i="20" a="1"/>
  <c r="BO28" i="20" s="1"/>
  <c r="BI28" i="20"/>
  <c r="AW28" i="20"/>
  <c r="AE28" i="20"/>
  <c r="L28" i="20" a="1"/>
  <c r="L28" i="20" s="1"/>
  <c r="K28" i="20"/>
  <c r="BP28" i="20" a="1"/>
  <c r="BP28" i="20" s="1"/>
  <c r="AR28" i="20"/>
  <c r="I28" i="20" a="1"/>
  <c r="I28" i="20" s="1"/>
  <c r="BL28" i="20" a="1"/>
  <c r="BL28" i="20" s="1"/>
  <c r="X28" i="20" a="1"/>
  <c r="X28" i="20" s="1"/>
  <c r="BE28" i="20"/>
  <c r="J28" i="20" a="1"/>
  <c r="J28" i="20" s="1"/>
  <c r="U46" i="20" a="1"/>
  <c r="U46" i="20" s="1"/>
  <c r="CE46" i="20"/>
  <c r="BT46" i="20" a="1"/>
  <c r="BT46" i="20" s="1"/>
  <c r="BP46" i="20" a="1"/>
  <c r="BP46" i="20" s="1"/>
  <c r="BM46" i="20"/>
  <c r="BI46" i="20"/>
  <c r="BF46" i="20" a="1"/>
  <c r="BF46" i="20" s="1"/>
  <c r="M38" i="20" a="1"/>
  <c r="M38" i="20" s="1"/>
  <c r="H85" i="20" a="1"/>
  <c r="H85" i="20" s="1"/>
  <c r="C38" i="20" a="1"/>
  <c r="C38" i="20" s="1"/>
  <c r="O85" i="20"/>
  <c r="J85" i="20" a="1"/>
  <c r="J85" i="20" s="1"/>
  <c r="U85" i="20" a="1"/>
  <c r="U85" i="20" s="1"/>
  <c r="AB85" i="20" a="1"/>
  <c r="AB85" i="20" s="1"/>
  <c r="AT85" i="20" a="1"/>
  <c r="AT85" i="20" s="1"/>
  <c r="AQ85" i="20"/>
  <c r="AX85" i="20" a="1"/>
  <c r="AX85" i="20" s="1"/>
  <c r="BF85" i="20" a="1"/>
  <c r="BF85" i="20" s="1"/>
  <c r="BK85" i="20" a="1"/>
  <c r="BK85" i="20" s="1"/>
  <c r="BQ85" i="20"/>
  <c r="CG85" i="20"/>
  <c r="I38" i="20" a="1"/>
  <c r="I38" i="20" s="1"/>
  <c r="W38" i="20"/>
  <c r="AB38" i="20" a="1"/>
  <c r="AB38" i="20" s="1"/>
  <c r="AR38" i="20"/>
  <c r="AY38" i="20" a="1"/>
  <c r="AY38" i="20" s="1"/>
  <c r="BM38" i="20"/>
  <c r="CG38" i="20"/>
  <c r="P41" i="20" a="1"/>
  <c r="P41" i="20" s="1"/>
  <c r="AB41" i="20" a="1"/>
  <c r="AB41" i="20" s="1"/>
  <c r="AU41" i="20" a="1"/>
  <c r="AU41" i="20" s="1"/>
  <c r="BG41" i="20" a="1"/>
  <c r="BG41" i="20" s="1"/>
  <c r="BS41" i="20" a="1"/>
  <c r="BS41" i="20" s="1"/>
  <c r="S20" i="20"/>
  <c r="AA20" i="20"/>
  <c r="AR20" i="20"/>
  <c r="BH20" i="20" a="1"/>
  <c r="BH20" i="20" s="1"/>
  <c r="K52" i="20"/>
  <c r="X52" i="20" a="1"/>
  <c r="X52" i="20" s="1"/>
  <c r="BC52" i="20" a="1"/>
  <c r="BC52" i="20" s="1"/>
  <c r="F104" i="20" a="1"/>
  <c r="F104" i="20" s="1"/>
  <c r="AC104" i="20" a="1"/>
  <c r="AC104" i="20" s="1"/>
  <c r="BB104" i="20" a="1"/>
  <c r="BB104" i="20" s="1"/>
  <c r="G28" i="20"/>
  <c r="BU28" i="20"/>
  <c r="AE38" i="20"/>
  <c r="D69" i="20" a="1"/>
  <c r="D69" i="20" s="1"/>
  <c r="E85" i="20" a="1"/>
  <c r="E85" i="20" s="1"/>
  <c r="P38" i="20" a="1"/>
  <c r="P38" i="20" s="1"/>
  <c r="S85" i="20"/>
  <c r="L85" i="20" a="1"/>
  <c r="L85" i="20" s="1"/>
  <c r="W85" i="20"/>
  <c r="Z85" i="20" a="1"/>
  <c r="Z85" i="20" s="1"/>
  <c r="AR85" i="20"/>
  <c r="AW85" i="20"/>
  <c r="BA85" i="20"/>
  <c r="BI85" i="20"/>
  <c r="BJ85" i="20" a="1"/>
  <c r="BJ85" i="20" s="1"/>
  <c r="BS85" i="20" a="1"/>
  <c r="BS85" i="20" s="1"/>
  <c r="CF85" i="20"/>
  <c r="V38" i="20" a="1"/>
  <c r="V38" i="20" s="1"/>
  <c r="L38" i="20" a="1"/>
  <c r="L38" i="20" s="1"/>
  <c r="AC38" i="20" a="1"/>
  <c r="AC38" i="20" s="1"/>
  <c r="AU38" i="20" a="1"/>
  <c r="AU38" i="20" s="1"/>
  <c r="BK38" i="20" a="1"/>
  <c r="BK38" i="20" s="1"/>
  <c r="BR38" i="20" a="1"/>
  <c r="BR38" i="20" s="1"/>
  <c r="I41" i="20" a="1"/>
  <c r="I41" i="20" s="1"/>
  <c r="X41" i="20" a="1"/>
  <c r="X41" i="20" s="1"/>
  <c r="AC41" i="20" a="1"/>
  <c r="AC41" i="20" s="1"/>
  <c r="AT41" i="20" a="1"/>
  <c r="AT41" i="20" s="1"/>
  <c r="BH41" i="20" a="1"/>
  <c r="BH41" i="20" s="1"/>
  <c r="CH41" i="20"/>
  <c r="Z20" i="20" a="1"/>
  <c r="Z20" i="20" s="1"/>
  <c r="AP20" i="20"/>
  <c r="AT20" i="20" a="1"/>
  <c r="AT20" i="20" s="1"/>
  <c r="BQ20" i="20"/>
  <c r="M52" i="20" a="1"/>
  <c r="M52" i="20" s="1"/>
  <c r="AB52" i="20" a="1"/>
  <c r="AB52" i="20" s="1"/>
  <c r="BG52" i="20" a="1"/>
  <c r="BG52" i="20" s="1"/>
  <c r="S104" i="20"/>
  <c r="Z104" i="20" a="1"/>
  <c r="Z104" i="20" s="1"/>
  <c r="BH104" i="20" a="1"/>
  <c r="BH104" i="20" s="1"/>
  <c r="O28" i="20"/>
  <c r="CF60" i="20"/>
  <c r="CH60" i="20"/>
  <c r="BL60" i="20" a="1"/>
  <c r="BL60" i="20" s="1"/>
  <c r="BE60" i="20"/>
  <c r="AV60" i="20" a="1"/>
  <c r="AV60" i="20" s="1"/>
  <c r="AA60" i="20"/>
  <c r="L60" i="20" a="1"/>
  <c r="L60" i="20" s="1"/>
  <c r="I60" i="20" a="1"/>
  <c r="I60" i="20" s="1"/>
  <c r="K60" i="20"/>
  <c r="BQ60" i="20"/>
  <c r="BT60" i="20" a="1"/>
  <c r="BT60" i="20" s="1"/>
  <c r="BD60" i="20" a="1"/>
  <c r="BD60" i="20" s="1"/>
  <c r="AR60" i="20"/>
  <c r="Z60" i="20" a="1"/>
  <c r="Z60" i="20" s="1"/>
  <c r="AD60" i="20" a="1"/>
  <c r="AD60" i="20" s="1"/>
  <c r="Q60" i="20" a="1"/>
  <c r="Q60" i="20" s="1"/>
  <c r="C60" i="20" a="1"/>
  <c r="C60" i="20" s="1"/>
  <c r="BO60" i="20" a="1"/>
  <c r="BO60" i="20" s="1"/>
  <c r="AX60" i="20" a="1"/>
  <c r="AX60" i="20" s="1"/>
  <c r="AE60" i="20"/>
  <c r="N60" i="20" a="1"/>
  <c r="N60" i="20" s="1"/>
  <c r="CE40" i="20"/>
  <c r="BR40" i="20" a="1"/>
  <c r="BR40" i="20" s="1"/>
  <c r="BQ40" i="20"/>
  <c r="BO40" i="20" a="1"/>
  <c r="BO40" i="20" s="1"/>
  <c r="BF40" i="20" a="1"/>
  <c r="BF40" i="20" s="1"/>
  <c r="BG40" i="20" a="1"/>
  <c r="BG40" i="20" s="1"/>
  <c r="CG40" i="20"/>
  <c r="BS40" i="20" a="1"/>
  <c r="BS40" i="20" s="1"/>
  <c r="BM40" i="20"/>
  <c r="BH40" i="20" a="1"/>
  <c r="BH40" i="20" s="1"/>
  <c r="AX40" i="20" a="1"/>
  <c r="AX40" i="20" s="1"/>
  <c r="AT40" i="20" a="1"/>
  <c r="AT40" i="20" s="1"/>
  <c r="AR40" i="20"/>
  <c r="AE40" i="20"/>
  <c r="AP40" i="20"/>
  <c r="Q40" i="20" a="1"/>
  <c r="Q40" i="20" s="1"/>
  <c r="AB40" i="20" a="1"/>
  <c r="AB40" i="20" s="1"/>
  <c r="K40" i="20"/>
  <c r="S40" i="20"/>
  <c r="R40" i="20" a="1"/>
  <c r="R40" i="20" s="1"/>
  <c r="V40" i="20" a="1"/>
  <c r="V40" i="20" s="1"/>
  <c r="BT80" i="20" a="1"/>
  <c r="BT80" i="20" s="1"/>
  <c r="BR80" i="20" a="1"/>
  <c r="BR80" i="20" s="1"/>
  <c r="BK80" i="20" a="1"/>
  <c r="BK80" i="20" s="1"/>
  <c r="BI80" i="20"/>
  <c r="BE80" i="20"/>
  <c r="BA80" i="20"/>
  <c r="AQ80" i="20"/>
  <c r="AV80" i="20" a="1"/>
  <c r="AV80" i="20" s="1"/>
  <c r="X80" i="20" a="1"/>
  <c r="X80" i="20" s="1"/>
  <c r="AZ80" i="20" a="1"/>
  <c r="AZ80" i="20" s="1"/>
  <c r="R80" i="20" a="1"/>
  <c r="R80" i="20" s="1"/>
  <c r="Q80" i="20" a="1"/>
  <c r="Q80" i="20" s="1"/>
  <c r="Y80" i="20" a="1"/>
  <c r="Y80" i="20" s="1"/>
  <c r="J80" i="20" a="1"/>
  <c r="J80" i="20" s="1"/>
  <c r="N80" i="20" a="1"/>
  <c r="N80" i="20" s="1"/>
  <c r="I80" i="20" a="1"/>
  <c r="I80" i="20" s="1"/>
  <c r="CE80" i="20"/>
  <c r="CH80" i="20"/>
  <c r="BQ80" i="20"/>
  <c r="BG80" i="20" a="1"/>
  <c r="BG80" i="20" s="1"/>
  <c r="BB80" i="20" a="1"/>
  <c r="BB80" i="20" s="1"/>
  <c r="AT80" i="20" a="1"/>
  <c r="AT80" i="20" s="1"/>
  <c r="AW80" i="20"/>
  <c r="AD80" i="20" a="1"/>
  <c r="AD80" i="20" s="1"/>
  <c r="W80" i="20"/>
  <c r="L80" i="20" a="1"/>
  <c r="L80" i="20" s="1"/>
  <c r="P80" i="20" a="1"/>
  <c r="P80" i="20" s="1"/>
  <c r="C80" i="20" a="1"/>
  <c r="C80" i="20" s="1"/>
  <c r="E80" i="20" a="1"/>
  <c r="E80" i="20" s="1"/>
  <c r="W74" i="20"/>
  <c r="O74" i="20"/>
  <c r="K74" i="20"/>
  <c r="BD74" i="20" a="1"/>
  <c r="BD74" i="20" s="1"/>
  <c r="AE74" i="20"/>
  <c r="AO74" i="20"/>
  <c r="AV74" i="20" a="1"/>
  <c r="AV74" i="20" s="1"/>
  <c r="BE74" i="20"/>
  <c r="BC74" i="20" a="1"/>
  <c r="BC74" i="20" s="1"/>
  <c r="BH74" i="20" a="1"/>
  <c r="BH74" i="20" s="1"/>
  <c r="BL74" i="20" a="1"/>
  <c r="BL74" i="20" s="1"/>
  <c r="BP74" i="20" a="1"/>
  <c r="BP74" i="20" s="1"/>
  <c r="CH74" i="20"/>
  <c r="CE74" i="20"/>
  <c r="I105" i="20" a="1"/>
  <c r="I105" i="20" s="1"/>
  <c r="AP105" i="20"/>
  <c r="V105" i="20" a="1"/>
  <c r="V105" i="20" s="1"/>
  <c r="T105" i="20" a="1"/>
  <c r="T105" i="20" s="1"/>
  <c r="AC105" i="20" a="1"/>
  <c r="AC105" i="20" s="1"/>
  <c r="AW105" i="20"/>
  <c r="BW105" i="20" s="1" a="1"/>
  <c r="BW105" i="20" s="1"/>
  <c r="AB105" i="20" a="1"/>
  <c r="AB105" i="20" s="1"/>
  <c r="AT105" i="20" a="1"/>
  <c r="AT105" i="20" s="1"/>
  <c r="BB105" i="20" a="1"/>
  <c r="BB105" i="20" s="1"/>
  <c r="BI105" i="20"/>
  <c r="BZ105" i="20" s="1" a="1"/>
  <c r="BZ105" i="20" s="1"/>
  <c r="BH105" i="20" a="1"/>
  <c r="BH105" i="20" s="1"/>
  <c r="BN105" i="20" a="1"/>
  <c r="BN105" i="20" s="1"/>
  <c r="CG105" i="20"/>
  <c r="CE105" i="20"/>
  <c r="U25" i="20" a="1"/>
  <c r="U25" i="20" s="1"/>
  <c r="I40" i="20" a="1"/>
  <c r="I40" i="20" s="1"/>
  <c r="J40" i="20" a="1"/>
  <c r="J40" i="20" s="1"/>
  <c r="D40" i="20" a="1"/>
  <c r="D40" i="20" s="1"/>
  <c r="G40" i="20"/>
  <c r="Y40" i="20" a="1"/>
  <c r="Y40" i="20" s="1"/>
  <c r="AA40" i="20"/>
  <c r="AV40" i="20" a="1"/>
  <c r="AV40" i="20" s="1"/>
  <c r="AZ40" i="20" a="1"/>
  <c r="AZ40" i="20" s="1"/>
  <c r="BE40" i="20"/>
  <c r="BJ40" i="20" a="1"/>
  <c r="BJ40" i="20" s="1"/>
  <c r="BT40" i="20" a="1"/>
  <c r="BT40" i="20" s="1"/>
  <c r="F80" i="20" a="1"/>
  <c r="F80" i="20" s="1"/>
  <c r="AB80" i="20" a="1"/>
  <c r="AB80" i="20" s="1"/>
  <c r="M80" i="20" a="1"/>
  <c r="M80" i="20" s="1"/>
  <c r="AP80" i="20"/>
  <c r="AU80" i="20" a="1"/>
  <c r="AU80" i="20" s="1"/>
  <c r="AY80" i="20" a="1"/>
  <c r="AY80" i="20" s="1"/>
  <c r="BM80" i="20"/>
  <c r="BO80" i="20" a="1"/>
  <c r="BO80" i="20" s="1"/>
  <c r="CF80" i="20"/>
  <c r="M60" i="20" a="1"/>
  <c r="M60" i="20" s="1"/>
  <c r="AC60" i="20" a="1"/>
  <c r="AC60" i="20" s="1"/>
  <c r="BJ60" i="20" a="1"/>
  <c r="BJ60" i="20" s="1"/>
  <c r="E89" i="20" a="1"/>
  <c r="E89" i="20" s="1"/>
  <c r="E105" i="20" a="1"/>
  <c r="E105" i="20" s="1"/>
  <c r="C89" i="20" a="1"/>
  <c r="C89" i="20" s="1"/>
  <c r="C105" i="20" a="1"/>
  <c r="C105" i="20" s="1"/>
  <c r="T71" i="20" a="1"/>
  <c r="T71" i="20" s="1"/>
  <c r="U71" i="20" a="1"/>
  <c r="U71" i="20" s="1"/>
  <c r="H71" i="20" a="1"/>
  <c r="H71" i="20" s="1"/>
  <c r="AB71" i="20" a="1"/>
  <c r="AB71" i="20" s="1"/>
  <c r="AA71" i="20"/>
  <c r="AW71" i="20"/>
  <c r="AV71" i="20" a="1"/>
  <c r="AV71" i="20" s="1"/>
  <c r="BB71" i="20" a="1"/>
  <c r="BB71" i="20" s="1"/>
  <c r="BE71" i="20"/>
  <c r="BI71" i="20"/>
  <c r="BL71" i="20" a="1"/>
  <c r="BL71" i="20" s="1"/>
  <c r="BU71" i="20"/>
  <c r="I74" i="20" a="1"/>
  <c r="I74" i="20" s="1"/>
  <c r="AC74" i="20" a="1"/>
  <c r="AC74" i="20" s="1"/>
  <c r="Q74" i="20" a="1"/>
  <c r="Q74" i="20" s="1"/>
  <c r="L74" i="20" a="1"/>
  <c r="L74" i="20" s="1"/>
  <c r="Y74" i="20" a="1"/>
  <c r="Y74" i="20" s="1"/>
  <c r="AP74" i="20"/>
  <c r="AW74" i="20"/>
  <c r="AQ74" i="20"/>
  <c r="BI74" i="20"/>
  <c r="BB74" i="20" a="1"/>
  <c r="BB74" i="20" s="1"/>
  <c r="BF74" i="20" a="1"/>
  <c r="BF74" i="20" s="1"/>
  <c r="BQ74" i="20"/>
  <c r="BU74" i="20"/>
  <c r="K102" i="20"/>
  <c r="L102" i="20" a="1"/>
  <c r="L102" i="20" s="1"/>
  <c r="Y102" i="20" a="1"/>
  <c r="Y102" i="20" s="1"/>
  <c r="V102" i="20" a="1"/>
  <c r="V102" i="20" s="1"/>
  <c r="AP102" i="20"/>
  <c r="AO102" i="20"/>
  <c r="AX102" i="20" a="1"/>
  <c r="AX102" i="20" s="1"/>
  <c r="AY102" i="20" a="1"/>
  <c r="AY102" i="20" s="1"/>
  <c r="BA102" i="20"/>
  <c r="BG102" i="20" a="1"/>
  <c r="BG102" i="20" s="1"/>
  <c r="BJ102" i="20" a="1"/>
  <c r="BJ102" i="20" s="1"/>
  <c r="BT102" i="20" a="1"/>
  <c r="BT102" i="20" s="1"/>
  <c r="CG102" i="20"/>
  <c r="P105" i="20" a="1"/>
  <c r="P105" i="20" s="1"/>
  <c r="J105" i="20" a="1"/>
  <c r="J105" i="20" s="1"/>
  <c r="H105" i="20" a="1"/>
  <c r="H105" i="20" s="1"/>
  <c r="Z105" i="20" a="1"/>
  <c r="Z105" i="20" s="1"/>
  <c r="AO105" i="20"/>
  <c r="AU105" i="20" a="1"/>
  <c r="AU105" i="20" s="1"/>
  <c r="AD105" i="20" a="1"/>
  <c r="AD105" i="20" s="1"/>
  <c r="AX105" i="20" a="1"/>
  <c r="AX105" i="20" s="1"/>
  <c r="AY105" i="20" a="1"/>
  <c r="AY105" i="20" s="1"/>
  <c r="BL105" i="20" a="1"/>
  <c r="BL105" i="20" s="1"/>
  <c r="BJ105" i="20" a="1"/>
  <c r="BJ105" i="20" s="1"/>
  <c r="BQ105" i="20"/>
  <c r="CB105" i="20" s="1" a="1"/>
  <c r="CB105" i="20" s="1"/>
  <c r="BR105" i="20" a="1"/>
  <c r="BR105" i="20" s="1"/>
  <c r="E103" i="20" a="1"/>
  <c r="E103" i="20" s="1"/>
  <c r="F40" i="20" a="1"/>
  <c r="F40" i="20" s="1"/>
  <c r="L40" i="20" a="1"/>
  <c r="L40" i="20" s="1"/>
  <c r="M40" i="20" a="1"/>
  <c r="M40" i="20" s="1"/>
  <c r="H40" i="20" a="1"/>
  <c r="H40" i="20" s="1"/>
  <c r="AC40" i="20" a="1"/>
  <c r="AC40" i="20" s="1"/>
  <c r="AO40" i="20"/>
  <c r="AQ40" i="20"/>
  <c r="BB40" i="20" a="1"/>
  <c r="BB40" i="20" s="1"/>
  <c r="BI40" i="20"/>
  <c r="BP40" i="20" a="1"/>
  <c r="BP40" i="20" s="1"/>
  <c r="BU40" i="20"/>
  <c r="D80" i="20" a="1"/>
  <c r="D80" i="20" s="1"/>
  <c r="S80" i="20"/>
  <c r="K80" i="20"/>
  <c r="Z80" i="20" a="1"/>
  <c r="Z80" i="20" s="1"/>
  <c r="AE80" i="20"/>
  <c r="BC80" i="20" a="1"/>
  <c r="BC80" i="20" s="1"/>
  <c r="BH80" i="20" a="1"/>
  <c r="BH80" i="20" s="1"/>
  <c r="BP80" i="20" a="1"/>
  <c r="BP80" i="20" s="1"/>
  <c r="BU80" i="20"/>
  <c r="O60" i="20"/>
  <c r="AT60" i="20" a="1"/>
  <c r="AT60" i="20" s="1"/>
  <c r="BP60" i="20" a="1"/>
  <c r="BP60" i="20" s="1"/>
  <c r="CF45" i="20"/>
  <c r="CE45" i="20"/>
  <c r="BJ45" i="20" a="1"/>
  <c r="BJ45" i="20" s="1"/>
  <c r="AV45" i="20" a="1"/>
  <c r="AV45" i="20" s="1"/>
  <c r="W45" i="20"/>
  <c r="BR45" i="20" a="1"/>
  <c r="BR45" i="20" s="1"/>
  <c r="AX45" i="20" a="1"/>
  <c r="AX45" i="20" s="1"/>
  <c r="AA45" i="20"/>
  <c r="E45" i="20" a="1"/>
  <c r="E45" i="20" s="1"/>
  <c r="BQ45" i="20"/>
  <c r="I45" i="20" a="1"/>
  <c r="I45" i="20" s="1"/>
  <c r="AZ45" i="20" a="1"/>
  <c r="AZ45" i="20" s="1"/>
  <c r="J45" i="20" a="1"/>
  <c r="J45" i="20" s="1"/>
  <c r="S45" i="20"/>
  <c r="AW45" i="20"/>
  <c r="H95" i="20" a="1"/>
  <c r="H95" i="20" s="1"/>
  <c r="BP95" i="20" a="1"/>
  <c r="BP95" i="20" s="1"/>
  <c r="F95" i="20" a="1"/>
  <c r="F95" i="20" s="1"/>
  <c r="D95" i="20" a="1"/>
  <c r="D95" i="20" s="1"/>
  <c r="F63" i="20" a="1"/>
  <c r="F63" i="20" s="1"/>
  <c r="E63" i="20" a="1"/>
  <c r="E63" i="20" s="1"/>
  <c r="CH63" i="20"/>
  <c r="BO63" i="20" a="1"/>
  <c r="BO63" i="20" s="1"/>
  <c r="BL63" i="20" a="1"/>
  <c r="BL63" i="20" s="1"/>
  <c r="BK63" i="20" a="1"/>
  <c r="BK63" i="20" s="1"/>
  <c r="BH63" i="20" a="1"/>
  <c r="BH63" i="20" s="1"/>
  <c r="AZ63" i="20" a="1"/>
  <c r="AZ63" i="20" s="1"/>
  <c r="AX63" i="20" a="1"/>
  <c r="AX63" i="20" s="1"/>
  <c r="AU63" i="20" a="1"/>
  <c r="AU63" i="20" s="1"/>
  <c r="AW63" i="20"/>
  <c r="AD63" i="20" a="1"/>
  <c r="AD63" i="20" s="1"/>
  <c r="V63" i="20" a="1"/>
  <c r="V63" i="20" s="1"/>
  <c r="AP63" i="20"/>
  <c r="J63" i="20" a="1"/>
  <c r="J63" i="20" s="1"/>
  <c r="CE63" i="20"/>
  <c r="BS63" i="20" a="1"/>
  <c r="BS63" i="20" s="1"/>
  <c r="BT63" i="20" a="1"/>
  <c r="BT63" i="20" s="1"/>
  <c r="BJ63" i="20" a="1"/>
  <c r="BJ63" i="20" s="1"/>
  <c r="BI63" i="20"/>
  <c r="BE63" i="20"/>
  <c r="AY63" i="20" a="1"/>
  <c r="AY63" i="20" s="1"/>
  <c r="AT63" i="20" a="1"/>
  <c r="AT63" i="20" s="1"/>
  <c r="AE63" i="20"/>
  <c r="Y63" i="20" a="1"/>
  <c r="Y63" i="20" s="1"/>
  <c r="AB63" i="20" a="1"/>
  <c r="AB63" i="20" s="1"/>
  <c r="S63" i="20"/>
  <c r="P63" i="20" a="1"/>
  <c r="P63" i="20" s="1"/>
  <c r="W63" i="20"/>
  <c r="CF63" i="20"/>
  <c r="BR63" i="20" a="1"/>
  <c r="BR63" i="20" s="1"/>
  <c r="BP63" i="20" a="1"/>
  <c r="BP63" i="20" s="1"/>
  <c r="BQ63" i="20"/>
  <c r="BG63" i="20" a="1"/>
  <c r="BG63" i="20" s="1"/>
  <c r="BC63" i="20" a="1"/>
  <c r="BC63" i="20" s="1"/>
  <c r="BA63" i="20"/>
  <c r="AV63" i="20" a="1"/>
  <c r="AV63" i="20" s="1"/>
  <c r="AC63" i="20" a="1"/>
  <c r="AC63" i="20" s="1"/>
  <c r="BB63" i="20" a="1"/>
  <c r="BB63" i="20" s="1"/>
  <c r="AA63" i="20"/>
  <c r="Q63" i="20" a="1"/>
  <c r="Q63" i="20" s="1"/>
  <c r="N63" i="20" a="1"/>
  <c r="N63" i="20" s="1"/>
  <c r="U63" i="20" a="1"/>
  <c r="U63" i="20" s="1"/>
  <c r="CF29" i="20"/>
  <c r="BS29" i="20" a="1"/>
  <c r="BS29" i="20" s="1"/>
  <c r="BO29" i="20" a="1"/>
  <c r="BO29" i="20" s="1"/>
  <c r="BK29" i="20" a="1"/>
  <c r="BK29" i="20" s="1"/>
  <c r="BM29" i="20"/>
  <c r="BA29" i="20"/>
  <c r="AU29" i="20" a="1"/>
  <c r="AU29" i="20" s="1"/>
  <c r="BE29" i="20"/>
  <c r="AO29" i="20"/>
  <c r="Y29" i="20" a="1"/>
  <c r="Y29" i="20" s="1"/>
  <c r="Z29" i="20" a="1"/>
  <c r="Z29" i="20" s="1"/>
  <c r="G29" i="20"/>
  <c r="P29" i="20" a="1"/>
  <c r="P29" i="20" s="1"/>
  <c r="J29" i="20" a="1"/>
  <c r="J29" i="20" s="1"/>
  <c r="S29" i="20"/>
  <c r="CG29" i="20"/>
  <c r="BU29" i="20"/>
  <c r="BL29" i="20" a="1"/>
  <c r="BL29" i="20" s="1"/>
  <c r="BI29" i="20"/>
  <c r="BH29" i="20" a="1"/>
  <c r="BH29" i="20" s="1"/>
  <c r="AX29" i="20" a="1"/>
  <c r="AX29" i="20" s="1"/>
  <c r="AW29" i="20"/>
  <c r="AT29" i="20" a="1"/>
  <c r="AT29" i="20" s="1"/>
  <c r="AD29" i="20" a="1"/>
  <c r="AD29" i="20" s="1"/>
  <c r="AY29" i="20" a="1"/>
  <c r="AY29" i="20" s="1"/>
  <c r="K29" i="20"/>
  <c r="W29" i="20"/>
  <c r="N29" i="20" a="1"/>
  <c r="N29" i="20" s="1"/>
  <c r="H29" i="20" a="1"/>
  <c r="H29" i="20" s="1"/>
  <c r="BT29" i="20" a="1"/>
  <c r="BT29" i="20" s="1"/>
  <c r="BN29" i="20" a="1"/>
  <c r="BN29" i="20" s="1"/>
  <c r="BD29" i="20" a="1"/>
  <c r="BD29" i="20" s="1"/>
  <c r="AQ29" i="20"/>
  <c r="AA29" i="20"/>
  <c r="D29" i="20" a="1"/>
  <c r="D29" i="20" s="1"/>
  <c r="E29" i="20" a="1"/>
  <c r="E29" i="20" s="1"/>
  <c r="M29" i="20" a="1"/>
  <c r="M29" i="20" s="1"/>
  <c r="V29" i="20" a="1"/>
  <c r="V29" i="20" s="1"/>
  <c r="BR29" i="20" a="1"/>
  <c r="BR29" i="20" s="1"/>
  <c r="BG29" i="20" a="1"/>
  <c r="BG29" i="20" s="1"/>
  <c r="BC29" i="20" a="1"/>
  <c r="BC29" i="20" s="1"/>
  <c r="AR29" i="20"/>
  <c r="X29" i="20" a="1"/>
  <c r="X29" i="20" s="1"/>
  <c r="U29" i="20" a="1"/>
  <c r="U29" i="20" s="1"/>
  <c r="CE29" i="20"/>
  <c r="BJ29" i="20" a="1"/>
  <c r="BJ29" i="20" s="1"/>
  <c r="BP29" i="20" a="1"/>
  <c r="BP29" i="20" s="1"/>
  <c r="AZ29" i="20" a="1"/>
  <c r="AZ29" i="20" s="1"/>
  <c r="BB29" i="20" a="1"/>
  <c r="BB29" i="20" s="1"/>
  <c r="AC29" i="20" a="1"/>
  <c r="AC29" i="20" s="1"/>
  <c r="R29" i="20" a="1"/>
  <c r="R29" i="20" s="1"/>
  <c r="BG43" i="20" a="1"/>
  <c r="BG43" i="20" s="1"/>
  <c r="V43" i="20" a="1"/>
  <c r="V43" i="20" s="1"/>
  <c r="AQ43" i="20"/>
  <c r="BS43" i="20" a="1"/>
  <c r="BS43" i="20" s="1"/>
  <c r="Z43" i="20" a="1"/>
  <c r="Z43" i="20" s="1"/>
  <c r="G43" i="20"/>
  <c r="BQ43" i="20"/>
  <c r="C43" i="20" a="1"/>
  <c r="C43" i="20" s="1"/>
  <c r="E43" i="20" a="1"/>
  <c r="E43" i="20" s="1"/>
  <c r="D61" i="20" a="1"/>
  <c r="D61" i="20" s="1"/>
  <c r="CF61" i="20"/>
  <c r="BS61" i="20" a="1"/>
  <c r="BS61" i="20" s="1"/>
  <c r="BT61" i="20" a="1"/>
  <c r="BT61" i="20" s="1"/>
  <c r="BK61" i="20" a="1"/>
  <c r="BK61" i="20" s="1"/>
  <c r="BH61" i="20" a="1"/>
  <c r="BH61" i="20" s="1"/>
  <c r="BA61" i="20"/>
  <c r="BE61" i="20"/>
  <c r="BB61" i="20" a="1"/>
  <c r="BB61" i="20" s="1"/>
  <c r="AY61" i="20" a="1"/>
  <c r="AY61" i="20" s="1"/>
  <c r="AO61" i="20"/>
  <c r="X61" i="20" a="1"/>
  <c r="X61" i="20" s="1"/>
  <c r="N61" i="20" a="1"/>
  <c r="N61" i="20" s="1"/>
  <c r="K61" i="20"/>
  <c r="O61" i="20"/>
  <c r="P61" i="20" a="1"/>
  <c r="P61" i="20" s="1"/>
  <c r="CG61" i="20"/>
  <c r="BU61" i="20"/>
  <c r="BQ61" i="20"/>
  <c r="BJ61" i="20" a="1"/>
  <c r="BJ61" i="20" s="1"/>
  <c r="BL61" i="20" a="1"/>
  <c r="BL61" i="20" s="1"/>
  <c r="AX61" i="20" a="1"/>
  <c r="AX61" i="20" s="1"/>
  <c r="AU61" i="20" a="1"/>
  <c r="AU61" i="20" s="1"/>
  <c r="AR61" i="20"/>
  <c r="Z61" i="20" a="1"/>
  <c r="Z61" i="20" s="1"/>
  <c r="Y61" i="20" a="1"/>
  <c r="Y61" i="20" s="1"/>
  <c r="W61" i="20"/>
  <c r="L61" i="20" a="1"/>
  <c r="L61" i="20" s="1"/>
  <c r="V61" i="20" a="1"/>
  <c r="V61" i="20" s="1"/>
  <c r="M61" i="20" a="1"/>
  <c r="M61" i="20" s="1"/>
  <c r="BR61" i="20" a="1"/>
  <c r="BR61" i="20" s="1"/>
  <c r="BM61" i="20"/>
  <c r="BD61" i="20" a="1"/>
  <c r="BD61" i="20" s="1"/>
  <c r="AQ61" i="20"/>
  <c r="AB61" i="20" a="1"/>
  <c r="AB61" i="20" s="1"/>
  <c r="R61" i="20" a="1"/>
  <c r="R61" i="20" s="1"/>
  <c r="S61" i="20"/>
  <c r="BP61" i="20" a="1"/>
  <c r="BP61" i="20" s="1"/>
  <c r="BI61" i="20"/>
  <c r="BC61" i="20" a="1"/>
  <c r="BC61" i="20" s="1"/>
  <c r="AT61" i="20" a="1"/>
  <c r="AT61" i="20" s="1"/>
  <c r="AP61" i="20"/>
  <c r="I61" i="20" a="1"/>
  <c r="I61" i="20" s="1"/>
  <c r="H61" i="20" a="1"/>
  <c r="H61" i="20" s="1"/>
  <c r="CE61" i="20"/>
  <c r="BO61" i="20" a="1"/>
  <c r="BO61" i="20" s="1"/>
  <c r="BF61" i="20" a="1"/>
  <c r="BF61" i="20" s="1"/>
  <c r="AZ61" i="20" a="1"/>
  <c r="AZ61" i="20" s="1"/>
  <c r="AV61" i="20" a="1"/>
  <c r="AV61" i="20" s="1"/>
  <c r="AC61" i="20" a="1"/>
  <c r="AC61" i="20" s="1"/>
  <c r="Q61" i="20" a="1"/>
  <c r="Q61" i="20" s="1"/>
  <c r="F61" i="20" a="1"/>
  <c r="F61" i="20" s="1"/>
  <c r="BO75" i="20" a="1"/>
  <c r="BO75" i="20" s="1"/>
  <c r="X75" i="20" a="1"/>
  <c r="X75" i="20" s="1"/>
  <c r="D75" i="20" a="1"/>
  <c r="D75" i="20" s="1"/>
  <c r="E75" i="20" a="1"/>
  <c r="E75" i="20" s="1"/>
  <c r="R75" i="20" a="1"/>
  <c r="R75" i="20" s="1"/>
  <c r="CF90" i="20"/>
  <c r="BN90" i="20" a="1"/>
  <c r="BN90" i="20" s="1"/>
  <c r="AX90" i="20" a="1"/>
  <c r="AX90" i="20" s="1"/>
  <c r="AC90" i="20" a="1"/>
  <c r="AC90" i="20" s="1"/>
  <c r="X90" i="20" a="1"/>
  <c r="X90" i="20" s="1"/>
  <c r="W90" i="20"/>
  <c r="K90" i="20"/>
  <c r="CH90" i="20"/>
  <c r="BF90" i="20" a="1"/>
  <c r="BF90" i="20" s="1"/>
  <c r="BA90" i="20"/>
  <c r="AW90" i="20"/>
  <c r="AE90" i="20"/>
  <c r="O90" i="20"/>
  <c r="BP90" i="20" a="1"/>
  <c r="BP90" i="20" s="1"/>
  <c r="BC90" i="20" a="1"/>
  <c r="BC90" i="20" s="1"/>
  <c r="T90" i="20" a="1"/>
  <c r="T90" i="20" s="1"/>
  <c r="U90" i="20" a="1"/>
  <c r="U90" i="20" s="1"/>
  <c r="BU90" i="20"/>
  <c r="AU90" i="20" a="1"/>
  <c r="AU90" i="20" s="1"/>
  <c r="L90" i="20" a="1"/>
  <c r="L90" i="20" s="1"/>
  <c r="BK90" i="20" a="1"/>
  <c r="BK90" i="20" s="1"/>
  <c r="Y90" i="20" a="1"/>
  <c r="Y90" i="20" s="1"/>
  <c r="AY90" i="20" a="1"/>
  <c r="AY90" i="20" s="1"/>
  <c r="BL91" i="20" a="1"/>
  <c r="BL91" i="20" s="1"/>
  <c r="AY91" i="20" a="1"/>
  <c r="AY91" i="20" s="1"/>
  <c r="O91" i="20"/>
  <c r="P91" i="20" a="1"/>
  <c r="P91" i="20" s="1"/>
  <c r="I91" i="20" a="1"/>
  <c r="I91" i="20" s="1"/>
  <c r="C91" i="20" a="1"/>
  <c r="C91" i="20" s="1"/>
  <c r="G91" i="20"/>
  <c r="AA91" i="20"/>
  <c r="E91" i="20" a="1"/>
  <c r="E91" i="20" s="1"/>
  <c r="R91" i="20" a="1"/>
  <c r="R91" i="20" s="1"/>
  <c r="AR90" i="20"/>
  <c r="T63" i="20" a="1"/>
  <c r="T63" i="20" s="1"/>
  <c r="R62" i="20" a="1"/>
  <c r="R62" i="20" s="1"/>
  <c r="R31" i="20" a="1"/>
  <c r="R31" i="20" s="1"/>
  <c r="E90" i="20" a="1"/>
  <c r="E90" i="20" s="1"/>
  <c r="E106" i="20" a="1"/>
  <c r="E106" i="20" s="1"/>
  <c r="C61" i="20" a="1"/>
  <c r="C61" i="20" s="1"/>
  <c r="C93" i="20" a="1"/>
  <c r="C93" i="20" s="1"/>
  <c r="P31" i="20" a="1"/>
  <c r="P31" i="20" s="1"/>
  <c r="I31" i="20" a="1"/>
  <c r="I31" i="20" s="1"/>
  <c r="AU31" i="20" a="1"/>
  <c r="AU31" i="20" s="1"/>
  <c r="T31" i="20" a="1"/>
  <c r="T31" i="20" s="1"/>
  <c r="AB31" i="20" a="1"/>
  <c r="AB31" i="20" s="1"/>
  <c r="Z31" i="20" a="1"/>
  <c r="Z31" i="20" s="1"/>
  <c r="AW31" i="20"/>
  <c r="AV31" i="20" a="1"/>
  <c r="AV31" i="20" s="1"/>
  <c r="BA31" i="20"/>
  <c r="BH31" i="20" a="1"/>
  <c r="BH31" i="20" s="1"/>
  <c r="BI31" i="20"/>
  <c r="BQ31" i="20"/>
  <c r="BP31" i="20" a="1"/>
  <c r="BP31" i="20" s="1"/>
  <c r="BS31" i="20" a="1"/>
  <c r="BS31" i="20" s="1"/>
  <c r="CE31" i="20"/>
  <c r="M47" i="20" a="1"/>
  <c r="M47" i="20" s="1"/>
  <c r="W47" i="20"/>
  <c r="Q47" i="20" a="1"/>
  <c r="Q47" i="20" s="1"/>
  <c r="F47" i="20" a="1"/>
  <c r="F47" i="20" s="1"/>
  <c r="Y47" i="20" a="1"/>
  <c r="Y47" i="20" s="1"/>
  <c r="AO47" i="20"/>
  <c r="AE47" i="20"/>
  <c r="BF47" i="20" a="1"/>
  <c r="BF47" i="20" s="1"/>
  <c r="BD47" i="20" a="1"/>
  <c r="BD47" i="20" s="1"/>
  <c r="BI47" i="20"/>
  <c r="BQ47" i="20"/>
  <c r="L63" i="20" a="1"/>
  <c r="L63" i="20" s="1"/>
  <c r="Z63" i="20" a="1"/>
  <c r="Z63" i="20" s="1"/>
  <c r="BF63" i="20" a="1"/>
  <c r="BF63" i="20" s="1"/>
  <c r="CG63" i="20"/>
  <c r="Y93" i="20" a="1"/>
  <c r="Y93" i="20" s="1"/>
  <c r="AV93" i="20" a="1"/>
  <c r="AV93" i="20" s="1"/>
  <c r="BH93" i="20" a="1"/>
  <c r="BH93" i="20" s="1"/>
  <c r="T78" i="20" a="1"/>
  <c r="T78" i="20" s="1"/>
  <c r="AO78" i="20"/>
  <c r="BK78" i="20" a="1"/>
  <c r="BK78" i="20" s="1"/>
  <c r="CE78" i="20"/>
  <c r="E47" i="20" a="1"/>
  <c r="E47" i="20" s="1"/>
  <c r="F75" i="20" a="1"/>
  <c r="F75" i="20" s="1"/>
  <c r="I29" i="20" a="1"/>
  <c r="I29" i="20" s="1"/>
  <c r="BQ29" i="20"/>
  <c r="AW61" i="20"/>
  <c r="BB90" i="20" a="1"/>
  <c r="BB90" i="20" s="1"/>
  <c r="AA106" i="20"/>
  <c r="BG27" i="20" a="1"/>
  <c r="BG27" i="20" s="1"/>
  <c r="O27" i="20"/>
  <c r="AR27" i="20"/>
  <c r="BS27" i="20" a="1"/>
  <c r="BS27" i="20" s="1"/>
  <c r="AE27" i="20"/>
  <c r="BJ27" i="20" a="1"/>
  <c r="BJ27" i="20" s="1"/>
  <c r="X27" i="20" a="1"/>
  <c r="X27" i="20" s="1"/>
  <c r="BE27" i="20"/>
  <c r="J27" i="20" a="1"/>
  <c r="J27" i="20" s="1"/>
  <c r="I27" i="20" a="1"/>
  <c r="I27" i="20" s="1"/>
  <c r="BP77" i="20" a="1"/>
  <c r="BP77" i="20" s="1"/>
  <c r="BD77" i="20" a="1"/>
  <c r="BD77" i="20" s="1"/>
  <c r="V77" i="20" a="1"/>
  <c r="V77" i="20" s="1"/>
  <c r="CF49" i="20"/>
  <c r="AR49" i="20"/>
  <c r="BN49" i="20" a="1"/>
  <c r="BN49" i="20" s="1"/>
  <c r="AD49" i="20" a="1"/>
  <c r="AD49" i="20" s="1"/>
  <c r="BF49" i="20" a="1"/>
  <c r="BF49" i="20" s="1"/>
  <c r="V49" i="20" a="1"/>
  <c r="V49" i="20" s="1"/>
  <c r="M49" i="20" a="1"/>
  <c r="M49" i="20" s="1"/>
  <c r="I49" i="20" a="1"/>
  <c r="I49" i="20" s="1"/>
  <c r="F93" i="20" a="1"/>
  <c r="F93" i="20" s="1"/>
  <c r="CG93" i="20"/>
  <c r="BS93" i="20" a="1"/>
  <c r="BS93" i="20" s="1"/>
  <c r="BO93" i="20" a="1"/>
  <c r="BO93" i="20" s="1"/>
  <c r="BM93" i="20"/>
  <c r="BD93" i="20" a="1"/>
  <c r="BD93" i="20" s="1"/>
  <c r="BC93" i="20" a="1"/>
  <c r="BC93" i="20" s="1"/>
  <c r="AU93" i="20" a="1"/>
  <c r="AU93" i="20" s="1"/>
  <c r="AC93" i="20" a="1"/>
  <c r="AC93" i="20" s="1"/>
  <c r="AR93" i="20"/>
  <c r="BE93" i="20"/>
  <c r="V93" i="20" a="1"/>
  <c r="V93" i="20" s="1"/>
  <c r="M93" i="20" a="1"/>
  <c r="M93" i="20" s="1"/>
  <c r="U93" i="20" a="1"/>
  <c r="U93" i="20" s="1"/>
  <c r="Q93" i="20" a="1"/>
  <c r="Q93" i="20" s="1"/>
  <c r="CH93" i="20"/>
  <c r="BN93" i="20" a="1"/>
  <c r="BN93" i="20" s="1"/>
  <c r="BL93" i="20" a="1"/>
  <c r="BL93" i="20" s="1"/>
  <c r="BI93" i="20"/>
  <c r="AZ93" i="20" a="1"/>
  <c r="AZ93" i="20" s="1"/>
  <c r="BA93" i="20"/>
  <c r="AW93" i="20"/>
  <c r="BG93" i="20" a="1"/>
  <c r="BG93" i="20" s="1"/>
  <c r="X93" i="20" a="1"/>
  <c r="X93" i="20" s="1"/>
  <c r="AO93" i="20"/>
  <c r="R93" i="20" a="1"/>
  <c r="R93" i="20" s="1"/>
  <c r="H93" i="20" a="1"/>
  <c r="H93" i="20" s="1"/>
  <c r="J93" i="20" a="1"/>
  <c r="J93" i="20" s="1"/>
  <c r="N93" i="20" a="1"/>
  <c r="N93" i="20" s="1"/>
  <c r="CE93" i="20"/>
  <c r="BR93" i="20" a="1"/>
  <c r="BR93" i="20" s="1"/>
  <c r="BU93" i="20"/>
  <c r="BJ93" i="20" a="1"/>
  <c r="BJ93" i="20" s="1"/>
  <c r="BF93" i="20" a="1"/>
  <c r="BF93" i="20" s="1"/>
  <c r="AY93" i="20" a="1"/>
  <c r="AY93" i="20" s="1"/>
  <c r="BB93" i="20" a="1"/>
  <c r="BB93" i="20" s="1"/>
  <c r="AQ93" i="20"/>
  <c r="AT93" i="20" a="1"/>
  <c r="AT93" i="20" s="1"/>
  <c r="AB93" i="20" a="1"/>
  <c r="AB93" i="20" s="1"/>
  <c r="AD93" i="20" a="1"/>
  <c r="AD93" i="20" s="1"/>
  <c r="P93" i="20" a="1"/>
  <c r="P93" i="20" s="1"/>
  <c r="AP93" i="20"/>
  <c r="W93" i="20"/>
  <c r="L93" i="20" a="1"/>
  <c r="L93" i="20" s="1"/>
  <c r="AZ44" i="20" a="1"/>
  <c r="AZ44" i="20" s="1"/>
  <c r="F44" i="20" a="1"/>
  <c r="F44" i="20" s="1"/>
  <c r="AE29" i="20"/>
  <c r="Q95" i="20" a="1"/>
  <c r="Q95" i="20" s="1"/>
  <c r="M45" i="20" a="1"/>
  <c r="M45" i="20" s="1"/>
  <c r="O29" i="20"/>
  <c r="K63" i="20"/>
  <c r="H31" i="20" a="1"/>
  <c r="H31" i="20" s="1"/>
  <c r="G49" i="20"/>
  <c r="G63" i="20"/>
  <c r="E78" i="20" a="1"/>
  <c r="E78" i="20" s="1"/>
  <c r="G31" i="20"/>
  <c r="U31" i="20" a="1"/>
  <c r="U31" i="20" s="1"/>
  <c r="K31" i="20"/>
  <c r="F31" i="20" a="1"/>
  <c r="F31" i="20" s="1"/>
  <c r="V31" i="20" a="1"/>
  <c r="V31" i="20" s="1"/>
  <c r="AD31" i="20" a="1"/>
  <c r="AD31" i="20" s="1"/>
  <c r="AC31" i="20" a="1"/>
  <c r="AC31" i="20" s="1"/>
  <c r="AR31" i="20"/>
  <c r="AZ31" i="20" a="1"/>
  <c r="AZ31" i="20" s="1"/>
  <c r="AY31" i="20" a="1"/>
  <c r="AY31" i="20" s="1"/>
  <c r="BC31" i="20" a="1"/>
  <c r="BC31" i="20" s="1"/>
  <c r="BL31" i="20" a="1"/>
  <c r="BL31" i="20" s="1"/>
  <c r="BK31" i="20" a="1"/>
  <c r="BK31" i="20" s="1"/>
  <c r="BU31" i="20"/>
  <c r="CH31" i="20"/>
  <c r="O47" i="20"/>
  <c r="D47" i="20" a="1"/>
  <c r="D47" i="20" s="1"/>
  <c r="S47" i="20"/>
  <c r="N47" i="20" a="1"/>
  <c r="N47" i="20" s="1"/>
  <c r="AA47" i="20"/>
  <c r="X47" i="20" a="1"/>
  <c r="X47" i="20" s="1"/>
  <c r="AV47" i="20" a="1"/>
  <c r="AV47" i="20" s="1"/>
  <c r="AQ47" i="20"/>
  <c r="BB47" i="20" a="1"/>
  <c r="BB47" i="20" s="1"/>
  <c r="BR47" i="20" a="1"/>
  <c r="BR47" i="20" s="1"/>
  <c r="H63" i="20" a="1"/>
  <c r="H63" i="20" s="1"/>
  <c r="AR63" i="20"/>
  <c r="BM63" i="20"/>
  <c r="O93" i="20"/>
  <c r="AE93" i="20"/>
  <c r="BQ93" i="20"/>
  <c r="U78" i="20" a="1"/>
  <c r="U78" i="20" s="1"/>
  <c r="AT78" i="20" a="1"/>
  <c r="AT78" i="20" s="1"/>
  <c r="AB29" i="20" a="1"/>
  <c r="AB29" i="20" s="1"/>
  <c r="CH29" i="20"/>
  <c r="T61" i="20" a="1"/>
  <c r="T61" i="20" s="1"/>
  <c r="BG61" i="20" a="1"/>
  <c r="BG61" i="20" s="1"/>
  <c r="AV95" i="20" a="1"/>
  <c r="AV95" i="20" s="1"/>
  <c r="I59" i="20" a="1"/>
  <c r="I59" i="20" s="1"/>
  <c r="H59" i="20" a="1"/>
  <c r="H59" i="20" s="1"/>
  <c r="BO59" i="20" a="1"/>
  <c r="BO59" i="20" s="1"/>
  <c r="AQ59" i="20"/>
  <c r="K59" i="20"/>
  <c r="N59" i="20" a="1"/>
  <c r="N59" i="20" s="1"/>
  <c r="U59" i="20" a="1"/>
  <c r="U59" i="20" s="1"/>
  <c r="C59" i="20" a="1"/>
  <c r="C59" i="20" s="1"/>
  <c r="CF47" i="20"/>
  <c r="BT47" i="20" a="1"/>
  <c r="BT47" i="20" s="1"/>
  <c r="BL47" i="20" a="1"/>
  <c r="BL47" i="20" s="1"/>
  <c r="BM47" i="20"/>
  <c r="BG47" i="20" a="1"/>
  <c r="BG47" i="20" s="1"/>
  <c r="AY47" i="20" a="1"/>
  <c r="AY47" i="20" s="1"/>
  <c r="AX47" i="20" a="1"/>
  <c r="AX47" i="20" s="1"/>
  <c r="CG47" i="20"/>
  <c r="BS47" i="20" a="1"/>
  <c r="BS47" i="20" s="1"/>
  <c r="BJ47" i="20" a="1"/>
  <c r="BJ47" i="20" s="1"/>
  <c r="BK47" i="20" a="1"/>
  <c r="BK47" i="20" s="1"/>
  <c r="BE47" i="20"/>
  <c r="BH47" i="20" a="1"/>
  <c r="BH47" i="20" s="1"/>
  <c r="AZ47" i="20" a="1"/>
  <c r="AZ47" i="20" s="1"/>
  <c r="CF78" i="20"/>
  <c r="BU78" i="20"/>
  <c r="BP78" i="20" a="1"/>
  <c r="BP78" i="20" s="1"/>
  <c r="BM78" i="20"/>
  <c r="BG78" i="20" a="1"/>
  <c r="BG78" i="20" s="1"/>
  <c r="BA78" i="20"/>
  <c r="AY78" i="20" a="1"/>
  <c r="AY78" i="20" s="1"/>
  <c r="AR78" i="20"/>
  <c r="AD78" i="20" a="1"/>
  <c r="AD78" i="20" s="1"/>
  <c r="AC78" i="20" a="1"/>
  <c r="AC78" i="20" s="1"/>
  <c r="AA78" i="20"/>
  <c r="Q78" i="20" a="1"/>
  <c r="Q78" i="20" s="1"/>
  <c r="P78" i="20" a="1"/>
  <c r="P78" i="20" s="1"/>
  <c r="S78" i="20"/>
  <c r="CG78" i="20"/>
  <c r="BR78" i="20" a="1"/>
  <c r="BR78" i="20" s="1"/>
  <c r="BN78" i="20" a="1"/>
  <c r="BN78" i="20" s="1"/>
  <c r="BL78" i="20" a="1"/>
  <c r="BL78" i="20" s="1"/>
  <c r="BF78" i="20" a="1"/>
  <c r="BF78" i="20" s="1"/>
  <c r="AZ78" i="20" a="1"/>
  <c r="AZ78" i="20" s="1"/>
  <c r="AW78" i="20"/>
  <c r="AX78" i="20" a="1"/>
  <c r="AX78" i="20" s="1"/>
  <c r="Y78" i="20" a="1"/>
  <c r="Y78" i="20" s="1"/>
  <c r="X78" i="20" a="1"/>
  <c r="X78" i="20" s="1"/>
  <c r="AE78" i="20"/>
  <c r="O78" i="20"/>
  <c r="N78" i="20" a="1"/>
  <c r="N78" i="20" s="1"/>
  <c r="M78" i="20" a="1"/>
  <c r="M78" i="20" s="1"/>
  <c r="C78" i="20" a="1"/>
  <c r="C78" i="20" s="1"/>
  <c r="F78" i="20" a="1"/>
  <c r="F78" i="20" s="1"/>
  <c r="BS78" i="20" a="1"/>
  <c r="BS78" i="20" s="1"/>
  <c r="BT78" i="20" a="1"/>
  <c r="BT78" i="20" s="1"/>
  <c r="BQ78" i="20"/>
  <c r="BH78" i="20" a="1"/>
  <c r="BH78" i="20" s="1"/>
  <c r="BD78" i="20" a="1"/>
  <c r="BD78" i="20" s="1"/>
  <c r="BI78" i="20"/>
  <c r="AQ78" i="20"/>
  <c r="AU78" i="20" a="1"/>
  <c r="AU78" i="20" s="1"/>
  <c r="AV78" i="20" a="1"/>
  <c r="AV78" i="20" s="1"/>
  <c r="BC78" i="20" a="1"/>
  <c r="BC78" i="20" s="1"/>
  <c r="Z78" i="20" a="1"/>
  <c r="Z78" i="20" s="1"/>
  <c r="J78" i="20" a="1"/>
  <c r="J78" i="20" s="1"/>
  <c r="I78" i="20" a="1"/>
  <c r="I78" i="20" s="1"/>
  <c r="H78" i="20" a="1"/>
  <c r="H78" i="20" s="1"/>
  <c r="G62" i="20"/>
  <c r="BD62" i="20" a="1"/>
  <c r="BD62" i="20" s="1"/>
  <c r="AA62" i="20"/>
  <c r="C62" i="20" a="1"/>
  <c r="C62" i="20" s="1"/>
  <c r="F62" i="20" a="1"/>
  <c r="F62" i="20" s="1"/>
  <c r="N62" i="20" a="1"/>
  <c r="N62" i="20" s="1"/>
  <c r="T62" i="20" a="1"/>
  <c r="T62" i="20" s="1"/>
  <c r="D62" i="20" a="1"/>
  <c r="D62" i="20" s="1"/>
  <c r="CE106" i="20"/>
  <c r="AR106" i="20"/>
  <c r="G106" i="20"/>
  <c r="C106" i="20" a="1"/>
  <c r="C106" i="20" s="1"/>
  <c r="F106" i="20" a="1"/>
  <c r="F106" i="20" s="1"/>
  <c r="P106" i="20" a="1"/>
  <c r="P106" i="20" s="1"/>
  <c r="AD90" i="20" a="1"/>
  <c r="AD90" i="20" s="1"/>
  <c r="X95" i="20" a="1"/>
  <c r="X95" i="20" s="1"/>
  <c r="L78" i="20" a="1"/>
  <c r="L78" i="20" s="1"/>
  <c r="M63" i="20" a="1"/>
  <c r="M63" i="20" s="1"/>
  <c r="L27" i="20" a="1"/>
  <c r="L27" i="20" s="1"/>
  <c r="K27" i="20"/>
  <c r="F29" i="20" a="1"/>
  <c r="F29" i="20" s="1"/>
  <c r="E93" i="20" a="1"/>
  <c r="E93" i="20" s="1"/>
  <c r="C45" i="20" a="1"/>
  <c r="C45" i="20" s="1"/>
  <c r="C77" i="20" a="1"/>
  <c r="C77" i="20" s="1"/>
  <c r="L31" i="20" a="1"/>
  <c r="L31" i="20" s="1"/>
  <c r="W31" i="20"/>
  <c r="Q31" i="20" a="1"/>
  <c r="Q31" i="20" s="1"/>
  <c r="M31" i="20" a="1"/>
  <c r="M31" i="20" s="1"/>
  <c r="Y31" i="20" a="1"/>
  <c r="Y31" i="20" s="1"/>
  <c r="AP31" i="20"/>
  <c r="AE31" i="20"/>
  <c r="AT31" i="20" a="1"/>
  <c r="AT31" i="20" s="1"/>
  <c r="BB31" i="20" a="1"/>
  <c r="BB31" i="20" s="1"/>
  <c r="BF31" i="20" a="1"/>
  <c r="BF31" i="20" s="1"/>
  <c r="BE31" i="20"/>
  <c r="BJ31" i="20" a="1"/>
  <c r="BJ31" i="20" s="1"/>
  <c r="BM31" i="20"/>
  <c r="BR31" i="20" a="1"/>
  <c r="BR31" i="20" s="1"/>
  <c r="P47" i="20" a="1"/>
  <c r="P47" i="20" s="1"/>
  <c r="I47" i="20" a="1"/>
  <c r="I47" i="20" s="1"/>
  <c r="AP47" i="20"/>
  <c r="T47" i="20" a="1"/>
  <c r="T47" i="20" s="1"/>
  <c r="AB47" i="20" a="1"/>
  <c r="AB47" i="20" s="1"/>
  <c r="Z47" i="20" a="1"/>
  <c r="Z47" i="20" s="1"/>
  <c r="AR47" i="20"/>
  <c r="AW47" i="20"/>
  <c r="BC47" i="20" a="1"/>
  <c r="BC47" i="20" s="1"/>
  <c r="BN47" i="20" a="1"/>
  <c r="BN47" i="20" s="1"/>
  <c r="CH47" i="20"/>
  <c r="X63" i="20" a="1"/>
  <c r="X63" i="20" s="1"/>
  <c r="AQ63" i="20"/>
  <c r="BN63" i="20" a="1"/>
  <c r="BN63" i="20" s="1"/>
  <c r="I93" i="20" a="1"/>
  <c r="I93" i="20" s="1"/>
  <c r="Z93" i="20" a="1"/>
  <c r="Z93" i="20" s="1"/>
  <c r="AX93" i="20" a="1"/>
  <c r="AX93" i="20" s="1"/>
  <c r="BP93" i="20" a="1"/>
  <c r="BP93" i="20" s="1"/>
  <c r="AB78" i="20" a="1"/>
  <c r="AB78" i="20" s="1"/>
  <c r="BE78" i="20"/>
  <c r="BO78" i="20" a="1"/>
  <c r="BO78" i="20" s="1"/>
  <c r="W49" i="20"/>
  <c r="AV29" i="20" a="1"/>
  <c r="AV29" i="20" s="1"/>
  <c r="AP45" i="20"/>
  <c r="U61" i="20" a="1"/>
  <c r="U61" i="20" s="1"/>
  <c r="BN61" i="20" a="1"/>
  <c r="BN61" i="20" s="1"/>
  <c r="Q90" i="20" a="1"/>
  <c r="Q90" i="20" s="1"/>
  <c r="S59" i="20"/>
  <c r="T28" i="20" a="1"/>
  <c r="T28" i="20" s="1"/>
  <c r="S28" i="20"/>
  <c r="V28" i="20" a="1"/>
  <c r="V28" i="20" s="1"/>
  <c r="M28" i="20" a="1"/>
  <c r="M28" i="20" s="1"/>
  <c r="AP28" i="20"/>
  <c r="AO28" i="20"/>
  <c r="AZ28" i="20" a="1"/>
  <c r="AZ28" i="20" s="1"/>
  <c r="AY28" i="20" a="1"/>
  <c r="AY28" i="20" s="1"/>
  <c r="BF28" i="20" a="1"/>
  <c r="BF28" i="20" s="1"/>
  <c r="BM28" i="20"/>
  <c r="BT28" i="20" a="1"/>
  <c r="BT28" i="20" s="1"/>
  <c r="CF28" i="20"/>
  <c r="G60" i="20"/>
  <c r="F60" i="20" a="1"/>
  <c r="F60" i="20" s="1"/>
  <c r="T60" i="20" a="1"/>
  <c r="T60" i="20" s="1"/>
  <c r="R60" i="20" a="1"/>
  <c r="R60" i="20" s="1"/>
  <c r="D60" i="20" a="1"/>
  <c r="D60" i="20" s="1"/>
  <c r="V60" i="20" a="1"/>
  <c r="V60" i="20" s="1"/>
  <c r="AB60" i="20" a="1"/>
  <c r="AB60" i="20" s="1"/>
  <c r="AO60" i="20"/>
  <c r="AW60" i="20"/>
  <c r="BA60" i="20"/>
  <c r="BF60" i="20" a="1"/>
  <c r="BF60" i="20" s="1"/>
  <c r="BH60" i="20" a="1"/>
  <c r="BH60" i="20" s="1"/>
  <c r="BG60" i="20" a="1"/>
  <c r="BG60" i="20" s="1"/>
  <c r="BM60" i="20"/>
  <c r="BU60" i="20"/>
  <c r="CG60" i="20"/>
  <c r="N28" i="20" a="1"/>
  <c r="N28" i="20" s="1"/>
  <c r="R28" i="20" a="1"/>
  <c r="R28" i="20" s="1"/>
  <c r="E28" i="20" a="1"/>
  <c r="E28" i="20" s="1"/>
  <c r="AA28" i="20"/>
  <c r="Q28" i="20" a="1"/>
  <c r="Q28" i="20" s="1"/>
  <c r="AB28" i="20" a="1"/>
  <c r="AB28" i="20" s="1"/>
  <c r="AT28" i="20" a="1"/>
  <c r="AT28" i="20" s="1"/>
  <c r="AV28" i="20" a="1"/>
  <c r="AV28" i="20" s="1"/>
  <c r="BQ28" i="20"/>
  <c r="BG28" i="20" a="1"/>
  <c r="BG28" i="20" s="1"/>
  <c r="BN28" i="20" a="1"/>
  <c r="BN28" i="20" s="1"/>
  <c r="BS28" i="20" a="1"/>
  <c r="BS28" i="20" s="1"/>
  <c r="CE28" i="20"/>
  <c r="P60" i="20" a="1"/>
  <c r="P60" i="20" s="1"/>
  <c r="H60" i="20" a="1"/>
  <c r="H60" i="20" s="1"/>
  <c r="E60" i="20" a="1"/>
  <c r="E60" i="20" s="1"/>
  <c r="U60" i="20" a="1"/>
  <c r="U60" i="20" s="1"/>
  <c r="J60" i="20" a="1"/>
  <c r="J60" i="20" s="1"/>
  <c r="Y60" i="20" a="1"/>
  <c r="Y60" i="20" s="1"/>
  <c r="AP60" i="20"/>
  <c r="AU60" i="20" a="1"/>
  <c r="AU60" i="20" s="1"/>
  <c r="AQ60" i="20"/>
  <c r="BB60" i="20" a="1"/>
  <c r="BB60" i="20" s="1"/>
  <c r="AY60" i="20" a="1"/>
  <c r="AY60" i="20" s="1"/>
  <c r="BI60" i="20"/>
  <c r="BK60" i="20" a="1"/>
  <c r="BK60" i="20" s="1"/>
  <c r="BN60" i="20" a="1"/>
  <c r="BN60" i="20" s="1"/>
  <c r="BS60" i="20" a="1"/>
  <c r="BS60" i="20" s="1"/>
  <c r="C27" i="20" a="1"/>
  <c r="C27" i="20" s="1"/>
  <c r="CH27" i="20"/>
  <c r="BT27" i="20" a="1"/>
  <c r="BT27" i="20" s="1"/>
  <c r="BK27" i="20" a="1"/>
  <c r="BK27" i="20" s="1"/>
  <c r="BL27" i="20" a="1"/>
  <c r="BL27" i="20" s="1"/>
  <c r="BI27" i="20"/>
  <c r="AY27" i="20" a="1"/>
  <c r="AY27" i="20" s="1"/>
  <c r="BA27" i="20"/>
  <c r="AX27" i="20" a="1"/>
  <c r="AX27" i="20" s="1"/>
  <c r="AB27" i="20" a="1"/>
  <c r="AB27" i="20" s="1"/>
  <c r="AC27" i="20" a="1"/>
  <c r="AC27" i="20" s="1"/>
  <c r="N27" i="20" a="1"/>
  <c r="N27" i="20" s="1"/>
  <c r="H27" i="20" a="1"/>
  <c r="H27" i="20" s="1"/>
  <c r="T27" i="20" a="1"/>
  <c r="T27" i="20" s="1"/>
  <c r="M27" i="20" a="1"/>
  <c r="M27" i="20" s="1"/>
  <c r="G27" i="20"/>
  <c r="CE27" i="20"/>
  <c r="BU27" i="20"/>
  <c r="BP27" i="20" a="1"/>
  <c r="BP27" i="20" s="1"/>
  <c r="BQ27" i="20"/>
  <c r="BH27" i="20" a="1"/>
  <c r="BH27" i="20" s="1"/>
  <c r="BD27" i="20" a="1"/>
  <c r="BD27" i="20" s="1"/>
  <c r="BC27" i="20" a="1"/>
  <c r="BC27" i="20" s="1"/>
  <c r="AT27" i="20" a="1"/>
  <c r="AT27" i="20" s="1"/>
  <c r="AU27" i="20" a="1"/>
  <c r="AU27" i="20" s="1"/>
  <c r="AP27" i="20"/>
  <c r="Y27" i="20" a="1"/>
  <c r="Y27" i="20" s="1"/>
  <c r="E27" i="20" a="1"/>
  <c r="E27" i="20" s="1"/>
  <c r="F27" i="20" a="1"/>
  <c r="F27" i="20" s="1"/>
  <c r="S27" i="20"/>
  <c r="D27" i="20" a="1"/>
  <c r="D27" i="20" s="1"/>
  <c r="CH59" i="20"/>
  <c r="BT59" i="20" a="1"/>
  <c r="BT59" i="20" s="1"/>
  <c r="BP59" i="20" a="1"/>
  <c r="BP59" i="20" s="1"/>
  <c r="BJ59" i="20" a="1"/>
  <c r="BJ59" i="20" s="1"/>
  <c r="BD59" i="20" a="1"/>
  <c r="BD59" i="20" s="1"/>
  <c r="BC59" i="20" a="1"/>
  <c r="BC59" i="20" s="1"/>
  <c r="AZ59" i="20" a="1"/>
  <c r="AZ59" i="20" s="1"/>
  <c r="BE59" i="20"/>
  <c r="X59" i="20" a="1"/>
  <c r="X59" i="20" s="1"/>
  <c r="AC59" i="20" a="1"/>
  <c r="AC59" i="20" s="1"/>
  <c r="Q59" i="20" a="1"/>
  <c r="Q59" i="20" s="1"/>
  <c r="V59" i="20" a="1"/>
  <c r="V59" i="20" s="1"/>
  <c r="F59" i="20" a="1"/>
  <c r="F59" i="20" s="1"/>
  <c r="D59" i="20" a="1"/>
  <c r="D59" i="20" s="1"/>
  <c r="CE59" i="20"/>
  <c r="BS59" i="20" a="1"/>
  <c r="BS59" i="20" s="1"/>
  <c r="BQ59" i="20"/>
  <c r="BM59" i="20"/>
  <c r="BH59" i="20" a="1"/>
  <c r="BH59" i="20" s="1"/>
  <c r="BB59" i="20" a="1"/>
  <c r="BB59" i="20" s="1"/>
  <c r="BA59" i="20"/>
  <c r="AU59" i="20" a="1"/>
  <c r="AU59" i="20" s="1"/>
  <c r="AD59" i="20" a="1"/>
  <c r="AD59" i="20" s="1"/>
  <c r="AT59" i="20" a="1"/>
  <c r="AT59" i="20" s="1"/>
  <c r="Z59" i="20" a="1"/>
  <c r="Z59" i="20" s="1"/>
  <c r="J59" i="20" a="1"/>
  <c r="J59" i="20" s="1"/>
  <c r="P59" i="20" a="1"/>
  <c r="P59" i="20" s="1"/>
  <c r="Y59" i="20" a="1"/>
  <c r="Y59" i="20" s="1"/>
  <c r="L59" i="20" a="1"/>
  <c r="L59" i="20" s="1"/>
  <c r="CF59" i="20"/>
  <c r="BR59" i="20" a="1"/>
  <c r="BR59" i="20" s="1"/>
  <c r="BN59" i="20" a="1"/>
  <c r="BN59" i="20" s="1"/>
  <c r="BK59" i="20" a="1"/>
  <c r="BK59" i="20" s="1"/>
  <c r="BF59" i="20" a="1"/>
  <c r="BF59" i="20" s="1"/>
  <c r="AY59" i="20" a="1"/>
  <c r="AY59" i="20" s="1"/>
  <c r="AX59" i="20" a="1"/>
  <c r="AX59" i="20" s="1"/>
  <c r="AW59" i="20"/>
  <c r="AB59" i="20" a="1"/>
  <c r="AB59" i="20" s="1"/>
  <c r="AO59" i="20"/>
  <c r="T59" i="20" a="1"/>
  <c r="T59" i="20" s="1"/>
  <c r="E59" i="20" a="1"/>
  <c r="E59" i="20" s="1"/>
  <c r="O59" i="20"/>
  <c r="I77" i="20" a="1"/>
  <c r="I77" i="20" s="1"/>
  <c r="CF77" i="20"/>
  <c r="BT77" i="20" a="1"/>
  <c r="BT77" i="20" s="1"/>
  <c r="BN77" i="20" a="1"/>
  <c r="BN77" i="20" s="1"/>
  <c r="BK77" i="20" a="1"/>
  <c r="BK77" i="20" s="1"/>
  <c r="BI77" i="20"/>
  <c r="BE77" i="20"/>
  <c r="AZ77" i="20" a="1"/>
  <c r="AZ77" i="20" s="1"/>
  <c r="BH77" i="20" a="1"/>
  <c r="BH77" i="20" s="1"/>
  <c r="AD77" i="20" a="1"/>
  <c r="AD77" i="20" s="1"/>
  <c r="AA77" i="20"/>
  <c r="R77" i="20" a="1"/>
  <c r="R77" i="20" s="1"/>
  <c r="AE77" i="20"/>
  <c r="H77" i="20" a="1"/>
  <c r="H77" i="20" s="1"/>
  <c r="Q77" i="20" a="1"/>
  <c r="Q77" i="20" s="1"/>
  <c r="CG77" i="20"/>
  <c r="BS77" i="20" a="1"/>
  <c r="BS77" i="20" s="1"/>
  <c r="BO77" i="20" a="1"/>
  <c r="BO77" i="20" s="1"/>
  <c r="BL77" i="20" a="1"/>
  <c r="BL77" i="20" s="1"/>
  <c r="BF77" i="20" a="1"/>
  <c r="BF77" i="20" s="1"/>
  <c r="BB77" i="20" a="1"/>
  <c r="BB77" i="20" s="1"/>
  <c r="AU77" i="20" a="1"/>
  <c r="AU77" i="20" s="1"/>
  <c r="AR77" i="20"/>
  <c r="AB77" i="20" a="1"/>
  <c r="AB77" i="20" s="1"/>
  <c r="X77" i="20" a="1"/>
  <c r="X77" i="20" s="1"/>
  <c r="P77" i="20" a="1"/>
  <c r="P77" i="20" s="1"/>
  <c r="Z77" i="20" a="1"/>
  <c r="Z77" i="20" s="1"/>
  <c r="AC77" i="20" a="1"/>
  <c r="AC77" i="20" s="1"/>
  <c r="N77" i="20" a="1"/>
  <c r="N77" i="20" s="1"/>
  <c r="G77" i="20"/>
  <c r="T77" i="20" a="1"/>
  <c r="T77" i="20" s="1"/>
  <c r="CH77" i="20"/>
  <c r="BU77" i="20"/>
  <c r="BQ77" i="20"/>
  <c r="BG77" i="20" a="1"/>
  <c r="BG77" i="20" s="1"/>
  <c r="BC77" i="20" a="1"/>
  <c r="BC77" i="20" s="1"/>
  <c r="AX77" i="20" a="1"/>
  <c r="AX77" i="20" s="1"/>
  <c r="AW77" i="20"/>
  <c r="AT77" i="20" a="1"/>
  <c r="AT77" i="20" s="1"/>
  <c r="Y77" i="20" a="1"/>
  <c r="Y77" i="20" s="1"/>
  <c r="AP77" i="20"/>
  <c r="O77" i="20"/>
  <c r="U77" i="20" a="1"/>
  <c r="U77" i="20" s="1"/>
  <c r="W77" i="20"/>
  <c r="L77" i="20" a="1"/>
  <c r="L77" i="20" s="1"/>
  <c r="CH96" i="20"/>
  <c r="BS96" i="20" a="1"/>
  <c r="BS96" i="20" s="1"/>
  <c r="BU96" i="20"/>
  <c r="BP96" i="20" a="1"/>
  <c r="BP96" i="20" s="1"/>
  <c r="BT96" i="20" a="1"/>
  <c r="BT96" i="20" s="1"/>
  <c r="BQ96" i="20"/>
  <c r="CB96" i="20" s="1" a="1"/>
  <c r="CB96" i="20" s="1"/>
  <c r="BL96" i="20" a="1"/>
  <c r="BL96" i="20" s="1"/>
  <c r="BJ96" i="20" a="1"/>
  <c r="BJ96" i="20" s="1"/>
  <c r="BF96" i="20" a="1"/>
  <c r="BF96" i="20" s="1"/>
  <c r="BA96" i="20"/>
  <c r="AT96" i="20" a="1"/>
  <c r="AT96" i="20" s="1"/>
  <c r="AV96" i="20" a="1"/>
  <c r="AV96" i="20" s="1"/>
  <c r="AE96" i="20"/>
  <c r="Z96" i="20" a="1"/>
  <c r="Z96" i="20" s="1"/>
  <c r="H96" i="20" a="1"/>
  <c r="H96" i="20" s="1"/>
  <c r="Q96" i="20" a="1"/>
  <c r="Q96" i="20" s="1"/>
  <c r="P96" i="20" a="1"/>
  <c r="P96" i="20" s="1"/>
  <c r="D96" i="20" a="1"/>
  <c r="D96" i="20" s="1"/>
  <c r="I96" i="20" a="1"/>
  <c r="I96" i="20" s="1"/>
  <c r="F96" i="20" a="1"/>
  <c r="F96" i="20" s="1"/>
  <c r="CE96" i="20"/>
  <c r="BN96" i="20" a="1"/>
  <c r="BN96" i="20" s="1"/>
  <c r="BM96" i="20"/>
  <c r="BH96" i="20" a="1"/>
  <c r="BH96" i="20" s="1"/>
  <c r="BD96" i="20" a="1"/>
  <c r="BD96" i="20" s="1"/>
  <c r="BB96" i="20" a="1"/>
  <c r="BB96" i="20" s="1"/>
  <c r="AQ96" i="20"/>
  <c r="AP96" i="20"/>
  <c r="X96" i="20" a="1"/>
  <c r="X96" i="20" s="1"/>
  <c r="W96" i="20"/>
  <c r="AC96" i="20" a="1"/>
  <c r="AC96" i="20" s="1"/>
  <c r="N96" i="20" a="1"/>
  <c r="N96" i="20" s="1"/>
  <c r="M96" i="20" a="1"/>
  <c r="M96" i="20" s="1"/>
  <c r="C96" i="20" a="1"/>
  <c r="C96" i="20" s="1"/>
  <c r="G96" i="20"/>
  <c r="BR96" i="20" a="1"/>
  <c r="BR96" i="20" s="1"/>
  <c r="BI96" i="20"/>
  <c r="BC96" i="20" a="1"/>
  <c r="BC96" i="20" s="1"/>
  <c r="AU96" i="20" a="1"/>
  <c r="AU96" i="20" s="1"/>
  <c r="AD96" i="20" a="1"/>
  <c r="AD96" i="20" s="1"/>
  <c r="V96" i="20" a="1"/>
  <c r="V96" i="20" s="1"/>
  <c r="L96" i="20" a="1"/>
  <c r="L96" i="20" s="1"/>
  <c r="S96" i="20"/>
  <c r="AJ96" i="20" s="1" a="1"/>
  <c r="AJ96" i="20" s="1"/>
  <c r="CG96" i="20"/>
  <c r="BG96" i="20" a="1"/>
  <c r="BG96" i="20" s="1"/>
  <c r="AZ96" i="20" a="1"/>
  <c r="AZ96" i="20" s="1"/>
  <c r="AA96" i="20"/>
  <c r="R96" i="20" a="1"/>
  <c r="R96" i="20" s="1"/>
  <c r="K96" i="20"/>
  <c r="AO96" i="20"/>
  <c r="BO96" i="20" a="1"/>
  <c r="BO96" i="20" s="1"/>
  <c r="AY96" i="20" a="1"/>
  <c r="AY96" i="20" s="1"/>
  <c r="O96" i="20"/>
  <c r="AI96" i="20" s="1" a="1"/>
  <c r="AI96" i="20" s="1"/>
  <c r="E96" i="20" a="1"/>
  <c r="E96" i="20" s="1"/>
  <c r="BK96" i="20" a="1"/>
  <c r="BK96" i="20" s="1"/>
  <c r="AB96" i="20" a="1"/>
  <c r="AB96" i="20" s="1"/>
  <c r="Y96" i="20" a="1"/>
  <c r="Y96" i="20" s="1"/>
  <c r="T96" i="20" a="1"/>
  <c r="T96" i="20" s="1"/>
  <c r="BE96" i="20"/>
  <c r="BY96" i="20" s="1" a="1"/>
  <c r="BY96" i="20" s="1"/>
  <c r="AR96" i="20"/>
  <c r="U96" i="20" a="1"/>
  <c r="U96" i="20" s="1"/>
  <c r="L47" i="20" a="1"/>
  <c r="L47" i="20" s="1"/>
  <c r="H47" i="20" a="1"/>
  <c r="H47" i="20" s="1"/>
  <c r="BR95" i="20" a="1"/>
  <c r="BR95" i="20" s="1"/>
  <c r="BS95" i="20" a="1"/>
  <c r="BS95" i="20" s="1"/>
  <c r="BQ95" i="20"/>
  <c r="BI95" i="20"/>
  <c r="BK95" i="20" a="1"/>
  <c r="BK95" i="20" s="1"/>
  <c r="BD95" i="20" a="1"/>
  <c r="BD95" i="20" s="1"/>
  <c r="AZ95" i="20" a="1"/>
  <c r="AZ95" i="20" s="1"/>
  <c r="BB95" i="20" a="1"/>
  <c r="BB95" i="20" s="1"/>
  <c r="Z95" i="20" a="1"/>
  <c r="Z95" i="20" s="1"/>
  <c r="Y95" i="20" a="1"/>
  <c r="Y95" i="20" s="1"/>
  <c r="W95" i="20"/>
  <c r="I95" i="20" a="1"/>
  <c r="I95" i="20" s="1"/>
  <c r="K95" i="20"/>
  <c r="N95" i="20" a="1"/>
  <c r="N95" i="20" s="1"/>
  <c r="BT95" i="20" a="1"/>
  <c r="BT95" i="20" s="1"/>
  <c r="BO95" i="20" a="1"/>
  <c r="BO95" i="20" s="1"/>
  <c r="BG95" i="20" a="1"/>
  <c r="BG95" i="20" s="1"/>
  <c r="BE95" i="20"/>
  <c r="BY95" i="20" s="1" a="1"/>
  <c r="BY95" i="20" s="1"/>
  <c r="AX95" i="20" a="1"/>
  <c r="AX95" i="20" s="1"/>
  <c r="AU95" i="20" a="1"/>
  <c r="AU95" i="20" s="1"/>
  <c r="AP95" i="20"/>
  <c r="AA95" i="20"/>
  <c r="T95" i="20" a="1"/>
  <c r="T95" i="20" s="1"/>
  <c r="AC95" i="20" a="1"/>
  <c r="AC95" i="20" s="1"/>
  <c r="CH95" i="20"/>
  <c r="CF95" i="20"/>
  <c r="BM95" i="20"/>
  <c r="CA95" i="20" s="1" a="1"/>
  <c r="CA95" i="20" s="1"/>
  <c r="BN95" i="20" a="1"/>
  <c r="BN95" i="20" s="1"/>
  <c r="BC95" i="20" a="1"/>
  <c r="BC95" i="20" s="1"/>
  <c r="AQ95" i="20"/>
  <c r="AO95" i="20"/>
  <c r="AB95" i="20" a="1"/>
  <c r="AB95" i="20" s="1"/>
  <c r="U95" i="20" a="1"/>
  <c r="U95" i="20" s="1"/>
  <c r="R95" i="20" a="1"/>
  <c r="R95" i="20" s="1"/>
  <c r="V95" i="20" a="1"/>
  <c r="V95" i="20" s="1"/>
  <c r="BU95" i="20"/>
  <c r="CC95" i="20" s="1" a="1"/>
  <c r="CC95" i="20" s="1"/>
  <c r="CG95" i="20"/>
  <c r="BJ95" i="20" a="1"/>
  <c r="BJ95" i="20" s="1"/>
  <c r="BF95" i="20" a="1"/>
  <c r="BF95" i="20" s="1"/>
  <c r="AY95" i="20" a="1"/>
  <c r="AY95" i="20" s="1"/>
  <c r="AT95" i="20" a="1"/>
  <c r="AT95" i="20" s="1"/>
  <c r="AE95" i="20"/>
  <c r="AM95" i="20" s="1" a="1"/>
  <c r="AM95" i="20" s="1"/>
  <c r="AR95" i="20"/>
  <c r="O95" i="20"/>
  <c r="P95" i="20" a="1"/>
  <c r="P95" i="20" s="1"/>
  <c r="L95" i="20" a="1"/>
  <c r="L95" i="20" s="1"/>
  <c r="U49" i="20" a="1"/>
  <c r="U49" i="20" s="1"/>
  <c r="CH49" i="20"/>
  <c r="BQ49" i="20"/>
  <c r="BO49" i="20" a="1"/>
  <c r="BO49" i="20" s="1"/>
  <c r="BG49" i="20" a="1"/>
  <c r="BG49" i="20" s="1"/>
  <c r="BH49" i="20" a="1"/>
  <c r="BH49" i="20" s="1"/>
  <c r="AZ49" i="20" a="1"/>
  <c r="AZ49" i="20" s="1"/>
  <c r="AV49" i="20" a="1"/>
  <c r="AV49" i="20" s="1"/>
  <c r="BA49" i="20"/>
  <c r="Y49" i="20" a="1"/>
  <c r="Y49" i="20" s="1"/>
  <c r="AO49" i="20"/>
  <c r="P49" i="20" a="1"/>
  <c r="P49" i="20" s="1"/>
  <c r="E49" i="20" a="1"/>
  <c r="E49" i="20" s="1"/>
  <c r="L49" i="20" a="1"/>
  <c r="L49" i="20" s="1"/>
  <c r="N49" i="20" a="1"/>
  <c r="N49" i="20" s="1"/>
  <c r="CE49" i="20"/>
  <c r="BU49" i="20"/>
  <c r="BS49" i="20" a="1"/>
  <c r="BS49" i="20" s="1"/>
  <c r="BL49" i="20" a="1"/>
  <c r="BL49" i="20" s="1"/>
  <c r="BI49" i="20"/>
  <c r="BE49" i="20"/>
  <c r="BD49" i="20" a="1"/>
  <c r="BD49" i="20" s="1"/>
  <c r="AW49" i="20"/>
  <c r="AU49" i="20" a="1"/>
  <c r="AU49" i="20" s="1"/>
  <c r="AE49" i="20"/>
  <c r="Z49" i="20" a="1"/>
  <c r="Z49" i="20" s="1"/>
  <c r="O49" i="20"/>
  <c r="AB49" i="20" a="1"/>
  <c r="AB49" i="20" s="1"/>
  <c r="AP49" i="20"/>
  <c r="K49" i="20"/>
  <c r="D49" i="20" a="1"/>
  <c r="D49" i="20" s="1"/>
  <c r="K78" i="20"/>
  <c r="D78" i="20" a="1"/>
  <c r="D78" i="20" s="1"/>
  <c r="G78" i="20"/>
  <c r="T93" i="20" a="1"/>
  <c r="T93" i="20" s="1"/>
  <c r="K93" i="20"/>
  <c r="CE62" i="20"/>
  <c r="BT62" i="20" a="1"/>
  <c r="BT62" i="20" s="1"/>
  <c r="BO62" i="20" a="1"/>
  <c r="BO62" i="20" s="1"/>
  <c r="BM62" i="20"/>
  <c r="BI62" i="20"/>
  <c r="BE62" i="20"/>
  <c r="BB62" i="20" a="1"/>
  <c r="BB62" i="20" s="1"/>
  <c r="BF62" i="20" a="1"/>
  <c r="BF62" i="20" s="1"/>
  <c r="AU62" i="20" a="1"/>
  <c r="AU62" i="20" s="1"/>
  <c r="AP62" i="20"/>
  <c r="X62" i="20" a="1"/>
  <c r="X62" i="20" s="1"/>
  <c r="H62" i="20" a="1"/>
  <c r="H62" i="20" s="1"/>
  <c r="K62" i="20"/>
  <c r="U62" i="20" a="1"/>
  <c r="U62" i="20" s="1"/>
  <c r="CF62" i="20"/>
  <c r="BS62" i="20" a="1"/>
  <c r="BS62" i="20" s="1"/>
  <c r="BP62" i="20" a="1"/>
  <c r="BP62" i="20" s="1"/>
  <c r="BL62" i="20" a="1"/>
  <c r="BL62" i="20" s="1"/>
  <c r="BK62" i="20" a="1"/>
  <c r="BK62" i="20" s="1"/>
  <c r="BA62" i="20"/>
  <c r="AY62" i="20" a="1"/>
  <c r="AY62" i="20" s="1"/>
  <c r="AT62" i="20" a="1"/>
  <c r="AT62" i="20" s="1"/>
  <c r="AO62" i="20"/>
  <c r="AC62" i="20" a="1"/>
  <c r="AC62" i="20" s="1"/>
  <c r="W62" i="20"/>
  <c r="V62" i="20" a="1"/>
  <c r="V62" i="20" s="1"/>
  <c r="AV62" i="20" a="1"/>
  <c r="AV62" i="20" s="1"/>
  <c r="S62" i="20"/>
  <c r="BR62" i="20" a="1"/>
  <c r="BR62" i="20" s="1"/>
  <c r="BH62" i="20" a="1"/>
  <c r="BH62" i="20" s="1"/>
  <c r="BC62" i="20" a="1"/>
  <c r="BC62" i="20" s="1"/>
  <c r="AR62" i="20"/>
  <c r="Y62" i="20" a="1"/>
  <c r="Y62" i="20" s="1"/>
  <c r="P62" i="20" a="1"/>
  <c r="P62" i="20" s="1"/>
  <c r="O62" i="20"/>
  <c r="BU62" i="20"/>
  <c r="BQ62" i="20"/>
  <c r="AZ62" i="20" a="1"/>
  <c r="AZ62" i="20" s="1"/>
  <c r="AX62" i="20" a="1"/>
  <c r="AX62" i="20" s="1"/>
  <c r="AB62" i="20" a="1"/>
  <c r="AB62" i="20" s="1"/>
  <c r="L62" i="20" a="1"/>
  <c r="L62" i="20" s="1"/>
  <c r="J62" i="20" a="1"/>
  <c r="J62" i="20" s="1"/>
  <c r="CG62" i="20"/>
  <c r="BN62" i="20" a="1"/>
  <c r="BN62" i="20" s="1"/>
  <c r="BG62" i="20" a="1"/>
  <c r="BG62" i="20" s="1"/>
  <c r="AW62" i="20"/>
  <c r="AD62" i="20" a="1"/>
  <c r="AD62" i="20" s="1"/>
  <c r="Q62" i="20" a="1"/>
  <c r="Q62" i="20" s="1"/>
  <c r="AE62" i="20"/>
  <c r="CG43" i="20"/>
  <c r="BU43" i="20"/>
  <c r="BM43" i="20"/>
  <c r="BL43" i="20" a="1"/>
  <c r="BL43" i="20" s="1"/>
  <c r="BD43" i="20" a="1"/>
  <c r="BD43" i="20" s="1"/>
  <c r="AY43" i="20" a="1"/>
  <c r="AY43" i="20" s="1"/>
  <c r="AZ43" i="20" a="1"/>
  <c r="AZ43" i="20" s="1"/>
  <c r="BI43" i="20"/>
  <c r="AB43" i="20" a="1"/>
  <c r="AB43" i="20" s="1"/>
  <c r="AE43" i="20"/>
  <c r="U43" i="20" a="1"/>
  <c r="U43" i="20" s="1"/>
  <c r="S43" i="20"/>
  <c r="F43" i="20" a="1"/>
  <c r="F43" i="20" s="1"/>
  <c r="P43" i="20" a="1"/>
  <c r="P43" i="20" s="1"/>
  <c r="K43" i="20"/>
  <c r="CH43" i="20"/>
  <c r="BT43" i="20" a="1"/>
  <c r="BT43" i="20" s="1"/>
  <c r="BK43" i="20" a="1"/>
  <c r="BK43" i="20" s="1"/>
  <c r="BJ43" i="20" a="1"/>
  <c r="BJ43" i="20" s="1"/>
  <c r="BB43" i="20" a="1"/>
  <c r="BB43" i="20" s="1"/>
  <c r="BE43" i="20"/>
  <c r="AU43" i="20" a="1"/>
  <c r="AU43" i="20" s="1"/>
  <c r="AV43" i="20" a="1"/>
  <c r="AV43" i="20" s="1"/>
  <c r="X43" i="20" a="1"/>
  <c r="X43" i="20" s="1"/>
  <c r="AC43" i="20" a="1"/>
  <c r="AC43" i="20" s="1"/>
  <c r="N43" i="20" a="1"/>
  <c r="N43" i="20" s="1"/>
  <c r="Q43" i="20" a="1"/>
  <c r="Q43" i="20" s="1"/>
  <c r="Y43" i="20" a="1"/>
  <c r="Y43" i="20" s="1"/>
  <c r="O43" i="20"/>
  <c r="AP43" i="20"/>
  <c r="CG75" i="20"/>
  <c r="BR75" i="20" a="1"/>
  <c r="BR75" i="20" s="1"/>
  <c r="BQ75" i="20"/>
  <c r="BL75" i="20" a="1"/>
  <c r="BL75" i="20" s="1"/>
  <c r="BG75" i="20" a="1"/>
  <c r="BG75" i="20" s="1"/>
  <c r="BC75" i="20" a="1"/>
  <c r="BC75" i="20" s="1"/>
  <c r="AX75" i="20" a="1"/>
  <c r="AX75" i="20" s="1"/>
  <c r="AW75" i="20"/>
  <c r="AB75" i="20" a="1"/>
  <c r="AB75" i="20" s="1"/>
  <c r="AE75" i="20"/>
  <c r="W75" i="20"/>
  <c r="T75" i="20" a="1"/>
  <c r="T75" i="20" s="1"/>
  <c r="V75" i="20" a="1"/>
  <c r="V75" i="20" s="1"/>
  <c r="BS75" i="20" a="1"/>
  <c r="BS75" i="20" s="1"/>
  <c r="BT75" i="20" a="1"/>
  <c r="BT75" i="20" s="1"/>
  <c r="BN75" i="20" a="1"/>
  <c r="BN75" i="20" s="1"/>
  <c r="BJ75" i="20" a="1"/>
  <c r="BJ75" i="20" s="1"/>
  <c r="BI75" i="20"/>
  <c r="BE75" i="20"/>
  <c r="AQ75" i="20"/>
  <c r="AR75" i="20"/>
  <c r="AV75" i="20" a="1"/>
  <c r="AV75" i="20" s="1"/>
  <c r="AC75" i="20" a="1"/>
  <c r="AC75" i="20" s="1"/>
  <c r="U75" i="20" a="1"/>
  <c r="U75" i="20" s="1"/>
  <c r="S75" i="20"/>
  <c r="P75" i="20" a="1"/>
  <c r="P75" i="20" s="1"/>
  <c r="G75" i="20"/>
  <c r="CH75" i="20"/>
  <c r="BM75" i="20"/>
  <c r="BD75" i="20" a="1"/>
  <c r="BD75" i="20" s="1"/>
  <c r="AZ75" i="20" a="1"/>
  <c r="AZ75" i="20" s="1"/>
  <c r="Z75" i="20" a="1"/>
  <c r="Z75" i="20" s="1"/>
  <c r="L75" i="20" a="1"/>
  <c r="L75" i="20" s="1"/>
  <c r="K75" i="20"/>
  <c r="AP75" i="20"/>
  <c r="BU75" i="20"/>
  <c r="BK75" i="20" a="1"/>
  <c r="BK75" i="20" s="1"/>
  <c r="BB75" i="20" a="1"/>
  <c r="BB75" i="20" s="1"/>
  <c r="AU75" i="20" a="1"/>
  <c r="AU75" i="20" s="1"/>
  <c r="AO75" i="20"/>
  <c r="J75" i="20" a="1"/>
  <c r="J75" i="20" s="1"/>
  <c r="I75" i="20" a="1"/>
  <c r="I75" i="20" s="1"/>
  <c r="H75" i="20" a="1"/>
  <c r="H75" i="20" s="1"/>
  <c r="CE75" i="20"/>
  <c r="BP75" i="20" a="1"/>
  <c r="BP75" i="20" s="1"/>
  <c r="BH75" i="20" a="1"/>
  <c r="BH75" i="20" s="1"/>
  <c r="AY75" i="20" a="1"/>
  <c r="AY75" i="20" s="1"/>
  <c r="AT75" i="20" a="1"/>
  <c r="AT75" i="20" s="1"/>
  <c r="Y75" i="20" a="1"/>
  <c r="Y75" i="20" s="1"/>
  <c r="Q75" i="20" a="1"/>
  <c r="Q75" i="20" s="1"/>
  <c r="O75" i="20"/>
  <c r="CG90" i="20"/>
  <c r="BS90" i="20" a="1"/>
  <c r="BS90" i="20" s="1"/>
  <c r="BO90" i="20" a="1"/>
  <c r="BO90" i="20" s="1"/>
  <c r="BL90" i="20" a="1"/>
  <c r="BL90" i="20" s="1"/>
  <c r="G90" i="20"/>
  <c r="BT106" i="20" a="1"/>
  <c r="BT106" i="20" s="1"/>
  <c r="BU106" i="20"/>
  <c r="CC106" i="20" s="1" a="1"/>
  <c r="CC106" i="20" s="1"/>
  <c r="BK106" i="20" a="1"/>
  <c r="BK106" i="20" s="1"/>
  <c r="BF106" i="20" a="1"/>
  <c r="BF106" i="20" s="1"/>
  <c r="BD106" i="20" a="1"/>
  <c r="BD106" i="20" s="1"/>
  <c r="BI106" i="20"/>
  <c r="AY106" i="20" a="1"/>
  <c r="AY106" i="20" s="1"/>
  <c r="AV106" i="20" a="1"/>
  <c r="AV106" i="20" s="1"/>
  <c r="Y106" i="20" a="1"/>
  <c r="Y106" i="20" s="1"/>
  <c r="AP106" i="20"/>
  <c r="S106" i="20"/>
  <c r="W106" i="20"/>
  <c r="T106" i="20" a="1"/>
  <c r="T106" i="20" s="1"/>
  <c r="K106" i="20"/>
  <c r="CH106" i="20"/>
  <c r="CF106" i="20"/>
  <c r="BN106" i="20" a="1"/>
  <c r="BN106" i="20" s="1"/>
  <c r="BM106" i="20"/>
  <c r="BH106" i="20" a="1"/>
  <c r="BH106" i="20" s="1"/>
  <c r="BE106" i="20"/>
  <c r="BA106" i="20"/>
  <c r="AU106" i="20" a="1"/>
  <c r="AU106" i="20" s="1"/>
  <c r="AW106" i="20"/>
  <c r="BW106" i="20" s="1" a="1"/>
  <c r="BW106" i="20" s="1"/>
  <c r="AO106" i="20"/>
  <c r="AB106" i="20" a="1"/>
  <c r="AB106" i="20" s="1"/>
  <c r="N106" i="20" a="1"/>
  <c r="N106" i="20" s="1"/>
  <c r="R106" i="20" a="1"/>
  <c r="R106" i="20" s="1"/>
  <c r="Q106" i="20" a="1"/>
  <c r="Q106" i="20" s="1"/>
  <c r="H106" i="20" a="1"/>
  <c r="H106" i="20" s="1"/>
  <c r="D106" i="20" a="1"/>
  <c r="D106" i="20" s="1"/>
  <c r="BS106" i="20" a="1"/>
  <c r="BS106" i="20" s="1"/>
  <c r="BJ106" i="20" a="1"/>
  <c r="BJ106" i="20" s="1"/>
  <c r="BB106" i="20" a="1"/>
  <c r="BB106" i="20" s="1"/>
  <c r="AQ106" i="20"/>
  <c r="AD106" i="20" a="1"/>
  <c r="AD106" i="20" s="1"/>
  <c r="J106" i="20" a="1"/>
  <c r="J106" i="20" s="1"/>
  <c r="O106" i="20"/>
  <c r="CG106" i="20"/>
  <c r="BO106" i="20" a="1"/>
  <c r="BO106" i="20" s="1"/>
  <c r="AX106" i="20" a="1"/>
  <c r="AX106" i="20" s="1"/>
  <c r="AC106" i="20" a="1"/>
  <c r="AC106" i="20" s="1"/>
  <c r="X106" i="20" a="1"/>
  <c r="X106" i="20" s="1"/>
  <c r="AT106" i="20" a="1"/>
  <c r="AT106" i="20" s="1"/>
  <c r="L106" i="20" a="1"/>
  <c r="L106" i="20" s="1"/>
  <c r="BR106" i="20" a="1"/>
  <c r="BR106" i="20" s="1"/>
  <c r="BQ106" i="20"/>
  <c r="BL106" i="20" a="1"/>
  <c r="BL106" i="20" s="1"/>
  <c r="BC106" i="20" a="1"/>
  <c r="BC106" i="20" s="1"/>
  <c r="AE106" i="20"/>
  <c r="AM106" i="20" s="1" a="1"/>
  <c r="AM106" i="20" s="1"/>
  <c r="Z106" i="20" a="1"/>
  <c r="Z106" i="20" s="1"/>
  <c r="M106" i="20" a="1"/>
  <c r="M106" i="20" s="1"/>
  <c r="BR44" i="20" a="1"/>
  <c r="BR44" i="20" s="1"/>
  <c r="BU44" i="20"/>
  <c r="BL44" i="20" a="1"/>
  <c r="BL44" i="20" s="1"/>
  <c r="BH44" i="20" a="1"/>
  <c r="BH44" i="20" s="1"/>
  <c r="BB44" i="20" a="1"/>
  <c r="BB44" i="20" s="1"/>
  <c r="BI44" i="20"/>
  <c r="AY44" i="20" a="1"/>
  <c r="AY44" i="20" s="1"/>
  <c r="AR44" i="20"/>
  <c r="AC44" i="20" a="1"/>
  <c r="AC44" i="20" s="1"/>
  <c r="Y44" i="20" a="1"/>
  <c r="Y44" i="20" s="1"/>
  <c r="W44" i="20"/>
  <c r="D44" i="20" a="1"/>
  <c r="D44" i="20" s="1"/>
  <c r="I44" i="20" a="1"/>
  <c r="I44" i="20" s="1"/>
  <c r="O44" i="20"/>
  <c r="N44" i="20" a="1"/>
  <c r="N44" i="20" s="1"/>
  <c r="C44" i="20" a="1"/>
  <c r="C44" i="20" s="1"/>
  <c r="CE44" i="20"/>
  <c r="CH44" i="20"/>
  <c r="BN44" i="20" a="1"/>
  <c r="BN44" i="20" s="1"/>
  <c r="BQ44" i="20"/>
  <c r="BG44" i="20" a="1"/>
  <c r="BG44" i="20" s="1"/>
  <c r="AX44" i="20" a="1"/>
  <c r="AX44" i="20" s="1"/>
  <c r="BE44" i="20"/>
  <c r="AT44" i="20" a="1"/>
  <c r="AT44" i="20" s="1"/>
  <c r="BD44" i="20" a="1"/>
  <c r="BD44" i="20" s="1"/>
  <c r="Z44" i="20" a="1"/>
  <c r="Z44" i="20" s="1"/>
  <c r="AE44" i="20"/>
  <c r="P44" i="20" a="1"/>
  <c r="P44" i="20" s="1"/>
  <c r="V44" i="20" a="1"/>
  <c r="V44" i="20" s="1"/>
  <c r="E44" i="20" a="1"/>
  <c r="E44" i="20" s="1"/>
  <c r="H44" i="20" a="1"/>
  <c r="H44" i="20" s="1"/>
  <c r="K44" i="20"/>
  <c r="AD44" i="20" a="1"/>
  <c r="AD44" i="20" s="1"/>
  <c r="CG44" i="20"/>
  <c r="BM44" i="20"/>
  <c r="BC44" i="20" a="1"/>
  <c r="BC44" i="20" s="1"/>
  <c r="AV44" i="20" a="1"/>
  <c r="AV44" i="20" s="1"/>
  <c r="AO44" i="20"/>
  <c r="AA44" i="20"/>
  <c r="L44" i="20" a="1"/>
  <c r="L44" i="20" s="1"/>
  <c r="T44" i="20" a="1"/>
  <c r="T44" i="20" s="1"/>
  <c r="BT44" i="20" a="1"/>
  <c r="BT44" i="20" s="1"/>
  <c r="BK44" i="20" a="1"/>
  <c r="BK44" i="20" s="1"/>
  <c r="BA44" i="20"/>
  <c r="AQ44" i="20"/>
  <c r="AP44" i="20"/>
  <c r="M44" i="20" a="1"/>
  <c r="M44" i="20" s="1"/>
  <c r="U44" i="20" a="1"/>
  <c r="U44" i="20" s="1"/>
  <c r="Q44" i="20" a="1"/>
  <c r="Q44" i="20" s="1"/>
  <c r="BS44" i="20" a="1"/>
  <c r="BS44" i="20" s="1"/>
  <c r="BP44" i="20" a="1"/>
  <c r="BP44" i="20" s="1"/>
  <c r="BJ44" i="20" a="1"/>
  <c r="BJ44" i="20" s="1"/>
  <c r="AU44" i="20" a="1"/>
  <c r="AU44" i="20" s="1"/>
  <c r="AB44" i="20" a="1"/>
  <c r="AB44" i="20" s="1"/>
  <c r="J44" i="20" a="1"/>
  <c r="J44" i="20" s="1"/>
  <c r="R44" i="20" a="1"/>
  <c r="R44" i="20" s="1"/>
  <c r="G44" i="20"/>
  <c r="CF91" i="20"/>
  <c r="BU91" i="20"/>
  <c r="BO91" i="20" a="1"/>
  <c r="BO91" i="20" s="1"/>
  <c r="CE91" i="20"/>
  <c r="BR91" i="20" a="1"/>
  <c r="BR91" i="20" s="1"/>
  <c r="BP91" i="20" a="1"/>
  <c r="BP91" i="20" s="1"/>
  <c r="BH91" i="20" a="1"/>
  <c r="BH91" i="20" s="1"/>
  <c r="BD91" i="20" a="1"/>
  <c r="BD91" i="20" s="1"/>
  <c r="BG91" i="20" a="1"/>
  <c r="BG91" i="20" s="1"/>
  <c r="BE91" i="20"/>
  <c r="AO91" i="20"/>
  <c r="AE91" i="20"/>
  <c r="AR91" i="20"/>
  <c r="W91" i="20"/>
  <c r="V91" i="20" a="1"/>
  <c r="V91" i="20" s="1"/>
  <c r="K91" i="20"/>
  <c r="CG91" i="20"/>
  <c r="BT91" i="20" a="1"/>
  <c r="BT91" i="20" s="1"/>
  <c r="BM91" i="20"/>
  <c r="BF91" i="20" a="1"/>
  <c r="BF91" i="20" s="1"/>
  <c r="BB91" i="20" a="1"/>
  <c r="BB91" i="20" s="1"/>
  <c r="AZ91" i="20" a="1"/>
  <c r="AZ91" i="20" s="1"/>
  <c r="AU91" i="20" a="1"/>
  <c r="AU91" i="20" s="1"/>
  <c r="AC91" i="20" a="1"/>
  <c r="AC91" i="20" s="1"/>
  <c r="AB91" i="20" a="1"/>
  <c r="AB91" i="20" s="1"/>
  <c r="AD91" i="20" a="1"/>
  <c r="AD91" i="20" s="1"/>
  <c r="T91" i="20" a="1"/>
  <c r="T91" i="20" s="1"/>
  <c r="S91" i="20"/>
  <c r="H91" i="20" a="1"/>
  <c r="H91" i="20" s="1"/>
  <c r="BS91" i="20" a="1"/>
  <c r="BS91" i="20" s="1"/>
  <c r="BQ91" i="20"/>
  <c r="BJ91" i="20" a="1"/>
  <c r="BJ91" i="20" s="1"/>
  <c r="BI91" i="20"/>
  <c r="BA91" i="20"/>
  <c r="BC91" i="20" a="1"/>
  <c r="BC91" i="20" s="1"/>
  <c r="AW91" i="20"/>
  <c r="X91" i="20" a="1"/>
  <c r="X91" i="20" s="1"/>
  <c r="Z91" i="20" a="1"/>
  <c r="Z91" i="20" s="1"/>
  <c r="Y91" i="20" a="1"/>
  <c r="Y91" i="20" s="1"/>
  <c r="L91" i="20" a="1"/>
  <c r="L91" i="20" s="1"/>
  <c r="Q91" i="20" a="1"/>
  <c r="Q91" i="20" s="1"/>
  <c r="J91" i="20" a="1"/>
  <c r="J91" i="20" s="1"/>
  <c r="N45" i="20" a="1"/>
  <c r="N45" i="20" s="1"/>
  <c r="L45" i="20" a="1"/>
  <c r="L45" i="20" s="1"/>
  <c r="AE45" i="20"/>
  <c r="K45" i="20"/>
  <c r="X45" i="20" a="1"/>
  <c r="X45" i="20" s="1"/>
  <c r="AB45" i="20" a="1"/>
  <c r="AB45" i="20" s="1"/>
  <c r="BA45" i="20"/>
  <c r="AU45" i="20" a="1"/>
  <c r="AU45" i="20" s="1"/>
  <c r="BB45" i="20" a="1"/>
  <c r="BB45" i="20" s="1"/>
  <c r="BC45" i="20" a="1"/>
  <c r="BC45" i="20" s="1"/>
  <c r="BL45" i="20" a="1"/>
  <c r="BL45" i="20" s="1"/>
  <c r="BK45" i="20" a="1"/>
  <c r="BK45" i="20" s="1"/>
  <c r="BU45" i="20"/>
  <c r="CH45" i="20"/>
  <c r="N90" i="20" a="1"/>
  <c r="N90" i="20" s="1"/>
  <c r="H90" i="20" a="1"/>
  <c r="H90" i="20" s="1"/>
  <c r="I90" i="20" a="1"/>
  <c r="I90" i="20" s="1"/>
  <c r="Z90" i="20" a="1"/>
  <c r="Z90" i="20" s="1"/>
  <c r="AA90" i="20"/>
  <c r="AB90" i="20" a="1"/>
  <c r="AB90" i="20" s="1"/>
  <c r="AQ90" i="20"/>
  <c r="BG90" i="20" a="1"/>
  <c r="BG90" i="20" s="1"/>
  <c r="BE90" i="20"/>
  <c r="BI90" i="20"/>
  <c r="BM90" i="20"/>
  <c r="BT90" i="20" a="1"/>
  <c r="BT90" i="20" s="1"/>
  <c r="CE90" i="20"/>
  <c r="Q49" i="20" a="1"/>
  <c r="Q49" i="20" s="1"/>
  <c r="H49" i="20" a="1"/>
  <c r="H49" i="20" s="1"/>
  <c r="X49" i="20" a="1"/>
  <c r="X49" i="20" s="1"/>
  <c r="BC49" i="20" a="1"/>
  <c r="BC49" i="20" s="1"/>
  <c r="BB49" i="20" a="1"/>
  <c r="BB49" i="20" s="1"/>
  <c r="BK49" i="20" a="1"/>
  <c r="BK49" i="20" s="1"/>
  <c r="BT49" i="20" a="1"/>
  <c r="BT49" i="20" s="1"/>
  <c r="AA75" i="20"/>
  <c r="K77" i="20"/>
  <c r="P27" i="20" a="1"/>
  <c r="P27" i="20" s="1"/>
  <c r="Q27" i="20" a="1"/>
  <c r="Q27" i="20" s="1"/>
  <c r="Z27" i="20" a="1"/>
  <c r="Z27" i="20" s="1"/>
  <c r="AW27" i="20"/>
  <c r="BB27" i="20" a="1"/>
  <c r="BB27" i="20" s="1"/>
  <c r="BN27" i="20" a="1"/>
  <c r="BN27" i="20" s="1"/>
  <c r="BR27" i="20" a="1"/>
  <c r="BR27" i="20" s="1"/>
  <c r="D43" i="20" a="1"/>
  <c r="D43" i="20" s="1"/>
  <c r="H43" i="20" a="1"/>
  <c r="H43" i="20" s="1"/>
  <c r="W43" i="20"/>
  <c r="AD43" i="20" a="1"/>
  <c r="AD43" i="20" s="1"/>
  <c r="AX43" i="20" a="1"/>
  <c r="AX43" i="20" s="1"/>
  <c r="BF43" i="20" a="1"/>
  <c r="BF43" i="20" s="1"/>
  <c r="BN43" i="20" a="1"/>
  <c r="BN43" i="20" s="1"/>
  <c r="CF43" i="20"/>
  <c r="R59" i="20" a="1"/>
  <c r="R59" i="20" s="1"/>
  <c r="AE59" i="20"/>
  <c r="BG59" i="20" a="1"/>
  <c r="BG59" i="20" s="1"/>
  <c r="BU59" i="20"/>
  <c r="S77" i="20"/>
  <c r="AO77" i="20"/>
  <c r="BA77" i="20"/>
  <c r="BR77" i="20" a="1"/>
  <c r="BR77" i="20" s="1"/>
  <c r="AV91" i="20" a="1"/>
  <c r="AV91" i="20" s="1"/>
  <c r="AQ91" i="20"/>
  <c r="BN91" i="20" a="1"/>
  <c r="BN91" i="20" s="1"/>
  <c r="M95" i="20" a="1"/>
  <c r="M95" i="20" s="1"/>
  <c r="BA95" i="20"/>
  <c r="CE95" i="20"/>
  <c r="M62" i="20" a="1"/>
  <c r="M62" i="20" s="1"/>
  <c r="BJ62" i="20" a="1"/>
  <c r="BJ62" i="20" s="1"/>
  <c r="AD75" i="20" a="1"/>
  <c r="AD75" i="20" s="1"/>
  <c r="CF75" i="20"/>
  <c r="AZ106" i="20" a="1"/>
  <c r="AZ106" i="20" s="1"/>
  <c r="S44" i="20"/>
  <c r="BF44" i="20" a="1"/>
  <c r="BF44" i="20" s="1"/>
  <c r="J96" i="20" a="1"/>
  <c r="J96" i="20" s="1"/>
  <c r="Q45" i="20" a="1"/>
  <c r="Q45" i="20" s="1"/>
  <c r="R45" i="20" a="1"/>
  <c r="R45" i="20" s="1"/>
  <c r="G45" i="20"/>
  <c r="O45" i="20"/>
  <c r="AO45" i="20"/>
  <c r="AD45" i="20" a="1"/>
  <c r="AD45" i="20" s="1"/>
  <c r="AR45" i="20"/>
  <c r="AY45" i="20" a="1"/>
  <c r="AY45" i="20" s="1"/>
  <c r="BE45" i="20"/>
  <c r="BF45" i="20" a="1"/>
  <c r="BF45" i="20" s="1"/>
  <c r="BG45" i="20" a="1"/>
  <c r="BG45" i="20" s="1"/>
  <c r="BM45" i="20"/>
  <c r="BS45" i="20" a="1"/>
  <c r="BS45" i="20" s="1"/>
  <c r="CG45" i="20"/>
  <c r="S49" i="20"/>
  <c r="J49" i="20" a="1"/>
  <c r="J49" i="20" s="1"/>
  <c r="AC49" i="20" a="1"/>
  <c r="AC49" i="20" s="1"/>
  <c r="AQ49" i="20"/>
  <c r="AX49" i="20" a="1"/>
  <c r="AX49" i="20" s="1"/>
  <c r="BJ49" i="20" a="1"/>
  <c r="BJ49" i="20" s="1"/>
  <c r="BR49" i="20" a="1"/>
  <c r="BR49" i="20" s="1"/>
  <c r="V27" i="20" a="1"/>
  <c r="V27" i="20" s="1"/>
  <c r="U27" i="20" a="1"/>
  <c r="U27" i="20" s="1"/>
  <c r="AD27" i="20" a="1"/>
  <c r="AD27" i="20" s="1"/>
  <c r="AQ27" i="20"/>
  <c r="AZ27" i="20" a="1"/>
  <c r="AZ27" i="20" s="1"/>
  <c r="BM27" i="20"/>
  <c r="CG27" i="20"/>
  <c r="M43" i="20" a="1"/>
  <c r="M43" i="20" s="1"/>
  <c r="J43" i="20" a="1"/>
  <c r="J43" i="20" s="1"/>
  <c r="AT43" i="20" a="1"/>
  <c r="AT43" i="20" s="1"/>
  <c r="AW43" i="20"/>
  <c r="BA43" i="20"/>
  <c r="BH43" i="20" a="1"/>
  <c r="BH43" i="20" s="1"/>
  <c r="BO43" i="20" a="1"/>
  <c r="BO43" i="20" s="1"/>
  <c r="CE43" i="20"/>
  <c r="M59" i="20" a="1"/>
  <c r="M59" i="20" s="1"/>
  <c r="AA59" i="20"/>
  <c r="BI59" i="20"/>
  <c r="CG59" i="20"/>
  <c r="J77" i="20" a="1"/>
  <c r="J77" i="20" s="1"/>
  <c r="AV77" i="20" a="1"/>
  <c r="AV77" i="20" s="1"/>
  <c r="BJ77" i="20" a="1"/>
  <c r="BJ77" i="20" s="1"/>
  <c r="CE77" i="20"/>
  <c r="AT91" i="20" a="1"/>
  <c r="AT91" i="20" s="1"/>
  <c r="AX91" i="20" a="1"/>
  <c r="AX91" i="20" s="1"/>
  <c r="CH91" i="20"/>
  <c r="AD95" i="20" a="1"/>
  <c r="AD95" i="20" s="1"/>
  <c r="BH95" i="20" a="1"/>
  <c r="BH95" i="20" s="1"/>
  <c r="Z62" i="20" a="1"/>
  <c r="Z62" i="20" s="1"/>
  <c r="CH62" i="20"/>
  <c r="BA75" i="20"/>
  <c r="I106" i="20" a="1"/>
  <c r="I106" i="20" s="1"/>
  <c r="BG106" i="20" a="1"/>
  <c r="BG106" i="20" s="1"/>
  <c r="X44" i="20" a="1"/>
  <c r="X44" i="20" s="1"/>
  <c r="BO44" i="20" a="1"/>
  <c r="BO44" i="20" s="1"/>
  <c r="AW96" i="20"/>
  <c r="BW96" i="20" s="1" a="1"/>
  <c r="BW96" i="20" s="1"/>
  <c r="R27" i="20" a="1"/>
  <c r="R27" i="20" s="1"/>
  <c r="H45" i="20" a="1"/>
  <c r="H45" i="20" s="1"/>
  <c r="AC45" i="20" a="1"/>
  <c r="AC45" i="20" s="1"/>
  <c r="U45" i="20" a="1"/>
  <c r="U45" i="20" s="1"/>
  <c r="D45" i="20" a="1"/>
  <c r="D45" i="20" s="1"/>
  <c r="P45" i="20" a="1"/>
  <c r="P45" i="20" s="1"/>
  <c r="Y45" i="20" a="1"/>
  <c r="Y45" i="20" s="1"/>
  <c r="AT45" i="20" a="1"/>
  <c r="AT45" i="20" s="1"/>
  <c r="AQ45" i="20"/>
  <c r="BD45" i="20" a="1"/>
  <c r="BD45" i="20" s="1"/>
  <c r="BP45" i="20" a="1"/>
  <c r="BP45" i="20" s="1"/>
  <c r="BH45" i="20" a="1"/>
  <c r="BH45" i="20" s="1"/>
  <c r="BI45" i="20"/>
  <c r="BO45" i="20" a="1"/>
  <c r="BO45" i="20" s="1"/>
  <c r="BT45" i="20" a="1"/>
  <c r="BT45" i="20" s="1"/>
  <c r="V90" i="20" a="1"/>
  <c r="V90" i="20" s="1"/>
  <c r="R90" i="20" a="1"/>
  <c r="R90" i="20" s="1"/>
  <c r="S90" i="20"/>
  <c r="AP90" i="20"/>
  <c r="AT90" i="20" a="1"/>
  <c r="AT90" i="20" s="1"/>
  <c r="AV90" i="20" a="1"/>
  <c r="AV90" i="20" s="1"/>
  <c r="AZ90" i="20" a="1"/>
  <c r="AZ90" i="20" s="1"/>
  <c r="BD90" i="20" a="1"/>
  <c r="BD90" i="20" s="1"/>
  <c r="BH90" i="20" a="1"/>
  <c r="BH90" i="20" s="1"/>
  <c r="BJ90" i="20" a="1"/>
  <c r="BJ90" i="20" s="1"/>
  <c r="BQ90" i="20"/>
  <c r="BR90" i="20" a="1"/>
  <c r="BR90" i="20" s="1"/>
  <c r="F49" i="20" a="1"/>
  <c r="F49" i="20" s="1"/>
  <c r="T49" i="20" a="1"/>
  <c r="T49" i="20" s="1"/>
  <c r="R49" i="20" a="1"/>
  <c r="R49" i="20" s="1"/>
  <c r="AA49" i="20"/>
  <c r="AT49" i="20" a="1"/>
  <c r="AT49" i="20" s="1"/>
  <c r="BM49" i="20"/>
  <c r="BP49" i="20" a="1"/>
  <c r="BP49" i="20" s="1"/>
  <c r="CG49" i="20"/>
  <c r="AY77" i="20" a="1"/>
  <c r="AY77" i="20" s="1"/>
  <c r="I62" i="20" a="1"/>
  <c r="I62" i="20" s="1"/>
  <c r="G61" i="20"/>
  <c r="E77" i="20" a="1"/>
  <c r="E77" i="20" s="1"/>
  <c r="D93" i="20" a="1"/>
  <c r="D93" i="20" s="1"/>
  <c r="C49" i="20" a="1"/>
  <c r="C49" i="20" s="1"/>
  <c r="AA27" i="20"/>
  <c r="W27" i="20"/>
  <c r="AO27" i="20"/>
  <c r="AV27" i="20" a="1"/>
  <c r="AV27" i="20" s="1"/>
  <c r="BF27" i="20" a="1"/>
  <c r="BF27" i="20" s="1"/>
  <c r="BO27" i="20" a="1"/>
  <c r="BO27" i="20" s="1"/>
  <c r="CF27" i="20"/>
  <c r="T43" i="20" a="1"/>
  <c r="T43" i="20" s="1"/>
  <c r="AA43" i="20"/>
  <c r="AO43" i="20"/>
  <c r="AR43" i="20"/>
  <c r="BC43" i="20" a="1"/>
  <c r="BC43" i="20" s="1"/>
  <c r="BP43" i="20" a="1"/>
  <c r="BP43" i="20" s="1"/>
  <c r="BR43" i="20" a="1"/>
  <c r="BR43" i="20" s="1"/>
  <c r="AV59" i="20" a="1"/>
  <c r="AV59" i="20" s="1"/>
  <c r="AR59" i="20"/>
  <c r="BL59" i="20" a="1"/>
  <c r="BL59" i="20" s="1"/>
  <c r="M77" i="20" a="1"/>
  <c r="M77" i="20" s="1"/>
  <c r="AQ77" i="20"/>
  <c r="BM77" i="20"/>
  <c r="N91" i="20" a="1"/>
  <c r="N91" i="20" s="1"/>
  <c r="AP91" i="20"/>
  <c r="BK91" i="20" a="1"/>
  <c r="BK91" i="20" s="1"/>
  <c r="J95" i="20" a="1"/>
  <c r="J95" i="20" s="1"/>
  <c r="AW95" i="20"/>
  <c r="BL95" i="20" a="1"/>
  <c r="BL95" i="20" s="1"/>
  <c r="AQ62" i="20"/>
  <c r="N75" i="20" a="1"/>
  <c r="N75" i="20" s="1"/>
  <c r="BF75" i="20" a="1"/>
  <c r="BF75" i="20" s="1"/>
  <c r="U106" i="20" a="1"/>
  <c r="U106" i="20" s="1"/>
  <c r="BP106" i="20" a="1"/>
  <c r="BP106" i="20" s="1"/>
  <c r="AW44" i="20"/>
  <c r="CF44" i="20"/>
  <c r="AX96" i="20" a="1"/>
  <c r="AX96" i="20" s="1"/>
  <c r="CF34" i="20"/>
  <c r="BU34" i="20"/>
  <c r="BK34" i="20" a="1"/>
  <c r="BK34" i="20" s="1"/>
  <c r="BM34" i="20"/>
  <c r="CG34" i="20"/>
  <c r="BS34" i="20" a="1"/>
  <c r="BS34" i="20" s="1"/>
  <c r="BR34" i="20" a="1"/>
  <c r="BR34" i="20" s="1"/>
  <c r="BL34" i="20" a="1"/>
  <c r="BL34" i="20" s="1"/>
  <c r="BI34" i="20"/>
  <c r="AZ34" i="20" a="1"/>
  <c r="AZ34" i="20" s="1"/>
  <c r="BE34" i="20"/>
  <c r="AX34" i="20" a="1"/>
  <c r="AX34" i="20" s="1"/>
  <c r="AP34" i="20"/>
  <c r="Z34" i="20" a="1"/>
  <c r="Z34" i="20" s="1"/>
  <c r="V34" i="20" a="1"/>
  <c r="V34" i="20" s="1"/>
  <c r="D34" i="20" a="1"/>
  <c r="D34" i="20" s="1"/>
  <c r="O34" i="20"/>
  <c r="T34" i="20" a="1"/>
  <c r="T34" i="20" s="1"/>
  <c r="F34" i="20" a="1"/>
  <c r="F34" i="20" s="1"/>
  <c r="M34" i="20" a="1"/>
  <c r="M34" i="20" s="1"/>
  <c r="CH34" i="20"/>
  <c r="BN34" i="20" a="1"/>
  <c r="BN34" i="20" s="1"/>
  <c r="BF34" i="20" a="1"/>
  <c r="BF34" i="20" s="1"/>
  <c r="BC34" i="20" a="1"/>
  <c r="BC34" i="20" s="1"/>
  <c r="AV34" i="20" a="1"/>
  <c r="AV34" i="20" s="1"/>
  <c r="AO34" i="20"/>
  <c r="AT34" i="20" a="1"/>
  <c r="AT34" i="20" s="1"/>
  <c r="L34" i="20" a="1"/>
  <c r="L34" i="20" s="1"/>
  <c r="P34" i="20" a="1"/>
  <c r="P34" i="20" s="1"/>
  <c r="S34" i="20"/>
  <c r="J34" i="20" a="1"/>
  <c r="J34" i="20" s="1"/>
  <c r="BT34" i="20" a="1"/>
  <c r="BT34" i="20" s="1"/>
  <c r="BJ34" i="20" a="1"/>
  <c r="BJ34" i="20" s="1"/>
  <c r="BB34" i="20" a="1"/>
  <c r="BB34" i="20" s="1"/>
  <c r="AY34" i="20" a="1"/>
  <c r="AY34" i="20" s="1"/>
  <c r="AQ34" i="20"/>
  <c r="AB34" i="20" a="1"/>
  <c r="AB34" i="20" s="1"/>
  <c r="AD34" i="20" a="1"/>
  <c r="AD34" i="20" s="1"/>
  <c r="I34" i="20" a="1"/>
  <c r="I34" i="20" s="1"/>
  <c r="H34" i="20" a="1"/>
  <c r="H34" i="20" s="1"/>
  <c r="N34" i="20" a="1"/>
  <c r="N34" i="20" s="1"/>
  <c r="W34" i="20"/>
  <c r="CG48" i="20"/>
  <c r="BT48" i="20" a="1"/>
  <c r="BT48" i="20" s="1"/>
  <c r="BK48" i="20" a="1"/>
  <c r="BK48" i="20" s="1"/>
  <c r="BI48" i="20"/>
  <c r="BF48" i="20" a="1"/>
  <c r="BF48" i="20" s="1"/>
  <c r="BA48" i="20"/>
  <c r="AT48" i="20" a="1"/>
  <c r="AT48" i="20" s="1"/>
  <c r="BC48" i="20" a="1"/>
  <c r="BC48" i="20" s="1"/>
  <c r="AE48" i="20"/>
  <c r="AD48" i="20" a="1"/>
  <c r="AD48" i="20" s="1"/>
  <c r="U48" i="20" a="1"/>
  <c r="U48" i="20" s="1"/>
  <c r="E48" i="20" a="1"/>
  <c r="E48" i="20" s="1"/>
  <c r="K48" i="20"/>
  <c r="R48" i="20" a="1"/>
  <c r="R48" i="20" s="1"/>
  <c r="N48" i="20" a="1"/>
  <c r="N48" i="20" s="1"/>
  <c r="Z48" i="20" a="1"/>
  <c r="Z48" i="20" s="1"/>
  <c r="BS48" i="20" a="1"/>
  <c r="BS48" i="20" s="1"/>
  <c r="BR48" i="20" a="1"/>
  <c r="BR48" i="20" s="1"/>
  <c r="BN48" i="20" a="1"/>
  <c r="BN48" i="20" s="1"/>
  <c r="BP48" i="20" a="1"/>
  <c r="BP48" i="20" s="1"/>
  <c r="BE48" i="20"/>
  <c r="AX48" i="20" a="1"/>
  <c r="AX48" i="20" s="1"/>
  <c r="AQ48" i="20"/>
  <c r="AV48" i="20" a="1"/>
  <c r="AV48" i="20" s="1"/>
  <c r="Y48" i="20" a="1"/>
  <c r="Y48" i="20" s="1"/>
  <c r="X48" i="20" a="1"/>
  <c r="X48" i="20" s="1"/>
  <c r="P48" i="20" a="1"/>
  <c r="P48" i="20" s="1"/>
  <c r="T48" i="20" a="1"/>
  <c r="T48" i="20" s="1"/>
  <c r="F48" i="20" a="1"/>
  <c r="F48" i="20" s="1"/>
  <c r="O48" i="20"/>
  <c r="I48" i="20" a="1"/>
  <c r="I48" i="20" s="1"/>
  <c r="Q48" i="20" a="1"/>
  <c r="Q48" i="20" s="1"/>
  <c r="CH48" i="20"/>
  <c r="BJ48" i="20" a="1"/>
  <c r="BJ48" i="20" s="1"/>
  <c r="BB48" i="20" a="1"/>
  <c r="BB48" i="20" s="1"/>
  <c r="AU48" i="20" a="1"/>
  <c r="AU48" i="20" s="1"/>
  <c r="AW48" i="20"/>
  <c r="M48" i="20" a="1"/>
  <c r="M48" i="20" s="1"/>
  <c r="AB48" i="20" a="1"/>
  <c r="AB48" i="20" s="1"/>
  <c r="C48" i="20" a="1"/>
  <c r="C48" i="20" s="1"/>
  <c r="BU48" i="20"/>
  <c r="BM48" i="20"/>
  <c r="BH48" i="20" a="1"/>
  <c r="BH48" i="20" s="1"/>
  <c r="AR48" i="20"/>
  <c r="AP48" i="20"/>
  <c r="H48" i="20" a="1"/>
  <c r="H48" i="20" s="1"/>
  <c r="W48" i="20"/>
  <c r="V48" i="20" a="1"/>
  <c r="V48" i="20" s="1"/>
  <c r="CG81" i="20"/>
  <c r="BR81" i="20" a="1"/>
  <c r="BR81" i="20" s="1"/>
  <c r="BN81" i="20" a="1"/>
  <c r="BN81" i="20" s="1"/>
  <c r="BK81" i="20" a="1"/>
  <c r="BK81" i="20" s="1"/>
  <c r="BE81" i="20"/>
  <c r="AZ81" i="20" a="1"/>
  <c r="AZ81" i="20" s="1"/>
  <c r="BC81" i="20" a="1"/>
  <c r="BC81" i="20" s="1"/>
  <c r="AD81" i="20" a="1"/>
  <c r="AD81" i="20" s="1"/>
  <c r="AW81" i="20"/>
  <c r="Z81" i="20" a="1"/>
  <c r="Z81" i="20" s="1"/>
  <c r="Q81" i="20" a="1"/>
  <c r="Q81" i="20" s="1"/>
  <c r="Y81" i="20" a="1"/>
  <c r="Y81" i="20" s="1"/>
  <c r="L81" i="20" a="1"/>
  <c r="L81" i="20" s="1"/>
  <c r="K81" i="20"/>
  <c r="O81" i="20"/>
  <c r="CH81" i="20"/>
  <c r="BT81" i="20" a="1"/>
  <c r="BT81" i="20" s="1"/>
  <c r="BP81" i="20" a="1"/>
  <c r="BP81" i="20" s="1"/>
  <c r="BG81" i="20" a="1"/>
  <c r="BG81" i="20" s="1"/>
  <c r="AX81" i="20" a="1"/>
  <c r="AX81" i="20" s="1"/>
  <c r="BD81" i="20" a="1"/>
  <c r="BD81" i="20" s="1"/>
  <c r="AT81" i="20" a="1"/>
  <c r="AT81" i="20" s="1"/>
  <c r="BA81" i="20"/>
  <c r="AA81" i="20"/>
  <c r="AO81" i="20"/>
  <c r="J81" i="20" a="1"/>
  <c r="J81" i="20" s="1"/>
  <c r="W81" i="20"/>
  <c r="AP81" i="20"/>
  <c r="I81" i="20" a="1"/>
  <c r="I81" i="20" s="1"/>
  <c r="CE58" i="20"/>
  <c r="BS58" i="20" a="1"/>
  <c r="BS58" i="20" s="1"/>
  <c r="BR58" i="20" a="1"/>
  <c r="BR58" i="20" s="1"/>
  <c r="BK58" i="20" a="1"/>
  <c r="BK58" i="20" s="1"/>
  <c r="BI58" i="20"/>
  <c r="AZ58" i="20" a="1"/>
  <c r="AZ58" i="20" s="1"/>
  <c r="BC58" i="20" a="1"/>
  <c r="BC58" i="20" s="1"/>
  <c r="AV58" i="20" a="1"/>
  <c r="AV58" i="20" s="1"/>
  <c r="AW58" i="20"/>
  <c r="AT58" i="20" a="1"/>
  <c r="AT58" i="20" s="1"/>
  <c r="AD58" i="20" a="1"/>
  <c r="AD58" i="20" s="1"/>
  <c r="Q58" i="20" a="1"/>
  <c r="Q58" i="20" s="1"/>
  <c r="W58" i="20"/>
  <c r="G58" i="20"/>
  <c r="I58" i="20" a="1"/>
  <c r="I58" i="20" s="1"/>
  <c r="R58" i="20" a="1"/>
  <c r="R58" i="20" s="1"/>
  <c r="Z58" i="20" a="1"/>
  <c r="Z58" i="20" s="1"/>
  <c r="CF58" i="20"/>
  <c r="BU58" i="20"/>
  <c r="BQ58" i="20"/>
  <c r="BJ58" i="20" a="1"/>
  <c r="BJ58" i="20" s="1"/>
  <c r="BH58" i="20" a="1"/>
  <c r="BH58" i="20" s="1"/>
  <c r="BM58" i="20"/>
  <c r="AX58" i="20" a="1"/>
  <c r="AX58" i="20" s="1"/>
  <c r="AR58" i="20"/>
  <c r="AO58" i="20"/>
  <c r="AP58" i="20"/>
  <c r="AA58" i="20"/>
  <c r="O58" i="20"/>
  <c r="P58" i="20" a="1"/>
  <c r="P58" i="20" s="1"/>
  <c r="V58" i="20" a="1"/>
  <c r="V58" i="20" s="1"/>
  <c r="D58" i="20" a="1"/>
  <c r="D58" i="20" s="1"/>
  <c r="H58" i="20" a="1"/>
  <c r="H58" i="20" s="1"/>
  <c r="G34" i="20"/>
  <c r="E34" i="20" a="1"/>
  <c r="E34" i="20" s="1"/>
  <c r="Y34" i="20" a="1"/>
  <c r="Y34" i="20" s="1"/>
  <c r="AW34" i="20"/>
  <c r="BH34" i="20" a="1"/>
  <c r="BH34" i="20" s="1"/>
  <c r="BO34" i="20" a="1"/>
  <c r="BO34" i="20" s="1"/>
  <c r="J48" i="20" a="1"/>
  <c r="J48" i="20" s="1"/>
  <c r="AC48" i="20" a="1"/>
  <c r="AC48" i="20" s="1"/>
  <c r="BD48" i="20" a="1"/>
  <c r="BD48" i="20" s="1"/>
  <c r="BQ48" i="20"/>
  <c r="R34" i="20" a="1"/>
  <c r="R34" i="20" s="1"/>
  <c r="U34" i="20" a="1"/>
  <c r="U34" i="20" s="1"/>
  <c r="AE34" i="20"/>
  <c r="BA34" i="20"/>
  <c r="BQ34" i="20"/>
  <c r="CE34" i="20"/>
  <c r="L48" i="20" a="1"/>
  <c r="L48" i="20" s="1"/>
  <c r="AO48" i="20"/>
  <c r="BL48" i="20" a="1"/>
  <c r="BL48" i="20" s="1"/>
  <c r="CF48" i="20"/>
  <c r="CG76" i="20"/>
  <c r="BT76" i="20" a="1"/>
  <c r="BT76" i="20" s="1"/>
  <c r="BO76" i="20" a="1"/>
  <c r="BO76" i="20" s="1"/>
  <c r="BK76" i="20" a="1"/>
  <c r="BK76" i="20" s="1"/>
  <c r="BC76" i="20" a="1"/>
  <c r="BC76" i="20" s="1"/>
  <c r="AX76" i="20" a="1"/>
  <c r="AX76" i="20" s="1"/>
  <c r="AV76" i="20" a="1"/>
  <c r="AV76" i="20" s="1"/>
  <c r="AW76" i="20"/>
  <c r="AC76" i="20" a="1"/>
  <c r="AC76" i="20" s="1"/>
  <c r="Y76" i="20" a="1"/>
  <c r="Y76" i="20" s="1"/>
  <c r="W76" i="20"/>
  <c r="V76" i="20" a="1"/>
  <c r="V76" i="20" s="1"/>
  <c r="AA76" i="20"/>
  <c r="K76" i="20"/>
  <c r="T76" i="20" a="1"/>
  <c r="T76" i="20" s="1"/>
  <c r="CE18" i="20"/>
  <c r="BT18" i="20" a="1"/>
  <c r="BT18" i="20" s="1"/>
  <c r="BU18" i="20"/>
  <c r="BK18" i="20" a="1"/>
  <c r="BK18" i="20" s="1"/>
  <c r="BF18" i="20" a="1"/>
  <c r="BF18" i="20" s="1"/>
  <c r="BE18" i="20"/>
  <c r="AU18" i="20" a="1"/>
  <c r="AU18" i="20" s="1"/>
  <c r="AY18" i="20" a="1"/>
  <c r="AY18" i="20" s="1"/>
  <c r="AV18" i="20" a="1"/>
  <c r="AV18" i="20" s="1"/>
  <c r="Y18" i="20" a="1"/>
  <c r="Y18" i="20" s="1"/>
  <c r="AD18" i="20" a="1"/>
  <c r="AD18" i="20" s="1"/>
  <c r="S18" i="20"/>
  <c r="D18" i="20" a="1"/>
  <c r="D18" i="20" s="1"/>
  <c r="E18" i="20" a="1"/>
  <c r="E18" i="20" s="1"/>
  <c r="K18" i="20"/>
  <c r="O18" i="20"/>
  <c r="C18" i="20" a="1"/>
  <c r="C18" i="20" s="1"/>
  <c r="BS18" i="20" a="1"/>
  <c r="BS18" i="20" s="1"/>
  <c r="BP18" i="20" a="1"/>
  <c r="BP18" i="20" s="1"/>
  <c r="BJ18" i="20" a="1"/>
  <c r="BJ18" i="20" s="1"/>
  <c r="BH18" i="20" a="1"/>
  <c r="BH18" i="20" s="1"/>
  <c r="AZ18" i="20" a="1"/>
  <c r="AZ18" i="20" s="1"/>
  <c r="AX18" i="20" a="1"/>
  <c r="AX18" i="20" s="1"/>
  <c r="AE18" i="20"/>
  <c r="Z18" i="20" a="1"/>
  <c r="Z18" i="20" s="1"/>
  <c r="I18" i="20" a="1"/>
  <c r="I18" i="20" s="1"/>
  <c r="T18" i="20" a="1"/>
  <c r="T18" i="20" s="1"/>
  <c r="AC18" i="20" a="1"/>
  <c r="AC18" i="20" s="1"/>
  <c r="J18" i="20" a="1"/>
  <c r="J18" i="20" s="1"/>
  <c r="CF18" i="20"/>
  <c r="BR18" i="20" a="1"/>
  <c r="BR18" i="20" s="1"/>
  <c r="BM18" i="20"/>
  <c r="BI18" i="20"/>
  <c r="BD18" i="20" a="1"/>
  <c r="BD18" i="20" s="1"/>
  <c r="AQ18" i="20"/>
  <c r="AO18" i="20"/>
  <c r="X18" i="20" a="1"/>
  <c r="X18" i="20" s="1"/>
  <c r="V18" i="20" a="1"/>
  <c r="V18" i="20" s="1"/>
  <c r="U18" i="20" a="1"/>
  <c r="U18" i="20" s="1"/>
  <c r="R18" i="20" a="1"/>
  <c r="R18" i="20" s="1"/>
  <c r="W18" i="20"/>
  <c r="CF32" i="20"/>
  <c r="CH32" i="20"/>
  <c r="BP32" i="20" a="1"/>
  <c r="BP32" i="20" s="1"/>
  <c r="BL32" i="20" a="1"/>
  <c r="BL32" i="20" s="1"/>
  <c r="BE32" i="20"/>
  <c r="BC32" i="20" a="1"/>
  <c r="BC32" i="20" s="1"/>
  <c r="BA32" i="20"/>
  <c r="AW32" i="20"/>
  <c r="AU32" i="20" a="1"/>
  <c r="AU32" i="20" s="1"/>
  <c r="AD32" i="20" a="1"/>
  <c r="AD32" i="20" s="1"/>
  <c r="AA32" i="20"/>
  <c r="P32" i="20" a="1"/>
  <c r="P32" i="20" s="1"/>
  <c r="T32" i="20" a="1"/>
  <c r="T32" i="20" s="1"/>
  <c r="F32" i="20" a="1"/>
  <c r="F32" i="20" s="1"/>
  <c r="J32" i="20" a="1"/>
  <c r="J32" i="20" s="1"/>
  <c r="D32" i="20" a="1"/>
  <c r="D32" i="20" s="1"/>
  <c r="CE32" i="20"/>
  <c r="BT32" i="20" a="1"/>
  <c r="BT32" i="20" s="1"/>
  <c r="BO32" i="20" a="1"/>
  <c r="BO32" i="20" s="1"/>
  <c r="BH32" i="20" a="1"/>
  <c r="BH32" i="20" s="1"/>
  <c r="AX32" i="20" a="1"/>
  <c r="AX32" i="20" s="1"/>
  <c r="AV32" i="20" a="1"/>
  <c r="AV32" i="20" s="1"/>
  <c r="AO32" i="20"/>
  <c r="X32" i="20" a="1"/>
  <c r="X32" i="20" s="1"/>
  <c r="Z32" i="20" a="1"/>
  <c r="Z32" i="20" s="1"/>
  <c r="E32" i="20" a="1"/>
  <c r="E32" i="20" s="1"/>
  <c r="W32" i="20"/>
  <c r="C32" i="20" a="1"/>
  <c r="C32" i="20" s="1"/>
  <c r="I32" i="20" a="1"/>
  <c r="I32" i="20" s="1"/>
  <c r="CG32" i="20"/>
  <c r="BS32" i="20" a="1"/>
  <c r="BS32" i="20" s="1"/>
  <c r="BM32" i="20"/>
  <c r="BQ32" i="20"/>
  <c r="BK32" i="20" a="1"/>
  <c r="BK32" i="20" s="1"/>
  <c r="AQ32" i="20"/>
  <c r="AE32" i="20"/>
  <c r="AP32" i="20"/>
  <c r="U32" i="20" a="1"/>
  <c r="U32" i="20" s="1"/>
  <c r="S32" i="20"/>
  <c r="R32" i="20" a="1"/>
  <c r="R32" i="20" s="1"/>
  <c r="Q32" i="20" a="1"/>
  <c r="Q32" i="20" s="1"/>
  <c r="CG50" i="20"/>
  <c r="BT50" i="20" a="1"/>
  <c r="BT50" i="20" s="1"/>
  <c r="BN50" i="20" a="1"/>
  <c r="BN50" i="20" s="1"/>
  <c r="BF50" i="20" a="1"/>
  <c r="BF50" i="20" s="1"/>
  <c r="BB50" i="20" a="1"/>
  <c r="BB50" i="20" s="1"/>
  <c r="AY50" i="20" a="1"/>
  <c r="AY50" i="20" s="1"/>
  <c r="BH50" i="20" a="1"/>
  <c r="BH50" i="20" s="1"/>
  <c r="AT50" i="20" a="1"/>
  <c r="AT50" i="20" s="1"/>
  <c r="AB50" i="20" a="1"/>
  <c r="AB50" i="20" s="1"/>
  <c r="Z50" i="20" a="1"/>
  <c r="Z50" i="20" s="1"/>
  <c r="Q50" i="20" a="1"/>
  <c r="Q50" i="20" s="1"/>
  <c r="X50" i="20" a="1"/>
  <c r="X50" i="20" s="1"/>
  <c r="H50" i="20" a="1"/>
  <c r="H50" i="20" s="1"/>
  <c r="S50" i="20"/>
  <c r="W50" i="20"/>
  <c r="R50" i="20" a="1"/>
  <c r="R50" i="20" s="1"/>
  <c r="CF50" i="20"/>
  <c r="BS50" i="20" a="1"/>
  <c r="BS50" i="20" s="1"/>
  <c r="BK50" i="20" a="1"/>
  <c r="BK50" i="20" s="1"/>
  <c r="BI50" i="20"/>
  <c r="BD50" i="20" a="1"/>
  <c r="BD50" i="20" s="1"/>
  <c r="BA50" i="20"/>
  <c r="AO50" i="20"/>
  <c r="AD50" i="20" a="1"/>
  <c r="AD50" i="20" s="1"/>
  <c r="I50" i="20" a="1"/>
  <c r="I50" i="20" s="1"/>
  <c r="N50" i="20" a="1"/>
  <c r="N50" i="20" s="1"/>
  <c r="M50" i="20" a="1"/>
  <c r="M50" i="20" s="1"/>
  <c r="J50" i="20" a="1"/>
  <c r="J50" i="20" s="1"/>
  <c r="CH50" i="20"/>
  <c r="BP50" i="20" a="1"/>
  <c r="BP50" i="20" s="1"/>
  <c r="BJ50" i="20" a="1"/>
  <c r="BJ50" i="20" s="1"/>
  <c r="BQ50" i="20"/>
  <c r="AX50" i="20" a="1"/>
  <c r="AX50" i="20" s="1"/>
  <c r="AQ50" i="20"/>
  <c r="AA50" i="20"/>
  <c r="Y50" i="20" a="1"/>
  <c r="Y50" i="20" s="1"/>
  <c r="D50" i="20" a="1"/>
  <c r="D50" i="20" s="1"/>
  <c r="E50" i="20" a="1"/>
  <c r="E50" i="20" s="1"/>
  <c r="K50" i="20"/>
  <c r="G50" i="20"/>
  <c r="BR64" i="20" a="1"/>
  <c r="BR64" i="20" s="1"/>
  <c r="BN64" i="20" a="1"/>
  <c r="BN64" i="20" s="1"/>
  <c r="BK64" i="20" a="1"/>
  <c r="BK64" i="20" s="1"/>
  <c r="BI64" i="20"/>
  <c r="BD64" i="20" a="1"/>
  <c r="BD64" i="20" s="1"/>
  <c r="BB64" i="20" a="1"/>
  <c r="BB64" i="20" s="1"/>
  <c r="AQ64" i="20"/>
  <c r="AV64" i="20" a="1"/>
  <c r="AV64" i="20" s="1"/>
  <c r="AP64" i="20"/>
  <c r="AC64" i="20" a="1"/>
  <c r="AC64" i="20" s="1"/>
  <c r="Z64" i="20" a="1"/>
  <c r="Z64" i="20" s="1"/>
  <c r="J64" i="20" a="1"/>
  <c r="J64" i="20" s="1"/>
  <c r="I64" i="20" a="1"/>
  <c r="I64" i="20" s="1"/>
  <c r="H64" i="20" a="1"/>
  <c r="H64" i="20" s="1"/>
  <c r="D64" i="20" a="1"/>
  <c r="D64" i="20" s="1"/>
  <c r="E64" i="20" a="1"/>
  <c r="E64" i="20" s="1"/>
  <c r="CG64" i="20"/>
  <c r="BQ64" i="20"/>
  <c r="BU64" i="20"/>
  <c r="BE64" i="20"/>
  <c r="BA64" i="20"/>
  <c r="AR64" i="20"/>
  <c r="Y64" i="20" a="1"/>
  <c r="Y64" i="20" s="1"/>
  <c r="AA64" i="20"/>
  <c r="S64" i="20"/>
  <c r="M64" i="20" a="1"/>
  <c r="M64" i="20" s="1"/>
  <c r="G64" i="20"/>
  <c r="P64" i="20" a="1"/>
  <c r="P64" i="20" s="1"/>
  <c r="BT64" i="20" a="1"/>
  <c r="BT64" i="20" s="1"/>
  <c r="BP64" i="20" a="1"/>
  <c r="BP64" i="20" s="1"/>
  <c r="BM64" i="20"/>
  <c r="AY64" i="20" a="1"/>
  <c r="AY64" i="20" s="1"/>
  <c r="AX64" i="20" a="1"/>
  <c r="AX64" i="20" s="1"/>
  <c r="BL64" i="20" a="1"/>
  <c r="BL64" i="20" s="1"/>
  <c r="AD64" i="20" a="1"/>
  <c r="AD64" i="20" s="1"/>
  <c r="AZ64" i="20" a="1"/>
  <c r="AZ64" i="20" s="1"/>
  <c r="N64" i="20" a="1"/>
  <c r="N64" i="20" s="1"/>
  <c r="W64" i="20"/>
  <c r="C64" i="20" a="1"/>
  <c r="C64" i="20" s="1"/>
  <c r="O64" i="20"/>
  <c r="O76" i="20"/>
  <c r="D76" i="20" a="1"/>
  <c r="D76" i="20" s="1"/>
  <c r="R76" i="20" a="1"/>
  <c r="R76" i="20" s="1"/>
  <c r="S76" i="20"/>
  <c r="X76" i="20" a="1"/>
  <c r="X76" i="20" s="1"/>
  <c r="AP76" i="20"/>
  <c r="AR76" i="20"/>
  <c r="AZ76" i="20" a="1"/>
  <c r="AZ76" i="20" s="1"/>
  <c r="BB76" i="20" a="1"/>
  <c r="BB76" i="20" s="1"/>
  <c r="BG76" i="20" a="1"/>
  <c r="BG76" i="20" s="1"/>
  <c r="BP76" i="20" a="1"/>
  <c r="BP76" i="20" s="1"/>
  <c r="BU76" i="20"/>
  <c r="F18" i="20" a="1"/>
  <c r="F18" i="20" s="1"/>
  <c r="N18" i="20" a="1"/>
  <c r="N18" i="20" s="1"/>
  <c r="AB18" i="20" a="1"/>
  <c r="AB18" i="20" s="1"/>
  <c r="BC18" i="20" a="1"/>
  <c r="BC18" i="20" s="1"/>
  <c r="BO18" i="20" a="1"/>
  <c r="BO18" i="20" s="1"/>
  <c r="CH18" i="20"/>
  <c r="G32" i="20"/>
  <c r="H32" i="20" a="1"/>
  <c r="H32" i="20" s="1"/>
  <c r="AZ32" i="20" a="1"/>
  <c r="AZ32" i="20" s="1"/>
  <c r="AT32" i="20" a="1"/>
  <c r="AT32" i="20" s="1"/>
  <c r="BI32" i="20"/>
  <c r="BU32" i="20"/>
  <c r="AC50" i="20" a="1"/>
  <c r="AC50" i="20" s="1"/>
  <c r="P50" i="20" a="1"/>
  <c r="P50" i="20" s="1"/>
  <c r="AE50" i="20"/>
  <c r="BC50" i="20" a="1"/>
  <c r="BC50" i="20" s="1"/>
  <c r="BM50" i="20"/>
  <c r="BR50" i="20" a="1"/>
  <c r="BR50" i="20" s="1"/>
  <c r="V64" i="20" a="1"/>
  <c r="V64" i="20" s="1"/>
  <c r="R64" i="20" a="1"/>
  <c r="R64" i="20" s="1"/>
  <c r="AW64" i="20"/>
  <c r="AU64" i="20" a="1"/>
  <c r="AU64" i="20" s="1"/>
  <c r="BG64" i="20" a="1"/>
  <c r="BG64" i="20" s="1"/>
  <c r="BS64" i="20" a="1"/>
  <c r="BS64" i="20" s="1"/>
  <c r="Q76" i="20" a="1"/>
  <c r="Q76" i="20" s="1"/>
  <c r="J76" i="20" a="1"/>
  <c r="J76" i="20" s="1"/>
  <c r="U76" i="20" a="1"/>
  <c r="U76" i="20" s="1"/>
  <c r="I76" i="20" a="1"/>
  <c r="I76" i="20" s="1"/>
  <c r="AE76" i="20"/>
  <c r="Z76" i="20" a="1"/>
  <c r="Z76" i="20" s="1"/>
  <c r="BD76" i="20" a="1"/>
  <c r="BD76" i="20" s="1"/>
  <c r="BA76" i="20"/>
  <c r="BI76" i="20"/>
  <c r="BQ76" i="20"/>
  <c r="BN76" i="20" a="1"/>
  <c r="BN76" i="20" s="1"/>
  <c r="BS76" i="20" a="1"/>
  <c r="BS76" i="20" s="1"/>
  <c r="L18" i="20" a="1"/>
  <c r="L18" i="20" s="1"/>
  <c r="P18" i="20" a="1"/>
  <c r="P18" i="20" s="1"/>
  <c r="AP18" i="20"/>
  <c r="BA18" i="20"/>
  <c r="BG18" i="20" a="1"/>
  <c r="BG18" i="20" s="1"/>
  <c r="CG18" i="20"/>
  <c r="M32" i="20" a="1"/>
  <c r="M32" i="20" s="1"/>
  <c r="O32" i="20"/>
  <c r="Y32" i="20" a="1"/>
  <c r="Y32" i="20" s="1"/>
  <c r="BB32" i="20" a="1"/>
  <c r="BB32" i="20" s="1"/>
  <c r="BF32" i="20" a="1"/>
  <c r="BF32" i="20" s="1"/>
  <c r="BR32" i="20" a="1"/>
  <c r="BR32" i="20" s="1"/>
  <c r="F50" i="20" a="1"/>
  <c r="F50" i="20" s="1"/>
  <c r="U50" i="20" a="1"/>
  <c r="U50" i="20" s="1"/>
  <c r="AP50" i="20"/>
  <c r="AU50" i="20" a="1"/>
  <c r="AU50" i="20" s="1"/>
  <c r="BG50" i="20" a="1"/>
  <c r="BG50" i="20" s="1"/>
  <c r="BU50" i="20"/>
  <c r="F64" i="20" a="1"/>
  <c r="F64" i="20" s="1"/>
  <c r="T64" i="20" a="1"/>
  <c r="T64" i="20" s="1"/>
  <c r="X64" i="20" a="1"/>
  <c r="X64" i="20" s="1"/>
  <c r="AT64" i="20" a="1"/>
  <c r="AT64" i="20" s="1"/>
  <c r="BH64" i="20" a="1"/>
  <c r="BH64" i="20" s="1"/>
  <c r="CH64" i="20"/>
  <c r="C28" i="20" a="1"/>
  <c r="C28" i="20" s="1"/>
  <c r="F28" i="20" a="1"/>
  <c r="F28" i="20" s="1"/>
  <c r="U28" i="20" a="1"/>
  <c r="U28" i="20" s="1"/>
  <c r="P28" i="20" a="1"/>
  <c r="P28" i="20" s="1"/>
  <c r="D28" i="20" a="1"/>
  <c r="D28" i="20" s="1"/>
  <c r="W28" i="20"/>
  <c r="Y28" i="20" a="1"/>
  <c r="Y28" i="20" s="1"/>
  <c r="AU28" i="20" a="1"/>
  <c r="AU28" i="20" s="1"/>
  <c r="AQ28" i="20"/>
  <c r="AX28" i="20" a="1"/>
  <c r="AX28" i="20" s="1"/>
  <c r="BD28" i="20" a="1"/>
  <c r="BD28" i="20" s="1"/>
  <c r="BC28" i="20" a="1"/>
  <c r="BC28" i="20" s="1"/>
  <c r="BK28" i="20" a="1"/>
  <c r="BK28" i="20" s="1"/>
  <c r="BJ28" i="20" a="1"/>
  <c r="BJ28" i="20" s="1"/>
  <c r="BR28" i="20" a="1"/>
  <c r="BR28" i="20" s="1"/>
  <c r="D12" i="20" a="1"/>
  <c r="D12" i="20" s="1"/>
  <c r="Y9" i="20" a="1"/>
  <c r="Y9" i="20" s="1"/>
  <c r="BJ9" i="20" a="1"/>
  <c r="BJ9" i="20" s="1"/>
  <c r="BL11" i="20" a="1"/>
  <c r="BL11" i="20" s="1"/>
  <c r="AX12" i="20" a="1"/>
  <c r="AX12" i="20" s="1"/>
  <c r="T12" i="20" a="1"/>
  <c r="T12" i="20" s="1"/>
  <c r="BN13" i="20" a="1"/>
  <c r="BN13" i="20" s="1"/>
  <c r="AT13" i="20" a="1"/>
  <c r="AT13" i="20" s="1"/>
  <c r="BH17" i="20" a="1"/>
  <c r="BH17" i="20" s="1"/>
  <c r="BK17" i="20" a="1"/>
  <c r="BK17" i="20" s="1"/>
  <c r="BD9" i="20" a="1"/>
  <c r="BD9" i="20" s="1"/>
  <c r="AX9" i="20" a="1"/>
  <c r="AX9" i="20" s="1"/>
  <c r="E9" i="20" a="1"/>
  <c r="E9" i="20" s="1"/>
  <c r="BP11" i="20" a="1"/>
  <c r="BP11" i="20" s="1"/>
  <c r="J12" i="20" a="1"/>
  <c r="J12" i="20" s="1"/>
  <c r="AX13" i="20" a="1"/>
  <c r="AX13" i="20" s="1"/>
  <c r="V13" i="20" a="1"/>
  <c r="V13" i="20" s="1"/>
  <c r="BB17" i="20" a="1"/>
  <c r="BB17" i="20" s="1"/>
  <c r="AC13" i="20" a="1"/>
  <c r="AC13" i="20" s="1"/>
  <c r="BT9" i="20" a="1"/>
  <c r="BT9" i="20" s="1"/>
  <c r="H8" i="20" a="1"/>
  <c r="H8" i="20" s="1"/>
  <c r="Z8" i="20" a="1"/>
  <c r="Z8" i="20" s="1"/>
  <c r="BN9" i="20" a="1"/>
  <c r="BN9" i="20" s="1"/>
  <c r="U9" i="20" a="1"/>
  <c r="U9" i="20" s="1"/>
  <c r="AX11" i="20" a="1"/>
  <c r="AX11" i="20" s="1"/>
  <c r="BH11" i="20" a="1"/>
  <c r="BH11" i="20" s="1"/>
  <c r="H12" i="20" a="1"/>
  <c r="H12" i="20" s="1"/>
  <c r="I13" i="20" a="1"/>
  <c r="I13" i="20" s="1"/>
  <c r="T13" i="20" a="1"/>
  <c r="T13" i="20" s="1"/>
  <c r="R17" i="20" a="1"/>
  <c r="R17" i="20" s="1"/>
  <c r="M9" i="20" a="1"/>
  <c r="M9" i="20" s="1"/>
  <c r="I9" i="20" a="1"/>
  <c r="I9" i="20" s="1"/>
  <c r="AT9" i="20" a="1"/>
  <c r="AT9" i="20" s="1"/>
  <c r="BK11" i="20" a="1"/>
  <c r="BK11" i="20" s="1"/>
  <c r="AZ12" i="20" a="1"/>
  <c r="AZ12" i="20" s="1"/>
  <c r="AT12" i="20" a="1"/>
  <c r="AT12" i="20" s="1"/>
  <c r="BP13" i="20" a="1"/>
  <c r="BP13" i="20" s="1"/>
  <c r="AU17" i="20" a="1"/>
  <c r="AU17" i="20" s="1"/>
  <c r="F17" i="20" a="1"/>
  <c r="F17" i="20" s="1"/>
  <c r="L9" i="20" a="1"/>
  <c r="L9" i="20" s="1"/>
  <c r="X9" i="20" a="1"/>
  <c r="X9" i="20" s="1"/>
  <c r="BD11" i="20" a="1"/>
  <c r="BD11" i="20" s="1"/>
  <c r="Y11" i="20" a="1"/>
  <c r="Y11" i="20" s="1"/>
  <c r="AV12" i="20" a="1"/>
  <c r="AV12" i="20" s="1"/>
  <c r="V12" i="20" a="1"/>
  <c r="V12" i="20" s="1"/>
  <c r="AZ13" i="20" a="1"/>
  <c r="AZ13" i="20" s="1"/>
  <c r="BF13" i="20" a="1"/>
  <c r="BF13" i="20" s="1"/>
  <c r="AX17" i="20" a="1"/>
  <c r="AX17" i="20" s="1"/>
  <c r="BP9" i="20" a="1"/>
  <c r="BP9" i="20" s="1"/>
  <c r="BL9" i="20" a="1"/>
  <c r="BL9" i="20" s="1"/>
  <c r="BF9" i="20" a="1"/>
  <c r="BF9" i="20" s="1"/>
  <c r="BP12" i="20" a="1"/>
  <c r="BP12" i="20" s="1"/>
  <c r="BJ12" i="20" a="1"/>
  <c r="BJ12" i="20" s="1"/>
  <c r="BC17" i="20" a="1"/>
  <c r="BC17" i="20" s="1"/>
  <c r="BO17" i="20" a="1"/>
  <c r="BO17" i="20" s="1"/>
  <c r="N17" i="20" a="1"/>
  <c r="N17" i="20" s="1"/>
  <c r="BN8" i="20" a="1"/>
  <c r="BN8" i="20" s="1"/>
  <c r="AZ9" i="20" a="1"/>
  <c r="AZ9" i="20" s="1"/>
  <c r="AV9" i="20" a="1"/>
  <c r="AV9" i="20" s="1"/>
  <c r="Q9" i="20" a="1"/>
  <c r="Q9" i="20" s="1"/>
  <c r="BC12" i="20" a="1"/>
  <c r="BC12" i="20" s="1"/>
  <c r="BL12" i="20" a="1"/>
  <c r="BL12" i="20" s="1"/>
  <c r="BB13" i="20" a="1"/>
  <c r="BB13" i="20" s="1"/>
  <c r="H13" i="20" a="1"/>
  <c r="H13" i="20" s="1"/>
  <c r="BH13" i="20" a="1"/>
  <c r="BH13" i="20" s="1"/>
  <c r="BF17" i="20" a="1"/>
  <c r="BF17" i="20" s="1"/>
  <c r="AY17" i="20" a="1"/>
  <c r="AY17" i="20" s="1"/>
  <c r="AC17" i="20" a="1"/>
  <c r="AC17" i="20" s="1"/>
  <c r="AD17" i="20" a="1"/>
  <c r="AD17" i="20" s="1"/>
  <c r="BC9" i="20" a="1"/>
  <c r="BC9" i="20" s="1"/>
  <c r="BO9" i="20" a="1"/>
  <c r="BO9" i="20" s="1"/>
  <c r="BK9" i="20" a="1"/>
  <c r="BK9" i="20" s="1"/>
  <c r="D9" i="20" a="1"/>
  <c r="D9" i="20" s="1"/>
  <c r="AY11" i="20" a="1"/>
  <c r="AY11" i="20" s="1"/>
  <c r="AU11" i="20" a="1"/>
  <c r="AU11" i="20" s="1"/>
  <c r="BB12" i="20" a="1"/>
  <c r="BB12" i="20" s="1"/>
  <c r="I12" i="20" a="1"/>
  <c r="I12" i="20" s="1"/>
  <c r="Q12" i="20" a="1"/>
  <c r="Q12" i="20" s="1"/>
  <c r="N13" i="20" a="1"/>
  <c r="N13" i="20" s="1"/>
  <c r="J13" i="20" a="1"/>
  <c r="J13" i="20" s="1"/>
  <c r="R13" i="20" a="1"/>
  <c r="R13" i="20" s="1"/>
  <c r="U13" i="20" a="1"/>
  <c r="U13" i="20" s="1"/>
  <c r="BJ17" i="20" a="1"/>
  <c r="BJ17" i="20" s="1"/>
  <c r="D17" i="20" a="1"/>
  <c r="D17" i="20" s="1"/>
  <c r="V17" i="20" a="1"/>
  <c r="V17" i="20" s="1"/>
  <c r="BS9" i="20" a="1"/>
  <c r="BS9" i="20" s="1"/>
  <c r="BB9" i="20" a="1"/>
  <c r="BB9" i="20" s="1"/>
  <c r="P9" i="20" a="1"/>
  <c r="P9" i="20" s="1"/>
  <c r="AY9" i="20" a="1"/>
  <c r="AY9" i="20" s="1"/>
  <c r="H9" i="20" a="1"/>
  <c r="H9" i="20" s="1"/>
  <c r="AU9" i="20" a="1"/>
  <c r="AU9" i="20" s="1"/>
  <c r="F9" i="20" a="1"/>
  <c r="F9" i="20" s="1"/>
  <c r="BH9" i="20" a="1"/>
  <c r="BH9" i="20" s="1"/>
  <c r="BC11" i="20" a="1"/>
  <c r="BC11" i="20" s="1"/>
  <c r="R11" i="20" a="1"/>
  <c r="R11" i="20" s="1"/>
  <c r="BN11" i="20" a="1"/>
  <c r="BN11" i="20" s="1"/>
  <c r="D11" i="20" a="1"/>
  <c r="D11" i="20" s="1"/>
  <c r="M12" i="20" a="1"/>
  <c r="M12" i="20" s="1"/>
  <c r="BN12" i="20" a="1"/>
  <c r="BN12" i="20" s="1"/>
  <c r="E12" i="20" a="1"/>
  <c r="E12" i="20" s="1"/>
  <c r="M13" i="20" a="1"/>
  <c r="M13" i="20" s="1"/>
  <c r="Y13" i="20" a="1"/>
  <c r="Y13" i="20" s="1"/>
  <c r="Q13" i="20" a="1"/>
  <c r="Q13" i="20" s="1"/>
  <c r="BJ13" i="20" a="1"/>
  <c r="BJ13" i="20" s="1"/>
  <c r="E13" i="20" a="1"/>
  <c r="E13" i="20" s="1"/>
  <c r="AZ17" i="20" a="1"/>
  <c r="AZ17" i="20" s="1"/>
  <c r="BL17" i="20" a="1"/>
  <c r="BL17" i="20" s="1"/>
  <c r="Q17" i="20" a="1"/>
  <c r="Q17" i="20" s="1"/>
  <c r="I17" i="20" a="1"/>
  <c r="I17" i="20" s="1"/>
  <c r="T17" i="20" a="1"/>
  <c r="T17" i="20" s="1"/>
  <c r="Z17" i="20" a="1"/>
  <c r="Z17" i="20" s="1"/>
  <c r="D8" i="20" a="1"/>
  <c r="D8" i="20" s="1"/>
  <c r="T9" i="20" a="1"/>
  <c r="T9" i="20" s="1"/>
  <c r="BO11" i="20" a="1"/>
  <c r="BO11" i="20" s="1"/>
  <c r="Z11" i="20" a="1"/>
  <c r="Z11" i="20" s="1"/>
  <c r="H11" i="20" a="1"/>
  <c r="H11" i="20" s="1"/>
  <c r="BJ11" i="20" a="1"/>
  <c r="BJ11" i="20" s="1"/>
  <c r="BD12" i="20" a="1"/>
  <c r="BD12" i="20" s="1"/>
  <c r="Y12" i="20" a="1"/>
  <c r="Y12" i="20" s="1"/>
  <c r="BF12" i="20" a="1"/>
  <c r="BF12" i="20" s="1"/>
  <c r="AU12" i="20" a="1"/>
  <c r="AU12" i="20" s="1"/>
  <c r="U12" i="20" a="1"/>
  <c r="U12" i="20" s="1"/>
  <c r="BH12" i="20" a="1"/>
  <c r="BH12" i="20" s="1"/>
  <c r="BC13" i="20" a="1"/>
  <c r="BC13" i="20" s="1"/>
  <c r="BO13" i="20" a="1"/>
  <c r="BO13" i="20" s="1"/>
  <c r="Z13" i="20" a="1"/>
  <c r="Z13" i="20" s="1"/>
  <c r="F13" i="20" a="1"/>
  <c r="F13" i="20" s="1"/>
  <c r="BN17" i="20" a="1"/>
  <c r="BN17" i="20" s="1"/>
  <c r="AT17" i="20" a="1"/>
  <c r="AT17" i="20" s="1"/>
  <c r="E17" i="20" a="1"/>
  <c r="E17" i="20" s="1"/>
  <c r="AU15" i="20" a="1"/>
  <c r="AU15" i="20" s="1"/>
  <c r="J17" i="20" a="1"/>
  <c r="J17" i="20" s="1"/>
  <c r="BT12" i="20" a="1"/>
  <c r="BT12" i="20" s="1"/>
  <c r="AD9" i="20" a="1"/>
  <c r="AD9" i="20" s="1"/>
  <c r="AC12" i="20" a="1"/>
  <c r="AC12" i="20" s="1"/>
  <c r="AC9" i="20" a="1"/>
  <c r="AC9" i="20" s="1"/>
  <c r="BG12" i="20" a="1"/>
  <c r="BG12" i="20" s="1"/>
  <c r="T8" i="20" a="1"/>
  <c r="T8" i="20" s="1"/>
  <c r="BJ8" i="20" a="1"/>
  <c r="BJ8" i="20" s="1"/>
  <c r="AD8" i="20" a="1"/>
  <c r="AD8" i="20" s="1"/>
  <c r="J8" i="20" a="1"/>
  <c r="J8" i="20" s="1"/>
  <c r="AB11" i="20" a="1"/>
  <c r="AB11" i="20" s="1"/>
  <c r="AD12" i="20" a="1"/>
  <c r="AD12" i="20" s="1"/>
  <c r="BT11" i="20" a="1"/>
  <c r="BT11" i="20" s="1"/>
  <c r="BS12" i="20" a="1"/>
  <c r="BS12" i="20" s="1"/>
  <c r="BK8" i="20" a="1"/>
  <c r="BK8" i="20" s="1"/>
  <c r="AB8" i="20" a="1"/>
  <c r="AB8" i="20" s="1"/>
  <c r="AT8" i="20" a="1"/>
  <c r="AT8" i="20" s="1"/>
  <c r="N8" i="20" a="1"/>
  <c r="N8" i="20" s="1"/>
  <c r="BT13" i="20" a="1"/>
  <c r="BT13" i="20" s="1"/>
  <c r="BR11" i="20" a="1"/>
  <c r="BR11" i="20" s="1"/>
  <c r="BG9" i="20" a="1"/>
  <c r="BG9" i="20" s="1"/>
  <c r="AX8" i="20" a="1"/>
  <c r="AX8" i="20" s="1"/>
  <c r="R8" i="20" a="1"/>
  <c r="R8" i="20" s="1"/>
  <c r="V8" i="20" a="1"/>
  <c r="V8" i="20" s="1"/>
  <c r="BG11" i="20" a="1"/>
  <c r="BG11" i="20" s="1"/>
  <c r="AB9" i="20" a="1"/>
  <c r="AB9" i="20" s="1"/>
  <c r="BR8" i="20" a="1"/>
  <c r="BR8" i="20" s="1"/>
  <c r="BR13" i="20" a="1"/>
  <c r="BR13" i="20" s="1"/>
  <c r="BR17" i="20" a="1"/>
  <c r="BR17" i="20" s="1"/>
  <c r="CH30" i="20"/>
  <c r="BU30" i="20"/>
  <c r="BN30" i="20" a="1"/>
  <c r="BN30" i="20" s="1"/>
  <c r="BQ30" i="20"/>
  <c r="BD30" i="20" a="1"/>
  <c r="BD30" i="20" s="1"/>
  <c r="BF30" i="20" a="1"/>
  <c r="BF30" i="20" s="1"/>
  <c r="AV30" i="20" a="1"/>
  <c r="AV30" i="20" s="1"/>
  <c r="AX30" i="20" a="1"/>
  <c r="AX30" i="20" s="1"/>
  <c r="AD30" i="20" a="1"/>
  <c r="AD30" i="20" s="1"/>
  <c r="AU30" i="20" a="1"/>
  <c r="AU30" i="20" s="1"/>
  <c r="R30" i="20" a="1"/>
  <c r="R30" i="20" s="1"/>
  <c r="W30" i="20"/>
  <c r="D30" i="20" a="1"/>
  <c r="D30" i="20" s="1"/>
  <c r="L30" i="20" a="1"/>
  <c r="L30" i="20" s="1"/>
  <c r="F30" i="20" a="1"/>
  <c r="F30" i="20" s="1"/>
  <c r="CE30" i="20"/>
  <c r="BS30" i="20" a="1"/>
  <c r="BS30" i="20" s="1"/>
  <c r="BP30" i="20" a="1"/>
  <c r="BP30" i="20" s="1"/>
  <c r="BK30" i="20" a="1"/>
  <c r="BK30" i="20" s="1"/>
  <c r="BM30" i="20"/>
  <c r="BE30" i="20"/>
  <c r="BB30" i="20" a="1"/>
  <c r="BB30" i="20" s="1"/>
  <c r="AQ30" i="20"/>
  <c r="AT30" i="20" a="1"/>
  <c r="AT30" i="20" s="1"/>
  <c r="X30" i="20" a="1"/>
  <c r="X30" i="20" s="1"/>
  <c r="AB30" i="20" a="1"/>
  <c r="AB30" i="20" s="1"/>
  <c r="N30" i="20" a="1"/>
  <c r="N30" i="20" s="1"/>
  <c r="Q30" i="20" a="1"/>
  <c r="Q30" i="20" s="1"/>
  <c r="AE30" i="20"/>
  <c r="I30" i="20" a="1"/>
  <c r="I30" i="20" s="1"/>
  <c r="C30" i="20" a="1"/>
  <c r="C30" i="20" s="1"/>
  <c r="H30" i="20" a="1"/>
  <c r="H30" i="20" s="1"/>
  <c r="S30" i="20"/>
  <c r="CF30" i="20"/>
  <c r="BT30" i="20" a="1"/>
  <c r="BT30" i="20" s="1"/>
  <c r="BO30" i="20" a="1"/>
  <c r="BO30" i="20" s="1"/>
  <c r="BJ30" i="20" a="1"/>
  <c r="BJ30" i="20" s="1"/>
  <c r="BH30" i="20" a="1"/>
  <c r="BH30" i="20" s="1"/>
  <c r="BC30" i="20" a="1"/>
  <c r="BC30" i="20" s="1"/>
  <c r="AY30" i="20" a="1"/>
  <c r="AY30" i="20" s="1"/>
  <c r="BA30" i="20"/>
  <c r="AO30" i="20"/>
  <c r="AC30" i="20" a="1"/>
  <c r="AC30" i="20" s="1"/>
  <c r="Z30" i="20" a="1"/>
  <c r="Z30" i="20" s="1"/>
  <c r="K30" i="20"/>
  <c r="M30" i="20" a="1"/>
  <c r="M30" i="20" s="1"/>
  <c r="V30" i="20" a="1"/>
  <c r="V30" i="20" s="1"/>
  <c r="E30" i="20" a="1"/>
  <c r="E30" i="20" s="1"/>
  <c r="CG30" i="20"/>
  <c r="BG30" i="20" a="1"/>
  <c r="BG30" i="20" s="1"/>
  <c r="AP30" i="20"/>
  <c r="J30" i="20" a="1"/>
  <c r="J30" i="20" s="1"/>
  <c r="U30" i="20" a="1"/>
  <c r="U30" i="20" s="1"/>
  <c r="BR30" i="20" a="1"/>
  <c r="BR30" i="20" s="1"/>
  <c r="AZ30" i="20" a="1"/>
  <c r="AZ30" i="20" s="1"/>
  <c r="AA30" i="20"/>
  <c r="P30" i="20" a="1"/>
  <c r="P30" i="20" s="1"/>
  <c r="O30" i="20"/>
  <c r="Y30" i="20" a="1"/>
  <c r="Y30" i="20" s="1"/>
  <c r="BL30" i="20" a="1"/>
  <c r="BL30" i="20" s="1"/>
  <c r="AW30" i="20"/>
  <c r="T30" i="20" a="1"/>
  <c r="T30" i="20" s="1"/>
  <c r="CE36" i="20"/>
  <c r="BR36" i="20" a="1"/>
  <c r="BR36" i="20" s="1"/>
  <c r="BQ36" i="20"/>
  <c r="BK36" i="20" a="1"/>
  <c r="BK36" i="20" s="1"/>
  <c r="BM36" i="20"/>
  <c r="BD36" i="20" a="1"/>
  <c r="BD36" i="20" s="1"/>
  <c r="BA36" i="20"/>
  <c r="AQ36" i="20"/>
  <c r="AZ36" i="20" a="1"/>
  <c r="AZ36" i="20" s="1"/>
  <c r="X36" i="20" a="1"/>
  <c r="X36" i="20" s="1"/>
  <c r="AE36" i="20"/>
  <c r="N36" i="20" a="1"/>
  <c r="N36" i="20" s="1"/>
  <c r="Q36" i="20" a="1"/>
  <c r="Q36" i="20" s="1"/>
  <c r="AD36" i="20" a="1"/>
  <c r="AD36" i="20" s="1"/>
  <c r="H36" i="20" a="1"/>
  <c r="H36" i="20" s="1"/>
  <c r="E36" i="20" a="1"/>
  <c r="E36" i="20" s="1"/>
  <c r="O36" i="20"/>
  <c r="CF36" i="20"/>
  <c r="BT36" i="20" a="1"/>
  <c r="BT36" i="20" s="1"/>
  <c r="BP36" i="20" a="1"/>
  <c r="BP36" i="20" s="1"/>
  <c r="BN36" i="20" a="1"/>
  <c r="BN36" i="20" s="1"/>
  <c r="BG36" i="20" a="1"/>
  <c r="BG36" i="20" s="1"/>
  <c r="AY36" i="20" a="1"/>
  <c r="AY36" i="20" s="1"/>
  <c r="AX36" i="20" a="1"/>
  <c r="AX36" i="20" s="1"/>
  <c r="AW36" i="20"/>
  <c r="AO36" i="20"/>
  <c r="AB36" i="20" a="1"/>
  <c r="AB36" i="20" s="1"/>
  <c r="Z36" i="20" a="1"/>
  <c r="Z36" i="20" s="1"/>
  <c r="J36" i="20" a="1"/>
  <c r="J36" i="20" s="1"/>
  <c r="M36" i="20" a="1"/>
  <c r="M36" i="20" s="1"/>
  <c r="U36" i="20" a="1"/>
  <c r="U36" i="20" s="1"/>
  <c r="D36" i="20" a="1"/>
  <c r="D36" i="20" s="1"/>
  <c r="S36" i="20"/>
  <c r="CG36" i="20"/>
  <c r="CH36" i="20"/>
  <c r="BL36" i="20" a="1"/>
  <c r="BL36" i="20" s="1"/>
  <c r="BJ36" i="20" a="1"/>
  <c r="BJ36" i="20" s="1"/>
  <c r="BF36" i="20" a="1"/>
  <c r="BF36" i="20" s="1"/>
  <c r="BI36" i="20"/>
  <c r="AV36" i="20" a="1"/>
  <c r="AV36" i="20" s="1"/>
  <c r="AR36" i="20"/>
  <c r="AT36" i="20" a="1"/>
  <c r="AT36" i="20" s="1"/>
  <c r="AA36" i="20"/>
  <c r="W36" i="20"/>
  <c r="F36" i="20" a="1"/>
  <c r="F36" i="20" s="1"/>
  <c r="I36" i="20" a="1"/>
  <c r="I36" i="20" s="1"/>
  <c r="P36" i="20" a="1"/>
  <c r="P36" i="20" s="1"/>
  <c r="T36" i="20" a="1"/>
  <c r="T36" i="20" s="1"/>
  <c r="Y36" i="20" a="1"/>
  <c r="Y36" i="20" s="1"/>
  <c r="BO36" i="20" a="1"/>
  <c r="BO36" i="20" s="1"/>
  <c r="AU36" i="20" a="1"/>
  <c r="AU36" i="20" s="1"/>
  <c r="R36" i="20" a="1"/>
  <c r="R36" i="20" s="1"/>
  <c r="K36" i="20"/>
  <c r="BH36" i="20" a="1"/>
  <c r="BH36" i="20" s="1"/>
  <c r="BE36" i="20"/>
  <c r="V36" i="20" a="1"/>
  <c r="V36" i="20" s="1"/>
  <c r="C36" i="20" a="1"/>
  <c r="C36" i="20" s="1"/>
  <c r="BU36" i="20"/>
  <c r="BC36" i="20" a="1"/>
  <c r="BC36" i="20" s="1"/>
  <c r="AC36" i="20" a="1"/>
  <c r="AC36" i="20" s="1"/>
  <c r="G36" i="20"/>
  <c r="AP36" i="20"/>
  <c r="L36" i="20" a="1"/>
  <c r="L36" i="20" s="1"/>
  <c r="BS36" i="20" a="1"/>
  <c r="BS36" i="20" s="1"/>
  <c r="BB36" i="20" a="1"/>
  <c r="BB36" i="20" s="1"/>
  <c r="U83" i="20" a="1"/>
  <c r="U83" i="20" s="1"/>
  <c r="AP83" i="20"/>
  <c r="E83" i="20" a="1"/>
  <c r="E83" i="20" s="1"/>
  <c r="CE83" i="20"/>
  <c r="CH83" i="20"/>
  <c r="BQ83" i="20"/>
  <c r="BK83" i="20" a="1"/>
  <c r="BK83" i="20" s="1"/>
  <c r="BF83" i="20" a="1"/>
  <c r="BF83" i="20" s="1"/>
  <c r="BD83" i="20" a="1"/>
  <c r="BD83" i="20" s="1"/>
  <c r="BA83" i="20"/>
  <c r="AW83" i="20"/>
  <c r="Z83" i="20" a="1"/>
  <c r="Z83" i="20" s="1"/>
  <c r="AO83" i="20"/>
  <c r="T83" i="20" a="1"/>
  <c r="T83" i="20" s="1"/>
  <c r="V83" i="20" a="1"/>
  <c r="V83" i="20" s="1"/>
  <c r="M83" i="20" a="1"/>
  <c r="M83" i="20" s="1"/>
  <c r="J83" i="20" a="1"/>
  <c r="J83" i="20" s="1"/>
  <c r="C83" i="20" a="1"/>
  <c r="C83" i="20" s="1"/>
  <c r="P83" i="20" a="1"/>
  <c r="P83" i="20" s="1"/>
  <c r="CF83" i="20"/>
  <c r="BU83" i="20"/>
  <c r="BO83" i="20" a="1"/>
  <c r="BO83" i="20" s="1"/>
  <c r="BM83" i="20"/>
  <c r="BG83" i="20" a="1"/>
  <c r="BG83" i="20" s="1"/>
  <c r="BB83" i="20" a="1"/>
  <c r="BB83" i="20" s="1"/>
  <c r="AX83" i="20" a="1"/>
  <c r="AX83" i="20" s="1"/>
  <c r="AR83" i="20"/>
  <c r="AZ83" i="20" a="1"/>
  <c r="AZ83" i="20" s="1"/>
  <c r="AE83" i="20"/>
  <c r="K83" i="20"/>
  <c r="S83" i="20"/>
  <c r="H83" i="20" a="1"/>
  <c r="H83" i="20" s="1"/>
  <c r="CG83" i="20"/>
  <c r="BR83" i="20" a="1"/>
  <c r="BR83" i="20" s="1"/>
  <c r="BN83" i="20" a="1"/>
  <c r="BN83" i="20" s="1"/>
  <c r="BJ83" i="20" a="1"/>
  <c r="BJ83" i="20" s="1"/>
  <c r="BL83" i="20" a="1"/>
  <c r="BL83" i="20" s="1"/>
  <c r="BE83" i="20"/>
  <c r="AQ83" i="20"/>
  <c r="BC83" i="20" a="1"/>
  <c r="BC83" i="20" s="1"/>
  <c r="AC83" i="20" a="1"/>
  <c r="AC83" i="20" s="1"/>
  <c r="AB83" i="20" a="1"/>
  <c r="AB83" i="20" s="1"/>
  <c r="I83" i="20" a="1"/>
  <c r="I83" i="20" s="1"/>
  <c r="Q83" i="20" a="1"/>
  <c r="Q83" i="20" s="1"/>
  <c r="AD83" i="20" a="1"/>
  <c r="AD83" i="20" s="1"/>
  <c r="G83" i="20"/>
  <c r="BH83" i="20" a="1"/>
  <c r="BH83" i="20" s="1"/>
  <c r="AV83" i="20" a="1"/>
  <c r="AV83" i="20" s="1"/>
  <c r="O83" i="20"/>
  <c r="D83" i="20" a="1"/>
  <c r="D83" i="20" s="1"/>
  <c r="R83" i="20" a="1"/>
  <c r="R83" i="20" s="1"/>
  <c r="X83" i="20" a="1"/>
  <c r="X83" i="20" s="1"/>
  <c r="BS83" i="20" a="1"/>
  <c r="BS83" i="20" s="1"/>
  <c r="BI83" i="20"/>
  <c r="Y83" i="20" a="1"/>
  <c r="Y83" i="20" s="1"/>
  <c r="L83" i="20" a="1"/>
  <c r="L83" i="20" s="1"/>
  <c r="N83" i="20" a="1"/>
  <c r="N83" i="20" s="1"/>
  <c r="BT83" i="20" a="1"/>
  <c r="BT83" i="20" s="1"/>
  <c r="AY83" i="20" a="1"/>
  <c r="AY83" i="20" s="1"/>
  <c r="AA83" i="20"/>
  <c r="C98" i="20" a="1"/>
  <c r="C98" i="20" s="1"/>
  <c r="D98" i="20" a="1"/>
  <c r="D98" i="20" s="1"/>
  <c r="V98" i="20" a="1"/>
  <c r="V98" i="20" s="1"/>
  <c r="CH98" i="20"/>
  <c r="CF98" i="20"/>
  <c r="BQ98" i="20"/>
  <c r="CB98" i="20" s="1" a="1"/>
  <c r="CB98" i="20" s="1"/>
  <c r="BL98" i="20" a="1"/>
  <c r="BL98" i="20" s="1"/>
  <c r="BH98" i="20" a="1"/>
  <c r="BH98" i="20" s="1"/>
  <c r="BD98" i="20" a="1"/>
  <c r="BD98" i="20" s="1"/>
  <c r="AY98" i="20" a="1"/>
  <c r="AY98" i="20" s="1"/>
  <c r="AC98" i="20" a="1"/>
  <c r="AC98" i="20" s="1"/>
  <c r="AW98" i="20"/>
  <c r="Y98" i="20" a="1"/>
  <c r="Y98" i="20" s="1"/>
  <c r="X98" i="20" a="1"/>
  <c r="X98" i="20" s="1"/>
  <c r="L98" i="20" a="1"/>
  <c r="L98" i="20" s="1"/>
  <c r="R98" i="20" a="1"/>
  <c r="R98" i="20" s="1"/>
  <c r="Q98" i="20" a="1"/>
  <c r="Q98" i="20" s="1"/>
  <c r="BR98" i="20" a="1"/>
  <c r="BR98" i="20" s="1"/>
  <c r="BS98" i="20" a="1"/>
  <c r="BS98" i="20" s="1"/>
  <c r="BN98" i="20" a="1"/>
  <c r="BN98" i="20" s="1"/>
  <c r="BK98" i="20" a="1"/>
  <c r="BK98" i="20" s="1"/>
  <c r="BJ98" i="20" a="1"/>
  <c r="BJ98" i="20" s="1"/>
  <c r="AZ98" i="20" a="1"/>
  <c r="AZ98" i="20" s="1"/>
  <c r="AX98" i="20" a="1"/>
  <c r="AX98" i="20" s="1"/>
  <c r="BA98" i="20"/>
  <c r="BX98" i="20" s="1" a="1"/>
  <c r="BX98" i="20" s="1"/>
  <c r="AT98" i="20" a="1"/>
  <c r="AT98" i="20" s="1"/>
  <c r="AP98" i="20"/>
  <c r="U98" i="20" a="1"/>
  <c r="U98" i="20" s="1"/>
  <c r="I98" i="20" a="1"/>
  <c r="I98" i="20" s="1"/>
  <c r="K98" i="20"/>
  <c r="AH98" i="20" s="1" a="1"/>
  <c r="AH98" i="20" s="1"/>
  <c r="N98" i="20" a="1"/>
  <c r="N98" i="20" s="1"/>
  <c r="CE98" i="20"/>
  <c r="BU98" i="20"/>
  <c r="CC98" i="20" s="1" a="1"/>
  <c r="CC98" i="20" s="1"/>
  <c r="BO98" i="20" a="1"/>
  <c r="BO98" i="20" s="1"/>
  <c r="BF98" i="20" a="1"/>
  <c r="BF98" i="20" s="1"/>
  <c r="BG98" i="20" a="1"/>
  <c r="BG98" i="20" s="1"/>
  <c r="BP98" i="20" a="1"/>
  <c r="BP98" i="20" s="1"/>
  <c r="AU98" i="20" a="1"/>
  <c r="AU98" i="20" s="1"/>
  <c r="AV98" i="20" a="1"/>
  <c r="AV98" i="20" s="1"/>
  <c r="AO98" i="20"/>
  <c r="AD98" i="20" a="1"/>
  <c r="AD98" i="20" s="1"/>
  <c r="S98" i="20"/>
  <c r="AJ98" i="20" s="1" a="1"/>
  <c r="AJ98" i="20" s="1"/>
  <c r="AR98" i="20"/>
  <c r="Z98" i="20" a="1"/>
  <c r="Z98" i="20" s="1"/>
  <c r="H98" i="20" a="1"/>
  <c r="H98" i="20" s="1"/>
  <c r="BM98" i="20"/>
  <c r="AQ98" i="20"/>
  <c r="O98" i="20"/>
  <c r="AB98" i="20" a="1"/>
  <c r="AB98" i="20" s="1"/>
  <c r="F98" i="20" a="1"/>
  <c r="F98" i="20" s="1"/>
  <c r="BI98" i="20"/>
  <c r="BZ98" i="20" s="1" a="1"/>
  <c r="BZ98" i="20" s="1"/>
  <c r="BE98" i="20"/>
  <c r="T98" i="20" a="1"/>
  <c r="T98" i="20" s="1"/>
  <c r="M98" i="20" a="1"/>
  <c r="M98" i="20" s="1"/>
  <c r="BT98" i="20" a="1"/>
  <c r="BT98" i="20" s="1"/>
  <c r="BB98" i="20" a="1"/>
  <c r="BB98" i="20" s="1"/>
  <c r="AE98" i="20"/>
  <c r="AM98" i="20" s="1" a="1"/>
  <c r="AM98" i="20" s="1"/>
  <c r="W98" i="20"/>
  <c r="AK98" i="20" s="1" a="1"/>
  <c r="AK98" i="20" s="1"/>
  <c r="G98" i="20"/>
  <c r="P98" i="20" a="1"/>
  <c r="P98" i="20" s="1"/>
  <c r="CG98" i="20"/>
  <c r="E98" i="20" a="1"/>
  <c r="E98" i="20" s="1"/>
  <c r="BC98" i="20" a="1"/>
  <c r="BC98" i="20" s="1"/>
  <c r="J98" i="20" a="1"/>
  <c r="J98" i="20" s="1"/>
  <c r="P22" i="20" a="1"/>
  <c r="P22" i="20" s="1"/>
  <c r="D88" i="20" a="1"/>
  <c r="D88" i="20" s="1"/>
  <c r="C101" i="20" a="1"/>
  <c r="C101" i="20" s="1"/>
  <c r="W86" i="20"/>
  <c r="AY86" i="20" a="1"/>
  <c r="AY86" i="20" s="1"/>
  <c r="BQ86" i="20"/>
  <c r="G88" i="20"/>
  <c r="O22" i="20"/>
  <c r="AV22" i="20" a="1"/>
  <c r="AV22" i="20" s="1"/>
  <c r="AX22" i="20" a="1"/>
  <c r="AX22" i="20" s="1"/>
  <c r="BN22" i="20" a="1"/>
  <c r="BN22" i="20" s="1"/>
  <c r="O54" i="20"/>
  <c r="AB54" i="20" a="1"/>
  <c r="AB54" i="20" s="1"/>
  <c r="X68" i="20" a="1"/>
  <c r="X68" i="20" s="1"/>
  <c r="BP68" i="20" a="1"/>
  <c r="BP68" i="20" s="1"/>
  <c r="AR88" i="20"/>
  <c r="AU83" i="20" a="1"/>
  <c r="AU83" i="20" s="1"/>
  <c r="AR30" i="20"/>
  <c r="AA98" i="20"/>
  <c r="N15" i="20" a="1"/>
  <c r="N15" i="20" s="1"/>
  <c r="C15" i="20" a="1"/>
  <c r="C15" i="20" s="1"/>
  <c r="E15" i="20" a="1"/>
  <c r="E15" i="20" s="1"/>
  <c r="R15" i="20" a="1"/>
  <c r="R15" i="20" s="1"/>
  <c r="BR15" i="20" a="1"/>
  <c r="BR15" i="20" s="1"/>
  <c r="BP15" i="20" a="1"/>
  <c r="BP15" i="20" s="1"/>
  <c r="BG15" i="20" a="1"/>
  <c r="BG15" i="20" s="1"/>
  <c r="BB15" i="20" a="1"/>
  <c r="BB15" i="20" s="1"/>
  <c r="Y15" i="20" a="1"/>
  <c r="Y15" i="20" s="1"/>
  <c r="Q15" i="20" a="1"/>
  <c r="Q15" i="20" s="1"/>
  <c r="I15" i="20" a="1"/>
  <c r="I15" i="20" s="1"/>
  <c r="P15" i="20" a="1"/>
  <c r="P15" i="20" s="1"/>
  <c r="BT15" i="20" a="1"/>
  <c r="BT15" i="20" s="1"/>
  <c r="BO15" i="20" a="1"/>
  <c r="BO15" i="20" s="1"/>
  <c r="BC15" i="20" a="1"/>
  <c r="BC15" i="20" s="1"/>
  <c r="AZ15" i="20" a="1"/>
  <c r="AZ15" i="20" s="1"/>
  <c r="AV15" i="20" a="1"/>
  <c r="AV15" i="20" s="1"/>
  <c r="AC15" i="20" a="1"/>
  <c r="AC15" i="20" s="1"/>
  <c r="AT15" i="20" a="1"/>
  <c r="AT15" i="20" s="1"/>
  <c r="V15" i="20" a="1"/>
  <c r="V15" i="20" s="1"/>
  <c r="BS15" i="20" a="1"/>
  <c r="BS15" i="20" s="1"/>
  <c r="BN15" i="20" a="1"/>
  <c r="BN15" i="20" s="1"/>
  <c r="BK15" i="20" a="1"/>
  <c r="BK15" i="20" s="1"/>
  <c r="BJ15" i="20" a="1"/>
  <c r="BJ15" i="20" s="1"/>
  <c r="BH15" i="20" a="1"/>
  <c r="BH15" i="20" s="1"/>
  <c r="AD15" i="20" a="1"/>
  <c r="AD15" i="20" s="1"/>
  <c r="F15" i="20" a="1"/>
  <c r="F15" i="20" s="1"/>
  <c r="M15" i="20" a="1"/>
  <c r="M15" i="20" s="1"/>
  <c r="BP10" i="20" a="1"/>
  <c r="BP10" i="20" s="1"/>
  <c r="AV10" i="20" a="1"/>
  <c r="AV10" i="20" s="1"/>
  <c r="AZ10" i="20" a="1"/>
  <c r="AZ10" i="20" s="1"/>
  <c r="BT10" i="20" a="1"/>
  <c r="BT10" i="20" s="1"/>
  <c r="BD10" i="20" a="1"/>
  <c r="BD10" i="20" s="1"/>
  <c r="BL10" i="20" a="1"/>
  <c r="BL10" i="20" s="1"/>
  <c r="C10" i="20" a="1"/>
  <c r="C10" i="20" s="1"/>
  <c r="BH10" i="20" a="1"/>
  <c r="BH10" i="20" s="1"/>
  <c r="CH42" i="20"/>
  <c r="BO42" i="20" a="1"/>
  <c r="BO42" i="20" s="1"/>
  <c r="BP42" i="20" a="1"/>
  <c r="BP42" i="20" s="1"/>
  <c r="BF42" i="20" a="1"/>
  <c r="BF42" i="20" s="1"/>
  <c r="BB42" i="20" a="1"/>
  <c r="BB42" i="20" s="1"/>
  <c r="AX42" i="20" a="1"/>
  <c r="AX42" i="20" s="1"/>
  <c r="BD42" i="20" a="1"/>
  <c r="BD42" i="20" s="1"/>
  <c r="AR42" i="20"/>
  <c r="AB42" i="20" a="1"/>
  <c r="AB42" i="20" s="1"/>
  <c r="AA42" i="20"/>
  <c r="R42" i="20" a="1"/>
  <c r="R42" i="20" s="1"/>
  <c r="U42" i="20" a="1"/>
  <c r="U42" i="20" s="1"/>
  <c r="G42" i="20"/>
  <c r="M42" i="20" a="1"/>
  <c r="M42" i="20" s="1"/>
  <c r="L42" i="20" a="1"/>
  <c r="L42" i="20" s="1"/>
  <c r="W42" i="20"/>
  <c r="CE42" i="20"/>
  <c r="BS42" i="20" a="1"/>
  <c r="BS42" i="20" s="1"/>
  <c r="BL42" i="20" a="1"/>
  <c r="BL42" i="20" s="1"/>
  <c r="BJ42" i="20" a="1"/>
  <c r="BJ42" i="20" s="1"/>
  <c r="BT42" i="20" a="1"/>
  <c r="BT42" i="20" s="1"/>
  <c r="BC42" i="20" a="1"/>
  <c r="BC42" i="20" s="1"/>
  <c r="BE42" i="20"/>
  <c r="AT42" i="20" a="1"/>
  <c r="AT42" i="20" s="1"/>
  <c r="AZ42" i="20" a="1"/>
  <c r="AZ42" i="20" s="1"/>
  <c r="X42" i="20" a="1"/>
  <c r="X42" i="20" s="1"/>
  <c r="AD42" i="20" a="1"/>
  <c r="AD42" i="20" s="1"/>
  <c r="O42" i="20"/>
  <c r="Q42" i="20" a="1"/>
  <c r="Q42" i="20" s="1"/>
  <c r="AC42" i="20" a="1"/>
  <c r="AC42" i="20" s="1"/>
  <c r="K42" i="20"/>
  <c r="J42" i="20" a="1"/>
  <c r="J42" i="20" s="1"/>
  <c r="C42" i="20" a="1"/>
  <c r="C42" i="20" s="1"/>
  <c r="CF42" i="20"/>
  <c r="BR42" i="20" a="1"/>
  <c r="BR42" i="20" s="1"/>
  <c r="BQ42" i="20"/>
  <c r="BG42" i="20" a="1"/>
  <c r="BG42" i="20" s="1"/>
  <c r="BN42" i="20" a="1"/>
  <c r="BN42" i="20" s="1"/>
  <c r="AY42" i="20" a="1"/>
  <c r="AY42" i="20" s="1"/>
  <c r="BA42" i="20"/>
  <c r="AQ42" i="20"/>
  <c r="AW42" i="20"/>
  <c r="AP42" i="20"/>
  <c r="Z42" i="20" a="1"/>
  <c r="Z42" i="20" s="1"/>
  <c r="I42" i="20" a="1"/>
  <c r="I42" i="20" s="1"/>
  <c r="N42" i="20" a="1"/>
  <c r="N42" i="20" s="1"/>
  <c r="T42" i="20" a="1"/>
  <c r="T42" i="20" s="1"/>
  <c r="D42" i="20" a="1"/>
  <c r="D42" i="20" s="1"/>
  <c r="E42" i="20" a="1"/>
  <c r="E42" i="20" s="1"/>
  <c r="BM42" i="20"/>
  <c r="AV42" i="20" a="1"/>
  <c r="AV42" i="20" s="1"/>
  <c r="F42" i="20" a="1"/>
  <c r="F42" i="20" s="1"/>
  <c r="S42" i="20"/>
  <c r="CG42" i="20"/>
  <c r="BI42" i="20"/>
  <c r="AO42" i="20"/>
  <c r="H42" i="20" a="1"/>
  <c r="H42" i="20" s="1"/>
  <c r="BU42" i="20"/>
  <c r="BH42" i="20" a="1"/>
  <c r="BH42" i="20" s="1"/>
  <c r="AE42" i="20"/>
  <c r="P42" i="20" a="1"/>
  <c r="P42" i="20" s="1"/>
  <c r="Y42" i="20" a="1"/>
  <c r="Y42" i="20" s="1"/>
  <c r="BK42" i="20" a="1"/>
  <c r="BK42" i="20" s="1"/>
  <c r="AU42" i="20" a="1"/>
  <c r="AU42" i="20" s="1"/>
  <c r="V42" i="20" a="1"/>
  <c r="V42" i="20" s="1"/>
  <c r="AE70" i="20"/>
  <c r="D70" i="20" a="1"/>
  <c r="D70" i="20" s="1"/>
  <c r="P70" i="20" a="1"/>
  <c r="P70" i="20" s="1"/>
  <c r="CH70" i="20"/>
  <c r="BP70" i="20" a="1"/>
  <c r="BP70" i="20" s="1"/>
  <c r="BO70" i="20" a="1"/>
  <c r="BO70" i="20" s="1"/>
  <c r="BH70" i="20" a="1"/>
  <c r="BH70" i="20" s="1"/>
  <c r="BD70" i="20" a="1"/>
  <c r="BD70" i="20" s="1"/>
  <c r="BK70" i="20" a="1"/>
  <c r="BK70" i="20" s="1"/>
  <c r="AW70" i="20"/>
  <c r="AU70" i="20" a="1"/>
  <c r="AU70" i="20" s="1"/>
  <c r="Z70" i="20" a="1"/>
  <c r="Z70" i="20" s="1"/>
  <c r="AV70" i="20" a="1"/>
  <c r="AV70" i="20" s="1"/>
  <c r="S70" i="20"/>
  <c r="U70" i="20" a="1"/>
  <c r="U70" i="20" s="1"/>
  <c r="T70" i="20" a="1"/>
  <c r="T70" i="20" s="1"/>
  <c r="W70" i="20"/>
  <c r="CE70" i="20"/>
  <c r="BU70" i="20"/>
  <c r="BN70" i="20" a="1"/>
  <c r="BN70" i="20" s="1"/>
  <c r="BJ70" i="20" a="1"/>
  <c r="BJ70" i="20" s="1"/>
  <c r="BI70" i="20"/>
  <c r="BC70" i="20" a="1"/>
  <c r="BC70" i="20" s="1"/>
  <c r="BB70" i="20" a="1"/>
  <c r="BB70" i="20" s="1"/>
  <c r="AQ70" i="20"/>
  <c r="BE70" i="20"/>
  <c r="AP70" i="20"/>
  <c r="AB70" i="20" a="1"/>
  <c r="AB70" i="20" s="1"/>
  <c r="M70" i="20" a="1"/>
  <c r="M70" i="20" s="1"/>
  <c r="R70" i="20" a="1"/>
  <c r="R70" i="20" s="1"/>
  <c r="Q70" i="20" a="1"/>
  <c r="Q70" i="20" s="1"/>
  <c r="G70" i="20"/>
  <c r="N70" i="20" a="1"/>
  <c r="N70" i="20" s="1"/>
  <c r="CF70" i="20"/>
  <c r="BR70" i="20" a="1"/>
  <c r="BR70" i="20" s="1"/>
  <c r="BS70" i="20" a="1"/>
  <c r="BS70" i="20" s="1"/>
  <c r="BM70" i="20"/>
  <c r="BG70" i="20" a="1"/>
  <c r="BG70" i="20" s="1"/>
  <c r="BA70" i="20"/>
  <c r="AZ70" i="20" a="1"/>
  <c r="AZ70" i="20" s="1"/>
  <c r="AT70" i="20" a="1"/>
  <c r="AT70" i="20" s="1"/>
  <c r="AO70" i="20"/>
  <c r="AC70" i="20" a="1"/>
  <c r="AC70" i="20" s="1"/>
  <c r="X70" i="20" a="1"/>
  <c r="X70" i="20" s="1"/>
  <c r="H70" i="20" a="1"/>
  <c r="H70" i="20" s="1"/>
  <c r="L70" i="20" a="1"/>
  <c r="L70" i="20" s="1"/>
  <c r="O70" i="20"/>
  <c r="F70" i="20" a="1"/>
  <c r="F70" i="20" s="1"/>
  <c r="BQ70" i="20"/>
  <c r="AY70" i="20" a="1"/>
  <c r="AY70" i="20" s="1"/>
  <c r="V70" i="20" a="1"/>
  <c r="V70" i="20" s="1"/>
  <c r="BL70" i="20" a="1"/>
  <c r="BL70" i="20" s="1"/>
  <c r="AR70" i="20"/>
  <c r="AA70" i="20"/>
  <c r="E70" i="20" a="1"/>
  <c r="E70" i="20" s="1"/>
  <c r="I70" i="20" a="1"/>
  <c r="I70" i="20" s="1"/>
  <c r="CG70" i="20"/>
  <c r="BF70" i="20" a="1"/>
  <c r="BF70" i="20" s="1"/>
  <c r="AD70" i="20" a="1"/>
  <c r="AD70" i="20" s="1"/>
  <c r="K70" i="20"/>
  <c r="AP101" i="20"/>
  <c r="W101" i="20"/>
  <c r="AK101" i="20" s="1" a="1"/>
  <c r="AK101" i="20" s="1"/>
  <c r="D101" i="20" a="1"/>
  <c r="D101" i="20" s="1"/>
  <c r="BR101" i="20" a="1"/>
  <c r="BR101" i="20" s="1"/>
  <c r="BS101" i="20" a="1"/>
  <c r="BS101" i="20" s="1"/>
  <c r="BP101" i="20" a="1"/>
  <c r="BP101" i="20" s="1"/>
  <c r="BK101" i="20" a="1"/>
  <c r="BK101" i="20" s="1"/>
  <c r="BG101" i="20" a="1"/>
  <c r="BG101" i="20" s="1"/>
  <c r="BI101" i="20"/>
  <c r="BZ101" i="20" s="1" a="1"/>
  <c r="BZ101" i="20" s="1"/>
  <c r="AU101" i="20" a="1"/>
  <c r="AU101" i="20" s="1"/>
  <c r="AC101" i="20" a="1"/>
  <c r="AC101" i="20" s="1"/>
  <c r="BD101" i="20" a="1"/>
  <c r="BD101" i="20" s="1"/>
  <c r="AD101" i="20" a="1"/>
  <c r="AD101" i="20" s="1"/>
  <c r="Z101" i="20" a="1"/>
  <c r="Z101" i="20" s="1"/>
  <c r="P101" i="20" a="1"/>
  <c r="P101" i="20" s="1"/>
  <c r="V101" i="20" a="1"/>
  <c r="V101" i="20" s="1"/>
  <c r="Q101" i="20" a="1"/>
  <c r="Q101" i="20" s="1"/>
  <c r="CE101" i="20"/>
  <c r="CG101" i="20"/>
  <c r="BO101" i="20" a="1"/>
  <c r="BO101" i="20" s="1"/>
  <c r="BH101" i="20" a="1"/>
  <c r="BH101" i="20" s="1"/>
  <c r="BA101" i="20"/>
  <c r="BE101" i="20"/>
  <c r="AW101" i="20"/>
  <c r="AY101" i="20" a="1"/>
  <c r="AY101" i="20" s="1"/>
  <c r="AR101" i="20"/>
  <c r="AA101" i="20"/>
  <c r="AL101" i="20" s="1" a="1"/>
  <c r="AL101" i="20" s="1"/>
  <c r="BF101" i="20" a="1"/>
  <c r="BF101" i="20" s="1"/>
  <c r="N101" i="20" a="1"/>
  <c r="N101" i="20" s="1"/>
  <c r="I101" i="20" a="1"/>
  <c r="I101" i="20" s="1"/>
  <c r="O101" i="20"/>
  <c r="AI101" i="20" s="1" a="1"/>
  <c r="AI101" i="20" s="1"/>
  <c r="BT101" i="20" a="1"/>
  <c r="BT101" i="20" s="1"/>
  <c r="BU101" i="20"/>
  <c r="CC101" i="20" s="1" a="1"/>
  <c r="CC101" i="20" s="1"/>
  <c r="BL101" i="20" a="1"/>
  <c r="BL101" i="20" s="1"/>
  <c r="BQ101" i="20"/>
  <c r="CB101" i="20" s="1" a="1"/>
  <c r="CB101" i="20" s="1"/>
  <c r="BC101" i="20" a="1"/>
  <c r="BC101" i="20" s="1"/>
  <c r="BB101" i="20" a="1"/>
  <c r="BB101" i="20" s="1"/>
  <c r="AQ101" i="20"/>
  <c r="AT101" i="20" a="1"/>
  <c r="AT101" i="20" s="1"/>
  <c r="AB101" i="20" a="1"/>
  <c r="AB101" i="20" s="1"/>
  <c r="X101" i="20" a="1"/>
  <c r="X101" i="20" s="1"/>
  <c r="T101" i="20" a="1"/>
  <c r="T101" i="20" s="1"/>
  <c r="L101" i="20" a="1"/>
  <c r="L101" i="20" s="1"/>
  <c r="U101" i="20" a="1"/>
  <c r="U101" i="20" s="1"/>
  <c r="M101" i="20" a="1"/>
  <c r="M101" i="20" s="1"/>
  <c r="F101" i="20" a="1"/>
  <c r="F101" i="20" s="1"/>
  <c r="BN101" i="20" a="1"/>
  <c r="BN101" i="20" s="1"/>
  <c r="AZ101" i="20" a="1"/>
  <c r="AZ101" i="20" s="1"/>
  <c r="AO101" i="20"/>
  <c r="K101" i="20"/>
  <c r="AH101" i="20" s="1" a="1"/>
  <c r="AH101" i="20" s="1"/>
  <c r="BJ101" i="20" a="1"/>
  <c r="BJ101" i="20" s="1"/>
  <c r="AE101" i="20"/>
  <c r="AM101" i="20" s="1" a="1"/>
  <c r="AM101" i="20" s="1"/>
  <c r="R101" i="20" a="1"/>
  <c r="R101" i="20" s="1"/>
  <c r="CH101" i="20"/>
  <c r="BM101" i="20"/>
  <c r="CA101" i="20" s="1" a="1"/>
  <c r="CA101" i="20" s="1"/>
  <c r="AV101" i="20" a="1"/>
  <c r="AV101" i="20" s="1"/>
  <c r="J101" i="20" a="1"/>
  <c r="J101" i="20" s="1"/>
  <c r="G101" i="20"/>
  <c r="AG101" i="20" s="1" a="1"/>
  <c r="AG101" i="20" s="1"/>
  <c r="S88" i="20"/>
  <c r="L88" i="20" a="1"/>
  <c r="L88" i="20" s="1"/>
  <c r="W88" i="20"/>
  <c r="F88" i="20" a="1"/>
  <c r="F88" i="20" s="1"/>
  <c r="E88" i="20" a="1"/>
  <c r="E88" i="20" s="1"/>
  <c r="CF88" i="20"/>
  <c r="BU88" i="20"/>
  <c r="BP88" i="20" a="1"/>
  <c r="BP88" i="20" s="1"/>
  <c r="BM88" i="20"/>
  <c r="BF88" i="20" a="1"/>
  <c r="BF88" i="20" s="1"/>
  <c r="AZ88" i="20" a="1"/>
  <c r="AZ88" i="20" s="1"/>
  <c r="AX88" i="20" a="1"/>
  <c r="AX88" i="20" s="1"/>
  <c r="BB88" i="20" a="1"/>
  <c r="BB88" i="20" s="1"/>
  <c r="AV88" i="20" a="1"/>
  <c r="AV88" i="20" s="1"/>
  <c r="AP88" i="20"/>
  <c r="V88" i="20" a="1"/>
  <c r="V88" i="20" s="1"/>
  <c r="AD88" i="20" a="1"/>
  <c r="AD88" i="20" s="1"/>
  <c r="J88" i="20" a="1"/>
  <c r="J88" i="20" s="1"/>
  <c r="I88" i="20" a="1"/>
  <c r="I88" i="20" s="1"/>
  <c r="H88" i="20" a="1"/>
  <c r="H88" i="20" s="1"/>
  <c r="AA88" i="20"/>
  <c r="BT88" i="20" a="1"/>
  <c r="BT88" i="20" s="1"/>
  <c r="CH88" i="20"/>
  <c r="BJ88" i="20" a="1"/>
  <c r="BJ88" i="20" s="1"/>
  <c r="BR88" i="20" a="1"/>
  <c r="BR88" i="20" s="1"/>
  <c r="BE88" i="20"/>
  <c r="AY88" i="20" a="1"/>
  <c r="AY88" i="20" s="1"/>
  <c r="AQ88" i="20"/>
  <c r="AU88" i="20" a="1"/>
  <c r="AU88" i="20" s="1"/>
  <c r="AC88" i="20" a="1"/>
  <c r="AC88" i="20" s="1"/>
  <c r="AE88" i="20"/>
  <c r="O88" i="20"/>
  <c r="Q88" i="20" a="1"/>
  <c r="Q88" i="20" s="1"/>
  <c r="P88" i="20" a="1"/>
  <c r="P88" i="20" s="1"/>
  <c r="CG88" i="20"/>
  <c r="BL88" i="20" a="1"/>
  <c r="BL88" i="20" s="1"/>
  <c r="BH88" i="20" a="1"/>
  <c r="BH88" i="20" s="1"/>
  <c r="AT88" i="20" a="1"/>
  <c r="AT88" i="20" s="1"/>
  <c r="AO88" i="20"/>
  <c r="R88" i="20" a="1"/>
  <c r="R88" i="20" s="1"/>
  <c r="T88" i="20" a="1"/>
  <c r="T88" i="20" s="1"/>
  <c r="BS88" i="20" a="1"/>
  <c r="BS88" i="20" s="1"/>
  <c r="BN88" i="20" a="1"/>
  <c r="BN88" i="20" s="1"/>
  <c r="BG88" i="20" a="1"/>
  <c r="BG88" i="20" s="1"/>
  <c r="AB88" i="20" a="1"/>
  <c r="AB88" i="20" s="1"/>
  <c r="X88" i="20" a="1"/>
  <c r="X88" i="20" s="1"/>
  <c r="K88" i="20"/>
  <c r="M88" i="20" a="1"/>
  <c r="M88" i="20" s="1"/>
  <c r="C88" i="20" a="1"/>
  <c r="C88" i="20" s="1"/>
  <c r="AW88" i="20"/>
  <c r="BO88" i="20" a="1"/>
  <c r="BO88" i="20" s="1"/>
  <c r="BI88" i="20"/>
  <c r="BD88" i="20" a="1"/>
  <c r="BD88" i="20" s="1"/>
  <c r="BA88" i="20"/>
  <c r="Z88" i="20" a="1"/>
  <c r="Z88" i="20" s="1"/>
  <c r="U88" i="20" a="1"/>
  <c r="U88" i="20" s="1"/>
  <c r="D54" i="20" a="1"/>
  <c r="D54" i="20" s="1"/>
  <c r="CH54" i="20"/>
  <c r="BQ54" i="20"/>
  <c r="BN54" i="20" a="1"/>
  <c r="BN54" i="20" s="1"/>
  <c r="BH54" i="20" a="1"/>
  <c r="BH54" i="20" s="1"/>
  <c r="BD54" i="20" a="1"/>
  <c r="BD54" i="20" s="1"/>
  <c r="BC54" i="20" a="1"/>
  <c r="BC54" i="20" s="1"/>
  <c r="AW54" i="20"/>
  <c r="R54" i="20" a="1"/>
  <c r="R54" i="20" s="1"/>
  <c r="CF54" i="20"/>
  <c r="BT54" i="20" a="1"/>
  <c r="BT54" i="20" s="1"/>
  <c r="BP54" i="20" a="1"/>
  <c r="BP54" i="20" s="1"/>
  <c r="BM54" i="20"/>
  <c r="BK54" i="20" a="1"/>
  <c r="BK54" i="20" s="1"/>
  <c r="BE54" i="20"/>
  <c r="BB54" i="20" a="1"/>
  <c r="BB54" i="20" s="1"/>
  <c r="AT54" i="20" a="1"/>
  <c r="AT54" i="20" s="1"/>
  <c r="BR54" i="20" a="1"/>
  <c r="BR54" i="20" s="1"/>
  <c r="BJ54" i="20" a="1"/>
  <c r="BJ54" i="20" s="1"/>
  <c r="BA54" i="20"/>
  <c r="AQ54" i="20"/>
  <c r="AO54" i="20"/>
  <c r="AC54" i="20" a="1"/>
  <c r="AC54" i="20" s="1"/>
  <c r="Y54" i="20" a="1"/>
  <c r="Y54" i="20" s="1"/>
  <c r="M54" i="20" a="1"/>
  <c r="M54" i="20" s="1"/>
  <c r="T54" i="20" a="1"/>
  <c r="T54" i="20" s="1"/>
  <c r="F54" i="20" a="1"/>
  <c r="F54" i="20" s="1"/>
  <c r="I54" i="20" a="1"/>
  <c r="I54" i="20" s="1"/>
  <c r="BS54" i="20" a="1"/>
  <c r="BS54" i="20" s="1"/>
  <c r="BL54" i="20" a="1"/>
  <c r="BL54" i="20" s="1"/>
  <c r="AZ54" i="20" a="1"/>
  <c r="AZ54" i="20" s="1"/>
  <c r="AR54" i="20"/>
  <c r="AD54" i="20" a="1"/>
  <c r="AD54" i="20" s="1"/>
  <c r="Z54" i="20" a="1"/>
  <c r="Z54" i="20" s="1"/>
  <c r="X54" i="20" a="1"/>
  <c r="X54" i="20" s="1"/>
  <c r="K54" i="20"/>
  <c r="P54" i="20" a="1"/>
  <c r="P54" i="20" s="1"/>
  <c r="W54" i="20"/>
  <c r="G54" i="20"/>
  <c r="H54" i="20" a="1"/>
  <c r="H54" i="20" s="1"/>
  <c r="CE54" i="20"/>
  <c r="BU54" i="20"/>
  <c r="BF54" i="20" a="1"/>
  <c r="BF54" i="20" s="1"/>
  <c r="AY54" i="20" a="1"/>
  <c r="AY54" i="20" s="1"/>
  <c r="AU54" i="20" a="1"/>
  <c r="AU54" i="20" s="1"/>
  <c r="AA54" i="20"/>
  <c r="BG54" i="20" a="1"/>
  <c r="BG54" i="20" s="1"/>
  <c r="U54" i="20" a="1"/>
  <c r="U54" i="20" s="1"/>
  <c r="E54" i="20" a="1"/>
  <c r="E54" i="20" s="1"/>
  <c r="L54" i="20" a="1"/>
  <c r="L54" i="20" s="1"/>
  <c r="S54" i="20"/>
  <c r="V54" i="20" a="1"/>
  <c r="V54" i="20" s="1"/>
  <c r="CH26" i="20"/>
  <c r="BT26" i="20" a="1"/>
  <c r="BT26" i="20" s="1"/>
  <c r="BN26" i="20" a="1"/>
  <c r="BN26" i="20" s="1"/>
  <c r="BP26" i="20" a="1"/>
  <c r="BP26" i="20" s="1"/>
  <c r="BC26" i="20" a="1"/>
  <c r="BC26" i="20" s="1"/>
  <c r="BE26" i="20"/>
  <c r="AW26" i="20"/>
  <c r="AT26" i="20" a="1"/>
  <c r="AT26" i="20" s="1"/>
  <c r="AA26" i="20"/>
  <c r="AD26" i="20" a="1"/>
  <c r="AD26" i="20" s="1"/>
  <c r="V26" i="20" a="1"/>
  <c r="V26" i="20" s="1"/>
  <c r="F26" i="20" a="1"/>
  <c r="F26" i="20" s="1"/>
  <c r="H26" i="20" a="1"/>
  <c r="H26" i="20" s="1"/>
  <c r="M26" i="20" a="1"/>
  <c r="M26" i="20" s="1"/>
  <c r="W26" i="20"/>
  <c r="J26" i="20" a="1"/>
  <c r="J26" i="20" s="1"/>
  <c r="CE26" i="20"/>
  <c r="BS26" i="20" a="1"/>
  <c r="BS26" i="20" s="1"/>
  <c r="BQ26" i="20"/>
  <c r="BK26" i="20" a="1"/>
  <c r="BK26" i="20" s="1"/>
  <c r="BF26" i="20" a="1"/>
  <c r="BF26" i="20" s="1"/>
  <c r="BA26" i="20"/>
  <c r="AZ26" i="20" a="1"/>
  <c r="AZ26" i="20" s="1"/>
  <c r="AQ26" i="20"/>
  <c r="AO26" i="20"/>
  <c r="AE26" i="20"/>
  <c r="Y26" i="20" a="1"/>
  <c r="Y26" i="20" s="1"/>
  <c r="R26" i="20" a="1"/>
  <c r="R26" i="20" s="1"/>
  <c r="U26" i="20" a="1"/>
  <c r="U26" i="20" s="1"/>
  <c r="G26" i="20"/>
  <c r="K26" i="20"/>
  <c r="L26" i="20" a="1"/>
  <c r="L26" i="20" s="1"/>
  <c r="AY26" i="20" a="1"/>
  <c r="AY26" i="20" s="1"/>
  <c r="CF26" i="20"/>
  <c r="BR26" i="20" a="1"/>
  <c r="BR26" i="20" s="1"/>
  <c r="BO26" i="20" a="1"/>
  <c r="BO26" i="20" s="1"/>
  <c r="BJ26" i="20" a="1"/>
  <c r="BJ26" i="20" s="1"/>
  <c r="BM26" i="20"/>
  <c r="BB26" i="20" a="1"/>
  <c r="BB26" i="20" s="1"/>
  <c r="AU26" i="20" a="1"/>
  <c r="AU26" i="20" s="1"/>
  <c r="BD26" i="20" a="1"/>
  <c r="BD26" i="20" s="1"/>
  <c r="AP26" i="20"/>
  <c r="Z26" i="20" a="1"/>
  <c r="Z26" i="20" s="1"/>
  <c r="AC26" i="20" a="1"/>
  <c r="AC26" i="20" s="1"/>
  <c r="O26" i="20"/>
  <c r="Q26" i="20" a="1"/>
  <c r="Q26" i="20" s="1"/>
  <c r="T26" i="20" a="1"/>
  <c r="T26" i="20" s="1"/>
  <c r="D26" i="20" a="1"/>
  <c r="D26" i="20" s="1"/>
  <c r="C26" i="20" a="1"/>
  <c r="C26" i="20" s="1"/>
  <c r="BL26" i="20" a="1"/>
  <c r="BL26" i="20" s="1"/>
  <c r="BH26" i="20" a="1"/>
  <c r="BH26" i="20" s="1"/>
  <c r="X26" i="20" a="1"/>
  <c r="X26" i="20" s="1"/>
  <c r="E26" i="20" a="1"/>
  <c r="E26" i="20" s="1"/>
  <c r="BG26" i="20" a="1"/>
  <c r="BG26" i="20" s="1"/>
  <c r="AR26" i="20"/>
  <c r="I26" i="20" a="1"/>
  <c r="I26" i="20" s="1"/>
  <c r="S26" i="20"/>
  <c r="CG26" i="20"/>
  <c r="BI26" i="20"/>
  <c r="AB26" i="20" a="1"/>
  <c r="AB26" i="20" s="1"/>
  <c r="N26" i="20" a="1"/>
  <c r="N26" i="20" s="1"/>
  <c r="BU26" i="20"/>
  <c r="AX26" i="20" a="1"/>
  <c r="AX26" i="20" s="1"/>
  <c r="AV26" i="20" a="1"/>
  <c r="AV26" i="20" s="1"/>
  <c r="P26" i="20" a="1"/>
  <c r="P26" i="20" s="1"/>
  <c r="U15" i="20" a="1"/>
  <c r="U15" i="20" s="1"/>
  <c r="BD15" i="20" a="1"/>
  <c r="BD15" i="20" s="1"/>
  <c r="K86" i="20"/>
  <c r="Z86" i="20" a="1"/>
  <c r="Z86" i="20" s="1"/>
  <c r="BE86" i="20"/>
  <c r="J22" i="20" a="1"/>
  <c r="J22" i="20" s="1"/>
  <c r="X22" i="20" a="1"/>
  <c r="X22" i="20" s="1"/>
  <c r="BE22" i="20"/>
  <c r="J54" i="20" a="1"/>
  <c r="J54" i="20" s="1"/>
  <c r="AP54" i="20"/>
  <c r="BO54" i="20" a="1"/>
  <c r="BO54" i="20" s="1"/>
  <c r="AC68" i="20" a="1"/>
  <c r="AC68" i="20" s="1"/>
  <c r="BC88" i="20" a="1"/>
  <c r="BC88" i="20" s="1"/>
  <c r="H101" i="20" a="1"/>
  <c r="H101" i="20" s="1"/>
  <c r="AX70" i="20" a="1"/>
  <c r="AX70" i="20" s="1"/>
  <c r="BP83" i="20" a="1"/>
  <c r="BP83" i="20" s="1"/>
  <c r="CF101" i="20"/>
  <c r="BI30" i="20"/>
  <c r="BU72" i="20"/>
  <c r="BO72" i="20" a="1"/>
  <c r="BO72" i="20" s="1"/>
  <c r="BK72" i="20" a="1"/>
  <c r="BK72" i="20" s="1"/>
  <c r="BI72" i="20"/>
  <c r="BF72" i="20" a="1"/>
  <c r="BF72" i="20" s="1"/>
  <c r="BB72" i="20" a="1"/>
  <c r="BB72" i="20" s="1"/>
  <c r="AQ72" i="20"/>
  <c r="AR72" i="20"/>
  <c r="X72" i="20" a="1"/>
  <c r="X72" i="20" s="1"/>
  <c r="AA72" i="20"/>
  <c r="Q72" i="20" a="1"/>
  <c r="Q72" i="20" s="1"/>
  <c r="W72" i="20"/>
  <c r="V72" i="20" a="1"/>
  <c r="V72" i="20" s="1"/>
  <c r="U72" i="20" a="1"/>
  <c r="U72" i="20" s="1"/>
  <c r="E72" i="20" a="1"/>
  <c r="E72" i="20" s="1"/>
  <c r="O72" i="20"/>
  <c r="CE72" i="20"/>
  <c r="BT72" i="20" a="1"/>
  <c r="BT72" i="20" s="1"/>
  <c r="BP72" i="20" a="1"/>
  <c r="BP72" i="20" s="1"/>
  <c r="BJ72" i="20" a="1"/>
  <c r="BJ72" i="20" s="1"/>
  <c r="BL72" i="20" a="1"/>
  <c r="BL72" i="20" s="1"/>
  <c r="BE72" i="20"/>
  <c r="BA72" i="20"/>
  <c r="BD72" i="20" a="1"/>
  <c r="BD72" i="20" s="1"/>
  <c r="AV72" i="20" a="1"/>
  <c r="AV72" i="20" s="1"/>
  <c r="AW72" i="20"/>
  <c r="AC72" i="20" a="1"/>
  <c r="AC72" i="20" s="1"/>
  <c r="N72" i="20" a="1"/>
  <c r="N72" i="20" s="1"/>
  <c r="P72" i="20" a="1"/>
  <c r="P72" i="20" s="1"/>
  <c r="S72" i="20"/>
  <c r="F72" i="20" a="1"/>
  <c r="F72" i="20" s="1"/>
  <c r="K72" i="20"/>
  <c r="D72" i="20" a="1"/>
  <c r="D72" i="20" s="1"/>
  <c r="CF72" i="20"/>
  <c r="BS72" i="20" a="1"/>
  <c r="BS72" i="20" s="1"/>
  <c r="BN72" i="20" a="1"/>
  <c r="BN72" i="20" s="1"/>
  <c r="BQ72" i="20"/>
  <c r="BH72" i="20" a="1"/>
  <c r="BH72" i="20" s="1"/>
  <c r="BC72" i="20" a="1"/>
  <c r="BC72" i="20" s="1"/>
  <c r="AX72" i="20" a="1"/>
  <c r="AX72" i="20" s="1"/>
  <c r="AZ72" i="20" a="1"/>
  <c r="AZ72" i="20" s="1"/>
  <c r="AO72" i="20"/>
  <c r="AP72" i="20"/>
  <c r="Z72" i="20" a="1"/>
  <c r="Z72" i="20" s="1"/>
  <c r="J72" i="20" a="1"/>
  <c r="J72" i="20" s="1"/>
  <c r="M72" i="20" a="1"/>
  <c r="M72" i="20" s="1"/>
  <c r="L72" i="20" a="1"/>
  <c r="L72" i="20" s="1"/>
  <c r="C72" i="20" a="1"/>
  <c r="C72" i="20" s="1"/>
  <c r="G72" i="20"/>
  <c r="BR72" i="20" a="1"/>
  <c r="BR72" i="20" s="1"/>
  <c r="AY72" i="20" a="1"/>
  <c r="AY72" i="20" s="1"/>
  <c r="AD72" i="20" a="1"/>
  <c r="AD72" i="20" s="1"/>
  <c r="H72" i="20" a="1"/>
  <c r="H72" i="20" s="1"/>
  <c r="CH72" i="20"/>
  <c r="AT72" i="20" a="1"/>
  <c r="AT72" i="20" s="1"/>
  <c r="T72" i="20" a="1"/>
  <c r="T72" i="20" s="1"/>
  <c r="R72" i="20" a="1"/>
  <c r="R72" i="20" s="1"/>
  <c r="BM72" i="20"/>
  <c r="AU72" i="20" a="1"/>
  <c r="AU72" i="20" s="1"/>
  <c r="AB72" i="20" a="1"/>
  <c r="AB72" i="20" s="1"/>
  <c r="Y72" i="20" a="1"/>
  <c r="Y72" i="20" s="1"/>
  <c r="I72" i="20" a="1"/>
  <c r="I72" i="20" s="1"/>
  <c r="CG72" i="20"/>
  <c r="BG72" i="20" a="1"/>
  <c r="BG72" i="20" s="1"/>
  <c r="AE72" i="20"/>
  <c r="CF24" i="20"/>
  <c r="BR24" i="20" a="1"/>
  <c r="BR24" i="20" s="1"/>
  <c r="BO24" i="20" a="1"/>
  <c r="BO24" i="20" s="1"/>
  <c r="BL24" i="20" a="1"/>
  <c r="BL24" i="20" s="1"/>
  <c r="BH24" i="20" a="1"/>
  <c r="BH24" i="20" s="1"/>
  <c r="BE24" i="20"/>
  <c r="BD24" i="20" a="1"/>
  <c r="BD24" i="20" s="1"/>
  <c r="AW24" i="20"/>
  <c r="AO24" i="20"/>
  <c r="AD24" i="20" a="1"/>
  <c r="AD24" i="20" s="1"/>
  <c r="Z24" i="20" a="1"/>
  <c r="Z24" i="20" s="1"/>
  <c r="H24" i="20" a="1"/>
  <c r="H24" i="20" s="1"/>
  <c r="M24" i="20" a="1"/>
  <c r="M24" i="20" s="1"/>
  <c r="W24" i="20"/>
  <c r="E24" i="20" a="1"/>
  <c r="E24" i="20" s="1"/>
  <c r="C24" i="20" a="1"/>
  <c r="C24" i="20" s="1"/>
  <c r="CG24" i="20"/>
  <c r="CH24" i="20"/>
  <c r="BJ24" i="20" a="1"/>
  <c r="BJ24" i="20" s="1"/>
  <c r="BF24" i="20" a="1"/>
  <c r="BF24" i="20" s="1"/>
  <c r="BB24" i="20" a="1"/>
  <c r="BB24" i="20" s="1"/>
  <c r="AX24" i="20" a="1"/>
  <c r="AX24" i="20" s="1"/>
  <c r="AZ24" i="20" a="1"/>
  <c r="AZ24" i="20" s="1"/>
  <c r="AQ24" i="20"/>
  <c r="AV24" i="20" a="1"/>
  <c r="AV24" i="20" s="1"/>
  <c r="AA24" i="20"/>
  <c r="U24" i="20" a="1"/>
  <c r="U24" i="20" s="1"/>
  <c r="G24" i="20"/>
  <c r="K24" i="20"/>
  <c r="R24" i="20" a="1"/>
  <c r="R24" i="20" s="1"/>
  <c r="V24" i="20" a="1"/>
  <c r="V24" i="20" s="1"/>
  <c r="AB24" i="20" a="1"/>
  <c r="AB24" i="20" s="1"/>
  <c r="BT24" i="20" a="1"/>
  <c r="BT24" i="20" s="1"/>
  <c r="BU24" i="20"/>
  <c r="BN24" i="20" a="1"/>
  <c r="BN24" i="20" s="1"/>
  <c r="BK24" i="20" a="1"/>
  <c r="BK24" i="20" s="1"/>
  <c r="BA24" i="20"/>
  <c r="BQ24" i="20"/>
  <c r="AT24" i="20" a="1"/>
  <c r="AT24" i="20" s="1"/>
  <c r="AR24" i="20"/>
  <c r="AE24" i="20"/>
  <c r="AP24" i="20"/>
  <c r="P24" i="20" a="1"/>
  <c r="P24" i="20" s="1"/>
  <c r="T24" i="20" a="1"/>
  <c r="T24" i="20" s="1"/>
  <c r="D24" i="20" a="1"/>
  <c r="D24" i="20" s="1"/>
  <c r="L24" i="20" a="1"/>
  <c r="L24" i="20" s="1"/>
  <c r="Q24" i="20" a="1"/>
  <c r="Q24" i="20" s="1"/>
  <c r="F24" i="20" a="1"/>
  <c r="F24" i="20" s="1"/>
  <c r="BP24" i="20" a="1"/>
  <c r="BP24" i="20" s="1"/>
  <c r="BG24" i="20" a="1"/>
  <c r="BG24" i="20" s="1"/>
  <c r="AC24" i="20" a="1"/>
  <c r="AC24" i="20" s="1"/>
  <c r="J24" i="20" a="1"/>
  <c r="J24" i="20" s="1"/>
  <c r="BM24" i="20"/>
  <c r="BC24" i="20" a="1"/>
  <c r="BC24" i="20" s="1"/>
  <c r="N24" i="20" a="1"/>
  <c r="N24" i="20" s="1"/>
  <c r="I24" i="20" a="1"/>
  <c r="I24" i="20" s="1"/>
  <c r="CE24" i="20"/>
  <c r="BI24" i="20"/>
  <c r="AU24" i="20" a="1"/>
  <c r="AU24" i="20" s="1"/>
  <c r="S24" i="20"/>
  <c r="O24" i="20"/>
  <c r="X24" i="20" a="1"/>
  <c r="X24" i="20" s="1"/>
  <c r="Y24" i="20" a="1"/>
  <c r="Y24" i="20" s="1"/>
  <c r="BS24" i="20" a="1"/>
  <c r="BS24" i="20" s="1"/>
  <c r="AY24" i="20" a="1"/>
  <c r="AY24" i="20" s="1"/>
  <c r="CE56" i="20"/>
  <c r="BT56" i="20" a="1"/>
  <c r="BT56" i="20" s="1"/>
  <c r="CH56" i="20"/>
  <c r="BN56" i="20" a="1"/>
  <c r="BN56" i="20" s="1"/>
  <c r="BF56" i="20" a="1"/>
  <c r="BF56" i="20" s="1"/>
  <c r="AY56" i="20" a="1"/>
  <c r="AY56" i="20" s="1"/>
  <c r="BC56" i="20" a="1"/>
  <c r="BC56" i="20" s="1"/>
  <c r="AZ56" i="20" a="1"/>
  <c r="AZ56" i="20" s="1"/>
  <c r="AV56" i="20" a="1"/>
  <c r="AV56" i="20" s="1"/>
  <c r="AP56" i="20"/>
  <c r="X56" i="20" a="1"/>
  <c r="X56" i="20" s="1"/>
  <c r="N56" i="20" a="1"/>
  <c r="N56" i="20" s="1"/>
  <c r="V56" i="20" a="1"/>
  <c r="V56" i="20" s="1"/>
  <c r="D56" i="20" a="1"/>
  <c r="D56" i="20" s="1"/>
  <c r="K56" i="20"/>
  <c r="C56" i="20" a="1"/>
  <c r="C56" i="20" s="1"/>
  <c r="J56" i="20" a="1"/>
  <c r="J56" i="20" s="1"/>
  <c r="CF56" i="20"/>
  <c r="BS56" i="20" a="1"/>
  <c r="BS56" i="20" s="1"/>
  <c r="BO56" i="20" a="1"/>
  <c r="BO56" i="20" s="1"/>
  <c r="BJ56" i="20" a="1"/>
  <c r="BJ56" i="20" s="1"/>
  <c r="BL56" i="20" a="1"/>
  <c r="BL56" i="20" s="1"/>
  <c r="BG56" i="20" a="1"/>
  <c r="BG56" i="20" s="1"/>
  <c r="AX56" i="20" a="1"/>
  <c r="AX56" i="20" s="1"/>
  <c r="AU56" i="20" a="1"/>
  <c r="AU56" i="20" s="1"/>
  <c r="AO56" i="20"/>
  <c r="AD56" i="20" a="1"/>
  <c r="AD56" i="20" s="1"/>
  <c r="AW56" i="20"/>
  <c r="I56" i="20" a="1"/>
  <c r="I56" i="20" s="1"/>
  <c r="R56" i="20" a="1"/>
  <c r="R56" i="20" s="1"/>
  <c r="U56" i="20" a="1"/>
  <c r="U56" i="20" s="1"/>
  <c r="E56" i="20" a="1"/>
  <c r="E56" i="20" s="1"/>
  <c r="AB56" i="20" a="1"/>
  <c r="AB56" i="20" s="1"/>
  <c r="CG56" i="20"/>
  <c r="BP56" i="20" a="1"/>
  <c r="BP56" i="20" s="1"/>
  <c r="BR56" i="20" a="1"/>
  <c r="BR56" i="20" s="1"/>
  <c r="BM56" i="20"/>
  <c r="BH56" i="20" a="1"/>
  <c r="BH56" i="20" s="1"/>
  <c r="BD56" i="20" a="1"/>
  <c r="BD56" i="20" s="1"/>
  <c r="AT56" i="20" a="1"/>
  <c r="AT56" i="20" s="1"/>
  <c r="AR56" i="20"/>
  <c r="AE56" i="20"/>
  <c r="Y56" i="20" a="1"/>
  <c r="Y56" i="20" s="1"/>
  <c r="W56" i="20"/>
  <c r="G56" i="20"/>
  <c r="M56" i="20" a="1"/>
  <c r="M56" i="20" s="1"/>
  <c r="Q56" i="20" a="1"/>
  <c r="Q56" i="20" s="1"/>
  <c r="P56" i="20" a="1"/>
  <c r="P56" i="20" s="1"/>
  <c r="T56" i="20" a="1"/>
  <c r="T56" i="20" s="1"/>
  <c r="BI56" i="20"/>
  <c r="BB56" i="20" a="1"/>
  <c r="BB56" i="20" s="1"/>
  <c r="AA56" i="20"/>
  <c r="O56" i="20"/>
  <c r="BU56" i="20"/>
  <c r="BE56" i="20"/>
  <c r="Z56" i="20" a="1"/>
  <c r="Z56" i="20" s="1"/>
  <c r="H56" i="20" a="1"/>
  <c r="H56" i="20" s="1"/>
  <c r="BQ56" i="20"/>
  <c r="BA56" i="20"/>
  <c r="AC56" i="20" a="1"/>
  <c r="AC56" i="20" s="1"/>
  <c r="L56" i="20" a="1"/>
  <c r="L56" i="20" s="1"/>
  <c r="F56" i="20" a="1"/>
  <c r="F56" i="20" s="1"/>
  <c r="BK56" i="20" a="1"/>
  <c r="BK56" i="20" s="1"/>
  <c r="AQ56" i="20"/>
  <c r="S56" i="20"/>
  <c r="AD86" i="20" a="1"/>
  <c r="AD86" i="20" s="1"/>
  <c r="J86" i="20" a="1"/>
  <c r="J86" i="20" s="1"/>
  <c r="F86" i="20" a="1"/>
  <c r="F86" i="20" s="1"/>
  <c r="X86" i="20" a="1"/>
  <c r="X86" i="20" s="1"/>
  <c r="N86" i="20" a="1"/>
  <c r="N86" i="20" s="1"/>
  <c r="E86" i="20" a="1"/>
  <c r="E86" i="20" s="1"/>
  <c r="T86" i="20" a="1"/>
  <c r="T86" i="20" s="1"/>
  <c r="C86" i="20" a="1"/>
  <c r="C86" i="20" s="1"/>
  <c r="D86" i="20" a="1"/>
  <c r="D86" i="20" s="1"/>
  <c r="CG86" i="20"/>
  <c r="BR86" i="20" a="1"/>
  <c r="BR86" i="20" s="1"/>
  <c r="BP86" i="20" a="1"/>
  <c r="BP86" i="20" s="1"/>
  <c r="BM86" i="20"/>
  <c r="BI86" i="20"/>
  <c r="AZ86" i="20" a="1"/>
  <c r="AZ86" i="20" s="1"/>
  <c r="AX86" i="20" a="1"/>
  <c r="AX86" i="20" s="1"/>
  <c r="AT86" i="20" a="1"/>
  <c r="AT86" i="20" s="1"/>
  <c r="AV86" i="20" a="1"/>
  <c r="AV86" i="20" s="1"/>
  <c r="AP86" i="20"/>
  <c r="Q86" i="20" a="1"/>
  <c r="Q86" i="20" s="1"/>
  <c r="P86" i="20" a="1"/>
  <c r="P86" i="20" s="1"/>
  <c r="U86" i="20" a="1"/>
  <c r="U86" i="20" s="1"/>
  <c r="G86" i="20"/>
  <c r="BS86" i="20" a="1"/>
  <c r="BS86" i="20" s="1"/>
  <c r="BT86" i="20" a="1"/>
  <c r="BT86" i="20" s="1"/>
  <c r="BK86" i="20" a="1"/>
  <c r="BK86" i="20" s="1"/>
  <c r="BH86" i="20" a="1"/>
  <c r="BH86" i="20" s="1"/>
  <c r="BD86" i="20" a="1"/>
  <c r="BD86" i="20" s="1"/>
  <c r="BG86" i="20" a="1"/>
  <c r="BG86" i="20" s="1"/>
  <c r="AW86" i="20"/>
  <c r="AR86" i="20"/>
  <c r="AO86" i="20"/>
  <c r="AB86" i="20" a="1"/>
  <c r="AB86" i="20" s="1"/>
  <c r="M86" i="20" a="1"/>
  <c r="M86" i="20" s="1"/>
  <c r="L86" i="20" a="1"/>
  <c r="L86" i="20" s="1"/>
  <c r="S86" i="20"/>
  <c r="R86" i="20" a="1"/>
  <c r="R86" i="20" s="1"/>
  <c r="CE86" i="20"/>
  <c r="CH86" i="20"/>
  <c r="BN86" i="20" a="1"/>
  <c r="BN86" i="20" s="1"/>
  <c r="BO86" i="20" a="1"/>
  <c r="BO86" i="20" s="1"/>
  <c r="BF86" i="20" a="1"/>
  <c r="BF86" i="20" s="1"/>
  <c r="BA86" i="20"/>
  <c r="BC86" i="20" a="1"/>
  <c r="BC86" i="20" s="1"/>
  <c r="AQ86" i="20"/>
  <c r="AU86" i="20" a="1"/>
  <c r="AU86" i="20" s="1"/>
  <c r="AC86" i="20" a="1"/>
  <c r="AC86" i="20" s="1"/>
  <c r="Y86" i="20" a="1"/>
  <c r="Y86" i="20" s="1"/>
  <c r="I86" i="20" a="1"/>
  <c r="I86" i="20" s="1"/>
  <c r="H86" i="20" a="1"/>
  <c r="H86" i="20" s="1"/>
  <c r="O86" i="20"/>
  <c r="C22" i="20" a="1"/>
  <c r="C22" i="20" s="1"/>
  <c r="N22" i="20" a="1"/>
  <c r="N22" i="20" s="1"/>
  <c r="D22" i="20" a="1"/>
  <c r="D22" i="20" s="1"/>
  <c r="CE22" i="20"/>
  <c r="BU22" i="20"/>
  <c r="BR22" i="20" a="1"/>
  <c r="BR22" i="20" s="1"/>
  <c r="BK22" i="20" a="1"/>
  <c r="BK22" i="20" s="1"/>
  <c r="BJ22" i="20" a="1"/>
  <c r="BJ22" i="20" s="1"/>
  <c r="BF22" i="20" a="1"/>
  <c r="BF22" i="20" s="1"/>
  <c r="BC22" i="20" a="1"/>
  <c r="BC22" i="20" s="1"/>
  <c r="AT22" i="20" a="1"/>
  <c r="AT22" i="20" s="1"/>
  <c r="AO22" i="20"/>
  <c r="BB22" i="20" a="1"/>
  <c r="BB22" i="20" s="1"/>
  <c r="AB22" i="20" a="1"/>
  <c r="AB22" i="20" s="1"/>
  <c r="M22" i="20" a="1"/>
  <c r="M22" i="20" s="1"/>
  <c r="W22" i="20"/>
  <c r="F22" i="20" a="1"/>
  <c r="F22" i="20" s="1"/>
  <c r="I22" i="20" a="1"/>
  <c r="I22" i="20" s="1"/>
  <c r="S22" i="20"/>
  <c r="H22" i="20" a="1"/>
  <c r="H22" i="20" s="1"/>
  <c r="CF22" i="20"/>
  <c r="BT22" i="20" a="1"/>
  <c r="BT22" i="20" s="1"/>
  <c r="BO22" i="20" a="1"/>
  <c r="BO22" i="20" s="1"/>
  <c r="BL22" i="20" a="1"/>
  <c r="BL22" i="20" s="1"/>
  <c r="BH22" i="20" a="1"/>
  <c r="BH22" i="20" s="1"/>
  <c r="BD22" i="20" a="1"/>
  <c r="BD22" i="20" s="1"/>
  <c r="AW22" i="20"/>
  <c r="AR22" i="20"/>
  <c r="AP22" i="20"/>
  <c r="AC22" i="20" a="1"/>
  <c r="AC22" i="20" s="1"/>
  <c r="Z22" i="20" a="1"/>
  <c r="Z22" i="20" s="1"/>
  <c r="K22" i="20"/>
  <c r="R22" i="20" a="1"/>
  <c r="R22" i="20" s="1"/>
  <c r="V22" i="20" a="1"/>
  <c r="V22" i="20" s="1"/>
  <c r="G22" i="20"/>
  <c r="U22" i="20" a="1"/>
  <c r="U22" i="20" s="1"/>
  <c r="CG22" i="20"/>
  <c r="BS22" i="20" a="1"/>
  <c r="BS22" i="20" s="1"/>
  <c r="BM22" i="20"/>
  <c r="BI22" i="20"/>
  <c r="BG22" i="20" a="1"/>
  <c r="BG22" i="20" s="1"/>
  <c r="AZ22" i="20" a="1"/>
  <c r="AZ22" i="20" s="1"/>
  <c r="BA22" i="20"/>
  <c r="AY22" i="20" a="1"/>
  <c r="AY22" i="20" s="1"/>
  <c r="AD22" i="20" a="1"/>
  <c r="AD22" i="20" s="1"/>
  <c r="AA22" i="20"/>
  <c r="Y22" i="20" a="1"/>
  <c r="Y22" i="20" s="1"/>
  <c r="E22" i="20" a="1"/>
  <c r="E22" i="20" s="1"/>
  <c r="L22" i="20" a="1"/>
  <c r="L22" i="20" s="1"/>
  <c r="Q22" i="20" a="1"/>
  <c r="Q22" i="20" s="1"/>
  <c r="U68" i="20" a="1"/>
  <c r="U68" i="20" s="1"/>
  <c r="F68" i="20" a="1"/>
  <c r="F68" i="20" s="1"/>
  <c r="C68" i="20" a="1"/>
  <c r="C68" i="20" s="1"/>
  <c r="E68" i="20" a="1"/>
  <c r="E68" i="20" s="1"/>
  <c r="K68" i="20"/>
  <c r="M68" i="20" a="1"/>
  <c r="M68" i="20" s="1"/>
  <c r="BS68" i="20" a="1"/>
  <c r="BS68" i="20" s="1"/>
  <c r="BN68" i="20" a="1"/>
  <c r="BN68" i="20" s="1"/>
  <c r="BM68" i="20"/>
  <c r="BG68" i="20" a="1"/>
  <c r="BG68" i="20" s="1"/>
  <c r="BF68" i="20" a="1"/>
  <c r="BF68" i="20" s="1"/>
  <c r="BB68" i="20" a="1"/>
  <c r="BB68" i="20" s="1"/>
  <c r="AQ68" i="20"/>
  <c r="BA68" i="20"/>
  <c r="AA68" i="20"/>
  <c r="AE68" i="20"/>
  <c r="T68" i="20" a="1"/>
  <c r="T68" i="20" s="1"/>
  <c r="W68" i="20"/>
  <c r="AD68" i="20" a="1"/>
  <c r="AD68" i="20" s="1"/>
  <c r="H68" i="20" a="1"/>
  <c r="H68" i="20" s="1"/>
  <c r="D68" i="20" a="1"/>
  <c r="D68" i="20" s="1"/>
  <c r="CF68" i="20"/>
  <c r="CH68" i="20"/>
  <c r="BQ68" i="20"/>
  <c r="BO68" i="20" a="1"/>
  <c r="BO68" i="20" s="1"/>
  <c r="BH68" i="20" a="1"/>
  <c r="BH68" i="20" s="1"/>
  <c r="BD68" i="20" a="1"/>
  <c r="BD68" i="20" s="1"/>
  <c r="AX68" i="20" a="1"/>
  <c r="AX68" i="20" s="1"/>
  <c r="AW68" i="20"/>
  <c r="AO68" i="20"/>
  <c r="AB68" i="20" a="1"/>
  <c r="AB68" i="20" s="1"/>
  <c r="AU68" i="20" a="1"/>
  <c r="AU68" i="20" s="1"/>
  <c r="L68" i="20" a="1"/>
  <c r="L68" i="20" s="1"/>
  <c r="O68" i="20"/>
  <c r="P68" i="20" a="1"/>
  <c r="P68" i="20" s="1"/>
  <c r="BU68" i="20"/>
  <c r="BL68" i="20" a="1"/>
  <c r="BL68" i="20" s="1"/>
  <c r="BC68" i="20" a="1"/>
  <c r="BC68" i="20" s="1"/>
  <c r="BE68" i="20"/>
  <c r="AP68" i="20"/>
  <c r="R68" i="20" a="1"/>
  <c r="R68" i="20" s="1"/>
  <c r="V68" i="20" a="1"/>
  <c r="V68" i="20" s="1"/>
  <c r="BT68" i="20" a="1"/>
  <c r="BT68" i="20" s="1"/>
  <c r="BK68" i="20" a="1"/>
  <c r="BK68" i="20" s="1"/>
  <c r="AZ68" i="20" a="1"/>
  <c r="AZ68" i="20" s="1"/>
  <c r="AR68" i="20"/>
  <c r="Z68" i="20" a="1"/>
  <c r="Z68" i="20" s="1"/>
  <c r="J68" i="20" a="1"/>
  <c r="J68" i="20" s="1"/>
  <c r="N68" i="20" a="1"/>
  <c r="N68" i="20" s="1"/>
  <c r="CE68" i="20"/>
  <c r="BR68" i="20" a="1"/>
  <c r="BR68" i="20" s="1"/>
  <c r="BI68" i="20"/>
  <c r="AY68" i="20" a="1"/>
  <c r="AY68" i="20" s="1"/>
  <c r="AT68" i="20" a="1"/>
  <c r="AT68" i="20" s="1"/>
  <c r="Y68" i="20" a="1"/>
  <c r="Y68" i="20" s="1"/>
  <c r="Q68" i="20" a="1"/>
  <c r="Q68" i="20" s="1"/>
  <c r="G68" i="20"/>
  <c r="S68" i="20"/>
  <c r="CF65" i="20"/>
  <c r="BT65" i="20" a="1"/>
  <c r="BT65" i="20" s="1"/>
  <c r="BP65" i="20" a="1"/>
  <c r="BP65" i="20" s="1"/>
  <c r="BJ65" i="20" a="1"/>
  <c r="BJ65" i="20" s="1"/>
  <c r="BK65" i="20" a="1"/>
  <c r="BK65" i="20" s="1"/>
  <c r="BC65" i="20" a="1"/>
  <c r="BC65" i="20" s="1"/>
  <c r="BI65" i="20"/>
  <c r="BB65" i="20" a="1"/>
  <c r="BB65" i="20" s="1"/>
  <c r="AW65" i="20"/>
  <c r="AA65" i="20"/>
  <c r="O65" i="20"/>
  <c r="T65" i="20" a="1"/>
  <c r="T65" i="20" s="1"/>
  <c r="AP65" i="20"/>
  <c r="H65" i="20" a="1"/>
  <c r="H65" i="20" s="1"/>
  <c r="CG65" i="20"/>
  <c r="BS65" i="20" a="1"/>
  <c r="BS65" i="20" s="1"/>
  <c r="BU65" i="20"/>
  <c r="BF65" i="20" a="1"/>
  <c r="BF65" i="20" s="1"/>
  <c r="BG65" i="20" a="1"/>
  <c r="BG65" i="20" s="1"/>
  <c r="AX65" i="20" a="1"/>
  <c r="AX65" i="20" s="1"/>
  <c r="AT65" i="20" a="1"/>
  <c r="AT65" i="20" s="1"/>
  <c r="AR65" i="20"/>
  <c r="Y65" i="20" a="1"/>
  <c r="Y65" i="20" s="1"/>
  <c r="X65" i="20" a="1"/>
  <c r="X65" i="20" s="1"/>
  <c r="M65" i="20" a="1"/>
  <c r="M65" i="20" s="1"/>
  <c r="S65" i="20"/>
  <c r="AD65" i="20" a="1"/>
  <c r="AD65" i="20" s="1"/>
  <c r="CH65" i="20"/>
  <c r="BN65" i="20" a="1"/>
  <c r="BN65" i="20" s="1"/>
  <c r="BO65" i="20" a="1"/>
  <c r="BO65" i="20" s="1"/>
  <c r="BM65" i="20"/>
  <c r="BD65" i="20" a="1"/>
  <c r="BD65" i="20" s="1"/>
  <c r="BE65" i="20"/>
  <c r="AV65" i="20" a="1"/>
  <c r="AV65" i="20" s="1"/>
  <c r="AY65" i="20" a="1"/>
  <c r="AY65" i="20" s="1"/>
  <c r="AE65" i="20"/>
  <c r="AO65" i="20"/>
  <c r="I65" i="20" a="1"/>
  <c r="I65" i="20" s="1"/>
  <c r="Q65" i="20" a="1"/>
  <c r="Q65" i="20" s="1"/>
  <c r="N65" i="20" a="1"/>
  <c r="N65" i="20" s="1"/>
  <c r="BR65" i="20" a="1"/>
  <c r="BR65" i="20" s="1"/>
  <c r="BA65" i="20"/>
  <c r="AC65" i="20" a="1"/>
  <c r="AC65" i="20" s="1"/>
  <c r="L65" i="20" a="1"/>
  <c r="L65" i="20" s="1"/>
  <c r="F65" i="20" a="1"/>
  <c r="F65" i="20" s="1"/>
  <c r="BQ65" i="20"/>
  <c r="AZ65" i="20" a="1"/>
  <c r="AZ65" i="20" s="1"/>
  <c r="Z65" i="20" a="1"/>
  <c r="Z65" i="20" s="1"/>
  <c r="C65" i="20" a="1"/>
  <c r="C65" i="20" s="1"/>
  <c r="D65" i="20" a="1"/>
  <c r="D65" i="20" s="1"/>
  <c r="BL65" i="20" a="1"/>
  <c r="BL65" i="20" s="1"/>
  <c r="AQ65" i="20"/>
  <c r="V65" i="20" a="1"/>
  <c r="V65" i="20" s="1"/>
  <c r="BH65" i="20" a="1"/>
  <c r="BH65" i="20" s="1"/>
  <c r="AU65" i="20" a="1"/>
  <c r="AU65" i="20" s="1"/>
  <c r="G65" i="20"/>
  <c r="P65" i="20" a="1"/>
  <c r="P65" i="20" s="1"/>
  <c r="R65" i="20" a="1"/>
  <c r="R65" i="20" s="1"/>
  <c r="AB65" i="20" a="1"/>
  <c r="AB65" i="20" s="1"/>
  <c r="K65" i="20"/>
  <c r="J65" i="20" a="1"/>
  <c r="J65" i="20" s="1"/>
  <c r="E65" i="20" a="1"/>
  <c r="E65" i="20" s="1"/>
  <c r="F83" i="20" a="1"/>
  <c r="F83" i="20" s="1"/>
  <c r="W65" i="20"/>
  <c r="AY15" i="20" a="1"/>
  <c r="AY15" i="20" s="1"/>
  <c r="BL15" i="20" a="1"/>
  <c r="BL15" i="20" s="1"/>
  <c r="AA86" i="20"/>
  <c r="BB86" i="20" a="1"/>
  <c r="BB86" i="20" s="1"/>
  <c r="BL86" i="20" a="1"/>
  <c r="BL86" i="20" s="1"/>
  <c r="CF86" i="20"/>
  <c r="AE22" i="20"/>
  <c r="AU22" i="20" a="1"/>
  <c r="AU22" i="20" s="1"/>
  <c r="BP22" i="20" a="1"/>
  <c r="BP22" i="20" s="1"/>
  <c r="AE54" i="20"/>
  <c r="AV54" i="20" a="1"/>
  <c r="AV54" i="20" s="1"/>
  <c r="CG54" i="20"/>
  <c r="AV68" i="20" a="1"/>
  <c r="AV68" i="20" s="1"/>
  <c r="N88" i="20" a="1"/>
  <c r="N88" i="20" s="1"/>
  <c r="BK88" i="20" a="1"/>
  <c r="BK88" i="20" s="1"/>
  <c r="C54" i="20" a="1"/>
  <c r="C54" i="20" s="1"/>
  <c r="C70" i="20" a="1"/>
  <c r="C70" i="20" s="1"/>
  <c r="BT70" i="20" a="1"/>
  <c r="BT70" i="20" s="1"/>
  <c r="S101" i="20"/>
  <c r="C13" i="20" a="1"/>
  <c r="C13" i="20" s="1"/>
  <c r="V45" i="20" a="1"/>
  <c r="V45" i="20" s="1"/>
  <c r="F45" i="20" a="1"/>
  <c r="F45" i="20" s="1"/>
  <c r="Z45" i="20" a="1"/>
  <c r="Z45" i="20" s="1"/>
  <c r="I66" i="20" a="1"/>
  <c r="I66" i="20" s="1"/>
  <c r="C66" i="20" a="1"/>
  <c r="C66" i="20" s="1"/>
  <c r="D66" i="20" a="1"/>
  <c r="D66" i="20" s="1"/>
  <c r="W66" i="20"/>
  <c r="Q66" i="20" a="1"/>
  <c r="Q66" i="20" s="1"/>
  <c r="U100" i="20" a="1"/>
  <c r="U100" i="20" s="1"/>
  <c r="AU100" i="20" a="1"/>
  <c r="AU100" i="20" s="1"/>
  <c r="E100" i="20" a="1"/>
  <c r="E100" i="20" s="1"/>
  <c r="V37" i="20" a="1"/>
  <c r="V37" i="20" s="1"/>
  <c r="T37" i="20" a="1"/>
  <c r="T37" i="20" s="1"/>
  <c r="Q84" i="20" a="1"/>
  <c r="Q84" i="20" s="1"/>
  <c r="D84" i="20" a="1"/>
  <c r="D84" i="20" s="1"/>
  <c r="H74" i="20" a="1"/>
  <c r="H74" i="20" s="1"/>
  <c r="C74" i="20" a="1"/>
  <c r="C74" i="20" s="1"/>
  <c r="F74" i="20" a="1"/>
  <c r="F74" i="20" s="1"/>
  <c r="M105" i="20" a="1"/>
  <c r="M105" i="20" s="1"/>
  <c r="K105" i="20"/>
  <c r="AH105" i="20" s="1" a="1"/>
  <c r="AH105" i="20" s="1"/>
  <c r="H39" i="20" a="1"/>
  <c r="H39" i="20" s="1"/>
  <c r="O39" i="20"/>
  <c r="C39" i="20" a="1"/>
  <c r="C39" i="20" s="1"/>
  <c r="D39" i="20" a="1"/>
  <c r="D39" i="20" s="1"/>
  <c r="D71" i="20" a="1"/>
  <c r="D71" i="20" s="1"/>
  <c r="C71" i="20" a="1"/>
  <c r="C71" i="20" s="1"/>
  <c r="F71" i="20" a="1"/>
  <c r="F71" i="20" s="1"/>
  <c r="I71" i="20" a="1"/>
  <c r="I71" i="20" s="1"/>
  <c r="S87" i="20"/>
  <c r="Q87" i="20" a="1"/>
  <c r="Q87" i="20" s="1"/>
  <c r="E87" i="20" a="1"/>
  <c r="E87" i="20" s="1"/>
  <c r="C87" i="20" a="1"/>
  <c r="C87" i="20" s="1"/>
  <c r="G87" i="20"/>
  <c r="N102" i="20" a="1"/>
  <c r="N102" i="20" s="1"/>
  <c r="J102" i="20" a="1"/>
  <c r="J102" i="20" s="1"/>
  <c r="F102" i="20" a="1"/>
  <c r="F102" i="20" s="1"/>
  <c r="J69" i="20" a="1"/>
  <c r="J69" i="20" s="1"/>
  <c r="W69" i="20"/>
  <c r="E69" i="20" a="1"/>
  <c r="E69" i="20" s="1"/>
  <c r="J47" i="20" a="1"/>
  <c r="J47" i="20" s="1"/>
  <c r="R47" i="20" a="1"/>
  <c r="R47" i="20" s="1"/>
  <c r="C47" i="20" a="1"/>
  <c r="C47" i="20" s="1"/>
  <c r="G95" i="20"/>
  <c r="AG95" i="20" s="1" a="1"/>
  <c r="AG95" i="20" s="1"/>
  <c r="S95" i="20"/>
  <c r="E95" i="20" a="1"/>
  <c r="E95" i="20" s="1"/>
  <c r="C95" i="20" a="1"/>
  <c r="C95" i="20" s="1"/>
  <c r="E31" i="20" a="1"/>
  <c r="E31" i="20" s="1"/>
  <c r="J31" i="20" a="1"/>
  <c r="J31" i="20" s="1"/>
  <c r="C31" i="20" a="1"/>
  <c r="C31" i="20" s="1"/>
  <c r="I63" i="20" a="1"/>
  <c r="I63" i="20" s="1"/>
  <c r="D63" i="20" a="1"/>
  <c r="D63" i="20" s="1"/>
  <c r="O63" i="20"/>
  <c r="C63" i="20" a="1"/>
  <c r="C63" i="20" s="1"/>
  <c r="C11" i="20" a="1"/>
  <c r="C11" i="20" s="1"/>
  <c r="T29" i="20" a="1"/>
  <c r="T29" i="20" s="1"/>
  <c r="Q29" i="20" a="1"/>
  <c r="Q29" i="20" s="1"/>
  <c r="C29" i="20" a="1"/>
  <c r="C29" i="20" s="1"/>
  <c r="I43" i="20" a="1"/>
  <c r="I43" i="20" s="1"/>
  <c r="L43" i="20" a="1"/>
  <c r="L43" i="20" s="1"/>
  <c r="AA61" i="20"/>
  <c r="J61" i="20" a="1"/>
  <c r="J61" i="20" s="1"/>
  <c r="E61" i="20" a="1"/>
  <c r="E61" i="20" s="1"/>
  <c r="J90" i="20" a="1"/>
  <c r="J90" i="20" s="1"/>
  <c r="P90" i="20" a="1"/>
  <c r="P90" i="20" s="1"/>
  <c r="C90" i="20" a="1"/>
  <c r="C90" i="20" s="1"/>
  <c r="D90" i="20" a="1"/>
  <c r="D90" i="20" s="1"/>
  <c r="D91" i="20" a="1"/>
  <c r="D91" i="20" s="1"/>
  <c r="F91" i="20" a="1"/>
  <c r="F91" i="20" s="1"/>
  <c r="M91" i="20" a="1"/>
  <c r="M91" i="20" s="1"/>
  <c r="AV23" i="20" a="1"/>
  <c r="AV23" i="20" s="1"/>
  <c r="C23" i="20" a="1"/>
  <c r="C23" i="20" s="1"/>
  <c r="H23" i="20" a="1"/>
  <c r="H23" i="20" s="1"/>
  <c r="O55" i="20"/>
  <c r="M55" i="20" a="1"/>
  <c r="M55" i="20" s="1"/>
  <c r="H55" i="20" a="1"/>
  <c r="H55" i="20" s="1"/>
  <c r="C55" i="20" a="1"/>
  <c r="C55" i="20" s="1"/>
  <c r="X8" i="20" a="1"/>
  <c r="X8" i="20" s="1"/>
  <c r="P8" i="20" a="1"/>
  <c r="P8" i="20" s="1"/>
  <c r="F8" i="20" a="1"/>
  <c r="F8" i="20" s="1"/>
  <c r="E107" i="20" a="1"/>
  <c r="E107" i="20" s="1"/>
  <c r="D107" i="20" a="1"/>
  <c r="D107" i="20" s="1"/>
  <c r="F107" i="20" a="1"/>
  <c r="F107" i="20" s="1"/>
  <c r="R107" i="20" a="1"/>
  <c r="R107" i="20" s="1"/>
  <c r="E21" i="20" a="1"/>
  <c r="E21" i="20" s="1"/>
  <c r="AC21" i="20" a="1"/>
  <c r="AC21" i="20" s="1"/>
  <c r="C21" i="20" a="1"/>
  <c r="C21" i="20" s="1"/>
  <c r="F35" i="20" a="1"/>
  <c r="F35" i="20" s="1"/>
  <c r="Q35" i="20" a="1"/>
  <c r="Q35" i="20" s="1"/>
  <c r="V67" i="20" a="1"/>
  <c r="V67" i="20" s="1"/>
  <c r="L67" i="20" a="1"/>
  <c r="L67" i="20" s="1"/>
  <c r="K67" i="20"/>
  <c r="D67" i="20" a="1"/>
  <c r="D67" i="20" s="1"/>
  <c r="E82" i="20" a="1"/>
  <c r="E82" i="20" s="1"/>
  <c r="U82" i="20" a="1"/>
  <c r="U82" i="20" s="1"/>
  <c r="C82" i="20" a="1"/>
  <c r="C82" i="20" s="1"/>
  <c r="G82" i="20"/>
  <c r="N97" i="20" a="1"/>
  <c r="N97" i="20" s="1"/>
  <c r="L97" i="20" a="1"/>
  <c r="L97" i="20" s="1"/>
  <c r="AA97" i="20"/>
  <c r="AL97" i="20" s="1" a="1"/>
  <c r="AL97" i="20" s="1"/>
  <c r="Z19" i="20" a="1"/>
  <c r="Z19" i="20" s="1"/>
  <c r="C19" i="20" a="1"/>
  <c r="C19" i="20" s="1"/>
  <c r="K19" i="20"/>
  <c r="Z79" i="20" a="1"/>
  <c r="Z79" i="20" s="1"/>
  <c r="D79" i="20" a="1"/>
  <c r="D79" i="20" s="1"/>
  <c r="F79" i="20" a="1"/>
  <c r="F79" i="20" s="1"/>
  <c r="L79" i="20" a="1"/>
  <c r="L79" i="20" s="1"/>
  <c r="C79" i="20" a="1"/>
  <c r="C79" i="20" s="1"/>
  <c r="O94" i="20"/>
  <c r="AI94" i="20" s="1" a="1"/>
  <c r="AI94" i="20" s="1"/>
  <c r="L94" i="20" a="1"/>
  <c r="L94" i="20" s="1"/>
  <c r="F94" i="20" a="1"/>
  <c r="F94" i="20" s="1"/>
  <c r="AC94" i="20" a="1"/>
  <c r="AC94" i="20" s="1"/>
  <c r="AP51" i="20"/>
  <c r="V51" i="20" a="1"/>
  <c r="V51" i="20" s="1"/>
  <c r="K51" i="20"/>
  <c r="AJ94" i="20" a="1"/>
  <c r="AJ94" i="20" s="1"/>
  <c r="AK94" i="20" a="1"/>
  <c r="AK94" i="20" s="1"/>
  <c r="AM96" i="20" a="1"/>
  <c r="AM96" i="20" s="1"/>
  <c r="CC97" i="20" a="1"/>
  <c r="CC97" i="20" s="1"/>
  <c r="BW97" i="20" a="1"/>
  <c r="BW97" i="20" s="1"/>
  <c r="AG98" i="20" a="1"/>
  <c r="AG98" i="20" s="1"/>
  <c r="AG105" i="20" a="1"/>
  <c r="AG105" i="20" s="1"/>
  <c r="BX100" i="20" a="1"/>
  <c r="BX100" i="20" s="1"/>
  <c r="CC94" i="20" a="1"/>
  <c r="CC94" i="20" s="1"/>
  <c r="AK102" i="20" a="1"/>
  <c r="AK102" i="20" s="1"/>
  <c r="BY100" i="20" a="1"/>
  <c r="BY100" i="20" s="1"/>
  <c r="AJ100" i="20" a="1"/>
  <c r="AJ100" i="20" s="1"/>
  <c r="BY107" i="20" a="1"/>
  <c r="BY107" i="20" s="1"/>
  <c r="BY106" i="20" a="1"/>
  <c r="BY106" i="20" s="1"/>
  <c r="BX96" i="20" a="1"/>
  <c r="BX96" i="20" s="1"/>
  <c r="AJ101" i="20" a="1"/>
  <c r="AJ101" i="20" s="1"/>
  <c r="AI103" i="20" a="1"/>
  <c r="AI103" i="20" s="1"/>
  <c r="AL104" i="20" a="1"/>
  <c r="AL104" i="20" s="1"/>
  <c r="BW102" i="20" a="1"/>
  <c r="BW102" i="20" s="1"/>
  <c r="AM102" i="20" a="1"/>
  <c r="AM102" i="20" s="1"/>
  <c r="CB106" i="20" a="1"/>
  <c r="CB106" i="20" s="1"/>
  <c r="AM94" i="20" a="1"/>
  <c r="AM94" i="20" s="1"/>
  <c r="AH96" i="20" a="1"/>
  <c r="AH96" i="20" s="1"/>
  <c r="BW95" i="20" a="1"/>
  <c r="BW95" i="20" s="1"/>
  <c r="AL105" i="20" a="1"/>
  <c r="AL105" i="20" s="1"/>
  <c r="AH100" i="20" a="1"/>
  <c r="AH100" i="20" s="1"/>
  <c r="AJ107" i="20" a="1"/>
  <c r="AJ107" i="20" s="1"/>
  <c r="CC107" i="20" a="1"/>
  <c r="CC107" i="20" s="1"/>
  <c r="AM99" i="20" a="1"/>
  <c r="AM99" i="20" s="1"/>
  <c r="AJ95" i="20" a="1"/>
  <c r="AJ95" i="20" s="1"/>
  <c r="AL96" i="20" a="1"/>
  <c r="AL96" i="20" s="1"/>
  <c r="AH95" i="20" a="1"/>
  <c r="AH95" i="20" s="1"/>
  <c r="CC96" i="20" a="1"/>
  <c r="CC96" i="20" s="1"/>
  <c r="AK96" i="20" a="1"/>
  <c r="AK96" i="20" s="1"/>
  <c r="BX101" i="20" a="1"/>
  <c r="BX101" i="20" s="1"/>
  <c r="CB103" i="20" a="1"/>
  <c r="CB103" i="20" s="1"/>
  <c r="CC102" i="20" a="1"/>
  <c r="CC102" i="20" s="1"/>
  <c r="BY94" i="20" a="1"/>
  <c r="BY94" i="20" s="1"/>
  <c r="BY99" i="20" a="1"/>
  <c r="BY99" i="20" s="1"/>
  <c r="CB102" i="20" a="1"/>
  <c r="CB102" i="20" s="1"/>
  <c r="CB104" i="20" a="1"/>
  <c r="CB104" i="20" s="1"/>
  <c r="AG104" i="20" a="1"/>
  <c r="AG104" i="20" s="1"/>
  <c r="BX107" i="20" a="1"/>
  <c r="BX107" i="20" s="1"/>
  <c r="AL107" i="20" a="1"/>
  <c r="AL107" i="20" s="1"/>
  <c r="AG107" i="20" a="1"/>
  <c r="AG107" i="20" s="1"/>
  <c r="AL106" i="20" a="1"/>
  <c r="AL106" i="20" s="1"/>
  <c r="BX106" i="20" a="1"/>
  <c r="BX106" i="20" s="1"/>
  <c r="AG106" i="20" a="1"/>
  <c r="AG106" i="20" s="1"/>
  <c r="AH107" i="20" a="1"/>
  <c r="AH107" i="20" s="1"/>
  <c r="CA107" i="20" a="1"/>
  <c r="CA107" i="20" s="1"/>
  <c r="AI106" i="20" a="1"/>
  <c r="AI106" i="20" s="1"/>
  <c r="AJ106" i="20" a="1"/>
  <c r="AJ106" i="20" s="1"/>
  <c r="BZ106" i="20" a="1"/>
  <c r="BZ106" i="20" s="1"/>
  <c r="AK106" i="20" a="1"/>
  <c r="AK106" i="20" s="1"/>
  <c r="AI107" i="20" a="1"/>
  <c r="AI107" i="20" s="1"/>
  <c r="CB107" i="20" a="1"/>
  <c r="CB107" i="20" s="1"/>
  <c r="AK107" i="20" a="1"/>
  <c r="AK107" i="20" s="1"/>
  <c r="BZ107" i="20" a="1"/>
  <c r="BZ107" i="20" s="1"/>
  <c r="CA106" i="20" a="1"/>
  <c r="CA106" i="20" s="1"/>
  <c r="AH106" i="20" a="1"/>
  <c r="AH106" i="20" s="1"/>
  <c r="AM100" i="20" a="1"/>
  <c r="AM100" i="20" s="1"/>
  <c r="CA100" i="20" a="1"/>
  <c r="CA100" i="20" s="1"/>
  <c r="CC104" i="20" a="1"/>
  <c r="CC104" i="20" s="1"/>
  <c r="AG94" i="20" a="1"/>
  <c r="AG94" i="20" s="1"/>
  <c r="AL95" i="20" a="1"/>
  <c r="AL95" i="20" s="1"/>
  <c r="BX95" i="20" a="1"/>
  <c r="BX95" i="20" s="1"/>
  <c r="BZ96" i="20" a="1"/>
  <c r="BZ96" i="20" s="1"/>
  <c r="CA96" i="20" a="1"/>
  <c r="CA96" i="20" s="1"/>
  <c r="AG97" i="20" a="1"/>
  <c r="AG97" i="20" s="1"/>
  <c r="AH97" i="20" a="1"/>
  <c r="AH97" i="20" s="1"/>
  <c r="AJ103" i="20" a="1"/>
  <c r="AJ103" i="20" s="1"/>
  <c r="AL103" i="20" a="1"/>
  <c r="AL103" i="20" s="1"/>
  <c r="BZ103" i="20" a="1"/>
  <c r="BZ103" i="20" s="1"/>
  <c r="AK103" i="20" a="1"/>
  <c r="AK103" i="20" s="1"/>
  <c r="AH102" i="20" a="1"/>
  <c r="AH102" i="20" s="1"/>
  <c r="AG102" i="20" a="1"/>
  <c r="AG102" i="20" s="1"/>
  <c r="AH104" i="20" a="1"/>
  <c r="AH104" i="20" s="1"/>
  <c r="CB100" i="20" a="1"/>
  <c r="CB100" i="20" s="1"/>
  <c r="CC100" i="20" a="1"/>
  <c r="CC100" i="20" s="1"/>
  <c r="AG100" i="20" a="1"/>
  <c r="AG100" i="20" s="1"/>
  <c r="AL100" i="20" a="1"/>
  <c r="AL100" i="20" s="1"/>
  <c r="AM104" i="20" a="1"/>
  <c r="AM104" i="20" s="1"/>
  <c r="BZ104" i="20" a="1"/>
  <c r="BZ104" i="20" s="1"/>
  <c r="AK104" i="20" a="1"/>
  <c r="AK104" i="20" s="1"/>
  <c r="AL98" i="20" a="1"/>
  <c r="AL98" i="20" s="1"/>
  <c r="BX94" i="20" a="1"/>
  <c r="BX94" i="20" s="1"/>
  <c r="BZ94" i="20" a="1"/>
  <c r="BZ94" i="20" s="1"/>
  <c r="BZ95" i="20" a="1"/>
  <c r="BZ95" i="20" s="1"/>
  <c r="AK95" i="20" a="1"/>
  <c r="AK95" i="20" s="1"/>
  <c r="CB95" i="20" a="1"/>
  <c r="CB95" i="20" s="1"/>
  <c r="AI95" i="20" a="1"/>
  <c r="AI95" i="20" s="1"/>
  <c r="AG96" i="20" a="1"/>
  <c r="AG96" i="20" s="1"/>
  <c r="BZ97" i="20" a="1"/>
  <c r="BZ97" i="20" s="1"/>
  <c r="BX97" i="20" a="1"/>
  <c r="BX97" i="20" s="1"/>
  <c r="BY98" i="20" a="1"/>
  <c r="BY98" i="20" s="1"/>
  <c r="BW98" i="20" a="1"/>
  <c r="BW98" i="20" s="1"/>
  <c r="BW101" i="20" a="1"/>
  <c r="BW101" i="20" s="1"/>
  <c r="BW103" i="20" a="1"/>
  <c r="BW103" i="20" s="1"/>
  <c r="CC103" i="20" a="1"/>
  <c r="CC103" i="20" s="1"/>
  <c r="AL102" i="20" a="1"/>
  <c r="AL102" i="20" s="1"/>
  <c r="AJ102" i="20" a="1"/>
  <c r="AJ102" i="20" s="1"/>
  <c r="BX102" i="20" a="1"/>
  <c r="BX102" i="20" s="1"/>
  <c r="BZ100" i="20" a="1"/>
  <c r="BZ100" i="20" s="1"/>
  <c r="AK100" i="20" a="1"/>
  <c r="AK100" i="20" s="1"/>
  <c r="AI100" i="20" a="1"/>
  <c r="AI100" i="20" s="1"/>
  <c r="CB94" i="20" a="1"/>
  <c r="CB94" i="20" s="1"/>
  <c r="AI97" i="20" a="1"/>
  <c r="AI97" i="20" s="1"/>
  <c r="AI98" i="20" a="1"/>
  <c r="AI98" i="20" s="1"/>
  <c r="CA98" i="20" a="1"/>
  <c r="CA98" i="20" s="1"/>
  <c r="BY101" i="20" a="1"/>
  <c r="BY101" i="20" s="1"/>
  <c r="CA104" i="20" a="1"/>
  <c r="CA104" i="20" s="1"/>
  <c r="AM103" i="20" a="1"/>
  <c r="AM103" i="20" s="1"/>
  <c r="CA102" i="20" a="1"/>
  <c r="CA102" i="20" s="1"/>
  <c r="AI102" i="20" a="1"/>
  <c r="AI102" i="20" s="1"/>
  <c r="BW100" i="20" a="1"/>
  <c r="BW100" i="20" s="1"/>
  <c r="BX104" i="20" a="1"/>
  <c r="BX104" i="20" s="1"/>
  <c r="AJ104" i="20" a="1"/>
  <c r="AJ104" i="20" s="1"/>
  <c r="G503" i="25"/>
  <c r="D503" i="25"/>
  <c r="J503" i="25"/>
  <c r="H503" i="25"/>
  <c r="F503" i="25"/>
  <c r="I324" i="25"/>
  <c r="D324" i="25"/>
  <c r="J324" i="25"/>
  <c r="H324" i="25"/>
  <c r="F324" i="25"/>
  <c r="I339" i="25"/>
  <c r="D339" i="25"/>
  <c r="G245" i="25"/>
  <c r="E245" i="25"/>
  <c r="I245" i="25"/>
  <c r="G225" i="25"/>
  <c r="E225" i="25"/>
  <c r="I225" i="25"/>
  <c r="G417" i="25"/>
  <c r="E417" i="25"/>
  <c r="I417" i="25"/>
  <c r="J490" i="25"/>
  <c r="G490" i="25"/>
  <c r="F490" i="25"/>
  <c r="D490" i="25"/>
  <c r="I301" i="25"/>
  <c r="F301" i="25"/>
  <c r="D301" i="25"/>
  <c r="J301" i="25"/>
  <c r="H301" i="25"/>
  <c r="F75" i="25"/>
  <c r="H75" i="25"/>
  <c r="F97" i="25"/>
  <c r="H99" i="25"/>
  <c r="H97" i="25"/>
  <c r="E84" i="25"/>
  <c r="F143" i="25"/>
  <c r="D143" i="25"/>
  <c r="D123" i="25"/>
  <c r="F123" i="25"/>
  <c r="G267" i="25"/>
  <c r="D267" i="25"/>
  <c r="F267" i="25"/>
  <c r="H245" i="25"/>
  <c r="H225" i="25"/>
  <c r="E290" i="25"/>
  <c r="E210" i="25"/>
  <c r="F162" i="25"/>
  <c r="J417" i="25"/>
  <c r="G434" i="25"/>
  <c r="I434" i="25"/>
  <c r="H422" i="25"/>
  <c r="J422" i="25"/>
  <c r="J344" i="25"/>
  <c r="H338" i="25"/>
  <c r="G324" i="25"/>
  <c r="D373" i="25"/>
  <c r="E359" i="25"/>
  <c r="I359" i="25"/>
  <c r="H339" i="25"/>
  <c r="E392" i="25"/>
  <c r="G419" i="25"/>
  <c r="F419" i="25"/>
  <c r="E379" i="25"/>
  <c r="H379" i="25"/>
  <c r="I357" i="25"/>
  <c r="D579" i="25"/>
  <c r="I579" i="25"/>
  <c r="G575" i="25"/>
  <c r="F575" i="25"/>
  <c r="E554" i="25"/>
  <c r="D550" i="25"/>
  <c r="I550" i="25"/>
  <c r="E534" i="25"/>
  <c r="I490" i="25"/>
  <c r="E524" i="25"/>
  <c r="E478" i="25"/>
  <c r="I447" i="25"/>
  <c r="I443" i="25"/>
  <c r="E520" i="25"/>
  <c r="H478" i="25"/>
  <c r="H454" i="25"/>
  <c r="G478" i="25"/>
  <c r="F482" i="25"/>
  <c r="E482" i="25"/>
  <c r="G585" i="25"/>
  <c r="I585" i="25"/>
  <c r="I581" i="25"/>
  <c r="G581" i="25"/>
  <c r="H594" i="25"/>
  <c r="G504" i="25"/>
  <c r="J504" i="25"/>
  <c r="H504" i="25"/>
  <c r="F504" i="25"/>
  <c r="D504" i="25"/>
  <c r="G403" i="25"/>
  <c r="E403" i="25"/>
  <c r="I403" i="25"/>
  <c r="I315" i="25"/>
  <c r="D315" i="25"/>
  <c r="J315" i="25"/>
  <c r="H315" i="25"/>
  <c r="F315" i="25"/>
  <c r="D334" i="25"/>
  <c r="I334" i="25"/>
  <c r="G334" i="25"/>
  <c r="J250" i="25"/>
  <c r="G250" i="25"/>
  <c r="F250" i="25"/>
  <c r="G220" i="25"/>
  <c r="I220" i="25"/>
  <c r="E220" i="25"/>
  <c r="G414" i="25"/>
  <c r="I414" i="25"/>
  <c r="E414" i="25"/>
  <c r="G221" i="25"/>
  <c r="E221" i="25"/>
  <c r="I221" i="25"/>
  <c r="G412" i="25"/>
  <c r="E412" i="25"/>
  <c r="I412" i="25"/>
  <c r="G222" i="25"/>
  <c r="I222" i="25"/>
  <c r="E222" i="25"/>
  <c r="G495" i="25"/>
  <c r="H495" i="25"/>
  <c r="F495" i="25"/>
  <c r="D495" i="25"/>
  <c r="J495" i="25"/>
  <c r="G494" i="25"/>
  <c r="J494" i="25"/>
  <c r="H494" i="25"/>
  <c r="F494" i="25"/>
  <c r="D494" i="25"/>
  <c r="I300" i="25"/>
  <c r="H300" i="25"/>
  <c r="F300" i="25"/>
  <c r="D300" i="25"/>
  <c r="J300" i="25"/>
  <c r="I303" i="25"/>
  <c r="J303" i="25"/>
  <c r="H303" i="25"/>
  <c r="F303" i="25"/>
  <c r="D303" i="25"/>
  <c r="J251" i="25"/>
  <c r="G251" i="25"/>
  <c r="F251" i="25"/>
  <c r="G246" i="25"/>
  <c r="I246" i="25"/>
  <c r="E246" i="25"/>
  <c r="E202" i="25"/>
  <c r="I202" i="25"/>
  <c r="I299" i="25"/>
  <c r="J299" i="25"/>
  <c r="H299" i="25"/>
  <c r="F299" i="25"/>
  <c r="D299" i="25"/>
  <c r="G515" i="25"/>
  <c r="F515" i="25"/>
  <c r="G75" i="25"/>
  <c r="D75" i="25"/>
  <c r="I99" i="25"/>
  <c r="I97" i="25"/>
  <c r="G99" i="25"/>
  <c r="D99" i="25"/>
  <c r="D97" i="25"/>
  <c r="G108" i="25"/>
  <c r="I84" i="25"/>
  <c r="I143" i="25"/>
  <c r="G143" i="25"/>
  <c r="G123" i="25"/>
  <c r="H123" i="25"/>
  <c r="J123" i="25"/>
  <c r="H251" i="25"/>
  <c r="H267" i="25"/>
  <c r="J267" i="25"/>
  <c r="F246" i="25"/>
  <c r="F245" i="25"/>
  <c r="F225" i="25"/>
  <c r="G290" i="25"/>
  <c r="I290" i="25"/>
  <c r="I210" i="25"/>
  <c r="D202" i="25"/>
  <c r="G162" i="25"/>
  <c r="D417" i="25"/>
  <c r="D434" i="25"/>
  <c r="F434" i="25"/>
  <c r="E422" i="25"/>
  <c r="E338" i="25"/>
  <c r="E299" i="25"/>
  <c r="G299" i="25"/>
  <c r="E373" i="25"/>
  <c r="I373" i="25"/>
  <c r="G359" i="25"/>
  <c r="F359" i="25"/>
  <c r="F339" i="25"/>
  <c r="J392" i="25"/>
  <c r="D419" i="25"/>
  <c r="J357" i="25"/>
  <c r="G579" i="25"/>
  <c r="F579" i="25"/>
  <c r="H575" i="25"/>
  <c r="D554" i="25"/>
  <c r="I554" i="25"/>
  <c r="G550" i="25"/>
  <c r="I515" i="25"/>
  <c r="I503" i="25"/>
  <c r="G534" i="25"/>
  <c r="G524" i="25"/>
  <c r="I524" i="25"/>
  <c r="I454" i="25"/>
  <c r="E447" i="25"/>
  <c r="E443" i="25"/>
  <c r="G520" i="25"/>
  <c r="D478" i="25"/>
  <c r="D454" i="25"/>
  <c r="G482" i="25"/>
  <c r="I482" i="25"/>
  <c r="I594" i="25"/>
  <c r="E585" i="25"/>
  <c r="E581" i="25"/>
  <c r="D594" i="25"/>
  <c r="H347" i="25"/>
  <c r="G347" i="25"/>
  <c r="I311" i="25"/>
  <c r="D311" i="25"/>
  <c r="J311" i="25"/>
  <c r="F311" i="25"/>
  <c r="H311" i="25"/>
  <c r="D336" i="25"/>
  <c r="G336" i="25"/>
  <c r="I336" i="25"/>
  <c r="G244" i="25"/>
  <c r="I244" i="25"/>
  <c r="E244" i="25"/>
  <c r="G235" i="25"/>
  <c r="E235" i="25"/>
  <c r="I235" i="25"/>
  <c r="G416" i="25"/>
  <c r="I416" i="25"/>
  <c r="E416" i="25"/>
  <c r="G492" i="25"/>
  <c r="F492" i="25"/>
  <c r="D492" i="25"/>
  <c r="J492" i="25"/>
  <c r="H492" i="25"/>
  <c r="G153" i="25"/>
  <c r="F153" i="25"/>
  <c r="I298" i="25"/>
  <c r="D298" i="25"/>
  <c r="J298" i="25"/>
  <c r="H298" i="25"/>
  <c r="F298" i="25"/>
  <c r="E251" i="25"/>
  <c r="J246" i="25"/>
  <c r="J245" i="25"/>
  <c r="J225" i="25"/>
  <c r="D290" i="25"/>
  <c r="D210" i="25"/>
  <c r="F210" i="25"/>
  <c r="H202" i="25"/>
  <c r="E162" i="25"/>
  <c r="D162" i="25"/>
  <c r="H417" i="25"/>
  <c r="H434" i="25"/>
  <c r="G422" i="25"/>
  <c r="E324" i="25"/>
  <c r="H373" i="25"/>
  <c r="H359" i="25"/>
  <c r="E339" i="25"/>
  <c r="J339" i="25"/>
  <c r="H579" i="25"/>
  <c r="J515" i="25"/>
  <c r="G554" i="25"/>
  <c r="D515" i="25"/>
  <c r="E503" i="25"/>
  <c r="H490" i="25"/>
  <c r="F454" i="25"/>
  <c r="D524" i="25"/>
  <c r="E454" i="25"/>
  <c r="G443" i="25"/>
  <c r="H443" i="25"/>
  <c r="F585" i="25"/>
  <c r="G594" i="25"/>
  <c r="E594" i="25"/>
  <c r="H585" i="25"/>
  <c r="I325" i="25"/>
  <c r="J325" i="25"/>
  <c r="H325" i="25"/>
  <c r="F325" i="25"/>
  <c r="D325" i="25"/>
  <c r="I344" i="25"/>
  <c r="G344" i="25"/>
  <c r="G415" i="25"/>
  <c r="I415" i="25"/>
  <c r="E415" i="25"/>
  <c r="D338" i="25"/>
  <c r="I338" i="25"/>
  <c r="G338" i="25"/>
  <c r="G252" i="25"/>
  <c r="F252" i="25"/>
  <c r="G249" i="25"/>
  <c r="E249" i="25"/>
  <c r="I249" i="25"/>
  <c r="G413" i="25"/>
  <c r="E413" i="25"/>
  <c r="I413" i="25"/>
  <c r="J132" i="25"/>
  <c r="G132" i="25"/>
  <c r="G493" i="25"/>
  <c r="D493" i="25"/>
  <c r="J493" i="25"/>
  <c r="H493" i="25"/>
  <c r="F493" i="25"/>
  <c r="I203" i="25"/>
  <c r="E203" i="25"/>
  <c r="I302" i="25"/>
  <c r="D302" i="25"/>
  <c r="J302" i="25"/>
  <c r="H302" i="25"/>
  <c r="F302" i="25"/>
  <c r="H514" i="25"/>
  <c r="D514" i="25"/>
  <c r="I514" i="25"/>
  <c r="F514" i="25"/>
  <c r="H599" i="25"/>
  <c r="D599" i="25"/>
  <c r="G599" i="25"/>
  <c r="I599" i="25"/>
  <c r="J599" i="25"/>
  <c r="F599" i="25"/>
  <c r="E599" i="25"/>
  <c r="H588" i="25"/>
  <c r="D588" i="25"/>
  <c r="E588" i="25"/>
  <c r="G588" i="25"/>
  <c r="I588" i="25"/>
  <c r="J588" i="25"/>
  <c r="F588" i="25"/>
  <c r="H602" i="25"/>
  <c r="D602" i="25"/>
  <c r="I602" i="25"/>
  <c r="G602" i="25"/>
  <c r="J602" i="25"/>
  <c r="F602" i="25"/>
  <c r="E602" i="25"/>
  <c r="H598" i="25"/>
  <c r="D598" i="25"/>
  <c r="I598" i="25"/>
  <c r="G598" i="25"/>
  <c r="E598" i="25"/>
  <c r="J598" i="25"/>
  <c r="F598" i="25"/>
  <c r="H587" i="25"/>
  <c r="D587" i="25"/>
  <c r="G587" i="25"/>
  <c r="I587" i="25"/>
  <c r="J587" i="25"/>
  <c r="F587" i="25"/>
  <c r="E587" i="25"/>
  <c r="H601" i="25"/>
  <c r="D601" i="25"/>
  <c r="E601" i="25"/>
  <c r="G601" i="25"/>
  <c r="I601" i="25"/>
  <c r="J601" i="25"/>
  <c r="F601" i="25"/>
  <c r="H590" i="25"/>
  <c r="D590" i="25"/>
  <c r="G590" i="25"/>
  <c r="I590" i="25"/>
  <c r="E590" i="25"/>
  <c r="J590" i="25"/>
  <c r="F590" i="25"/>
  <c r="H586" i="25"/>
  <c r="D586" i="25"/>
  <c r="I586" i="25"/>
  <c r="G586" i="25"/>
  <c r="E586" i="25"/>
  <c r="J586" i="25"/>
  <c r="F586" i="25"/>
  <c r="H600" i="25"/>
  <c r="D600" i="25"/>
  <c r="E600" i="25"/>
  <c r="G600" i="25"/>
  <c r="J600" i="25"/>
  <c r="F600" i="25"/>
  <c r="I600" i="25"/>
  <c r="H589" i="25"/>
  <c r="D589" i="25"/>
  <c r="I589" i="25"/>
  <c r="G589" i="25"/>
  <c r="J589" i="25"/>
  <c r="F589" i="25"/>
  <c r="E589" i="25"/>
  <c r="I497" i="25"/>
  <c r="E497" i="25"/>
  <c r="H497" i="25"/>
  <c r="D497" i="25"/>
  <c r="G497" i="25"/>
  <c r="J497" i="25"/>
  <c r="F497" i="25"/>
  <c r="H544" i="25"/>
  <c r="D544" i="25"/>
  <c r="G544" i="25"/>
  <c r="F544" i="25"/>
  <c r="E544" i="25"/>
  <c r="J544" i="25"/>
  <c r="I544" i="25"/>
  <c r="H556" i="25"/>
  <c r="D556" i="25"/>
  <c r="G556" i="25"/>
  <c r="F556" i="25"/>
  <c r="E556" i="25"/>
  <c r="J556" i="25"/>
  <c r="I556" i="25"/>
  <c r="H436" i="25"/>
  <c r="D436" i="25"/>
  <c r="E436" i="25"/>
  <c r="G436" i="25"/>
  <c r="J436" i="25"/>
  <c r="F436" i="25"/>
  <c r="I436" i="25"/>
  <c r="H572" i="25"/>
  <c r="D572" i="25"/>
  <c r="G572" i="25"/>
  <c r="F572" i="25"/>
  <c r="E572" i="25"/>
  <c r="J572" i="25"/>
  <c r="I572" i="25"/>
  <c r="H519" i="25"/>
  <c r="D519" i="25"/>
  <c r="G519" i="25"/>
  <c r="J519" i="25"/>
  <c r="F519" i="25"/>
  <c r="I519" i="25"/>
  <c r="E519" i="25"/>
  <c r="I509" i="25"/>
  <c r="E509" i="25"/>
  <c r="H509" i="25"/>
  <c r="D509" i="25"/>
  <c r="G509" i="25"/>
  <c r="J509" i="25"/>
  <c r="F509" i="25"/>
  <c r="I500" i="25"/>
  <c r="E500" i="25"/>
  <c r="H500" i="25"/>
  <c r="D500" i="25"/>
  <c r="G500" i="25"/>
  <c r="F500" i="25"/>
  <c r="J500" i="25"/>
  <c r="I496" i="25"/>
  <c r="E496" i="25"/>
  <c r="H496" i="25"/>
  <c r="D496" i="25"/>
  <c r="G496" i="25"/>
  <c r="F496" i="25"/>
  <c r="J496" i="25"/>
  <c r="H545" i="25"/>
  <c r="D545" i="25"/>
  <c r="G545" i="25"/>
  <c r="F545" i="25"/>
  <c r="E545" i="25"/>
  <c r="J545" i="25"/>
  <c r="I545" i="25"/>
  <c r="H549" i="25"/>
  <c r="D549" i="25"/>
  <c r="G549" i="25"/>
  <c r="F549" i="25"/>
  <c r="E549" i="25"/>
  <c r="J549" i="25"/>
  <c r="I549" i="25"/>
  <c r="G484" i="25"/>
  <c r="F484" i="25"/>
  <c r="J484" i="25"/>
  <c r="E484" i="25"/>
  <c r="I484" i="25"/>
  <c r="D484" i="25"/>
  <c r="H484" i="25"/>
  <c r="G488" i="25"/>
  <c r="F488" i="25"/>
  <c r="J488" i="25"/>
  <c r="E488" i="25"/>
  <c r="I488" i="25"/>
  <c r="D488" i="25"/>
  <c r="H488" i="25"/>
  <c r="H557" i="25"/>
  <c r="D557" i="25"/>
  <c r="G557" i="25"/>
  <c r="F557" i="25"/>
  <c r="E557" i="25"/>
  <c r="J557" i="25"/>
  <c r="I557" i="25"/>
  <c r="H561" i="25"/>
  <c r="D561" i="25"/>
  <c r="G561" i="25"/>
  <c r="F561" i="25"/>
  <c r="E561" i="25"/>
  <c r="J561" i="25"/>
  <c r="I561" i="25"/>
  <c r="H526" i="25"/>
  <c r="D526" i="25"/>
  <c r="G526" i="25"/>
  <c r="J526" i="25"/>
  <c r="F526" i="25"/>
  <c r="I526" i="25"/>
  <c r="E526" i="25"/>
  <c r="H530" i="25"/>
  <c r="D530" i="25"/>
  <c r="G530" i="25"/>
  <c r="J530" i="25"/>
  <c r="F530" i="25"/>
  <c r="I530" i="25"/>
  <c r="E530" i="25"/>
  <c r="H476" i="25"/>
  <c r="D476" i="25"/>
  <c r="I476" i="25"/>
  <c r="G476" i="25"/>
  <c r="J476" i="25"/>
  <c r="F476" i="25"/>
  <c r="E476" i="25"/>
  <c r="H472" i="25"/>
  <c r="D472" i="25"/>
  <c r="E472" i="25"/>
  <c r="G472" i="25"/>
  <c r="J472" i="25"/>
  <c r="F472" i="25"/>
  <c r="I472" i="25"/>
  <c r="H461" i="25"/>
  <c r="D461" i="25"/>
  <c r="E461" i="25"/>
  <c r="G461" i="25"/>
  <c r="J461" i="25"/>
  <c r="F461" i="25"/>
  <c r="I461" i="25"/>
  <c r="H450" i="25"/>
  <c r="D450" i="25"/>
  <c r="I450" i="25"/>
  <c r="G450" i="25"/>
  <c r="J450" i="25"/>
  <c r="F450" i="25"/>
  <c r="E450" i="25"/>
  <c r="H439" i="25"/>
  <c r="D439" i="25"/>
  <c r="E439" i="25"/>
  <c r="G439" i="25"/>
  <c r="J439" i="25"/>
  <c r="F439" i="25"/>
  <c r="I439" i="25"/>
  <c r="H569" i="25"/>
  <c r="D569" i="25"/>
  <c r="G569" i="25"/>
  <c r="F569" i="25"/>
  <c r="E569" i="25"/>
  <c r="J569" i="25"/>
  <c r="I569" i="25"/>
  <c r="H573" i="25"/>
  <c r="D573" i="25"/>
  <c r="G573" i="25"/>
  <c r="F573" i="25"/>
  <c r="E573" i="25"/>
  <c r="J573" i="25"/>
  <c r="I573" i="25"/>
  <c r="I483" i="25"/>
  <c r="E483" i="25"/>
  <c r="F483" i="25"/>
  <c r="G483" i="25"/>
  <c r="J483" i="25"/>
  <c r="D483" i="25"/>
  <c r="H483" i="25"/>
  <c r="H518" i="25"/>
  <c r="D518" i="25"/>
  <c r="G518" i="25"/>
  <c r="J518" i="25"/>
  <c r="F518" i="25"/>
  <c r="I518" i="25"/>
  <c r="E518" i="25"/>
  <c r="H516" i="25"/>
  <c r="D516" i="25"/>
  <c r="G516" i="25"/>
  <c r="J516" i="25"/>
  <c r="I516" i="25"/>
  <c r="F516" i="25"/>
  <c r="E516" i="25"/>
  <c r="I512" i="25"/>
  <c r="E512" i="25"/>
  <c r="H512" i="25"/>
  <c r="D512" i="25"/>
  <c r="G512" i="25"/>
  <c r="F512" i="25"/>
  <c r="J512" i="25"/>
  <c r="I508" i="25"/>
  <c r="E508" i="25"/>
  <c r="H508" i="25"/>
  <c r="D508" i="25"/>
  <c r="G508" i="25"/>
  <c r="F508" i="25"/>
  <c r="J508" i="25"/>
  <c r="I499" i="25"/>
  <c r="E499" i="25"/>
  <c r="H499" i="25"/>
  <c r="D499" i="25"/>
  <c r="G499" i="25"/>
  <c r="J499" i="25"/>
  <c r="F499" i="25"/>
  <c r="H546" i="25"/>
  <c r="D546" i="25"/>
  <c r="G546" i="25"/>
  <c r="F546" i="25"/>
  <c r="E546" i="25"/>
  <c r="J546" i="25"/>
  <c r="I546" i="25"/>
  <c r="G485" i="25"/>
  <c r="I485" i="25"/>
  <c r="D485" i="25"/>
  <c r="E485" i="25"/>
  <c r="H485" i="25"/>
  <c r="J485" i="25"/>
  <c r="F485" i="25"/>
  <c r="G489" i="25"/>
  <c r="I489" i="25"/>
  <c r="D489" i="25"/>
  <c r="E489" i="25"/>
  <c r="H489" i="25"/>
  <c r="F489" i="25"/>
  <c r="J489" i="25"/>
  <c r="H558" i="25"/>
  <c r="D558" i="25"/>
  <c r="G558" i="25"/>
  <c r="F558" i="25"/>
  <c r="E558" i="25"/>
  <c r="J558" i="25"/>
  <c r="I558" i="25"/>
  <c r="H527" i="25"/>
  <c r="D527" i="25"/>
  <c r="G527" i="25"/>
  <c r="J527" i="25"/>
  <c r="F527" i="25"/>
  <c r="I527" i="25"/>
  <c r="E527" i="25"/>
  <c r="H531" i="25"/>
  <c r="D531" i="25"/>
  <c r="G531" i="25"/>
  <c r="J531" i="25"/>
  <c r="F531" i="25"/>
  <c r="I531" i="25"/>
  <c r="E531" i="25"/>
  <c r="H475" i="25"/>
  <c r="D475" i="25"/>
  <c r="G475" i="25"/>
  <c r="I475" i="25"/>
  <c r="J475" i="25"/>
  <c r="F475" i="25"/>
  <c r="E475" i="25"/>
  <c r="H464" i="25"/>
  <c r="D464" i="25"/>
  <c r="E464" i="25"/>
  <c r="G464" i="25"/>
  <c r="I464" i="25"/>
  <c r="J464" i="25"/>
  <c r="F464" i="25"/>
  <c r="H460" i="25"/>
  <c r="D460" i="25"/>
  <c r="G460" i="25"/>
  <c r="I460" i="25"/>
  <c r="J460" i="25"/>
  <c r="F460" i="25"/>
  <c r="E460" i="25"/>
  <c r="H449" i="25"/>
  <c r="D449" i="25"/>
  <c r="E449" i="25"/>
  <c r="G449" i="25"/>
  <c r="I449" i="25"/>
  <c r="J449" i="25"/>
  <c r="F449" i="25"/>
  <c r="H438" i="25"/>
  <c r="D438" i="25"/>
  <c r="G438" i="25"/>
  <c r="I438" i="25"/>
  <c r="J438" i="25"/>
  <c r="F438" i="25"/>
  <c r="E438" i="25"/>
  <c r="H570" i="25"/>
  <c r="D570" i="25"/>
  <c r="G570" i="25"/>
  <c r="F570" i="25"/>
  <c r="E570" i="25"/>
  <c r="J570" i="25"/>
  <c r="I570" i="25"/>
  <c r="I510" i="25"/>
  <c r="E510" i="25"/>
  <c r="H510" i="25"/>
  <c r="D510" i="25"/>
  <c r="G510" i="25"/>
  <c r="F510" i="25"/>
  <c r="J510" i="25"/>
  <c r="H548" i="25"/>
  <c r="D548" i="25"/>
  <c r="G548" i="25"/>
  <c r="F548" i="25"/>
  <c r="E548" i="25"/>
  <c r="J548" i="25"/>
  <c r="I548" i="25"/>
  <c r="G487" i="25"/>
  <c r="I487" i="25"/>
  <c r="D487" i="25"/>
  <c r="J487" i="25"/>
  <c r="E487" i="25"/>
  <c r="H487" i="25"/>
  <c r="F487" i="25"/>
  <c r="H560" i="25"/>
  <c r="D560" i="25"/>
  <c r="G560" i="25"/>
  <c r="F560" i="25"/>
  <c r="E560" i="25"/>
  <c r="J560" i="25"/>
  <c r="I560" i="25"/>
  <c r="H529" i="25"/>
  <c r="D529" i="25"/>
  <c r="G529" i="25"/>
  <c r="J529" i="25"/>
  <c r="F529" i="25"/>
  <c r="I529" i="25"/>
  <c r="E529" i="25"/>
  <c r="H473" i="25"/>
  <c r="D473" i="25"/>
  <c r="G473" i="25"/>
  <c r="E473" i="25"/>
  <c r="J473" i="25"/>
  <c r="F473" i="25"/>
  <c r="I473" i="25"/>
  <c r="H462" i="25"/>
  <c r="D462" i="25"/>
  <c r="I462" i="25"/>
  <c r="G462" i="25"/>
  <c r="E462" i="25"/>
  <c r="J462" i="25"/>
  <c r="F462" i="25"/>
  <c r="H451" i="25"/>
  <c r="D451" i="25"/>
  <c r="G451" i="25"/>
  <c r="E451" i="25"/>
  <c r="J451" i="25"/>
  <c r="F451" i="25"/>
  <c r="I451" i="25"/>
  <c r="H440" i="25"/>
  <c r="D440" i="25"/>
  <c r="I440" i="25"/>
  <c r="G440" i="25"/>
  <c r="E440" i="25"/>
  <c r="J440" i="25"/>
  <c r="F440" i="25"/>
  <c r="H568" i="25"/>
  <c r="D568" i="25"/>
  <c r="G568" i="25"/>
  <c r="F568" i="25"/>
  <c r="E568" i="25"/>
  <c r="J568" i="25"/>
  <c r="I568" i="25"/>
  <c r="H517" i="25"/>
  <c r="D517" i="25"/>
  <c r="G517" i="25"/>
  <c r="J517" i="25"/>
  <c r="F517" i="25"/>
  <c r="I517" i="25"/>
  <c r="E517" i="25"/>
  <c r="I511" i="25"/>
  <c r="E511" i="25"/>
  <c r="H511" i="25"/>
  <c r="D511" i="25"/>
  <c r="G511" i="25"/>
  <c r="J511" i="25"/>
  <c r="F511" i="25"/>
  <c r="I498" i="25"/>
  <c r="E498" i="25"/>
  <c r="H498" i="25"/>
  <c r="D498" i="25"/>
  <c r="G498" i="25"/>
  <c r="F498" i="25"/>
  <c r="J498" i="25"/>
  <c r="H547" i="25"/>
  <c r="D547" i="25"/>
  <c r="G547" i="25"/>
  <c r="F547" i="25"/>
  <c r="E547" i="25"/>
  <c r="J547" i="25"/>
  <c r="I547" i="25"/>
  <c r="G486" i="25"/>
  <c r="F486" i="25"/>
  <c r="J486" i="25"/>
  <c r="E486" i="25"/>
  <c r="I486" i="25"/>
  <c r="D486" i="25"/>
  <c r="H486" i="25"/>
  <c r="H559" i="25"/>
  <c r="D559" i="25"/>
  <c r="G559" i="25"/>
  <c r="F559" i="25"/>
  <c r="E559" i="25"/>
  <c r="J559" i="25"/>
  <c r="I559" i="25"/>
  <c r="H528" i="25"/>
  <c r="D528" i="25"/>
  <c r="G528" i="25"/>
  <c r="J528" i="25"/>
  <c r="F528" i="25"/>
  <c r="I528" i="25"/>
  <c r="E528" i="25"/>
  <c r="H474" i="25"/>
  <c r="D474" i="25"/>
  <c r="E474" i="25"/>
  <c r="G474" i="25"/>
  <c r="I474" i="25"/>
  <c r="J474" i="25"/>
  <c r="F474" i="25"/>
  <c r="H463" i="25"/>
  <c r="D463" i="25"/>
  <c r="G463" i="25"/>
  <c r="E463" i="25"/>
  <c r="J463" i="25"/>
  <c r="F463" i="25"/>
  <c r="I463" i="25"/>
  <c r="H452" i="25"/>
  <c r="D452" i="25"/>
  <c r="E452" i="25"/>
  <c r="G452" i="25"/>
  <c r="I452" i="25"/>
  <c r="J452" i="25"/>
  <c r="F452" i="25"/>
  <c r="H448" i="25"/>
  <c r="D448" i="25"/>
  <c r="G448" i="25"/>
  <c r="E448" i="25"/>
  <c r="J448" i="25"/>
  <c r="F448" i="25"/>
  <c r="I448" i="25"/>
  <c r="H437" i="25"/>
  <c r="D437" i="25"/>
  <c r="I437" i="25"/>
  <c r="G437" i="25"/>
  <c r="E437" i="25"/>
  <c r="J437" i="25"/>
  <c r="F437" i="25"/>
  <c r="H571" i="25"/>
  <c r="D571" i="25"/>
  <c r="G571" i="25"/>
  <c r="F571" i="25"/>
  <c r="E571" i="25"/>
  <c r="J571" i="25"/>
  <c r="I571" i="25"/>
  <c r="H425" i="25"/>
  <c r="D425" i="25"/>
  <c r="G425" i="25"/>
  <c r="J425" i="25"/>
  <c r="F425" i="25"/>
  <c r="I425" i="25"/>
  <c r="E425" i="25"/>
  <c r="H388" i="25"/>
  <c r="D388" i="25"/>
  <c r="J388" i="25"/>
  <c r="E388" i="25"/>
  <c r="G388" i="25"/>
  <c r="I388" i="25"/>
  <c r="F388" i="25"/>
  <c r="J335" i="25"/>
  <c r="F335" i="25"/>
  <c r="H335" i="25"/>
  <c r="G335" i="25"/>
  <c r="E335" i="25"/>
  <c r="D335" i="25"/>
  <c r="I335" i="25"/>
  <c r="G317" i="25"/>
  <c r="J317" i="25"/>
  <c r="F317" i="25"/>
  <c r="I317" i="25"/>
  <c r="E317" i="25"/>
  <c r="H317" i="25"/>
  <c r="D317" i="25"/>
  <c r="G308" i="25"/>
  <c r="J308" i="25"/>
  <c r="F308" i="25"/>
  <c r="I308" i="25"/>
  <c r="E308" i="25"/>
  <c r="H308" i="25"/>
  <c r="D308" i="25"/>
  <c r="G304" i="25"/>
  <c r="J304" i="25"/>
  <c r="F304" i="25"/>
  <c r="I304" i="25"/>
  <c r="E304" i="25"/>
  <c r="H304" i="25"/>
  <c r="D304" i="25"/>
  <c r="G295" i="25"/>
  <c r="J295" i="25"/>
  <c r="F295" i="25"/>
  <c r="I295" i="25"/>
  <c r="E295" i="25"/>
  <c r="H295" i="25"/>
  <c r="D295" i="25"/>
  <c r="J384" i="25"/>
  <c r="F384" i="25"/>
  <c r="G384" i="25"/>
  <c r="I384" i="25"/>
  <c r="D384" i="25"/>
  <c r="H384" i="25"/>
  <c r="E384" i="25"/>
  <c r="H353" i="25"/>
  <c r="D353" i="25"/>
  <c r="G353" i="25"/>
  <c r="E353" i="25"/>
  <c r="J353" i="25"/>
  <c r="I353" i="25"/>
  <c r="F353" i="25"/>
  <c r="J418" i="25"/>
  <c r="F418" i="25"/>
  <c r="H418" i="25"/>
  <c r="D418" i="25"/>
  <c r="G418" i="25"/>
  <c r="E418" i="25"/>
  <c r="I418" i="25"/>
  <c r="J407" i="25"/>
  <c r="F407" i="25"/>
  <c r="H407" i="25"/>
  <c r="D407" i="25"/>
  <c r="G407" i="25"/>
  <c r="E407" i="25"/>
  <c r="I407" i="25"/>
  <c r="H426" i="25"/>
  <c r="D426" i="25"/>
  <c r="G426" i="25"/>
  <c r="J426" i="25"/>
  <c r="F426" i="25"/>
  <c r="I426" i="25"/>
  <c r="E426" i="25"/>
  <c r="J394" i="25"/>
  <c r="F394" i="25"/>
  <c r="H394" i="25"/>
  <c r="D394" i="25"/>
  <c r="E394" i="25"/>
  <c r="I394" i="25"/>
  <c r="G394" i="25"/>
  <c r="J398" i="25"/>
  <c r="F398" i="25"/>
  <c r="H398" i="25"/>
  <c r="D398" i="25"/>
  <c r="E398" i="25"/>
  <c r="I398" i="25"/>
  <c r="G398" i="25"/>
  <c r="J370" i="25"/>
  <c r="F370" i="25"/>
  <c r="G370" i="25"/>
  <c r="I370" i="25"/>
  <c r="D370" i="25"/>
  <c r="H370" i="25"/>
  <c r="E370" i="25"/>
  <c r="G320" i="25"/>
  <c r="J320" i="25"/>
  <c r="F320" i="25"/>
  <c r="I320" i="25"/>
  <c r="E320" i="25"/>
  <c r="D320" i="25"/>
  <c r="H320" i="25"/>
  <c r="G316" i="25"/>
  <c r="J316" i="25"/>
  <c r="F316" i="25"/>
  <c r="I316" i="25"/>
  <c r="E316" i="25"/>
  <c r="D316" i="25"/>
  <c r="H316" i="25"/>
  <c r="G307" i="25"/>
  <c r="J307" i="25"/>
  <c r="F307" i="25"/>
  <c r="I307" i="25"/>
  <c r="E307" i="25"/>
  <c r="D307" i="25"/>
  <c r="H307" i="25"/>
  <c r="G294" i="25"/>
  <c r="J294" i="25"/>
  <c r="F294" i="25"/>
  <c r="I294" i="25"/>
  <c r="E294" i="25"/>
  <c r="D294" i="25"/>
  <c r="H294" i="25"/>
  <c r="H378" i="25"/>
  <c r="D378" i="25"/>
  <c r="J378" i="25"/>
  <c r="E378" i="25"/>
  <c r="G378" i="25"/>
  <c r="I378" i="25"/>
  <c r="F378" i="25"/>
  <c r="J361" i="25"/>
  <c r="F361" i="25"/>
  <c r="I361" i="25"/>
  <c r="D361" i="25"/>
  <c r="G361" i="25"/>
  <c r="E361" i="25"/>
  <c r="H361" i="25"/>
  <c r="H333" i="25"/>
  <c r="D333" i="25"/>
  <c r="F333" i="25"/>
  <c r="J333" i="25"/>
  <c r="E333" i="25"/>
  <c r="I333" i="25"/>
  <c r="G333" i="25"/>
  <c r="H354" i="25"/>
  <c r="D354" i="25"/>
  <c r="J354" i="25"/>
  <c r="E354" i="25"/>
  <c r="I354" i="25"/>
  <c r="G354" i="25"/>
  <c r="F354" i="25"/>
  <c r="J397" i="25"/>
  <c r="F397" i="25"/>
  <c r="H397" i="25"/>
  <c r="D397" i="25"/>
  <c r="G397" i="25"/>
  <c r="E397" i="25"/>
  <c r="I397" i="25"/>
  <c r="J410" i="25"/>
  <c r="F410" i="25"/>
  <c r="H410" i="25"/>
  <c r="D410" i="25"/>
  <c r="G410" i="25"/>
  <c r="E410" i="25"/>
  <c r="I410" i="25"/>
  <c r="J406" i="25"/>
  <c r="F406" i="25"/>
  <c r="H406" i="25"/>
  <c r="D406" i="25"/>
  <c r="G406" i="25"/>
  <c r="E406" i="25"/>
  <c r="I406" i="25"/>
  <c r="H427" i="25"/>
  <c r="D427" i="25"/>
  <c r="G427" i="25"/>
  <c r="J427" i="25"/>
  <c r="F427" i="25"/>
  <c r="I427" i="25"/>
  <c r="E427" i="25"/>
  <c r="J395" i="25"/>
  <c r="F395" i="25"/>
  <c r="H395" i="25"/>
  <c r="D395" i="25"/>
  <c r="G395" i="25"/>
  <c r="I395" i="25"/>
  <c r="E395" i="25"/>
  <c r="J399" i="25"/>
  <c r="F399" i="25"/>
  <c r="H399" i="25"/>
  <c r="D399" i="25"/>
  <c r="G399" i="25"/>
  <c r="I399" i="25"/>
  <c r="E399" i="25"/>
  <c r="H376" i="25"/>
  <c r="D376" i="25"/>
  <c r="J376" i="25"/>
  <c r="E376" i="25"/>
  <c r="G376" i="25"/>
  <c r="I376" i="25"/>
  <c r="F376" i="25"/>
  <c r="J349" i="25"/>
  <c r="F349" i="25"/>
  <c r="I349" i="25"/>
  <c r="D349" i="25"/>
  <c r="H349" i="25"/>
  <c r="G349" i="25"/>
  <c r="E349" i="25"/>
  <c r="J337" i="25"/>
  <c r="F337" i="25"/>
  <c r="H337" i="25"/>
  <c r="G337" i="25"/>
  <c r="E337" i="25"/>
  <c r="I337" i="25"/>
  <c r="D337" i="25"/>
  <c r="H330" i="25"/>
  <c r="D330" i="25"/>
  <c r="I330" i="25"/>
  <c r="G330" i="25"/>
  <c r="F330" i="25"/>
  <c r="J330" i="25"/>
  <c r="E330" i="25"/>
  <c r="G319" i="25"/>
  <c r="J319" i="25"/>
  <c r="F319" i="25"/>
  <c r="I319" i="25"/>
  <c r="E319" i="25"/>
  <c r="H319" i="25"/>
  <c r="D319" i="25"/>
  <c r="G306" i="25"/>
  <c r="J306" i="25"/>
  <c r="F306" i="25"/>
  <c r="I306" i="25"/>
  <c r="E306" i="25"/>
  <c r="H306" i="25"/>
  <c r="D306" i="25"/>
  <c r="G293" i="25"/>
  <c r="I293" i="25"/>
  <c r="E293" i="25"/>
  <c r="D293" i="25"/>
  <c r="F293" i="25"/>
  <c r="J293" i="25"/>
  <c r="H293" i="25"/>
  <c r="J372" i="25"/>
  <c r="F372" i="25"/>
  <c r="G372" i="25"/>
  <c r="I372" i="25"/>
  <c r="D372" i="25"/>
  <c r="H372" i="25"/>
  <c r="E372" i="25"/>
  <c r="H343" i="25"/>
  <c r="D343" i="25"/>
  <c r="G343" i="25"/>
  <c r="F343" i="25"/>
  <c r="E343" i="25"/>
  <c r="J343" i="25"/>
  <c r="I343" i="25"/>
  <c r="H331" i="25"/>
  <c r="D331" i="25"/>
  <c r="F331" i="25"/>
  <c r="J331" i="25"/>
  <c r="E331" i="25"/>
  <c r="I331" i="25"/>
  <c r="G331" i="25"/>
  <c r="H355" i="25"/>
  <c r="D355" i="25"/>
  <c r="G355" i="25"/>
  <c r="J355" i="25"/>
  <c r="I355" i="25"/>
  <c r="F355" i="25"/>
  <c r="E355" i="25"/>
  <c r="J408" i="25"/>
  <c r="F408" i="25"/>
  <c r="H408" i="25"/>
  <c r="D408" i="25"/>
  <c r="G408" i="25"/>
  <c r="E408" i="25"/>
  <c r="I408" i="25"/>
  <c r="H429" i="25"/>
  <c r="D429" i="25"/>
  <c r="G429" i="25"/>
  <c r="J429" i="25"/>
  <c r="F429" i="25"/>
  <c r="I429" i="25"/>
  <c r="E429" i="25"/>
  <c r="H364" i="25"/>
  <c r="D364" i="25"/>
  <c r="J364" i="25"/>
  <c r="E364" i="25"/>
  <c r="G364" i="25"/>
  <c r="I364" i="25"/>
  <c r="F364" i="25"/>
  <c r="H340" i="25"/>
  <c r="D340" i="25"/>
  <c r="I340" i="25"/>
  <c r="G340" i="25"/>
  <c r="F340" i="25"/>
  <c r="J340" i="25"/>
  <c r="E340" i="25"/>
  <c r="J362" i="25"/>
  <c r="F362" i="25"/>
  <c r="G362" i="25"/>
  <c r="E362" i="25"/>
  <c r="D362" i="25"/>
  <c r="I362" i="25"/>
  <c r="H362" i="25"/>
  <c r="J409" i="25"/>
  <c r="F409" i="25"/>
  <c r="H409" i="25"/>
  <c r="D409" i="25"/>
  <c r="G409" i="25"/>
  <c r="E409" i="25"/>
  <c r="I409" i="25"/>
  <c r="H424" i="25"/>
  <c r="D424" i="25"/>
  <c r="G424" i="25"/>
  <c r="J424" i="25"/>
  <c r="F424" i="25"/>
  <c r="I424" i="25"/>
  <c r="E424" i="25"/>
  <c r="H428" i="25"/>
  <c r="D428" i="25"/>
  <c r="G428" i="25"/>
  <c r="J428" i="25"/>
  <c r="F428" i="25"/>
  <c r="I428" i="25"/>
  <c r="E428" i="25"/>
  <c r="J396" i="25"/>
  <c r="F396" i="25"/>
  <c r="H396" i="25"/>
  <c r="D396" i="25"/>
  <c r="I396" i="25"/>
  <c r="E396" i="25"/>
  <c r="G396" i="25"/>
  <c r="J382" i="25"/>
  <c r="F382" i="25"/>
  <c r="G382" i="25"/>
  <c r="I382" i="25"/>
  <c r="D382" i="25"/>
  <c r="H382" i="25"/>
  <c r="E382" i="25"/>
  <c r="H328" i="25"/>
  <c r="D328" i="25"/>
  <c r="I328" i="25"/>
  <c r="G328" i="25"/>
  <c r="F328" i="25"/>
  <c r="J328" i="25"/>
  <c r="E328" i="25"/>
  <c r="G318" i="25"/>
  <c r="J318" i="25"/>
  <c r="F318" i="25"/>
  <c r="I318" i="25"/>
  <c r="E318" i="25"/>
  <c r="D318" i="25"/>
  <c r="H318" i="25"/>
  <c r="G305" i="25"/>
  <c r="J305" i="25"/>
  <c r="F305" i="25"/>
  <c r="I305" i="25"/>
  <c r="E305" i="25"/>
  <c r="D305" i="25"/>
  <c r="H305" i="25"/>
  <c r="G296" i="25"/>
  <c r="J296" i="25"/>
  <c r="F296" i="25"/>
  <c r="I296" i="25"/>
  <c r="E296" i="25"/>
  <c r="D296" i="25"/>
  <c r="H296" i="25"/>
  <c r="G292" i="25"/>
  <c r="I292" i="25"/>
  <c r="E292" i="25"/>
  <c r="D292" i="25"/>
  <c r="J292" i="25"/>
  <c r="H292" i="25"/>
  <c r="F292" i="25"/>
  <c r="H390" i="25"/>
  <c r="D390" i="25"/>
  <c r="J390" i="25"/>
  <c r="E390" i="25"/>
  <c r="G390" i="25"/>
  <c r="I390" i="25"/>
  <c r="F390" i="25"/>
  <c r="H366" i="25"/>
  <c r="D366" i="25"/>
  <c r="J366" i="25"/>
  <c r="E366" i="25"/>
  <c r="G366" i="25"/>
  <c r="I366" i="25"/>
  <c r="F366" i="25"/>
  <c r="H341" i="25"/>
  <c r="D341" i="25"/>
  <c r="F341" i="25"/>
  <c r="J341" i="25"/>
  <c r="E341" i="25"/>
  <c r="I341" i="25"/>
  <c r="G341" i="25"/>
  <c r="H329" i="25"/>
  <c r="D329" i="25"/>
  <c r="F329" i="25"/>
  <c r="J329" i="25"/>
  <c r="E329" i="25"/>
  <c r="I329" i="25"/>
  <c r="G329" i="25"/>
  <c r="H352" i="25"/>
  <c r="D352" i="25"/>
  <c r="J352" i="25"/>
  <c r="E352" i="25"/>
  <c r="F352" i="25"/>
  <c r="I352" i="25"/>
  <c r="G352" i="25"/>
  <c r="H284" i="25"/>
  <c r="D284" i="25"/>
  <c r="G284" i="25"/>
  <c r="J284" i="25"/>
  <c r="F284" i="25"/>
  <c r="I284" i="25"/>
  <c r="E284" i="25"/>
  <c r="H259" i="25"/>
  <c r="D259" i="25"/>
  <c r="G259" i="25"/>
  <c r="J259" i="25"/>
  <c r="F259" i="25"/>
  <c r="I259" i="25"/>
  <c r="E259" i="25"/>
  <c r="J229" i="25"/>
  <c r="F229" i="25"/>
  <c r="H229" i="25"/>
  <c r="D229" i="25"/>
  <c r="G229" i="25"/>
  <c r="E229" i="25"/>
  <c r="I229" i="25"/>
  <c r="H173" i="25"/>
  <c r="D173" i="25"/>
  <c r="J173" i="25"/>
  <c r="E173" i="25"/>
  <c r="I173" i="25"/>
  <c r="G173" i="25"/>
  <c r="F173" i="25"/>
  <c r="H281" i="25"/>
  <c r="D281" i="25"/>
  <c r="G281" i="25"/>
  <c r="J281" i="25"/>
  <c r="F281" i="25"/>
  <c r="I281" i="25"/>
  <c r="E281" i="25"/>
  <c r="H285" i="25"/>
  <c r="D285" i="25"/>
  <c r="G285" i="25"/>
  <c r="J285" i="25"/>
  <c r="F285" i="25"/>
  <c r="I285" i="25"/>
  <c r="E285" i="25"/>
  <c r="H256" i="25"/>
  <c r="D256" i="25"/>
  <c r="G256" i="25"/>
  <c r="J256" i="25"/>
  <c r="F256" i="25"/>
  <c r="I256" i="25"/>
  <c r="E256" i="25"/>
  <c r="H260" i="25"/>
  <c r="D260" i="25"/>
  <c r="G260" i="25"/>
  <c r="J260" i="25"/>
  <c r="F260" i="25"/>
  <c r="I260" i="25"/>
  <c r="E260" i="25"/>
  <c r="H268" i="25"/>
  <c r="D268" i="25"/>
  <c r="G268" i="25"/>
  <c r="J268" i="25"/>
  <c r="F268" i="25"/>
  <c r="I268" i="25"/>
  <c r="E268" i="25"/>
  <c r="H272" i="25"/>
  <c r="D272" i="25"/>
  <c r="G272" i="25"/>
  <c r="J272" i="25"/>
  <c r="F272" i="25"/>
  <c r="I272" i="25"/>
  <c r="E272" i="25"/>
  <c r="J239" i="25"/>
  <c r="F239" i="25"/>
  <c r="H239" i="25"/>
  <c r="D239" i="25"/>
  <c r="G239" i="25"/>
  <c r="E239" i="25"/>
  <c r="I239" i="25"/>
  <c r="J228" i="25"/>
  <c r="F228" i="25"/>
  <c r="H228" i="25"/>
  <c r="D228" i="25"/>
  <c r="G228" i="25"/>
  <c r="E228" i="25"/>
  <c r="I228" i="25"/>
  <c r="H214" i="25"/>
  <c r="D214" i="25"/>
  <c r="G214" i="25"/>
  <c r="J214" i="25"/>
  <c r="F214" i="25"/>
  <c r="I214" i="25"/>
  <c r="E214" i="25"/>
  <c r="J218" i="25"/>
  <c r="F218" i="25"/>
  <c r="I218" i="25"/>
  <c r="D218" i="25"/>
  <c r="H218" i="25"/>
  <c r="G218" i="25"/>
  <c r="E218" i="25"/>
  <c r="H207" i="25"/>
  <c r="D207" i="25"/>
  <c r="G207" i="25"/>
  <c r="J207" i="25"/>
  <c r="F207" i="25"/>
  <c r="E207" i="25"/>
  <c r="I207" i="25"/>
  <c r="H187" i="25"/>
  <c r="D187" i="25"/>
  <c r="J187" i="25"/>
  <c r="E187" i="25"/>
  <c r="I187" i="25"/>
  <c r="G187" i="25"/>
  <c r="F187" i="25"/>
  <c r="H163" i="25"/>
  <c r="D163" i="25"/>
  <c r="J163" i="25"/>
  <c r="E163" i="25"/>
  <c r="I163" i="25"/>
  <c r="G163" i="25"/>
  <c r="F163" i="25"/>
  <c r="I150" i="25"/>
  <c r="E150" i="25"/>
  <c r="G150" i="25"/>
  <c r="D150" i="25"/>
  <c r="J150" i="25"/>
  <c r="F150" i="25"/>
  <c r="H150" i="25"/>
  <c r="J155" i="25"/>
  <c r="F155" i="25"/>
  <c r="G155" i="25"/>
  <c r="E155" i="25"/>
  <c r="I155" i="25"/>
  <c r="D155" i="25"/>
  <c r="H155" i="25"/>
  <c r="J154" i="25"/>
  <c r="F154" i="25"/>
  <c r="I154" i="25"/>
  <c r="D154" i="25"/>
  <c r="H154" i="25"/>
  <c r="G154" i="25"/>
  <c r="E154" i="25"/>
  <c r="J170" i="25"/>
  <c r="F170" i="25"/>
  <c r="I170" i="25"/>
  <c r="D170" i="25"/>
  <c r="H170" i="25"/>
  <c r="G170" i="25"/>
  <c r="E170" i="25"/>
  <c r="H271" i="25"/>
  <c r="D271" i="25"/>
  <c r="G271" i="25"/>
  <c r="J271" i="25"/>
  <c r="F271" i="25"/>
  <c r="I271" i="25"/>
  <c r="E271" i="25"/>
  <c r="H206" i="25"/>
  <c r="D206" i="25"/>
  <c r="G206" i="25"/>
  <c r="J206" i="25"/>
  <c r="F206" i="25"/>
  <c r="I206" i="25"/>
  <c r="E206" i="25"/>
  <c r="H197" i="25"/>
  <c r="D197" i="25"/>
  <c r="J197" i="25"/>
  <c r="E197" i="25"/>
  <c r="I197" i="25"/>
  <c r="G197" i="25"/>
  <c r="F197" i="25"/>
  <c r="J171" i="25"/>
  <c r="F171" i="25"/>
  <c r="G171" i="25"/>
  <c r="E171" i="25"/>
  <c r="I171" i="25"/>
  <c r="D171" i="25"/>
  <c r="H171" i="25"/>
  <c r="J168" i="25"/>
  <c r="F168" i="25"/>
  <c r="I168" i="25"/>
  <c r="D168" i="25"/>
  <c r="H168" i="25"/>
  <c r="G168" i="25"/>
  <c r="E168" i="25"/>
  <c r="H282" i="25"/>
  <c r="D282" i="25"/>
  <c r="G282" i="25"/>
  <c r="J282" i="25"/>
  <c r="F282" i="25"/>
  <c r="I282" i="25"/>
  <c r="E282" i="25"/>
  <c r="H257" i="25"/>
  <c r="D257" i="25"/>
  <c r="G257" i="25"/>
  <c r="J257" i="25"/>
  <c r="F257" i="25"/>
  <c r="I257" i="25"/>
  <c r="E257" i="25"/>
  <c r="H261" i="25"/>
  <c r="D261" i="25"/>
  <c r="G261" i="25"/>
  <c r="J261" i="25"/>
  <c r="F261" i="25"/>
  <c r="I261" i="25"/>
  <c r="E261" i="25"/>
  <c r="H269" i="25"/>
  <c r="D269" i="25"/>
  <c r="G269" i="25"/>
  <c r="J269" i="25"/>
  <c r="F269" i="25"/>
  <c r="I269" i="25"/>
  <c r="E269" i="25"/>
  <c r="H273" i="25"/>
  <c r="D273" i="25"/>
  <c r="G273" i="25"/>
  <c r="J273" i="25"/>
  <c r="F273" i="25"/>
  <c r="I273" i="25"/>
  <c r="E273" i="25"/>
  <c r="J242" i="25"/>
  <c r="F242" i="25"/>
  <c r="H242" i="25"/>
  <c r="D242" i="25"/>
  <c r="G242" i="25"/>
  <c r="E242" i="25"/>
  <c r="I242" i="25"/>
  <c r="J238" i="25"/>
  <c r="F238" i="25"/>
  <c r="H238" i="25"/>
  <c r="D238" i="25"/>
  <c r="G238" i="25"/>
  <c r="E238" i="25"/>
  <c r="I238" i="25"/>
  <c r="J227" i="25"/>
  <c r="F227" i="25"/>
  <c r="H227" i="25"/>
  <c r="D227" i="25"/>
  <c r="G227" i="25"/>
  <c r="E227" i="25"/>
  <c r="I227" i="25"/>
  <c r="H215" i="25"/>
  <c r="D215" i="25"/>
  <c r="G215" i="25"/>
  <c r="J215" i="25"/>
  <c r="F215" i="25"/>
  <c r="E215" i="25"/>
  <c r="I215" i="25"/>
  <c r="H204" i="25"/>
  <c r="D204" i="25"/>
  <c r="G204" i="25"/>
  <c r="J204" i="25"/>
  <c r="F204" i="25"/>
  <c r="I204" i="25"/>
  <c r="E204" i="25"/>
  <c r="J200" i="25"/>
  <c r="F200" i="25"/>
  <c r="H200" i="25"/>
  <c r="D200" i="25"/>
  <c r="I200" i="25"/>
  <c r="G200" i="25"/>
  <c r="E200" i="25"/>
  <c r="H185" i="25"/>
  <c r="D185" i="25"/>
  <c r="J185" i="25"/>
  <c r="E185" i="25"/>
  <c r="I185" i="25"/>
  <c r="G185" i="25"/>
  <c r="F185" i="25"/>
  <c r="H161" i="25"/>
  <c r="D161" i="25"/>
  <c r="J161" i="25"/>
  <c r="E161" i="25"/>
  <c r="I161" i="25"/>
  <c r="G161" i="25"/>
  <c r="F161" i="25"/>
  <c r="I149" i="25"/>
  <c r="E149" i="25"/>
  <c r="G149" i="25"/>
  <c r="D149" i="25"/>
  <c r="J149" i="25"/>
  <c r="H149" i="25"/>
  <c r="F149" i="25"/>
  <c r="J195" i="25"/>
  <c r="F195" i="25"/>
  <c r="G195" i="25"/>
  <c r="E195" i="25"/>
  <c r="I195" i="25"/>
  <c r="D195" i="25"/>
  <c r="H195" i="25"/>
  <c r="J178" i="25"/>
  <c r="F178" i="25"/>
  <c r="I178" i="25"/>
  <c r="D178" i="25"/>
  <c r="H178" i="25"/>
  <c r="G178" i="25"/>
  <c r="E178" i="25"/>
  <c r="J156" i="25"/>
  <c r="F156" i="25"/>
  <c r="I156" i="25"/>
  <c r="D156" i="25"/>
  <c r="H156" i="25"/>
  <c r="G156" i="25"/>
  <c r="E156" i="25"/>
  <c r="J190" i="25"/>
  <c r="F190" i="25"/>
  <c r="I190" i="25"/>
  <c r="D190" i="25"/>
  <c r="H190" i="25"/>
  <c r="G190" i="25"/>
  <c r="E190" i="25"/>
  <c r="H280" i="25"/>
  <c r="D280" i="25"/>
  <c r="G280" i="25"/>
  <c r="J280" i="25"/>
  <c r="F280" i="25"/>
  <c r="I280" i="25"/>
  <c r="E280" i="25"/>
  <c r="J240" i="25"/>
  <c r="F240" i="25"/>
  <c r="H240" i="25"/>
  <c r="D240" i="25"/>
  <c r="G240" i="25"/>
  <c r="E240" i="25"/>
  <c r="I240" i="25"/>
  <c r="H217" i="25"/>
  <c r="D217" i="25"/>
  <c r="G217" i="25"/>
  <c r="J217" i="25"/>
  <c r="F217" i="25"/>
  <c r="E217" i="25"/>
  <c r="I217" i="25"/>
  <c r="J182" i="25"/>
  <c r="F182" i="25"/>
  <c r="I182" i="25"/>
  <c r="D182" i="25"/>
  <c r="H182" i="25"/>
  <c r="G182" i="25"/>
  <c r="E182" i="25"/>
  <c r="J194" i="25"/>
  <c r="F194" i="25"/>
  <c r="I194" i="25"/>
  <c r="D194" i="25"/>
  <c r="H194" i="25"/>
  <c r="G194" i="25"/>
  <c r="E194" i="25"/>
  <c r="H283" i="25"/>
  <c r="D283" i="25"/>
  <c r="G283" i="25"/>
  <c r="J283" i="25"/>
  <c r="F283" i="25"/>
  <c r="I283" i="25"/>
  <c r="E283" i="25"/>
  <c r="H258" i="25"/>
  <c r="D258" i="25"/>
  <c r="G258" i="25"/>
  <c r="J258" i="25"/>
  <c r="F258" i="25"/>
  <c r="I258" i="25"/>
  <c r="E258" i="25"/>
  <c r="H270" i="25"/>
  <c r="D270" i="25"/>
  <c r="G270" i="25"/>
  <c r="J270" i="25"/>
  <c r="F270" i="25"/>
  <c r="I270" i="25"/>
  <c r="E270" i="25"/>
  <c r="J241" i="25"/>
  <c r="F241" i="25"/>
  <c r="H241" i="25"/>
  <c r="D241" i="25"/>
  <c r="G241" i="25"/>
  <c r="E241" i="25"/>
  <c r="I241" i="25"/>
  <c r="J230" i="25"/>
  <c r="F230" i="25"/>
  <c r="H230" i="25"/>
  <c r="D230" i="25"/>
  <c r="G230" i="25"/>
  <c r="E230" i="25"/>
  <c r="I230" i="25"/>
  <c r="J226" i="25"/>
  <c r="F226" i="25"/>
  <c r="H226" i="25"/>
  <c r="D226" i="25"/>
  <c r="G226" i="25"/>
  <c r="E226" i="25"/>
  <c r="I226" i="25"/>
  <c r="H216" i="25"/>
  <c r="D216" i="25"/>
  <c r="G216" i="25"/>
  <c r="J216" i="25"/>
  <c r="F216" i="25"/>
  <c r="I216" i="25"/>
  <c r="E216" i="25"/>
  <c r="H205" i="25"/>
  <c r="D205" i="25"/>
  <c r="G205" i="25"/>
  <c r="J205" i="25"/>
  <c r="F205" i="25"/>
  <c r="E205" i="25"/>
  <c r="I205" i="25"/>
  <c r="J199" i="25"/>
  <c r="H199" i="25"/>
  <c r="D199" i="25"/>
  <c r="E199" i="25"/>
  <c r="I199" i="25"/>
  <c r="G199" i="25"/>
  <c r="F199" i="25"/>
  <c r="H175" i="25"/>
  <c r="D175" i="25"/>
  <c r="J175" i="25"/>
  <c r="E175" i="25"/>
  <c r="I175" i="25"/>
  <c r="G175" i="25"/>
  <c r="F175" i="25"/>
  <c r="I148" i="25"/>
  <c r="E148" i="25"/>
  <c r="G148" i="25"/>
  <c r="D148" i="25"/>
  <c r="F148" i="25"/>
  <c r="J148" i="25"/>
  <c r="H148" i="25"/>
  <c r="J179" i="25"/>
  <c r="F179" i="25"/>
  <c r="G179" i="25"/>
  <c r="E179" i="25"/>
  <c r="I179" i="25"/>
  <c r="D179" i="25"/>
  <c r="H179" i="25"/>
  <c r="J180" i="25"/>
  <c r="F180" i="25"/>
  <c r="I180" i="25"/>
  <c r="D180" i="25"/>
  <c r="H180" i="25"/>
  <c r="G180" i="25"/>
  <c r="E180" i="25"/>
  <c r="J158" i="25"/>
  <c r="F158" i="25"/>
  <c r="I158" i="25"/>
  <c r="D158" i="25"/>
  <c r="H158" i="25"/>
  <c r="G158" i="25"/>
  <c r="E158" i="25"/>
  <c r="J192" i="25"/>
  <c r="F192" i="25"/>
  <c r="I192" i="25"/>
  <c r="D192" i="25"/>
  <c r="H192" i="25"/>
  <c r="G192" i="25"/>
  <c r="E192" i="25"/>
  <c r="J166" i="25"/>
  <c r="F166" i="25"/>
  <c r="I166" i="25"/>
  <c r="D166" i="25"/>
  <c r="H166" i="25"/>
  <c r="G166" i="25"/>
  <c r="E166" i="25"/>
  <c r="J183" i="25"/>
  <c r="F183" i="25"/>
  <c r="G183" i="25"/>
  <c r="E183" i="25"/>
  <c r="I183" i="25"/>
  <c r="D183" i="25"/>
  <c r="H183" i="25"/>
  <c r="J159" i="25"/>
  <c r="F159" i="25"/>
  <c r="G159" i="25"/>
  <c r="E159" i="25"/>
  <c r="I159" i="25"/>
  <c r="D159" i="25"/>
  <c r="H159" i="25"/>
  <c r="H139" i="25"/>
  <c r="D139" i="25"/>
  <c r="E139" i="25"/>
  <c r="G139" i="25"/>
  <c r="J139" i="25"/>
  <c r="F139" i="25"/>
  <c r="I139" i="25"/>
  <c r="H126" i="25"/>
  <c r="D126" i="25"/>
  <c r="I126" i="25"/>
  <c r="G126" i="25"/>
  <c r="E126" i="25"/>
  <c r="J126" i="25"/>
  <c r="F126" i="25"/>
  <c r="H138" i="25"/>
  <c r="D138" i="25"/>
  <c r="G138" i="25"/>
  <c r="I138" i="25"/>
  <c r="J138" i="25"/>
  <c r="F138" i="25"/>
  <c r="E138" i="25"/>
  <c r="H127" i="25"/>
  <c r="D127" i="25"/>
  <c r="G127" i="25"/>
  <c r="I127" i="25"/>
  <c r="J127" i="25"/>
  <c r="F127" i="25"/>
  <c r="E127" i="25"/>
  <c r="H115" i="25"/>
  <c r="D115" i="25"/>
  <c r="G115" i="25"/>
  <c r="J115" i="25"/>
  <c r="F115" i="25"/>
  <c r="E115" i="25"/>
  <c r="I115" i="25"/>
  <c r="H137" i="25"/>
  <c r="D137" i="25"/>
  <c r="I137" i="25"/>
  <c r="G137" i="25"/>
  <c r="E137" i="25"/>
  <c r="J137" i="25"/>
  <c r="F137" i="25"/>
  <c r="H124" i="25"/>
  <c r="D124" i="25"/>
  <c r="G124" i="25"/>
  <c r="J124" i="25"/>
  <c r="F124" i="25"/>
  <c r="I124" i="25"/>
  <c r="E124" i="25"/>
  <c r="H128" i="25"/>
  <c r="D128" i="25"/>
  <c r="E128" i="25"/>
  <c r="G128" i="25"/>
  <c r="J128" i="25"/>
  <c r="F128" i="25"/>
  <c r="I128" i="25"/>
  <c r="H112" i="25"/>
  <c r="D112" i="25"/>
  <c r="G112" i="25"/>
  <c r="J112" i="25"/>
  <c r="F112" i="25"/>
  <c r="I112" i="25"/>
  <c r="E112" i="25"/>
  <c r="H116" i="25"/>
  <c r="D116" i="25"/>
  <c r="G116" i="25"/>
  <c r="J116" i="25"/>
  <c r="F116" i="25"/>
  <c r="I116" i="25"/>
  <c r="E116" i="25"/>
  <c r="H114" i="25"/>
  <c r="D114" i="25"/>
  <c r="G114" i="25"/>
  <c r="J114" i="25"/>
  <c r="F114" i="25"/>
  <c r="I114" i="25"/>
  <c r="E114" i="25"/>
  <c r="H140" i="25"/>
  <c r="D140" i="25"/>
  <c r="I140" i="25"/>
  <c r="G140" i="25"/>
  <c r="E140" i="25"/>
  <c r="J140" i="25"/>
  <c r="F140" i="25"/>
  <c r="H136" i="25"/>
  <c r="D136" i="25"/>
  <c r="E136" i="25"/>
  <c r="G136" i="25"/>
  <c r="J136" i="25"/>
  <c r="F136" i="25"/>
  <c r="I136" i="25"/>
  <c r="H125" i="25"/>
  <c r="D125" i="25"/>
  <c r="G125" i="25"/>
  <c r="J125" i="25"/>
  <c r="F125" i="25"/>
  <c r="E125" i="25"/>
  <c r="I125" i="25"/>
  <c r="H129" i="25"/>
  <c r="D129" i="25"/>
  <c r="G129" i="25"/>
  <c r="E129" i="25"/>
  <c r="J129" i="25"/>
  <c r="F129" i="25"/>
  <c r="I129" i="25"/>
  <c r="H113" i="25"/>
  <c r="D113" i="25"/>
  <c r="G113" i="25"/>
  <c r="J113" i="25"/>
  <c r="F113" i="25"/>
  <c r="E113" i="25"/>
  <c r="I113" i="25"/>
  <c r="H117" i="25"/>
  <c r="D117" i="25"/>
  <c r="G117" i="25"/>
  <c r="J117" i="25"/>
  <c r="F117" i="25"/>
  <c r="E117" i="25"/>
  <c r="I117" i="25"/>
  <c r="H104" i="25"/>
  <c r="D104" i="25"/>
  <c r="I104" i="25"/>
  <c r="G104" i="25"/>
  <c r="J104" i="25"/>
  <c r="F104" i="25"/>
  <c r="E104" i="25"/>
  <c r="H90" i="25"/>
  <c r="D90" i="25"/>
  <c r="G90" i="25"/>
  <c r="I90" i="25"/>
  <c r="J90" i="25"/>
  <c r="F90" i="25"/>
  <c r="E90" i="25"/>
  <c r="H78" i="25"/>
  <c r="D78" i="25"/>
  <c r="G78" i="25"/>
  <c r="J78" i="25"/>
  <c r="F78" i="25"/>
  <c r="E78" i="25"/>
  <c r="I78" i="25"/>
  <c r="H103" i="25"/>
  <c r="D103" i="25"/>
  <c r="E103" i="25"/>
  <c r="G103" i="25"/>
  <c r="I103" i="25"/>
  <c r="J103" i="25"/>
  <c r="F103" i="25"/>
  <c r="H91" i="25"/>
  <c r="D91" i="25"/>
  <c r="E91" i="25"/>
  <c r="G91" i="25"/>
  <c r="J91" i="25"/>
  <c r="F91" i="25"/>
  <c r="I91" i="25"/>
  <c r="H79" i="25"/>
  <c r="D79" i="25"/>
  <c r="G79" i="25"/>
  <c r="J79" i="25"/>
  <c r="F79" i="25"/>
  <c r="I79" i="25"/>
  <c r="E79" i="25"/>
  <c r="H102" i="25"/>
  <c r="D102" i="25"/>
  <c r="G102" i="25"/>
  <c r="E102" i="25"/>
  <c r="J102" i="25"/>
  <c r="F102" i="25"/>
  <c r="I102" i="25"/>
  <c r="H88" i="25"/>
  <c r="D88" i="25"/>
  <c r="G88" i="25"/>
  <c r="J88" i="25"/>
  <c r="F88" i="25"/>
  <c r="E88" i="25"/>
  <c r="I88" i="25"/>
  <c r="H92" i="25"/>
  <c r="D92" i="25"/>
  <c r="I92" i="25"/>
  <c r="G92" i="25"/>
  <c r="E92" i="25"/>
  <c r="J92" i="25"/>
  <c r="F92" i="25"/>
  <c r="H76" i="25"/>
  <c r="D76" i="25"/>
  <c r="G76" i="25"/>
  <c r="J76" i="25"/>
  <c r="F76" i="25"/>
  <c r="E76" i="25"/>
  <c r="I76" i="25"/>
  <c r="H80" i="25"/>
  <c r="D80" i="25"/>
  <c r="G80" i="25"/>
  <c r="J80" i="25"/>
  <c r="F80" i="25"/>
  <c r="E80" i="25"/>
  <c r="I80" i="25"/>
  <c r="H100" i="25"/>
  <c r="D100" i="25"/>
  <c r="E100" i="25"/>
  <c r="G100" i="25"/>
  <c r="I100" i="25"/>
  <c r="J100" i="25"/>
  <c r="F100" i="25"/>
  <c r="H101" i="25"/>
  <c r="D101" i="25"/>
  <c r="I101" i="25"/>
  <c r="G101" i="25"/>
  <c r="J101" i="25"/>
  <c r="F101" i="25"/>
  <c r="E101" i="25"/>
  <c r="H89" i="25"/>
  <c r="D89" i="25"/>
  <c r="I89" i="25"/>
  <c r="G89" i="25"/>
  <c r="J89" i="25"/>
  <c r="F89" i="25"/>
  <c r="E89" i="25"/>
  <c r="H93" i="25"/>
  <c r="D93" i="25"/>
  <c r="I93" i="25"/>
  <c r="G93" i="25"/>
  <c r="E93" i="25"/>
  <c r="J93" i="25"/>
  <c r="F93" i="25"/>
  <c r="H77" i="25"/>
  <c r="D77" i="25"/>
  <c r="G77" i="25"/>
  <c r="J77" i="25"/>
  <c r="F77" i="25"/>
  <c r="I77" i="25"/>
  <c r="E77" i="25"/>
  <c r="H81" i="25"/>
  <c r="D81" i="25"/>
  <c r="G81" i="25"/>
  <c r="J81" i="25"/>
  <c r="F81" i="25"/>
  <c r="I81" i="25"/>
  <c r="E81" i="25"/>
  <c r="H66" i="25"/>
  <c r="D66" i="25"/>
  <c r="I66" i="25"/>
  <c r="G66" i="25"/>
  <c r="E66" i="25"/>
  <c r="J66" i="25"/>
  <c r="F66" i="25"/>
  <c r="H65" i="25"/>
  <c r="D65" i="25"/>
  <c r="I65" i="25"/>
  <c r="E65" i="25"/>
  <c r="G65" i="25"/>
  <c r="J65" i="25"/>
  <c r="F65" i="25"/>
  <c r="H68" i="25"/>
  <c r="D68" i="25"/>
  <c r="E68" i="25"/>
  <c r="G68" i="25"/>
  <c r="I68" i="25"/>
  <c r="J68" i="25"/>
  <c r="F68" i="25"/>
  <c r="H64" i="25"/>
  <c r="D64" i="25"/>
  <c r="E64" i="25"/>
  <c r="G64" i="25"/>
  <c r="I64" i="25"/>
  <c r="J64" i="25"/>
  <c r="F64" i="25"/>
  <c r="H67" i="25"/>
  <c r="D67" i="25"/>
  <c r="E67" i="25"/>
  <c r="G67" i="25"/>
  <c r="I67" i="25"/>
  <c r="J67" i="25"/>
  <c r="F67" i="25"/>
  <c r="I59" i="25"/>
  <c r="F12" i="25"/>
  <c r="G12" i="25"/>
  <c r="F7" i="25"/>
  <c r="E17" i="25"/>
  <c r="E38" i="25"/>
  <c r="F20" i="25"/>
  <c r="D53" i="25"/>
  <c r="I9" i="25"/>
  <c r="F45" i="25"/>
  <c r="H54" i="25"/>
  <c r="H41" i="25"/>
  <c r="G42" i="25"/>
  <c r="F56" i="25"/>
  <c r="D24" i="25"/>
  <c r="E54" i="25"/>
  <c r="D52" i="25"/>
  <c r="D5" i="25"/>
  <c r="H20" i="25"/>
  <c r="G44" i="25"/>
  <c r="F54" i="25"/>
  <c r="J24" i="25"/>
  <c r="E55" i="25"/>
  <c r="J45" i="25"/>
  <c r="H52" i="25"/>
  <c r="F30" i="25"/>
  <c r="F52" i="25"/>
  <c r="D54" i="25"/>
  <c r="F25" i="25"/>
  <c r="E48" i="25"/>
  <c r="H16" i="25"/>
  <c r="E58" i="25"/>
  <c r="E12" i="25"/>
  <c r="F22" i="25"/>
  <c r="I12" i="25"/>
  <c r="F55" i="25"/>
  <c r="E24" i="25"/>
  <c r="E56" i="25"/>
  <c r="G54" i="25"/>
  <c r="J57" i="25"/>
  <c r="G22" i="25"/>
  <c r="H9" i="25"/>
  <c r="F24" i="25"/>
  <c r="I54" i="25"/>
  <c r="E20" i="25"/>
  <c r="G9" i="25"/>
  <c r="J53" i="25"/>
  <c r="F41" i="25"/>
  <c r="F57" i="25"/>
  <c r="J8" i="25"/>
  <c r="I45" i="25"/>
  <c r="D56" i="25"/>
  <c r="J20" i="25"/>
  <c r="D43" i="25"/>
  <c r="I34" i="25"/>
  <c r="J54" i="25"/>
  <c r="D25" i="25"/>
  <c r="I30" i="25"/>
  <c r="G38" i="25"/>
  <c r="I52" i="25"/>
  <c r="H22" i="25"/>
  <c r="E32" i="25"/>
  <c r="D16" i="25"/>
  <c r="I56" i="25"/>
  <c r="I22" i="25"/>
  <c r="G41" i="25"/>
  <c r="G40" i="25"/>
  <c r="H18" i="25"/>
  <c r="E5" i="25"/>
  <c r="J42" i="25"/>
  <c r="F19" i="25"/>
  <c r="H32" i="25"/>
  <c r="F8" i="25"/>
  <c r="H56" i="25"/>
  <c r="E41" i="25"/>
  <c r="J38" i="25"/>
  <c r="G34" i="25"/>
  <c r="D20" i="25"/>
  <c r="H19" i="25"/>
  <c r="D45" i="25"/>
  <c r="E43" i="25"/>
  <c r="G5" i="25"/>
  <c r="G20" i="25"/>
  <c r="H39" i="25"/>
  <c r="D55" i="25"/>
  <c r="E49" i="25"/>
  <c r="D46" i="25"/>
  <c r="G7" i="25"/>
  <c r="D18" i="25"/>
  <c r="J28" i="25"/>
  <c r="F9" i="25"/>
  <c r="F58" i="25"/>
  <c r="G58" i="25"/>
  <c r="I20" i="25"/>
  <c r="J16" i="25"/>
  <c r="I43" i="25"/>
  <c r="I63" i="25"/>
  <c r="D27" i="25"/>
  <c r="G17" i="25"/>
  <c r="J18" i="25"/>
  <c r="G57" i="25"/>
  <c r="E27" i="25"/>
  <c r="F42" i="25"/>
  <c r="D40" i="25"/>
  <c r="D19" i="25"/>
  <c r="D42" i="25"/>
  <c r="E18" i="25"/>
  <c r="F17" i="25"/>
  <c r="H40" i="25"/>
  <c r="D8" i="25"/>
  <c r="D39" i="25"/>
  <c r="H53" i="25"/>
  <c r="F5" i="25"/>
  <c r="D38" i="25"/>
  <c r="H43" i="25"/>
  <c r="H46" i="25"/>
  <c r="J56" i="25"/>
  <c r="J62" i="25"/>
  <c r="G45" i="25"/>
  <c r="F23" i="25"/>
  <c r="E46" i="25"/>
  <c r="J58" i="25"/>
  <c r="F39" i="25"/>
  <c r="F40" i="25"/>
  <c r="H38" i="25"/>
  <c r="I28" i="25"/>
  <c r="J63" i="25"/>
  <c r="G52" i="25"/>
  <c r="I48" i="25"/>
  <c r="I32" i="25"/>
  <c r="G49" i="25"/>
  <c r="H55" i="25"/>
  <c r="I40" i="25"/>
  <c r="G62" i="25"/>
  <c r="J52" i="25"/>
  <c r="I41" i="25"/>
  <c r="F44" i="25"/>
  <c r="H42" i="25"/>
  <c r="E53" i="25"/>
  <c r="G56" i="25"/>
  <c r="I17" i="25"/>
  <c r="J43" i="25"/>
  <c r="F34" i="25"/>
  <c r="D44" i="25"/>
  <c r="I18" i="25"/>
  <c r="E42" i="25"/>
  <c r="F16" i="25"/>
  <c r="G19" i="25"/>
  <c r="G55" i="25"/>
  <c r="E19" i="25"/>
  <c r="I8" i="25"/>
  <c r="E40" i="25"/>
  <c r="I5" i="25"/>
  <c r="D9" i="25"/>
  <c r="E57" i="25"/>
  <c r="J9" i="25"/>
  <c r="H24" i="25"/>
  <c r="J41" i="25"/>
  <c r="E16" i="25"/>
  <c r="I44" i="25"/>
  <c r="F43" i="25"/>
  <c r="H59" i="25"/>
  <c r="I46" i="25"/>
  <c r="D34" i="25"/>
  <c r="I55" i="25"/>
  <c r="H57" i="25"/>
  <c r="H23" i="25"/>
  <c r="I58" i="25"/>
  <c r="F59" i="25"/>
  <c r="J23" i="25"/>
  <c r="J44" i="25"/>
  <c r="H44" i="25"/>
  <c r="G28" i="25"/>
  <c r="D41" i="25"/>
  <c r="I53" i="25"/>
  <c r="G53" i="25"/>
  <c r="D57" i="25"/>
  <c r="I19" i="25"/>
  <c r="I16" i="25"/>
  <c r="F63" i="25"/>
  <c r="J5" i="25"/>
  <c r="J34" i="25"/>
  <c r="E45" i="25"/>
  <c r="H5" i="25"/>
  <c r="H45" i="25"/>
  <c r="I57" i="25"/>
  <c r="D30" i="25"/>
  <c r="E9" i="25"/>
  <c r="G30" i="25"/>
  <c r="J55" i="25"/>
  <c r="J17" i="25"/>
  <c r="F53" i="25"/>
  <c r="E44" i="25"/>
  <c r="G43" i="25"/>
  <c r="G18" i="25"/>
  <c r="G8" i="25"/>
  <c r="G16" i="25"/>
  <c r="I42" i="25"/>
  <c r="J19" i="25"/>
  <c r="D17" i="25"/>
  <c r="H17" i="25"/>
  <c r="E8" i="25"/>
  <c r="J46" i="25"/>
  <c r="D23" i="25"/>
  <c r="E23" i="25"/>
  <c r="D63" i="25"/>
  <c r="G25" i="25"/>
  <c r="F28" i="25"/>
  <c r="F46" i="25"/>
  <c r="H12" i="25"/>
  <c r="G23" i="25"/>
  <c r="J40" i="25"/>
  <c r="E52" i="25"/>
  <c r="F18" i="25"/>
  <c r="Q11" i="20" l="1" a="1"/>
  <c r="Q11" i="20" s="1"/>
  <c r="V9" i="20" a="1"/>
  <c r="V9" i="20" s="1"/>
  <c r="W9" i="20" s="1"/>
  <c r="L15" i="20" a="1"/>
  <c r="L15" i="20" s="1"/>
  <c r="I11" i="20" a="1"/>
  <c r="I11" i="20" s="1"/>
  <c r="E11" i="20" a="1"/>
  <c r="E11" i="20" s="1"/>
  <c r="AB15" i="20" a="1"/>
  <c r="AB15" i="20" s="1"/>
  <c r="AC11" i="20" a="1"/>
  <c r="AC11" i="20" s="1"/>
  <c r="M17" i="20" a="1"/>
  <c r="M17" i="20" s="1"/>
  <c r="X17" i="20" a="1"/>
  <c r="X17" i="20" s="1"/>
  <c r="U11" i="20" a="1"/>
  <c r="U11" i="20" s="1"/>
  <c r="X15" i="20" a="1"/>
  <c r="X15" i="20" s="1"/>
  <c r="U17" i="20" a="1"/>
  <c r="U17" i="20" s="1"/>
  <c r="AB17" i="20" a="1"/>
  <c r="AB17" i="20" s="1"/>
  <c r="H15" i="20" a="1"/>
  <c r="H15" i="20" s="1"/>
  <c r="M11" i="20" a="1"/>
  <c r="M11" i="20" s="1"/>
  <c r="T15" i="20" a="1"/>
  <c r="T15" i="20" s="1"/>
  <c r="W15" i="20" s="1"/>
  <c r="P17" i="20" a="1"/>
  <c r="P17" i="20" s="1"/>
  <c r="L17" i="20" a="1"/>
  <c r="L17" i="20" s="1"/>
  <c r="BF8" i="20" a="1"/>
  <c r="BF8" i="20" s="1"/>
  <c r="D15" i="20" a="1"/>
  <c r="D15" i="20" s="1"/>
  <c r="Z9" i="20" a="1"/>
  <c r="Z9" i="20" s="1"/>
  <c r="L11" i="20" a="1"/>
  <c r="L11" i="20" s="1"/>
  <c r="J9" i="20" a="1"/>
  <c r="J9" i="20" s="1"/>
  <c r="H17" i="20" a="1"/>
  <c r="H17" i="20" s="1"/>
  <c r="K17" i="20" s="1"/>
  <c r="BB8" i="20" a="1"/>
  <c r="BB8" i="20" s="1"/>
  <c r="R9" i="20" a="1"/>
  <c r="R9" i="20" s="1"/>
  <c r="N9" i="20" a="1"/>
  <c r="N9" i="20" s="1"/>
  <c r="Y17" i="20" a="1"/>
  <c r="Y17" i="20" s="1"/>
  <c r="BM11" i="20"/>
  <c r="BU9" i="20"/>
  <c r="BU12" i="20"/>
  <c r="AE17" i="20"/>
  <c r="BS8" i="20" a="1"/>
  <c r="BS8" i="20" s="1"/>
  <c r="V11" i="20" a="1"/>
  <c r="V11" i="20" s="1"/>
  <c r="BF11" i="20" a="1"/>
  <c r="BF11" i="20" s="1"/>
  <c r="BI11" i="20" s="1"/>
  <c r="AY12" i="20" a="1"/>
  <c r="AY12" i="20" s="1"/>
  <c r="N11" i="20" a="1"/>
  <c r="N11" i="20" s="1"/>
  <c r="O11" i="20" s="1"/>
  <c r="BO8" i="20" a="1"/>
  <c r="BO8" i="20" s="1"/>
  <c r="AD11" i="20" a="1"/>
  <c r="AD11" i="20" s="1"/>
  <c r="AE11" i="20" s="1"/>
  <c r="F11" i="20" a="1"/>
  <c r="F11" i="20" s="1"/>
  <c r="G11" i="20" s="1"/>
  <c r="BC8" i="20" a="1"/>
  <c r="BC8" i="20" s="1"/>
  <c r="BK12" i="20" a="1"/>
  <c r="BK12" i="20" s="1"/>
  <c r="BM12" i="20" s="1"/>
  <c r="AY8" i="20" a="1"/>
  <c r="AY8" i="20" s="1"/>
  <c r="BB11" i="20" a="1"/>
  <c r="BB11" i="20" s="1"/>
  <c r="BK13" i="20" a="1"/>
  <c r="BK13" i="20" s="1"/>
  <c r="J11" i="20" a="1"/>
  <c r="J11" i="20" s="1"/>
  <c r="K11" i="20" s="1"/>
  <c r="AT11" i="20" a="1"/>
  <c r="AT11" i="20" s="1"/>
  <c r="AU8" i="20" a="1"/>
  <c r="AU8" i="20" s="1"/>
  <c r="BS13" i="20" a="1"/>
  <c r="BS13" i="20" s="1"/>
  <c r="BU13" i="20" s="1"/>
  <c r="AY13" i="20" a="1"/>
  <c r="AY13" i="20" s="1"/>
  <c r="BO12" i="20" a="1"/>
  <c r="BO12" i="20" s="1"/>
  <c r="BQ12" i="20" s="1"/>
  <c r="BD13" i="20" a="1"/>
  <c r="BD13" i="20" s="1"/>
  <c r="BL13" i="20" a="1"/>
  <c r="BL13" i="20" s="1"/>
  <c r="AU13" i="20" a="1"/>
  <c r="AU13" i="20" s="1"/>
  <c r="BG8" i="20" a="1"/>
  <c r="BG8" i="20" s="1"/>
  <c r="BG13" i="20" a="1"/>
  <c r="BG13" i="20" s="1"/>
  <c r="AV13" i="20" a="1"/>
  <c r="AV13" i="20" s="1"/>
  <c r="AE9" i="20"/>
  <c r="BU15" i="20"/>
  <c r="BQ15" i="20"/>
  <c r="AW15" i="20"/>
  <c r="G15" i="20"/>
  <c r="BU11" i="20"/>
  <c r="K9" i="20"/>
  <c r="BE9" i="20"/>
  <c r="S15" i="20"/>
  <c r="BM15" i="20"/>
  <c r="BE15" i="20"/>
  <c r="O15" i="20"/>
  <c r="AE15" i="20"/>
  <c r="K13" i="20"/>
  <c r="Q16" i="20" a="1"/>
  <c r="Q16" i="20" s="1"/>
  <c r="U14" i="20" a="1"/>
  <c r="U14" i="20" s="1"/>
  <c r="BG16" i="20" a="1"/>
  <c r="BG16" i="20" s="1"/>
  <c r="BK14" i="20" a="1"/>
  <c r="BK14" i="20" s="1"/>
  <c r="N14" i="20" a="1"/>
  <c r="N14" i="20" s="1"/>
  <c r="BH16" i="20" a="1"/>
  <c r="BH16" i="20" s="1"/>
  <c r="BD14" i="20" a="1"/>
  <c r="BD14" i="20" s="1"/>
  <c r="BO16" i="20" a="1"/>
  <c r="BO16" i="20" s="1"/>
  <c r="T16" i="20" a="1"/>
  <c r="T16" i="20" s="1"/>
  <c r="P14" i="20" a="1"/>
  <c r="P14" i="20" s="1"/>
  <c r="BR16" i="20" a="1"/>
  <c r="BR16" i="20" s="1"/>
  <c r="N16" i="20" a="1"/>
  <c r="N16" i="20" s="1"/>
  <c r="AV16" i="20" a="1"/>
  <c r="AV16" i="20" s="1"/>
  <c r="U16" i="20" a="1"/>
  <c r="U16" i="20" s="1"/>
  <c r="I14" i="20" a="1"/>
  <c r="I14" i="20" s="1"/>
  <c r="BC16" i="20" a="1"/>
  <c r="BC16" i="20" s="1"/>
  <c r="BK16" i="20" a="1"/>
  <c r="BK16" i="20" s="1"/>
  <c r="AY14" i="20" a="1"/>
  <c r="AY14" i="20" s="1"/>
  <c r="X14" i="20" a="1"/>
  <c r="X14" i="20" s="1"/>
  <c r="D14" i="20" a="1"/>
  <c r="D14" i="20" s="1"/>
  <c r="BF16" i="20" a="1"/>
  <c r="BF16" i="20" s="1"/>
  <c r="AT14" i="20" a="1"/>
  <c r="AT14" i="20" s="1"/>
  <c r="J14" i="20" a="1"/>
  <c r="J14" i="20" s="1"/>
  <c r="BD16" i="20" a="1"/>
  <c r="BD16" i="20" s="1"/>
  <c r="BL16" i="20" a="1"/>
  <c r="BL16" i="20" s="1"/>
  <c r="AC16" i="20" a="1"/>
  <c r="AC16" i="20" s="1"/>
  <c r="AZ14" i="20" a="1"/>
  <c r="AZ14" i="20" s="1"/>
  <c r="BH14" i="20" a="1"/>
  <c r="BH14" i="20" s="1"/>
  <c r="Y14" i="20" a="1"/>
  <c r="Y14" i="20" s="1"/>
  <c r="E14" i="20" a="1"/>
  <c r="E14" i="20" s="1"/>
  <c r="BS16" i="20" a="1"/>
  <c r="BS16" i="20" s="1"/>
  <c r="H16" i="20" a="1"/>
  <c r="H16" i="20" s="1"/>
  <c r="P16" i="20" a="1"/>
  <c r="P16" i="20" s="1"/>
  <c r="BO14" i="20" a="1"/>
  <c r="BO14" i="20" s="1"/>
  <c r="AU14" i="20" a="1"/>
  <c r="AU14" i="20" s="1"/>
  <c r="L14" i="20" a="1"/>
  <c r="L14" i="20" s="1"/>
  <c r="T14" i="20" a="1"/>
  <c r="T14" i="20" s="1"/>
  <c r="AX16" i="20" a="1"/>
  <c r="AX16" i="20" s="1"/>
  <c r="AT16" i="20" a="1"/>
  <c r="AT16" i="20" s="1"/>
  <c r="BB14" i="20" a="1"/>
  <c r="BB14" i="20" s="1"/>
  <c r="BJ14" i="20" a="1"/>
  <c r="BJ14" i="20" s="1"/>
  <c r="J16" i="20" a="1"/>
  <c r="J16" i="20" s="1"/>
  <c r="R16" i="20" a="1"/>
  <c r="R16" i="20" s="1"/>
  <c r="Z14" i="20" a="1"/>
  <c r="Z14" i="20" s="1"/>
  <c r="F14" i="20" a="1"/>
  <c r="F14" i="20" s="1"/>
  <c r="AT10" i="20" a="1"/>
  <c r="AT10" i="20" s="1"/>
  <c r="U8" i="20" a="1"/>
  <c r="U8" i="20" s="1"/>
  <c r="W8" i="20" s="1"/>
  <c r="M8" i="20" a="1"/>
  <c r="M8" i="20" s="1"/>
  <c r="O8" i="20" s="1"/>
  <c r="AB10" i="20" a="1"/>
  <c r="AB10" i="20" s="1"/>
  <c r="H10" i="20" a="1"/>
  <c r="H10" i="20" s="1"/>
  <c r="BG10" i="20" a="1"/>
  <c r="BG10" i="20" s="1"/>
  <c r="BO10" i="20" a="1"/>
  <c r="BO10" i="20" s="1"/>
  <c r="Z12" i="20" a="1"/>
  <c r="Z12" i="20" s="1"/>
  <c r="N10" i="20" a="1"/>
  <c r="N10" i="20" s="1"/>
  <c r="V10" i="20" a="1"/>
  <c r="V10" i="20" s="1"/>
  <c r="BL8" i="20" a="1"/>
  <c r="BL8" i="20" s="1"/>
  <c r="AC10" i="20" a="1"/>
  <c r="AC10" i="20" s="1"/>
  <c r="U10" i="20" a="1"/>
  <c r="U10" i="20" s="1"/>
  <c r="AX15" i="20" a="1"/>
  <c r="AX15" i="20" s="1"/>
  <c r="BA15" i="20" s="1"/>
  <c r="F12" i="20" a="1"/>
  <c r="F12" i="20" s="1"/>
  <c r="AV11" i="20" a="1"/>
  <c r="AV11" i="20" s="1"/>
  <c r="X12" i="20" a="1"/>
  <c r="X12" i="20" s="1"/>
  <c r="D13" i="20" a="1"/>
  <c r="D13" i="20" s="1"/>
  <c r="G13" i="20" s="1"/>
  <c r="BD17" i="20" a="1"/>
  <c r="BD17" i="20" s="1"/>
  <c r="BT16" i="20" a="1"/>
  <c r="BT16" i="20" s="1"/>
  <c r="AV14" i="20" a="1"/>
  <c r="AV14" i="20" s="1"/>
  <c r="X16" i="20" a="1"/>
  <c r="X16" i="20" s="1"/>
  <c r="BB16" i="20" a="1"/>
  <c r="BB16" i="20" s="1"/>
  <c r="V14" i="20" a="1"/>
  <c r="V14" i="20" s="1"/>
  <c r="BR10" i="20" a="1"/>
  <c r="BR10" i="20" s="1"/>
  <c r="BJ10" i="20" a="1"/>
  <c r="BJ10" i="20" s="1"/>
  <c r="E8" i="20" a="1"/>
  <c r="E8" i="20" s="1"/>
  <c r="Y8" i="20" a="1"/>
  <c r="Y8" i="20" s="1"/>
  <c r="AA8" i="20" s="1"/>
  <c r="P10" i="20" a="1"/>
  <c r="P10" i="20" s="1"/>
  <c r="X10" i="20" a="1"/>
  <c r="X10" i="20" s="1"/>
  <c r="AU10" i="20" a="1"/>
  <c r="AU10" i="20" s="1"/>
  <c r="Z15" i="20" a="1"/>
  <c r="Z15" i="20" s="1"/>
  <c r="AA15" i="20" s="1"/>
  <c r="T11" i="20" a="1"/>
  <c r="T11" i="20" s="1"/>
  <c r="W11" i="20" s="1"/>
  <c r="AD10" i="20" a="1"/>
  <c r="AD10" i="20" s="1"/>
  <c r="J10" i="20" a="1"/>
  <c r="J10" i="20" s="1"/>
  <c r="BP8" i="20" a="1"/>
  <c r="BP8" i="20" s="1"/>
  <c r="BT8" i="20" a="1"/>
  <c r="BT8" i="20" s="1"/>
  <c r="BU8" i="20" s="1"/>
  <c r="M10" i="20" a="1"/>
  <c r="M10" i="20" s="1"/>
  <c r="I10" i="20" a="1"/>
  <c r="I10" i="20" s="1"/>
  <c r="BF15" i="20" a="1"/>
  <c r="BF15" i="20" s="1"/>
  <c r="BI15" i="20" s="1"/>
  <c r="R12" i="20" a="1"/>
  <c r="R12" i="20" s="1"/>
  <c r="AZ11" i="20" a="1"/>
  <c r="AZ11" i="20" s="1"/>
  <c r="BA11" i="20" s="1"/>
  <c r="L12" i="20" a="1"/>
  <c r="L12" i="20" s="1"/>
  <c r="L13" i="20" a="1"/>
  <c r="L13" i="20" s="1"/>
  <c r="O13" i="20" s="1"/>
  <c r="AB13" i="20" a="1"/>
  <c r="AB13" i="20" s="1"/>
  <c r="AE13" i="20" s="1"/>
  <c r="BP17" i="20" a="1"/>
  <c r="BP17" i="20" s="1"/>
  <c r="BQ17" i="20" s="1"/>
  <c r="I16" i="20" a="1"/>
  <c r="I16" i="20" s="1"/>
  <c r="M14" i="20" a="1"/>
  <c r="M14" i="20" s="1"/>
  <c r="AY16" i="20" a="1"/>
  <c r="AY16" i="20" s="1"/>
  <c r="BC14" i="20" a="1"/>
  <c r="BC14" i="20" s="1"/>
  <c r="BJ16" i="20" a="1"/>
  <c r="BJ16" i="20" s="1"/>
  <c r="F16" i="20" a="1"/>
  <c r="F16" i="20" s="1"/>
  <c r="AZ16" i="20" a="1"/>
  <c r="AZ16" i="20" s="1"/>
  <c r="E16" i="20" a="1"/>
  <c r="E16" i="20" s="1"/>
  <c r="AC14" i="20" a="1"/>
  <c r="AC14" i="20" s="1"/>
  <c r="L16" i="20" a="1"/>
  <c r="L16" i="20" s="1"/>
  <c r="H14" i="20" a="1"/>
  <c r="H14" i="20" s="1"/>
  <c r="BF14" i="20" a="1"/>
  <c r="BF14" i="20" s="1"/>
  <c r="V16" i="20" a="1"/>
  <c r="V16" i="20" s="1"/>
  <c r="BB10" i="20" a="1"/>
  <c r="BB10" i="20" s="1"/>
  <c r="AX10" i="20" a="1"/>
  <c r="AX10" i="20" s="1"/>
  <c r="Q8" i="20" a="1"/>
  <c r="Q8" i="20" s="1"/>
  <c r="S8" i="20" s="1"/>
  <c r="I8" i="20" a="1"/>
  <c r="I8" i="20" s="1"/>
  <c r="K8" i="20" s="1"/>
  <c r="D10" i="20" a="1"/>
  <c r="D10" i="20" s="1"/>
  <c r="BC10" i="20" a="1"/>
  <c r="BC10" i="20" s="1"/>
  <c r="BK10" i="20" a="1"/>
  <c r="BK10" i="20" s="1"/>
  <c r="X11" i="20" a="1"/>
  <c r="X11" i="20" s="1"/>
  <c r="AA11" i="20" s="1"/>
  <c r="R10" i="20" a="1"/>
  <c r="R10" i="20" s="1"/>
  <c r="Z10" i="20" a="1"/>
  <c r="Z10" i="20" s="1"/>
  <c r="AZ8" i="20" a="1"/>
  <c r="AZ8" i="20" s="1"/>
  <c r="AV8" i="20" a="1"/>
  <c r="AV8" i="20" s="1"/>
  <c r="Q10" i="20" a="1"/>
  <c r="Q10" i="20" s="1"/>
  <c r="Y10" i="20" a="1"/>
  <c r="Y10" i="20" s="1"/>
  <c r="N12" i="20" a="1"/>
  <c r="N12" i="20" s="1"/>
  <c r="AB12" i="20" a="1"/>
  <c r="AB12" i="20" s="1"/>
  <c r="AE12" i="20" s="1"/>
  <c r="X13" i="20" a="1"/>
  <c r="X13" i="20" s="1"/>
  <c r="AA13" i="20" s="1"/>
  <c r="BG17" i="20" a="1"/>
  <c r="BG17" i="20" s="1"/>
  <c r="BI17" i="20" s="1"/>
  <c r="AV17" i="20" a="1"/>
  <c r="AV17" i="20" s="1"/>
  <c r="AW17" i="20" s="1"/>
  <c r="BP14" i="20" a="1"/>
  <c r="BP14" i="20" s="1"/>
  <c r="D16" i="20" a="1"/>
  <c r="D16" i="20" s="1"/>
  <c r="AB14" i="20" a="1"/>
  <c r="AB14" i="20" s="1"/>
  <c r="BR14" i="20" a="1"/>
  <c r="BR14" i="20" s="1"/>
  <c r="Z16" i="20" a="1"/>
  <c r="Z16" i="20" s="1"/>
  <c r="Y16" i="20" a="1"/>
  <c r="Y16" i="20" s="1"/>
  <c r="BL14" i="20" a="1"/>
  <c r="BL14" i="20" s="1"/>
  <c r="AU16" i="20" a="1"/>
  <c r="AU16" i="20" s="1"/>
  <c r="BS14" i="20" a="1"/>
  <c r="BS14" i="20" s="1"/>
  <c r="BN14" i="20" a="1"/>
  <c r="BN14" i="20" s="1"/>
  <c r="AD14" i="20" a="1"/>
  <c r="AD14" i="20" s="1"/>
  <c r="BP16" i="20" a="1"/>
  <c r="BP16" i="20" s="1"/>
  <c r="M16" i="20" a="1"/>
  <c r="M16" i="20" s="1"/>
  <c r="BT14" i="20" a="1"/>
  <c r="BT14" i="20" s="1"/>
  <c r="Q14" i="20" a="1"/>
  <c r="Q14" i="20" s="1"/>
  <c r="AB16" i="20" a="1"/>
  <c r="AB16" i="20" s="1"/>
  <c r="BG14" i="20" a="1"/>
  <c r="BG14" i="20" s="1"/>
  <c r="BN16" i="20" a="1"/>
  <c r="BN16" i="20" s="1"/>
  <c r="AX14" i="20" a="1"/>
  <c r="AX14" i="20" s="1"/>
  <c r="AD16" i="20" a="1"/>
  <c r="AD16" i="20" s="1"/>
  <c r="R14" i="20" a="1"/>
  <c r="R14" i="20" s="1"/>
  <c r="BF10" i="20" a="1"/>
  <c r="BF10" i="20" s="1"/>
  <c r="BN10" i="20" a="1"/>
  <c r="BN10" i="20" s="1"/>
  <c r="AC8" i="20" a="1"/>
  <c r="AC8" i="20" s="1"/>
  <c r="AE8" i="20" s="1"/>
  <c r="L10" i="20" a="1"/>
  <c r="L10" i="20" s="1"/>
  <c r="T10" i="20" a="1"/>
  <c r="T10" i="20" s="1"/>
  <c r="BS10" i="20" a="1"/>
  <c r="BS10" i="20" s="1"/>
  <c r="AY10" i="20" a="1"/>
  <c r="AY10" i="20" s="1"/>
  <c r="F10" i="20" a="1"/>
  <c r="F10" i="20" s="1"/>
  <c r="BD8" i="20" a="1"/>
  <c r="BD8" i="20" s="1"/>
  <c r="BE8" i="20" s="1"/>
  <c r="BH8" i="20" a="1"/>
  <c r="BH8" i="20" s="1"/>
  <c r="E10" i="20" a="1"/>
  <c r="E10" i="20" s="1"/>
  <c r="J15" i="20" a="1"/>
  <c r="J15" i="20" s="1"/>
  <c r="K15" i="20" s="1"/>
  <c r="P11" i="20" a="1"/>
  <c r="P11" i="20" s="1"/>
  <c r="S11" i="20" s="1"/>
  <c r="P12" i="20" a="1"/>
  <c r="P12" i="20" s="1"/>
  <c r="S12" i="20" s="1"/>
  <c r="P13" i="20" a="1"/>
  <c r="P13" i="20" s="1"/>
  <c r="S13" i="20" s="1"/>
  <c r="BS17" i="20" a="1"/>
  <c r="BS17" i="20" s="1"/>
  <c r="BT17" i="20" a="1"/>
  <c r="BT17" i="20" s="1"/>
  <c r="S17" i="20"/>
  <c r="BE11" i="20"/>
  <c r="W17" i="20"/>
  <c r="BE12" i="20"/>
  <c r="G9" i="20"/>
  <c r="AA17" i="20"/>
  <c r="BA17" i="20"/>
  <c r="O9" i="20"/>
  <c r="K12" i="20"/>
  <c r="BQ9" i="20"/>
  <c r="BA13" i="20"/>
  <c r="W12" i="20"/>
  <c r="BM9" i="20"/>
  <c r="BQ11" i="20"/>
  <c r="BM17" i="20"/>
  <c r="BI9" i="20"/>
  <c r="BI13" i="20"/>
  <c r="AW12" i="20"/>
  <c r="AW9" i="20"/>
  <c r="W13" i="20"/>
  <c r="O17" i="20"/>
  <c r="BA9" i="20"/>
  <c r="BA12" i="20"/>
  <c r="BI12" i="20"/>
  <c r="G8" i="20"/>
  <c r="S9" i="20"/>
  <c r="BE17" i="20"/>
  <c r="AW13" i="20"/>
  <c r="BM8" i="20"/>
  <c r="G17" i="20"/>
  <c r="BE13" i="20"/>
  <c r="AA9" i="20"/>
  <c r="BQ13" i="20"/>
  <c r="G12" i="20"/>
  <c r="A8" i="24"/>
  <c r="A12" i="24"/>
  <c r="A16" i="24"/>
  <c r="A20" i="24"/>
  <c r="A24" i="24"/>
  <c r="A28" i="24"/>
  <c r="A32" i="24"/>
  <c r="A36" i="24"/>
  <c r="A40" i="24"/>
  <c r="A44" i="24"/>
  <c r="A48" i="24"/>
  <c r="A52" i="24"/>
  <c r="A56" i="24"/>
  <c r="A60" i="24"/>
  <c r="A64" i="24"/>
  <c r="A68" i="24"/>
  <c r="A72" i="24"/>
  <c r="A76" i="24"/>
  <c r="A80" i="24"/>
  <c r="A84" i="24"/>
  <c r="A88" i="24"/>
  <c r="A92" i="24"/>
  <c r="A96" i="24"/>
  <c r="A100" i="24"/>
  <c r="A104" i="24"/>
  <c r="A108" i="24"/>
  <c r="A112" i="24"/>
  <c r="A116" i="24"/>
  <c r="A120" i="24"/>
  <c r="A124" i="24"/>
  <c r="A128" i="24"/>
  <c r="A132" i="24"/>
  <c r="A136" i="24"/>
  <c r="A140" i="24"/>
  <c r="A144" i="24"/>
  <c r="A148" i="24"/>
  <c r="A152" i="24"/>
  <c r="A156" i="24"/>
  <c r="A160" i="24"/>
  <c r="A164" i="24"/>
  <c r="A168" i="24"/>
  <c r="A172" i="24"/>
  <c r="A176" i="24"/>
  <c r="A180" i="24"/>
  <c r="A184" i="24"/>
  <c r="A188" i="24"/>
  <c r="A192" i="24"/>
  <c r="A196" i="24"/>
  <c r="A200" i="24"/>
  <c r="A204" i="24"/>
  <c r="A208" i="24"/>
  <c r="A212" i="24"/>
  <c r="A216" i="24"/>
  <c r="A220" i="24"/>
  <c r="A224" i="24"/>
  <c r="A228" i="24"/>
  <c r="A232" i="24"/>
  <c r="A236" i="24"/>
  <c r="A240" i="24"/>
  <c r="A244" i="24"/>
  <c r="A248" i="24"/>
  <c r="A252" i="24"/>
  <c r="A256" i="24"/>
  <c r="A260" i="24"/>
  <c r="A264" i="24"/>
  <c r="A268" i="24"/>
  <c r="A272" i="24"/>
  <c r="A276" i="24"/>
  <c r="A280" i="24"/>
  <c r="A284" i="24"/>
  <c r="A288" i="24"/>
  <c r="A292" i="24"/>
  <c r="A296" i="24"/>
  <c r="A300" i="24"/>
  <c r="A304" i="24"/>
  <c r="A308" i="24"/>
  <c r="A312" i="24"/>
  <c r="A316" i="24"/>
  <c r="A320" i="24"/>
  <c r="A324" i="24"/>
  <c r="A328" i="24"/>
  <c r="A332" i="24"/>
  <c r="A336" i="24"/>
  <c r="A340" i="24"/>
  <c r="A344" i="24"/>
  <c r="A348" i="24"/>
  <c r="A352" i="24"/>
  <c r="A356" i="24"/>
  <c r="A360" i="24"/>
  <c r="A364" i="24"/>
  <c r="A368" i="24"/>
  <c r="A372" i="24"/>
  <c r="A376" i="24"/>
  <c r="A380" i="24"/>
  <c r="A384" i="24"/>
  <c r="A388" i="24"/>
  <c r="A392" i="24"/>
  <c r="A396" i="24"/>
  <c r="A400" i="24"/>
  <c r="B8" i="24"/>
  <c r="C11" i="24" s="1"/>
  <c r="B12" i="24"/>
  <c r="C14" i="24" s="1"/>
  <c r="B16" i="24"/>
  <c r="C18" i="24" s="1"/>
  <c r="B20" i="24"/>
  <c r="C22" i="24" s="1"/>
  <c r="B24" i="24"/>
  <c r="C26" i="24" s="1"/>
  <c r="B28" i="24"/>
  <c r="C30" i="24" s="1"/>
  <c r="B32" i="24"/>
  <c r="C34" i="24" s="1"/>
  <c r="B36" i="24"/>
  <c r="C38" i="24" s="1"/>
  <c r="B40" i="24"/>
  <c r="C42" i="24" s="1"/>
  <c r="B44" i="24"/>
  <c r="C46" i="24" s="1"/>
  <c r="B48" i="24"/>
  <c r="C50" i="24" s="1"/>
  <c r="B52" i="24"/>
  <c r="C54" i="24" s="1"/>
  <c r="B56" i="24"/>
  <c r="C58" i="24" s="1"/>
  <c r="B60" i="24"/>
  <c r="C62" i="24" s="1"/>
  <c r="B64" i="24"/>
  <c r="C66" i="24" s="1"/>
  <c r="B68" i="24"/>
  <c r="C70" i="24" s="1"/>
  <c r="B72" i="24"/>
  <c r="C74" i="24" s="1"/>
  <c r="B76" i="24"/>
  <c r="C78" i="24" s="1"/>
  <c r="B80" i="24"/>
  <c r="C82" i="24" s="1"/>
  <c r="B84" i="24"/>
  <c r="C86" i="24" s="1"/>
  <c r="B88" i="24"/>
  <c r="C90" i="24" s="1"/>
  <c r="B92" i="24"/>
  <c r="C94" i="24" s="1"/>
  <c r="B96" i="24"/>
  <c r="C98" i="24" s="1"/>
  <c r="B100" i="24"/>
  <c r="C102" i="24" s="1"/>
  <c r="B104" i="24"/>
  <c r="C106" i="24" s="1"/>
  <c r="B108" i="24"/>
  <c r="C110" i="24" s="1"/>
  <c r="B112" i="24"/>
  <c r="C114" i="24" s="1"/>
  <c r="B116" i="24"/>
  <c r="C118" i="24" s="1"/>
  <c r="B120" i="24"/>
  <c r="C122" i="24" s="1"/>
  <c r="B124" i="24"/>
  <c r="C126" i="24" s="1"/>
  <c r="B128" i="24"/>
  <c r="C130" i="24" s="1"/>
  <c r="B132" i="24"/>
  <c r="C134" i="24" s="1"/>
  <c r="B136" i="24"/>
  <c r="C138" i="24" s="1"/>
  <c r="B140" i="24"/>
  <c r="C142" i="24" s="1"/>
  <c r="B144" i="24"/>
  <c r="C146" i="24" s="1"/>
  <c r="B148" i="24"/>
  <c r="C150" i="24" s="1"/>
  <c r="B152" i="24"/>
  <c r="C154" i="24" s="1"/>
  <c r="B156" i="24"/>
  <c r="C158" i="24" s="1"/>
  <c r="B160" i="24"/>
  <c r="C162" i="24" s="1"/>
  <c r="B164" i="24"/>
  <c r="C166" i="24" s="1"/>
  <c r="B168" i="24"/>
  <c r="C170" i="24" s="1"/>
  <c r="B172" i="24"/>
  <c r="C174" i="24" s="1"/>
  <c r="B176" i="24"/>
  <c r="C178" i="24" s="1"/>
  <c r="B180" i="24"/>
  <c r="C182" i="24" s="1"/>
  <c r="B184" i="24"/>
  <c r="C186" i="24" s="1"/>
  <c r="B188" i="24"/>
  <c r="C190" i="24" s="1"/>
  <c r="B192" i="24"/>
  <c r="C194" i="24" s="1"/>
  <c r="B196" i="24"/>
  <c r="C198" i="24" s="1"/>
  <c r="B200" i="24"/>
  <c r="C202" i="24" s="1"/>
  <c r="B204" i="24"/>
  <c r="C206" i="24" s="1"/>
  <c r="B208" i="24"/>
  <c r="C210" i="24" s="1"/>
  <c r="B212" i="24"/>
  <c r="C214" i="24" s="1"/>
  <c r="B216" i="24"/>
  <c r="C218" i="24" s="1"/>
  <c r="B220" i="24"/>
  <c r="C222" i="24" s="1"/>
  <c r="B224" i="24"/>
  <c r="C226" i="24" s="1"/>
  <c r="B228" i="24"/>
  <c r="C230" i="24" s="1"/>
  <c r="B232" i="24"/>
  <c r="C234" i="24" s="1"/>
  <c r="B236" i="24"/>
  <c r="C238" i="24" s="1"/>
  <c r="B240" i="24"/>
  <c r="C242" i="24" s="1"/>
  <c r="B244" i="24"/>
  <c r="C246" i="24" s="1"/>
  <c r="B248" i="24"/>
  <c r="C250" i="24" s="1"/>
  <c r="B252" i="24"/>
  <c r="C254" i="24" s="1"/>
  <c r="B256" i="24"/>
  <c r="C258" i="24" s="1"/>
  <c r="B260" i="24"/>
  <c r="C262" i="24" s="1"/>
  <c r="B264" i="24"/>
  <c r="C266" i="24" s="1"/>
  <c r="B268" i="24"/>
  <c r="C270" i="24" s="1"/>
  <c r="B272" i="24"/>
  <c r="C274" i="24" s="1"/>
  <c r="B276" i="24"/>
  <c r="C278" i="24" s="1"/>
  <c r="B280" i="24"/>
  <c r="C282" i="24" s="1"/>
  <c r="B284" i="24"/>
  <c r="C286" i="24" s="1"/>
  <c r="B288" i="24"/>
  <c r="C290" i="24" s="1"/>
  <c r="B292" i="24"/>
  <c r="C294" i="24" s="1"/>
  <c r="B296" i="24"/>
  <c r="C298" i="24" s="1"/>
  <c r="B300" i="24"/>
  <c r="C302" i="24" s="1"/>
  <c r="B304" i="24"/>
  <c r="C306" i="24" s="1"/>
  <c r="B308" i="24"/>
  <c r="C310" i="24" s="1"/>
  <c r="B312" i="24"/>
  <c r="C314" i="24" s="1"/>
  <c r="B316" i="24"/>
  <c r="C316" i="24" s="1"/>
  <c r="B320" i="24"/>
  <c r="B324" i="24"/>
  <c r="B328" i="24"/>
  <c r="B332" i="24"/>
  <c r="B336" i="24"/>
  <c r="B340" i="24"/>
  <c r="B344" i="24"/>
  <c r="B348" i="24"/>
  <c r="B352" i="24"/>
  <c r="B356" i="24"/>
  <c r="B360" i="24"/>
  <c r="B364" i="24"/>
  <c r="B368" i="24"/>
  <c r="B372" i="24"/>
  <c r="B376" i="24"/>
  <c r="B380" i="24"/>
  <c r="B384" i="24"/>
  <c r="B388" i="24"/>
  <c r="B392" i="24"/>
  <c r="B396" i="24"/>
  <c r="B400" i="24"/>
  <c r="B4" i="24"/>
  <c r="C7" i="24" s="1"/>
  <c r="A12" i="15"/>
  <c r="A16" i="15"/>
  <c r="A20" i="15" s="1"/>
  <c r="A24" i="15" s="1"/>
  <c r="A28" i="15" s="1"/>
  <c r="A32" i="15" s="1"/>
  <c r="A36" i="15" s="1"/>
  <c r="A40" i="15" s="1"/>
  <c r="A44" i="15" s="1"/>
  <c r="A48" i="15" s="1"/>
  <c r="A52" i="15" s="1"/>
  <c r="A56" i="15" s="1"/>
  <c r="A60" i="15" s="1"/>
  <c r="A64" i="15" s="1"/>
  <c r="A68" i="15" s="1"/>
  <c r="A72" i="15" s="1"/>
  <c r="A76" i="15" s="1"/>
  <c r="A80" i="15" s="1"/>
  <c r="A84" i="15" s="1"/>
  <c r="A88" i="15" s="1"/>
  <c r="A92" i="15" s="1"/>
  <c r="A96" i="15" s="1"/>
  <c r="A100" i="15" s="1"/>
  <c r="A104" i="15" s="1"/>
  <c r="A108" i="15" s="1"/>
  <c r="A112" i="15" s="1"/>
  <c r="A116" i="15" s="1"/>
  <c r="A120" i="15" s="1"/>
  <c r="A124" i="15" s="1"/>
  <c r="A128" i="15" s="1"/>
  <c r="A132" i="15" s="1"/>
  <c r="A136" i="15" s="1"/>
  <c r="A140" i="15" s="1"/>
  <c r="A144" i="15" s="1"/>
  <c r="A148" i="15" s="1"/>
  <c r="A152" i="15" s="1"/>
  <c r="A156" i="15" s="1"/>
  <c r="A160" i="15" s="1"/>
  <c r="A164" i="15" s="1"/>
  <c r="A168" i="15" s="1"/>
  <c r="A172" i="15" s="1"/>
  <c r="A176" i="15" s="1"/>
  <c r="A180" i="15" s="1"/>
  <c r="A184" i="15" s="1"/>
  <c r="A188" i="15" s="1"/>
  <c r="A192" i="15" s="1"/>
  <c r="A196" i="15" s="1"/>
  <c r="BE16" i="20" l="1"/>
  <c r="AW8" i="20"/>
  <c r="BQ10" i="20"/>
  <c r="BM13" i="20"/>
  <c r="BA8" i="20"/>
  <c r="BA14" i="20"/>
  <c r="W10" i="20"/>
  <c r="BI10" i="20"/>
  <c r="BQ8" i="20"/>
  <c r="AW11" i="20"/>
  <c r="BI8" i="20"/>
  <c r="K14" i="20"/>
  <c r="O10" i="20"/>
  <c r="BU17" i="20"/>
  <c r="BQ16" i="20"/>
  <c r="BQ14" i="20"/>
  <c r="G16" i="20"/>
  <c r="BM16" i="20"/>
  <c r="AA12" i="20"/>
  <c r="BI16" i="20"/>
  <c r="O16" i="20"/>
  <c r="K10" i="20"/>
  <c r="AW10" i="20"/>
  <c r="O12" i="20"/>
  <c r="BE14" i="20"/>
  <c r="O14" i="20"/>
  <c r="K16" i="20"/>
  <c r="G14" i="20"/>
  <c r="AE16" i="20"/>
  <c r="BU14" i="20"/>
  <c r="BI14" i="20"/>
  <c r="AA10" i="20"/>
  <c r="BM10" i="20"/>
  <c r="AA16" i="20"/>
  <c r="AW16" i="20"/>
  <c r="AA14" i="20"/>
  <c r="BU16" i="20"/>
  <c r="AE14" i="20"/>
  <c r="BA10" i="20"/>
  <c r="S10" i="20"/>
  <c r="BU10" i="20"/>
  <c r="BA16" i="20"/>
  <c r="AW14" i="20"/>
  <c r="S14" i="20"/>
  <c r="G10" i="20"/>
  <c r="BE10" i="20"/>
  <c r="AE10" i="20"/>
  <c r="BM14" i="20"/>
  <c r="W14" i="20"/>
  <c r="S16" i="20"/>
  <c r="W16" i="20"/>
  <c r="R5" i="15" a="1"/>
  <c r="R5" i="15" s="1"/>
  <c r="B57" i="6" a="1"/>
  <c r="B57" i="6" s="1"/>
  <c r="B63" i="6" a="1"/>
  <c r="B63" i="6" s="1"/>
  <c r="B65" i="6" a="1"/>
  <c r="B65" i="6" s="1"/>
  <c r="B73" i="6" a="1"/>
  <c r="B73" i="6" s="1"/>
  <c r="B79" i="6" a="1"/>
  <c r="B79" i="6" s="1"/>
  <c r="B81" i="6" a="1"/>
  <c r="B81" i="6" s="1"/>
  <c r="B84" i="6" a="1"/>
  <c r="B84" i="6" s="1"/>
  <c r="B91" i="6" a="1"/>
  <c r="B91" i="6" s="1"/>
  <c r="B94" i="6" a="1"/>
  <c r="B94" i="6" s="1"/>
  <c r="B97" i="6" a="1"/>
  <c r="B97" i="6" s="1"/>
  <c r="B99" i="6" a="1"/>
  <c r="B99" i="6" s="1"/>
  <c r="B101" i="6" a="1"/>
  <c r="B101" i="6" s="1"/>
  <c r="B104" i="6" a="1"/>
  <c r="B104" i="6" s="1"/>
  <c r="B106" i="6" a="1"/>
  <c r="B106" i="6" s="1"/>
  <c r="B9" i="6" a="1"/>
  <c r="B9" i="6" s="1"/>
  <c r="B12" i="6" a="1"/>
  <c r="B12" i="6" s="1"/>
  <c r="B15" i="6" a="1"/>
  <c r="B15" i="6" s="1"/>
  <c r="B22" i="6" a="1"/>
  <c r="B22" i="6" s="1"/>
  <c r="B25" i="6" a="1"/>
  <c r="B25" i="6" s="1"/>
  <c r="B28" i="6" a="1"/>
  <c r="B28" i="6" s="1"/>
  <c r="B31" i="6" a="1"/>
  <c r="B31" i="6" s="1"/>
  <c r="B38" i="6" a="1"/>
  <c r="B38" i="6" s="1"/>
  <c r="B41" i="6" a="1"/>
  <c r="B41" i="6" s="1"/>
  <c r="B44" i="6" a="1"/>
  <c r="B44" i="6" s="1"/>
  <c r="B47" i="6" a="1"/>
  <c r="B47" i="6" s="1"/>
  <c r="B54" i="6" a="1"/>
  <c r="B54" i="6" s="1"/>
  <c r="B59" i="6" a="1"/>
  <c r="B59" i="6" s="1"/>
  <c r="B67" i="6" a="1"/>
  <c r="B67" i="6" s="1"/>
  <c r="B70" i="6" a="1"/>
  <c r="B70" i="6" s="1"/>
  <c r="B75" i="6" a="1"/>
  <c r="B75" i="6" s="1"/>
  <c r="B76" i="6" a="1"/>
  <c r="B76" i="6" s="1"/>
  <c r="B82" i="6" a="1"/>
  <c r="B82" i="6" s="1"/>
  <c r="B83" i="6" a="1"/>
  <c r="B83" i="6" s="1"/>
  <c r="B88" i="6" a="1"/>
  <c r="B88" i="6" s="1"/>
  <c r="B92" i="6" a="1"/>
  <c r="B92" i="6" s="1"/>
  <c r="B95" i="6" a="1"/>
  <c r="B95" i="6" s="1"/>
  <c r="B102" i="6" a="1"/>
  <c r="B102" i="6" s="1"/>
  <c r="B10" i="6" a="1"/>
  <c r="B10" i="6" s="1"/>
  <c r="B13" i="6" a="1"/>
  <c r="B13" i="6" s="1"/>
  <c r="B16" i="6" a="1"/>
  <c r="B16" i="6" s="1"/>
  <c r="B19" i="6" a="1"/>
  <c r="B19" i="6" s="1"/>
  <c r="B26" i="6" a="1"/>
  <c r="B26" i="6" s="1"/>
  <c r="B29" i="6" a="1"/>
  <c r="B29" i="6" s="1"/>
  <c r="B32" i="6" a="1"/>
  <c r="B32" i="6" s="1"/>
  <c r="B35" i="6" a="1"/>
  <c r="B35" i="6" s="1"/>
  <c r="B42" i="6" a="1"/>
  <c r="B42" i="6" s="1"/>
  <c r="B45" i="6" a="1"/>
  <c r="B45" i="6" s="1"/>
  <c r="B48" i="6" a="1"/>
  <c r="B48" i="6" s="1"/>
  <c r="B51" i="6" a="1"/>
  <c r="B51" i="6" s="1"/>
  <c r="B56" i="6" a="1"/>
  <c r="B56" i="6" s="1"/>
  <c r="B58" i="6" a="1"/>
  <c r="B58" i="6" s="1"/>
  <c r="B60" i="6" a="1"/>
  <c r="B60" i="6" s="1"/>
  <c r="B61" i="6" a="1"/>
  <c r="B61" i="6" s="1"/>
  <c r="B64" i="6" a="1"/>
  <c r="B64" i="6" s="1"/>
  <c r="B74" i="6" a="1"/>
  <c r="B74" i="6" s="1"/>
  <c r="B77" i="6" a="1"/>
  <c r="B77" i="6" s="1"/>
  <c r="B85" i="6" a="1"/>
  <c r="B85" i="6" s="1"/>
  <c r="B90" i="6" a="1"/>
  <c r="B90" i="6" s="1"/>
  <c r="B93" i="6" a="1"/>
  <c r="B93" i="6" s="1"/>
  <c r="B98" i="6" a="1"/>
  <c r="B98" i="6" s="1"/>
  <c r="B100" i="6" a="1"/>
  <c r="B100" i="6" s="1"/>
  <c r="B103" i="6" a="1"/>
  <c r="B103" i="6" s="1"/>
  <c r="B105" i="6" a="1"/>
  <c r="B105" i="6" s="1"/>
  <c r="B107" i="6" a="1"/>
  <c r="B107" i="6" s="1"/>
  <c r="B14" i="6" a="1"/>
  <c r="B14" i="6" s="1"/>
  <c r="B17" i="6" a="1"/>
  <c r="B17" i="6" s="1"/>
  <c r="B20" i="6" a="1"/>
  <c r="B20" i="6" s="1"/>
  <c r="B23" i="6" a="1"/>
  <c r="B23" i="6" s="1"/>
  <c r="B30" i="6" a="1"/>
  <c r="B30" i="6" s="1"/>
  <c r="B33" i="6" a="1"/>
  <c r="B33" i="6" s="1"/>
  <c r="B36" i="6" a="1"/>
  <c r="B36" i="6" s="1"/>
  <c r="B39" i="6" a="1"/>
  <c r="B39" i="6" s="1"/>
  <c r="B46" i="6" a="1"/>
  <c r="B46" i="6" s="1"/>
  <c r="B49" i="6" a="1"/>
  <c r="B49" i="6" s="1"/>
  <c r="B52" i="6" a="1"/>
  <c r="B52" i="6" s="1"/>
  <c r="B55" i="6" a="1"/>
  <c r="B55" i="6" s="1"/>
  <c r="B62" i="6" a="1"/>
  <c r="B62" i="6" s="1"/>
  <c r="B66" i="6" a="1"/>
  <c r="B66" i="6" s="1"/>
  <c r="B68" i="6" a="1"/>
  <c r="B68" i="6" s="1"/>
  <c r="B69" i="6" a="1"/>
  <c r="B69" i="6" s="1"/>
  <c r="B71" i="6" a="1"/>
  <c r="B71" i="6" s="1"/>
  <c r="B72" i="6" a="1"/>
  <c r="B72" i="6" s="1"/>
  <c r="B78" i="6" a="1"/>
  <c r="B78" i="6" s="1"/>
  <c r="B80" i="6" a="1"/>
  <c r="B80" i="6" s="1"/>
  <c r="B86" i="6" a="1"/>
  <c r="B86" i="6" s="1"/>
  <c r="B87" i="6" a="1"/>
  <c r="B87" i="6" s="1"/>
  <c r="B89" i="6" a="1"/>
  <c r="B89" i="6" s="1"/>
  <c r="B96" i="6" a="1"/>
  <c r="B96" i="6" s="1"/>
  <c r="B11" i="6" a="1"/>
  <c r="B11" i="6" s="1"/>
  <c r="B18" i="6" a="1"/>
  <c r="B18" i="6" s="1"/>
  <c r="B21" i="6" a="1"/>
  <c r="B21" i="6" s="1"/>
  <c r="B24" i="6" a="1"/>
  <c r="B24" i="6" s="1"/>
  <c r="B27" i="6" a="1"/>
  <c r="B27" i="6" s="1"/>
  <c r="B34" i="6" a="1"/>
  <c r="B34" i="6" s="1"/>
  <c r="B37" i="6" a="1"/>
  <c r="B37" i="6" s="1"/>
  <c r="B40" i="6" a="1"/>
  <c r="B40" i="6" s="1"/>
  <c r="B43" i="6" a="1"/>
  <c r="B43" i="6" s="1"/>
  <c r="B50" i="6" a="1"/>
  <c r="B50" i="6" s="1"/>
  <c r="B53" i="6" a="1"/>
  <c r="B53" i="6" s="1"/>
  <c r="B8" i="6" a="1"/>
  <c r="B8" i="6" s="1"/>
  <c r="F294" i="24"/>
  <c r="J294" i="24"/>
  <c r="N294" i="24"/>
  <c r="R294" i="24"/>
  <c r="G294" i="24"/>
  <c r="K294" i="24"/>
  <c r="O294" i="24"/>
  <c r="S294" i="24"/>
  <c r="H294" i="24"/>
  <c r="L294" i="24"/>
  <c r="P294" i="24"/>
  <c r="T294" i="24"/>
  <c r="E294" i="24"/>
  <c r="I294" i="24"/>
  <c r="M294" i="24"/>
  <c r="Q294" i="24"/>
  <c r="D294" i="24"/>
  <c r="F278" i="24"/>
  <c r="J278" i="24"/>
  <c r="N278" i="24"/>
  <c r="R278" i="24"/>
  <c r="G278" i="24"/>
  <c r="K278" i="24"/>
  <c r="O278" i="24"/>
  <c r="S278" i="24"/>
  <c r="H278" i="24"/>
  <c r="L278" i="24"/>
  <c r="P278" i="24"/>
  <c r="T278" i="24"/>
  <c r="E278" i="24"/>
  <c r="I278" i="24"/>
  <c r="M278" i="24"/>
  <c r="Q278" i="24"/>
  <c r="D278" i="24"/>
  <c r="H262" i="24"/>
  <c r="L262" i="24"/>
  <c r="P262" i="24"/>
  <c r="T262" i="24"/>
  <c r="E262" i="24"/>
  <c r="I262" i="24"/>
  <c r="M262" i="24"/>
  <c r="Q262" i="24"/>
  <c r="F262" i="24"/>
  <c r="J262" i="24"/>
  <c r="N262" i="24"/>
  <c r="R262" i="24"/>
  <c r="G262" i="24"/>
  <c r="K262" i="24"/>
  <c r="O262" i="24"/>
  <c r="S262" i="24"/>
  <c r="D262" i="24"/>
  <c r="H246" i="24"/>
  <c r="L246" i="24"/>
  <c r="P246" i="24"/>
  <c r="T246" i="24"/>
  <c r="E246" i="24"/>
  <c r="I246" i="24"/>
  <c r="M246" i="24"/>
  <c r="Q246" i="24"/>
  <c r="F246" i="24"/>
  <c r="J246" i="24"/>
  <c r="N246" i="24"/>
  <c r="R246" i="24"/>
  <c r="G246" i="24"/>
  <c r="K246" i="24"/>
  <c r="O246" i="24"/>
  <c r="S246" i="24"/>
  <c r="D246" i="24"/>
  <c r="H230" i="24"/>
  <c r="L230" i="24"/>
  <c r="P230" i="24"/>
  <c r="T230" i="24"/>
  <c r="E230" i="24"/>
  <c r="I230" i="24"/>
  <c r="M230" i="24"/>
  <c r="Q230" i="24"/>
  <c r="F230" i="24"/>
  <c r="J230" i="24"/>
  <c r="N230" i="24"/>
  <c r="R230" i="24"/>
  <c r="G230" i="24"/>
  <c r="K230" i="24"/>
  <c r="O230" i="24"/>
  <c r="S230" i="24"/>
  <c r="D230" i="24"/>
  <c r="F214" i="24"/>
  <c r="J214" i="24"/>
  <c r="N214" i="24"/>
  <c r="R214" i="24"/>
  <c r="G214" i="24"/>
  <c r="K214" i="24"/>
  <c r="O214" i="24"/>
  <c r="S214" i="24"/>
  <c r="H214" i="24"/>
  <c r="L214" i="24"/>
  <c r="P214" i="24"/>
  <c r="T214" i="24"/>
  <c r="E214" i="24"/>
  <c r="I214" i="24"/>
  <c r="M214" i="24"/>
  <c r="Q214" i="24"/>
  <c r="D214" i="24"/>
  <c r="F198" i="24"/>
  <c r="J198" i="24"/>
  <c r="N198" i="24"/>
  <c r="R198" i="24"/>
  <c r="G198" i="24"/>
  <c r="K198" i="24"/>
  <c r="O198" i="24"/>
  <c r="S198" i="24"/>
  <c r="H198" i="24"/>
  <c r="L198" i="24"/>
  <c r="P198" i="24"/>
  <c r="T198" i="24"/>
  <c r="E198" i="24"/>
  <c r="I198" i="24"/>
  <c r="M198" i="24"/>
  <c r="Q198" i="24"/>
  <c r="D198" i="24"/>
  <c r="F182" i="24"/>
  <c r="J182" i="24"/>
  <c r="N182" i="24"/>
  <c r="R182" i="24"/>
  <c r="G182" i="24"/>
  <c r="K182" i="24"/>
  <c r="O182" i="24"/>
  <c r="S182" i="24"/>
  <c r="H182" i="24"/>
  <c r="L182" i="24"/>
  <c r="P182" i="24"/>
  <c r="T182" i="24"/>
  <c r="E182" i="24"/>
  <c r="I182" i="24"/>
  <c r="M182" i="24"/>
  <c r="Q182" i="24"/>
  <c r="D182" i="24"/>
  <c r="F166" i="24"/>
  <c r="J166" i="24"/>
  <c r="N166" i="24"/>
  <c r="R166" i="24"/>
  <c r="G166" i="24"/>
  <c r="K166" i="24"/>
  <c r="O166" i="24"/>
  <c r="S166" i="24"/>
  <c r="H166" i="24"/>
  <c r="L166" i="24"/>
  <c r="P166" i="24"/>
  <c r="T166" i="24"/>
  <c r="E166" i="24"/>
  <c r="I166" i="24"/>
  <c r="M166" i="24"/>
  <c r="Q166" i="24"/>
  <c r="D166" i="24"/>
  <c r="F150" i="24"/>
  <c r="J150" i="24"/>
  <c r="N150" i="24"/>
  <c r="R150" i="24"/>
  <c r="G150" i="24"/>
  <c r="K150" i="24"/>
  <c r="O150" i="24"/>
  <c r="S150" i="24"/>
  <c r="H150" i="24"/>
  <c r="L150" i="24"/>
  <c r="P150" i="24"/>
  <c r="T150" i="24"/>
  <c r="E150" i="24"/>
  <c r="I150" i="24"/>
  <c r="M150" i="24"/>
  <c r="Q150" i="24"/>
  <c r="D150" i="24"/>
  <c r="F134" i="24"/>
  <c r="J134" i="24"/>
  <c r="N134" i="24"/>
  <c r="R134" i="24"/>
  <c r="G134" i="24"/>
  <c r="K134" i="24"/>
  <c r="O134" i="24"/>
  <c r="S134" i="24"/>
  <c r="H134" i="24"/>
  <c r="L134" i="24"/>
  <c r="P134" i="24"/>
  <c r="T134" i="24"/>
  <c r="E134" i="24"/>
  <c r="I134" i="24"/>
  <c r="M134" i="24"/>
  <c r="Q134" i="24"/>
  <c r="D134" i="24"/>
  <c r="F118" i="24"/>
  <c r="J118" i="24"/>
  <c r="N118" i="24"/>
  <c r="R118" i="24"/>
  <c r="G118" i="24"/>
  <c r="K118" i="24"/>
  <c r="O118" i="24"/>
  <c r="S118" i="24"/>
  <c r="H118" i="24"/>
  <c r="L118" i="24"/>
  <c r="P118" i="24"/>
  <c r="T118" i="24"/>
  <c r="E118" i="24"/>
  <c r="I118" i="24"/>
  <c r="M118" i="24"/>
  <c r="Q118" i="24"/>
  <c r="D118" i="24"/>
  <c r="F102" i="24"/>
  <c r="J102" i="24"/>
  <c r="N102" i="24"/>
  <c r="R102" i="24"/>
  <c r="G102" i="24"/>
  <c r="K102" i="24"/>
  <c r="O102" i="24"/>
  <c r="S102" i="24"/>
  <c r="H102" i="24"/>
  <c r="L102" i="24"/>
  <c r="P102" i="24"/>
  <c r="T102" i="24"/>
  <c r="E102" i="24"/>
  <c r="I102" i="24"/>
  <c r="M102" i="24"/>
  <c r="Q102" i="24"/>
  <c r="D102" i="24"/>
  <c r="F86" i="24"/>
  <c r="J86" i="24"/>
  <c r="N86" i="24"/>
  <c r="R86" i="24"/>
  <c r="G86" i="24"/>
  <c r="K86" i="24"/>
  <c r="O86" i="24"/>
  <c r="S86" i="24"/>
  <c r="H86" i="24"/>
  <c r="L86" i="24"/>
  <c r="P86" i="24"/>
  <c r="T86" i="24"/>
  <c r="E86" i="24"/>
  <c r="I86" i="24"/>
  <c r="M86" i="24"/>
  <c r="Q86" i="24"/>
  <c r="D86" i="24"/>
  <c r="F70" i="24"/>
  <c r="J70" i="24"/>
  <c r="N70" i="24"/>
  <c r="R70" i="24"/>
  <c r="G70" i="24"/>
  <c r="K70" i="24"/>
  <c r="O70" i="24"/>
  <c r="S70" i="24"/>
  <c r="H70" i="24"/>
  <c r="L70" i="24"/>
  <c r="P70" i="24"/>
  <c r="T70" i="24"/>
  <c r="E70" i="24"/>
  <c r="I70" i="24"/>
  <c r="M70" i="24"/>
  <c r="Q70" i="24"/>
  <c r="D70" i="24"/>
  <c r="F290" i="24"/>
  <c r="J290" i="24"/>
  <c r="N290" i="24"/>
  <c r="R290" i="24"/>
  <c r="G290" i="24"/>
  <c r="K290" i="24"/>
  <c r="O290" i="24"/>
  <c r="S290" i="24"/>
  <c r="H290" i="24"/>
  <c r="L290" i="24"/>
  <c r="P290" i="24"/>
  <c r="T290" i="24"/>
  <c r="E290" i="24"/>
  <c r="I290" i="24"/>
  <c r="M290" i="24"/>
  <c r="Q290" i="24"/>
  <c r="D290" i="24"/>
  <c r="F274" i="24"/>
  <c r="J274" i="24"/>
  <c r="N274" i="24"/>
  <c r="R274" i="24"/>
  <c r="G274" i="24"/>
  <c r="K274" i="24"/>
  <c r="O274" i="24"/>
  <c r="S274" i="24"/>
  <c r="H274" i="24"/>
  <c r="L274" i="24"/>
  <c r="P274" i="24"/>
  <c r="T274" i="24"/>
  <c r="E274" i="24"/>
  <c r="I274" i="24"/>
  <c r="M274" i="24"/>
  <c r="Q274" i="24"/>
  <c r="D274" i="24"/>
  <c r="H258" i="24"/>
  <c r="L258" i="24"/>
  <c r="P258" i="24"/>
  <c r="T258" i="24"/>
  <c r="E258" i="24"/>
  <c r="I258" i="24"/>
  <c r="M258" i="24"/>
  <c r="Q258" i="24"/>
  <c r="F258" i="24"/>
  <c r="J258" i="24"/>
  <c r="N258" i="24"/>
  <c r="R258" i="24"/>
  <c r="G258" i="24"/>
  <c r="K258" i="24"/>
  <c r="O258" i="24"/>
  <c r="S258" i="24"/>
  <c r="D258" i="24"/>
  <c r="H242" i="24"/>
  <c r="L242" i="24"/>
  <c r="P242" i="24"/>
  <c r="T242" i="24"/>
  <c r="E242" i="24"/>
  <c r="I242" i="24"/>
  <c r="M242" i="24"/>
  <c r="Q242" i="24"/>
  <c r="F242" i="24"/>
  <c r="J242" i="24"/>
  <c r="N242" i="24"/>
  <c r="R242" i="24"/>
  <c r="G242" i="24"/>
  <c r="K242" i="24"/>
  <c r="O242" i="24"/>
  <c r="S242" i="24"/>
  <c r="D242" i="24"/>
  <c r="H226" i="24"/>
  <c r="L226" i="24"/>
  <c r="P226" i="24"/>
  <c r="T226" i="24"/>
  <c r="E226" i="24"/>
  <c r="I226" i="24"/>
  <c r="M226" i="24"/>
  <c r="Q226" i="24"/>
  <c r="F226" i="24"/>
  <c r="J226" i="24"/>
  <c r="N226" i="24"/>
  <c r="R226" i="24"/>
  <c r="G226" i="24"/>
  <c r="K226" i="24"/>
  <c r="O226" i="24"/>
  <c r="S226" i="24"/>
  <c r="D226" i="24"/>
  <c r="F210" i="24"/>
  <c r="J210" i="24"/>
  <c r="N210" i="24"/>
  <c r="R210" i="24"/>
  <c r="G210" i="24"/>
  <c r="K210" i="24"/>
  <c r="O210" i="24"/>
  <c r="S210" i="24"/>
  <c r="H210" i="24"/>
  <c r="L210" i="24"/>
  <c r="P210" i="24"/>
  <c r="T210" i="24"/>
  <c r="E210" i="24"/>
  <c r="I210" i="24"/>
  <c r="M210" i="24"/>
  <c r="Q210" i="24"/>
  <c r="D210" i="24"/>
  <c r="F194" i="24"/>
  <c r="J194" i="24"/>
  <c r="N194" i="24"/>
  <c r="R194" i="24"/>
  <c r="G194" i="24"/>
  <c r="K194" i="24"/>
  <c r="O194" i="24"/>
  <c r="S194" i="24"/>
  <c r="H194" i="24"/>
  <c r="L194" i="24"/>
  <c r="P194" i="24"/>
  <c r="T194" i="24"/>
  <c r="E194" i="24"/>
  <c r="I194" i="24"/>
  <c r="M194" i="24"/>
  <c r="Q194" i="24"/>
  <c r="D194" i="24"/>
  <c r="F178" i="24"/>
  <c r="J178" i="24"/>
  <c r="G178" i="24"/>
  <c r="H178" i="24"/>
  <c r="E178" i="24"/>
  <c r="I178" i="24"/>
  <c r="N178" i="24"/>
  <c r="R178" i="24"/>
  <c r="K178" i="24"/>
  <c r="O178" i="24"/>
  <c r="S178" i="24"/>
  <c r="L178" i="24"/>
  <c r="P178" i="24"/>
  <c r="T178" i="24"/>
  <c r="M178" i="24"/>
  <c r="Q178" i="24"/>
  <c r="D178" i="24"/>
  <c r="F162" i="24"/>
  <c r="J162" i="24"/>
  <c r="N162" i="24"/>
  <c r="R162" i="24"/>
  <c r="G162" i="24"/>
  <c r="K162" i="24"/>
  <c r="O162" i="24"/>
  <c r="S162" i="24"/>
  <c r="H162" i="24"/>
  <c r="L162" i="24"/>
  <c r="P162" i="24"/>
  <c r="T162" i="24"/>
  <c r="E162" i="24"/>
  <c r="I162" i="24"/>
  <c r="M162" i="24"/>
  <c r="Q162" i="24"/>
  <c r="D162" i="24"/>
  <c r="F146" i="24"/>
  <c r="J146" i="24"/>
  <c r="N146" i="24"/>
  <c r="R146" i="24"/>
  <c r="G146" i="24"/>
  <c r="K146" i="24"/>
  <c r="O146" i="24"/>
  <c r="S146" i="24"/>
  <c r="H146" i="24"/>
  <c r="L146" i="24"/>
  <c r="P146" i="24"/>
  <c r="T146" i="24"/>
  <c r="E146" i="24"/>
  <c r="I146" i="24"/>
  <c r="M146" i="24"/>
  <c r="Q146" i="24"/>
  <c r="D146" i="24"/>
  <c r="F130" i="24"/>
  <c r="J130" i="24"/>
  <c r="N130" i="24"/>
  <c r="R130" i="24"/>
  <c r="G130" i="24"/>
  <c r="K130" i="24"/>
  <c r="O130" i="24"/>
  <c r="S130" i="24"/>
  <c r="H130" i="24"/>
  <c r="L130" i="24"/>
  <c r="P130" i="24"/>
  <c r="T130" i="24"/>
  <c r="E130" i="24"/>
  <c r="I130" i="24"/>
  <c r="M130" i="24"/>
  <c r="Q130" i="24"/>
  <c r="D130" i="24"/>
  <c r="F114" i="24"/>
  <c r="J114" i="24"/>
  <c r="N114" i="24"/>
  <c r="R114" i="24"/>
  <c r="G114" i="24"/>
  <c r="K114" i="24"/>
  <c r="O114" i="24"/>
  <c r="S114" i="24"/>
  <c r="H114" i="24"/>
  <c r="L114" i="24"/>
  <c r="P114" i="24"/>
  <c r="T114" i="24"/>
  <c r="E114" i="24"/>
  <c r="I114" i="24"/>
  <c r="M114" i="24"/>
  <c r="Q114" i="24"/>
  <c r="D114" i="24"/>
  <c r="F98" i="24"/>
  <c r="J98" i="24"/>
  <c r="N98" i="24"/>
  <c r="R98" i="24"/>
  <c r="G98" i="24"/>
  <c r="K98" i="24"/>
  <c r="O98" i="24"/>
  <c r="S98" i="24"/>
  <c r="H98" i="24"/>
  <c r="L98" i="24"/>
  <c r="P98" i="24"/>
  <c r="T98" i="24"/>
  <c r="E98" i="24"/>
  <c r="I98" i="24"/>
  <c r="M98" i="24"/>
  <c r="Q98" i="24"/>
  <c r="D98" i="24"/>
  <c r="F82" i="24"/>
  <c r="J82" i="24"/>
  <c r="N82" i="24"/>
  <c r="R82" i="24"/>
  <c r="G82" i="24"/>
  <c r="K82" i="24"/>
  <c r="O82" i="24"/>
  <c r="S82" i="24"/>
  <c r="H82" i="24"/>
  <c r="L82" i="24"/>
  <c r="P82" i="24"/>
  <c r="T82" i="24"/>
  <c r="E82" i="24"/>
  <c r="I82" i="24"/>
  <c r="M82" i="24"/>
  <c r="Q82" i="24"/>
  <c r="D82" i="24"/>
  <c r="F66" i="24"/>
  <c r="J66" i="24"/>
  <c r="N66" i="24"/>
  <c r="R66" i="24"/>
  <c r="G66" i="24"/>
  <c r="K66" i="24"/>
  <c r="O66" i="24"/>
  <c r="S66" i="24"/>
  <c r="H66" i="24"/>
  <c r="L66" i="24"/>
  <c r="P66" i="24"/>
  <c r="T66" i="24"/>
  <c r="E66" i="24"/>
  <c r="I66" i="24"/>
  <c r="M66" i="24"/>
  <c r="Q66" i="24"/>
  <c r="D66" i="24"/>
  <c r="G50" i="24"/>
  <c r="K50" i="24"/>
  <c r="O50" i="24"/>
  <c r="H50" i="24"/>
  <c r="L50" i="24"/>
  <c r="E50" i="24"/>
  <c r="M50" i="24"/>
  <c r="R50" i="24"/>
  <c r="F50" i="24"/>
  <c r="N50" i="24"/>
  <c r="S50" i="24"/>
  <c r="I50" i="24"/>
  <c r="P50" i="24"/>
  <c r="T50" i="24"/>
  <c r="J50" i="24"/>
  <c r="Q50" i="24"/>
  <c r="D50" i="24"/>
  <c r="F302" i="24"/>
  <c r="J302" i="24"/>
  <c r="N302" i="24"/>
  <c r="R302" i="24"/>
  <c r="G302" i="24"/>
  <c r="K302" i="24"/>
  <c r="O302" i="24"/>
  <c r="S302" i="24"/>
  <c r="H302" i="24"/>
  <c r="L302" i="24"/>
  <c r="P302" i="24"/>
  <c r="T302" i="24"/>
  <c r="E302" i="24"/>
  <c r="I302" i="24"/>
  <c r="M302" i="24"/>
  <c r="Q302" i="24"/>
  <c r="D302" i="24"/>
  <c r="F270" i="24"/>
  <c r="J270" i="24"/>
  <c r="N270" i="24"/>
  <c r="R270" i="24"/>
  <c r="G270" i="24"/>
  <c r="K270" i="24"/>
  <c r="O270" i="24"/>
  <c r="S270" i="24"/>
  <c r="H270" i="24"/>
  <c r="L270" i="24"/>
  <c r="P270" i="24"/>
  <c r="T270" i="24"/>
  <c r="E270" i="24"/>
  <c r="I270" i="24"/>
  <c r="M270" i="24"/>
  <c r="Q270" i="24"/>
  <c r="D270" i="24"/>
  <c r="H254" i="24"/>
  <c r="L254" i="24"/>
  <c r="P254" i="24"/>
  <c r="T254" i="24"/>
  <c r="E254" i="24"/>
  <c r="I254" i="24"/>
  <c r="M254" i="24"/>
  <c r="Q254" i="24"/>
  <c r="F254" i="24"/>
  <c r="J254" i="24"/>
  <c r="N254" i="24"/>
  <c r="R254" i="24"/>
  <c r="G254" i="24"/>
  <c r="K254" i="24"/>
  <c r="O254" i="24"/>
  <c r="S254" i="24"/>
  <c r="D254" i="24"/>
  <c r="H238" i="24"/>
  <c r="L238" i="24"/>
  <c r="P238" i="24"/>
  <c r="T238" i="24"/>
  <c r="E238" i="24"/>
  <c r="I238" i="24"/>
  <c r="M238" i="24"/>
  <c r="Q238" i="24"/>
  <c r="F238" i="24"/>
  <c r="J238" i="24"/>
  <c r="N238" i="24"/>
  <c r="R238" i="24"/>
  <c r="G238" i="24"/>
  <c r="K238" i="24"/>
  <c r="O238" i="24"/>
  <c r="S238" i="24"/>
  <c r="D238" i="24"/>
  <c r="H222" i="24"/>
  <c r="L222" i="24"/>
  <c r="P222" i="24"/>
  <c r="T222" i="24"/>
  <c r="E222" i="24"/>
  <c r="I222" i="24"/>
  <c r="M222" i="24"/>
  <c r="Q222" i="24"/>
  <c r="F222" i="24"/>
  <c r="J222" i="24"/>
  <c r="N222" i="24"/>
  <c r="R222" i="24"/>
  <c r="G222" i="24"/>
  <c r="K222" i="24"/>
  <c r="O222" i="24"/>
  <c r="S222" i="24"/>
  <c r="D222" i="24"/>
  <c r="F206" i="24"/>
  <c r="J206" i="24"/>
  <c r="N206" i="24"/>
  <c r="R206" i="24"/>
  <c r="G206" i="24"/>
  <c r="K206" i="24"/>
  <c r="O206" i="24"/>
  <c r="S206" i="24"/>
  <c r="H206" i="24"/>
  <c r="L206" i="24"/>
  <c r="P206" i="24"/>
  <c r="T206" i="24"/>
  <c r="E206" i="24"/>
  <c r="I206" i="24"/>
  <c r="M206" i="24"/>
  <c r="Q206" i="24"/>
  <c r="D206" i="24"/>
  <c r="F190" i="24"/>
  <c r="J190" i="24"/>
  <c r="N190" i="24"/>
  <c r="R190" i="24"/>
  <c r="G190" i="24"/>
  <c r="K190" i="24"/>
  <c r="O190" i="24"/>
  <c r="S190" i="24"/>
  <c r="H190" i="24"/>
  <c r="L190" i="24"/>
  <c r="P190" i="24"/>
  <c r="T190" i="24"/>
  <c r="E190" i="24"/>
  <c r="I190" i="24"/>
  <c r="M190" i="24"/>
  <c r="Q190" i="24"/>
  <c r="D190" i="24"/>
  <c r="F174" i="24"/>
  <c r="J174" i="24"/>
  <c r="N174" i="24"/>
  <c r="R174" i="24"/>
  <c r="G174" i="24"/>
  <c r="K174" i="24"/>
  <c r="O174" i="24"/>
  <c r="S174" i="24"/>
  <c r="H174" i="24"/>
  <c r="L174" i="24"/>
  <c r="P174" i="24"/>
  <c r="T174" i="24"/>
  <c r="E174" i="24"/>
  <c r="I174" i="24"/>
  <c r="M174" i="24"/>
  <c r="Q174" i="24"/>
  <c r="D174" i="24"/>
  <c r="F158" i="24"/>
  <c r="J158" i="24"/>
  <c r="N158" i="24"/>
  <c r="R158" i="24"/>
  <c r="G158" i="24"/>
  <c r="K158" i="24"/>
  <c r="O158" i="24"/>
  <c r="S158" i="24"/>
  <c r="H158" i="24"/>
  <c r="L158" i="24"/>
  <c r="P158" i="24"/>
  <c r="T158" i="24"/>
  <c r="E158" i="24"/>
  <c r="I158" i="24"/>
  <c r="M158" i="24"/>
  <c r="Q158" i="24"/>
  <c r="D158" i="24"/>
  <c r="F142" i="24"/>
  <c r="J142" i="24"/>
  <c r="N142" i="24"/>
  <c r="R142" i="24"/>
  <c r="G142" i="24"/>
  <c r="K142" i="24"/>
  <c r="O142" i="24"/>
  <c r="S142" i="24"/>
  <c r="H142" i="24"/>
  <c r="L142" i="24"/>
  <c r="P142" i="24"/>
  <c r="T142" i="24"/>
  <c r="E142" i="24"/>
  <c r="I142" i="24"/>
  <c r="M142" i="24"/>
  <c r="Q142" i="24"/>
  <c r="D142" i="24"/>
  <c r="F126" i="24"/>
  <c r="J126" i="24"/>
  <c r="N126" i="24"/>
  <c r="R126" i="24"/>
  <c r="G126" i="24"/>
  <c r="K126" i="24"/>
  <c r="O126" i="24"/>
  <c r="S126" i="24"/>
  <c r="H126" i="24"/>
  <c r="L126" i="24"/>
  <c r="P126" i="24"/>
  <c r="T126" i="24"/>
  <c r="E126" i="24"/>
  <c r="I126" i="24"/>
  <c r="M126" i="24"/>
  <c r="Q126" i="24"/>
  <c r="D126" i="24"/>
  <c r="F110" i="24"/>
  <c r="J110" i="24"/>
  <c r="N110" i="24"/>
  <c r="R110" i="24"/>
  <c r="G110" i="24"/>
  <c r="K110" i="24"/>
  <c r="O110" i="24"/>
  <c r="S110" i="24"/>
  <c r="H110" i="24"/>
  <c r="L110" i="24"/>
  <c r="P110" i="24"/>
  <c r="T110" i="24"/>
  <c r="E110" i="24"/>
  <c r="I110" i="24"/>
  <c r="M110" i="24"/>
  <c r="Q110" i="24"/>
  <c r="D110" i="24"/>
  <c r="F94" i="24"/>
  <c r="J94" i="24"/>
  <c r="N94" i="24"/>
  <c r="R94" i="24"/>
  <c r="G94" i="24"/>
  <c r="K94" i="24"/>
  <c r="O94" i="24"/>
  <c r="S94" i="24"/>
  <c r="H94" i="24"/>
  <c r="L94" i="24"/>
  <c r="P94" i="24"/>
  <c r="T94" i="24"/>
  <c r="E94" i="24"/>
  <c r="I94" i="24"/>
  <c r="M94" i="24"/>
  <c r="Q94" i="24"/>
  <c r="D94" i="24"/>
  <c r="F78" i="24"/>
  <c r="J78" i="24"/>
  <c r="N78" i="24"/>
  <c r="R78" i="24"/>
  <c r="G78" i="24"/>
  <c r="K78" i="24"/>
  <c r="O78" i="24"/>
  <c r="S78" i="24"/>
  <c r="H78" i="24"/>
  <c r="L78" i="24"/>
  <c r="P78" i="24"/>
  <c r="T78" i="24"/>
  <c r="E78" i="24"/>
  <c r="I78" i="24"/>
  <c r="M78" i="24"/>
  <c r="Q78" i="24"/>
  <c r="D78" i="24"/>
  <c r="F62" i="24"/>
  <c r="J62" i="24"/>
  <c r="N62" i="24"/>
  <c r="R62" i="24"/>
  <c r="G62" i="24"/>
  <c r="K62" i="24"/>
  <c r="O62" i="24"/>
  <c r="S62" i="24"/>
  <c r="H62" i="24"/>
  <c r="L62" i="24"/>
  <c r="P62" i="24"/>
  <c r="T62" i="24"/>
  <c r="E62" i="24"/>
  <c r="I62" i="24"/>
  <c r="M62" i="24"/>
  <c r="Q62" i="24"/>
  <c r="D62" i="24"/>
  <c r="G46" i="24"/>
  <c r="K46" i="24"/>
  <c r="O46" i="24"/>
  <c r="S46" i="24"/>
  <c r="H46" i="24"/>
  <c r="L46" i="24"/>
  <c r="P46" i="24"/>
  <c r="T46" i="24"/>
  <c r="E46" i="24"/>
  <c r="I46" i="24"/>
  <c r="M46" i="24"/>
  <c r="Q46" i="24"/>
  <c r="F46" i="24"/>
  <c r="J46" i="24"/>
  <c r="N46" i="24"/>
  <c r="R46" i="24"/>
  <c r="D46" i="24"/>
  <c r="F310" i="24"/>
  <c r="J310" i="24"/>
  <c r="N310" i="24"/>
  <c r="R310" i="24"/>
  <c r="G310" i="24"/>
  <c r="K310" i="24"/>
  <c r="O310" i="24"/>
  <c r="S310" i="24"/>
  <c r="H310" i="24"/>
  <c r="L310" i="24"/>
  <c r="P310" i="24"/>
  <c r="T310" i="24"/>
  <c r="E310" i="24"/>
  <c r="I310" i="24"/>
  <c r="M310" i="24"/>
  <c r="Q310" i="24"/>
  <c r="D310" i="24"/>
  <c r="F306" i="24"/>
  <c r="J306" i="24"/>
  <c r="N306" i="24"/>
  <c r="R306" i="24"/>
  <c r="G306" i="24"/>
  <c r="K306" i="24"/>
  <c r="O306" i="24"/>
  <c r="S306" i="24"/>
  <c r="H306" i="24"/>
  <c r="L306" i="24"/>
  <c r="P306" i="24"/>
  <c r="T306" i="24"/>
  <c r="E306" i="24"/>
  <c r="I306" i="24"/>
  <c r="M306" i="24"/>
  <c r="Q306" i="24"/>
  <c r="D306" i="24"/>
  <c r="F286" i="24"/>
  <c r="J286" i="24"/>
  <c r="N286" i="24"/>
  <c r="R286" i="24"/>
  <c r="G286" i="24"/>
  <c r="K286" i="24"/>
  <c r="O286" i="24"/>
  <c r="S286" i="24"/>
  <c r="H286" i="24"/>
  <c r="L286" i="24"/>
  <c r="P286" i="24"/>
  <c r="T286" i="24"/>
  <c r="E286" i="24"/>
  <c r="I286" i="24"/>
  <c r="M286" i="24"/>
  <c r="Q286" i="24"/>
  <c r="D286" i="24"/>
  <c r="F314" i="24"/>
  <c r="J314" i="24"/>
  <c r="N314" i="24"/>
  <c r="R314" i="24"/>
  <c r="G314" i="24"/>
  <c r="K314" i="24"/>
  <c r="O314" i="24"/>
  <c r="S314" i="24"/>
  <c r="H314" i="24"/>
  <c r="L314" i="24"/>
  <c r="P314" i="24"/>
  <c r="T314" i="24"/>
  <c r="E314" i="24"/>
  <c r="I314" i="24"/>
  <c r="M314" i="24"/>
  <c r="Q314" i="24"/>
  <c r="D314" i="24"/>
  <c r="F298" i="24"/>
  <c r="J298" i="24"/>
  <c r="N298" i="24"/>
  <c r="R298" i="24"/>
  <c r="G298" i="24"/>
  <c r="K298" i="24"/>
  <c r="O298" i="24"/>
  <c r="S298" i="24"/>
  <c r="H298" i="24"/>
  <c r="L298" i="24"/>
  <c r="P298" i="24"/>
  <c r="T298" i="24"/>
  <c r="E298" i="24"/>
  <c r="I298" i="24"/>
  <c r="M298" i="24"/>
  <c r="Q298" i="24"/>
  <c r="D298" i="24"/>
  <c r="F282" i="24"/>
  <c r="J282" i="24"/>
  <c r="N282" i="24"/>
  <c r="R282" i="24"/>
  <c r="G282" i="24"/>
  <c r="K282" i="24"/>
  <c r="O282" i="24"/>
  <c r="S282" i="24"/>
  <c r="H282" i="24"/>
  <c r="L282" i="24"/>
  <c r="P282" i="24"/>
  <c r="T282" i="24"/>
  <c r="E282" i="24"/>
  <c r="I282" i="24"/>
  <c r="M282" i="24"/>
  <c r="Q282" i="24"/>
  <c r="D282" i="24"/>
  <c r="F266" i="24"/>
  <c r="J266" i="24"/>
  <c r="N266" i="24"/>
  <c r="R266" i="24"/>
  <c r="G266" i="24"/>
  <c r="K266" i="24"/>
  <c r="O266" i="24"/>
  <c r="S266" i="24"/>
  <c r="H266" i="24"/>
  <c r="L266" i="24"/>
  <c r="P266" i="24"/>
  <c r="T266" i="24"/>
  <c r="E266" i="24"/>
  <c r="I266" i="24"/>
  <c r="M266" i="24"/>
  <c r="Q266" i="24"/>
  <c r="D266" i="24"/>
  <c r="H250" i="24"/>
  <c r="L250" i="24"/>
  <c r="P250" i="24"/>
  <c r="T250" i="24"/>
  <c r="E250" i="24"/>
  <c r="I250" i="24"/>
  <c r="M250" i="24"/>
  <c r="Q250" i="24"/>
  <c r="F250" i="24"/>
  <c r="J250" i="24"/>
  <c r="N250" i="24"/>
  <c r="R250" i="24"/>
  <c r="G250" i="24"/>
  <c r="K250" i="24"/>
  <c r="O250" i="24"/>
  <c r="S250" i="24"/>
  <c r="D250" i="24"/>
  <c r="H234" i="24"/>
  <c r="L234" i="24"/>
  <c r="P234" i="24"/>
  <c r="T234" i="24"/>
  <c r="E234" i="24"/>
  <c r="I234" i="24"/>
  <c r="M234" i="24"/>
  <c r="Q234" i="24"/>
  <c r="F234" i="24"/>
  <c r="J234" i="24"/>
  <c r="N234" i="24"/>
  <c r="R234" i="24"/>
  <c r="G234" i="24"/>
  <c r="K234" i="24"/>
  <c r="O234" i="24"/>
  <c r="S234" i="24"/>
  <c r="D234" i="24"/>
  <c r="F218" i="24"/>
  <c r="J218" i="24"/>
  <c r="N218" i="24"/>
  <c r="R218" i="24"/>
  <c r="G218" i="24"/>
  <c r="K218" i="24"/>
  <c r="O218" i="24"/>
  <c r="S218" i="24"/>
  <c r="H218" i="24"/>
  <c r="L218" i="24"/>
  <c r="P218" i="24"/>
  <c r="T218" i="24"/>
  <c r="E218" i="24"/>
  <c r="I218" i="24"/>
  <c r="M218" i="24"/>
  <c r="Q218" i="24"/>
  <c r="D218" i="24"/>
  <c r="F202" i="24"/>
  <c r="J202" i="24"/>
  <c r="N202" i="24"/>
  <c r="R202" i="24"/>
  <c r="G202" i="24"/>
  <c r="K202" i="24"/>
  <c r="O202" i="24"/>
  <c r="S202" i="24"/>
  <c r="H202" i="24"/>
  <c r="L202" i="24"/>
  <c r="P202" i="24"/>
  <c r="T202" i="24"/>
  <c r="E202" i="24"/>
  <c r="I202" i="24"/>
  <c r="M202" i="24"/>
  <c r="Q202" i="24"/>
  <c r="D202" i="24"/>
  <c r="F186" i="24"/>
  <c r="J186" i="24"/>
  <c r="N186" i="24"/>
  <c r="R186" i="24"/>
  <c r="G186" i="24"/>
  <c r="K186" i="24"/>
  <c r="O186" i="24"/>
  <c r="S186" i="24"/>
  <c r="H186" i="24"/>
  <c r="L186" i="24"/>
  <c r="P186" i="24"/>
  <c r="T186" i="24"/>
  <c r="E186" i="24"/>
  <c r="I186" i="24"/>
  <c r="M186" i="24"/>
  <c r="Q186" i="24"/>
  <c r="D186" i="24"/>
  <c r="F170" i="24"/>
  <c r="J170" i="24"/>
  <c r="N170" i="24"/>
  <c r="R170" i="24"/>
  <c r="G170" i="24"/>
  <c r="K170" i="24"/>
  <c r="O170" i="24"/>
  <c r="S170" i="24"/>
  <c r="H170" i="24"/>
  <c r="L170" i="24"/>
  <c r="P170" i="24"/>
  <c r="T170" i="24"/>
  <c r="E170" i="24"/>
  <c r="I170" i="24"/>
  <c r="M170" i="24"/>
  <c r="Q170" i="24"/>
  <c r="D170" i="24"/>
  <c r="F154" i="24"/>
  <c r="J154" i="24"/>
  <c r="N154" i="24"/>
  <c r="R154" i="24"/>
  <c r="G154" i="24"/>
  <c r="K154" i="24"/>
  <c r="O154" i="24"/>
  <c r="S154" i="24"/>
  <c r="H154" i="24"/>
  <c r="L154" i="24"/>
  <c r="P154" i="24"/>
  <c r="T154" i="24"/>
  <c r="E154" i="24"/>
  <c r="I154" i="24"/>
  <c r="M154" i="24"/>
  <c r="Q154" i="24"/>
  <c r="D154" i="24"/>
  <c r="F138" i="24"/>
  <c r="J138" i="24"/>
  <c r="N138" i="24"/>
  <c r="R138" i="24"/>
  <c r="G138" i="24"/>
  <c r="K138" i="24"/>
  <c r="O138" i="24"/>
  <c r="S138" i="24"/>
  <c r="H138" i="24"/>
  <c r="L138" i="24"/>
  <c r="P138" i="24"/>
  <c r="T138" i="24"/>
  <c r="E138" i="24"/>
  <c r="I138" i="24"/>
  <c r="M138" i="24"/>
  <c r="Q138" i="24"/>
  <c r="D138" i="24"/>
  <c r="F122" i="24"/>
  <c r="J122" i="24"/>
  <c r="N122" i="24"/>
  <c r="R122" i="24"/>
  <c r="G122" i="24"/>
  <c r="K122" i="24"/>
  <c r="O122" i="24"/>
  <c r="S122" i="24"/>
  <c r="H122" i="24"/>
  <c r="L122" i="24"/>
  <c r="P122" i="24"/>
  <c r="T122" i="24"/>
  <c r="E122" i="24"/>
  <c r="I122" i="24"/>
  <c r="M122" i="24"/>
  <c r="Q122" i="24"/>
  <c r="D122" i="24"/>
  <c r="F106" i="24"/>
  <c r="J106" i="24"/>
  <c r="N106" i="24"/>
  <c r="R106" i="24"/>
  <c r="G106" i="24"/>
  <c r="K106" i="24"/>
  <c r="O106" i="24"/>
  <c r="S106" i="24"/>
  <c r="H106" i="24"/>
  <c r="L106" i="24"/>
  <c r="P106" i="24"/>
  <c r="T106" i="24"/>
  <c r="E106" i="24"/>
  <c r="I106" i="24"/>
  <c r="M106" i="24"/>
  <c r="Q106" i="24"/>
  <c r="D106" i="24"/>
  <c r="F90" i="24"/>
  <c r="J90" i="24"/>
  <c r="N90" i="24"/>
  <c r="R90" i="24"/>
  <c r="G90" i="24"/>
  <c r="K90" i="24"/>
  <c r="O90" i="24"/>
  <c r="S90" i="24"/>
  <c r="H90" i="24"/>
  <c r="L90" i="24"/>
  <c r="P90" i="24"/>
  <c r="T90" i="24"/>
  <c r="E90" i="24"/>
  <c r="I90" i="24"/>
  <c r="M90" i="24"/>
  <c r="Q90" i="24"/>
  <c r="D90" i="24"/>
  <c r="F74" i="24"/>
  <c r="J74" i="24"/>
  <c r="N74" i="24"/>
  <c r="R74" i="24"/>
  <c r="G74" i="24"/>
  <c r="K74" i="24"/>
  <c r="O74" i="24"/>
  <c r="S74" i="24"/>
  <c r="H74" i="24"/>
  <c r="L74" i="24"/>
  <c r="P74" i="24"/>
  <c r="T74" i="24"/>
  <c r="E74" i="24"/>
  <c r="I74" i="24"/>
  <c r="M74" i="24"/>
  <c r="Q74" i="24"/>
  <c r="D74" i="24"/>
  <c r="F58" i="24"/>
  <c r="J58" i="24"/>
  <c r="N58" i="24"/>
  <c r="R58" i="24"/>
  <c r="G58" i="24"/>
  <c r="K58" i="24"/>
  <c r="O58" i="24"/>
  <c r="S58" i="24"/>
  <c r="H58" i="24"/>
  <c r="L58" i="24"/>
  <c r="P58" i="24"/>
  <c r="T58" i="24"/>
  <c r="E58" i="24"/>
  <c r="I58" i="24"/>
  <c r="M58" i="24"/>
  <c r="Q58" i="24"/>
  <c r="D58" i="24"/>
  <c r="C379" i="24"/>
  <c r="C378" i="24"/>
  <c r="C377" i="24"/>
  <c r="C376" i="24"/>
  <c r="C363" i="24"/>
  <c r="C362" i="24"/>
  <c r="C361" i="24"/>
  <c r="C360" i="24"/>
  <c r="C347" i="24"/>
  <c r="C346" i="24"/>
  <c r="C345" i="24"/>
  <c r="C344" i="24"/>
  <c r="C331" i="24"/>
  <c r="C330" i="24"/>
  <c r="C329" i="24"/>
  <c r="C328" i="24"/>
  <c r="C15" i="24"/>
  <c r="C19" i="24"/>
  <c r="C23" i="24"/>
  <c r="C27" i="24"/>
  <c r="C31" i="24"/>
  <c r="C35" i="24"/>
  <c r="C39" i="24"/>
  <c r="C43" i="24"/>
  <c r="C47" i="24"/>
  <c r="C51" i="24"/>
  <c r="C55" i="24"/>
  <c r="C59" i="24"/>
  <c r="C63" i="24"/>
  <c r="C67" i="24"/>
  <c r="C71" i="24"/>
  <c r="C75" i="24"/>
  <c r="C79" i="24"/>
  <c r="C83" i="24"/>
  <c r="C87" i="24"/>
  <c r="C91" i="24"/>
  <c r="C95" i="24"/>
  <c r="C99" i="24"/>
  <c r="C103" i="24"/>
  <c r="C107" i="24"/>
  <c r="C111" i="24"/>
  <c r="C115" i="24"/>
  <c r="C119" i="24"/>
  <c r="C123" i="24"/>
  <c r="C127" i="24"/>
  <c r="C131" i="24"/>
  <c r="C135" i="24"/>
  <c r="C139" i="24"/>
  <c r="C143" i="24"/>
  <c r="C147" i="24"/>
  <c r="C151" i="24"/>
  <c r="C155" i="24"/>
  <c r="C159" i="24"/>
  <c r="C163" i="24"/>
  <c r="C167" i="24"/>
  <c r="C171" i="24"/>
  <c r="C175" i="24"/>
  <c r="C179" i="24"/>
  <c r="C183" i="24"/>
  <c r="C187" i="24"/>
  <c r="C191" i="24"/>
  <c r="C195" i="24"/>
  <c r="C199" i="24"/>
  <c r="C203" i="24"/>
  <c r="C207" i="24"/>
  <c r="C211" i="24"/>
  <c r="C215" i="24"/>
  <c r="C219" i="24"/>
  <c r="C223" i="24"/>
  <c r="C227" i="24"/>
  <c r="C231" i="24"/>
  <c r="C235" i="24"/>
  <c r="C239" i="24"/>
  <c r="C243" i="24"/>
  <c r="C247" i="24"/>
  <c r="C251" i="24"/>
  <c r="C255" i="24"/>
  <c r="C259" i="24"/>
  <c r="C263" i="24"/>
  <c r="C267" i="24"/>
  <c r="C271" i="24"/>
  <c r="C275" i="24"/>
  <c r="C279" i="24"/>
  <c r="C283" i="24"/>
  <c r="C287" i="24"/>
  <c r="C291" i="24"/>
  <c r="C295" i="24"/>
  <c r="C299" i="24"/>
  <c r="C303" i="24"/>
  <c r="C307" i="24"/>
  <c r="C311" i="24"/>
  <c r="C315" i="24"/>
  <c r="C399" i="24"/>
  <c r="C398" i="24"/>
  <c r="C397" i="24"/>
  <c r="C396" i="24"/>
  <c r="C395" i="24"/>
  <c r="C394" i="24"/>
  <c r="C393" i="24"/>
  <c r="C392" i="24"/>
  <c r="C391" i="24"/>
  <c r="C390" i="24"/>
  <c r="C389" i="24"/>
  <c r="C388" i="24"/>
  <c r="C375" i="24"/>
  <c r="C374" i="24"/>
  <c r="C373" i="24"/>
  <c r="C372" i="24"/>
  <c r="C359" i="24"/>
  <c r="C358" i="24"/>
  <c r="C357" i="24"/>
  <c r="C356" i="24"/>
  <c r="C343" i="24"/>
  <c r="C342" i="24"/>
  <c r="C341" i="24"/>
  <c r="C340" i="24"/>
  <c r="C327" i="24"/>
  <c r="C326" i="24"/>
  <c r="C325" i="24"/>
  <c r="C324" i="24"/>
  <c r="C12" i="24"/>
  <c r="C16" i="24"/>
  <c r="C20" i="24"/>
  <c r="C24" i="24"/>
  <c r="C28" i="24"/>
  <c r="C32" i="24"/>
  <c r="C36" i="24"/>
  <c r="C40" i="24"/>
  <c r="C44" i="24"/>
  <c r="C48" i="24"/>
  <c r="C52" i="24"/>
  <c r="C56" i="24"/>
  <c r="C60" i="24"/>
  <c r="C64" i="24"/>
  <c r="C68" i="24"/>
  <c r="C72" i="24"/>
  <c r="C76" i="24"/>
  <c r="C80" i="24"/>
  <c r="C84" i="24"/>
  <c r="C88" i="24"/>
  <c r="C92" i="24"/>
  <c r="C96" i="24"/>
  <c r="C100" i="24"/>
  <c r="C104" i="24"/>
  <c r="C108" i="24"/>
  <c r="C112" i="24"/>
  <c r="C116" i="24"/>
  <c r="C120" i="24"/>
  <c r="C124" i="24"/>
  <c r="C128" i="24"/>
  <c r="C132" i="24"/>
  <c r="C136" i="24"/>
  <c r="C140" i="24"/>
  <c r="C144" i="24"/>
  <c r="C148" i="24"/>
  <c r="C152" i="24"/>
  <c r="C156" i="24"/>
  <c r="C160" i="24"/>
  <c r="C164" i="24"/>
  <c r="C168" i="24"/>
  <c r="C172" i="24"/>
  <c r="C176" i="24"/>
  <c r="C180" i="24"/>
  <c r="C184" i="24"/>
  <c r="C188" i="24"/>
  <c r="C192" i="24"/>
  <c r="C196" i="24"/>
  <c r="C200" i="24"/>
  <c r="C204" i="24"/>
  <c r="C208" i="24"/>
  <c r="C212" i="24"/>
  <c r="C216" i="24"/>
  <c r="C220" i="24"/>
  <c r="C224" i="24"/>
  <c r="C228" i="24"/>
  <c r="C232" i="24"/>
  <c r="C236" i="24"/>
  <c r="C240" i="24"/>
  <c r="C244" i="24"/>
  <c r="C248" i="24"/>
  <c r="C252" i="24"/>
  <c r="C256" i="24"/>
  <c r="C260" i="24"/>
  <c r="C264" i="24"/>
  <c r="C268" i="24"/>
  <c r="C272" i="24"/>
  <c r="C276" i="24"/>
  <c r="C280" i="24"/>
  <c r="C284" i="24"/>
  <c r="C288" i="24"/>
  <c r="C292" i="24"/>
  <c r="C296" i="24"/>
  <c r="C300" i="24"/>
  <c r="C304" i="24"/>
  <c r="C308" i="24"/>
  <c r="C312" i="24"/>
  <c r="C317" i="24"/>
  <c r="C403" i="24"/>
  <c r="C402" i="24"/>
  <c r="C401" i="24"/>
  <c r="C400" i="24"/>
  <c r="C387" i="24"/>
  <c r="C386" i="24"/>
  <c r="C385" i="24"/>
  <c r="C384" i="24"/>
  <c r="C371" i="24"/>
  <c r="C370" i="24"/>
  <c r="C369" i="24"/>
  <c r="C368" i="24"/>
  <c r="C355" i="24"/>
  <c r="C354" i="24"/>
  <c r="C353" i="24"/>
  <c r="C352" i="24"/>
  <c r="C339" i="24"/>
  <c r="C338" i="24"/>
  <c r="C337" i="24"/>
  <c r="C336" i="24"/>
  <c r="C323" i="24"/>
  <c r="C322" i="24"/>
  <c r="C321" i="24"/>
  <c r="C320" i="24"/>
  <c r="C13" i="24"/>
  <c r="C17" i="24"/>
  <c r="C21" i="24"/>
  <c r="C25" i="24"/>
  <c r="C29" i="24"/>
  <c r="C33" i="24"/>
  <c r="C37" i="24"/>
  <c r="C41" i="24"/>
  <c r="C45" i="24"/>
  <c r="C49" i="24"/>
  <c r="C53" i="24"/>
  <c r="C57" i="24"/>
  <c r="C61" i="24"/>
  <c r="C65" i="24"/>
  <c r="C69" i="24"/>
  <c r="C73" i="24"/>
  <c r="C77" i="24"/>
  <c r="C81" i="24"/>
  <c r="C85" i="24"/>
  <c r="C89" i="24"/>
  <c r="C93" i="24"/>
  <c r="C97" i="24"/>
  <c r="C101" i="24"/>
  <c r="C105" i="24"/>
  <c r="C109" i="24"/>
  <c r="C113" i="24"/>
  <c r="C117" i="24"/>
  <c r="C121" i="24"/>
  <c r="C125" i="24"/>
  <c r="C129" i="24"/>
  <c r="C133" i="24"/>
  <c r="C137" i="24"/>
  <c r="C141" i="24"/>
  <c r="C145" i="24"/>
  <c r="C149" i="24"/>
  <c r="C153" i="24"/>
  <c r="C157" i="24"/>
  <c r="C161" i="24"/>
  <c r="C165" i="24"/>
  <c r="C169" i="24"/>
  <c r="C173" i="24"/>
  <c r="C177" i="24"/>
  <c r="C181" i="24"/>
  <c r="C185" i="24"/>
  <c r="C189" i="24"/>
  <c r="C193" i="24"/>
  <c r="C197" i="24"/>
  <c r="C201" i="24"/>
  <c r="C205" i="24"/>
  <c r="C209" i="24"/>
  <c r="C213" i="24"/>
  <c r="C217" i="24"/>
  <c r="C221" i="24"/>
  <c r="C225" i="24"/>
  <c r="C229" i="24"/>
  <c r="C233" i="24"/>
  <c r="C237" i="24"/>
  <c r="C241" i="24"/>
  <c r="C245" i="24"/>
  <c r="C249" i="24"/>
  <c r="C253" i="24"/>
  <c r="C257" i="24"/>
  <c r="C261" i="24"/>
  <c r="C265" i="24"/>
  <c r="C269" i="24"/>
  <c r="C273" i="24"/>
  <c r="C277" i="24"/>
  <c r="C281" i="24"/>
  <c r="C285" i="24"/>
  <c r="C289" i="24"/>
  <c r="C293" i="24"/>
  <c r="C297" i="24"/>
  <c r="C301" i="24"/>
  <c r="C305" i="24"/>
  <c r="C309" i="24"/>
  <c r="C313" i="24"/>
  <c r="C318" i="24"/>
  <c r="C383" i="24"/>
  <c r="C382" i="24"/>
  <c r="C381" i="24"/>
  <c r="C380" i="24"/>
  <c r="C367" i="24"/>
  <c r="C366" i="24"/>
  <c r="C365" i="24"/>
  <c r="C364" i="24"/>
  <c r="C351" i="24"/>
  <c r="C350" i="24"/>
  <c r="C349" i="24"/>
  <c r="C348" i="24"/>
  <c r="C335" i="24"/>
  <c r="C334" i="24"/>
  <c r="C333" i="24"/>
  <c r="C332" i="24"/>
  <c r="F316" i="24"/>
  <c r="J316" i="24"/>
  <c r="N316" i="24"/>
  <c r="R316" i="24"/>
  <c r="G316" i="24"/>
  <c r="K316" i="24"/>
  <c r="O316" i="24"/>
  <c r="S316" i="24"/>
  <c r="H316" i="24"/>
  <c r="L316" i="24"/>
  <c r="P316" i="24"/>
  <c r="T316" i="24"/>
  <c r="E316" i="24"/>
  <c r="I316" i="24"/>
  <c r="M316" i="24"/>
  <c r="Q316" i="24"/>
  <c r="D316" i="24"/>
  <c r="C319" i="24"/>
  <c r="C4" i="24"/>
  <c r="C8" i="24"/>
  <c r="C5" i="24"/>
  <c r="C9" i="24"/>
  <c r="C6" i="24"/>
  <c r="C10" i="24"/>
  <c r="A14" i="19"/>
  <c r="A20" i="19" s="1"/>
  <c r="A26" i="19" s="1"/>
  <c r="A32" i="19" s="1"/>
  <c r="A38" i="19" s="1"/>
  <c r="A44" i="19" s="1"/>
  <c r="A50" i="19" s="1"/>
  <c r="A56" i="19" s="1"/>
  <c r="A62" i="19" s="1"/>
  <c r="A68" i="19" s="1"/>
  <c r="A74" i="19" s="1"/>
  <c r="A80" i="19" s="1"/>
  <c r="A86" i="19" s="1"/>
  <c r="A92" i="19" s="1"/>
  <c r="A98" i="19" s="1"/>
  <c r="A104" i="19" s="1"/>
  <c r="A110" i="19" s="1"/>
  <c r="A116" i="19" s="1"/>
  <c r="A122" i="19" s="1"/>
  <c r="A128" i="19" s="1"/>
  <c r="A134" i="19" s="1"/>
  <c r="A140" i="19" s="1"/>
  <c r="A146" i="19" s="1"/>
  <c r="A152" i="19" s="1"/>
  <c r="A158" i="19" s="1"/>
  <c r="A164" i="19" s="1"/>
  <c r="A170" i="19" s="1"/>
  <c r="A176" i="19" s="1"/>
  <c r="A182" i="19" s="1"/>
  <c r="A188" i="19" s="1"/>
  <c r="A194" i="19" s="1"/>
  <c r="A200" i="19" s="1"/>
  <c r="A206" i="19" s="1"/>
  <c r="A212" i="19" s="1"/>
  <c r="A218" i="19" s="1"/>
  <c r="A224" i="19" s="1"/>
  <c r="A230" i="19" s="1"/>
  <c r="A236" i="19" s="1"/>
  <c r="A242" i="19" s="1"/>
  <c r="A248" i="19" s="1"/>
  <c r="A254" i="19" s="1"/>
  <c r="A260" i="19" s="1"/>
  <c r="A266" i="19" s="1"/>
  <c r="A272" i="19" s="1"/>
  <c r="A278" i="19" s="1"/>
  <c r="A284" i="19" s="1"/>
  <c r="A290" i="19" s="1"/>
  <c r="A296" i="19" s="1"/>
  <c r="A302" i="19" s="1"/>
  <c r="A308" i="19" s="1"/>
  <c r="A314" i="19" s="1"/>
  <c r="A320" i="19" s="1"/>
  <c r="A326" i="19" s="1"/>
  <c r="A332" i="19" s="1"/>
  <c r="A338" i="19" s="1"/>
  <c r="A344" i="19" s="1"/>
  <c r="A350" i="19" s="1"/>
  <c r="A356" i="19" s="1"/>
  <c r="A362" i="19" s="1"/>
  <c r="A368" i="19" s="1"/>
  <c r="A374" i="19" s="1"/>
  <c r="A380" i="19" s="1"/>
  <c r="A386" i="19" s="1"/>
  <c r="A392" i="19" s="1"/>
  <c r="A398" i="19" s="1"/>
  <c r="A404" i="19" s="1"/>
  <c r="A410" i="19" s="1"/>
  <c r="A416" i="19" s="1"/>
  <c r="A422" i="19" s="1"/>
  <c r="A428" i="19" s="1"/>
  <c r="A434" i="19" s="1"/>
  <c r="A440" i="19" s="1"/>
  <c r="A446" i="19" s="1"/>
  <c r="A452" i="19" s="1"/>
  <c r="A458" i="19" s="1"/>
  <c r="A464" i="19" s="1"/>
  <c r="A470" i="19" s="1"/>
  <c r="A476" i="19" s="1"/>
  <c r="A482" i="19" s="1"/>
  <c r="A488" i="19" s="1"/>
  <c r="A494" i="19" s="1"/>
  <c r="A500" i="19" s="1"/>
  <c r="A506" i="19" s="1"/>
  <c r="A512" i="19" s="1"/>
  <c r="A518" i="19" s="1"/>
  <c r="A524" i="19" s="1"/>
  <c r="A530" i="19" s="1"/>
  <c r="A536" i="19" s="1"/>
  <c r="A542" i="19" s="1"/>
  <c r="A548" i="19" s="1"/>
  <c r="A554" i="19" s="1"/>
  <c r="A560" i="19" s="1"/>
  <c r="A566" i="19" s="1"/>
  <c r="A572" i="19" s="1"/>
  <c r="A578" i="19" s="1"/>
  <c r="A584" i="19" s="1"/>
  <c r="A590" i="19" s="1"/>
  <c r="A596" i="19" s="1"/>
  <c r="A602" i="19" s="1"/>
  <c r="A200" i="15"/>
  <c r="A204" i="15" s="1"/>
  <c r="A208" i="15" s="1"/>
  <c r="A212" i="15" s="1"/>
  <c r="A216" i="15" s="1"/>
  <c r="A220" i="15" s="1"/>
  <c r="A224" i="15" s="1"/>
  <c r="A228" i="15" s="1"/>
  <c r="A232" i="15" s="1"/>
  <c r="A236" i="15" s="1"/>
  <c r="A240" i="15" s="1"/>
  <c r="A244" i="15" s="1"/>
  <c r="A248" i="15" s="1"/>
  <c r="A252" i="15" s="1"/>
  <c r="M11" i="22"/>
  <c r="F11" i="22"/>
  <c r="E11" i="22"/>
  <c r="M10" i="22"/>
  <c r="F10" i="22"/>
  <c r="E10" i="22"/>
  <c r="C33" i="11"/>
  <c r="C32" i="11"/>
  <c r="C31" i="11"/>
  <c r="C25" i="11"/>
  <c r="C24" i="11"/>
  <c r="AZ7" i="20"/>
  <c r="BD7" i="20" s="1"/>
  <c r="BH7" i="20" s="1"/>
  <c r="BL7" i="20" s="1"/>
  <c r="BP7" i="20" s="1"/>
  <c r="BT7" i="20" s="1"/>
  <c r="AY7" i="20"/>
  <c r="BC7" i="20" s="1"/>
  <c r="BG7" i="20" s="1"/>
  <c r="BK7" i="20" s="1"/>
  <c r="BO7" i="20" s="1"/>
  <c r="BS7" i="20" s="1"/>
  <c r="AX7" i="20"/>
  <c r="BB7" i="20" s="1"/>
  <c r="BF7" i="20" s="1"/>
  <c r="BJ7" i="20" s="1"/>
  <c r="BN7" i="20" s="1"/>
  <c r="BR7" i="20" s="1"/>
  <c r="T3" i="24"/>
  <c r="S3" i="24"/>
  <c r="R3" i="24"/>
  <c r="Q3" i="24"/>
  <c r="P3" i="24"/>
  <c r="O3" i="24"/>
  <c r="N3" i="24"/>
  <c r="M3" i="24"/>
  <c r="L3" i="24"/>
  <c r="K3" i="24"/>
  <c r="J3" i="24"/>
  <c r="I3" i="24"/>
  <c r="H3" i="24"/>
  <c r="G3" i="24"/>
  <c r="F3" i="24"/>
  <c r="E3" i="24"/>
  <c r="D3" i="24"/>
  <c r="G67" i="17"/>
  <c r="G66" i="17"/>
  <c r="I65" i="17"/>
  <c r="I64" i="17"/>
  <c r="I57" i="17"/>
  <c r="H57" i="17"/>
  <c r="G57" i="17"/>
  <c r="F57" i="17"/>
  <c r="E57" i="17"/>
  <c r="D57" i="17"/>
  <c r="C57" i="17"/>
  <c r="I56" i="17"/>
  <c r="H56" i="17"/>
  <c r="G56" i="17"/>
  <c r="F56" i="17"/>
  <c r="E56" i="17"/>
  <c r="D56" i="17"/>
  <c r="C56" i="17"/>
  <c r="I55" i="17"/>
  <c r="H55" i="17"/>
  <c r="G55" i="17"/>
  <c r="F55" i="17"/>
  <c r="E55" i="17"/>
  <c r="D55" i="17"/>
  <c r="C55" i="17"/>
  <c r="I53" i="17"/>
  <c r="H53" i="17"/>
  <c r="G53" i="17"/>
  <c r="F53" i="17"/>
  <c r="E53" i="17"/>
  <c r="D53" i="17"/>
  <c r="C53" i="17"/>
  <c r="I52" i="17"/>
  <c r="H52" i="17"/>
  <c r="G52" i="17"/>
  <c r="F52" i="17"/>
  <c r="E52" i="17"/>
  <c r="D52" i="17"/>
  <c r="C52" i="17"/>
  <c r="I51" i="17"/>
  <c r="H51" i="17"/>
  <c r="G51" i="17"/>
  <c r="F51" i="17"/>
  <c r="E51" i="17"/>
  <c r="D51" i="17"/>
  <c r="C51" i="17"/>
  <c r="I42" i="17"/>
  <c r="H42" i="17"/>
  <c r="G42" i="17"/>
  <c r="F42" i="17"/>
  <c r="E42" i="17"/>
  <c r="D42" i="17"/>
  <c r="I41" i="17"/>
  <c r="H41" i="17"/>
  <c r="G41" i="17"/>
  <c r="F41" i="17"/>
  <c r="E41" i="17"/>
  <c r="D41" i="17"/>
  <c r="I40" i="17"/>
  <c r="H40" i="17"/>
  <c r="G40" i="17"/>
  <c r="F40" i="17"/>
  <c r="E40" i="17"/>
  <c r="D40" i="17"/>
  <c r="I39" i="17"/>
  <c r="H39" i="17"/>
  <c r="G39" i="17"/>
  <c r="F39" i="17"/>
  <c r="E39" i="17"/>
  <c r="D39" i="17"/>
  <c r="I37" i="17"/>
  <c r="H37" i="17"/>
  <c r="G37" i="17"/>
  <c r="F37" i="17"/>
  <c r="E37" i="17"/>
  <c r="D37" i="17"/>
  <c r="I36" i="17"/>
  <c r="H36" i="17"/>
  <c r="G36" i="17"/>
  <c r="F36" i="17"/>
  <c r="E36" i="17"/>
  <c r="D36" i="17"/>
  <c r="I35" i="17"/>
  <c r="H35" i="17"/>
  <c r="G35" i="17"/>
  <c r="F35" i="17"/>
  <c r="E35" i="17"/>
  <c r="D35" i="17"/>
  <c r="I34" i="17"/>
  <c r="H34" i="17"/>
  <c r="G34" i="17"/>
  <c r="F34" i="17"/>
  <c r="E34" i="17"/>
  <c r="D34" i="17"/>
  <c r="I32" i="17"/>
  <c r="H32" i="17"/>
  <c r="G32" i="17"/>
  <c r="F32" i="17"/>
  <c r="E32" i="17"/>
  <c r="D32" i="17"/>
  <c r="I31" i="17"/>
  <c r="H31" i="17"/>
  <c r="G31" i="17"/>
  <c r="F31" i="17"/>
  <c r="E31" i="17"/>
  <c r="D31" i="17"/>
  <c r="I30" i="17"/>
  <c r="H30" i="17"/>
  <c r="G30" i="17"/>
  <c r="F30" i="17"/>
  <c r="E30" i="17"/>
  <c r="D30" i="17"/>
  <c r="I29" i="17"/>
  <c r="H29" i="17"/>
  <c r="G29" i="17"/>
  <c r="F29" i="17"/>
  <c r="E29" i="17"/>
  <c r="D29" i="17"/>
  <c r="I26" i="17"/>
  <c r="H26" i="17"/>
  <c r="G26" i="17"/>
  <c r="F26" i="17"/>
  <c r="E26" i="17"/>
  <c r="D26" i="17"/>
  <c r="I25" i="17"/>
  <c r="H25" i="17"/>
  <c r="G25" i="17"/>
  <c r="F25" i="17"/>
  <c r="E25" i="17"/>
  <c r="D25" i="17"/>
  <c r="I24" i="17"/>
  <c r="H24" i="17"/>
  <c r="G24" i="17"/>
  <c r="F24" i="17"/>
  <c r="E24" i="17"/>
  <c r="D24" i="17"/>
  <c r="I23" i="17"/>
  <c r="H23" i="17"/>
  <c r="G23" i="17"/>
  <c r="F23" i="17"/>
  <c r="E23" i="17"/>
  <c r="D23" i="17"/>
  <c r="I21" i="17"/>
  <c r="H21" i="17"/>
  <c r="G21" i="17"/>
  <c r="F21" i="17"/>
  <c r="E21" i="17"/>
  <c r="D21" i="17"/>
  <c r="I20" i="17"/>
  <c r="H20" i="17"/>
  <c r="G20" i="17"/>
  <c r="F20" i="17"/>
  <c r="E20" i="17"/>
  <c r="D20" i="17"/>
  <c r="I19" i="17"/>
  <c r="H19" i="17"/>
  <c r="G19" i="17"/>
  <c r="F19" i="17"/>
  <c r="E19" i="17"/>
  <c r="D19" i="17"/>
  <c r="I18" i="17"/>
  <c r="H18" i="17"/>
  <c r="G18" i="17"/>
  <c r="F18" i="17"/>
  <c r="E18" i="17"/>
  <c r="D18" i="17"/>
  <c r="I16" i="17"/>
  <c r="H16" i="17"/>
  <c r="G16" i="17"/>
  <c r="F16" i="17"/>
  <c r="E16" i="17"/>
  <c r="D16" i="17"/>
  <c r="I15" i="17"/>
  <c r="H15" i="17"/>
  <c r="G15" i="17"/>
  <c r="F15" i="17"/>
  <c r="E15" i="17"/>
  <c r="D15" i="17"/>
  <c r="I14" i="17"/>
  <c r="H14" i="17"/>
  <c r="G14" i="17"/>
  <c r="F14" i="17"/>
  <c r="E14" i="17"/>
  <c r="D14" i="17"/>
  <c r="I13" i="17"/>
  <c r="H13" i="17"/>
  <c r="G13" i="17"/>
  <c r="F13" i="17"/>
  <c r="E13" i="17"/>
  <c r="D13" i="17"/>
  <c r="Q79" i="16"/>
  <c r="I79" i="16"/>
  <c r="H79" i="16"/>
  <c r="Q78" i="16"/>
  <c r="I78" i="16"/>
  <c r="H78" i="16"/>
  <c r="R77" i="16"/>
  <c r="G77" i="16"/>
  <c r="F77" i="16"/>
  <c r="E77" i="16"/>
  <c r="D77" i="16"/>
  <c r="R76" i="16"/>
  <c r="G76" i="16"/>
  <c r="F76" i="16"/>
  <c r="E76" i="16"/>
  <c r="D76" i="16"/>
  <c r="T75" i="16"/>
  <c r="S75" i="16"/>
  <c r="P75" i="16"/>
  <c r="O75" i="16"/>
  <c r="N75" i="16"/>
  <c r="M75" i="16"/>
  <c r="K75" i="16"/>
  <c r="T74" i="16"/>
  <c r="S74" i="16"/>
  <c r="P74" i="16"/>
  <c r="O74" i="16"/>
  <c r="N74" i="16"/>
  <c r="M74" i="16"/>
  <c r="K74" i="16"/>
  <c r="T68" i="16"/>
  <c r="S68" i="16"/>
  <c r="R68" i="16"/>
  <c r="Q68" i="16"/>
  <c r="P68" i="16"/>
  <c r="O68" i="16"/>
  <c r="N68" i="16"/>
  <c r="M68" i="16"/>
  <c r="L68" i="16"/>
  <c r="K68" i="16"/>
  <c r="J68" i="16"/>
  <c r="I68" i="16"/>
  <c r="H68" i="16"/>
  <c r="G68" i="16"/>
  <c r="F68" i="16"/>
  <c r="E68" i="16"/>
  <c r="D68" i="16"/>
  <c r="T67" i="16"/>
  <c r="S67" i="16"/>
  <c r="R67" i="16"/>
  <c r="Q67" i="16"/>
  <c r="P67" i="16"/>
  <c r="O67" i="16"/>
  <c r="N67" i="16"/>
  <c r="M67" i="16"/>
  <c r="L67" i="16"/>
  <c r="K67" i="16"/>
  <c r="J67" i="16"/>
  <c r="I67" i="16"/>
  <c r="H67" i="16"/>
  <c r="G67" i="16"/>
  <c r="F67" i="16"/>
  <c r="E67" i="16"/>
  <c r="D67" i="16"/>
  <c r="T65" i="16"/>
  <c r="S65" i="16"/>
  <c r="R65" i="16"/>
  <c r="Q65" i="16"/>
  <c r="P65" i="16"/>
  <c r="O65" i="16"/>
  <c r="N65" i="16"/>
  <c r="M65" i="16"/>
  <c r="L65" i="16"/>
  <c r="K65" i="16"/>
  <c r="J65" i="16"/>
  <c r="I65" i="16"/>
  <c r="H65" i="16"/>
  <c r="G65" i="16"/>
  <c r="F65" i="16"/>
  <c r="E65" i="16"/>
  <c r="D65" i="16"/>
  <c r="T64" i="16"/>
  <c r="S64" i="16"/>
  <c r="R64" i="16"/>
  <c r="Q64" i="16"/>
  <c r="P64" i="16"/>
  <c r="O64" i="16"/>
  <c r="N64" i="16"/>
  <c r="M64" i="16"/>
  <c r="L64" i="16"/>
  <c r="K64" i="16"/>
  <c r="J64" i="16"/>
  <c r="I64" i="16"/>
  <c r="H64" i="16"/>
  <c r="G64" i="16"/>
  <c r="F64" i="16"/>
  <c r="E64" i="16"/>
  <c r="T51" i="16"/>
  <c r="S51" i="16"/>
  <c r="R51" i="16"/>
  <c r="Q51" i="16"/>
  <c r="P51" i="16"/>
  <c r="O51" i="16"/>
  <c r="N51" i="16"/>
  <c r="M51" i="16"/>
  <c r="L51" i="16"/>
  <c r="K51" i="16"/>
  <c r="J51" i="16"/>
  <c r="I51" i="16"/>
  <c r="H51" i="16"/>
  <c r="G51" i="16"/>
  <c r="F51" i="16"/>
  <c r="E51" i="16"/>
  <c r="T50" i="16"/>
  <c r="S50" i="16"/>
  <c r="R50" i="16"/>
  <c r="Q50" i="16"/>
  <c r="P50" i="16"/>
  <c r="O50" i="16"/>
  <c r="N50" i="16"/>
  <c r="M50" i="16"/>
  <c r="L50" i="16"/>
  <c r="K50" i="16"/>
  <c r="J50" i="16"/>
  <c r="I50" i="16"/>
  <c r="H50" i="16"/>
  <c r="G50" i="16"/>
  <c r="F50" i="16"/>
  <c r="E50" i="16"/>
  <c r="T49" i="16"/>
  <c r="S49" i="16"/>
  <c r="R49" i="16"/>
  <c r="Q49" i="16"/>
  <c r="P49" i="16"/>
  <c r="O49" i="16"/>
  <c r="N49" i="16"/>
  <c r="M49" i="16"/>
  <c r="L49" i="16"/>
  <c r="K49" i="16"/>
  <c r="J49" i="16"/>
  <c r="I49" i="16"/>
  <c r="H49" i="16"/>
  <c r="G49" i="16"/>
  <c r="F49" i="16"/>
  <c r="E49" i="16"/>
  <c r="T48" i="16"/>
  <c r="S48" i="16"/>
  <c r="R48" i="16"/>
  <c r="Q48" i="16"/>
  <c r="P48" i="16"/>
  <c r="O48" i="16"/>
  <c r="N48" i="16"/>
  <c r="M48" i="16"/>
  <c r="L48" i="16"/>
  <c r="K48" i="16"/>
  <c r="J48" i="16"/>
  <c r="I48" i="16"/>
  <c r="H48" i="16"/>
  <c r="G48" i="16"/>
  <c r="F48" i="16"/>
  <c r="E48" i="16"/>
  <c r="T47" i="16"/>
  <c r="S47" i="16"/>
  <c r="R47" i="16"/>
  <c r="Q47" i="16"/>
  <c r="P47" i="16"/>
  <c r="O47" i="16"/>
  <c r="N47" i="16"/>
  <c r="M47" i="16"/>
  <c r="L47" i="16"/>
  <c r="K47" i="16"/>
  <c r="J47" i="16"/>
  <c r="I47" i="16"/>
  <c r="H47" i="16"/>
  <c r="G47" i="16"/>
  <c r="F47" i="16"/>
  <c r="E47" i="16"/>
  <c r="T46" i="16"/>
  <c r="S46" i="16"/>
  <c r="R46" i="16"/>
  <c r="Q46" i="16"/>
  <c r="P46" i="16"/>
  <c r="O46" i="16"/>
  <c r="N46" i="16"/>
  <c r="M46" i="16"/>
  <c r="L46" i="16"/>
  <c r="K46" i="16"/>
  <c r="J46" i="16"/>
  <c r="I46" i="16"/>
  <c r="H46" i="16"/>
  <c r="G46" i="16"/>
  <c r="F46" i="16"/>
  <c r="E46" i="16"/>
  <c r="T45" i="16"/>
  <c r="S45" i="16"/>
  <c r="R45" i="16"/>
  <c r="Q45" i="16"/>
  <c r="P45" i="16"/>
  <c r="O45" i="16"/>
  <c r="N45" i="16"/>
  <c r="M45" i="16"/>
  <c r="L45" i="16"/>
  <c r="K45" i="16"/>
  <c r="J45" i="16"/>
  <c r="I45" i="16"/>
  <c r="H45" i="16"/>
  <c r="G45" i="16"/>
  <c r="F45" i="16"/>
  <c r="E45" i="16"/>
  <c r="T44" i="16"/>
  <c r="S44" i="16"/>
  <c r="R44" i="16"/>
  <c r="Q44" i="16"/>
  <c r="P44" i="16"/>
  <c r="O44" i="16"/>
  <c r="N44" i="16"/>
  <c r="M44" i="16"/>
  <c r="L44" i="16"/>
  <c r="K44" i="16"/>
  <c r="J44" i="16"/>
  <c r="I44" i="16"/>
  <c r="H44" i="16"/>
  <c r="G44" i="16"/>
  <c r="F44" i="16"/>
  <c r="E44" i="16"/>
  <c r="T42" i="16"/>
  <c r="S42" i="16"/>
  <c r="R42" i="16"/>
  <c r="Q42" i="16"/>
  <c r="P42" i="16"/>
  <c r="O42" i="16"/>
  <c r="N42" i="16"/>
  <c r="M42" i="16"/>
  <c r="L42" i="16"/>
  <c r="K42" i="16"/>
  <c r="J42" i="16"/>
  <c r="I42" i="16"/>
  <c r="H42" i="16"/>
  <c r="G42" i="16"/>
  <c r="F42" i="16"/>
  <c r="E42" i="16"/>
  <c r="T41" i="16"/>
  <c r="S41" i="16"/>
  <c r="R41" i="16"/>
  <c r="Q41" i="16"/>
  <c r="P41" i="16"/>
  <c r="O41" i="16"/>
  <c r="N41" i="16"/>
  <c r="M41" i="16"/>
  <c r="L41" i="16"/>
  <c r="K41" i="16"/>
  <c r="J41" i="16"/>
  <c r="I41" i="16"/>
  <c r="H41" i="16"/>
  <c r="G41" i="16"/>
  <c r="F41" i="16"/>
  <c r="E41" i="16"/>
  <c r="T40" i="16"/>
  <c r="S40" i="16"/>
  <c r="R40" i="16"/>
  <c r="Q40" i="16"/>
  <c r="P40" i="16"/>
  <c r="O40" i="16"/>
  <c r="N40" i="16"/>
  <c r="M40" i="16"/>
  <c r="L40" i="16"/>
  <c r="K40" i="16"/>
  <c r="J40" i="16"/>
  <c r="I40" i="16"/>
  <c r="H40" i="16"/>
  <c r="G40" i="16"/>
  <c r="F40" i="16"/>
  <c r="E40" i="16"/>
  <c r="T39" i="16"/>
  <c r="S39" i="16"/>
  <c r="R39" i="16"/>
  <c r="Q39" i="16"/>
  <c r="P39" i="16"/>
  <c r="O39" i="16"/>
  <c r="N39" i="16"/>
  <c r="M39" i="16"/>
  <c r="L39" i="16"/>
  <c r="K39" i="16"/>
  <c r="J39" i="16"/>
  <c r="I39" i="16"/>
  <c r="H39" i="16"/>
  <c r="G39" i="16"/>
  <c r="F39" i="16"/>
  <c r="E39" i="16"/>
  <c r="T38" i="16"/>
  <c r="S38" i="16"/>
  <c r="R38" i="16"/>
  <c r="Q38" i="16"/>
  <c r="P38" i="16"/>
  <c r="O38" i="16"/>
  <c r="N38" i="16"/>
  <c r="M38" i="16"/>
  <c r="L38" i="16"/>
  <c r="K38" i="16"/>
  <c r="J38" i="16"/>
  <c r="I38" i="16"/>
  <c r="H38" i="16"/>
  <c r="G38" i="16"/>
  <c r="F38" i="16"/>
  <c r="E38" i="16"/>
  <c r="T37" i="16"/>
  <c r="S37" i="16"/>
  <c r="R37" i="16"/>
  <c r="Q37" i="16"/>
  <c r="P37" i="16"/>
  <c r="O37" i="16"/>
  <c r="N37" i="16"/>
  <c r="M37" i="16"/>
  <c r="L37" i="16"/>
  <c r="K37" i="16"/>
  <c r="J37" i="16"/>
  <c r="I37" i="16"/>
  <c r="H37" i="16"/>
  <c r="G37" i="16"/>
  <c r="F37" i="16"/>
  <c r="E37" i="16"/>
  <c r="T36" i="16"/>
  <c r="S36" i="16"/>
  <c r="R36" i="16"/>
  <c r="Q36" i="16"/>
  <c r="P36" i="16"/>
  <c r="O36" i="16"/>
  <c r="N36" i="16"/>
  <c r="M36" i="16"/>
  <c r="L36" i="16"/>
  <c r="K36" i="16"/>
  <c r="J36" i="16"/>
  <c r="I36" i="16"/>
  <c r="H36" i="16"/>
  <c r="G36" i="16"/>
  <c r="F36" i="16"/>
  <c r="E36" i="16"/>
  <c r="T35" i="16"/>
  <c r="S35" i="16"/>
  <c r="R35" i="16"/>
  <c r="Q35" i="16"/>
  <c r="P35" i="16"/>
  <c r="O35" i="16"/>
  <c r="N35" i="16"/>
  <c r="M35" i="16"/>
  <c r="L35" i="16"/>
  <c r="K35" i="16"/>
  <c r="J35" i="16"/>
  <c r="I35" i="16"/>
  <c r="H35" i="16"/>
  <c r="G35" i="16"/>
  <c r="F35" i="16"/>
  <c r="E35" i="16"/>
  <c r="T32" i="16"/>
  <c r="S32" i="16"/>
  <c r="R32" i="16"/>
  <c r="Q32" i="16"/>
  <c r="P32" i="16"/>
  <c r="O32" i="16"/>
  <c r="N32" i="16"/>
  <c r="M32" i="16"/>
  <c r="L32" i="16"/>
  <c r="K32" i="16"/>
  <c r="J32" i="16"/>
  <c r="I32" i="16"/>
  <c r="H32" i="16"/>
  <c r="G32" i="16"/>
  <c r="F32" i="16"/>
  <c r="E32" i="16"/>
  <c r="T31" i="16"/>
  <c r="S31" i="16"/>
  <c r="R31" i="16"/>
  <c r="Q31" i="16"/>
  <c r="P31" i="16"/>
  <c r="O31" i="16"/>
  <c r="N31" i="16"/>
  <c r="M31" i="16"/>
  <c r="L31" i="16"/>
  <c r="K31" i="16"/>
  <c r="J31" i="16"/>
  <c r="I31" i="16"/>
  <c r="H31" i="16"/>
  <c r="G31" i="16"/>
  <c r="F31" i="16"/>
  <c r="E31" i="16"/>
  <c r="T30" i="16"/>
  <c r="S30" i="16"/>
  <c r="R30" i="16"/>
  <c r="Q30" i="16"/>
  <c r="P30" i="16"/>
  <c r="O30" i="16"/>
  <c r="N30" i="16"/>
  <c r="M30" i="16"/>
  <c r="L30" i="16"/>
  <c r="K30" i="16"/>
  <c r="J30" i="16"/>
  <c r="I30" i="16"/>
  <c r="H30" i="16"/>
  <c r="G30" i="16"/>
  <c r="F30" i="16"/>
  <c r="E30" i="16"/>
  <c r="T29" i="16"/>
  <c r="S29" i="16"/>
  <c r="R29" i="16"/>
  <c r="Q29" i="16"/>
  <c r="P29" i="16"/>
  <c r="O29" i="16"/>
  <c r="N29" i="16"/>
  <c r="M29" i="16"/>
  <c r="L29" i="16"/>
  <c r="K29" i="16"/>
  <c r="J29" i="16"/>
  <c r="I29" i="16"/>
  <c r="H29" i="16"/>
  <c r="G29" i="16"/>
  <c r="F29" i="16"/>
  <c r="E29" i="16"/>
  <c r="T28" i="16"/>
  <c r="S28" i="16"/>
  <c r="R28" i="16"/>
  <c r="Q28" i="16"/>
  <c r="P28" i="16"/>
  <c r="O28" i="16"/>
  <c r="N28" i="16"/>
  <c r="M28" i="16"/>
  <c r="L28" i="16"/>
  <c r="K28" i="16"/>
  <c r="J28" i="16"/>
  <c r="I28" i="16"/>
  <c r="H28" i="16"/>
  <c r="G28" i="16"/>
  <c r="F28" i="16"/>
  <c r="E28" i="16"/>
  <c r="T27" i="16"/>
  <c r="S27" i="16"/>
  <c r="R27" i="16"/>
  <c r="Q27" i="16"/>
  <c r="P27" i="16"/>
  <c r="O27" i="16"/>
  <c r="N27" i="16"/>
  <c r="M27" i="16"/>
  <c r="L27" i="16"/>
  <c r="K27" i="16"/>
  <c r="J27" i="16"/>
  <c r="I27" i="16"/>
  <c r="H27" i="16"/>
  <c r="G27" i="16"/>
  <c r="F27" i="16"/>
  <c r="E27" i="16"/>
  <c r="T26" i="16"/>
  <c r="S26" i="16"/>
  <c r="R26" i="16"/>
  <c r="Q26" i="16"/>
  <c r="P26" i="16"/>
  <c r="O26" i="16"/>
  <c r="N26" i="16"/>
  <c r="M26" i="16"/>
  <c r="L26" i="16"/>
  <c r="K26" i="16"/>
  <c r="J26" i="16"/>
  <c r="I26" i="16"/>
  <c r="H26" i="16"/>
  <c r="G26" i="16"/>
  <c r="F26" i="16"/>
  <c r="E26" i="16"/>
  <c r="T25" i="16"/>
  <c r="S25" i="16"/>
  <c r="R25" i="16"/>
  <c r="Q25" i="16"/>
  <c r="P25" i="16"/>
  <c r="O25" i="16"/>
  <c r="N25" i="16"/>
  <c r="M25" i="16"/>
  <c r="L25" i="16"/>
  <c r="K25" i="16"/>
  <c r="J25" i="16"/>
  <c r="I25" i="16"/>
  <c r="H25" i="16"/>
  <c r="G25" i="16"/>
  <c r="F25" i="16"/>
  <c r="E25" i="16"/>
  <c r="T23" i="16"/>
  <c r="S23" i="16"/>
  <c r="R23" i="16"/>
  <c r="Q23" i="16"/>
  <c r="P23" i="16"/>
  <c r="O23" i="16"/>
  <c r="N23" i="16"/>
  <c r="M23" i="16"/>
  <c r="L23" i="16"/>
  <c r="K23" i="16"/>
  <c r="J23" i="16"/>
  <c r="I23" i="16"/>
  <c r="H23" i="16"/>
  <c r="G23" i="16"/>
  <c r="F23" i="16"/>
  <c r="E23" i="16"/>
  <c r="T22" i="16"/>
  <c r="S22" i="16"/>
  <c r="R22" i="16"/>
  <c r="Q22" i="16"/>
  <c r="P22" i="16"/>
  <c r="O22" i="16"/>
  <c r="N22" i="16"/>
  <c r="M22" i="16"/>
  <c r="L22" i="16"/>
  <c r="K22" i="16"/>
  <c r="J22" i="16"/>
  <c r="I22" i="16"/>
  <c r="H22" i="16"/>
  <c r="G22" i="16"/>
  <c r="F22" i="16"/>
  <c r="E22" i="16"/>
  <c r="T21" i="16"/>
  <c r="S21" i="16"/>
  <c r="R21" i="16"/>
  <c r="Q21" i="16"/>
  <c r="P21" i="16"/>
  <c r="O21" i="16"/>
  <c r="N21" i="16"/>
  <c r="M21" i="16"/>
  <c r="L21" i="16"/>
  <c r="K21" i="16"/>
  <c r="J21" i="16"/>
  <c r="I21" i="16"/>
  <c r="H21" i="16"/>
  <c r="G21" i="16"/>
  <c r="F21" i="16"/>
  <c r="E21" i="16"/>
  <c r="T20" i="16"/>
  <c r="S20" i="16"/>
  <c r="R20" i="16"/>
  <c r="Q20" i="16"/>
  <c r="P20" i="16"/>
  <c r="O20" i="16"/>
  <c r="N20" i="16"/>
  <c r="M20" i="16"/>
  <c r="L20" i="16"/>
  <c r="K20" i="16"/>
  <c r="J20" i="16"/>
  <c r="I20" i="16"/>
  <c r="H20" i="16"/>
  <c r="G20" i="16"/>
  <c r="F20" i="16"/>
  <c r="E20" i="16"/>
  <c r="T19" i="16"/>
  <c r="S19" i="16"/>
  <c r="R19" i="16"/>
  <c r="Q19" i="16"/>
  <c r="P19" i="16"/>
  <c r="O19" i="16"/>
  <c r="N19" i="16"/>
  <c r="M19" i="16"/>
  <c r="L19" i="16"/>
  <c r="K19" i="16"/>
  <c r="J19" i="16"/>
  <c r="I19" i="16"/>
  <c r="H19" i="16"/>
  <c r="G19" i="16"/>
  <c r="F19" i="16"/>
  <c r="E19" i="16"/>
  <c r="T18" i="16"/>
  <c r="S18" i="16"/>
  <c r="R18" i="16"/>
  <c r="Q18" i="16"/>
  <c r="P18" i="16"/>
  <c r="O18" i="16"/>
  <c r="N18" i="16"/>
  <c r="M18" i="16"/>
  <c r="L18" i="16"/>
  <c r="K18" i="16"/>
  <c r="J18" i="16"/>
  <c r="I18" i="16"/>
  <c r="H18" i="16"/>
  <c r="G18" i="16"/>
  <c r="F18" i="16"/>
  <c r="E18" i="16"/>
  <c r="T17" i="16"/>
  <c r="S17" i="16"/>
  <c r="R17" i="16"/>
  <c r="Q17" i="16"/>
  <c r="P17" i="16"/>
  <c r="O17" i="16"/>
  <c r="N17" i="16"/>
  <c r="M17" i="16"/>
  <c r="L17" i="16"/>
  <c r="K17" i="16"/>
  <c r="J17" i="16"/>
  <c r="I17" i="16"/>
  <c r="H17" i="16"/>
  <c r="G17" i="16"/>
  <c r="F17" i="16"/>
  <c r="E17" i="16"/>
  <c r="T16" i="16"/>
  <c r="S16" i="16"/>
  <c r="R16" i="16"/>
  <c r="Q16" i="16"/>
  <c r="P16" i="16"/>
  <c r="O16" i="16"/>
  <c r="N16" i="16"/>
  <c r="M16" i="16"/>
  <c r="L16" i="16"/>
  <c r="K16" i="16"/>
  <c r="J16" i="16"/>
  <c r="I16" i="16"/>
  <c r="H16" i="16"/>
  <c r="G16" i="16"/>
  <c r="F16" i="16"/>
  <c r="E16" i="16"/>
  <c r="J54" i="24"/>
  <c r="K54" i="24"/>
  <c r="L54" i="24"/>
  <c r="I54" i="24"/>
  <c r="R54" i="24"/>
  <c r="Q54" i="24"/>
  <c r="F54" i="24"/>
  <c r="H54" i="24"/>
  <c r="E54" i="24"/>
  <c r="N54" i="24"/>
  <c r="O54" i="24"/>
  <c r="P54" i="24"/>
  <c r="M54" i="24"/>
  <c r="S54" i="24"/>
  <c r="T54" i="24"/>
  <c r="G54" i="24"/>
  <c r="D54" i="24"/>
  <c r="I26" i="24"/>
  <c r="R14" i="24"/>
  <c r="F38" i="24"/>
  <c r="K7" i="24"/>
  <c r="M30" i="24"/>
  <c r="D11" i="24"/>
  <c r="T26" i="24"/>
  <c r="K34" i="24"/>
  <c r="S26" i="24"/>
  <c r="T18" i="24"/>
  <c r="I7" i="24"/>
  <c r="F26" i="24"/>
  <c r="L34" i="24"/>
  <c r="I11" i="24"/>
  <c r="E7" i="24"/>
  <c r="J18" i="24"/>
  <c r="Q14" i="24"/>
  <c r="P34" i="24"/>
  <c r="N11" i="24"/>
  <c r="O30" i="24"/>
  <c r="L7" i="24"/>
  <c r="H38" i="24"/>
  <c r="H26" i="24"/>
  <c r="M7" i="24"/>
  <c r="S11" i="24"/>
  <c r="L14" i="24"/>
  <c r="K26" i="24"/>
  <c r="N42" i="24"/>
  <c r="S42" i="24"/>
  <c r="Q22" i="24"/>
  <c r="E38" i="24"/>
  <c r="O11" i="24"/>
  <c r="H7" i="24"/>
  <c r="O7" i="24"/>
  <c r="T42" i="24"/>
  <c r="L38" i="24"/>
  <c r="T14" i="24"/>
  <c r="N14" i="24"/>
  <c r="R18" i="24"/>
  <c r="D18" i="24"/>
  <c r="I14" i="24"/>
  <c r="M38" i="24"/>
  <c r="S14" i="24"/>
  <c r="D30" i="24"/>
  <c r="J30" i="24"/>
  <c r="D26" i="24"/>
  <c r="P18" i="24"/>
  <c r="R26" i="24"/>
  <c r="F14" i="24"/>
  <c r="Q34" i="24"/>
  <c r="K38" i="24"/>
  <c r="Q42" i="24"/>
  <c r="R30" i="24"/>
  <c r="Q11" i="24"/>
  <c r="J26" i="24"/>
  <c r="S22" i="24"/>
  <c r="I18" i="24"/>
  <c r="G30" i="24"/>
  <c r="I34" i="24"/>
  <c r="L22" i="24"/>
  <c r="M11" i="24"/>
  <c r="P26" i="24"/>
  <c r="N30" i="24"/>
  <c r="H18" i="24"/>
  <c r="T34" i="24"/>
  <c r="T22" i="24"/>
  <c r="Q26" i="24"/>
  <c r="H30" i="24"/>
  <c r="L30" i="24"/>
  <c r="G18" i="24"/>
  <c r="K42" i="24"/>
  <c r="E34" i="24"/>
  <c r="I22" i="24"/>
  <c r="H14" i="24"/>
  <c r="H42" i="24"/>
  <c r="D42" i="24"/>
  <c r="I38" i="24"/>
  <c r="G11" i="24"/>
  <c r="T11" i="24"/>
  <c r="P7" i="24"/>
  <c r="F42" i="24"/>
  <c r="N38" i="24"/>
  <c r="K11" i="24"/>
  <c r="M14" i="24"/>
  <c r="F18" i="24"/>
  <c r="S30" i="24"/>
  <c r="R7" i="24"/>
  <c r="P38" i="24"/>
  <c r="F11" i="24"/>
  <c r="R34" i="24"/>
  <c r="S18" i="24"/>
  <c r="O22" i="24"/>
  <c r="N26" i="24"/>
  <c r="E26" i="24"/>
  <c r="N34" i="24"/>
  <c r="J14" i="24"/>
  <c r="K14" i="24"/>
  <c r="O42" i="24"/>
  <c r="J42" i="24"/>
  <c r="M26" i="24"/>
  <c r="G14" i="24"/>
  <c r="E22" i="24"/>
  <c r="J7" i="24"/>
  <c r="G7" i="24"/>
  <c r="O34" i="24"/>
  <c r="R22" i="24"/>
  <c r="H34" i="24"/>
  <c r="S7" i="24"/>
  <c r="Q18" i="24"/>
  <c r="D7" i="24"/>
  <c r="G38" i="24"/>
  <c r="P11" i="24"/>
  <c r="H22" i="24"/>
  <c r="F30" i="24"/>
  <c r="I30" i="24"/>
  <c r="J11" i="24"/>
  <c r="R42" i="24"/>
  <c r="Q7" i="24"/>
  <c r="E42" i="24"/>
  <c r="Q38" i="24"/>
  <c r="G34" i="24"/>
  <c r="F22" i="24"/>
  <c r="P22" i="24"/>
  <c r="M18" i="24"/>
  <c r="M42" i="24"/>
  <c r="T38" i="24"/>
  <c r="D34" i="24"/>
  <c r="O26" i="24"/>
  <c r="N7" i="24"/>
  <c r="L42" i="24"/>
  <c r="L11" i="24"/>
  <c r="E11" i="24"/>
  <c r="M34" i="24"/>
  <c r="E30" i="24"/>
  <c r="P42" i="24"/>
  <c r="O18" i="24"/>
  <c r="E14" i="24"/>
  <c r="F34" i="24"/>
  <c r="O38" i="24"/>
  <c r="G42" i="24"/>
  <c r="P30" i="24"/>
  <c r="R38" i="24"/>
  <c r="R11" i="24"/>
  <c r="K22" i="24"/>
  <c r="G26" i="24"/>
  <c r="P14" i="24"/>
  <c r="M22" i="24"/>
  <c r="L26" i="24"/>
  <c r="T7" i="24"/>
  <c r="K30" i="24"/>
  <c r="H11" i="24"/>
  <c r="D38" i="24"/>
  <c r="N22" i="24"/>
  <c r="F7" i="24"/>
  <c r="E18" i="24"/>
  <c r="G22" i="24"/>
  <c r="J38" i="24"/>
  <c r="J22" i="24"/>
  <c r="L18" i="24"/>
  <c r="N18" i="24"/>
  <c r="O14" i="24"/>
  <c r="J34" i="24"/>
  <c r="S38" i="24"/>
  <c r="S34" i="24"/>
  <c r="I42" i="24"/>
  <c r="T30" i="24"/>
  <c r="K18" i="24"/>
  <c r="D14" i="24"/>
  <c r="D22" i="24"/>
  <c r="Q30" i="24"/>
  <c r="DM27" i="6" l="1"/>
  <c r="CO27" i="6"/>
  <c r="DJ27" i="6"/>
  <c r="CL27" i="6"/>
  <c r="DG27" i="6"/>
  <c r="CI27" i="6"/>
  <c r="DD27" i="6"/>
  <c r="CF27" i="6"/>
  <c r="DY27" i="6"/>
  <c r="DA27" i="6"/>
  <c r="CC27" i="6"/>
  <c r="DV27" i="6"/>
  <c r="CX27" i="6"/>
  <c r="CR27" i="6"/>
  <c r="DS27" i="6"/>
  <c r="CU27" i="6"/>
  <c r="DP27" i="6"/>
  <c r="DM35" i="6"/>
  <c r="CO35" i="6"/>
  <c r="DJ35" i="6"/>
  <c r="CL35" i="6"/>
  <c r="DG35" i="6"/>
  <c r="CI35" i="6"/>
  <c r="DD35" i="6"/>
  <c r="CF35" i="6"/>
  <c r="DY35" i="6"/>
  <c r="DA35" i="6"/>
  <c r="CC35" i="6"/>
  <c r="DV35" i="6"/>
  <c r="CX35" i="6"/>
  <c r="DS35" i="6"/>
  <c r="DP35" i="6"/>
  <c r="CU35" i="6"/>
  <c r="CR35" i="6"/>
  <c r="DV24" i="6"/>
  <c r="CX24" i="6"/>
  <c r="DS24" i="6"/>
  <c r="CU24" i="6"/>
  <c r="DP24" i="6"/>
  <c r="CR24" i="6"/>
  <c r="DM24" i="6"/>
  <c r="CO24" i="6"/>
  <c r="DJ24" i="6"/>
  <c r="CL24" i="6"/>
  <c r="DG24" i="6"/>
  <c r="CI24" i="6"/>
  <c r="DY24" i="6"/>
  <c r="DD24" i="6"/>
  <c r="DA24" i="6"/>
  <c r="CF24" i="6"/>
  <c r="CC24" i="6"/>
  <c r="DM80" i="6"/>
  <c r="CO80" i="6"/>
  <c r="DJ80" i="6"/>
  <c r="CL80" i="6"/>
  <c r="ED80" i="6" s="1" a="1"/>
  <c r="ED80" i="6" s="1"/>
  <c r="DG80" i="6"/>
  <c r="CI80" i="6"/>
  <c r="DD80" i="6"/>
  <c r="CF80" i="6"/>
  <c r="DY80" i="6"/>
  <c r="DA80" i="6"/>
  <c r="CC80" i="6"/>
  <c r="DV80" i="6"/>
  <c r="CX80" i="6"/>
  <c r="DS80" i="6"/>
  <c r="DP80" i="6"/>
  <c r="CU80" i="6"/>
  <c r="CR80" i="6"/>
  <c r="DV55" i="6"/>
  <c r="CX55" i="6"/>
  <c r="DS55" i="6"/>
  <c r="CU55" i="6"/>
  <c r="DP55" i="6"/>
  <c r="CR55" i="6"/>
  <c r="DM55" i="6"/>
  <c r="CO55" i="6"/>
  <c r="DJ55" i="6"/>
  <c r="CL55" i="6"/>
  <c r="DG55" i="6"/>
  <c r="CI55" i="6"/>
  <c r="CF55" i="6"/>
  <c r="CC55" i="6"/>
  <c r="DY55" i="6"/>
  <c r="DA55" i="6"/>
  <c r="DD55" i="6"/>
  <c r="DY23" i="6"/>
  <c r="DA23" i="6"/>
  <c r="CC23" i="6"/>
  <c r="DV23" i="6"/>
  <c r="CX23" i="6"/>
  <c r="DS23" i="6"/>
  <c r="CU23" i="6"/>
  <c r="DP23" i="6"/>
  <c r="CR23" i="6"/>
  <c r="DM23" i="6"/>
  <c r="CO23" i="6"/>
  <c r="DJ23" i="6"/>
  <c r="CL23" i="6"/>
  <c r="CI23" i="6"/>
  <c r="CF23" i="6"/>
  <c r="DD23" i="6"/>
  <c r="DG23" i="6"/>
  <c r="DG98" i="6"/>
  <c r="EK98" i="6" s="1" a="1"/>
  <c r="EK98" i="6" s="1"/>
  <c r="CI98" i="6"/>
  <c r="DD98" i="6"/>
  <c r="CF98" i="6"/>
  <c r="DY98" i="6"/>
  <c r="DA98" i="6"/>
  <c r="CC98" i="6"/>
  <c r="DV98" i="6"/>
  <c r="CX98" i="6"/>
  <c r="EH98" i="6" s="1" a="1"/>
  <c r="EH98" i="6" s="1"/>
  <c r="DS98" i="6"/>
  <c r="CU98" i="6"/>
  <c r="DP98" i="6"/>
  <c r="CR98" i="6"/>
  <c r="CO98" i="6"/>
  <c r="CL98" i="6"/>
  <c r="DM98" i="6"/>
  <c r="DJ98" i="6"/>
  <c r="EL98" i="6" s="1" a="1"/>
  <c r="EL98" i="6" s="1"/>
  <c r="DG60" i="6"/>
  <c r="CI60" i="6"/>
  <c r="DD60" i="6"/>
  <c r="CF60" i="6"/>
  <c r="DY60" i="6"/>
  <c r="DA60" i="6"/>
  <c r="CC60" i="6"/>
  <c r="DV60" i="6"/>
  <c r="EP60" i="6" s="1" a="1"/>
  <c r="EP60" i="6" s="1"/>
  <c r="CX60" i="6"/>
  <c r="DS60" i="6"/>
  <c r="CU60" i="6"/>
  <c r="DP60" i="6"/>
  <c r="CR60" i="6"/>
  <c r="DM60" i="6"/>
  <c r="DJ60" i="6"/>
  <c r="CO60" i="6"/>
  <c r="EE60" i="6" s="1" a="1"/>
  <c r="EE60" i="6" s="1"/>
  <c r="CL60" i="6"/>
  <c r="DV32" i="6"/>
  <c r="CX32" i="6"/>
  <c r="DS32" i="6"/>
  <c r="CU32" i="6"/>
  <c r="DP32" i="6"/>
  <c r="CR32" i="6"/>
  <c r="DM32" i="6"/>
  <c r="CO32" i="6"/>
  <c r="DJ32" i="6"/>
  <c r="CL32" i="6"/>
  <c r="DG32" i="6"/>
  <c r="CI32" i="6"/>
  <c r="DD32" i="6"/>
  <c r="DY32" i="6"/>
  <c r="DA32" i="6"/>
  <c r="CF32" i="6"/>
  <c r="CC32" i="6"/>
  <c r="DP95" i="6"/>
  <c r="CR95" i="6"/>
  <c r="DM95" i="6"/>
  <c r="CO95" i="6"/>
  <c r="DJ95" i="6"/>
  <c r="CL95" i="6"/>
  <c r="ED95" i="6" s="1" a="1"/>
  <c r="ED95" i="6" s="1"/>
  <c r="DG95" i="6"/>
  <c r="CI95" i="6"/>
  <c r="DD95" i="6"/>
  <c r="CF95" i="6"/>
  <c r="DY95" i="6"/>
  <c r="DA95" i="6"/>
  <c r="CC95" i="6"/>
  <c r="DV95" i="6"/>
  <c r="EP95" i="6" s="1" a="1"/>
  <c r="EP95" i="6" s="1"/>
  <c r="DS95" i="6"/>
  <c r="CX95" i="6"/>
  <c r="CU95" i="6"/>
  <c r="DJ67" i="6"/>
  <c r="CL67" i="6"/>
  <c r="DG67" i="6"/>
  <c r="CI67" i="6"/>
  <c r="DD67" i="6"/>
  <c r="EJ67" i="6" s="1" a="1"/>
  <c r="EJ67" i="6" s="1"/>
  <c r="CF67" i="6"/>
  <c r="DY67" i="6"/>
  <c r="DA67" i="6"/>
  <c r="CC67" i="6"/>
  <c r="DV67" i="6"/>
  <c r="CX67" i="6"/>
  <c r="DS67" i="6"/>
  <c r="CU67" i="6"/>
  <c r="DP67" i="6"/>
  <c r="DM67" i="6"/>
  <c r="CR67" i="6"/>
  <c r="CO67" i="6"/>
  <c r="DJ28" i="6"/>
  <c r="CL28" i="6"/>
  <c r="DG28" i="6"/>
  <c r="CI28" i="6"/>
  <c r="DD28" i="6"/>
  <c r="CF28" i="6"/>
  <c r="DY28" i="6"/>
  <c r="DA28" i="6"/>
  <c r="CC28" i="6"/>
  <c r="DV28" i="6"/>
  <c r="CX28" i="6"/>
  <c r="DS28" i="6"/>
  <c r="CU28" i="6"/>
  <c r="DP28" i="6"/>
  <c r="DM28" i="6"/>
  <c r="CR28" i="6"/>
  <c r="CO28" i="6"/>
  <c r="DV101" i="6"/>
  <c r="CX101" i="6"/>
  <c r="DS101" i="6"/>
  <c r="EO101" i="6" s="1" a="1"/>
  <c r="EO101" i="6" s="1"/>
  <c r="CU101" i="6"/>
  <c r="DP101" i="6"/>
  <c r="CR101" i="6"/>
  <c r="DM101" i="6"/>
  <c r="CO101" i="6"/>
  <c r="DJ101" i="6"/>
  <c r="CL101" i="6"/>
  <c r="DG101" i="6"/>
  <c r="EK101" i="6" s="1" a="1"/>
  <c r="EK101" i="6" s="1"/>
  <c r="CI101" i="6"/>
  <c r="DY101" i="6"/>
  <c r="DD101" i="6"/>
  <c r="DA101" i="6"/>
  <c r="CF101" i="6"/>
  <c r="CC101" i="6"/>
  <c r="DJ73" i="6"/>
  <c r="CL73" i="6"/>
  <c r="ED73" i="6" s="1" a="1"/>
  <c r="ED73" i="6" s="1"/>
  <c r="DG73" i="6"/>
  <c r="CI73" i="6"/>
  <c r="DD73" i="6"/>
  <c r="CF73" i="6"/>
  <c r="DY73" i="6"/>
  <c r="DA73" i="6"/>
  <c r="CC73" i="6"/>
  <c r="DV73" i="6"/>
  <c r="EP73" i="6" s="1" a="1"/>
  <c r="EP73" i="6" s="1"/>
  <c r="CX73" i="6"/>
  <c r="DS73" i="6"/>
  <c r="CU73" i="6"/>
  <c r="DP73" i="6"/>
  <c r="DM73" i="6"/>
  <c r="CR73" i="6"/>
  <c r="CO73" i="6"/>
  <c r="DS86" i="6"/>
  <c r="CU86" i="6"/>
  <c r="DP86" i="6"/>
  <c r="CR86" i="6"/>
  <c r="DM86" i="6"/>
  <c r="CO86" i="6"/>
  <c r="DJ86" i="6"/>
  <c r="CL86" i="6"/>
  <c r="DG86" i="6"/>
  <c r="EK86" i="6" s="1" a="1"/>
  <c r="EK86" i="6" s="1"/>
  <c r="CI86" i="6"/>
  <c r="DD86" i="6"/>
  <c r="CF86" i="6"/>
  <c r="DY86" i="6"/>
  <c r="DV86" i="6"/>
  <c r="DA86" i="6"/>
  <c r="CX86" i="6"/>
  <c r="CC86" i="6"/>
  <c r="EA86" i="6" s="1" a="1"/>
  <c r="EA86" i="6" s="1"/>
  <c r="DY31" i="6"/>
  <c r="DA31" i="6"/>
  <c r="CC31" i="6"/>
  <c r="DV31" i="6"/>
  <c r="CX31" i="6"/>
  <c r="DS31" i="6"/>
  <c r="CU31" i="6"/>
  <c r="DP31" i="6"/>
  <c r="CR31" i="6"/>
  <c r="DM31" i="6"/>
  <c r="CO31" i="6"/>
  <c r="DJ31" i="6"/>
  <c r="CL31" i="6"/>
  <c r="CF31" i="6"/>
  <c r="DG31" i="6"/>
  <c r="CI31" i="6"/>
  <c r="DD31" i="6"/>
  <c r="DD53" i="6"/>
  <c r="CF53" i="6"/>
  <c r="DY53" i="6"/>
  <c r="DA53" i="6"/>
  <c r="CC53" i="6"/>
  <c r="DV53" i="6"/>
  <c r="CX53" i="6"/>
  <c r="DS53" i="6"/>
  <c r="CU53" i="6"/>
  <c r="DP53" i="6"/>
  <c r="CR53" i="6"/>
  <c r="DM53" i="6"/>
  <c r="CO53" i="6"/>
  <c r="CL53" i="6"/>
  <c r="CI53" i="6"/>
  <c r="DJ53" i="6"/>
  <c r="DG53" i="6"/>
  <c r="DG21" i="6"/>
  <c r="CI21" i="6"/>
  <c r="DD21" i="6"/>
  <c r="CF21" i="6"/>
  <c r="DY21" i="6"/>
  <c r="DA21" i="6"/>
  <c r="CC21" i="6"/>
  <c r="DV21" i="6"/>
  <c r="CX21" i="6"/>
  <c r="DS21" i="6"/>
  <c r="CU21" i="6"/>
  <c r="DP21" i="6"/>
  <c r="CR21" i="6"/>
  <c r="CO21" i="6"/>
  <c r="CL21" i="6"/>
  <c r="DM21" i="6"/>
  <c r="DJ21" i="6"/>
  <c r="DS78" i="6"/>
  <c r="CU78" i="6"/>
  <c r="DP78" i="6"/>
  <c r="CR78" i="6"/>
  <c r="DM78" i="6"/>
  <c r="EM78" i="6" s="1" a="1"/>
  <c r="EM78" i="6" s="1"/>
  <c r="CO78" i="6"/>
  <c r="DJ78" i="6"/>
  <c r="CL78" i="6"/>
  <c r="DG78" i="6"/>
  <c r="CI78" i="6"/>
  <c r="DD78" i="6"/>
  <c r="CF78" i="6"/>
  <c r="DY78" i="6"/>
  <c r="EQ78" i="6" s="1" a="1"/>
  <c r="EQ78" i="6" s="1"/>
  <c r="DV78" i="6"/>
  <c r="DA78" i="6"/>
  <c r="CX78" i="6"/>
  <c r="CC78" i="6"/>
  <c r="DG52" i="6"/>
  <c r="CI52" i="6"/>
  <c r="DD52" i="6"/>
  <c r="CF52" i="6"/>
  <c r="DY52" i="6"/>
  <c r="DA52" i="6"/>
  <c r="CC52" i="6"/>
  <c r="DV52" i="6"/>
  <c r="CX52" i="6"/>
  <c r="DS52" i="6"/>
  <c r="CU52" i="6"/>
  <c r="DP52" i="6"/>
  <c r="CR52" i="6"/>
  <c r="DM52" i="6"/>
  <c r="DJ52" i="6"/>
  <c r="CO52" i="6"/>
  <c r="CL52" i="6"/>
  <c r="DJ20" i="6"/>
  <c r="CL20" i="6"/>
  <c r="DG20" i="6"/>
  <c r="CI20" i="6"/>
  <c r="DD20" i="6"/>
  <c r="CF20" i="6"/>
  <c r="DY20" i="6"/>
  <c r="DA20" i="6"/>
  <c r="CC20" i="6"/>
  <c r="DV20" i="6"/>
  <c r="CX20" i="6"/>
  <c r="DS20" i="6"/>
  <c r="CU20" i="6"/>
  <c r="DP20" i="6"/>
  <c r="DM20" i="6"/>
  <c r="CR20" i="6"/>
  <c r="CO20" i="6"/>
  <c r="DV93" i="6"/>
  <c r="CX93" i="6"/>
  <c r="EH93" i="6" s="1" a="1"/>
  <c r="EH93" i="6" s="1"/>
  <c r="DS93" i="6"/>
  <c r="CU93" i="6"/>
  <c r="DP93" i="6"/>
  <c r="CR93" i="6"/>
  <c r="DM93" i="6"/>
  <c r="CO93" i="6"/>
  <c r="DJ93" i="6"/>
  <c r="CL93" i="6"/>
  <c r="ED93" i="6" s="1" a="1"/>
  <c r="ED93" i="6" s="1"/>
  <c r="DG93" i="6"/>
  <c r="CI93" i="6"/>
  <c r="DY93" i="6"/>
  <c r="DD93" i="6"/>
  <c r="DA93" i="6"/>
  <c r="CF93" i="6"/>
  <c r="CC93" i="6"/>
  <c r="DM58" i="6"/>
  <c r="EM58" i="6" s="1" a="1"/>
  <c r="EM58" i="6" s="1"/>
  <c r="CO58" i="6"/>
  <c r="DJ58" i="6"/>
  <c r="CL58" i="6"/>
  <c r="DG58" i="6"/>
  <c r="CI58" i="6"/>
  <c r="DD58" i="6"/>
  <c r="CF58" i="6"/>
  <c r="DY58" i="6"/>
  <c r="EQ58" i="6" s="1" a="1"/>
  <c r="EQ58" i="6" s="1"/>
  <c r="DA58" i="6"/>
  <c r="CC58" i="6"/>
  <c r="DV58" i="6"/>
  <c r="CX58" i="6"/>
  <c r="DS58" i="6"/>
  <c r="DP58" i="6"/>
  <c r="CU58" i="6"/>
  <c r="CR58" i="6"/>
  <c r="EF58" i="6" s="1" a="1"/>
  <c r="EF58" i="6" s="1"/>
  <c r="DG29" i="6"/>
  <c r="CI29" i="6"/>
  <c r="DD29" i="6"/>
  <c r="CF29" i="6"/>
  <c r="DY29" i="6"/>
  <c r="DA29" i="6"/>
  <c r="CC29" i="6"/>
  <c r="DV29" i="6"/>
  <c r="CX29" i="6"/>
  <c r="DS29" i="6"/>
  <c r="CU29" i="6"/>
  <c r="DP29" i="6"/>
  <c r="CR29" i="6"/>
  <c r="CL29" i="6"/>
  <c r="DM29" i="6"/>
  <c r="CO29" i="6"/>
  <c r="DJ29" i="6"/>
  <c r="DY92" i="6"/>
  <c r="DA92" i="6"/>
  <c r="CC92" i="6"/>
  <c r="DV92" i="6"/>
  <c r="CX92" i="6"/>
  <c r="DS92" i="6"/>
  <c r="CU92" i="6"/>
  <c r="EG92" i="6" s="1" a="1"/>
  <c r="EG92" i="6" s="1"/>
  <c r="DP92" i="6"/>
  <c r="CR92" i="6"/>
  <c r="DM92" i="6"/>
  <c r="CO92" i="6"/>
  <c r="DJ92" i="6"/>
  <c r="CL92" i="6"/>
  <c r="DG92" i="6"/>
  <c r="DD92" i="6"/>
  <c r="EJ92" i="6" s="1" a="1"/>
  <c r="EJ92" i="6" s="1"/>
  <c r="CI92" i="6"/>
  <c r="CF92" i="6"/>
  <c r="DJ59" i="6"/>
  <c r="CL59" i="6"/>
  <c r="DG59" i="6"/>
  <c r="CI59" i="6"/>
  <c r="DD59" i="6"/>
  <c r="CF59" i="6"/>
  <c r="EB59" i="6" s="1" a="1"/>
  <c r="EB59" i="6" s="1"/>
  <c r="DY59" i="6"/>
  <c r="DA59" i="6"/>
  <c r="CC59" i="6"/>
  <c r="DV59" i="6"/>
  <c r="CX59" i="6"/>
  <c r="DS59" i="6"/>
  <c r="CU59" i="6"/>
  <c r="DP59" i="6"/>
  <c r="EN59" i="6" s="1" a="1"/>
  <c r="EN59" i="6" s="1"/>
  <c r="DM59" i="6"/>
  <c r="CR59" i="6"/>
  <c r="CO59" i="6"/>
  <c r="DS25" i="6"/>
  <c r="CU25" i="6"/>
  <c r="DP25" i="6"/>
  <c r="CR25" i="6"/>
  <c r="DM25" i="6"/>
  <c r="CO25" i="6"/>
  <c r="DJ25" i="6"/>
  <c r="CL25" i="6"/>
  <c r="DG25" i="6"/>
  <c r="CI25" i="6"/>
  <c r="DD25" i="6"/>
  <c r="CF25" i="6"/>
  <c r="CC25" i="6"/>
  <c r="DY25" i="6"/>
  <c r="DA25" i="6"/>
  <c r="CX25" i="6"/>
  <c r="DV25" i="6"/>
  <c r="DD99" i="6"/>
  <c r="CF99" i="6"/>
  <c r="DY99" i="6"/>
  <c r="DA99" i="6"/>
  <c r="EI99" i="6" s="1" a="1"/>
  <c r="EI99" i="6" s="1"/>
  <c r="CC99" i="6"/>
  <c r="DV99" i="6"/>
  <c r="CX99" i="6"/>
  <c r="DS99" i="6"/>
  <c r="CU99" i="6"/>
  <c r="DP99" i="6"/>
  <c r="CR99" i="6"/>
  <c r="DM99" i="6"/>
  <c r="CO99" i="6"/>
  <c r="DJ99" i="6"/>
  <c r="DG99" i="6"/>
  <c r="CL99" i="6"/>
  <c r="CI99" i="6"/>
  <c r="DP65" i="6"/>
  <c r="CR65" i="6"/>
  <c r="DM65" i="6"/>
  <c r="EM65" i="6" s="1" a="1"/>
  <c r="EM65" i="6" s="1"/>
  <c r="CO65" i="6"/>
  <c r="DJ65" i="6"/>
  <c r="CL65" i="6"/>
  <c r="DG65" i="6"/>
  <c r="CI65" i="6"/>
  <c r="DD65" i="6"/>
  <c r="CF65" i="6"/>
  <c r="DY65" i="6"/>
  <c r="DA65" i="6"/>
  <c r="CC65" i="6"/>
  <c r="DV65" i="6"/>
  <c r="DS65" i="6"/>
  <c r="CX65" i="6"/>
  <c r="CU65" i="6"/>
  <c r="DD30" i="6"/>
  <c r="CF30" i="6"/>
  <c r="DY30" i="6"/>
  <c r="DA30" i="6"/>
  <c r="CC30" i="6"/>
  <c r="DV30" i="6"/>
  <c r="CX30" i="6"/>
  <c r="DS30" i="6"/>
  <c r="CU30" i="6"/>
  <c r="DP30" i="6"/>
  <c r="CR30" i="6"/>
  <c r="DM30" i="6"/>
  <c r="CO30" i="6"/>
  <c r="DJ30" i="6"/>
  <c r="DG30" i="6"/>
  <c r="CL30" i="6"/>
  <c r="CI30" i="6"/>
  <c r="DS70" i="6"/>
  <c r="EO70" i="6" s="1" a="1"/>
  <c r="EO70" i="6" s="1"/>
  <c r="CU70" i="6"/>
  <c r="DP70" i="6"/>
  <c r="CR70" i="6"/>
  <c r="DM70" i="6"/>
  <c r="CO70" i="6"/>
  <c r="DJ70" i="6"/>
  <c r="CL70" i="6"/>
  <c r="DG70" i="6"/>
  <c r="EK70" i="6" s="1" a="1"/>
  <c r="EK70" i="6" s="1"/>
  <c r="CI70" i="6"/>
  <c r="DD70" i="6"/>
  <c r="CF70" i="6"/>
  <c r="CC70" i="6"/>
  <c r="DY70" i="6"/>
  <c r="DV70" i="6"/>
  <c r="DA70" i="6"/>
  <c r="CX70" i="6"/>
  <c r="DM50" i="6"/>
  <c r="CO50" i="6"/>
  <c r="DJ50" i="6"/>
  <c r="CL50" i="6"/>
  <c r="DG50" i="6"/>
  <c r="CI50" i="6"/>
  <c r="DD50" i="6"/>
  <c r="CF50" i="6"/>
  <c r="DY50" i="6"/>
  <c r="DA50" i="6"/>
  <c r="CC50" i="6"/>
  <c r="DV50" i="6"/>
  <c r="CX50" i="6"/>
  <c r="DS50" i="6"/>
  <c r="DP50" i="6"/>
  <c r="CU50" i="6"/>
  <c r="CR50" i="6"/>
  <c r="DP18" i="6"/>
  <c r="CR18" i="6"/>
  <c r="DM18" i="6"/>
  <c r="CO18" i="6"/>
  <c r="DJ18" i="6"/>
  <c r="CL18" i="6"/>
  <c r="DG18" i="6"/>
  <c r="CI18" i="6"/>
  <c r="DD18" i="6"/>
  <c r="CF18" i="6"/>
  <c r="DY18" i="6"/>
  <c r="DA18" i="6"/>
  <c r="CC18" i="6"/>
  <c r="DV18" i="6"/>
  <c r="DS18" i="6"/>
  <c r="CX18" i="6"/>
  <c r="CU18" i="6"/>
  <c r="DM72" i="6"/>
  <c r="CO72" i="6"/>
  <c r="DJ72" i="6"/>
  <c r="CL72" i="6"/>
  <c r="DG72" i="6"/>
  <c r="CI72" i="6"/>
  <c r="EC72" i="6" s="1" a="1"/>
  <c r="EC72" i="6" s="1"/>
  <c r="DD72" i="6"/>
  <c r="CF72" i="6"/>
  <c r="DY72" i="6"/>
  <c r="DA72" i="6"/>
  <c r="CC72" i="6"/>
  <c r="DV72" i="6"/>
  <c r="CX72" i="6"/>
  <c r="DS72" i="6"/>
  <c r="DP72" i="6"/>
  <c r="CU72" i="6"/>
  <c r="CR72" i="6"/>
  <c r="DP49" i="6"/>
  <c r="CR49" i="6"/>
  <c r="DM49" i="6"/>
  <c r="CO49" i="6"/>
  <c r="DJ49" i="6"/>
  <c r="CL49" i="6"/>
  <c r="DG49" i="6"/>
  <c r="CI49" i="6"/>
  <c r="DD49" i="6"/>
  <c r="CF49" i="6"/>
  <c r="DY49" i="6"/>
  <c r="DA49" i="6"/>
  <c r="CC49" i="6"/>
  <c r="CX49" i="6"/>
  <c r="CU49" i="6"/>
  <c r="DV49" i="6"/>
  <c r="DS49" i="6"/>
  <c r="DG90" i="6"/>
  <c r="CI90" i="6"/>
  <c r="DD90" i="6"/>
  <c r="EJ90" i="6" s="1" a="1"/>
  <c r="EJ90" i="6" s="1"/>
  <c r="CF90" i="6"/>
  <c r="DY90" i="6"/>
  <c r="DA90" i="6"/>
  <c r="CC90" i="6"/>
  <c r="DV90" i="6"/>
  <c r="CX90" i="6"/>
  <c r="DS90" i="6"/>
  <c r="CU90" i="6"/>
  <c r="EG90" i="6" s="1" a="1"/>
  <c r="EG90" i="6" s="1"/>
  <c r="DP90" i="6"/>
  <c r="CR90" i="6"/>
  <c r="DM90" i="6"/>
  <c r="DJ90" i="6"/>
  <c r="CO90" i="6"/>
  <c r="CL90" i="6"/>
  <c r="DS56" i="6"/>
  <c r="CU56" i="6"/>
  <c r="EG56" i="6" s="1" a="1"/>
  <c r="EG56" i="6" s="1"/>
  <c r="DP56" i="6"/>
  <c r="CR56" i="6"/>
  <c r="DM56" i="6"/>
  <c r="CO56" i="6"/>
  <c r="DJ56" i="6"/>
  <c r="CL56" i="6"/>
  <c r="DG56" i="6"/>
  <c r="CI56" i="6"/>
  <c r="EC56" i="6" s="1" a="1"/>
  <c r="EC56" i="6" s="1"/>
  <c r="DD56" i="6"/>
  <c r="CF56" i="6"/>
  <c r="DY56" i="6"/>
  <c r="DV56" i="6"/>
  <c r="DA56" i="6"/>
  <c r="CX56" i="6"/>
  <c r="CC56" i="6"/>
  <c r="DP26" i="6"/>
  <c r="CR26" i="6"/>
  <c r="DM26" i="6"/>
  <c r="CO26" i="6"/>
  <c r="DJ26" i="6"/>
  <c r="CL26" i="6"/>
  <c r="DG26" i="6"/>
  <c r="CI26" i="6"/>
  <c r="DD26" i="6"/>
  <c r="CF26" i="6"/>
  <c r="DY26" i="6"/>
  <c r="DA26" i="6"/>
  <c r="CC26" i="6"/>
  <c r="DV26" i="6"/>
  <c r="DS26" i="6"/>
  <c r="CX26" i="6"/>
  <c r="CU26" i="6"/>
  <c r="DM88" i="6"/>
  <c r="CO88" i="6"/>
  <c r="DJ88" i="6"/>
  <c r="CL88" i="6"/>
  <c r="DG88" i="6"/>
  <c r="CI88" i="6"/>
  <c r="DD88" i="6"/>
  <c r="CF88" i="6"/>
  <c r="EB88" i="6" s="1" a="1"/>
  <c r="EB88" i="6" s="1"/>
  <c r="DY88" i="6"/>
  <c r="DA88" i="6"/>
  <c r="CC88" i="6"/>
  <c r="DV88" i="6"/>
  <c r="CX88" i="6"/>
  <c r="DS88" i="6"/>
  <c r="DP88" i="6"/>
  <c r="CU88" i="6"/>
  <c r="EG88" i="6" s="1" a="1"/>
  <c r="EG88" i="6" s="1"/>
  <c r="CR88" i="6"/>
  <c r="DY54" i="6"/>
  <c r="DA54" i="6"/>
  <c r="CC54" i="6"/>
  <c r="DV54" i="6"/>
  <c r="CX54" i="6"/>
  <c r="DS54" i="6"/>
  <c r="CU54" i="6"/>
  <c r="DP54" i="6"/>
  <c r="CR54" i="6"/>
  <c r="DM54" i="6"/>
  <c r="CO54" i="6"/>
  <c r="DJ54" i="6"/>
  <c r="CL54" i="6"/>
  <c r="DG54" i="6"/>
  <c r="DD54" i="6"/>
  <c r="CI54" i="6"/>
  <c r="CF54" i="6"/>
  <c r="DD22" i="6"/>
  <c r="CF22" i="6"/>
  <c r="DY22" i="6"/>
  <c r="DA22" i="6"/>
  <c r="CC22" i="6"/>
  <c r="DV22" i="6"/>
  <c r="CX22" i="6"/>
  <c r="DS22" i="6"/>
  <c r="CU22" i="6"/>
  <c r="DP22" i="6"/>
  <c r="CR22" i="6"/>
  <c r="DM22" i="6"/>
  <c r="CO22" i="6"/>
  <c r="DJ22" i="6"/>
  <c r="DG22" i="6"/>
  <c r="CL22" i="6"/>
  <c r="CI22" i="6"/>
  <c r="DJ97" i="6"/>
  <c r="CL97" i="6"/>
  <c r="DG97" i="6"/>
  <c r="CI97" i="6"/>
  <c r="DD97" i="6"/>
  <c r="EJ97" i="6" s="1" a="1"/>
  <c r="EJ97" i="6" s="1"/>
  <c r="CF97" i="6"/>
  <c r="DY97" i="6"/>
  <c r="DA97" i="6"/>
  <c r="CC97" i="6"/>
  <c r="DV97" i="6"/>
  <c r="CX97" i="6"/>
  <c r="DS97" i="6"/>
  <c r="CU97" i="6"/>
  <c r="EG97" i="6" s="1" a="1"/>
  <c r="EG97" i="6" s="1"/>
  <c r="DP97" i="6"/>
  <c r="DM97" i="6"/>
  <c r="CR97" i="6"/>
  <c r="CO97" i="6"/>
  <c r="DV63" i="6"/>
  <c r="CX63" i="6"/>
  <c r="DS63" i="6"/>
  <c r="CU63" i="6"/>
  <c r="EG63" i="6" s="1" a="1"/>
  <c r="EG63" i="6" s="1"/>
  <c r="DP63" i="6"/>
  <c r="CR63" i="6"/>
  <c r="DM63" i="6"/>
  <c r="CO63" i="6"/>
  <c r="DJ63" i="6"/>
  <c r="CL63" i="6"/>
  <c r="DG63" i="6"/>
  <c r="CI63" i="6"/>
  <c r="EC63" i="6" s="1" a="1"/>
  <c r="EC63" i="6" s="1"/>
  <c r="DY63" i="6"/>
  <c r="DD63" i="6"/>
  <c r="DA63" i="6"/>
  <c r="CC63" i="6"/>
  <c r="CF63" i="6"/>
  <c r="DY62" i="6"/>
  <c r="DA62" i="6"/>
  <c r="CC62" i="6"/>
  <c r="EA62" i="6" s="1" a="1"/>
  <c r="EA62" i="6" s="1"/>
  <c r="DV62" i="6"/>
  <c r="CX62" i="6"/>
  <c r="DS62" i="6"/>
  <c r="CU62" i="6"/>
  <c r="DP62" i="6"/>
  <c r="CR62" i="6"/>
  <c r="DM62" i="6"/>
  <c r="CO62" i="6"/>
  <c r="EE62" i="6" s="1" a="1"/>
  <c r="EE62" i="6" s="1"/>
  <c r="DJ62" i="6"/>
  <c r="CL62" i="6"/>
  <c r="DG62" i="6"/>
  <c r="DD62" i="6"/>
  <c r="CI62" i="6"/>
  <c r="CF62" i="6"/>
  <c r="DS102" i="6"/>
  <c r="CU102" i="6"/>
  <c r="EG102" i="6" s="1" a="1"/>
  <c r="EG102" i="6" s="1"/>
  <c r="DP102" i="6"/>
  <c r="CR102" i="6"/>
  <c r="DM102" i="6"/>
  <c r="CO102" i="6"/>
  <c r="DJ102" i="6"/>
  <c r="CL102" i="6"/>
  <c r="DG102" i="6"/>
  <c r="CI102" i="6"/>
  <c r="EC102" i="6" s="1" a="1"/>
  <c r="EC102" i="6" s="1"/>
  <c r="DD102" i="6"/>
  <c r="CF102" i="6"/>
  <c r="CC102" i="6"/>
  <c r="DY102" i="6"/>
  <c r="DV102" i="6"/>
  <c r="DA102" i="6"/>
  <c r="CX102" i="6"/>
  <c r="DJ43" i="6"/>
  <c r="CL43" i="6"/>
  <c r="DG43" i="6"/>
  <c r="CI43" i="6"/>
  <c r="DD43" i="6"/>
  <c r="CF43" i="6"/>
  <c r="DY43" i="6"/>
  <c r="DA43" i="6"/>
  <c r="CC43" i="6"/>
  <c r="DV43" i="6"/>
  <c r="CX43" i="6"/>
  <c r="DS43" i="6"/>
  <c r="CU43" i="6"/>
  <c r="DP43" i="6"/>
  <c r="DM43" i="6"/>
  <c r="CR43" i="6"/>
  <c r="CO43" i="6"/>
  <c r="DP71" i="6"/>
  <c r="CR71" i="6"/>
  <c r="DM71" i="6"/>
  <c r="CO71" i="6"/>
  <c r="DJ71" i="6"/>
  <c r="CL71" i="6"/>
  <c r="DG71" i="6"/>
  <c r="EK71" i="6" s="1" a="1"/>
  <c r="EK71" i="6" s="1"/>
  <c r="CI71" i="6"/>
  <c r="DD71" i="6"/>
  <c r="CF71" i="6"/>
  <c r="DY71" i="6"/>
  <c r="DA71" i="6"/>
  <c r="CC71" i="6"/>
  <c r="DV71" i="6"/>
  <c r="DS71" i="6"/>
  <c r="EO71" i="6" s="1" a="1"/>
  <c r="EO71" i="6" s="1"/>
  <c r="CX71" i="6"/>
  <c r="CU71" i="6"/>
  <c r="DY46" i="6"/>
  <c r="DA46" i="6"/>
  <c r="CC46" i="6"/>
  <c r="DV46" i="6"/>
  <c r="CX46" i="6"/>
  <c r="DS46" i="6"/>
  <c r="CU46" i="6"/>
  <c r="DP46" i="6"/>
  <c r="CR46" i="6"/>
  <c r="DM46" i="6"/>
  <c r="CO46" i="6"/>
  <c r="DJ46" i="6"/>
  <c r="CL46" i="6"/>
  <c r="DG46" i="6"/>
  <c r="DD46" i="6"/>
  <c r="CI46" i="6"/>
  <c r="CF46" i="6"/>
  <c r="DV85" i="6"/>
  <c r="CX85" i="6"/>
  <c r="DS85" i="6"/>
  <c r="CU85" i="6"/>
  <c r="EG85" i="6" s="1" a="1"/>
  <c r="EG85" i="6" s="1"/>
  <c r="DP85" i="6"/>
  <c r="CR85" i="6"/>
  <c r="DM85" i="6"/>
  <c r="CO85" i="6"/>
  <c r="DJ85" i="6"/>
  <c r="CL85" i="6"/>
  <c r="DG85" i="6"/>
  <c r="CI85" i="6"/>
  <c r="EC85" i="6" s="1" a="1"/>
  <c r="EC85" i="6" s="1"/>
  <c r="CF85" i="6"/>
  <c r="CC85" i="6"/>
  <c r="DY85" i="6"/>
  <c r="DD85" i="6"/>
  <c r="DA85" i="6"/>
  <c r="DJ51" i="6"/>
  <c r="CL51" i="6"/>
  <c r="DG51" i="6"/>
  <c r="CI51" i="6"/>
  <c r="DD51" i="6"/>
  <c r="CF51" i="6"/>
  <c r="DY51" i="6"/>
  <c r="DA51" i="6"/>
  <c r="CC51" i="6"/>
  <c r="DV51" i="6"/>
  <c r="CX51" i="6"/>
  <c r="DS51" i="6"/>
  <c r="CU51" i="6"/>
  <c r="CR51" i="6"/>
  <c r="CO51" i="6"/>
  <c r="DP51" i="6"/>
  <c r="DM51" i="6"/>
  <c r="DM19" i="6"/>
  <c r="CO19" i="6"/>
  <c r="DJ19" i="6"/>
  <c r="CL19" i="6"/>
  <c r="DG19" i="6"/>
  <c r="CI19" i="6"/>
  <c r="DD19" i="6"/>
  <c r="CF19" i="6"/>
  <c r="DY19" i="6"/>
  <c r="DA19" i="6"/>
  <c r="CC19" i="6"/>
  <c r="DV19" i="6"/>
  <c r="CX19" i="6"/>
  <c r="CU19" i="6"/>
  <c r="DP19" i="6"/>
  <c r="CR19" i="6"/>
  <c r="DS19" i="6"/>
  <c r="DD83" i="6"/>
  <c r="CF83" i="6"/>
  <c r="DY83" i="6"/>
  <c r="DA83" i="6"/>
  <c r="CC83" i="6"/>
  <c r="DV83" i="6"/>
  <c r="CX83" i="6"/>
  <c r="DS83" i="6"/>
  <c r="CU83" i="6"/>
  <c r="EG83" i="6" s="1" a="1"/>
  <c r="EG83" i="6" s="1"/>
  <c r="DP83" i="6"/>
  <c r="CR83" i="6"/>
  <c r="DM83" i="6"/>
  <c r="CO83" i="6"/>
  <c r="CL83" i="6"/>
  <c r="CI83" i="6"/>
  <c r="DJ83" i="6"/>
  <c r="DG83" i="6"/>
  <c r="EK83" i="6" s="1" a="1"/>
  <c r="EK83" i="6" s="1"/>
  <c r="DV47" i="6"/>
  <c r="CX47" i="6"/>
  <c r="DS47" i="6"/>
  <c r="CU47" i="6"/>
  <c r="DP47" i="6"/>
  <c r="CR47" i="6"/>
  <c r="DM47" i="6"/>
  <c r="CO47" i="6"/>
  <c r="DJ47" i="6"/>
  <c r="CL47" i="6"/>
  <c r="DG47" i="6"/>
  <c r="CI47" i="6"/>
  <c r="DD47" i="6"/>
  <c r="DA47" i="6"/>
  <c r="CF47" i="6"/>
  <c r="CC47" i="6"/>
  <c r="DY47" i="6"/>
  <c r="DS94" i="6"/>
  <c r="CU94" i="6"/>
  <c r="DP94" i="6"/>
  <c r="CR94" i="6"/>
  <c r="DM94" i="6"/>
  <c r="CO94" i="6"/>
  <c r="EE94" i="6" s="1" a="1"/>
  <c r="EE94" i="6" s="1"/>
  <c r="DJ94" i="6"/>
  <c r="CL94" i="6"/>
  <c r="DG94" i="6"/>
  <c r="CI94" i="6"/>
  <c r="DD94" i="6"/>
  <c r="CF94" i="6"/>
  <c r="DA94" i="6"/>
  <c r="CX94" i="6"/>
  <c r="EH94" i="6" s="1" a="1"/>
  <c r="EH94" i="6" s="1"/>
  <c r="CC94" i="6"/>
  <c r="DY94" i="6"/>
  <c r="DV94" i="6"/>
  <c r="DP57" i="6"/>
  <c r="CR57" i="6"/>
  <c r="DM57" i="6"/>
  <c r="CO57" i="6"/>
  <c r="DJ57" i="6"/>
  <c r="EL57" i="6" s="1" a="1"/>
  <c r="EL57" i="6" s="1"/>
  <c r="CL57" i="6"/>
  <c r="DG57" i="6"/>
  <c r="CI57" i="6"/>
  <c r="DD57" i="6"/>
  <c r="CF57" i="6"/>
  <c r="DY57" i="6"/>
  <c r="DA57" i="6"/>
  <c r="CC57" i="6"/>
  <c r="EA57" i="6" s="1" a="1"/>
  <c r="EA57" i="6" s="1"/>
  <c r="DV57" i="6"/>
  <c r="DS57" i="6"/>
  <c r="CX57" i="6"/>
  <c r="CU57" i="6"/>
  <c r="DD61" i="6"/>
  <c r="CF61" i="6"/>
  <c r="DY61" i="6"/>
  <c r="DA61" i="6"/>
  <c r="EI61" i="6" s="1" a="1"/>
  <c r="EI61" i="6" s="1"/>
  <c r="CC61" i="6"/>
  <c r="DV61" i="6"/>
  <c r="CX61" i="6"/>
  <c r="DS61" i="6"/>
  <c r="CU61" i="6"/>
  <c r="DP61" i="6"/>
  <c r="CR61" i="6"/>
  <c r="DM61" i="6"/>
  <c r="CO61" i="6"/>
  <c r="DJ61" i="6"/>
  <c r="DG61" i="6"/>
  <c r="CL61" i="6"/>
  <c r="CI61" i="6"/>
  <c r="DS40" i="6"/>
  <c r="CU40" i="6"/>
  <c r="DP40" i="6"/>
  <c r="CR40" i="6"/>
  <c r="DM40" i="6"/>
  <c r="CO40" i="6"/>
  <c r="DJ40" i="6"/>
  <c r="CL40" i="6"/>
  <c r="DG40" i="6"/>
  <c r="CI40" i="6"/>
  <c r="DD40" i="6"/>
  <c r="CF40" i="6"/>
  <c r="CC40" i="6"/>
  <c r="DY40" i="6"/>
  <c r="DV40" i="6"/>
  <c r="CX40" i="6"/>
  <c r="DA40" i="6"/>
  <c r="DM96" i="6"/>
  <c r="CO96" i="6"/>
  <c r="EE96" i="6" s="1" a="1"/>
  <c r="EE96" i="6" s="1"/>
  <c r="DJ96" i="6"/>
  <c r="CL96" i="6"/>
  <c r="DG96" i="6"/>
  <c r="CI96" i="6"/>
  <c r="DD96" i="6"/>
  <c r="CF96" i="6"/>
  <c r="DY96" i="6"/>
  <c r="DA96" i="6"/>
  <c r="EI96" i="6" s="1" a="1"/>
  <c r="EI96" i="6" s="1"/>
  <c r="CC96" i="6"/>
  <c r="DV96" i="6"/>
  <c r="CX96" i="6"/>
  <c r="CU96" i="6"/>
  <c r="CR96" i="6"/>
  <c r="DS96" i="6"/>
  <c r="DP96" i="6"/>
  <c r="DV69" i="6"/>
  <c r="CX69" i="6"/>
  <c r="DS69" i="6"/>
  <c r="CU69" i="6"/>
  <c r="DP69" i="6"/>
  <c r="CR69" i="6"/>
  <c r="DM69" i="6"/>
  <c r="CO69" i="6"/>
  <c r="DJ69" i="6"/>
  <c r="CL69" i="6"/>
  <c r="DG69" i="6"/>
  <c r="CI69" i="6"/>
  <c r="DY69" i="6"/>
  <c r="DD69" i="6"/>
  <c r="DA69" i="6"/>
  <c r="CF69" i="6"/>
  <c r="CC69" i="6"/>
  <c r="DV39" i="6"/>
  <c r="CX39" i="6"/>
  <c r="DS39" i="6"/>
  <c r="CU39" i="6"/>
  <c r="DP39" i="6"/>
  <c r="CR39" i="6"/>
  <c r="DM39" i="6"/>
  <c r="CO39" i="6"/>
  <c r="DJ39" i="6"/>
  <c r="CL39" i="6"/>
  <c r="DG39" i="6"/>
  <c r="CI39" i="6"/>
  <c r="DY39" i="6"/>
  <c r="DD39" i="6"/>
  <c r="DA39" i="6"/>
  <c r="CF39" i="6"/>
  <c r="CC39" i="6"/>
  <c r="DD107" i="6"/>
  <c r="CF107" i="6"/>
  <c r="DY107" i="6"/>
  <c r="DA107" i="6"/>
  <c r="CC107" i="6"/>
  <c r="DV107" i="6"/>
  <c r="CX107" i="6"/>
  <c r="EH107" i="6" s="1" a="1"/>
  <c r="EH107" i="6" s="1"/>
  <c r="DS107" i="6"/>
  <c r="CU107" i="6"/>
  <c r="DP107" i="6"/>
  <c r="CR107" i="6"/>
  <c r="DM107" i="6"/>
  <c r="CO107" i="6"/>
  <c r="DJ107" i="6"/>
  <c r="DG107" i="6"/>
  <c r="EK107" i="6" s="1" a="1"/>
  <c r="EK107" i="6" s="1"/>
  <c r="CL107" i="6"/>
  <c r="CI107" i="6"/>
  <c r="DV77" i="6"/>
  <c r="CX77" i="6"/>
  <c r="DS77" i="6"/>
  <c r="CU77" i="6"/>
  <c r="DP77" i="6"/>
  <c r="CR77" i="6"/>
  <c r="EF77" i="6" s="1" a="1"/>
  <c r="EF77" i="6" s="1"/>
  <c r="DM77" i="6"/>
  <c r="CO77" i="6"/>
  <c r="DJ77" i="6"/>
  <c r="CL77" i="6"/>
  <c r="DG77" i="6"/>
  <c r="CI77" i="6"/>
  <c r="DD77" i="6"/>
  <c r="DA77" i="6"/>
  <c r="EI77" i="6" s="1" a="1"/>
  <c r="EI77" i="6" s="1"/>
  <c r="CF77" i="6"/>
  <c r="CC77" i="6"/>
  <c r="DY77" i="6"/>
  <c r="DS48" i="6"/>
  <c r="CU48" i="6"/>
  <c r="DP48" i="6"/>
  <c r="CR48" i="6"/>
  <c r="DM48" i="6"/>
  <c r="CO48" i="6"/>
  <c r="DJ48" i="6"/>
  <c r="CL48" i="6"/>
  <c r="DG48" i="6"/>
  <c r="CI48" i="6"/>
  <c r="DD48" i="6"/>
  <c r="CF48" i="6"/>
  <c r="DY48" i="6"/>
  <c r="DV48" i="6"/>
  <c r="DA48" i="6"/>
  <c r="CX48" i="6"/>
  <c r="CC48" i="6"/>
  <c r="DG82" i="6"/>
  <c r="CI82" i="6"/>
  <c r="DD82" i="6"/>
  <c r="EJ82" i="6" s="1" a="1"/>
  <c r="EJ82" i="6" s="1"/>
  <c r="CF82" i="6"/>
  <c r="DY82" i="6"/>
  <c r="DA82" i="6"/>
  <c r="CC82" i="6"/>
  <c r="DV82" i="6"/>
  <c r="CX82" i="6"/>
  <c r="DS82" i="6"/>
  <c r="CU82" i="6"/>
  <c r="EG82" i="6" s="1" a="1"/>
  <c r="EG82" i="6" s="1"/>
  <c r="DP82" i="6"/>
  <c r="CR82" i="6"/>
  <c r="DM82" i="6"/>
  <c r="DJ82" i="6"/>
  <c r="CO82" i="6"/>
  <c r="CL82" i="6"/>
  <c r="DG44" i="6"/>
  <c r="CI44" i="6"/>
  <c r="DD44" i="6"/>
  <c r="CF44" i="6"/>
  <c r="DY44" i="6"/>
  <c r="DA44" i="6"/>
  <c r="CC44" i="6"/>
  <c r="DV44" i="6"/>
  <c r="CX44" i="6"/>
  <c r="DS44" i="6"/>
  <c r="CU44" i="6"/>
  <c r="DP44" i="6"/>
  <c r="CR44" i="6"/>
  <c r="DM44" i="6"/>
  <c r="DJ44" i="6"/>
  <c r="CO44" i="6"/>
  <c r="CL44" i="6"/>
  <c r="DD91" i="6"/>
  <c r="CF91" i="6"/>
  <c r="DY91" i="6"/>
  <c r="DA91" i="6"/>
  <c r="CC91" i="6"/>
  <c r="DV91" i="6"/>
  <c r="CX91" i="6"/>
  <c r="DS91" i="6"/>
  <c r="CU91" i="6"/>
  <c r="DP91" i="6"/>
  <c r="CR91" i="6"/>
  <c r="DM91" i="6"/>
  <c r="CO91" i="6"/>
  <c r="DJ91" i="6"/>
  <c r="DG91" i="6"/>
  <c r="CL91" i="6"/>
  <c r="ED91" i="6" s="1" a="1"/>
  <c r="ED91" i="6" s="1"/>
  <c r="CI91" i="6"/>
  <c r="DY100" i="6"/>
  <c r="DA100" i="6"/>
  <c r="CC100" i="6"/>
  <c r="DV100" i="6"/>
  <c r="CX100" i="6"/>
  <c r="DS100" i="6"/>
  <c r="CU100" i="6"/>
  <c r="EG100" i="6" s="1" a="1"/>
  <c r="EG100" i="6" s="1"/>
  <c r="DP100" i="6"/>
  <c r="CR100" i="6"/>
  <c r="DM100" i="6"/>
  <c r="CO100" i="6"/>
  <c r="DJ100" i="6"/>
  <c r="CL100" i="6"/>
  <c r="CI100" i="6"/>
  <c r="CF100" i="6"/>
  <c r="EB100" i="6" s="1" a="1"/>
  <c r="EB100" i="6" s="1"/>
  <c r="DG100" i="6"/>
  <c r="DD100" i="6"/>
  <c r="DM104" i="6"/>
  <c r="CO104" i="6"/>
  <c r="DJ104" i="6"/>
  <c r="CL104" i="6"/>
  <c r="DG104" i="6"/>
  <c r="CI104" i="6"/>
  <c r="EC104" i="6" s="1" a="1"/>
  <c r="EC104" i="6" s="1"/>
  <c r="DD104" i="6"/>
  <c r="CF104" i="6"/>
  <c r="DY104" i="6"/>
  <c r="DA104" i="6"/>
  <c r="CC104" i="6"/>
  <c r="DV104" i="6"/>
  <c r="CX104" i="6"/>
  <c r="DS104" i="6"/>
  <c r="EO104" i="6" s="1" a="1"/>
  <c r="EO104" i="6" s="1"/>
  <c r="DP104" i="6"/>
  <c r="CU104" i="6"/>
  <c r="CR104" i="6"/>
  <c r="DG37" i="6"/>
  <c r="CI37" i="6"/>
  <c r="DD37" i="6"/>
  <c r="CF37" i="6"/>
  <c r="DY37" i="6"/>
  <c r="DA37" i="6"/>
  <c r="CC37" i="6"/>
  <c r="DV37" i="6"/>
  <c r="CX37" i="6"/>
  <c r="DS37" i="6"/>
  <c r="CU37" i="6"/>
  <c r="DP37" i="6"/>
  <c r="CR37" i="6"/>
  <c r="DM37" i="6"/>
  <c r="DJ37" i="6"/>
  <c r="CO37" i="6"/>
  <c r="CL37" i="6"/>
  <c r="DJ89" i="6"/>
  <c r="CL89" i="6"/>
  <c r="DG89" i="6"/>
  <c r="CI89" i="6"/>
  <c r="EC89" i="6" s="1" a="1"/>
  <c r="EC89" i="6" s="1"/>
  <c r="DD89" i="6"/>
  <c r="CF89" i="6"/>
  <c r="DY89" i="6"/>
  <c r="DA89" i="6"/>
  <c r="CC89" i="6"/>
  <c r="DV89" i="6"/>
  <c r="CX89" i="6"/>
  <c r="DS89" i="6"/>
  <c r="CU89" i="6"/>
  <c r="DP89" i="6"/>
  <c r="DM89" i="6"/>
  <c r="CR89" i="6"/>
  <c r="CO89" i="6"/>
  <c r="DY68" i="6"/>
  <c r="DA68" i="6"/>
  <c r="DV68" i="6"/>
  <c r="EP68" i="6" s="1" a="1"/>
  <c r="EP68" i="6" s="1"/>
  <c r="CX68" i="6"/>
  <c r="DS68" i="6"/>
  <c r="CU68" i="6"/>
  <c r="DP68" i="6"/>
  <c r="CR68" i="6"/>
  <c r="DM68" i="6"/>
  <c r="CO68" i="6"/>
  <c r="DJ68" i="6"/>
  <c r="CL68" i="6"/>
  <c r="CI68" i="6"/>
  <c r="CF68" i="6"/>
  <c r="CC68" i="6"/>
  <c r="DG68" i="6"/>
  <c r="DD68" i="6"/>
  <c r="DJ36" i="6"/>
  <c r="CL36" i="6"/>
  <c r="DG36" i="6"/>
  <c r="CI36" i="6"/>
  <c r="DD36" i="6"/>
  <c r="CF36" i="6"/>
  <c r="DY36" i="6"/>
  <c r="DA36" i="6"/>
  <c r="CC36" i="6"/>
  <c r="DV36" i="6"/>
  <c r="CX36" i="6"/>
  <c r="DS36" i="6"/>
  <c r="CU36" i="6"/>
  <c r="CR36" i="6"/>
  <c r="DM36" i="6"/>
  <c r="CO36" i="6"/>
  <c r="DP36" i="6"/>
  <c r="DJ105" i="6"/>
  <c r="EL105" i="6" s="1" a="1"/>
  <c r="EL105" i="6" s="1"/>
  <c r="CL105" i="6"/>
  <c r="DG105" i="6"/>
  <c r="CI105" i="6"/>
  <c r="DD105" i="6"/>
  <c r="CF105" i="6"/>
  <c r="DY105" i="6"/>
  <c r="DA105" i="6"/>
  <c r="CC105" i="6"/>
  <c r="EA105" i="6" s="1" a="1"/>
  <c r="EA105" i="6" s="1"/>
  <c r="DV105" i="6"/>
  <c r="CX105" i="6"/>
  <c r="DS105" i="6"/>
  <c r="CU105" i="6"/>
  <c r="DP105" i="6"/>
  <c r="DM105" i="6"/>
  <c r="CR105" i="6"/>
  <c r="CO105" i="6"/>
  <c r="EE105" i="6" s="1" a="1"/>
  <c r="EE105" i="6" s="1"/>
  <c r="DG74" i="6"/>
  <c r="CI74" i="6"/>
  <c r="DD74" i="6"/>
  <c r="CF74" i="6"/>
  <c r="DY74" i="6"/>
  <c r="DA74" i="6"/>
  <c r="CC74" i="6"/>
  <c r="DV74" i="6"/>
  <c r="EP74" i="6" s="1" a="1"/>
  <c r="EP74" i="6" s="1"/>
  <c r="CX74" i="6"/>
  <c r="DS74" i="6"/>
  <c r="CU74" i="6"/>
  <c r="DP74" i="6"/>
  <c r="CR74" i="6"/>
  <c r="DM74" i="6"/>
  <c r="DJ74" i="6"/>
  <c r="CO74" i="6"/>
  <c r="EE74" i="6" s="1" a="1"/>
  <c r="EE74" i="6" s="1"/>
  <c r="CL74" i="6"/>
  <c r="DD45" i="6"/>
  <c r="CF45" i="6"/>
  <c r="DY45" i="6"/>
  <c r="DA45" i="6"/>
  <c r="CC45" i="6"/>
  <c r="DV45" i="6"/>
  <c r="CX45" i="6"/>
  <c r="DS45" i="6"/>
  <c r="CU45" i="6"/>
  <c r="DP45" i="6"/>
  <c r="CR45" i="6"/>
  <c r="DM45" i="6"/>
  <c r="CO45" i="6"/>
  <c r="DJ45" i="6"/>
  <c r="DG45" i="6"/>
  <c r="CL45" i="6"/>
  <c r="CI45" i="6"/>
  <c r="DY76" i="6"/>
  <c r="DA76" i="6"/>
  <c r="CC76" i="6"/>
  <c r="DV76" i="6"/>
  <c r="CX76" i="6"/>
  <c r="EH76" i="6" s="1" a="1"/>
  <c r="EH76" i="6" s="1"/>
  <c r="DS76" i="6"/>
  <c r="CU76" i="6"/>
  <c r="DP76" i="6"/>
  <c r="CR76" i="6"/>
  <c r="DM76" i="6"/>
  <c r="CO76" i="6"/>
  <c r="DJ76" i="6"/>
  <c r="CL76" i="6"/>
  <c r="ED76" i="6" s="1" a="1"/>
  <c r="ED76" i="6" s="1"/>
  <c r="DG76" i="6"/>
  <c r="DD76" i="6"/>
  <c r="CI76" i="6"/>
  <c r="CF76" i="6"/>
  <c r="DP41" i="6"/>
  <c r="CR41" i="6"/>
  <c r="DM41" i="6"/>
  <c r="CO41" i="6"/>
  <c r="DJ41" i="6"/>
  <c r="CL41" i="6"/>
  <c r="DG41" i="6"/>
  <c r="CI41" i="6"/>
  <c r="DD41" i="6"/>
  <c r="CF41" i="6"/>
  <c r="DY41" i="6"/>
  <c r="DA41" i="6"/>
  <c r="CC41" i="6"/>
  <c r="DV41" i="6"/>
  <c r="DS41" i="6"/>
  <c r="CX41" i="6"/>
  <c r="CU41" i="6"/>
  <c r="DY84" i="6"/>
  <c r="DA84" i="6"/>
  <c r="EI84" i="6" s="1" a="1"/>
  <c r="EI84" i="6" s="1"/>
  <c r="CC84" i="6"/>
  <c r="DV84" i="6"/>
  <c r="CX84" i="6"/>
  <c r="DS84" i="6"/>
  <c r="CU84" i="6"/>
  <c r="DP84" i="6"/>
  <c r="CR84" i="6"/>
  <c r="DM84" i="6"/>
  <c r="EM84" i="6" s="1" a="1"/>
  <c r="EM84" i="6" s="1"/>
  <c r="CO84" i="6"/>
  <c r="DJ84" i="6"/>
  <c r="CL84" i="6"/>
  <c r="DG84" i="6"/>
  <c r="DD84" i="6"/>
  <c r="CI84" i="6"/>
  <c r="CF84" i="6"/>
  <c r="DP79" i="6"/>
  <c r="EN79" i="6" s="1" a="1"/>
  <c r="EN79" i="6" s="1"/>
  <c r="CR79" i="6"/>
  <c r="DM79" i="6"/>
  <c r="CO79" i="6"/>
  <c r="DJ79" i="6"/>
  <c r="CL79" i="6"/>
  <c r="DG79" i="6"/>
  <c r="CI79" i="6"/>
  <c r="DD79" i="6"/>
  <c r="EJ79" i="6" s="1" a="1"/>
  <c r="EJ79" i="6" s="1"/>
  <c r="CF79" i="6"/>
  <c r="DY79" i="6"/>
  <c r="DA79" i="6"/>
  <c r="CC79" i="6"/>
  <c r="CX79" i="6"/>
  <c r="CU79" i="6"/>
  <c r="DV79" i="6"/>
  <c r="DS79" i="6"/>
  <c r="EO79" i="6" s="1" a="1"/>
  <c r="EO79" i="6" s="1"/>
  <c r="DP34" i="6"/>
  <c r="CR34" i="6"/>
  <c r="DM34" i="6"/>
  <c r="CO34" i="6"/>
  <c r="DJ34" i="6"/>
  <c r="CL34" i="6"/>
  <c r="DG34" i="6"/>
  <c r="CI34" i="6"/>
  <c r="DD34" i="6"/>
  <c r="CF34" i="6"/>
  <c r="DY34" i="6"/>
  <c r="DA34" i="6"/>
  <c r="CC34" i="6"/>
  <c r="CX34" i="6"/>
  <c r="CU34" i="6"/>
  <c r="DS34" i="6"/>
  <c r="DV34" i="6"/>
  <c r="DP87" i="6"/>
  <c r="CR87" i="6"/>
  <c r="DM87" i="6"/>
  <c r="CO87" i="6"/>
  <c r="DJ87" i="6"/>
  <c r="CL87" i="6"/>
  <c r="DG87" i="6"/>
  <c r="EK87" i="6" s="1" a="1"/>
  <c r="EK87" i="6" s="1"/>
  <c r="CI87" i="6"/>
  <c r="DD87" i="6"/>
  <c r="CF87" i="6"/>
  <c r="DY87" i="6"/>
  <c r="DA87" i="6"/>
  <c r="CC87" i="6"/>
  <c r="DV87" i="6"/>
  <c r="DS87" i="6"/>
  <c r="EO87" i="6" s="1" a="1"/>
  <c r="EO87" i="6" s="1"/>
  <c r="CX87" i="6"/>
  <c r="CU87" i="6"/>
  <c r="DM66" i="6"/>
  <c r="CO66" i="6"/>
  <c r="DJ66" i="6"/>
  <c r="CL66" i="6"/>
  <c r="DG66" i="6"/>
  <c r="CI66" i="6"/>
  <c r="EC66" i="6" s="1" a="1"/>
  <c r="EC66" i="6" s="1"/>
  <c r="DD66" i="6"/>
  <c r="CF66" i="6"/>
  <c r="DY66" i="6"/>
  <c r="DA66" i="6"/>
  <c r="CC66" i="6"/>
  <c r="DV66" i="6"/>
  <c r="CX66" i="6"/>
  <c r="CU66" i="6"/>
  <c r="EG66" i="6" s="1" a="1"/>
  <c r="EG66" i="6" s="1"/>
  <c r="CR66" i="6"/>
  <c r="DS66" i="6"/>
  <c r="DP66" i="6"/>
  <c r="DS33" i="6"/>
  <c r="CU33" i="6"/>
  <c r="DP33" i="6"/>
  <c r="CR33" i="6"/>
  <c r="DM33" i="6"/>
  <c r="CO33" i="6"/>
  <c r="DJ33" i="6"/>
  <c r="CL33" i="6"/>
  <c r="DG33" i="6"/>
  <c r="CI33" i="6"/>
  <c r="DD33" i="6"/>
  <c r="CF33" i="6"/>
  <c r="DY33" i="6"/>
  <c r="DV33" i="6"/>
  <c r="DA33" i="6"/>
  <c r="CC33" i="6"/>
  <c r="CX33" i="6"/>
  <c r="DP103" i="6"/>
  <c r="CR103" i="6"/>
  <c r="DM103" i="6"/>
  <c r="CO103" i="6"/>
  <c r="DJ103" i="6"/>
  <c r="CL103" i="6"/>
  <c r="DG103" i="6"/>
  <c r="CI103" i="6"/>
  <c r="DD103" i="6"/>
  <c r="CF103" i="6"/>
  <c r="DY103" i="6"/>
  <c r="DA103" i="6"/>
  <c r="EI103" i="6" s="1" a="1"/>
  <c r="EI103" i="6" s="1"/>
  <c r="CC103" i="6"/>
  <c r="DV103" i="6"/>
  <c r="DS103" i="6"/>
  <c r="CX103" i="6"/>
  <c r="CU103" i="6"/>
  <c r="DS64" i="6"/>
  <c r="CU64" i="6"/>
  <c r="DP64" i="6"/>
  <c r="EN64" i="6" s="1" a="1"/>
  <c r="EN64" i="6" s="1"/>
  <c r="CR64" i="6"/>
  <c r="DM64" i="6"/>
  <c r="CO64" i="6"/>
  <c r="DJ64" i="6"/>
  <c r="CL64" i="6"/>
  <c r="DG64" i="6"/>
  <c r="CI64" i="6"/>
  <c r="DD64" i="6"/>
  <c r="EJ64" i="6" s="1" a="1"/>
  <c r="EJ64" i="6" s="1"/>
  <c r="CF64" i="6"/>
  <c r="DA64" i="6"/>
  <c r="CX64" i="6"/>
  <c r="CC64" i="6"/>
  <c r="DY64" i="6"/>
  <c r="DV64" i="6"/>
  <c r="DM42" i="6"/>
  <c r="CO42" i="6"/>
  <c r="DJ42" i="6"/>
  <c r="CL42" i="6"/>
  <c r="DG42" i="6"/>
  <c r="CI42" i="6"/>
  <c r="DD42" i="6"/>
  <c r="CF42" i="6"/>
  <c r="DY42" i="6"/>
  <c r="DA42" i="6"/>
  <c r="CC42" i="6"/>
  <c r="DV42" i="6"/>
  <c r="CX42" i="6"/>
  <c r="DS42" i="6"/>
  <c r="DP42" i="6"/>
  <c r="CU42" i="6"/>
  <c r="CR42" i="6"/>
  <c r="DD75" i="6"/>
  <c r="CF75" i="6"/>
  <c r="DY75" i="6"/>
  <c r="DA75" i="6"/>
  <c r="CC75" i="6"/>
  <c r="DV75" i="6"/>
  <c r="CX75" i="6"/>
  <c r="DS75" i="6"/>
  <c r="EO75" i="6" s="1" a="1"/>
  <c r="EO75" i="6" s="1"/>
  <c r="CU75" i="6"/>
  <c r="DP75" i="6"/>
  <c r="CR75" i="6"/>
  <c r="DM75" i="6"/>
  <c r="CO75" i="6"/>
  <c r="DJ75" i="6"/>
  <c r="DG75" i="6"/>
  <c r="CL75" i="6"/>
  <c r="ED75" i="6" s="1" a="1"/>
  <c r="ED75" i="6" s="1"/>
  <c r="CI75" i="6"/>
  <c r="DY38" i="6"/>
  <c r="DA38" i="6"/>
  <c r="CC38" i="6"/>
  <c r="DV38" i="6"/>
  <c r="CX38" i="6"/>
  <c r="DS38" i="6"/>
  <c r="CU38" i="6"/>
  <c r="DP38" i="6"/>
  <c r="CR38" i="6"/>
  <c r="DM38" i="6"/>
  <c r="CO38" i="6"/>
  <c r="DJ38" i="6"/>
  <c r="CL38" i="6"/>
  <c r="CI38" i="6"/>
  <c r="CF38" i="6"/>
  <c r="DG38" i="6"/>
  <c r="DD38" i="6"/>
  <c r="DG106" i="6"/>
  <c r="CI106" i="6"/>
  <c r="DD106" i="6"/>
  <c r="CF106" i="6"/>
  <c r="DY106" i="6"/>
  <c r="DA106" i="6"/>
  <c r="EI106" i="6" s="1" a="1"/>
  <c r="EI106" i="6" s="1"/>
  <c r="CC106" i="6"/>
  <c r="DV106" i="6"/>
  <c r="CX106" i="6"/>
  <c r="DS106" i="6"/>
  <c r="CU106" i="6"/>
  <c r="DP106" i="6"/>
  <c r="CR106" i="6"/>
  <c r="DM106" i="6"/>
  <c r="EM106" i="6" s="1" a="1"/>
  <c r="EM106" i="6" s="1"/>
  <c r="DJ106" i="6"/>
  <c r="CO106" i="6"/>
  <c r="CL106" i="6"/>
  <c r="DJ81" i="6"/>
  <c r="CL81" i="6"/>
  <c r="DG81" i="6"/>
  <c r="CI81" i="6"/>
  <c r="DD81" i="6"/>
  <c r="EJ81" i="6" s="1" a="1"/>
  <c r="EJ81" i="6" s="1"/>
  <c r="CF81" i="6"/>
  <c r="DY81" i="6"/>
  <c r="DA81" i="6"/>
  <c r="CC81" i="6"/>
  <c r="DV81" i="6"/>
  <c r="CX81" i="6"/>
  <c r="DS81" i="6"/>
  <c r="CU81" i="6"/>
  <c r="EG81" i="6" s="1" a="1"/>
  <c r="EG81" i="6" s="1"/>
  <c r="CR81" i="6"/>
  <c r="CO81" i="6"/>
  <c r="DP81" i="6"/>
  <c r="DM81" i="6"/>
  <c r="DU8" i="6" a="1"/>
  <c r="DU8" i="6" s="1"/>
  <c r="DX8" i="6" a="1"/>
  <c r="DX8" i="6" s="1"/>
  <c r="DR8" i="6" a="1"/>
  <c r="DR8" i="6" s="1"/>
  <c r="DO8" i="6" a="1"/>
  <c r="DO8" i="6" s="1"/>
  <c r="DL8" i="6" a="1"/>
  <c r="DL8" i="6" s="1"/>
  <c r="DI8" i="6" a="1"/>
  <c r="DI8" i="6" s="1"/>
  <c r="DF8" i="6" a="1"/>
  <c r="DF8" i="6" s="1"/>
  <c r="DC8" i="6" a="1"/>
  <c r="DC8" i="6" s="1"/>
  <c r="CZ8" i="6" a="1"/>
  <c r="CZ8" i="6" s="1"/>
  <c r="CW8" i="6" a="1"/>
  <c r="CW8" i="6" s="1"/>
  <c r="CT8" i="6" a="1"/>
  <c r="CT8" i="6" s="1"/>
  <c r="CQ8" i="6" a="1"/>
  <c r="CQ8" i="6" s="1"/>
  <c r="CN8" i="6" a="1"/>
  <c r="CN8" i="6" s="1"/>
  <c r="CK8" i="6" a="1"/>
  <c r="CK8" i="6" s="1"/>
  <c r="CH8" i="6" a="1"/>
  <c r="CH8" i="6" s="1"/>
  <c r="CE8" i="6" a="1"/>
  <c r="CE8" i="6" s="1"/>
  <c r="CB8" i="6" a="1"/>
  <c r="CB8" i="6" s="1"/>
  <c r="C8" i="6" a="1"/>
  <c r="C8" i="6" s="1"/>
  <c r="B12" i="21" s="1"/>
  <c r="ES40" i="6"/>
  <c r="ET40" i="6"/>
  <c r="EU40" i="6"/>
  <c r="DX40" i="6" a="1"/>
  <c r="DX40" i="6" s="1"/>
  <c r="DW40" i="6" a="1"/>
  <c r="DW40" i="6" s="1"/>
  <c r="EV40" i="6"/>
  <c r="DU40" i="6" a="1"/>
  <c r="DU40" i="6" s="1"/>
  <c r="DR40" i="6" a="1"/>
  <c r="DR40" i="6" s="1"/>
  <c r="DQ40" i="6" a="1"/>
  <c r="DQ40" i="6" s="1"/>
  <c r="DL40" i="6" a="1"/>
  <c r="DL40" i="6" s="1"/>
  <c r="DT40" i="6" a="1"/>
  <c r="DT40" i="6" s="1"/>
  <c r="DO40" i="6" a="1"/>
  <c r="DO40" i="6" s="1"/>
  <c r="DK40" i="6" a="1"/>
  <c r="DK40" i="6" s="1"/>
  <c r="DN40" i="6" a="1"/>
  <c r="DN40" i="6" s="1"/>
  <c r="DH40" i="6" a="1"/>
  <c r="DH40" i="6" s="1"/>
  <c r="DF40" i="6" a="1"/>
  <c r="DF40" i="6" s="1"/>
  <c r="DI40" i="6" a="1"/>
  <c r="DI40" i="6" s="1"/>
  <c r="CW40" i="6" a="1"/>
  <c r="CW40" i="6" s="1"/>
  <c r="CZ40" i="6" a="1"/>
  <c r="CZ40" i="6" s="1"/>
  <c r="CV40" i="6" a="1"/>
  <c r="CV40" i="6" s="1"/>
  <c r="DC40" i="6" a="1"/>
  <c r="DC40" i="6" s="1"/>
  <c r="CY40" i="6" a="1"/>
  <c r="CY40" i="6" s="1"/>
  <c r="DE40" i="6" a="1"/>
  <c r="DE40" i="6" s="1"/>
  <c r="DB40" i="6" a="1"/>
  <c r="DB40" i="6" s="1"/>
  <c r="CT40" i="6" a="1"/>
  <c r="CT40" i="6" s="1"/>
  <c r="CM40" i="6" a="1"/>
  <c r="CM40" i="6" s="1"/>
  <c r="CS40" i="6" a="1"/>
  <c r="CS40" i="6" s="1"/>
  <c r="CQ40" i="6" a="1"/>
  <c r="CQ40" i="6" s="1"/>
  <c r="CP40" i="6" a="1"/>
  <c r="CP40" i="6" s="1"/>
  <c r="CN40" i="6" a="1"/>
  <c r="CN40" i="6" s="1"/>
  <c r="CD40" i="6" a="1"/>
  <c r="CD40" i="6" s="1"/>
  <c r="CK40" i="6" a="1"/>
  <c r="CK40" i="6" s="1"/>
  <c r="CH40" i="6" a="1"/>
  <c r="CH40" i="6" s="1"/>
  <c r="CJ40" i="6" a="1"/>
  <c r="CJ40" i="6" s="1"/>
  <c r="CG40" i="6" a="1"/>
  <c r="CG40" i="6" s="1"/>
  <c r="CA40" i="6" a="1"/>
  <c r="CA40" i="6" s="1"/>
  <c r="CE40" i="6" a="1"/>
  <c r="CE40" i="6" s="1"/>
  <c r="BW40" i="6"/>
  <c r="BB40" i="6"/>
  <c r="AU40" i="6" a="1"/>
  <c r="AU40" i="6" s="1"/>
  <c r="CB40" i="6" a="1"/>
  <c r="CB40" i="6" s="1"/>
  <c r="BX40" i="6"/>
  <c r="BA40" i="6" a="1"/>
  <c r="BA40" i="6" s="1"/>
  <c r="AX40" i="6" a="1"/>
  <c r="AX40" i="6" s="1"/>
  <c r="AT40" i="6" a="1"/>
  <c r="AT40" i="6" s="1"/>
  <c r="BY40" i="6"/>
  <c r="AZ40" i="6" a="1"/>
  <c r="AZ40" i="6" s="1"/>
  <c r="AW40" i="6" a="1"/>
  <c r="AW40" i="6" s="1"/>
  <c r="BV40" i="6"/>
  <c r="AY40" i="6"/>
  <c r="AV40" i="6"/>
  <c r="AQ40" i="6" a="1"/>
  <c r="AQ40" i="6" s="1"/>
  <c r="AM40" i="6"/>
  <c r="AJ40" i="6"/>
  <c r="AC40" i="6" a="1"/>
  <c r="AC40" i="6" s="1"/>
  <c r="X40" i="6"/>
  <c r="T40" i="6" a="1"/>
  <c r="T40" i="6" s="1"/>
  <c r="M40" i="6" a="1"/>
  <c r="M40" i="6" s="1"/>
  <c r="AP40" i="6"/>
  <c r="AI40" i="6" a="1"/>
  <c r="AI40" i="6" s="1"/>
  <c r="AF40" i="6" a="1"/>
  <c r="AF40" i="6" s="1"/>
  <c r="AB40" i="6" a="1"/>
  <c r="AB40" i="6" s="1"/>
  <c r="Y40" i="6" a="1"/>
  <c r="Y40" i="6" s="1"/>
  <c r="W40" i="6" a="1"/>
  <c r="W40" i="6" s="1"/>
  <c r="S40" i="6" a="1"/>
  <c r="S40" i="6" s="1"/>
  <c r="R40" i="6"/>
  <c r="AS40" i="6"/>
  <c r="AO40" i="6" a="1"/>
  <c r="AO40" i="6" s="1"/>
  <c r="AL40" i="6" a="1"/>
  <c r="AL40" i="6" s="1"/>
  <c r="AH40" i="6" a="1"/>
  <c r="AH40" i="6" s="1"/>
  <c r="AE40" i="6" a="1"/>
  <c r="AE40" i="6" s="1"/>
  <c r="AA40" i="6"/>
  <c r="V40" i="6" a="1"/>
  <c r="V40" i="6" s="1"/>
  <c r="Q40" i="6" a="1"/>
  <c r="Q40" i="6" s="1"/>
  <c r="O40" i="6"/>
  <c r="AR40" i="6" a="1"/>
  <c r="AR40" i="6" s="1"/>
  <c r="AN40" i="6" a="1"/>
  <c r="AN40" i="6" s="1"/>
  <c r="AK40" i="6" a="1"/>
  <c r="AK40" i="6" s="1"/>
  <c r="AG40" i="6"/>
  <c r="AD40" i="6"/>
  <c r="Z40" i="6" a="1"/>
  <c r="Z40" i="6" s="1"/>
  <c r="U40" i="6"/>
  <c r="P40" i="6" a="1"/>
  <c r="P40" i="6" s="1"/>
  <c r="N40" i="6" a="1"/>
  <c r="N40" i="6" s="1"/>
  <c r="J40" i="6" a="1"/>
  <c r="J40" i="6" s="1"/>
  <c r="G40" i="6" a="1"/>
  <c r="G40" i="6" s="1"/>
  <c r="C40" i="6" a="1"/>
  <c r="C40" i="6" s="1"/>
  <c r="D40" i="6" a="1"/>
  <c r="D40" i="6" s="1"/>
  <c r="L40" i="6"/>
  <c r="I40" i="6"/>
  <c r="E40" i="6" a="1"/>
  <c r="E40" i="6" s="1"/>
  <c r="K40" i="6" a="1"/>
  <c r="K40" i="6" s="1"/>
  <c r="H40" i="6" a="1"/>
  <c r="H40" i="6" s="1"/>
  <c r="F40" i="6"/>
  <c r="ES24" i="6"/>
  <c r="ET24" i="6"/>
  <c r="EU24" i="6"/>
  <c r="DX24" i="6" a="1"/>
  <c r="DX24" i="6" s="1"/>
  <c r="EV24" i="6"/>
  <c r="DW24" i="6" a="1"/>
  <c r="DW24" i="6" s="1"/>
  <c r="DU24" i="6" a="1"/>
  <c r="DU24" i="6" s="1"/>
  <c r="DR24" i="6" a="1"/>
  <c r="DR24" i="6" s="1"/>
  <c r="DQ24" i="6" a="1"/>
  <c r="DQ24" i="6" s="1"/>
  <c r="DK24" i="6" a="1"/>
  <c r="DK24" i="6" s="1"/>
  <c r="DT24" i="6" a="1"/>
  <c r="DT24" i="6" s="1"/>
  <c r="DO24" i="6" a="1"/>
  <c r="DO24" i="6" s="1"/>
  <c r="DN24" i="6" a="1"/>
  <c r="DN24" i="6" s="1"/>
  <c r="DL24" i="6" a="1"/>
  <c r="DL24" i="6" s="1"/>
  <c r="DH24" i="6" a="1"/>
  <c r="DH24" i="6" s="1"/>
  <c r="DF24" i="6" a="1"/>
  <c r="DF24" i="6" s="1"/>
  <c r="DI24" i="6" a="1"/>
  <c r="DI24" i="6" s="1"/>
  <c r="CY24" i="6" a="1"/>
  <c r="CY24" i="6" s="1"/>
  <c r="CW24" i="6" a="1"/>
  <c r="CW24" i="6" s="1"/>
  <c r="CV24" i="6" a="1"/>
  <c r="CV24" i="6" s="1"/>
  <c r="DC24" i="6" a="1"/>
  <c r="DC24" i="6" s="1"/>
  <c r="DE24" i="6" a="1"/>
  <c r="DE24" i="6" s="1"/>
  <c r="DB24" i="6" a="1"/>
  <c r="DB24" i="6" s="1"/>
  <c r="CZ24" i="6" a="1"/>
  <c r="CZ24" i="6" s="1"/>
  <c r="CT24" i="6" a="1"/>
  <c r="CT24" i="6" s="1"/>
  <c r="CQ24" i="6" a="1"/>
  <c r="CQ24" i="6" s="1"/>
  <c r="CM24" i="6" a="1"/>
  <c r="CM24" i="6" s="1"/>
  <c r="CS24" i="6" a="1"/>
  <c r="CS24" i="6" s="1"/>
  <c r="CP24" i="6" a="1"/>
  <c r="CP24" i="6" s="1"/>
  <c r="CN24" i="6" a="1"/>
  <c r="CN24" i="6" s="1"/>
  <c r="CD24" i="6" a="1"/>
  <c r="CD24" i="6" s="1"/>
  <c r="CK24" i="6" a="1"/>
  <c r="CK24" i="6" s="1"/>
  <c r="CH24" i="6" a="1"/>
  <c r="CH24" i="6" s="1"/>
  <c r="CJ24" i="6" a="1"/>
  <c r="CJ24" i="6" s="1"/>
  <c r="CG24" i="6" a="1"/>
  <c r="CG24" i="6" s="1"/>
  <c r="CA24" i="6" a="1"/>
  <c r="CA24" i="6" s="1"/>
  <c r="CE24" i="6" a="1"/>
  <c r="CE24" i="6" s="1"/>
  <c r="CB24" i="6" a="1"/>
  <c r="CB24" i="6" s="1"/>
  <c r="BW24" i="6"/>
  <c r="AY24" i="6"/>
  <c r="AU24" i="6" a="1"/>
  <c r="AU24" i="6" s="1"/>
  <c r="BX24" i="6"/>
  <c r="BB24" i="6"/>
  <c r="AX24" i="6" a="1"/>
  <c r="AX24" i="6" s="1"/>
  <c r="AT24" i="6" a="1"/>
  <c r="AT24" i="6" s="1"/>
  <c r="BY24" i="6"/>
  <c r="BA24" i="6" a="1"/>
  <c r="BA24" i="6" s="1"/>
  <c r="AW24" i="6" a="1"/>
  <c r="AW24" i="6" s="1"/>
  <c r="BV24" i="6"/>
  <c r="AZ24" i="6" a="1"/>
  <c r="AZ24" i="6" s="1"/>
  <c r="AV24" i="6"/>
  <c r="AS24" i="6"/>
  <c r="AO24" i="6" a="1"/>
  <c r="AO24" i="6" s="1"/>
  <c r="AK24" i="6" a="1"/>
  <c r="AK24" i="6" s="1"/>
  <c r="AG24" i="6"/>
  <c r="AC24" i="6" a="1"/>
  <c r="AC24" i="6" s="1"/>
  <c r="Y24" i="6" a="1"/>
  <c r="Y24" i="6" s="1"/>
  <c r="X24" i="6"/>
  <c r="T24" i="6" a="1"/>
  <c r="T24" i="6" s="1"/>
  <c r="P24" i="6" a="1"/>
  <c r="P24" i="6" s="1"/>
  <c r="M24" i="6" a="1"/>
  <c r="M24" i="6" s="1"/>
  <c r="AR24" i="6" a="1"/>
  <c r="AR24" i="6" s="1"/>
  <c r="AN24" i="6" a="1"/>
  <c r="AN24" i="6" s="1"/>
  <c r="AJ24" i="6"/>
  <c r="AF24" i="6" a="1"/>
  <c r="AF24" i="6" s="1"/>
  <c r="AB24" i="6" a="1"/>
  <c r="AB24" i="6" s="1"/>
  <c r="W24" i="6" a="1"/>
  <c r="W24" i="6" s="1"/>
  <c r="S24" i="6" a="1"/>
  <c r="S24" i="6" s="1"/>
  <c r="AQ24" i="6" a="1"/>
  <c r="AQ24" i="6" s="1"/>
  <c r="AM24" i="6"/>
  <c r="AI24" i="6" a="1"/>
  <c r="AI24" i="6" s="1"/>
  <c r="AE24" i="6" a="1"/>
  <c r="AE24" i="6" s="1"/>
  <c r="AA24" i="6"/>
  <c r="V24" i="6" a="1"/>
  <c r="V24" i="6" s="1"/>
  <c r="R24" i="6"/>
  <c r="O24" i="6"/>
  <c r="AP24" i="6"/>
  <c r="AL24" i="6" a="1"/>
  <c r="AL24" i="6" s="1"/>
  <c r="AH24" i="6" a="1"/>
  <c r="AH24" i="6" s="1"/>
  <c r="AD24" i="6"/>
  <c r="Z24" i="6" a="1"/>
  <c r="Z24" i="6" s="1"/>
  <c r="U24" i="6"/>
  <c r="Q24" i="6" a="1"/>
  <c r="Q24" i="6" s="1"/>
  <c r="N24" i="6" a="1"/>
  <c r="N24" i="6" s="1"/>
  <c r="J24" i="6" a="1"/>
  <c r="J24" i="6" s="1"/>
  <c r="G24" i="6" a="1"/>
  <c r="G24" i="6" s="1"/>
  <c r="C24" i="6" a="1"/>
  <c r="C24" i="6" s="1"/>
  <c r="D24" i="6" a="1"/>
  <c r="D24" i="6" s="1"/>
  <c r="L24" i="6"/>
  <c r="I24" i="6"/>
  <c r="E24" i="6" a="1"/>
  <c r="E24" i="6" s="1"/>
  <c r="K24" i="6" a="1"/>
  <c r="K24" i="6" s="1"/>
  <c r="H24" i="6" a="1"/>
  <c r="H24" i="6" s="1"/>
  <c r="F24" i="6"/>
  <c r="EV96" i="6"/>
  <c r="I100" i="21" s="1"/>
  <c r="ES96" i="6"/>
  <c r="C100" i="21" s="1"/>
  <c r="ET96" i="6"/>
  <c r="E100" i="21" s="1"/>
  <c r="DX96" i="6" a="1"/>
  <c r="DX96" i="6" s="1"/>
  <c r="DW96" i="6" a="1"/>
  <c r="DW96" i="6" s="1"/>
  <c r="EU96" i="6"/>
  <c r="G100" i="21" s="1"/>
  <c r="EP96" i="6" a="1"/>
  <c r="EP96" i="6" s="1"/>
  <c r="DQ96" i="6" a="1"/>
  <c r="DQ96" i="6" s="1"/>
  <c r="DU96" i="6" a="1"/>
  <c r="DU96" i="6" s="1"/>
  <c r="EQ96" i="6" a="1"/>
  <c r="EQ96" i="6" s="1"/>
  <c r="DR96" i="6" a="1"/>
  <c r="DR96" i="6" s="1"/>
  <c r="EN96" i="6" a="1"/>
  <c r="EN96" i="6" s="1"/>
  <c r="DO96" i="6" a="1"/>
  <c r="DO96" i="6" s="1"/>
  <c r="DN96" i="6" a="1"/>
  <c r="DN96" i="6" s="1"/>
  <c r="DT96" i="6" a="1"/>
  <c r="DT96" i="6" s="1"/>
  <c r="EO96" i="6" a="1"/>
  <c r="EO96" i="6" s="1"/>
  <c r="EM96" i="6" a="1"/>
  <c r="EM96" i="6" s="1"/>
  <c r="DL96" i="6" a="1"/>
  <c r="DL96" i="6" s="1"/>
  <c r="DI96" i="6" a="1"/>
  <c r="DI96" i="6" s="1"/>
  <c r="DK96" i="6" a="1"/>
  <c r="DK96" i="6" s="1"/>
  <c r="DH96" i="6" a="1"/>
  <c r="DH96" i="6" s="1"/>
  <c r="EK96" i="6" a="1"/>
  <c r="EK96" i="6" s="1"/>
  <c r="DE96" i="6" a="1"/>
  <c r="DE96" i="6" s="1"/>
  <c r="EL96" i="6" a="1"/>
  <c r="EL96" i="6" s="1"/>
  <c r="CZ96" i="6" a="1"/>
  <c r="CZ96" i="6" s="1"/>
  <c r="EJ96" i="6" a="1"/>
  <c r="EJ96" i="6" s="1"/>
  <c r="CY96" i="6" a="1"/>
  <c r="CY96" i="6" s="1"/>
  <c r="CW96" i="6" a="1"/>
  <c r="CW96" i="6" s="1"/>
  <c r="DF96" i="6" a="1"/>
  <c r="DF96" i="6" s="1"/>
  <c r="DC96" i="6" a="1"/>
  <c r="DC96" i="6" s="1"/>
  <c r="CV96" i="6" a="1"/>
  <c r="CV96" i="6" s="1"/>
  <c r="DB96" i="6" a="1"/>
  <c r="DB96" i="6" s="1"/>
  <c r="EH96" i="6" a="1"/>
  <c r="EH96" i="6" s="1"/>
  <c r="EG96" i="6" a="1"/>
  <c r="EG96" i="6" s="1"/>
  <c r="CP96" i="6" a="1"/>
  <c r="CP96" i="6" s="1"/>
  <c r="CM96" i="6" a="1"/>
  <c r="CM96" i="6" s="1"/>
  <c r="ED96" i="6" a="1"/>
  <c r="ED96" i="6" s="1"/>
  <c r="CT96" i="6" a="1"/>
  <c r="CT96" i="6" s="1"/>
  <c r="EF96" i="6" a="1"/>
  <c r="EF96" i="6" s="1"/>
  <c r="CS96" i="6" a="1"/>
  <c r="CS96" i="6" s="1"/>
  <c r="CQ96" i="6" a="1"/>
  <c r="CQ96" i="6" s="1"/>
  <c r="CN96" i="6" a="1"/>
  <c r="CN96" i="6" s="1"/>
  <c r="EC96" i="6" a="1"/>
  <c r="EC96" i="6" s="1"/>
  <c r="CD96" i="6" a="1"/>
  <c r="CD96" i="6" s="1"/>
  <c r="CH96" i="6" a="1"/>
  <c r="CH96" i="6" s="1"/>
  <c r="CK96" i="6" a="1"/>
  <c r="CK96" i="6" s="1"/>
  <c r="CG96" i="6" a="1"/>
  <c r="CG96" i="6" s="1"/>
  <c r="EB96" i="6" a="1"/>
  <c r="EB96" i="6" s="1"/>
  <c r="CJ96" i="6" a="1"/>
  <c r="CJ96" i="6" s="1"/>
  <c r="CE96" i="6" a="1"/>
  <c r="CE96" i="6" s="1"/>
  <c r="CB96" i="6" a="1"/>
  <c r="CB96" i="6" s="1"/>
  <c r="BW96" i="6"/>
  <c r="F100" i="21" s="1"/>
  <c r="BB96" i="6"/>
  <c r="BT96" i="6" s="1" a="1"/>
  <c r="BT96" i="6" s="1"/>
  <c r="AX96" i="6" a="1"/>
  <c r="AX96" i="6" s="1"/>
  <c r="AT96" i="6" a="1"/>
  <c r="AT96" i="6" s="1"/>
  <c r="AR96" i="6" a="1"/>
  <c r="AR96" i="6" s="1"/>
  <c r="AN96" i="6" a="1"/>
  <c r="AN96" i="6" s="1"/>
  <c r="AJ96" i="6"/>
  <c r="BN96" i="6" s="1" a="1"/>
  <c r="BN96" i="6" s="1"/>
  <c r="AF96" i="6" a="1"/>
  <c r="AF96" i="6" s="1"/>
  <c r="AB96" i="6" a="1"/>
  <c r="AB96" i="6" s="1"/>
  <c r="EA96" i="6" a="1"/>
  <c r="EA96" i="6" s="1"/>
  <c r="BX96" i="6"/>
  <c r="H100" i="21" s="1"/>
  <c r="BA96" i="6" a="1"/>
  <c r="BA96" i="6" s="1"/>
  <c r="AW96" i="6" a="1"/>
  <c r="AW96" i="6" s="1"/>
  <c r="AQ96" i="6" a="1"/>
  <c r="AQ96" i="6" s="1"/>
  <c r="AM96" i="6"/>
  <c r="BO96" i="6" s="1" a="1"/>
  <c r="BO96" i="6" s="1"/>
  <c r="AI96" i="6" a="1"/>
  <c r="AI96" i="6" s="1"/>
  <c r="AE96" i="6" a="1"/>
  <c r="AE96" i="6" s="1"/>
  <c r="AA96" i="6"/>
  <c r="BK96" i="6" s="1" a="1"/>
  <c r="BK96" i="6" s="1"/>
  <c r="BY96" i="6"/>
  <c r="J100" i="21" s="1"/>
  <c r="AZ96" i="6" a="1"/>
  <c r="AZ96" i="6" s="1"/>
  <c r="AV96" i="6"/>
  <c r="BR96" i="6" s="1" a="1"/>
  <c r="BR96" i="6" s="1"/>
  <c r="AP96" i="6"/>
  <c r="BP96" i="6" s="1" a="1"/>
  <c r="BP96" i="6" s="1"/>
  <c r="AL96" i="6" a="1"/>
  <c r="AL96" i="6" s="1"/>
  <c r="AH96" i="6" a="1"/>
  <c r="AH96" i="6" s="1"/>
  <c r="AD96" i="6"/>
  <c r="BL96" i="6" s="1" a="1"/>
  <c r="BL96" i="6" s="1"/>
  <c r="Z96" i="6" a="1"/>
  <c r="Z96" i="6" s="1"/>
  <c r="CA96" i="6" a="1"/>
  <c r="CA96" i="6" s="1"/>
  <c r="BV96" i="6"/>
  <c r="D100" i="21" s="1"/>
  <c r="AY96" i="6"/>
  <c r="BS96" i="6" s="1" a="1"/>
  <c r="BS96" i="6" s="1"/>
  <c r="AU96" i="6" a="1"/>
  <c r="AU96" i="6" s="1"/>
  <c r="AS96" i="6"/>
  <c r="BQ96" i="6" s="1" a="1"/>
  <c r="BQ96" i="6" s="1"/>
  <c r="AO96" i="6" a="1"/>
  <c r="AO96" i="6" s="1"/>
  <c r="AK96" i="6" a="1"/>
  <c r="AK96" i="6" s="1"/>
  <c r="AG96" i="6"/>
  <c r="BM96" i="6" s="1" a="1"/>
  <c r="BM96" i="6" s="1"/>
  <c r="AC96" i="6" a="1"/>
  <c r="AC96" i="6" s="1"/>
  <c r="Y96" i="6" a="1"/>
  <c r="Y96" i="6" s="1"/>
  <c r="T96" i="6" a="1"/>
  <c r="T96" i="6" s="1"/>
  <c r="M96" i="6" a="1"/>
  <c r="M96" i="6" s="1"/>
  <c r="L96" i="6"/>
  <c r="BF96" i="6" s="1" a="1"/>
  <c r="BF96" i="6" s="1"/>
  <c r="W96" i="6" a="1"/>
  <c r="W96" i="6" s="1"/>
  <c r="S96" i="6" a="1"/>
  <c r="S96" i="6" s="1"/>
  <c r="R96" i="6"/>
  <c r="BH96" i="6" s="1" a="1"/>
  <c r="BH96" i="6" s="1"/>
  <c r="K96" i="6" a="1"/>
  <c r="K96" i="6" s="1"/>
  <c r="V96" i="6" a="1"/>
  <c r="V96" i="6" s="1"/>
  <c r="Q96" i="6" a="1"/>
  <c r="Q96" i="6" s="1"/>
  <c r="O96" i="6"/>
  <c r="BG96" i="6" s="1" a="1"/>
  <c r="BG96" i="6" s="1"/>
  <c r="J96" i="6" a="1"/>
  <c r="J96" i="6" s="1"/>
  <c r="X96" i="6"/>
  <c r="BJ96" i="6" s="1" a="1"/>
  <c r="BJ96" i="6" s="1"/>
  <c r="U96" i="6"/>
  <c r="BI96" i="6" s="1" a="1"/>
  <c r="BI96" i="6" s="1"/>
  <c r="P96" i="6" a="1"/>
  <c r="P96" i="6" s="1"/>
  <c r="N96" i="6" a="1"/>
  <c r="N96" i="6" s="1"/>
  <c r="I96" i="6"/>
  <c r="BE96" i="6" s="1" a="1"/>
  <c r="BE96" i="6" s="1"/>
  <c r="H96" i="6" a="1"/>
  <c r="H96" i="6" s="1"/>
  <c r="D96" i="6" a="1"/>
  <c r="D96" i="6" s="1"/>
  <c r="G96" i="6" a="1"/>
  <c r="G96" i="6" s="1"/>
  <c r="E96" i="6" a="1"/>
  <c r="E96" i="6" s="1"/>
  <c r="F96" i="6"/>
  <c r="BD96" i="6" s="1" a="1"/>
  <c r="BD96" i="6" s="1"/>
  <c r="C96" i="6" a="1"/>
  <c r="C96" i="6" s="1"/>
  <c r="B100" i="21" s="1"/>
  <c r="ES80" i="6"/>
  <c r="C84" i="21" s="1"/>
  <c r="ET80" i="6"/>
  <c r="E84" i="21" s="1"/>
  <c r="EU80" i="6"/>
  <c r="G84" i="21" s="1"/>
  <c r="DX80" i="6" a="1"/>
  <c r="DX80" i="6" s="1"/>
  <c r="EV80" i="6"/>
  <c r="I84" i="21" s="1"/>
  <c r="DW80" i="6" a="1"/>
  <c r="DW80" i="6" s="1"/>
  <c r="EP80" i="6" a="1"/>
  <c r="EP80" i="6" s="1"/>
  <c r="DU80" i="6" a="1"/>
  <c r="DU80" i="6" s="1"/>
  <c r="EO80" i="6" a="1"/>
  <c r="EO80" i="6" s="1"/>
  <c r="DQ80" i="6" a="1"/>
  <c r="DQ80" i="6" s="1"/>
  <c r="EN80" i="6" a="1"/>
  <c r="EN80" i="6" s="1"/>
  <c r="DO80" i="6" a="1"/>
  <c r="DO80" i="6" s="1"/>
  <c r="DN80" i="6" a="1"/>
  <c r="DN80" i="6" s="1"/>
  <c r="DT80" i="6" a="1"/>
  <c r="DT80" i="6" s="1"/>
  <c r="EM80" i="6" a="1"/>
  <c r="EM80" i="6" s="1"/>
  <c r="EQ80" i="6" a="1"/>
  <c r="EQ80" i="6" s="1"/>
  <c r="DL80" i="6" a="1"/>
  <c r="DL80" i="6" s="1"/>
  <c r="DI80" i="6" a="1"/>
  <c r="DI80" i="6" s="1"/>
  <c r="DR80" i="6" a="1"/>
  <c r="DR80" i="6" s="1"/>
  <c r="DK80" i="6" a="1"/>
  <c r="DK80" i="6" s="1"/>
  <c r="DH80" i="6" a="1"/>
  <c r="DH80" i="6" s="1"/>
  <c r="EK80" i="6" a="1"/>
  <c r="EK80" i="6" s="1"/>
  <c r="EL80" i="6" a="1"/>
  <c r="EL80" i="6" s="1"/>
  <c r="CZ80" i="6" a="1"/>
  <c r="CZ80" i="6" s="1"/>
  <c r="DF80" i="6" a="1"/>
  <c r="DF80" i="6" s="1"/>
  <c r="EJ80" i="6" a="1"/>
  <c r="EJ80" i="6" s="1"/>
  <c r="CY80" i="6" a="1"/>
  <c r="CY80" i="6" s="1"/>
  <c r="CW80" i="6" a="1"/>
  <c r="CW80" i="6" s="1"/>
  <c r="DE80" i="6" a="1"/>
  <c r="DE80" i="6" s="1"/>
  <c r="DC80" i="6" a="1"/>
  <c r="DC80" i="6" s="1"/>
  <c r="CV80" i="6" a="1"/>
  <c r="CV80" i="6" s="1"/>
  <c r="DB80" i="6" a="1"/>
  <c r="DB80" i="6" s="1"/>
  <c r="EI80" i="6" a="1"/>
  <c r="EI80" i="6" s="1"/>
  <c r="EH80" i="6" a="1"/>
  <c r="EH80" i="6" s="1"/>
  <c r="EG80" i="6" a="1"/>
  <c r="EG80" i="6" s="1"/>
  <c r="CQ80" i="6" a="1"/>
  <c r="CQ80" i="6" s="1"/>
  <c r="CM80" i="6" a="1"/>
  <c r="CM80" i="6" s="1"/>
  <c r="CP80" i="6" a="1"/>
  <c r="CP80" i="6" s="1"/>
  <c r="CT80" i="6" a="1"/>
  <c r="CT80" i="6" s="1"/>
  <c r="EE80" i="6" a="1"/>
  <c r="EE80" i="6" s="1"/>
  <c r="CS80" i="6" a="1"/>
  <c r="CS80" i="6" s="1"/>
  <c r="EF80" i="6" a="1"/>
  <c r="EF80" i="6" s="1"/>
  <c r="CN80" i="6" a="1"/>
  <c r="CN80" i="6" s="1"/>
  <c r="EC80" i="6" a="1"/>
  <c r="EC80" i="6" s="1"/>
  <c r="CD80" i="6" a="1"/>
  <c r="CD80" i="6" s="1"/>
  <c r="CK80" i="6" a="1"/>
  <c r="CK80" i="6" s="1"/>
  <c r="CH80" i="6" a="1"/>
  <c r="CH80" i="6" s="1"/>
  <c r="CJ80" i="6" a="1"/>
  <c r="CJ80" i="6" s="1"/>
  <c r="CG80" i="6" a="1"/>
  <c r="CG80" i="6" s="1"/>
  <c r="EB80" i="6" a="1"/>
  <c r="EB80" i="6" s="1"/>
  <c r="CE80" i="6" a="1"/>
  <c r="CE80" i="6" s="1"/>
  <c r="CB80" i="6" a="1"/>
  <c r="CB80" i="6" s="1"/>
  <c r="BW80" i="6"/>
  <c r="F84" i="21" s="1"/>
  <c r="BB80" i="6"/>
  <c r="BT80" i="6" s="1" a="1"/>
  <c r="BT80" i="6" s="1"/>
  <c r="AX80" i="6" a="1"/>
  <c r="AX80" i="6" s="1"/>
  <c r="AT80" i="6" a="1"/>
  <c r="AT80" i="6" s="1"/>
  <c r="AS80" i="6"/>
  <c r="BQ80" i="6" s="1" a="1"/>
  <c r="BQ80" i="6" s="1"/>
  <c r="AO80" i="6" a="1"/>
  <c r="AO80" i="6" s="1"/>
  <c r="AH80" i="6" a="1"/>
  <c r="AH80" i="6" s="1"/>
  <c r="AE80" i="6" a="1"/>
  <c r="AE80" i="6" s="1"/>
  <c r="AA80" i="6"/>
  <c r="BK80" i="6" s="1" a="1"/>
  <c r="BK80" i="6" s="1"/>
  <c r="EA80" i="6" a="1"/>
  <c r="EA80" i="6" s="1"/>
  <c r="BX80" i="6"/>
  <c r="H84" i="21" s="1"/>
  <c r="BA80" i="6" a="1"/>
  <c r="BA80" i="6" s="1"/>
  <c r="AW80" i="6" a="1"/>
  <c r="AW80" i="6" s="1"/>
  <c r="AR80" i="6" a="1"/>
  <c r="AR80" i="6" s="1"/>
  <c r="AN80" i="6" a="1"/>
  <c r="AN80" i="6" s="1"/>
  <c r="AK80" i="6" a="1"/>
  <c r="AK80" i="6" s="1"/>
  <c r="AG80" i="6"/>
  <c r="BM80" i="6" s="1" a="1"/>
  <c r="BM80" i="6" s="1"/>
  <c r="AD80" i="6"/>
  <c r="BL80" i="6" s="1" a="1"/>
  <c r="BL80" i="6" s="1"/>
  <c r="Z80" i="6" a="1"/>
  <c r="Z80" i="6" s="1"/>
  <c r="BY80" i="6"/>
  <c r="J84" i="21" s="1"/>
  <c r="AZ80" i="6" a="1"/>
  <c r="AZ80" i="6" s="1"/>
  <c r="AV80" i="6"/>
  <c r="BR80" i="6" s="1" a="1"/>
  <c r="BR80" i="6" s="1"/>
  <c r="AQ80" i="6" a="1"/>
  <c r="AQ80" i="6" s="1"/>
  <c r="AM80" i="6"/>
  <c r="BO80" i="6" s="1" a="1"/>
  <c r="BO80" i="6" s="1"/>
  <c r="AJ80" i="6"/>
  <c r="BN80" i="6" s="1" a="1"/>
  <c r="BN80" i="6" s="1"/>
  <c r="AF80" i="6" a="1"/>
  <c r="AF80" i="6" s="1"/>
  <c r="AC80" i="6" a="1"/>
  <c r="AC80" i="6" s="1"/>
  <c r="Y80" i="6" a="1"/>
  <c r="Y80" i="6" s="1"/>
  <c r="CA80" i="6" a="1"/>
  <c r="CA80" i="6" s="1"/>
  <c r="BV80" i="6"/>
  <c r="D84" i="21" s="1"/>
  <c r="AY80" i="6"/>
  <c r="BS80" i="6" s="1" a="1"/>
  <c r="BS80" i="6" s="1"/>
  <c r="AU80" i="6" a="1"/>
  <c r="AU80" i="6" s="1"/>
  <c r="AP80" i="6"/>
  <c r="BP80" i="6" s="1" a="1"/>
  <c r="BP80" i="6" s="1"/>
  <c r="AL80" i="6" a="1"/>
  <c r="AL80" i="6" s="1"/>
  <c r="AI80" i="6" a="1"/>
  <c r="AI80" i="6" s="1"/>
  <c r="AB80" i="6" a="1"/>
  <c r="AB80" i="6" s="1"/>
  <c r="V80" i="6" a="1"/>
  <c r="V80" i="6" s="1"/>
  <c r="S80" i="6" a="1"/>
  <c r="S80" i="6" s="1"/>
  <c r="M80" i="6" a="1"/>
  <c r="M80" i="6" s="1"/>
  <c r="L80" i="6"/>
  <c r="BF80" i="6" s="1" a="1"/>
  <c r="BF80" i="6" s="1"/>
  <c r="R80" i="6"/>
  <c r="BH80" i="6" s="1" a="1"/>
  <c r="BH80" i="6" s="1"/>
  <c r="K80" i="6" a="1"/>
  <c r="K80" i="6" s="1"/>
  <c r="X80" i="6"/>
  <c r="BJ80" i="6" s="1" a="1"/>
  <c r="BJ80" i="6" s="1"/>
  <c r="U80" i="6"/>
  <c r="BI80" i="6" s="1" a="1"/>
  <c r="BI80" i="6" s="1"/>
  <c r="Q80" i="6" a="1"/>
  <c r="Q80" i="6" s="1"/>
  <c r="O80" i="6"/>
  <c r="BG80" i="6" s="1" a="1"/>
  <c r="BG80" i="6" s="1"/>
  <c r="J80" i="6" a="1"/>
  <c r="J80" i="6" s="1"/>
  <c r="W80" i="6" a="1"/>
  <c r="W80" i="6" s="1"/>
  <c r="T80" i="6" a="1"/>
  <c r="T80" i="6" s="1"/>
  <c r="P80" i="6" a="1"/>
  <c r="P80" i="6" s="1"/>
  <c r="N80" i="6" a="1"/>
  <c r="N80" i="6" s="1"/>
  <c r="I80" i="6"/>
  <c r="BE80" i="6" s="1" a="1"/>
  <c r="BE80" i="6" s="1"/>
  <c r="D80" i="6" a="1"/>
  <c r="D80" i="6" s="1"/>
  <c r="H80" i="6" a="1"/>
  <c r="H80" i="6" s="1"/>
  <c r="E80" i="6" a="1"/>
  <c r="E80" i="6" s="1"/>
  <c r="G80" i="6" a="1"/>
  <c r="G80" i="6" s="1"/>
  <c r="F80" i="6"/>
  <c r="BD80" i="6" s="1" a="1"/>
  <c r="BD80" i="6" s="1"/>
  <c r="C80" i="6" a="1"/>
  <c r="C80" i="6" s="1"/>
  <c r="B84" i="21" s="1"/>
  <c r="ES69" i="6"/>
  <c r="C73" i="21" s="1"/>
  <c r="ET69" i="6"/>
  <c r="E73" i="21" s="1"/>
  <c r="EU69" i="6"/>
  <c r="G73" i="21" s="1"/>
  <c r="EV69" i="6"/>
  <c r="I73" i="21" s="1"/>
  <c r="EQ69" i="6" a="1"/>
  <c r="EQ69" i="6" s="1"/>
  <c r="DX69" i="6" a="1"/>
  <c r="DX69" i="6" s="1"/>
  <c r="DW69" i="6" a="1"/>
  <c r="DW69" i="6" s="1"/>
  <c r="EP69" i="6" a="1"/>
  <c r="EP69" i="6" s="1"/>
  <c r="DT69" i="6" a="1"/>
  <c r="DT69" i="6" s="1"/>
  <c r="DU69" i="6" a="1"/>
  <c r="DU69" i="6" s="1"/>
  <c r="EO69" i="6" a="1"/>
  <c r="EO69" i="6" s="1"/>
  <c r="DO69" i="6" a="1"/>
  <c r="DO69" i="6" s="1"/>
  <c r="DN69" i="6" a="1"/>
  <c r="DN69" i="6" s="1"/>
  <c r="DR69" i="6" a="1"/>
  <c r="DR69" i="6" s="1"/>
  <c r="EN69" i="6" a="1"/>
  <c r="EN69" i="6" s="1"/>
  <c r="EM69" i="6" a="1"/>
  <c r="EM69" i="6" s="1"/>
  <c r="DQ69" i="6" a="1"/>
  <c r="DQ69" i="6" s="1"/>
  <c r="DL69" i="6" a="1"/>
  <c r="DL69" i="6" s="1"/>
  <c r="DI69" i="6" a="1"/>
  <c r="DI69" i="6" s="1"/>
  <c r="DH69" i="6" a="1"/>
  <c r="DH69" i="6" s="1"/>
  <c r="DK69" i="6" a="1"/>
  <c r="DK69" i="6" s="1"/>
  <c r="EK69" i="6" a="1"/>
  <c r="EK69" i="6" s="1"/>
  <c r="DE69" i="6" a="1"/>
  <c r="DE69" i="6" s="1"/>
  <c r="EL69" i="6" a="1"/>
  <c r="EL69" i="6" s="1"/>
  <c r="EJ69" i="6" a="1"/>
  <c r="EJ69" i="6" s="1"/>
  <c r="DB69" i="6" a="1"/>
  <c r="DB69" i="6" s="1"/>
  <c r="CY69" i="6" a="1"/>
  <c r="CY69" i="6" s="1"/>
  <c r="EH69" i="6" a="1"/>
  <c r="EH69" i="6" s="1"/>
  <c r="CV69" i="6" a="1"/>
  <c r="CV69" i="6" s="1"/>
  <c r="EI69" i="6" a="1"/>
  <c r="EI69" i="6" s="1"/>
  <c r="DF69" i="6" a="1"/>
  <c r="DF69" i="6" s="1"/>
  <c r="DC69" i="6" a="1"/>
  <c r="DC69" i="6" s="1"/>
  <c r="CW69" i="6" a="1"/>
  <c r="CW69" i="6" s="1"/>
  <c r="CZ69" i="6" a="1"/>
  <c r="CZ69" i="6" s="1"/>
  <c r="CT69" i="6" a="1"/>
  <c r="CT69" i="6" s="1"/>
  <c r="CQ69" i="6" a="1"/>
  <c r="CQ69" i="6" s="1"/>
  <c r="EE69" i="6" a="1"/>
  <c r="EE69" i="6" s="1"/>
  <c r="CM69" i="6" a="1"/>
  <c r="CM69" i="6" s="1"/>
  <c r="EG69" i="6" a="1"/>
  <c r="EG69" i="6" s="1"/>
  <c r="CS69" i="6" a="1"/>
  <c r="CS69" i="6" s="1"/>
  <c r="EF69" i="6" a="1"/>
  <c r="EF69" i="6" s="1"/>
  <c r="CP69" i="6" a="1"/>
  <c r="CP69" i="6" s="1"/>
  <c r="CN69" i="6" a="1"/>
  <c r="CN69" i="6" s="1"/>
  <c r="CK69" i="6" a="1"/>
  <c r="CK69" i="6" s="1"/>
  <c r="CH69" i="6" a="1"/>
  <c r="CH69" i="6" s="1"/>
  <c r="EB69" i="6" a="1"/>
  <c r="EB69" i="6" s="1"/>
  <c r="CD69" i="6" a="1"/>
  <c r="CD69" i="6" s="1"/>
  <c r="ED69" i="6" a="1"/>
  <c r="ED69" i="6" s="1"/>
  <c r="CJ69" i="6" a="1"/>
  <c r="CJ69" i="6" s="1"/>
  <c r="EC69" i="6" a="1"/>
  <c r="EC69" i="6" s="1"/>
  <c r="CG69" i="6" a="1"/>
  <c r="CG69" i="6" s="1"/>
  <c r="CE69" i="6" a="1"/>
  <c r="CE69" i="6" s="1"/>
  <c r="CB69" i="6" a="1"/>
  <c r="CB69" i="6" s="1"/>
  <c r="BW69" i="6"/>
  <c r="F73" i="21" s="1"/>
  <c r="BA69" i="6" a="1"/>
  <c r="BA69" i="6" s="1"/>
  <c r="AW69" i="6" a="1"/>
  <c r="AW69" i="6" s="1"/>
  <c r="AP69" i="6"/>
  <c r="BP69" i="6" s="1" a="1"/>
  <c r="BP69" i="6" s="1"/>
  <c r="AL69" i="6" a="1"/>
  <c r="AL69" i="6" s="1"/>
  <c r="AH69" i="6" a="1"/>
  <c r="AH69" i="6" s="1"/>
  <c r="AD69" i="6"/>
  <c r="BL69" i="6" s="1" a="1"/>
  <c r="BL69" i="6" s="1"/>
  <c r="Z69" i="6" a="1"/>
  <c r="Z69" i="6" s="1"/>
  <c r="BX69" i="6"/>
  <c r="H73" i="21" s="1"/>
  <c r="AZ69" i="6" a="1"/>
  <c r="AZ69" i="6" s="1"/>
  <c r="AV69" i="6"/>
  <c r="BR69" i="6" s="1" a="1"/>
  <c r="BR69" i="6" s="1"/>
  <c r="AS69" i="6"/>
  <c r="BQ69" i="6" s="1" a="1"/>
  <c r="BQ69" i="6" s="1"/>
  <c r="AO69" i="6" a="1"/>
  <c r="AO69" i="6" s="1"/>
  <c r="AK69" i="6" a="1"/>
  <c r="AK69" i="6" s="1"/>
  <c r="AG69" i="6"/>
  <c r="BM69" i="6" s="1" a="1"/>
  <c r="BM69" i="6" s="1"/>
  <c r="AC69" i="6" a="1"/>
  <c r="AC69" i="6" s="1"/>
  <c r="Y69" i="6" a="1"/>
  <c r="Y69" i="6" s="1"/>
  <c r="CA69" i="6" a="1"/>
  <c r="CA69" i="6" s="1"/>
  <c r="EA69" i="6" a="1"/>
  <c r="EA69" i="6" s="1"/>
  <c r="BY69" i="6"/>
  <c r="J73" i="21" s="1"/>
  <c r="AY69" i="6"/>
  <c r="BS69" i="6" s="1" a="1"/>
  <c r="BS69" i="6" s="1"/>
  <c r="AU69" i="6" a="1"/>
  <c r="AU69" i="6" s="1"/>
  <c r="AR69" i="6" a="1"/>
  <c r="AR69" i="6" s="1"/>
  <c r="AN69" i="6" a="1"/>
  <c r="AN69" i="6" s="1"/>
  <c r="AJ69" i="6"/>
  <c r="BN69" i="6" s="1" a="1"/>
  <c r="BN69" i="6" s="1"/>
  <c r="AF69" i="6" a="1"/>
  <c r="AF69" i="6" s="1"/>
  <c r="AB69" i="6" a="1"/>
  <c r="AB69" i="6" s="1"/>
  <c r="BV69" i="6"/>
  <c r="D73" i="21" s="1"/>
  <c r="BB69" i="6"/>
  <c r="BT69" i="6" s="1" a="1"/>
  <c r="BT69" i="6" s="1"/>
  <c r="AX69" i="6" a="1"/>
  <c r="AX69" i="6" s="1"/>
  <c r="AT69" i="6" a="1"/>
  <c r="AT69" i="6" s="1"/>
  <c r="AQ69" i="6" a="1"/>
  <c r="AQ69" i="6" s="1"/>
  <c r="AM69" i="6"/>
  <c r="BO69" i="6" s="1" a="1"/>
  <c r="BO69" i="6" s="1"/>
  <c r="AI69" i="6" a="1"/>
  <c r="AI69" i="6" s="1"/>
  <c r="AE69" i="6" a="1"/>
  <c r="AE69" i="6" s="1"/>
  <c r="AA69" i="6"/>
  <c r="BK69" i="6" s="1" a="1"/>
  <c r="BK69" i="6" s="1"/>
  <c r="U69" i="6"/>
  <c r="BI69" i="6" s="1" a="1"/>
  <c r="BI69" i="6" s="1"/>
  <c r="R69" i="6"/>
  <c r="BH69" i="6" s="1" a="1"/>
  <c r="BH69" i="6" s="1"/>
  <c r="O69" i="6"/>
  <c r="BG69" i="6" s="1" a="1"/>
  <c r="BG69" i="6" s="1"/>
  <c r="X69" i="6"/>
  <c r="BJ69" i="6" s="1" a="1"/>
  <c r="BJ69" i="6" s="1"/>
  <c r="Q69" i="6" a="1"/>
  <c r="Q69" i="6" s="1"/>
  <c r="K69" i="6" a="1"/>
  <c r="K69" i="6" s="1"/>
  <c r="W69" i="6" a="1"/>
  <c r="W69" i="6" s="1"/>
  <c r="T69" i="6" a="1"/>
  <c r="T69" i="6" s="1"/>
  <c r="P69" i="6" a="1"/>
  <c r="P69" i="6" s="1"/>
  <c r="N69" i="6" a="1"/>
  <c r="N69" i="6" s="1"/>
  <c r="J69" i="6" a="1"/>
  <c r="J69" i="6" s="1"/>
  <c r="V69" i="6" a="1"/>
  <c r="V69" i="6" s="1"/>
  <c r="S69" i="6" a="1"/>
  <c r="S69" i="6" s="1"/>
  <c r="M69" i="6" a="1"/>
  <c r="M69" i="6" s="1"/>
  <c r="L69" i="6"/>
  <c r="BF69" i="6" s="1" a="1"/>
  <c r="BF69" i="6" s="1"/>
  <c r="H69" i="6" a="1"/>
  <c r="H69" i="6" s="1"/>
  <c r="F69" i="6"/>
  <c r="BD69" i="6" s="1" a="1"/>
  <c r="BD69" i="6" s="1"/>
  <c r="G69" i="6" a="1"/>
  <c r="G69" i="6" s="1"/>
  <c r="D69" i="6" a="1"/>
  <c r="D69" i="6" s="1"/>
  <c r="I69" i="6"/>
  <c r="BE69" i="6" s="1" a="1"/>
  <c r="BE69" i="6" s="1"/>
  <c r="E69" i="6" a="1"/>
  <c r="E69" i="6" s="1"/>
  <c r="C69" i="6" a="1"/>
  <c r="C69" i="6" s="1"/>
  <c r="B73" i="21" s="1"/>
  <c r="ES55" i="6"/>
  <c r="ET55" i="6"/>
  <c r="EU55" i="6"/>
  <c r="EV55" i="6"/>
  <c r="DW55" i="6" a="1"/>
  <c r="DW55" i="6" s="1"/>
  <c r="DX55" i="6" a="1"/>
  <c r="DX55" i="6" s="1"/>
  <c r="DT55" i="6" a="1"/>
  <c r="DT55" i="6" s="1"/>
  <c r="DU55" i="6" a="1"/>
  <c r="DU55" i="6" s="1"/>
  <c r="DO55" i="6" a="1"/>
  <c r="DO55" i="6" s="1"/>
  <c r="DR55" i="6" a="1"/>
  <c r="DR55" i="6" s="1"/>
  <c r="DN55" i="6" a="1"/>
  <c r="DN55" i="6" s="1"/>
  <c r="DL55" i="6" a="1"/>
  <c r="DL55" i="6" s="1"/>
  <c r="DK55" i="6" a="1"/>
  <c r="DK55" i="6" s="1"/>
  <c r="DI55" i="6" a="1"/>
  <c r="DI55" i="6" s="1"/>
  <c r="DQ55" i="6" a="1"/>
  <c r="DQ55" i="6" s="1"/>
  <c r="DF55" i="6" a="1"/>
  <c r="DF55" i="6" s="1"/>
  <c r="DH55" i="6" a="1"/>
  <c r="DH55" i="6" s="1"/>
  <c r="DB55" i="6" a="1"/>
  <c r="DB55" i="6" s="1"/>
  <c r="CY55" i="6" a="1"/>
  <c r="CY55" i="6" s="1"/>
  <c r="CW55" i="6" a="1"/>
  <c r="CW55" i="6" s="1"/>
  <c r="DE55" i="6" a="1"/>
  <c r="DE55" i="6" s="1"/>
  <c r="DC55" i="6" a="1"/>
  <c r="DC55" i="6" s="1"/>
  <c r="CZ55" i="6" a="1"/>
  <c r="CZ55" i="6" s="1"/>
  <c r="CT55" i="6" a="1"/>
  <c r="CT55" i="6" s="1"/>
  <c r="CQ55" i="6" a="1"/>
  <c r="CQ55" i="6" s="1"/>
  <c r="CM55" i="6" a="1"/>
  <c r="CM55" i="6" s="1"/>
  <c r="CS55" i="6" a="1"/>
  <c r="CS55" i="6" s="1"/>
  <c r="CP55" i="6" a="1"/>
  <c r="CP55" i="6" s="1"/>
  <c r="CV55" i="6" a="1"/>
  <c r="CV55" i="6" s="1"/>
  <c r="CN55" i="6" a="1"/>
  <c r="CN55" i="6" s="1"/>
  <c r="CK55" i="6" a="1"/>
  <c r="CK55" i="6" s="1"/>
  <c r="CH55" i="6" a="1"/>
  <c r="CH55" i="6" s="1"/>
  <c r="CD55" i="6" a="1"/>
  <c r="CD55" i="6" s="1"/>
  <c r="CJ55" i="6" a="1"/>
  <c r="CJ55" i="6" s="1"/>
  <c r="CG55" i="6" a="1"/>
  <c r="CG55" i="6" s="1"/>
  <c r="CE55" i="6" a="1"/>
  <c r="CE55" i="6" s="1"/>
  <c r="CA55" i="6" a="1"/>
  <c r="CA55" i="6" s="1"/>
  <c r="BW55" i="6"/>
  <c r="BA55" i="6" a="1"/>
  <c r="BA55" i="6" s="1"/>
  <c r="AW55" i="6" a="1"/>
  <c r="AW55" i="6" s="1"/>
  <c r="AT55" i="6" a="1"/>
  <c r="AT55" i="6" s="1"/>
  <c r="CB55" i="6" a="1"/>
  <c r="CB55" i="6" s="1"/>
  <c r="BX55" i="6"/>
  <c r="AZ55" i="6" a="1"/>
  <c r="AZ55" i="6" s="1"/>
  <c r="AV55" i="6"/>
  <c r="BY55" i="6"/>
  <c r="AY55" i="6"/>
  <c r="BV55" i="6"/>
  <c r="BB55" i="6"/>
  <c r="AX55" i="6" a="1"/>
  <c r="AX55" i="6" s="1"/>
  <c r="AU55" i="6" a="1"/>
  <c r="AU55" i="6" s="1"/>
  <c r="AS55" i="6"/>
  <c r="AO55" i="6" a="1"/>
  <c r="AO55" i="6" s="1"/>
  <c r="AK55" i="6" a="1"/>
  <c r="AK55" i="6" s="1"/>
  <c r="AG55" i="6"/>
  <c r="AC55" i="6" a="1"/>
  <c r="AC55" i="6" s="1"/>
  <c r="Y55" i="6" a="1"/>
  <c r="Y55" i="6" s="1"/>
  <c r="W55" i="6" a="1"/>
  <c r="W55" i="6" s="1"/>
  <c r="Q55" i="6" a="1"/>
  <c r="Q55" i="6" s="1"/>
  <c r="M55" i="6" a="1"/>
  <c r="M55" i="6" s="1"/>
  <c r="AR55" i="6" a="1"/>
  <c r="AR55" i="6" s="1"/>
  <c r="AN55" i="6" a="1"/>
  <c r="AN55" i="6" s="1"/>
  <c r="AJ55" i="6"/>
  <c r="AF55" i="6" a="1"/>
  <c r="AF55" i="6" s="1"/>
  <c r="AB55" i="6" a="1"/>
  <c r="AB55" i="6" s="1"/>
  <c r="V55" i="6" a="1"/>
  <c r="V55" i="6" s="1"/>
  <c r="S55" i="6" a="1"/>
  <c r="S55" i="6" s="1"/>
  <c r="O55" i="6"/>
  <c r="L55" i="6"/>
  <c r="AQ55" i="6" a="1"/>
  <c r="AQ55" i="6" s="1"/>
  <c r="AM55" i="6"/>
  <c r="AI55" i="6" a="1"/>
  <c r="AI55" i="6" s="1"/>
  <c r="AE55" i="6" a="1"/>
  <c r="AE55" i="6" s="1"/>
  <c r="AA55" i="6"/>
  <c r="U55" i="6"/>
  <c r="R55" i="6"/>
  <c r="P55" i="6" a="1"/>
  <c r="P55" i="6" s="1"/>
  <c r="K55" i="6" a="1"/>
  <c r="K55" i="6" s="1"/>
  <c r="AP55" i="6"/>
  <c r="AL55" i="6" a="1"/>
  <c r="AL55" i="6" s="1"/>
  <c r="AH55" i="6" a="1"/>
  <c r="AH55" i="6" s="1"/>
  <c r="AD55" i="6"/>
  <c r="Z55" i="6" a="1"/>
  <c r="Z55" i="6" s="1"/>
  <c r="X55" i="6"/>
  <c r="T55" i="6" a="1"/>
  <c r="T55" i="6" s="1"/>
  <c r="N55" i="6" a="1"/>
  <c r="N55" i="6" s="1"/>
  <c r="J55" i="6" a="1"/>
  <c r="J55" i="6" s="1"/>
  <c r="G55" i="6" a="1"/>
  <c r="G55" i="6" s="1"/>
  <c r="F55" i="6"/>
  <c r="I55" i="6"/>
  <c r="D55" i="6" a="1"/>
  <c r="D55" i="6" s="1"/>
  <c r="H55" i="6" a="1"/>
  <c r="H55" i="6" s="1"/>
  <c r="C55" i="6" a="1"/>
  <c r="C55" i="6" s="1"/>
  <c r="E55" i="6" a="1"/>
  <c r="E55" i="6" s="1"/>
  <c r="ES39" i="6"/>
  <c r="ET39" i="6"/>
  <c r="EU39" i="6"/>
  <c r="EV39" i="6"/>
  <c r="DT39" i="6" a="1"/>
  <c r="DT39" i="6" s="1"/>
  <c r="DX39" i="6" a="1"/>
  <c r="DX39" i="6" s="1"/>
  <c r="DW39" i="6" a="1"/>
  <c r="DW39" i="6" s="1"/>
  <c r="DU39" i="6" a="1"/>
  <c r="DU39" i="6" s="1"/>
  <c r="DR39" i="6" a="1"/>
  <c r="DR39" i="6" s="1"/>
  <c r="DO39" i="6" a="1"/>
  <c r="DO39" i="6" s="1"/>
  <c r="DL39" i="6" a="1"/>
  <c r="DL39" i="6" s="1"/>
  <c r="DK39" i="6" a="1"/>
  <c r="DK39" i="6" s="1"/>
  <c r="DQ39" i="6" a="1"/>
  <c r="DQ39" i="6" s="1"/>
  <c r="DN39" i="6" a="1"/>
  <c r="DN39" i="6" s="1"/>
  <c r="DF39" i="6" a="1"/>
  <c r="DF39" i="6" s="1"/>
  <c r="DH39" i="6" a="1"/>
  <c r="DH39" i="6" s="1"/>
  <c r="DI39" i="6" a="1"/>
  <c r="DI39" i="6" s="1"/>
  <c r="DB39" i="6" a="1"/>
  <c r="DB39" i="6" s="1"/>
  <c r="CZ39" i="6" a="1"/>
  <c r="CZ39" i="6" s="1"/>
  <c r="CW39" i="6" a="1"/>
  <c r="CW39" i="6" s="1"/>
  <c r="DE39" i="6" a="1"/>
  <c r="DE39" i="6" s="1"/>
  <c r="DC39" i="6" a="1"/>
  <c r="DC39" i="6" s="1"/>
  <c r="CY39" i="6" a="1"/>
  <c r="CY39" i="6" s="1"/>
  <c r="CT39" i="6" a="1"/>
  <c r="CT39" i="6" s="1"/>
  <c r="CQ39" i="6" a="1"/>
  <c r="CQ39" i="6" s="1"/>
  <c r="CM39" i="6" a="1"/>
  <c r="CM39" i="6" s="1"/>
  <c r="CS39" i="6" a="1"/>
  <c r="CS39" i="6" s="1"/>
  <c r="CV39" i="6" a="1"/>
  <c r="CV39" i="6" s="1"/>
  <c r="CP39" i="6" a="1"/>
  <c r="CP39" i="6" s="1"/>
  <c r="CN39" i="6" a="1"/>
  <c r="CN39" i="6" s="1"/>
  <c r="CK39" i="6" a="1"/>
  <c r="CK39" i="6" s="1"/>
  <c r="CH39" i="6" a="1"/>
  <c r="CH39" i="6" s="1"/>
  <c r="CD39" i="6" a="1"/>
  <c r="CD39" i="6" s="1"/>
  <c r="CA39" i="6" a="1"/>
  <c r="CA39" i="6" s="1"/>
  <c r="CJ39" i="6" a="1"/>
  <c r="CJ39" i="6" s="1"/>
  <c r="CG39" i="6" a="1"/>
  <c r="CG39" i="6" s="1"/>
  <c r="CE39" i="6" a="1"/>
  <c r="CE39" i="6" s="1"/>
  <c r="CB39" i="6" a="1"/>
  <c r="CB39" i="6" s="1"/>
  <c r="BW39" i="6"/>
  <c r="AW39" i="6" a="1"/>
  <c r="AW39" i="6" s="1"/>
  <c r="BX39" i="6"/>
  <c r="AZ39" i="6" a="1"/>
  <c r="AZ39" i="6" s="1"/>
  <c r="AV39" i="6"/>
  <c r="BY39" i="6"/>
  <c r="BB39" i="6"/>
  <c r="AY39" i="6"/>
  <c r="AU39" i="6" a="1"/>
  <c r="AU39" i="6" s="1"/>
  <c r="BV39" i="6"/>
  <c r="BA39" i="6" a="1"/>
  <c r="BA39" i="6" s="1"/>
  <c r="AX39" i="6" a="1"/>
  <c r="AX39" i="6" s="1"/>
  <c r="AT39" i="6" a="1"/>
  <c r="AT39" i="6" s="1"/>
  <c r="AQ39" i="6" a="1"/>
  <c r="AQ39" i="6" s="1"/>
  <c r="AM39" i="6"/>
  <c r="AI39" i="6" a="1"/>
  <c r="AI39" i="6" s="1"/>
  <c r="AE39" i="6" a="1"/>
  <c r="AE39" i="6" s="1"/>
  <c r="AB39" i="6" a="1"/>
  <c r="AB39" i="6" s="1"/>
  <c r="W39" i="6" a="1"/>
  <c r="W39" i="6" s="1"/>
  <c r="R39" i="6"/>
  <c r="M39" i="6" a="1"/>
  <c r="M39" i="6" s="1"/>
  <c r="AP39" i="6"/>
  <c r="AL39" i="6" a="1"/>
  <c r="AL39" i="6" s="1"/>
  <c r="AH39" i="6" a="1"/>
  <c r="AH39" i="6" s="1"/>
  <c r="AD39" i="6"/>
  <c r="AA39" i="6"/>
  <c r="V39" i="6" a="1"/>
  <c r="V39" i="6" s="1"/>
  <c r="S39" i="6" a="1"/>
  <c r="S39" i="6" s="1"/>
  <c r="Q39" i="6" a="1"/>
  <c r="Q39" i="6" s="1"/>
  <c r="O39" i="6"/>
  <c r="AS39" i="6"/>
  <c r="AO39" i="6" a="1"/>
  <c r="AO39" i="6" s="1"/>
  <c r="AK39" i="6" a="1"/>
  <c r="AK39" i="6" s="1"/>
  <c r="AG39" i="6"/>
  <c r="Z39" i="6" a="1"/>
  <c r="Z39" i="6" s="1"/>
  <c r="U39" i="6"/>
  <c r="P39" i="6" a="1"/>
  <c r="P39" i="6" s="1"/>
  <c r="AR39" i="6" a="1"/>
  <c r="AR39" i="6" s="1"/>
  <c r="AN39" i="6" a="1"/>
  <c r="AN39" i="6" s="1"/>
  <c r="AJ39" i="6"/>
  <c r="AF39" i="6" a="1"/>
  <c r="AF39" i="6" s="1"/>
  <c r="AC39" i="6" a="1"/>
  <c r="AC39" i="6" s="1"/>
  <c r="Y39" i="6" a="1"/>
  <c r="Y39" i="6" s="1"/>
  <c r="X39" i="6"/>
  <c r="T39" i="6" a="1"/>
  <c r="T39" i="6" s="1"/>
  <c r="N39" i="6" a="1"/>
  <c r="N39" i="6" s="1"/>
  <c r="G39" i="6" a="1"/>
  <c r="G39" i="6" s="1"/>
  <c r="F39" i="6"/>
  <c r="L39" i="6"/>
  <c r="I39" i="6"/>
  <c r="D39" i="6" a="1"/>
  <c r="D39" i="6" s="1"/>
  <c r="K39" i="6" a="1"/>
  <c r="K39" i="6" s="1"/>
  <c r="H39" i="6" a="1"/>
  <c r="H39" i="6" s="1"/>
  <c r="C39" i="6" a="1"/>
  <c r="C39" i="6" s="1"/>
  <c r="J39" i="6" a="1"/>
  <c r="J39" i="6" s="1"/>
  <c r="E39" i="6" a="1"/>
  <c r="E39" i="6" s="1"/>
  <c r="ES23" i="6"/>
  <c r="ET23" i="6"/>
  <c r="EU23" i="6"/>
  <c r="EV23" i="6"/>
  <c r="DT23" i="6" a="1"/>
  <c r="DT23" i="6" s="1"/>
  <c r="DX23" i="6" a="1"/>
  <c r="DX23" i="6" s="1"/>
  <c r="DW23" i="6" a="1"/>
  <c r="DW23" i="6" s="1"/>
  <c r="DU23" i="6" a="1"/>
  <c r="DU23" i="6" s="1"/>
  <c r="DR23" i="6" a="1"/>
  <c r="DR23" i="6" s="1"/>
  <c r="DQ23" i="6" a="1"/>
  <c r="DQ23" i="6" s="1"/>
  <c r="DK23" i="6" a="1"/>
  <c r="DK23" i="6" s="1"/>
  <c r="DO23" i="6" a="1"/>
  <c r="DO23" i="6" s="1"/>
  <c r="DN23" i="6" a="1"/>
  <c r="DN23" i="6" s="1"/>
  <c r="DL23" i="6" a="1"/>
  <c r="DL23" i="6" s="1"/>
  <c r="DF23" i="6" a="1"/>
  <c r="DF23" i="6" s="1"/>
  <c r="DH23" i="6" a="1"/>
  <c r="DH23" i="6" s="1"/>
  <c r="DI23" i="6" a="1"/>
  <c r="DI23" i="6" s="1"/>
  <c r="DB23" i="6" a="1"/>
  <c r="DB23" i="6" s="1"/>
  <c r="CW23" i="6" a="1"/>
  <c r="CW23" i="6" s="1"/>
  <c r="CY23" i="6" a="1"/>
  <c r="CY23" i="6" s="1"/>
  <c r="DE23" i="6" a="1"/>
  <c r="DE23" i="6" s="1"/>
  <c r="DC23" i="6" a="1"/>
  <c r="DC23" i="6" s="1"/>
  <c r="CZ23" i="6" a="1"/>
  <c r="CZ23" i="6" s="1"/>
  <c r="CT23" i="6" a="1"/>
  <c r="CT23" i="6" s="1"/>
  <c r="CQ23" i="6" a="1"/>
  <c r="CQ23" i="6" s="1"/>
  <c r="CM23" i="6" a="1"/>
  <c r="CM23" i="6" s="1"/>
  <c r="CS23" i="6" a="1"/>
  <c r="CS23" i="6" s="1"/>
  <c r="CP23" i="6" a="1"/>
  <c r="CP23" i="6" s="1"/>
  <c r="CV23" i="6" a="1"/>
  <c r="CV23" i="6" s="1"/>
  <c r="CN23" i="6" a="1"/>
  <c r="CN23" i="6" s="1"/>
  <c r="CH23" i="6" a="1"/>
  <c r="CH23" i="6" s="1"/>
  <c r="CK23" i="6" a="1"/>
  <c r="CK23" i="6" s="1"/>
  <c r="CD23" i="6" a="1"/>
  <c r="CD23" i="6" s="1"/>
  <c r="CA23" i="6" a="1"/>
  <c r="CA23" i="6" s="1"/>
  <c r="CG23" i="6" a="1"/>
  <c r="CG23" i="6" s="1"/>
  <c r="CJ23" i="6" a="1"/>
  <c r="CJ23" i="6" s="1"/>
  <c r="CE23" i="6" a="1"/>
  <c r="CE23" i="6" s="1"/>
  <c r="CB23" i="6" a="1"/>
  <c r="CB23" i="6" s="1"/>
  <c r="BW23" i="6"/>
  <c r="AW23" i="6" a="1"/>
  <c r="AW23" i="6" s="1"/>
  <c r="AT23" i="6" a="1"/>
  <c r="AT23" i="6" s="1"/>
  <c r="BX23" i="6"/>
  <c r="AZ23" i="6" a="1"/>
  <c r="AZ23" i="6" s="1"/>
  <c r="AV23" i="6"/>
  <c r="BY23" i="6"/>
  <c r="BB23" i="6"/>
  <c r="AY23" i="6"/>
  <c r="AU23" i="6" a="1"/>
  <c r="AU23" i="6" s="1"/>
  <c r="BV23" i="6"/>
  <c r="BA23" i="6" a="1"/>
  <c r="BA23" i="6" s="1"/>
  <c r="AX23" i="6" a="1"/>
  <c r="AX23" i="6" s="1"/>
  <c r="AP23" i="6"/>
  <c r="AL23" i="6" a="1"/>
  <c r="AL23" i="6" s="1"/>
  <c r="AH23" i="6" a="1"/>
  <c r="AH23" i="6" s="1"/>
  <c r="AD23" i="6"/>
  <c r="Z23" i="6" a="1"/>
  <c r="Z23" i="6" s="1"/>
  <c r="W23" i="6" a="1"/>
  <c r="W23" i="6" s="1"/>
  <c r="M23" i="6" a="1"/>
  <c r="M23" i="6" s="1"/>
  <c r="AS23" i="6"/>
  <c r="AO23" i="6" a="1"/>
  <c r="AO23" i="6" s="1"/>
  <c r="AK23" i="6" a="1"/>
  <c r="AK23" i="6" s="1"/>
  <c r="AG23" i="6"/>
  <c r="AC23" i="6" a="1"/>
  <c r="AC23" i="6" s="1"/>
  <c r="Y23" i="6" a="1"/>
  <c r="Y23" i="6" s="1"/>
  <c r="V23" i="6" a="1"/>
  <c r="V23" i="6" s="1"/>
  <c r="S23" i="6" a="1"/>
  <c r="S23" i="6" s="1"/>
  <c r="R23" i="6"/>
  <c r="P23" i="6" a="1"/>
  <c r="P23" i="6" s="1"/>
  <c r="O23" i="6"/>
  <c r="AR23" i="6" a="1"/>
  <c r="AR23" i="6" s="1"/>
  <c r="AN23" i="6" a="1"/>
  <c r="AN23" i="6" s="1"/>
  <c r="AJ23" i="6"/>
  <c r="AF23" i="6" a="1"/>
  <c r="AF23" i="6" s="1"/>
  <c r="AB23" i="6" a="1"/>
  <c r="AB23" i="6" s="1"/>
  <c r="U23" i="6"/>
  <c r="AQ23" i="6" a="1"/>
  <c r="AQ23" i="6" s="1"/>
  <c r="AM23" i="6"/>
  <c r="AI23" i="6" a="1"/>
  <c r="AI23" i="6" s="1"/>
  <c r="AE23" i="6" a="1"/>
  <c r="AE23" i="6" s="1"/>
  <c r="AA23" i="6"/>
  <c r="X23" i="6"/>
  <c r="T23" i="6" a="1"/>
  <c r="T23" i="6" s="1"/>
  <c r="Q23" i="6" a="1"/>
  <c r="Q23" i="6" s="1"/>
  <c r="N23" i="6" a="1"/>
  <c r="N23" i="6" s="1"/>
  <c r="G23" i="6" a="1"/>
  <c r="G23" i="6" s="1"/>
  <c r="F23" i="6"/>
  <c r="L23" i="6"/>
  <c r="I23" i="6"/>
  <c r="D23" i="6" a="1"/>
  <c r="D23" i="6" s="1"/>
  <c r="K23" i="6" a="1"/>
  <c r="K23" i="6" s="1"/>
  <c r="H23" i="6" a="1"/>
  <c r="H23" i="6" s="1"/>
  <c r="C23" i="6" a="1"/>
  <c r="C23" i="6" s="1"/>
  <c r="J23" i="6" a="1"/>
  <c r="J23" i="6" s="1"/>
  <c r="E23" i="6" a="1"/>
  <c r="E23" i="6" s="1"/>
  <c r="ET107" i="6"/>
  <c r="E111" i="21" s="1"/>
  <c r="DX107" i="6" a="1"/>
  <c r="DX107" i="6" s="1"/>
  <c r="ES107" i="6"/>
  <c r="C111" i="21" s="1"/>
  <c r="DW107" i="6" a="1"/>
  <c r="DW107" i="6" s="1"/>
  <c r="EU107" i="6"/>
  <c r="G111" i="21" s="1"/>
  <c r="EV107" i="6"/>
  <c r="I111" i="21" s="1"/>
  <c r="EQ107" i="6" a="1"/>
  <c r="EQ107" i="6" s="1"/>
  <c r="EP107" i="6" a="1"/>
  <c r="EP107" i="6" s="1"/>
  <c r="DT107" i="6" a="1"/>
  <c r="DT107" i="6" s="1"/>
  <c r="DR107" i="6" a="1"/>
  <c r="DR107" i="6" s="1"/>
  <c r="DN107" i="6" a="1"/>
  <c r="DN107" i="6" s="1"/>
  <c r="EN107" i="6" a="1"/>
  <c r="EN107" i="6" s="1"/>
  <c r="EO107" i="6" a="1"/>
  <c r="EO107" i="6" s="1"/>
  <c r="DO107" i="6" a="1"/>
  <c r="DO107" i="6" s="1"/>
  <c r="DQ107" i="6" a="1"/>
  <c r="DQ107" i="6" s="1"/>
  <c r="EM107" i="6" a="1"/>
  <c r="EM107" i="6" s="1"/>
  <c r="DU107" i="6" a="1"/>
  <c r="DU107" i="6" s="1"/>
  <c r="DL107" i="6" a="1"/>
  <c r="DL107" i="6" s="1"/>
  <c r="DI107" i="6" a="1"/>
  <c r="DI107" i="6" s="1"/>
  <c r="DK107" i="6" a="1"/>
  <c r="DK107" i="6" s="1"/>
  <c r="DE107" i="6" a="1"/>
  <c r="DE107" i="6" s="1"/>
  <c r="EL107" i="6" a="1"/>
  <c r="EL107" i="6" s="1"/>
  <c r="DF107" i="6" a="1"/>
  <c r="DF107" i="6" s="1"/>
  <c r="DH107" i="6" a="1"/>
  <c r="DH107" i="6" s="1"/>
  <c r="EJ107" i="6" a="1"/>
  <c r="EJ107" i="6" s="1"/>
  <c r="DB107" i="6" a="1"/>
  <c r="DB107" i="6" s="1"/>
  <c r="CY107" i="6" a="1"/>
  <c r="CY107" i="6" s="1"/>
  <c r="EI107" i="6" a="1"/>
  <c r="EI107" i="6" s="1"/>
  <c r="CV107" i="6" a="1"/>
  <c r="CV107" i="6" s="1"/>
  <c r="DC107" i="6" a="1"/>
  <c r="DC107" i="6" s="1"/>
  <c r="CZ107" i="6" a="1"/>
  <c r="CZ107" i="6" s="1"/>
  <c r="CW107" i="6" a="1"/>
  <c r="CW107" i="6" s="1"/>
  <c r="CT107" i="6" a="1"/>
  <c r="CT107" i="6" s="1"/>
  <c r="CP107" i="6" a="1"/>
  <c r="CP107" i="6" s="1"/>
  <c r="CK107" i="6" a="1"/>
  <c r="CK107" i="6" s="1"/>
  <c r="EF107" i="6" a="1"/>
  <c r="EF107" i="6" s="1"/>
  <c r="EE107" i="6" a="1"/>
  <c r="EE107" i="6" s="1"/>
  <c r="CM107" i="6" a="1"/>
  <c r="CM107" i="6" s="1"/>
  <c r="EG107" i="6" a="1"/>
  <c r="EG107" i="6" s="1"/>
  <c r="CS107" i="6" a="1"/>
  <c r="CS107" i="6" s="1"/>
  <c r="CQ107" i="6" a="1"/>
  <c r="CQ107" i="6" s="1"/>
  <c r="CN107" i="6" a="1"/>
  <c r="CN107" i="6" s="1"/>
  <c r="ED107" i="6" a="1"/>
  <c r="ED107" i="6" s="1"/>
  <c r="CH107" i="6" a="1"/>
  <c r="CH107" i="6" s="1"/>
  <c r="CJ107" i="6" a="1"/>
  <c r="CJ107" i="6" s="1"/>
  <c r="EB107" i="6" a="1"/>
  <c r="EB107" i="6" s="1"/>
  <c r="CD107" i="6" a="1"/>
  <c r="CD107" i="6" s="1"/>
  <c r="CG107" i="6" a="1"/>
  <c r="CG107" i="6" s="1"/>
  <c r="EC107" i="6" a="1"/>
  <c r="EC107" i="6" s="1"/>
  <c r="CE107" i="6" a="1"/>
  <c r="CE107" i="6" s="1"/>
  <c r="CB107" i="6" a="1"/>
  <c r="CB107" i="6" s="1"/>
  <c r="BW107" i="6"/>
  <c r="F111" i="21" s="1"/>
  <c r="AZ107" i="6" a="1"/>
  <c r="AZ107" i="6" s="1"/>
  <c r="AW107" i="6" a="1"/>
  <c r="AW107" i="6" s="1"/>
  <c r="AT107" i="6" a="1"/>
  <c r="AT107" i="6" s="1"/>
  <c r="AR107" i="6" a="1"/>
  <c r="AR107" i="6" s="1"/>
  <c r="AO107" i="6" a="1"/>
  <c r="AO107" i="6" s="1"/>
  <c r="AH107" i="6" a="1"/>
  <c r="AH107" i="6" s="1"/>
  <c r="AE107" i="6" a="1"/>
  <c r="AE107" i="6" s="1"/>
  <c r="AA107" i="6"/>
  <c r="BK107" i="6" s="1" a="1"/>
  <c r="BK107" i="6" s="1"/>
  <c r="BX107" i="6"/>
  <c r="H111" i="21" s="1"/>
  <c r="AY107" i="6"/>
  <c r="BS107" i="6" s="1" a="1"/>
  <c r="BS107" i="6" s="1"/>
  <c r="AV107" i="6"/>
  <c r="BR107" i="6" s="1" a="1"/>
  <c r="BR107" i="6" s="1"/>
  <c r="AN107" i="6" a="1"/>
  <c r="AN107" i="6" s="1"/>
  <c r="AK107" i="6" a="1"/>
  <c r="AK107" i="6" s="1"/>
  <c r="AG107" i="6"/>
  <c r="BM107" i="6" s="1" a="1"/>
  <c r="BM107" i="6" s="1"/>
  <c r="AD107" i="6"/>
  <c r="BL107" i="6" s="1" a="1"/>
  <c r="BL107" i="6" s="1"/>
  <c r="Z107" i="6" a="1"/>
  <c r="Z107" i="6" s="1"/>
  <c r="CA107" i="6" a="1"/>
  <c r="CA107" i="6" s="1"/>
  <c r="EA107" i="6" a="1"/>
  <c r="EA107" i="6" s="1"/>
  <c r="BY107" i="6"/>
  <c r="J111" i="21" s="1"/>
  <c r="BB107" i="6"/>
  <c r="BT107" i="6" s="1" a="1"/>
  <c r="BT107" i="6" s="1"/>
  <c r="AX107" i="6" a="1"/>
  <c r="AX107" i="6" s="1"/>
  <c r="AQ107" i="6" a="1"/>
  <c r="AQ107" i="6" s="1"/>
  <c r="AM107" i="6"/>
  <c r="BO107" i="6" s="1" a="1"/>
  <c r="BO107" i="6" s="1"/>
  <c r="AJ107" i="6"/>
  <c r="BN107" i="6" s="1" a="1"/>
  <c r="BN107" i="6" s="1"/>
  <c r="AF107" i="6" a="1"/>
  <c r="AF107" i="6" s="1"/>
  <c r="AC107" i="6" a="1"/>
  <c r="AC107" i="6" s="1"/>
  <c r="BV107" i="6"/>
  <c r="D111" i="21" s="1"/>
  <c r="BA107" i="6" a="1"/>
  <c r="BA107" i="6" s="1"/>
  <c r="AU107" i="6" a="1"/>
  <c r="AU107" i="6" s="1"/>
  <c r="AS107" i="6"/>
  <c r="BQ107" i="6" s="1" a="1"/>
  <c r="BQ107" i="6" s="1"/>
  <c r="AP107" i="6"/>
  <c r="BP107" i="6" s="1" a="1"/>
  <c r="BP107" i="6" s="1"/>
  <c r="AL107" i="6" a="1"/>
  <c r="AL107" i="6" s="1"/>
  <c r="AI107" i="6" a="1"/>
  <c r="AI107" i="6" s="1"/>
  <c r="AB107" i="6" a="1"/>
  <c r="AB107" i="6" s="1"/>
  <c r="Y107" i="6" a="1"/>
  <c r="Y107" i="6" s="1"/>
  <c r="V107" i="6" a="1"/>
  <c r="V107" i="6" s="1"/>
  <c r="T107" i="6" a="1"/>
  <c r="T107" i="6" s="1"/>
  <c r="O107" i="6"/>
  <c r="BG107" i="6" s="1" a="1"/>
  <c r="BG107" i="6" s="1"/>
  <c r="J107" i="6" a="1"/>
  <c r="J107" i="6" s="1"/>
  <c r="X107" i="6"/>
  <c r="BJ107" i="6" s="1" a="1"/>
  <c r="BJ107" i="6" s="1"/>
  <c r="P107" i="6" a="1"/>
  <c r="P107" i="6" s="1"/>
  <c r="N107" i="6" a="1"/>
  <c r="N107" i="6" s="1"/>
  <c r="L107" i="6"/>
  <c r="BF107" i="6" s="1" a="1"/>
  <c r="BF107" i="6" s="1"/>
  <c r="W107" i="6" a="1"/>
  <c r="W107" i="6" s="1"/>
  <c r="S107" i="6" a="1"/>
  <c r="S107" i="6" s="1"/>
  <c r="R107" i="6"/>
  <c r="BH107" i="6" s="1" a="1"/>
  <c r="BH107" i="6" s="1"/>
  <c r="K107" i="6" a="1"/>
  <c r="K107" i="6" s="1"/>
  <c r="U107" i="6"/>
  <c r="BI107" i="6" s="1" a="1"/>
  <c r="BI107" i="6" s="1"/>
  <c r="Q107" i="6" a="1"/>
  <c r="Q107" i="6" s="1"/>
  <c r="M107" i="6" a="1"/>
  <c r="M107" i="6" s="1"/>
  <c r="E107" i="6" a="1"/>
  <c r="E107" i="6" s="1"/>
  <c r="C107" i="6" a="1"/>
  <c r="C107" i="6" s="1"/>
  <c r="B111" i="21" s="1"/>
  <c r="I107" i="6"/>
  <c r="BE107" i="6" s="1" a="1"/>
  <c r="BE107" i="6" s="1"/>
  <c r="H107" i="6" a="1"/>
  <c r="H107" i="6" s="1"/>
  <c r="F107" i="6"/>
  <c r="BD107" i="6" s="1" a="1"/>
  <c r="BD107" i="6" s="1"/>
  <c r="G107" i="6" a="1"/>
  <c r="G107" i="6" s="1"/>
  <c r="D107" i="6" a="1"/>
  <c r="D107" i="6" s="1"/>
  <c r="EV98" i="6"/>
  <c r="I102" i="21" s="1"/>
  <c r="ES98" i="6"/>
  <c r="C102" i="21" s="1"/>
  <c r="ET98" i="6"/>
  <c r="E102" i="21" s="1"/>
  <c r="DX98" i="6" a="1"/>
  <c r="DX98" i="6" s="1"/>
  <c r="EU98" i="6"/>
  <c r="G102" i="21" s="1"/>
  <c r="EQ98" i="6" a="1"/>
  <c r="EQ98" i="6" s="1"/>
  <c r="EP98" i="6" a="1"/>
  <c r="EP98" i="6" s="1"/>
  <c r="DQ98" i="6" a="1"/>
  <c r="DQ98" i="6" s="1"/>
  <c r="DW98" i="6" a="1"/>
  <c r="DW98" i="6" s="1"/>
  <c r="DU98" i="6" a="1"/>
  <c r="DU98" i="6" s="1"/>
  <c r="DR98" i="6" a="1"/>
  <c r="DR98" i="6" s="1"/>
  <c r="DT98" i="6" a="1"/>
  <c r="DT98" i="6" s="1"/>
  <c r="EN98" i="6" a="1"/>
  <c r="EN98" i="6" s="1"/>
  <c r="DO98" i="6" a="1"/>
  <c r="DO98" i="6" s="1"/>
  <c r="EO98" i="6" a="1"/>
  <c r="EO98" i="6" s="1"/>
  <c r="DK98" i="6" a="1"/>
  <c r="DK98" i="6" s="1"/>
  <c r="DN98" i="6" a="1"/>
  <c r="DN98" i="6" s="1"/>
  <c r="EM98" i="6" a="1"/>
  <c r="EM98" i="6" s="1"/>
  <c r="DI98" i="6" a="1"/>
  <c r="DI98" i="6" s="1"/>
  <c r="DH98" i="6" a="1"/>
  <c r="DH98" i="6" s="1"/>
  <c r="DL98" i="6" a="1"/>
  <c r="DL98" i="6" s="1"/>
  <c r="DE98" i="6" a="1"/>
  <c r="DE98" i="6" s="1"/>
  <c r="DF98" i="6" a="1"/>
  <c r="DF98" i="6" s="1"/>
  <c r="CZ98" i="6" a="1"/>
  <c r="CZ98" i="6" s="1"/>
  <c r="EJ98" i="6" a="1"/>
  <c r="EJ98" i="6" s="1"/>
  <c r="CY98" i="6" a="1"/>
  <c r="CY98" i="6" s="1"/>
  <c r="CV98" i="6" a="1"/>
  <c r="CV98" i="6" s="1"/>
  <c r="DC98" i="6" a="1"/>
  <c r="DC98" i="6" s="1"/>
  <c r="DB98" i="6" a="1"/>
  <c r="DB98" i="6" s="1"/>
  <c r="EI98" i="6" a="1"/>
  <c r="EI98" i="6" s="1"/>
  <c r="CW98" i="6" a="1"/>
  <c r="CW98" i="6" s="1"/>
  <c r="CT98" i="6" a="1"/>
  <c r="CT98" i="6" s="1"/>
  <c r="CP98" i="6" a="1"/>
  <c r="CP98" i="6" s="1"/>
  <c r="CM98" i="6" a="1"/>
  <c r="CM98" i="6" s="1"/>
  <c r="ED98" i="6" a="1"/>
  <c r="ED98" i="6" s="1"/>
  <c r="CS98" i="6" a="1"/>
  <c r="CS98" i="6" s="1"/>
  <c r="EF98" i="6" a="1"/>
  <c r="EF98" i="6" s="1"/>
  <c r="EE98" i="6" a="1"/>
  <c r="EE98" i="6" s="1"/>
  <c r="EG98" i="6" a="1"/>
  <c r="EG98" i="6" s="1"/>
  <c r="CQ98" i="6" a="1"/>
  <c r="CQ98" i="6" s="1"/>
  <c r="CN98" i="6" a="1"/>
  <c r="CN98" i="6" s="1"/>
  <c r="EC98" i="6" a="1"/>
  <c r="EC98" i="6" s="1"/>
  <c r="CD98" i="6" a="1"/>
  <c r="CD98" i="6" s="1"/>
  <c r="CH98" i="6" a="1"/>
  <c r="CH98" i="6" s="1"/>
  <c r="CK98" i="6" a="1"/>
  <c r="CK98" i="6" s="1"/>
  <c r="CG98" i="6" a="1"/>
  <c r="CG98" i="6" s="1"/>
  <c r="EB98" i="6" a="1"/>
  <c r="EB98" i="6" s="1"/>
  <c r="CJ98" i="6" a="1"/>
  <c r="CJ98" i="6" s="1"/>
  <c r="CE98" i="6" a="1"/>
  <c r="CE98" i="6" s="1"/>
  <c r="CB98" i="6" a="1"/>
  <c r="CB98" i="6" s="1"/>
  <c r="BW98" i="6"/>
  <c r="F102" i="21" s="1"/>
  <c r="BB98" i="6"/>
  <c r="BT98" i="6" s="1" a="1"/>
  <c r="BT98" i="6" s="1"/>
  <c r="AY98" i="6"/>
  <c r="BS98" i="6" s="1" a="1"/>
  <c r="BS98" i="6" s="1"/>
  <c r="AV98" i="6"/>
  <c r="BR98" i="6" s="1" a="1"/>
  <c r="BR98" i="6" s="1"/>
  <c r="AQ98" i="6" a="1"/>
  <c r="AQ98" i="6" s="1"/>
  <c r="AN98" i="6" a="1"/>
  <c r="AN98" i="6" s="1"/>
  <c r="AJ98" i="6"/>
  <c r="BN98" i="6" s="1" a="1"/>
  <c r="BN98" i="6" s="1"/>
  <c r="AG98" i="6"/>
  <c r="BM98" i="6" s="1" a="1"/>
  <c r="BM98" i="6" s="1"/>
  <c r="AC98" i="6" a="1"/>
  <c r="AC98" i="6" s="1"/>
  <c r="Z98" i="6" a="1"/>
  <c r="Z98" i="6" s="1"/>
  <c r="EA98" i="6" a="1"/>
  <c r="EA98" i="6" s="1"/>
  <c r="BX98" i="6"/>
  <c r="H102" i="21" s="1"/>
  <c r="BA98" i="6" a="1"/>
  <c r="BA98" i="6" s="1"/>
  <c r="AX98" i="6" a="1"/>
  <c r="AX98" i="6" s="1"/>
  <c r="AU98" i="6" a="1"/>
  <c r="AU98" i="6" s="1"/>
  <c r="AP98" i="6"/>
  <c r="BP98" i="6" s="1" a="1"/>
  <c r="BP98" i="6" s="1"/>
  <c r="AM98" i="6"/>
  <c r="BO98" i="6" s="1" a="1"/>
  <c r="BO98" i="6" s="1"/>
  <c r="AI98" i="6" a="1"/>
  <c r="AI98" i="6" s="1"/>
  <c r="AF98" i="6" a="1"/>
  <c r="AF98" i="6" s="1"/>
  <c r="Y98" i="6" a="1"/>
  <c r="Y98" i="6" s="1"/>
  <c r="BY98" i="6"/>
  <c r="J102" i="21" s="1"/>
  <c r="AT98" i="6" a="1"/>
  <c r="AT98" i="6" s="1"/>
  <c r="AS98" i="6"/>
  <c r="BQ98" i="6" s="1" a="1"/>
  <c r="BQ98" i="6" s="1"/>
  <c r="AO98" i="6" a="1"/>
  <c r="AO98" i="6" s="1"/>
  <c r="AL98" i="6" a="1"/>
  <c r="AL98" i="6" s="1"/>
  <c r="AE98" i="6" a="1"/>
  <c r="AE98" i="6" s="1"/>
  <c r="AB98" i="6" a="1"/>
  <c r="AB98" i="6" s="1"/>
  <c r="CA98" i="6" a="1"/>
  <c r="CA98" i="6" s="1"/>
  <c r="BV98" i="6"/>
  <c r="D102" i="21" s="1"/>
  <c r="AZ98" i="6" a="1"/>
  <c r="AZ98" i="6" s="1"/>
  <c r="AW98" i="6" a="1"/>
  <c r="AW98" i="6" s="1"/>
  <c r="AR98" i="6" a="1"/>
  <c r="AR98" i="6" s="1"/>
  <c r="AK98" i="6" a="1"/>
  <c r="AK98" i="6" s="1"/>
  <c r="AH98" i="6" a="1"/>
  <c r="AH98" i="6" s="1"/>
  <c r="AD98" i="6"/>
  <c r="BL98" i="6" s="1" a="1"/>
  <c r="BL98" i="6" s="1"/>
  <c r="AA98" i="6"/>
  <c r="BK98" i="6" s="1" a="1"/>
  <c r="BK98" i="6" s="1"/>
  <c r="W98" i="6" a="1"/>
  <c r="W98" i="6" s="1"/>
  <c r="T98" i="6" a="1"/>
  <c r="T98" i="6" s="1"/>
  <c r="N98" i="6" a="1"/>
  <c r="N98" i="6" s="1"/>
  <c r="S98" i="6" a="1"/>
  <c r="S98" i="6" s="1"/>
  <c r="P98" i="6" a="1"/>
  <c r="P98" i="6" s="1"/>
  <c r="M98" i="6" a="1"/>
  <c r="M98" i="6" s="1"/>
  <c r="L98" i="6"/>
  <c r="BF98" i="6" s="1" a="1"/>
  <c r="BF98" i="6" s="1"/>
  <c r="V98" i="6" a="1"/>
  <c r="V98" i="6" s="1"/>
  <c r="R98" i="6"/>
  <c r="BH98" i="6" s="1" a="1"/>
  <c r="BH98" i="6" s="1"/>
  <c r="K98" i="6" a="1"/>
  <c r="K98" i="6" s="1"/>
  <c r="X98" i="6"/>
  <c r="BJ98" i="6" s="1" a="1"/>
  <c r="BJ98" i="6" s="1"/>
  <c r="U98" i="6"/>
  <c r="BI98" i="6" s="1" a="1"/>
  <c r="BI98" i="6" s="1"/>
  <c r="Q98" i="6" a="1"/>
  <c r="Q98" i="6" s="1"/>
  <c r="O98" i="6"/>
  <c r="BG98" i="6" s="1" a="1"/>
  <c r="BG98" i="6" s="1"/>
  <c r="J98" i="6" a="1"/>
  <c r="J98" i="6" s="1"/>
  <c r="G98" i="6" a="1"/>
  <c r="G98" i="6" s="1"/>
  <c r="D98" i="6" a="1"/>
  <c r="D98" i="6" s="1"/>
  <c r="E98" i="6" a="1"/>
  <c r="E98" i="6" s="1"/>
  <c r="I98" i="6"/>
  <c r="BE98" i="6" s="1" a="1"/>
  <c r="BE98" i="6" s="1"/>
  <c r="F98" i="6"/>
  <c r="BD98" i="6" s="1" a="1"/>
  <c r="BD98" i="6" s="1"/>
  <c r="C98" i="6" a="1"/>
  <c r="C98" i="6" s="1"/>
  <c r="B102" i="21" s="1"/>
  <c r="H98" i="6" a="1"/>
  <c r="H98" i="6" s="1"/>
  <c r="ES77" i="6"/>
  <c r="C81" i="21" s="1"/>
  <c r="ET77" i="6"/>
  <c r="E81" i="21" s="1"/>
  <c r="EU77" i="6"/>
  <c r="G81" i="21" s="1"/>
  <c r="EV77" i="6"/>
  <c r="I81" i="21" s="1"/>
  <c r="EQ77" i="6" a="1"/>
  <c r="EQ77" i="6" s="1"/>
  <c r="DX77" i="6" a="1"/>
  <c r="DX77" i="6" s="1"/>
  <c r="DW77" i="6" a="1"/>
  <c r="DW77" i="6" s="1"/>
  <c r="EP77" i="6" a="1"/>
  <c r="EP77" i="6" s="1"/>
  <c r="DT77" i="6" a="1"/>
  <c r="DT77" i="6" s="1"/>
  <c r="DU77" i="6" a="1"/>
  <c r="DU77" i="6" s="1"/>
  <c r="DR77" i="6" a="1"/>
  <c r="DR77" i="6" s="1"/>
  <c r="DQ77" i="6" a="1"/>
  <c r="DQ77" i="6" s="1"/>
  <c r="DO77" i="6" a="1"/>
  <c r="DO77" i="6" s="1"/>
  <c r="DN77" i="6" a="1"/>
  <c r="DN77" i="6" s="1"/>
  <c r="EO77" i="6" a="1"/>
  <c r="EO77" i="6" s="1"/>
  <c r="EN77" i="6" a="1"/>
  <c r="EN77" i="6" s="1"/>
  <c r="EM77" i="6" a="1"/>
  <c r="EM77" i="6" s="1"/>
  <c r="DL77" i="6" a="1"/>
  <c r="DL77" i="6" s="1"/>
  <c r="DI77" i="6" a="1"/>
  <c r="DI77" i="6" s="1"/>
  <c r="DH77" i="6" a="1"/>
  <c r="DH77" i="6" s="1"/>
  <c r="DK77" i="6" a="1"/>
  <c r="DK77" i="6" s="1"/>
  <c r="EL77" i="6" a="1"/>
  <c r="EL77" i="6" s="1"/>
  <c r="EK77" i="6" a="1"/>
  <c r="EK77" i="6" s="1"/>
  <c r="DE77" i="6" a="1"/>
  <c r="DE77" i="6" s="1"/>
  <c r="EJ77" i="6" a="1"/>
  <c r="EJ77" i="6" s="1"/>
  <c r="DB77" i="6" a="1"/>
  <c r="DB77" i="6" s="1"/>
  <c r="CZ77" i="6" a="1"/>
  <c r="CZ77" i="6" s="1"/>
  <c r="EH77" i="6" a="1"/>
  <c r="EH77" i="6" s="1"/>
  <c r="CV77" i="6" a="1"/>
  <c r="CV77" i="6" s="1"/>
  <c r="DC77" i="6" a="1"/>
  <c r="DC77" i="6" s="1"/>
  <c r="CY77" i="6" a="1"/>
  <c r="CY77" i="6" s="1"/>
  <c r="CW77" i="6" a="1"/>
  <c r="CW77" i="6" s="1"/>
  <c r="DF77" i="6" a="1"/>
  <c r="DF77" i="6" s="1"/>
  <c r="CQ77" i="6" a="1"/>
  <c r="CQ77" i="6" s="1"/>
  <c r="EG77" i="6" a="1"/>
  <c r="EG77" i="6" s="1"/>
  <c r="CS77" i="6" a="1"/>
  <c r="CS77" i="6" s="1"/>
  <c r="EE77" i="6" a="1"/>
  <c r="EE77" i="6" s="1"/>
  <c r="CM77" i="6" a="1"/>
  <c r="CM77" i="6" s="1"/>
  <c r="CP77" i="6" a="1"/>
  <c r="CP77" i="6" s="1"/>
  <c r="CT77" i="6" a="1"/>
  <c r="CT77" i="6" s="1"/>
  <c r="CN77" i="6" a="1"/>
  <c r="CN77" i="6" s="1"/>
  <c r="CK77" i="6" a="1"/>
  <c r="CK77" i="6" s="1"/>
  <c r="CH77" i="6" a="1"/>
  <c r="CH77" i="6" s="1"/>
  <c r="EB77" i="6" a="1"/>
  <c r="EB77" i="6" s="1"/>
  <c r="CD77" i="6" a="1"/>
  <c r="CD77" i="6" s="1"/>
  <c r="ED77" i="6" a="1"/>
  <c r="ED77" i="6" s="1"/>
  <c r="CJ77" i="6" a="1"/>
  <c r="CJ77" i="6" s="1"/>
  <c r="EC77" i="6" a="1"/>
  <c r="EC77" i="6" s="1"/>
  <c r="CG77" i="6" a="1"/>
  <c r="CG77" i="6" s="1"/>
  <c r="CE77" i="6" a="1"/>
  <c r="CE77" i="6" s="1"/>
  <c r="CB77" i="6" a="1"/>
  <c r="CB77" i="6" s="1"/>
  <c r="BW77" i="6"/>
  <c r="F81" i="21" s="1"/>
  <c r="BB77" i="6"/>
  <c r="BT77" i="6" s="1" a="1"/>
  <c r="BT77" i="6" s="1"/>
  <c r="AX77" i="6" a="1"/>
  <c r="AX77" i="6" s="1"/>
  <c r="AU77" i="6" a="1"/>
  <c r="AU77" i="6" s="1"/>
  <c r="AR77" i="6" a="1"/>
  <c r="AR77" i="6" s="1"/>
  <c r="AK77" i="6" a="1"/>
  <c r="AK77" i="6" s="1"/>
  <c r="AH77" i="6" a="1"/>
  <c r="AH77" i="6" s="1"/>
  <c r="AD77" i="6"/>
  <c r="BL77" i="6" s="1" a="1"/>
  <c r="BL77" i="6" s="1"/>
  <c r="Z77" i="6" a="1"/>
  <c r="Z77" i="6" s="1"/>
  <c r="BX77" i="6"/>
  <c r="H81" i="21" s="1"/>
  <c r="BA77" i="6" a="1"/>
  <c r="BA77" i="6" s="1"/>
  <c r="AQ77" i="6" a="1"/>
  <c r="AQ77" i="6" s="1"/>
  <c r="AN77" i="6" a="1"/>
  <c r="AN77" i="6" s="1"/>
  <c r="AJ77" i="6"/>
  <c r="BN77" i="6" s="1" a="1"/>
  <c r="BN77" i="6" s="1"/>
  <c r="AG77" i="6"/>
  <c r="BM77" i="6" s="1" a="1"/>
  <c r="BM77" i="6" s="1"/>
  <c r="AC77" i="6" a="1"/>
  <c r="AC77" i="6" s="1"/>
  <c r="Y77" i="6" a="1"/>
  <c r="Y77" i="6" s="1"/>
  <c r="CA77" i="6" a="1"/>
  <c r="CA77" i="6" s="1"/>
  <c r="EA77" i="6" a="1"/>
  <c r="EA77" i="6" s="1"/>
  <c r="BY77" i="6"/>
  <c r="J81" i="21" s="1"/>
  <c r="AZ77" i="6" a="1"/>
  <c r="AZ77" i="6" s="1"/>
  <c r="AW77" i="6" a="1"/>
  <c r="AW77" i="6" s="1"/>
  <c r="AT77" i="6" a="1"/>
  <c r="AT77" i="6" s="1"/>
  <c r="AP77" i="6"/>
  <c r="BP77" i="6" s="1" a="1"/>
  <c r="BP77" i="6" s="1"/>
  <c r="AM77" i="6"/>
  <c r="BO77" i="6" s="1" a="1"/>
  <c r="BO77" i="6" s="1"/>
  <c r="AI77" i="6" a="1"/>
  <c r="AI77" i="6" s="1"/>
  <c r="AF77" i="6" a="1"/>
  <c r="AF77" i="6" s="1"/>
  <c r="AB77" i="6" a="1"/>
  <c r="AB77" i="6" s="1"/>
  <c r="BV77" i="6"/>
  <c r="D81" i="21" s="1"/>
  <c r="AY77" i="6"/>
  <c r="BS77" i="6" s="1" a="1"/>
  <c r="BS77" i="6" s="1"/>
  <c r="AV77" i="6"/>
  <c r="BR77" i="6" s="1" a="1"/>
  <c r="BR77" i="6" s="1"/>
  <c r="AS77" i="6"/>
  <c r="BQ77" i="6" s="1" a="1"/>
  <c r="BQ77" i="6" s="1"/>
  <c r="AO77" i="6" a="1"/>
  <c r="AO77" i="6" s="1"/>
  <c r="AL77" i="6" a="1"/>
  <c r="AL77" i="6" s="1"/>
  <c r="AE77" i="6" a="1"/>
  <c r="AE77" i="6" s="1"/>
  <c r="AA77" i="6"/>
  <c r="BK77" i="6" s="1" a="1"/>
  <c r="BK77" i="6" s="1"/>
  <c r="X77" i="6"/>
  <c r="BJ77" i="6" s="1" a="1"/>
  <c r="BJ77" i="6" s="1"/>
  <c r="S77" i="6" a="1"/>
  <c r="S77" i="6" s="1"/>
  <c r="Q77" i="6" a="1"/>
  <c r="Q77" i="6" s="1"/>
  <c r="O77" i="6"/>
  <c r="BG77" i="6" s="1" a="1"/>
  <c r="BG77" i="6" s="1"/>
  <c r="J77" i="6" a="1"/>
  <c r="J77" i="6" s="1"/>
  <c r="U77" i="6"/>
  <c r="BI77" i="6" s="1" a="1"/>
  <c r="BI77" i="6" s="1"/>
  <c r="P77" i="6" a="1"/>
  <c r="P77" i="6" s="1"/>
  <c r="W77" i="6" a="1"/>
  <c r="W77" i="6" s="1"/>
  <c r="R77" i="6"/>
  <c r="BH77" i="6" s="1" a="1"/>
  <c r="BH77" i="6" s="1"/>
  <c r="N77" i="6" a="1"/>
  <c r="N77" i="6" s="1"/>
  <c r="L77" i="6"/>
  <c r="BF77" i="6" s="1" a="1"/>
  <c r="BF77" i="6" s="1"/>
  <c r="V77" i="6" a="1"/>
  <c r="V77" i="6" s="1"/>
  <c r="T77" i="6" a="1"/>
  <c r="T77" i="6" s="1"/>
  <c r="M77" i="6" a="1"/>
  <c r="M77" i="6" s="1"/>
  <c r="K77" i="6" a="1"/>
  <c r="K77" i="6" s="1"/>
  <c r="H77" i="6" a="1"/>
  <c r="H77" i="6" s="1"/>
  <c r="F77" i="6"/>
  <c r="BD77" i="6" s="1" a="1"/>
  <c r="BD77" i="6" s="1"/>
  <c r="G77" i="6" a="1"/>
  <c r="G77" i="6" s="1"/>
  <c r="D77" i="6" a="1"/>
  <c r="D77" i="6" s="1"/>
  <c r="I77" i="6"/>
  <c r="BE77" i="6" s="1" a="1"/>
  <c r="BE77" i="6" s="1"/>
  <c r="E77" i="6" a="1"/>
  <c r="E77" i="6" s="1"/>
  <c r="C77" i="6" a="1"/>
  <c r="C77" i="6" s="1"/>
  <c r="B81" i="21" s="1"/>
  <c r="ES60" i="6"/>
  <c r="C64" i="21" s="1"/>
  <c r="ET60" i="6"/>
  <c r="E64" i="21" s="1"/>
  <c r="EU60" i="6"/>
  <c r="G64" i="21" s="1"/>
  <c r="EV60" i="6"/>
  <c r="I64" i="21" s="1"/>
  <c r="DX60" i="6" a="1"/>
  <c r="DX60" i="6" s="1"/>
  <c r="DW60" i="6" a="1"/>
  <c r="DW60" i="6" s="1"/>
  <c r="EQ60" i="6" a="1"/>
  <c r="EQ60" i="6" s="1"/>
  <c r="DU60" i="6" a="1"/>
  <c r="DU60" i="6" s="1"/>
  <c r="EO60" i="6" a="1"/>
  <c r="EO60" i="6" s="1"/>
  <c r="DN60" i="6" a="1"/>
  <c r="DN60" i="6" s="1"/>
  <c r="DR60" i="6" a="1"/>
  <c r="DR60" i="6" s="1"/>
  <c r="DQ60" i="6" a="1"/>
  <c r="DQ60" i="6" s="1"/>
  <c r="EN60" i="6" a="1"/>
  <c r="EN60" i="6" s="1"/>
  <c r="DK60" i="6" a="1"/>
  <c r="DK60" i="6" s="1"/>
  <c r="DT60" i="6" a="1"/>
  <c r="DT60" i="6" s="1"/>
  <c r="DO60" i="6" a="1"/>
  <c r="DO60" i="6" s="1"/>
  <c r="EM60" i="6" a="1"/>
  <c r="EM60" i="6" s="1"/>
  <c r="DI60" i="6" a="1"/>
  <c r="DI60" i="6" s="1"/>
  <c r="DL60" i="6" a="1"/>
  <c r="DL60" i="6" s="1"/>
  <c r="EK60" i="6" a="1"/>
  <c r="EK60" i="6" s="1"/>
  <c r="EL60" i="6" a="1"/>
  <c r="EL60" i="6" s="1"/>
  <c r="DH60" i="6" a="1"/>
  <c r="DH60" i="6" s="1"/>
  <c r="DE60" i="6" a="1"/>
  <c r="DE60" i="6" s="1"/>
  <c r="CY60" i="6" a="1"/>
  <c r="CY60" i="6" s="1"/>
  <c r="CW60" i="6" a="1"/>
  <c r="CW60" i="6" s="1"/>
  <c r="EJ60" i="6" a="1"/>
  <c r="EJ60" i="6" s="1"/>
  <c r="CV60" i="6" a="1"/>
  <c r="CV60" i="6" s="1"/>
  <c r="DC60" i="6" a="1"/>
  <c r="DC60" i="6" s="1"/>
  <c r="EI60" i="6" a="1"/>
  <c r="EI60" i="6" s="1"/>
  <c r="DF60" i="6" a="1"/>
  <c r="DF60" i="6" s="1"/>
  <c r="DB60" i="6" a="1"/>
  <c r="DB60" i="6" s="1"/>
  <c r="CZ60" i="6" a="1"/>
  <c r="CZ60" i="6" s="1"/>
  <c r="EH60" i="6" a="1"/>
  <c r="EH60" i="6" s="1"/>
  <c r="CT60" i="6" a="1"/>
  <c r="CT60" i="6" s="1"/>
  <c r="CQ60" i="6" a="1"/>
  <c r="CQ60" i="6" s="1"/>
  <c r="CM60" i="6" a="1"/>
  <c r="CM60" i="6" s="1"/>
  <c r="CS60" i="6" a="1"/>
  <c r="CS60" i="6" s="1"/>
  <c r="CP60" i="6" a="1"/>
  <c r="CP60" i="6" s="1"/>
  <c r="EG60" i="6" a="1"/>
  <c r="EG60" i="6" s="1"/>
  <c r="EF60" i="6" a="1"/>
  <c r="EF60" i="6" s="1"/>
  <c r="CN60" i="6" a="1"/>
  <c r="CN60" i="6" s="1"/>
  <c r="ED60" i="6" a="1"/>
  <c r="ED60" i="6" s="1"/>
  <c r="EC60" i="6" a="1"/>
  <c r="EC60" i="6" s="1"/>
  <c r="CD60" i="6" a="1"/>
  <c r="CD60" i="6" s="1"/>
  <c r="EA60" i="6" a="1"/>
  <c r="EA60" i="6" s="1"/>
  <c r="CK60" i="6" a="1"/>
  <c r="CK60" i="6" s="1"/>
  <c r="CH60" i="6" a="1"/>
  <c r="CH60" i="6" s="1"/>
  <c r="CJ60" i="6" a="1"/>
  <c r="CJ60" i="6" s="1"/>
  <c r="CG60" i="6" a="1"/>
  <c r="CG60" i="6" s="1"/>
  <c r="EB60" i="6" a="1"/>
  <c r="EB60" i="6" s="1"/>
  <c r="CA60" i="6" a="1"/>
  <c r="CA60" i="6" s="1"/>
  <c r="CE60" i="6" a="1"/>
  <c r="CE60" i="6" s="1"/>
  <c r="BW60" i="6"/>
  <c r="F64" i="21" s="1"/>
  <c r="BB60" i="6"/>
  <c r="BT60" i="6" s="1" a="1"/>
  <c r="BT60" i="6" s="1"/>
  <c r="AX60" i="6" a="1"/>
  <c r="AX60" i="6" s="1"/>
  <c r="AS60" i="6"/>
  <c r="BQ60" i="6" s="1" a="1"/>
  <c r="BQ60" i="6" s="1"/>
  <c r="AO60" i="6" a="1"/>
  <c r="AO60" i="6" s="1"/>
  <c r="AK60" i="6" a="1"/>
  <c r="AK60" i="6" s="1"/>
  <c r="AG60" i="6"/>
  <c r="BM60" i="6" s="1" a="1"/>
  <c r="BM60" i="6" s="1"/>
  <c r="AC60" i="6" a="1"/>
  <c r="AC60" i="6" s="1"/>
  <c r="Y60" i="6" a="1"/>
  <c r="Y60" i="6" s="1"/>
  <c r="BX60" i="6"/>
  <c r="H64" i="21" s="1"/>
  <c r="BA60" i="6" a="1"/>
  <c r="BA60" i="6" s="1"/>
  <c r="AW60" i="6" a="1"/>
  <c r="AW60" i="6" s="1"/>
  <c r="AT60" i="6" a="1"/>
  <c r="AT60" i="6" s="1"/>
  <c r="AR60" i="6" a="1"/>
  <c r="AR60" i="6" s="1"/>
  <c r="AN60" i="6" a="1"/>
  <c r="AN60" i="6" s="1"/>
  <c r="AJ60" i="6"/>
  <c r="BN60" i="6" s="1" a="1"/>
  <c r="BN60" i="6" s="1"/>
  <c r="AF60" i="6" a="1"/>
  <c r="AF60" i="6" s="1"/>
  <c r="AB60" i="6" a="1"/>
  <c r="AB60" i="6" s="1"/>
  <c r="BY60" i="6"/>
  <c r="J64" i="21" s="1"/>
  <c r="AZ60" i="6" a="1"/>
  <c r="AZ60" i="6" s="1"/>
  <c r="AV60" i="6"/>
  <c r="BR60" i="6" s="1" a="1"/>
  <c r="BR60" i="6" s="1"/>
  <c r="AQ60" i="6" a="1"/>
  <c r="AQ60" i="6" s="1"/>
  <c r="AM60" i="6"/>
  <c r="BO60" i="6" s="1" a="1"/>
  <c r="BO60" i="6" s="1"/>
  <c r="AI60" i="6" a="1"/>
  <c r="AI60" i="6" s="1"/>
  <c r="AE60" i="6" a="1"/>
  <c r="AE60" i="6" s="1"/>
  <c r="AA60" i="6"/>
  <c r="BK60" i="6" s="1" a="1"/>
  <c r="BK60" i="6" s="1"/>
  <c r="CB60" i="6" a="1"/>
  <c r="CB60" i="6" s="1"/>
  <c r="BV60" i="6"/>
  <c r="D64" i="21" s="1"/>
  <c r="AY60" i="6"/>
  <c r="BS60" i="6" s="1" a="1"/>
  <c r="BS60" i="6" s="1"/>
  <c r="AU60" i="6" a="1"/>
  <c r="AU60" i="6" s="1"/>
  <c r="AP60" i="6"/>
  <c r="BP60" i="6" s="1" a="1"/>
  <c r="BP60" i="6" s="1"/>
  <c r="AL60" i="6" a="1"/>
  <c r="AL60" i="6" s="1"/>
  <c r="AH60" i="6" a="1"/>
  <c r="AH60" i="6" s="1"/>
  <c r="AD60" i="6"/>
  <c r="BL60" i="6" s="1" a="1"/>
  <c r="BL60" i="6" s="1"/>
  <c r="Z60" i="6" a="1"/>
  <c r="Z60" i="6" s="1"/>
  <c r="X60" i="6"/>
  <c r="BJ60" i="6" s="1" a="1"/>
  <c r="BJ60" i="6" s="1"/>
  <c r="U60" i="6"/>
  <c r="BI60" i="6" s="1" a="1"/>
  <c r="BI60" i="6" s="1"/>
  <c r="Q60" i="6" a="1"/>
  <c r="Q60" i="6" s="1"/>
  <c r="O60" i="6"/>
  <c r="BG60" i="6" s="1" a="1"/>
  <c r="BG60" i="6" s="1"/>
  <c r="W60" i="6" a="1"/>
  <c r="W60" i="6" s="1"/>
  <c r="T60" i="6" a="1"/>
  <c r="T60" i="6" s="1"/>
  <c r="P60" i="6" a="1"/>
  <c r="P60" i="6" s="1"/>
  <c r="N60" i="6" a="1"/>
  <c r="N60" i="6" s="1"/>
  <c r="L60" i="6"/>
  <c r="BF60" i="6" s="1" a="1"/>
  <c r="BF60" i="6" s="1"/>
  <c r="V60" i="6" a="1"/>
  <c r="V60" i="6" s="1"/>
  <c r="S60" i="6" a="1"/>
  <c r="S60" i="6" s="1"/>
  <c r="M60" i="6" a="1"/>
  <c r="M60" i="6" s="1"/>
  <c r="K60" i="6" a="1"/>
  <c r="K60" i="6" s="1"/>
  <c r="R60" i="6"/>
  <c r="BH60" i="6" s="1" a="1"/>
  <c r="BH60" i="6" s="1"/>
  <c r="J60" i="6" a="1"/>
  <c r="J60" i="6" s="1"/>
  <c r="E60" i="6" a="1"/>
  <c r="E60" i="6" s="1"/>
  <c r="C60" i="6" a="1"/>
  <c r="C60" i="6" s="1"/>
  <c r="B64" i="21" s="1"/>
  <c r="I60" i="6"/>
  <c r="BE60" i="6" s="1" a="1"/>
  <c r="BE60" i="6" s="1"/>
  <c r="F60" i="6"/>
  <c r="BD60" i="6" s="1" a="1"/>
  <c r="BD60" i="6" s="1"/>
  <c r="H60" i="6" a="1"/>
  <c r="H60" i="6" s="1"/>
  <c r="G60" i="6" a="1"/>
  <c r="G60" i="6" s="1"/>
  <c r="D60" i="6" a="1"/>
  <c r="D60" i="6" s="1"/>
  <c r="ES48" i="6"/>
  <c r="ET48" i="6"/>
  <c r="EU48" i="6"/>
  <c r="EV48" i="6"/>
  <c r="DX48" i="6" a="1"/>
  <c r="DX48" i="6" s="1"/>
  <c r="DW48" i="6" a="1"/>
  <c r="DW48" i="6" s="1"/>
  <c r="DU48" i="6" a="1"/>
  <c r="DU48" i="6" s="1"/>
  <c r="DR48" i="6" a="1"/>
  <c r="DR48" i="6" s="1"/>
  <c r="DQ48" i="6" a="1"/>
  <c r="DQ48" i="6" s="1"/>
  <c r="DT48" i="6" a="1"/>
  <c r="DT48" i="6" s="1"/>
  <c r="DL48" i="6" a="1"/>
  <c r="DL48" i="6" s="1"/>
  <c r="DO48" i="6" a="1"/>
  <c r="DO48" i="6" s="1"/>
  <c r="DK48" i="6" a="1"/>
  <c r="DK48" i="6" s="1"/>
  <c r="DI48" i="6" a="1"/>
  <c r="DI48" i="6" s="1"/>
  <c r="DN48" i="6" a="1"/>
  <c r="DN48" i="6" s="1"/>
  <c r="DF48" i="6" a="1"/>
  <c r="DF48" i="6" s="1"/>
  <c r="DH48" i="6" a="1"/>
  <c r="DH48" i="6" s="1"/>
  <c r="CW48" i="6" a="1"/>
  <c r="CW48" i="6" s="1"/>
  <c r="CV48" i="6" a="1"/>
  <c r="CV48" i="6" s="1"/>
  <c r="DC48" i="6" a="1"/>
  <c r="DC48" i="6" s="1"/>
  <c r="CZ48" i="6" a="1"/>
  <c r="CZ48" i="6" s="1"/>
  <c r="DE48" i="6" a="1"/>
  <c r="DE48" i="6" s="1"/>
  <c r="DB48" i="6" a="1"/>
  <c r="DB48" i="6" s="1"/>
  <c r="CY48" i="6" a="1"/>
  <c r="CY48" i="6" s="1"/>
  <c r="CT48" i="6" a="1"/>
  <c r="CT48" i="6" s="1"/>
  <c r="CQ48" i="6" a="1"/>
  <c r="CQ48" i="6" s="1"/>
  <c r="CM48" i="6" a="1"/>
  <c r="CM48" i="6" s="1"/>
  <c r="CS48" i="6" a="1"/>
  <c r="CS48" i="6" s="1"/>
  <c r="CP48" i="6" a="1"/>
  <c r="CP48" i="6" s="1"/>
  <c r="CN48" i="6" a="1"/>
  <c r="CN48" i="6" s="1"/>
  <c r="CD48" i="6" a="1"/>
  <c r="CD48" i="6" s="1"/>
  <c r="CK48" i="6" a="1"/>
  <c r="CK48" i="6" s="1"/>
  <c r="CH48" i="6" a="1"/>
  <c r="CH48" i="6" s="1"/>
  <c r="CJ48" i="6" a="1"/>
  <c r="CJ48" i="6" s="1"/>
  <c r="CG48" i="6" a="1"/>
  <c r="CG48" i="6" s="1"/>
  <c r="CA48" i="6" a="1"/>
  <c r="CA48" i="6" s="1"/>
  <c r="CE48" i="6" a="1"/>
  <c r="CE48" i="6" s="1"/>
  <c r="BW48" i="6"/>
  <c r="AZ48" i="6" a="1"/>
  <c r="AZ48" i="6" s="1"/>
  <c r="AW48" i="6" a="1"/>
  <c r="AW48" i="6" s="1"/>
  <c r="BX48" i="6"/>
  <c r="AY48" i="6"/>
  <c r="AV48" i="6"/>
  <c r="BY48" i="6"/>
  <c r="BB48" i="6"/>
  <c r="AU48" i="6" a="1"/>
  <c r="AU48" i="6" s="1"/>
  <c r="CB48" i="6" a="1"/>
  <c r="CB48" i="6" s="1"/>
  <c r="BV48" i="6"/>
  <c r="BA48" i="6" a="1"/>
  <c r="BA48" i="6" s="1"/>
  <c r="AX48" i="6" a="1"/>
  <c r="AX48" i="6" s="1"/>
  <c r="AT48" i="6" a="1"/>
  <c r="AT48" i="6" s="1"/>
  <c r="AP48" i="6"/>
  <c r="AL48" i="6" a="1"/>
  <c r="AL48" i="6" s="1"/>
  <c r="AH48" i="6" a="1"/>
  <c r="AH48" i="6" s="1"/>
  <c r="AE48" i="6" a="1"/>
  <c r="AE48" i="6" s="1"/>
  <c r="AA48" i="6"/>
  <c r="X48" i="6"/>
  <c r="T48" i="6" a="1"/>
  <c r="T48" i="6" s="1"/>
  <c r="Q48" i="6" a="1"/>
  <c r="Q48" i="6" s="1"/>
  <c r="M48" i="6" a="1"/>
  <c r="M48" i="6" s="1"/>
  <c r="L48" i="6"/>
  <c r="AS48" i="6"/>
  <c r="AO48" i="6" a="1"/>
  <c r="AO48" i="6" s="1"/>
  <c r="AK48" i="6" a="1"/>
  <c r="AK48" i="6" s="1"/>
  <c r="AG48" i="6"/>
  <c r="AD48" i="6"/>
  <c r="Z48" i="6" a="1"/>
  <c r="Z48" i="6" s="1"/>
  <c r="W48" i="6" a="1"/>
  <c r="W48" i="6" s="1"/>
  <c r="S48" i="6" a="1"/>
  <c r="S48" i="6" s="1"/>
  <c r="P48" i="6" a="1"/>
  <c r="P48" i="6" s="1"/>
  <c r="K48" i="6" a="1"/>
  <c r="K48" i="6" s="1"/>
  <c r="AR48" i="6" a="1"/>
  <c r="AR48" i="6" s="1"/>
  <c r="AN48" i="6" a="1"/>
  <c r="AN48" i="6" s="1"/>
  <c r="AJ48" i="6"/>
  <c r="AF48" i="6" a="1"/>
  <c r="AF48" i="6" s="1"/>
  <c r="AC48" i="6" a="1"/>
  <c r="AC48" i="6" s="1"/>
  <c r="V48" i="6" a="1"/>
  <c r="V48" i="6" s="1"/>
  <c r="O48" i="6"/>
  <c r="J48" i="6" a="1"/>
  <c r="J48" i="6" s="1"/>
  <c r="AQ48" i="6" a="1"/>
  <c r="AQ48" i="6" s="1"/>
  <c r="AM48" i="6"/>
  <c r="AI48" i="6" a="1"/>
  <c r="AI48" i="6" s="1"/>
  <c r="AB48" i="6" a="1"/>
  <c r="AB48" i="6" s="1"/>
  <c r="Y48" i="6" a="1"/>
  <c r="Y48" i="6" s="1"/>
  <c r="U48" i="6"/>
  <c r="R48" i="6"/>
  <c r="N48" i="6" a="1"/>
  <c r="N48" i="6" s="1"/>
  <c r="I48" i="6"/>
  <c r="E48" i="6" a="1"/>
  <c r="E48" i="6" s="1"/>
  <c r="C48" i="6" a="1"/>
  <c r="C48" i="6" s="1"/>
  <c r="H48" i="6" a="1"/>
  <c r="H48" i="6" s="1"/>
  <c r="F48" i="6"/>
  <c r="G48" i="6" a="1"/>
  <c r="G48" i="6" s="1"/>
  <c r="D48" i="6" a="1"/>
  <c r="D48" i="6" s="1"/>
  <c r="ES32" i="6"/>
  <c r="ET32" i="6"/>
  <c r="EU32" i="6"/>
  <c r="EV32" i="6"/>
  <c r="DX32" i="6" a="1"/>
  <c r="DX32" i="6" s="1"/>
  <c r="DW32" i="6" a="1"/>
  <c r="DW32" i="6" s="1"/>
  <c r="DU32" i="6" a="1"/>
  <c r="DU32" i="6" s="1"/>
  <c r="DQ32" i="6" a="1"/>
  <c r="DQ32" i="6" s="1"/>
  <c r="DT32" i="6" a="1"/>
  <c r="DT32" i="6" s="1"/>
  <c r="DR32" i="6" a="1"/>
  <c r="DR32" i="6" s="1"/>
  <c r="DL32" i="6" a="1"/>
  <c r="DL32" i="6" s="1"/>
  <c r="DO32" i="6" a="1"/>
  <c r="DO32" i="6" s="1"/>
  <c r="DK32" i="6" a="1"/>
  <c r="DK32" i="6" s="1"/>
  <c r="DN32" i="6" a="1"/>
  <c r="DN32" i="6" s="1"/>
  <c r="DH32" i="6" a="1"/>
  <c r="DH32" i="6" s="1"/>
  <c r="DF32" i="6" a="1"/>
  <c r="DF32" i="6" s="1"/>
  <c r="DI32" i="6" a="1"/>
  <c r="DI32" i="6" s="1"/>
  <c r="CY32" i="6" a="1"/>
  <c r="CY32" i="6" s="1"/>
  <c r="CW32" i="6" a="1"/>
  <c r="CW32" i="6" s="1"/>
  <c r="CV32" i="6" a="1"/>
  <c r="CV32" i="6" s="1"/>
  <c r="DC32" i="6" a="1"/>
  <c r="DC32" i="6" s="1"/>
  <c r="DE32" i="6" a="1"/>
  <c r="DE32" i="6" s="1"/>
  <c r="DB32" i="6" a="1"/>
  <c r="DB32" i="6" s="1"/>
  <c r="CZ32" i="6" a="1"/>
  <c r="CZ32" i="6" s="1"/>
  <c r="CT32" i="6" a="1"/>
  <c r="CT32" i="6" s="1"/>
  <c r="CQ32" i="6" a="1"/>
  <c r="CQ32" i="6" s="1"/>
  <c r="CM32" i="6" a="1"/>
  <c r="CM32" i="6" s="1"/>
  <c r="CS32" i="6" a="1"/>
  <c r="CS32" i="6" s="1"/>
  <c r="CP32" i="6" a="1"/>
  <c r="CP32" i="6" s="1"/>
  <c r="CN32" i="6" a="1"/>
  <c r="CN32" i="6" s="1"/>
  <c r="CD32" i="6" a="1"/>
  <c r="CD32" i="6" s="1"/>
  <c r="CK32" i="6" a="1"/>
  <c r="CK32" i="6" s="1"/>
  <c r="CH32" i="6" a="1"/>
  <c r="CH32" i="6" s="1"/>
  <c r="CJ32" i="6" a="1"/>
  <c r="CJ32" i="6" s="1"/>
  <c r="CG32" i="6" a="1"/>
  <c r="CG32" i="6" s="1"/>
  <c r="CA32" i="6" a="1"/>
  <c r="CA32" i="6" s="1"/>
  <c r="CE32" i="6" a="1"/>
  <c r="CE32" i="6" s="1"/>
  <c r="BW32" i="6"/>
  <c r="AZ32" i="6" a="1"/>
  <c r="AZ32" i="6" s="1"/>
  <c r="AV32" i="6"/>
  <c r="CB32" i="6" a="1"/>
  <c r="CB32" i="6" s="1"/>
  <c r="BX32" i="6"/>
  <c r="AY32" i="6"/>
  <c r="AU32" i="6" a="1"/>
  <c r="AU32" i="6" s="1"/>
  <c r="BY32" i="6"/>
  <c r="BB32" i="6"/>
  <c r="AX32" i="6" a="1"/>
  <c r="AX32" i="6" s="1"/>
  <c r="AT32" i="6" a="1"/>
  <c r="AT32" i="6" s="1"/>
  <c r="BV32" i="6"/>
  <c r="BA32" i="6" a="1"/>
  <c r="BA32" i="6" s="1"/>
  <c r="AW32" i="6" a="1"/>
  <c r="AW32" i="6" s="1"/>
  <c r="AS32" i="6"/>
  <c r="AP32" i="6"/>
  <c r="AM32" i="6"/>
  <c r="AJ32" i="6"/>
  <c r="AC32" i="6" a="1"/>
  <c r="AC32" i="6" s="1"/>
  <c r="Z32" i="6" a="1"/>
  <c r="Z32" i="6" s="1"/>
  <c r="X32" i="6"/>
  <c r="T32" i="6" a="1"/>
  <c r="T32" i="6" s="1"/>
  <c r="P32" i="6" a="1"/>
  <c r="P32" i="6" s="1"/>
  <c r="M32" i="6" a="1"/>
  <c r="M32" i="6" s="1"/>
  <c r="AI32" i="6" a="1"/>
  <c r="AI32" i="6" s="1"/>
  <c r="AF32" i="6" a="1"/>
  <c r="AF32" i="6" s="1"/>
  <c r="AB32" i="6" a="1"/>
  <c r="AB32" i="6" s="1"/>
  <c r="Y32" i="6" a="1"/>
  <c r="Y32" i="6" s="1"/>
  <c r="W32" i="6" a="1"/>
  <c r="W32" i="6" s="1"/>
  <c r="S32" i="6" a="1"/>
  <c r="S32" i="6" s="1"/>
  <c r="AR32" i="6" a="1"/>
  <c r="AR32" i="6" s="1"/>
  <c r="AO32" i="6" a="1"/>
  <c r="AO32" i="6" s="1"/>
  <c r="AL32" i="6" a="1"/>
  <c r="AL32" i="6" s="1"/>
  <c r="AH32" i="6" a="1"/>
  <c r="AH32" i="6" s="1"/>
  <c r="AE32" i="6" a="1"/>
  <c r="AE32" i="6" s="1"/>
  <c r="AA32" i="6"/>
  <c r="V32" i="6" a="1"/>
  <c r="V32" i="6" s="1"/>
  <c r="R32" i="6"/>
  <c r="O32" i="6"/>
  <c r="AQ32" i="6" a="1"/>
  <c r="AQ32" i="6" s="1"/>
  <c r="AN32" i="6" a="1"/>
  <c r="AN32" i="6" s="1"/>
  <c r="AK32" i="6" a="1"/>
  <c r="AK32" i="6" s="1"/>
  <c r="AG32" i="6"/>
  <c r="AD32" i="6"/>
  <c r="U32" i="6"/>
  <c r="Q32" i="6" a="1"/>
  <c r="Q32" i="6" s="1"/>
  <c r="N32" i="6" a="1"/>
  <c r="N32" i="6" s="1"/>
  <c r="L32" i="6"/>
  <c r="I32" i="6"/>
  <c r="E32" i="6" a="1"/>
  <c r="E32" i="6" s="1"/>
  <c r="C32" i="6" a="1"/>
  <c r="C32" i="6" s="1"/>
  <c r="K32" i="6" a="1"/>
  <c r="K32" i="6" s="1"/>
  <c r="H32" i="6" a="1"/>
  <c r="H32" i="6" s="1"/>
  <c r="F32" i="6"/>
  <c r="J32" i="6" a="1"/>
  <c r="J32" i="6" s="1"/>
  <c r="G32" i="6" a="1"/>
  <c r="G32" i="6" s="1"/>
  <c r="D32" i="6" a="1"/>
  <c r="D32" i="6" s="1"/>
  <c r="AU16" i="6" a="1"/>
  <c r="AU16" i="6" s="1"/>
  <c r="AX16" i="6" a="1"/>
  <c r="AX16" i="6" s="1"/>
  <c r="BA16" i="6" a="1"/>
  <c r="BA16" i="6" s="1"/>
  <c r="AR16" i="6" a="1"/>
  <c r="AR16" i="6" s="1"/>
  <c r="AF16" i="6" a="1"/>
  <c r="AF16" i="6" s="1"/>
  <c r="T16" i="6" a="1"/>
  <c r="T16" i="6" s="1"/>
  <c r="AI16" i="6" a="1"/>
  <c r="AI16" i="6" s="1"/>
  <c r="W16" i="6" a="1"/>
  <c r="W16" i="6" s="1"/>
  <c r="AL16" i="6" a="1"/>
  <c r="AL16" i="6" s="1"/>
  <c r="Z16" i="6" a="1"/>
  <c r="Z16" i="6" s="1"/>
  <c r="AO16" i="6" a="1"/>
  <c r="AO16" i="6" s="1"/>
  <c r="AC16" i="6" a="1"/>
  <c r="AC16" i="6" s="1"/>
  <c r="Q16" i="6" a="1"/>
  <c r="Q16" i="6" s="1"/>
  <c r="N16" i="6" a="1"/>
  <c r="N16" i="6" s="1"/>
  <c r="E16" i="6" a="1"/>
  <c r="E16" i="6" s="1"/>
  <c r="C16" i="6" a="1"/>
  <c r="C16" i="6" s="1"/>
  <c r="K16" i="6" a="1"/>
  <c r="K16" i="6" s="1"/>
  <c r="H16" i="6" a="1"/>
  <c r="H16" i="6" s="1"/>
  <c r="EV95" i="6"/>
  <c r="I99" i="21" s="1"/>
  <c r="ES95" i="6"/>
  <c r="C99" i="21" s="1"/>
  <c r="ET95" i="6"/>
  <c r="E99" i="21" s="1"/>
  <c r="DX95" i="6" a="1"/>
  <c r="DX95" i="6" s="1"/>
  <c r="DW95" i="6" a="1"/>
  <c r="DW95" i="6" s="1"/>
  <c r="EU95" i="6"/>
  <c r="G99" i="21" s="1"/>
  <c r="EQ95" i="6" a="1"/>
  <c r="EQ95" i="6" s="1"/>
  <c r="DT95" i="6" a="1"/>
  <c r="DT95" i="6" s="1"/>
  <c r="DU95" i="6" a="1"/>
  <c r="DU95" i="6" s="1"/>
  <c r="EO95" i="6" a="1"/>
  <c r="EO95" i="6" s="1"/>
  <c r="DQ95" i="6" a="1"/>
  <c r="DQ95" i="6" s="1"/>
  <c r="DO95" i="6" a="1"/>
  <c r="DO95" i="6" s="1"/>
  <c r="DR95" i="6" a="1"/>
  <c r="DR95" i="6" s="1"/>
  <c r="DN95" i="6" a="1"/>
  <c r="DN95" i="6" s="1"/>
  <c r="EM95" i="6" a="1"/>
  <c r="EM95" i="6" s="1"/>
  <c r="DL95" i="6" a="1"/>
  <c r="DL95" i="6" s="1"/>
  <c r="DI95" i="6" a="1"/>
  <c r="DI95" i="6" s="1"/>
  <c r="EN95" i="6" a="1"/>
  <c r="EN95" i="6" s="1"/>
  <c r="DK95" i="6" a="1"/>
  <c r="DK95" i="6" s="1"/>
  <c r="EL95" i="6" a="1"/>
  <c r="EL95" i="6" s="1"/>
  <c r="DH95" i="6" a="1"/>
  <c r="DH95" i="6" s="1"/>
  <c r="EK95" i="6" a="1"/>
  <c r="EK95" i="6" s="1"/>
  <c r="DE95" i="6" a="1"/>
  <c r="DE95" i="6" s="1"/>
  <c r="EJ95" i="6" a="1"/>
  <c r="EJ95" i="6" s="1"/>
  <c r="DB95" i="6" a="1"/>
  <c r="DB95" i="6" s="1"/>
  <c r="CZ95" i="6" a="1"/>
  <c r="CZ95" i="6" s="1"/>
  <c r="CW95" i="6" a="1"/>
  <c r="CW95" i="6" s="1"/>
  <c r="DC95" i="6" a="1"/>
  <c r="DC95" i="6" s="1"/>
  <c r="EI95" i="6" a="1"/>
  <c r="EI95" i="6" s="1"/>
  <c r="CY95" i="6" a="1"/>
  <c r="CY95" i="6" s="1"/>
  <c r="DF95" i="6" a="1"/>
  <c r="DF95" i="6" s="1"/>
  <c r="EH95" i="6" a="1"/>
  <c r="EH95" i="6" s="1"/>
  <c r="CV95" i="6" a="1"/>
  <c r="CV95" i="6" s="1"/>
  <c r="EG95" i="6" a="1"/>
  <c r="EG95" i="6" s="1"/>
  <c r="CS95" i="6" a="1"/>
  <c r="CS95" i="6" s="1"/>
  <c r="CP95" i="6" a="1"/>
  <c r="CP95" i="6" s="1"/>
  <c r="EF95" i="6" a="1"/>
  <c r="EF95" i="6" s="1"/>
  <c r="EE95" i="6" a="1"/>
  <c r="EE95" i="6" s="1"/>
  <c r="CM95" i="6" a="1"/>
  <c r="CM95" i="6" s="1"/>
  <c r="CT95" i="6" a="1"/>
  <c r="CT95" i="6" s="1"/>
  <c r="CQ95" i="6" a="1"/>
  <c r="CQ95" i="6" s="1"/>
  <c r="CN95" i="6" a="1"/>
  <c r="CN95" i="6" s="1"/>
  <c r="CJ95" i="6" a="1"/>
  <c r="CJ95" i="6" s="1"/>
  <c r="CK95" i="6" a="1"/>
  <c r="CK95" i="6" s="1"/>
  <c r="CH95" i="6" a="1"/>
  <c r="CH95" i="6" s="1"/>
  <c r="EB95" i="6" a="1"/>
  <c r="EB95" i="6" s="1"/>
  <c r="CD95" i="6" a="1"/>
  <c r="CD95" i="6" s="1"/>
  <c r="EC95" i="6" a="1"/>
  <c r="EC95" i="6" s="1"/>
  <c r="CG95" i="6" a="1"/>
  <c r="CG95" i="6" s="1"/>
  <c r="CE95" i="6" a="1"/>
  <c r="CE95" i="6" s="1"/>
  <c r="CB95" i="6" a="1"/>
  <c r="CB95" i="6" s="1"/>
  <c r="BW95" i="6"/>
  <c r="F99" i="21" s="1"/>
  <c r="AY95" i="6"/>
  <c r="BS95" i="6" s="1" a="1"/>
  <c r="BS95" i="6" s="1"/>
  <c r="AS95" i="6"/>
  <c r="BQ95" i="6" s="1" a="1"/>
  <c r="BQ95" i="6" s="1"/>
  <c r="AO95" i="6" a="1"/>
  <c r="AO95" i="6" s="1"/>
  <c r="AK95" i="6" a="1"/>
  <c r="AK95" i="6" s="1"/>
  <c r="AG95" i="6"/>
  <c r="BM95" i="6" s="1" a="1"/>
  <c r="BM95" i="6" s="1"/>
  <c r="AC95" i="6" a="1"/>
  <c r="AC95" i="6" s="1"/>
  <c r="Y95" i="6" a="1"/>
  <c r="Y95" i="6" s="1"/>
  <c r="BX95" i="6"/>
  <c r="H99" i="21" s="1"/>
  <c r="BB95" i="6"/>
  <c r="BT95" i="6" s="1" a="1"/>
  <c r="BT95" i="6" s="1"/>
  <c r="AX95" i="6" a="1"/>
  <c r="AX95" i="6" s="1"/>
  <c r="AU95" i="6" a="1"/>
  <c r="AU95" i="6" s="1"/>
  <c r="AR95" i="6" a="1"/>
  <c r="AR95" i="6" s="1"/>
  <c r="AN95" i="6" a="1"/>
  <c r="AN95" i="6" s="1"/>
  <c r="AJ95" i="6"/>
  <c r="BN95" i="6" s="1" a="1"/>
  <c r="BN95" i="6" s="1"/>
  <c r="AF95" i="6" a="1"/>
  <c r="AF95" i="6" s="1"/>
  <c r="AB95" i="6" a="1"/>
  <c r="AB95" i="6" s="1"/>
  <c r="CA95" i="6" a="1"/>
  <c r="CA95" i="6" s="1"/>
  <c r="EA95" i="6" a="1"/>
  <c r="EA95" i="6" s="1"/>
  <c r="BY95" i="6"/>
  <c r="J99" i="21" s="1"/>
  <c r="BA95" i="6" a="1"/>
  <c r="BA95" i="6" s="1"/>
  <c r="AW95" i="6" a="1"/>
  <c r="AW95" i="6" s="1"/>
  <c r="AT95" i="6" a="1"/>
  <c r="AT95" i="6" s="1"/>
  <c r="AQ95" i="6" a="1"/>
  <c r="AQ95" i="6" s="1"/>
  <c r="AM95" i="6"/>
  <c r="BO95" i="6" s="1" a="1"/>
  <c r="BO95" i="6" s="1"/>
  <c r="AI95" i="6" a="1"/>
  <c r="AI95" i="6" s="1"/>
  <c r="AE95" i="6" a="1"/>
  <c r="AE95" i="6" s="1"/>
  <c r="AA95" i="6"/>
  <c r="BK95" i="6" s="1" a="1"/>
  <c r="BK95" i="6" s="1"/>
  <c r="BV95" i="6"/>
  <c r="D99" i="21" s="1"/>
  <c r="AZ95" i="6" a="1"/>
  <c r="AZ95" i="6" s="1"/>
  <c r="AV95" i="6"/>
  <c r="BR95" i="6" s="1" a="1"/>
  <c r="BR95" i="6" s="1"/>
  <c r="AP95" i="6"/>
  <c r="BP95" i="6" s="1" a="1"/>
  <c r="BP95" i="6" s="1"/>
  <c r="AL95" i="6" a="1"/>
  <c r="AL95" i="6" s="1"/>
  <c r="AH95" i="6" a="1"/>
  <c r="AH95" i="6" s="1"/>
  <c r="AD95" i="6"/>
  <c r="BL95" i="6" s="1" a="1"/>
  <c r="BL95" i="6" s="1"/>
  <c r="Z95" i="6" a="1"/>
  <c r="Z95" i="6" s="1"/>
  <c r="T95" i="6" a="1"/>
  <c r="T95" i="6" s="1"/>
  <c r="R95" i="6"/>
  <c r="BH95" i="6" s="1" a="1"/>
  <c r="BH95" i="6" s="1"/>
  <c r="M95" i="6" a="1"/>
  <c r="M95" i="6" s="1"/>
  <c r="K95" i="6" a="1"/>
  <c r="K95" i="6" s="1"/>
  <c r="W95" i="6" a="1"/>
  <c r="W95" i="6" s="1"/>
  <c r="Q95" i="6" a="1"/>
  <c r="Q95" i="6" s="1"/>
  <c r="O95" i="6"/>
  <c r="BG95" i="6" s="1" a="1"/>
  <c r="BG95" i="6" s="1"/>
  <c r="V95" i="6" a="1"/>
  <c r="V95" i="6" s="1"/>
  <c r="U95" i="6"/>
  <c r="BI95" i="6" s="1" a="1"/>
  <c r="BI95" i="6" s="1"/>
  <c r="S95" i="6" a="1"/>
  <c r="S95" i="6" s="1"/>
  <c r="J95" i="6" a="1"/>
  <c r="J95" i="6" s="1"/>
  <c r="X95" i="6"/>
  <c r="BJ95" i="6" s="1" a="1"/>
  <c r="BJ95" i="6" s="1"/>
  <c r="P95" i="6" a="1"/>
  <c r="P95" i="6" s="1"/>
  <c r="N95" i="6" a="1"/>
  <c r="N95" i="6" s="1"/>
  <c r="L95" i="6"/>
  <c r="BF95" i="6" s="1" a="1"/>
  <c r="BF95" i="6" s="1"/>
  <c r="H95" i="6" a="1"/>
  <c r="H95" i="6" s="1"/>
  <c r="F95" i="6"/>
  <c r="BD95" i="6" s="1" a="1"/>
  <c r="BD95" i="6" s="1"/>
  <c r="G95" i="6" a="1"/>
  <c r="G95" i="6" s="1"/>
  <c r="D95" i="6" a="1"/>
  <c r="D95" i="6" s="1"/>
  <c r="E95" i="6" a="1"/>
  <c r="E95" i="6" s="1"/>
  <c r="C95" i="6" a="1"/>
  <c r="C95" i="6" s="1"/>
  <c r="B99" i="21" s="1"/>
  <c r="I95" i="6"/>
  <c r="BE95" i="6" s="1" a="1"/>
  <c r="BE95" i="6" s="1"/>
  <c r="ES82" i="6"/>
  <c r="C86" i="21" s="1"/>
  <c r="ET82" i="6"/>
  <c r="E86" i="21" s="1"/>
  <c r="EU82" i="6"/>
  <c r="G86" i="21" s="1"/>
  <c r="EV82" i="6"/>
  <c r="I86" i="21" s="1"/>
  <c r="DX82" i="6" a="1"/>
  <c r="DX82" i="6" s="1"/>
  <c r="EQ82" i="6" a="1"/>
  <c r="EQ82" i="6" s="1"/>
  <c r="EP82" i="6" a="1"/>
  <c r="EP82" i="6" s="1"/>
  <c r="DW82" i="6" a="1"/>
  <c r="DW82" i="6" s="1"/>
  <c r="DU82" i="6" a="1"/>
  <c r="DU82" i="6" s="1"/>
  <c r="EO82" i="6" a="1"/>
  <c r="EO82" i="6" s="1"/>
  <c r="DT82" i="6" a="1"/>
  <c r="DT82" i="6" s="1"/>
  <c r="DR82" i="6" a="1"/>
  <c r="DR82" i="6" s="1"/>
  <c r="EN82" i="6" a="1"/>
  <c r="EN82" i="6" s="1"/>
  <c r="DQ82" i="6" a="1"/>
  <c r="DQ82" i="6" s="1"/>
  <c r="DO82" i="6" a="1"/>
  <c r="DO82" i="6" s="1"/>
  <c r="EM82" i="6" a="1"/>
  <c r="EM82" i="6" s="1"/>
  <c r="DL82" i="6" a="1"/>
  <c r="DL82" i="6" s="1"/>
  <c r="DI82" i="6" a="1"/>
  <c r="DI82" i="6" s="1"/>
  <c r="DH82" i="6" a="1"/>
  <c r="DH82" i="6" s="1"/>
  <c r="DN82" i="6" a="1"/>
  <c r="DN82" i="6" s="1"/>
  <c r="EL82" i="6" a="1"/>
  <c r="EL82" i="6" s="1"/>
  <c r="EK82" i="6" a="1"/>
  <c r="EK82" i="6" s="1"/>
  <c r="DK82" i="6" a="1"/>
  <c r="DK82" i="6" s="1"/>
  <c r="CZ82" i="6" a="1"/>
  <c r="CZ82" i="6" s="1"/>
  <c r="DF82" i="6" a="1"/>
  <c r="DF82" i="6" s="1"/>
  <c r="CY82" i="6" a="1"/>
  <c r="CY82" i="6" s="1"/>
  <c r="CV82" i="6" a="1"/>
  <c r="CV82" i="6" s="1"/>
  <c r="DE82" i="6" a="1"/>
  <c r="DE82" i="6" s="1"/>
  <c r="DC82" i="6" a="1"/>
  <c r="DC82" i="6" s="1"/>
  <c r="EH82" i="6" a="1"/>
  <c r="EH82" i="6" s="1"/>
  <c r="DB82" i="6" a="1"/>
  <c r="DB82" i="6" s="1"/>
  <c r="EI82" i="6" a="1"/>
  <c r="EI82" i="6" s="1"/>
  <c r="CW82" i="6" a="1"/>
  <c r="CW82" i="6" s="1"/>
  <c r="CT82" i="6" a="1"/>
  <c r="CT82" i="6" s="1"/>
  <c r="CQ82" i="6" a="1"/>
  <c r="CQ82" i="6" s="1"/>
  <c r="CM82" i="6" a="1"/>
  <c r="CM82" i="6" s="1"/>
  <c r="ED82" i="6" a="1"/>
  <c r="ED82" i="6" s="1"/>
  <c r="CP82" i="6" a="1"/>
  <c r="CP82" i="6" s="1"/>
  <c r="CS82" i="6" a="1"/>
  <c r="CS82" i="6" s="1"/>
  <c r="EE82" i="6" a="1"/>
  <c r="EE82" i="6" s="1"/>
  <c r="EF82" i="6" a="1"/>
  <c r="EF82" i="6" s="1"/>
  <c r="CN82" i="6" a="1"/>
  <c r="CN82" i="6" s="1"/>
  <c r="EC82" i="6" a="1"/>
  <c r="EC82" i="6" s="1"/>
  <c r="CD82" i="6" a="1"/>
  <c r="CD82" i="6" s="1"/>
  <c r="CH82" i="6" a="1"/>
  <c r="CH82" i="6" s="1"/>
  <c r="CK82" i="6" a="1"/>
  <c r="CK82" i="6" s="1"/>
  <c r="CG82" i="6" a="1"/>
  <c r="CG82" i="6" s="1"/>
  <c r="EB82" i="6" a="1"/>
  <c r="EB82" i="6" s="1"/>
  <c r="CJ82" i="6" a="1"/>
  <c r="CJ82" i="6" s="1"/>
  <c r="CE82" i="6" a="1"/>
  <c r="CE82" i="6" s="1"/>
  <c r="CB82" i="6" a="1"/>
  <c r="CB82" i="6" s="1"/>
  <c r="BW82" i="6"/>
  <c r="F86" i="21" s="1"/>
  <c r="BA82" i="6" a="1"/>
  <c r="BA82" i="6" s="1"/>
  <c r="AT82" i="6" a="1"/>
  <c r="AT82" i="6" s="1"/>
  <c r="AN82" i="6" a="1"/>
  <c r="AN82" i="6" s="1"/>
  <c r="AK82" i="6" a="1"/>
  <c r="AK82" i="6" s="1"/>
  <c r="AG82" i="6"/>
  <c r="BM82" i="6" s="1" a="1"/>
  <c r="BM82" i="6" s="1"/>
  <c r="AC82" i="6" a="1"/>
  <c r="AC82" i="6" s="1"/>
  <c r="Y82" i="6" a="1"/>
  <c r="Y82" i="6" s="1"/>
  <c r="EA82" i="6" a="1"/>
  <c r="EA82" i="6" s="1"/>
  <c r="BX82" i="6"/>
  <c r="H86" i="21" s="1"/>
  <c r="AZ82" i="6" a="1"/>
  <c r="AZ82" i="6" s="1"/>
  <c r="AW82" i="6" a="1"/>
  <c r="AW82" i="6" s="1"/>
  <c r="AQ82" i="6" a="1"/>
  <c r="AQ82" i="6" s="1"/>
  <c r="AM82" i="6"/>
  <c r="BO82" i="6" s="1" a="1"/>
  <c r="BO82" i="6" s="1"/>
  <c r="AJ82" i="6"/>
  <c r="BN82" i="6" s="1" a="1"/>
  <c r="BN82" i="6" s="1"/>
  <c r="AF82" i="6" a="1"/>
  <c r="AF82" i="6" s="1"/>
  <c r="AB82" i="6" a="1"/>
  <c r="AB82" i="6" s="1"/>
  <c r="BY82" i="6"/>
  <c r="J86" i="21" s="1"/>
  <c r="AY82" i="6"/>
  <c r="BS82" i="6" s="1" a="1"/>
  <c r="BS82" i="6" s="1"/>
  <c r="AV82" i="6"/>
  <c r="BR82" i="6" s="1" a="1"/>
  <c r="BR82" i="6" s="1"/>
  <c r="AS82" i="6"/>
  <c r="BQ82" i="6" s="1" a="1"/>
  <c r="BQ82" i="6" s="1"/>
  <c r="AP82" i="6"/>
  <c r="BP82" i="6" s="1" a="1"/>
  <c r="BP82" i="6" s="1"/>
  <c r="AL82" i="6" a="1"/>
  <c r="AL82" i="6" s="1"/>
  <c r="AI82" i="6" a="1"/>
  <c r="AI82" i="6" s="1"/>
  <c r="AE82" i="6" a="1"/>
  <c r="AE82" i="6" s="1"/>
  <c r="AA82" i="6"/>
  <c r="BK82" i="6" s="1" a="1"/>
  <c r="BK82" i="6" s="1"/>
  <c r="CA82" i="6" a="1"/>
  <c r="CA82" i="6" s="1"/>
  <c r="BV82" i="6"/>
  <c r="D86" i="21" s="1"/>
  <c r="BB82" i="6"/>
  <c r="BT82" i="6" s="1" a="1"/>
  <c r="BT82" i="6" s="1"/>
  <c r="AX82" i="6" a="1"/>
  <c r="AX82" i="6" s="1"/>
  <c r="AU82" i="6" a="1"/>
  <c r="AU82" i="6" s="1"/>
  <c r="AR82" i="6" a="1"/>
  <c r="AR82" i="6" s="1"/>
  <c r="AO82" i="6" a="1"/>
  <c r="AO82" i="6" s="1"/>
  <c r="AH82" i="6" a="1"/>
  <c r="AH82" i="6" s="1"/>
  <c r="AD82" i="6"/>
  <c r="BL82" i="6" s="1" a="1"/>
  <c r="BL82" i="6" s="1"/>
  <c r="Z82" i="6" a="1"/>
  <c r="Z82" i="6" s="1"/>
  <c r="W82" i="6" a="1"/>
  <c r="W82" i="6" s="1"/>
  <c r="U82" i="6"/>
  <c r="BI82" i="6" s="1" a="1"/>
  <c r="BI82" i="6" s="1"/>
  <c r="N82" i="6" a="1"/>
  <c r="N82" i="6" s="1"/>
  <c r="V82" i="6" a="1"/>
  <c r="V82" i="6" s="1"/>
  <c r="T82" i="6" a="1"/>
  <c r="T82" i="6" s="1"/>
  <c r="P82" i="6" a="1"/>
  <c r="P82" i="6" s="1"/>
  <c r="M82" i="6" a="1"/>
  <c r="M82" i="6" s="1"/>
  <c r="L82" i="6"/>
  <c r="BF82" i="6" s="1" a="1"/>
  <c r="BF82" i="6" s="1"/>
  <c r="S82" i="6" a="1"/>
  <c r="S82" i="6" s="1"/>
  <c r="R82" i="6"/>
  <c r="BH82" i="6" s="1" a="1"/>
  <c r="BH82" i="6" s="1"/>
  <c r="K82" i="6" a="1"/>
  <c r="K82" i="6" s="1"/>
  <c r="X82" i="6"/>
  <c r="BJ82" i="6" s="1" a="1"/>
  <c r="BJ82" i="6" s="1"/>
  <c r="Q82" i="6" a="1"/>
  <c r="Q82" i="6" s="1"/>
  <c r="O82" i="6"/>
  <c r="BG82" i="6" s="1" a="1"/>
  <c r="BG82" i="6" s="1"/>
  <c r="J82" i="6" a="1"/>
  <c r="J82" i="6" s="1"/>
  <c r="G82" i="6" a="1"/>
  <c r="G82" i="6" s="1"/>
  <c r="D82" i="6" a="1"/>
  <c r="D82" i="6" s="1"/>
  <c r="E82" i="6" a="1"/>
  <c r="E82" i="6" s="1"/>
  <c r="I82" i="6"/>
  <c r="BE82" i="6" s="1" a="1"/>
  <c r="BE82" i="6" s="1"/>
  <c r="F82" i="6"/>
  <c r="BD82" i="6" s="1" a="1"/>
  <c r="BD82" i="6" s="1"/>
  <c r="C82" i="6" a="1"/>
  <c r="C82" i="6" s="1"/>
  <c r="B86" i="21" s="1"/>
  <c r="H82" i="6" a="1"/>
  <c r="H82" i="6" s="1"/>
  <c r="ES67" i="6"/>
  <c r="C71" i="21" s="1"/>
  <c r="ET67" i="6"/>
  <c r="E71" i="21" s="1"/>
  <c r="EU67" i="6"/>
  <c r="G71" i="21" s="1"/>
  <c r="EV67" i="6"/>
  <c r="I71" i="21" s="1"/>
  <c r="DX67" i="6" a="1"/>
  <c r="DX67" i="6" s="1"/>
  <c r="DW67" i="6" a="1"/>
  <c r="DW67" i="6" s="1"/>
  <c r="EQ67" i="6" a="1"/>
  <c r="EQ67" i="6" s="1"/>
  <c r="EP67" i="6" a="1"/>
  <c r="EP67" i="6" s="1"/>
  <c r="DT67" i="6" a="1"/>
  <c r="DT67" i="6" s="1"/>
  <c r="DU67" i="6" a="1"/>
  <c r="DU67" i="6" s="1"/>
  <c r="DN67" i="6" a="1"/>
  <c r="DN67" i="6" s="1"/>
  <c r="DR67" i="6" a="1"/>
  <c r="DR67" i="6" s="1"/>
  <c r="EN67" i="6" a="1"/>
  <c r="EN67" i="6" s="1"/>
  <c r="DO67" i="6" a="1"/>
  <c r="DO67" i="6" s="1"/>
  <c r="EM67" i="6" a="1"/>
  <c r="EM67" i="6" s="1"/>
  <c r="EO67" i="6" a="1"/>
  <c r="EO67" i="6" s="1"/>
  <c r="DL67" i="6" a="1"/>
  <c r="DL67" i="6" s="1"/>
  <c r="DI67" i="6" a="1"/>
  <c r="DI67" i="6" s="1"/>
  <c r="DK67" i="6" a="1"/>
  <c r="DK67" i="6" s="1"/>
  <c r="DQ67" i="6" a="1"/>
  <c r="DQ67" i="6" s="1"/>
  <c r="EL67" i="6" a="1"/>
  <c r="EL67" i="6" s="1"/>
  <c r="DH67" i="6" a="1"/>
  <c r="DH67" i="6" s="1"/>
  <c r="EK67" i="6" a="1"/>
  <c r="EK67" i="6" s="1"/>
  <c r="DE67" i="6" a="1"/>
  <c r="DE67" i="6" s="1"/>
  <c r="DB67" i="6" a="1"/>
  <c r="DB67" i="6" s="1"/>
  <c r="EI67" i="6" a="1"/>
  <c r="EI67" i="6" s="1"/>
  <c r="CZ67" i="6" a="1"/>
  <c r="CZ67" i="6" s="1"/>
  <c r="EH67" i="6" a="1"/>
  <c r="EH67" i="6" s="1"/>
  <c r="CV67" i="6" a="1"/>
  <c r="CV67" i="6" s="1"/>
  <c r="DF67" i="6" a="1"/>
  <c r="DF67" i="6" s="1"/>
  <c r="DC67" i="6" a="1"/>
  <c r="DC67" i="6" s="1"/>
  <c r="CY67" i="6" a="1"/>
  <c r="CY67" i="6" s="1"/>
  <c r="CW67" i="6" a="1"/>
  <c r="CW67" i="6" s="1"/>
  <c r="CT67" i="6" a="1"/>
  <c r="CT67" i="6" s="1"/>
  <c r="CQ67" i="6" a="1"/>
  <c r="CQ67" i="6" s="1"/>
  <c r="EE67" i="6" a="1"/>
  <c r="EE67" i="6" s="1"/>
  <c r="CM67" i="6" a="1"/>
  <c r="CM67" i="6" s="1"/>
  <c r="EG67" i="6" a="1"/>
  <c r="EG67" i="6" s="1"/>
  <c r="CS67" i="6" a="1"/>
  <c r="CS67" i="6" s="1"/>
  <c r="EF67" i="6" a="1"/>
  <c r="EF67" i="6" s="1"/>
  <c r="CP67" i="6" a="1"/>
  <c r="CP67" i="6" s="1"/>
  <c r="CN67" i="6" a="1"/>
  <c r="CN67" i="6" s="1"/>
  <c r="CK67" i="6" a="1"/>
  <c r="CK67" i="6" s="1"/>
  <c r="CH67" i="6" a="1"/>
  <c r="CH67" i="6" s="1"/>
  <c r="EB67" i="6" a="1"/>
  <c r="EB67" i="6" s="1"/>
  <c r="CD67" i="6" a="1"/>
  <c r="CD67" i="6" s="1"/>
  <c r="ED67" i="6" a="1"/>
  <c r="ED67" i="6" s="1"/>
  <c r="CJ67" i="6" a="1"/>
  <c r="CJ67" i="6" s="1"/>
  <c r="EC67" i="6" a="1"/>
  <c r="EC67" i="6" s="1"/>
  <c r="CG67" i="6" a="1"/>
  <c r="CG67" i="6" s="1"/>
  <c r="CE67" i="6" a="1"/>
  <c r="CE67" i="6" s="1"/>
  <c r="CB67" i="6" a="1"/>
  <c r="CB67" i="6" s="1"/>
  <c r="BW67" i="6"/>
  <c r="F71" i="21" s="1"/>
  <c r="AZ67" i="6" a="1"/>
  <c r="AZ67" i="6" s="1"/>
  <c r="AV67" i="6"/>
  <c r="BR67" i="6" s="1" a="1"/>
  <c r="BR67" i="6" s="1"/>
  <c r="AR67" i="6" a="1"/>
  <c r="AR67" i="6" s="1"/>
  <c r="AN67" i="6" a="1"/>
  <c r="AN67" i="6" s="1"/>
  <c r="AJ67" i="6"/>
  <c r="BN67" i="6" s="1" a="1"/>
  <c r="BN67" i="6" s="1"/>
  <c r="AF67" i="6" a="1"/>
  <c r="AF67" i="6" s="1"/>
  <c r="AB67" i="6" a="1"/>
  <c r="AB67" i="6" s="1"/>
  <c r="BX67" i="6"/>
  <c r="H71" i="21" s="1"/>
  <c r="AY67" i="6"/>
  <c r="BS67" i="6" s="1" a="1"/>
  <c r="BS67" i="6" s="1"/>
  <c r="AU67" i="6" a="1"/>
  <c r="AU67" i="6" s="1"/>
  <c r="AQ67" i="6" a="1"/>
  <c r="AQ67" i="6" s="1"/>
  <c r="AM67" i="6"/>
  <c r="BO67" i="6" s="1" a="1"/>
  <c r="BO67" i="6" s="1"/>
  <c r="AI67" i="6" a="1"/>
  <c r="AI67" i="6" s="1"/>
  <c r="AE67" i="6" a="1"/>
  <c r="AE67" i="6" s="1"/>
  <c r="AA67" i="6"/>
  <c r="BK67" i="6" s="1" a="1"/>
  <c r="BK67" i="6" s="1"/>
  <c r="CA67" i="6" a="1"/>
  <c r="CA67" i="6" s="1"/>
  <c r="EA67" i="6" a="1"/>
  <c r="EA67" i="6" s="1"/>
  <c r="BY67" i="6"/>
  <c r="J71" i="21" s="1"/>
  <c r="BB67" i="6"/>
  <c r="BT67" i="6" s="1" a="1"/>
  <c r="BT67" i="6" s="1"/>
  <c r="AX67" i="6" a="1"/>
  <c r="AX67" i="6" s="1"/>
  <c r="AT67" i="6" a="1"/>
  <c r="AT67" i="6" s="1"/>
  <c r="AP67" i="6"/>
  <c r="BP67" i="6" s="1" a="1"/>
  <c r="BP67" i="6" s="1"/>
  <c r="AL67" i="6" a="1"/>
  <c r="AL67" i="6" s="1"/>
  <c r="AH67" i="6" a="1"/>
  <c r="AH67" i="6" s="1"/>
  <c r="AD67" i="6"/>
  <c r="BL67" i="6" s="1" a="1"/>
  <c r="BL67" i="6" s="1"/>
  <c r="Z67" i="6" a="1"/>
  <c r="Z67" i="6" s="1"/>
  <c r="BV67" i="6"/>
  <c r="D71" i="21" s="1"/>
  <c r="BA67" i="6" a="1"/>
  <c r="BA67" i="6" s="1"/>
  <c r="AW67" i="6" a="1"/>
  <c r="AW67" i="6" s="1"/>
  <c r="AS67" i="6"/>
  <c r="BQ67" i="6" s="1" a="1"/>
  <c r="BQ67" i="6" s="1"/>
  <c r="AO67" i="6" a="1"/>
  <c r="AO67" i="6" s="1"/>
  <c r="AK67" i="6" a="1"/>
  <c r="AK67" i="6" s="1"/>
  <c r="AG67" i="6"/>
  <c r="BM67" i="6" s="1" a="1"/>
  <c r="BM67" i="6" s="1"/>
  <c r="AC67" i="6" a="1"/>
  <c r="AC67" i="6" s="1"/>
  <c r="Y67" i="6" a="1"/>
  <c r="Y67" i="6" s="1"/>
  <c r="W67" i="6" a="1"/>
  <c r="W67" i="6" s="1"/>
  <c r="T67" i="6" a="1"/>
  <c r="T67" i="6" s="1"/>
  <c r="P67" i="6" a="1"/>
  <c r="P67" i="6" s="1"/>
  <c r="V67" i="6" a="1"/>
  <c r="V67" i="6" s="1"/>
  <c r="S67" i="6" a="1"/>
  <c r="S67" i="6" s="1"/>
  <c r="N67" i="6" a="1"/>
  <c r="N67" i="6" s="1"/>
  <c r="J67" i="6" a="1"/>
  <c r="J67" i="6" s="1"/>
  <c r="R67" i="6"/>
  <c r="BH67" i="6" s="1" a="1"/>
  <c r="BH67" i="6" s="1"/>
  <c r="M67" i="6" a="1"/>
  <c r="M67" i="6" s="1"/>
  <c r="L67" i="6"/>
  <c r="BF67" i="6" s="1" a="1"/>
  <c r="BF67" i="6" s="1"/>
  <c r="X67" i="6"/>
  <c r="BJ67" i="6" s="1" a="1"/>
  <c r="BJ67" i="6" s="1"/>
  <c r="U67" i="6"/>
  <c r="BI67" i="6" s="1" a="1"/>
  <c r="BI67" i="6" s="1"/>
  <c r="Q67" i="6" a="1"/>
  <c r="Q67" i="6" s="1"/>
  <c r="O67" i="6"/>
  <c r="BG67" i="6" s="1" a="1"/>
  <c r="BG67" i="6" s="1"/>
  <c r="K67" i="6" a="1"/>
  <c r="K67" i="6" s="1"/>
  <c r="E67" i="6" a="1"/>
  <c r="E67" i="6" s="1"/>
  <c r="C67" i="6" a="1"/>
  <c r="C67" i="6" s="1"/>
  <c r="B71" i="21" s="1"/>
  <c r="G67" i="6" a="1"/>
  <c r="G67" i="6" s="1"/>
  <c r="I67" i="6"/>
  <c r="BE67" i="6" s="1" a="1"/>
  <c r="BE67" i="6" s="1"/>
  <c r="F67" i="6"/>
  <c r="BD67" i="6" s="1" a="1"/>
  <c r="BD67" i="6" s="1"/>
  <c r="H67" i="6" a="1"/>
  <c r="H67" i="6" s="1"/>
  <c r="D67" i="6" a="1"/>
  <c r="D67" i="6" s="1"/>
  <c r="ES44" i="6"/>
  <c r="ET44" i="6"/>
  <c r="EU44" i="6"/>
  <c r="EV44" i="6"/>
  <c r="DX44" i="6" a="1"/>
  <c r="DX44" i="6" s="1"/>
  <c r="DW44" i="6" a="1"/>
  <c r="DW44" i="6" s="1"/>
  <c r="DU44" i="6" a="1"/>
  <c r="DU44" i="6" s="1"/>
  <c r="DR44" i="6" a="1"/>
  <c r="DR44" i="6" s="1"/>
  <c r="DQ44" i="6" a="1"/>
  <c r="DQ44" i="6" s="1"/>
  <c r="DO44" i="6" a="1"/>
  <c r="DO44" i="6" s="1"/>
  <c r="DK44" i="6" a="1"/>
  <c r="DK44" i="6" s="1"/>
  <c r="DT44" i="6" a="1"/>
  <c r="DT44" i="6" s="1"/>
  <c r="DN44" i="6" a="1"/>
  <c r="DN44" i="6" s="1"/>
  <c r="DL44" i="6" a="1"/>
  <c r="DL44" i="6" s="1"/>
  <c r="DH44" i="6" a="1"/>
  <c r="DH44" i="6" s="1"/>
  <c r="DF44" i="6" a="1"/>
  <c r="DF44" i="6" s="1"/>
  <c r="DI44" i="6" a="1"/>
  <c r="DI44" i="6" s="1"/>
  <c r="CW44" i="6" a="1"/>
  <c r="CW44" i="6" s="1"/>
  <c r="CV44" i="6" a="1"/>
  <c r="CV44" i="6" s="1"/>
  <c r="DC44" i="6" a="1"/>
  <c r="DC44" i="6" s="1"/>
  <c r="CZ44" i="6" a="1"/>
  <c r="CZ44" i="6" s="1"/>
  <c r="DE44" i="6" a="1"/>
  <c r="DE44" i="6" s="1"/>
  <c r="DB44" i="6" a="1"/>
  <c r="DB44" i="6" s="1"/>
  <c r="CY44" i="6" a="1"/>
  <c r="CY44" i="6" s="1"/>
  <c r="CT44" i="6" a="1"/>
  <c r="CT44" i="6" s="1"/>
  <c r="CP44" i="6" a="1"/>
  <c r="CP44" i="6" s="1"/>
  <c r="CM44" i="6" a="1"/>
  <c r="CM44" i="6" s="1"/>
  <c r="CS44" i="6" a="1"/>
  <c r="CS44" i="6" s="1"/>
  <c r="CQ44" i="6" a="1"/>
  <c r="CQ44" i="6" s="1"/>
  <c r="CN44" i="6" a="1"/>
  <c r="CN44" i="6" s="1"/>
  <c r="CD44" i="6" a="1"/>
  <c r="CD44" i="6" s="1"/>
  <c r="CK44" i="6" a="1"/>
  <c r="CK44" i="6" s="1"/>
  <c r="CH44" i="6" a="1"/>
  <c r="CH44" i="6" s="1"/>
  <c r="CJ44" i="6" a="1"/>
  <c r="CJ44" i="6" s="1"/>
  <c r="CG44" i="6" a="1"/>
  <c r="CG44" i="6" s="1"/>
  <c r="CA44" i="6" a="1"/>
  <c r="CA44" i="6" s="1"/>
  <c r="CE44" i="6" a="1"/>
  <c r="CE44" i="6" s="1"/>
  <c r="BW44" i="6"/>
  <c r="AZ44" i="6" a="1"/>
  <c r="AZ44" i="6" s="1"/>
  <c r="AV44" i="6"/>
  <c r="BX44" i="6"/>
  <c r="AY44" i="6"/>
  <c r="AU44" i="6" a="1"/>
  <c r="AU44" i="6" s="1"/>
  <c r="BY44" i="6"/>
  <c r="BB44" i="6"/>
  <c r="AX44" i="6" a="1"/>
  <c r="AX44" i="6" s="1"/>
  <c r="AT44" i="6" a="1"/>
  <c r="AT44" i="6" s="1"/>
  <c r="CB44" i="6" a="1"/>
  <c r="CB44" i="6" s="1"/>
  <c r="BV44" i="6"/>
  <c r="BA44" i="6" a="1"/>
  <c r="BA44" i="6" s="1"/>
  <c r="AW44" i="6" a="1"/>
  <c r="AW44" i="6" s="1"/>
  <c r="AR44" i="6" a="1"/>
  <c r="AR44" i="6" s="1"/>
  <c r="AO44" i="6" a="1"/>
  <c r="AO44" i="6" s="1"/>
  <c r="AH44" i="6" a="1"/>
  <c r="AH44" i="6" s="1"/>
  <c r="AD44" i="6"/>
  <c r="Z44" i="6" a="1"/>
  <c r="Z44" i="6" s="1"/>
  <c r="X44" i="6"/>
  <c r="R44" i="6"/>
  <c r="O44" i="6"/>
  <c r="AN44" i="6" a="1"/>
  <c r="AN44" i="6" s="1"/>
  <c r="AK44" i="6" a="1"/>
  <c r="AK44" i="6" s="1"/>
  <c r="AG44" i="6"/>
  <c r="AC44" i="6" a="1"/>
  <c r="AC44" i="6" s="1"/>
  <c r="Y44" i="6" a="1"/>
  <c r="Y44" i="6" s="1"/>
  <c r="W44" i="6" a="1"/>
  <c r="W44" i="6" s="1"/>
  <c r="U44" i="6"/>
  <c r="Q44" i="6" a="1"/>
  <c r="Q44" i="6" s="1"/>
  <c r="N44" i="6" a="1"/>
  <c r="N44" i="6" s="1"/>
  <c r="L44" i="6"/>
  <c r="AQ44" i="6" a="1"/>
  <c r="AQ44" i="6" s="1"/>
  <c r="AM44" i="6"/>
  <c r="AJ44" i="6"/>
  <c r="AF44" i="6" a="1"/>
  <c r="AF44" i="6" s="1"/>
  <c r="AB44" i="6" a="1"/>
  <c r="AB44" i="6" s="1"/>
  <c r="V44" i="6" a="1"/>
  <c r="V44" i="6" s="1"/>
  <c r="T44" i="6" a="1"/>
  <c r="T44" i="6" s="1"/>
  <c r="P44" i="6" a="1"/>
  <c r="P44" i="6" s="1"/>
  <c r="M44" i="6" a="1"/>
  <c r="M44" i="6" s="1"/>
  <c r="K44" i="6" a="1"/>
  <c r="K44" i="6" s="1"/>
  <c r="AS44" i="6"/>
  <c r="AP44" i="6"/>
  <c r="AL44" i="6" a="1"/>
  <c r="AL44" i="6" s="1"/>
  <c r="AI44" i="6" a="1"/>
  <c r="AI44" i="6" s="1"/>
  <c r="AE44" i="6" a="1"/>
  <c r="AE44" i="6" s="1"/>
  <c r="AA44" i="6"/>
  <c r="S44" i="6" a="1"/>
  <c r="S44" i="6" s="1"/>
  <c r="J44" i="6" a="1"/>
  <c r="J44" i="6" s="1"/>
  <c r="F44" i="6"/>
  <c r="C44" i="6" a="1"/>
  <c r="C44" i="6" s="1"/>
  <c r="I44" i="6"/>
  <c r="H44" i="6" a="1"/>
  <c r="H44" i="6" s="1"/>
  <c r="D44" i="6" a="1"/>
  <c r="D44" i="6" s="1"/>
  <c r="G44" i="6" a="1"/>
  <c r="G44" i="6" s="1"/>
  <c r="E44" i="6" a="1"/>
  <c r="E44" i="6" s="1"/>
  <c r="ES28" i="6"/>
  <c r="ET28" i="6"/>
  <c r="EU28" i="6"/>
  <c r="EV28" i="6"/>
  <c r="DX28" i="6" a="1"/>
  <c r="DX28" i="6" s="1"/>
  <c r="DW28" i="6" a="1"/>
  <c r="DW28" i="6" s="1"/>
  <c r="DU28" i="6" a="1"/>
  <c r="DU28" i="6" s="1"/>
  <c r="DR28" i="6" a="1"/>
  <c r="DR28" i="6" s="1"/>
  <c r="DQ28" i="6" a="1"/>
  <c r="DQ28" i="6" s="1"/>
  <c r="DO28" i="6" a="1"/>
  <c r="DO28" i="6" s="1"/>
  <c r="DK28" i="6" a="1"/>
  <c r="DK28" i="6" s="1"/>
  <c r="DT28" i="6" a="1"/>
  <c r="DT28" i="6" s="1"/>
  <c r="DN28" i="6" a="1"/>
  <c r="DN28" i="6" s="1"/>
  <c r="DH28" i="6" a="1"/>
  <c r="DH28" i="6" s="1"/>
  <c r="DF28" i="6" a="1"/>
  <c r="DF28" i="6" s="1"/>
  <c r="DL28" i="6" a="1"/>
  <c r="DL28" i="6" s="1"/>
  <c r="DI28" i="6" a="1"/>
  <c r="DI28" i="6" s="1"/>
  <c r="CY28" i="6" a="1"/>
  <c r="CY28" i="6" s="1"/>
  <c r="CW28" i="6" a="1"/>
  <c r="CW28" i="6" s="1"/>
  <c r="CV28" i="6" a="1"/>
  <c r="CV28" i="6" s="1"/>
  <c r="DC28" i="6" a="1"/>
  <c r="DC28" i="6" s="1"/>
  <c r="DE28" i="6" a="1"/>
  <c r="DE28" i="6" s="1"/>
  <c r="DB28" i="6" a="1"/>
  <c r="DB28" i="6" s="1"/>
  <c r="CZ28" i="6" a="1"/>
  <c r="CZ28" i="6" s="1"/>
  <c r="CT28" i="6" a="1"/>
  <c r="CT28" i="6" s="1"/>
  <c r="CQ28" i="6" a="1"/>
  <c r="CQ28" i="6" s="1"/>
  <c r="CM28" i="6" a="1"/>
  <c r="CM28" i="6" s="1"/>
  <c r="CS28" i="6" a="1"/>
  <c r="CS28" i="6" s="1"/>
  <c r="CP28" i="6" a="1"/>
  <c r="CP28" i="6" s="1"/>
  <c r="CN28" i="6" a="1"/>
  <c r="CN28" i="6" s="1"/>
  <c r="CD28" i="6" a="1"/>
  <c r="CD28" i="6" s="1"/>
  <c r="CK28" i="6" a="1"/>
  <c r="CK28" i="6" s="1"/>
  <c r="CH28" i="6" a="1"/>
  <c r="CH28" i="6" s="1"/>
  <c r="CJ28" i="6" a="1"/>
  <c r="CJ28" i="6" s="1"/>
  <c r="CG28" i="6" a="1"/>
  <c r="CG28" i="6" s="1"/>
  <c r="CA28" i="6" a="1"/>
  <c r="CA28" i="6" s="1"/>
  <c r="CE28" i="6" a="1"/>
  <c r="CE28" i="6" s="1"/>
  <c r="CB28" i="6" a="1"/>
  <c r="CB28" i="6" s="1"/>
  <c r="BW28" i="6"/>
  <c r="BB28" i="6"/>
  <c r="AU28" i="6" a="1"/>
  <c r="AU28" i="6" s="1"/>
  <c r="BX28" i="6"/>
  <c r="BA28" i="6" a="1"/>
  <c r="BA28" i="6" s="1"/>
  <c r="AX28" i="6" a="1"/>
  <c r="AX28" i="6" s="1"/>
  <c r="AT28" i="6" a="1"/>
  <c r="AT28" i="6" s="1"/>
  <c r="BY28" i="6"/>
  <c r="AZ28" i="6" a="1"/>
  <c r="AZ28" i="6" s="1"/>
  <c r="AW28" i="6" a="1"/>
  <c r="AW28" i="6" s="1"/>
  <c r="BV28" i="6"/>
  <c r="AY28" i="6"/>
  <c r="AV28" i="6"/>
  <c r="AS28" i="6"/>
  <c r="AO28" i="6" a="1"/>
  <c r="AO28" i="6" s="1"/>
  <c r="AK28" i="6" a="1"/>
  <c r="AK28" i="6" s="1"/>
  <c r="AG28" i="6"/>
  <c r="AC28" i="6" a="1"/>
  <c r="AC28" i="6" s="1"/>
  <c r="Y28" i="6" a="1"/>
  <c r="Y28" i="6" s="1"/>
  <c r="X28" i="6"/>
  <c r="T28" i="6" a="1"/>
  <c r="T28" i="6" s="1"/>
  <c r="P28" i="6" a="1"/>
  <c r="P28" i="6" s="1"/>
  <c r="O28" i="6"/>
  <c r="AR28" i="6" a="1"/>
  <c r="AR28" i="6" s="1"/>
  <c r="AN28" i="6" a="1"/>
  <c r="AN28" i="6" s="1"/>
  <c r="AJ28" i="6"/>
  <c r="AF28" i="6" a="1"/>
  <c r="AF28" i="6" s="1"/>
  <c r="AB28" i="6" a="1"/>
  <c r="AB28" i="6" s="1"/>
  <c r="W28" i="6" a="1"/>
  <c r="W28" i="6" s="1"/>
  <c r="S28" i="6" a="1"/>
  <c r="S28" i="6" s="1"/>
  <c r="N28" i="6" a="1"/>
  <c r="N28" i="6" s="1"/>
  <c r="AQ28" i="6" a="1"/>
  <c r="AQ28" i="6" s="1"/>
  <c r="AM28" i="6"/>
  <c r="AI28" i="6" a="1"/>
  <c r="AI28" i="6" s="1"/>
  <c r="AE28" i="6" a="1"/>
  <c r="AE28" i="6" s="1"/>
  <c r="AA28" i="6"/>
  <c r="V28" i="6" a="1"/>
  <c r="V28" i="6" s="1"/>
  <c r="R28" i="6"/>
  <c r="M28" i="6" a="1"/>
  <c r="M28" i="6" s="1"/>
  <c r="AP28" i="6"/>
  <c r="AL28" i="6" a="1"/>
  <c r="AL28" i="6" s="1"/>
  <c r="AH28" i="6" a="1"/>
  <c r="AH28" i="6" s="1"/>
  <c r="AD28" i="6"/>
  <c r="Z28" i="6" a="1"/>
  <c r="Z28" i="6" s="1"/>
  <c r="U28" i="6"/>
  <c r="Q28" i="6" a="1"/>
  <c r="Q28" i="6" s="1"/>
  <c r="F28" i="6"/>
  <c r="C28" i="6" a="1"/>
  <c r="C28" i="6" s="1"/>
  <c r="L28" i="6"/>
  <c r="I28" i="6"/>
  <c r="K28" i="6" a="1"/>
  <c r="K28" i="6" s="1"/>
  <c r="H28" i="6" a="1"/>
  <c r="H28" i="6" s="1"/>
  <c r="D28" i="6" a="1"/>
  <c r="D28" i="6" s="1"/>
  <c r="J28" i="6" a="1"/>
  <c r="J28" i="6" s="1"/>
  <c r="G28" i="6" a="1"/>
  <c r="G28" i="6" s="1"/>
  <c r="E28" i="6" a="1"/>
  <c r="E28" i="6" s="1"/>
  <c r="BA12" i="6" a="1"/>
  <c r="BA12" i="6" s="1"/>
  <c r="AX12" i="6" a="1"/>
  <c r="AX12" i="6" s="1"/>
  <c r="AU12" i="6" a="1"/>
  <c r="AU12" i="6" s="1"/>
  <c r="AR12" i="6" a="1"/>
  <c r="AR12" i="6" s="1"/>
  <c r="Z12" i="6" a="1"/>
  <c r="Z12" i="6" s="1"/>
  <c r="AI12" i="6" a="1"/>
  <c r="AI12" i="6" s="1"/>
  <c r="AF12" i="6" a="1"/>
  <c r="AF12" i="6" s="1"/>
  <c r="AC12" i="6" a="1"/>
  <c r="AC12" i="6" s="1"/>
  <c r="W12" i="6" a="1"/>
  <c r="W12" i="6" s="1"/>
  <c r="N12" i="6" a="1"/>
  <c r="N12" i="6" s="1"/>
  <c r="AL12" i="6" a="1"/>
  <c r="AL12" i="6" s="1"/>
  <c r="T12" i="6" a="1"/>
  <c r="T12" i="6" s="1"/>
  <c r="AO12" i="6" a="1"/>
  <c r="AO12" i="6" s="1"/>
  <c r="Q12" i="6" a="1"/>
  <c r="Q12" i="6" s="1"/>
  <c r="H12" i="6" a="1"/>
  <c r="H12" i="6" s="1"/>
  <c r="C12" i="6" a="1"/>
  <c r="C12" i="6" s="1"/>
  <c r="K12" i="6" a="1"/>
  <c r="K12" i="6" s="1"/>
  <c r="E12" i="6" a="1"/>
  <c r="E12" i="6" s="1"/>
  <c r="EV101" i="6"/>
  <c r="I105" i="21" s="1"/>
  <c r="ES101" i="6"/>
  <c r="C105" i="21" s="1"/>
  <c r="ET101" i="6"/>
  <c r="E105" i="21" s="1"/>
  <c r="EU101" i="6"/>
  <c r="G105" i="21" s="1"/>
  <c r="EQ101" i="6" a="1"/>
  <c r="EQ101" i="6" s="1"/>
  <c r="DX101" i="6" a="1"/>
  <c r="DX101" i="6" s="1"/>
  <c r="DW101" i="6" a="1"/>
  <c r="DW101" i="6" s="1"/>
  <c r="DU101" i="6" a="1"/>
  <c r="DU101" i="6" s="1"/>
  <c r="DQ101" i="6" a="1"/>
  <c r="DQ101" i="6" s="1"/>
  <c r="DO101" i="6" a="1"/>
  <c r="DO101" i="6" s="1"/>
  <c r="EP101" i="6" a="1"/>
  <c r="EP101" i="6" s="1"/>
  <c r="DN101" i="6" a="1"/>
  <c r="DN101" i="6" s="1"/>
  <c r="DT101" i="6" a="1"/>
  <c r="DT101" i="6" s="1"/>
  <c r="DR101" i="6" a="1"/>
  <c r="DR101" i="6" s="1"/>
  <c r="EN101" i="6" a="1"/>
  <c r="EN101" i="6" s="1"/>
  <c r="DL101" i="6" a="1"/>
  <c r="DL101" i="6" s="1"/>
  <c r="DK101" i="6" a="1"/>
  <c r="DK101" i="6" s="1"/>
  <c r="DI101" i="6" a="1"/>
  <c r="DI101" i="6" s="1"/>
  <c r="DH101" i="6" a="1"/>
  <c r="DH101" i="6" s="1"/>
  <c r="EM101" i="6" a="1"/>
  <c r="EM101" i="6" s="1"/>
  <c r="DF101" i="6" a="1"/>
  <c r="DF101" i="6" s="1"/>
  <c r="EL101" i="6" a="1"/>
  <c r="EL101" i="6" s="1"/>
  <c r="DE101" i="6" a="1"/>
  <c r="DE101" i="6" s="1"/>
  <c r="EJ101" i="6" a="1"/>
  <c r="EJ101" i="6" s="1"/>
  <c r="DB101" i="6" a="1"/>
  <c r="DB101" i="6" s="1"/>
  <c r="CZ101" i="6" a="1"/>
  <c r="CZ101" i="6" s="1"/>
  <c r="EH101" i="6" a="1"/>
  <c r="EH101" i="6" s="1"/>
  <c r="CV101" i="6" a="1"/>
  <c r="CV101" i="6" s="1"/>
  <c r="DC101" i="6" a="1"/>
  <c r="DC101" i="6" s="1"/>
  <c r="EI101" i="6" a="1"/>
  <c r="EI101" i="6" s="1"/>
  <c r="CY101" i="6" a="1"/>
  <c r="CY101" i="6" s="1"/>
  <c r="CW101" i="6" a="1"/>
  <c r="CW101" i="6" s="1"/>
  <c r="EG101" i="6" a="1"/>
  <c r="EG101" i="6" s="1"/>
  <c r="CS101" i="6" a="1"/>
  <c r="CS101" i="6" s="1"/>
  <c r="CQ101" i="6" a="1"/>
  <c r="CQ101" i="6" s="1"/>
  <c r="EE101" i="6" a="1"/>
  <c r="EE101" i="6" s="1"/>
  <c r="CM101" i="6" a="1"/>
  <c r="CM101" i="6" s="1"/>
  <c r="CP101" i="6" a="1"/>
  <c r="CP101" i="6" s="1"/>
  <c r="CT101" i="6" a="1"/>
  <c r="CT101" i="6" s="1"/>
  <c r="EF101" i="6" a="1"/>
  <c r="EF101" i="6" s="1"/>
  <c r="CN101" i="6" a="1"/>
  <c r="CN101" i="6" s="1"/>
  <c r="ED101" i="6" a="1"/>
  <c r="ED101" i="6" s="1"/>
  <c r="CJ101" i="6" a="1"/>
  <c r="CJ101" i="6" s="1"/>
  <c r="CK101" i="6" a="1"/>
  <c r="CK101" i="6" s="1"/>
  <c r="CH101" i="6" a="1"/>
  <c r="CH101" i="6" s="1"/>
  <c r="EB101" i="6" a="1"/>
  <c r="EB101" i="6" s="1"/>
  <c r="CD101" i="6" a="1"/>
  <c r="CD101" i="6" s="1"/>
  <c r="EC101" i="6" a="1"/>
  <c r="EC101" i="6" s="1"/>
  <c r="CG101" i="6" a="1"/>
  <c r="CG101" i="6" s="1"/>
  <c r="CE101" i="6" a="1"/>
  <c r="CE101" i="6" s="1"/>
  <c r="CB101" i="6" a="1"/>
  <c r="CB101" i="6" s="1"/>
  <c r="BW101" i="6"/>
  <c r="F105" i="21" s="1"/>
  <c r="AU101" i="6" a="1"/>
  <c r="AU101" i="6" s="1"/>
  <c r="AS101" i="6"/>
  <c r="BQ101" i="6" s="1" a="1"/>
  <c r="BQ101" i="6" s="1"/>
  <c r="AO101" i="6" a="1"/>
  <c r="AO101" i="6" s="1"/>
  <c r="AK101" i="6" a="1"/>
  <c r="AK101" i="6" s="1"/>
  <c r="AG101" i="6"/>
  <c r="BM101" i="6" s="1" a="1"/>
  <c r="BM101" i="6" s="1"/>
  <c r="AD101" i="6"/>
  <c r="BL101" i="6" s="1" a="1"/>
  <c r="BL101" i="6" s="1"/>
  <c r="Z101" i="6" a="1"/>
  <c r="Z101" i="6" s="1"/>
  <c r="BX101" i="6"/>
  <c r="H105" i="21" s="1"/>
  <c r="BA101" i="6" a="1"/>
  <c r="BA101" i="6" s="1"/>
  <c r="AX101" i="6" a="1"/>
  <c r="AX101" i="6" s="1"/>
  <c r="AT101" i="6" a="1"/>
  <c r="AT101" i="6" s="1"/>
  <c r="AR101" i="6" a="1"/>
  <c r="AR101" i="6" s="1"/>
  <c r="AN101" i="6" a="1"/>
  <c r="AN101" i="6" s="1"/>
  <c r="AJ101" i="6"/>
  <c r="BN101" i="6" s="1" a="1"/>
  <c r="BN101" i="6" s="1"/>
  <c r="AF101" i="6" a="1"/>
  <c r="AF101" i="6" s="1"/>
  <c r="AC101" i="6" a="1"/>
  <c r="AC101" i="6" s="1"/>
  <c r="CA101" i="6" a="1"/>
  <c r="CA101" i="6" s="1"/>
  <c r="EA101" i="6" a="1"/>
  <c r="EA101" i="6" s="1"/>
  <c r="BY101" i="6"/>
  <c r="J105" i="21" s="1"/>
  <c r="AZ101" i="6" a="1"/>
  <c r="AZ101" i="6" s="1"/>
  <c r="AW101" i="6" a="1"/>
  <c r="AW101" i="6" s="1"/>
  <c r="AQ101" i="6" a="1"/>
  <c r="AQ101" i="6" s="1"/>
  <c r="AM101" i="6"/>
  <c r="BO101" i="6" s="1" a="1"/>
  <c r="BO101" i="6" s="1"/>
  <c r="AI101" i="6" a="1"/>
  <c r="AI101" i="6" s="1"/>
  <c r="AB101" i="6" a="1"/>
  <c r="AB101" i="6" s="1"/>
  <c r="Y101" i="6" a="1"/>
  <c r="Y101" i="6" s="1"/>
  <c r="BV101" i="6"/>
  <c r="D105" i="21" s="1"/>
  <c r="BB101" i="6"/>
  <c r="BT101" i="6" s="1" a="1"/>
  <c r="BT101" i="6" s="1"/>
  <c r="AY101" i="6"/>
  <c r="BS101" i="6" s="1" a="1"/>
  <c r="BS101" i="6" s="1"/>
  <c r="AV101" i="6"/>
  <c r="BR101" i="6" s="1" a="1"/>
  <c r="BR101" i="6" s="1"/>
  <c r="AP101" i="6"/>
  <c r="BP101" i="6" s="1" a="1"/>
  <c r="BP101" i="6" s="1"/>
  <c r="AL101" i="6" a="1"/>
  <c r="AL101" i="6" s="1"/>
  <c r="AH101" i="6" a="1"/>
  <c r="AH101" i="6" s="1"/>
  <c r="AE101" i="6" a="1"/>
  <c r="AE101" i="6" s="1"/>
  <c r="AA101" i="6"/>
  <c r="BK101" i="6" s="1" a="1"/>
  <c r="BK101" i="6" s="1"/>
  <c r="X101" i="6"/>
  <c r="BJ101" i="6" s="1" a="1"/>
  <c r="BJ101" i="6" s="1"/>
  <c r="U101" i="6"/>
  <c r="BI101" i="6" s="1" a="1"/>
  <c r="BI101" i="6" s="1"/>
  <c r="R101" i="6"/>
  <c r="BH101" i="6" s="1" a="1"/>
  <c r="BH101" i="6" s="1"/>
  <c r="O101" i="6"/>
  <c r="BG101" i="6" s="1" a="1"/>
  <c r="BG101" i="6" s="1"/>
  <c r="L101" i="6"/>
  <c r="BF101" i="6" s="1" a="1"/>
  <c r="BF101" i="6" s="1"/>
  <c r="Q101" i="6" a="1"/>
  <c r="Q101" i="6" s="1"/>
  <c r="K101" i="6" a="1"/>
  <c r="K101" i="6" s="1"/>
  <c r="W101" i="6" a="1"/>
  <c r="W101" i="6" s="1"/>
  <c r="T101" i="6" a="1"/>
  <c r="T101" i="6" s="1"/>
  <c r="P101" i="6" a="1"/>
  <c r="P101" i="6" s="1"/>
  <c r="N101" i="6" a="1"/>
  <c r="N101" i="6" s="1"/>
  <c r="J101" i="6" a="1"/>
  <c r="J101" i="6" s="1"/>
  <c r="V101" i="6" a="1"/>
  <c r="V101" i="6" s="1"/>
  <c r="S101" i="6" a="1"/>
  <c r="S101" i="6" s="1"/>
  <c r="M101" i="6" a="1"/>
  <c r="M101" i="6" s="1"/>
  <c r="H101" i="6" a="1"/>
  <c r="H101" i="6" s="1"/>
  <c r="F101" i="6"/>
  <c r="BD101" i="6" s="1" a="1"/>
  <c r="BD101" i="6" s="1"/>
  <c r="G101" i="6" a="1"/>
  <c r="G101" i="6" s="1"/>
  <c r="D101" i="6" a="1"/>
  <c r="D101" i="6" s="1"/>
  <c r="I101" i="6"/>
  <c r="BE101" i="6" s="1" a="1"/>
  <c r="BE101" i="6" s="1"/>
  <c r="E101" i="6" a="1"/>
  <c r="E101" i="6" s="1"/>
  <c r="C101" i="6" a="1"/>
  <c r="C101" i="6" s="1"/>
  <c r="B105" i="21" s="1"/>
  <c r="ES91" i="6"/>
  <c r="C95" i="21" s="1"/>
  <c r="ET91" i="6"/>
  <c r="E95" i="21" s="1"/>
  <c r="EU91" i="6"/>
  <c r="G95" i="21" s="1"/>
  <c r="EV91" i="6"/>
  <c r="I95" i="21" s="1"/>
  <c r="DX91" i="6" a="1"/>
  <c r="DX91" i="6" s="1"/>
  <c r="DW91" i="6" a="1"/>
  <c r="DW91" i="6" s="1"/>
  <c r="EQ91" i="6" a="1"/>
  <c r="EQ91" i="6" s="1"/>
  <c r="EP91" i="6" a="1"/>
  <c r="EP91" i="6" s="1"/>
  <c r="DT91" i="6" a="1"/>
  <c r="DT91" i="6" s="1"/>
  <c r="DU91" i="6" a="1"/>
  <c r="DU91" i="6" s="1"/>
  <c r="EO91" i="6" a="1"/>
  <c r="EO91" i="6" s="1"/>
  <c r="DQ91" i="6" a="1"/>
  <c r="DQ91" i="6" s="1"/>
  <c r="DN91" i="6" a="1"/>
  <c r="DN91" i="6" s="1"/>
  <c r="EN91" i="6" a="1"/>
  <c r="EN91" i="6" s="1"/>
  <c r="DR91" i="6" a="1"/>
  <c r="DR91" i="6" s="1"/>
  <c r="DO91" i="6" a="1"/>
  <c r="DO91" i="6" s="1"/>
  <c r="DL91" i="6" a="1"/>
  <c r="DL91" i="6" s="1"/>
  <c r="DK91" i="6" a="1"/>
  <c r="DK91" i="6" s="1"/>
  <c r="EM91" i="6" a="1"/>
  <c r="EM91" i="6" s="1"/>
  <c r="DI91" i="6" a="1"/>
  <c r="DI91" i="6" s="1"/>
  <c r="EL91" i="6" a="1"/>
  <c r="EL91" i="6" s="1"/>
  <c r="DH91" i="6" a="1"/>
  <c r="DH91" i="6" s="1"/>
  <c r="EK91" i="6" a="1"/>
  <c r="EK91" i="6" s="1"/>
  <c r="DE91" i="6" a="1"/>
  <c r="DE91" i="6" s="1"/>
  <c r="EJ91" i="6" a="1"/>
  <c r="EJ91" i="6" s="1"/>
  <c r="DB91" i="6" a="1"/>
  <c r="DB91" i="6" s="1"/>
  <c r="CZ91" i="6" a="1"/>
  <c r="CZ91" i="6" s="1"/>
  <c r="EH91" i="6" a="1"/>
  <c r="EH91" i="6" s="1"/>
  <c r="CV91" i="6" a="1"/>
  <c r="CV91" i="6" s="1"/>
  <c r="DC91" i="6" a="1"/>
  <c r="DC91" i="6" s="1"/>
  <c r="EI91" i="6" a="1"/>
  <c r="EI91" i="6" s="1"/>
  <c r="CY91" i="6" a="1"/>
  <c r="CY91" i="6" s="1"/>
  <c r="DF91" i="6" a="1"/>
  <c r="DF91" i="6" s="1"/>
  <c r="CW91" i="6" a="1"/>
  <c r="CW91" i="6" s="1"/>
  <c r="CT91" i="6" a="1"/>
  <c r="CT91" i="6" s="1"/>
  <c r="CQ91" i="6" a="1"/>
  <c r="CQ91" i="6" s="1"/>
  <c r="EE91" i="6" a="1"/>
  <c r="EE91" i="6" s="1"/>
  <c r="CM91" i="6" a="1"/>
  <c r="CM91" i="6" s="1"/>
  <c r="EG91" i="6" a="1"/>
  <c r="EG91" i="6" s="1"/>
  <c r="CS91" i="6" a="1"/>
  <c r="CS91" i="6" s="1"/>
  <c r="CP91" i="6" a="1"/>
  <c r="CP91" i="6" s="1"/>
  <c r="EF91" i="6" a="1"/>
  <c r="EF91" i="6" s="1"/>
  <c r="CN91" i="6" a="1"/>
  <c r="CN91" i="6" s="1"/>
  <c r="CJ91" i="6" a="1"/>
  <c r="CJ91" i="6" s="1"/>
  <c r="CK91" i="6" a="1"/>
  <c r="CK91" i="6" s="1"/>
  <c r="CH91" i="6" a="1"/>
  <c r="CH91" i="6" s="1"/>
  <c r="EB91" i="6" a="1"/>
  <c r="EB91" i="6" s="1"/>
  <c r="CD91" i="6" a="1"/>
  <c r="CD91" i="6" s="1"/>
  <c r="EC91" i="6" a="1"/>
  <c r="EC91" i="6" s="1"/>
  <c r="CG91" i="6" a="1"/>
  <c r="CG91" i="6" s="1"/>
  <c r="CE91" i="6" a="1"/>
  <c r="CE91" i="6" s="1"/>
  <c r="CB91" i="6" a="1"/>
  <c r="CB91" i="6" s="1"/>
  <c r="BW91" i="6"/>
  <c r="F95" i="21" s="1"/>
  <c r="AY91" i="6"/>
  <c r="BS91" i="6" s="1" a="1"/>
  <c r="BS91" i="6" s="1"/>
  <c r="AU91" i="6" a="1"/>
  <c r="AU91" i="6" s="1"/>
  <c r="AS91" i="6"/>
  <c r="BQ91" i="6" s="1" a="1"/>
  <c r="BQ91" i="6" s="1"/>
  <c r="AO91" i="6" a="1"/>
  <c r="AO91" i="6" s="1"/>
  <c r="AK91" i="6" a="1"/>
  <c r="AK91" i="6" s="1"/>
  <c r="AG91" i="6"/>
  <c r="BM91" i="6" s="1" a="1"/>
  <c r="BM91" i="6" s="1"/>
  <c r="AC91" i="6" a="1"/>
  <c r="AC91" i="6" s="1"/>
  <c r="Y91" i="6" a="1"/>
  <c r="Y91" i="6" s="1"/>
  <c r="BX91" i="6"/>
  <c r="H95" i="21" s="1"/>
  <c r="BB91" i="6"/>
  <c r="BT91" i="6" s="1" a="1"/>
  <c r="BT91" i="6" s="1"/>
  <c r="AX91" i="6" a="1"/>
  <c r="AX91" i="6" s="1"/>
  <c r="AT91" i="6" a="1"/>
  <c r="AT91" i="6" s="1"/>
  <c r="AR91" i="6" a="1"/>
  <c r="AR91" i="6" s="1"/>
  <c r="AN91" i="6" a="1"/>
  <c r="AN91" i="6" s="1"/>
  <c r="AJ91" i="6"/>
  <c r="BN91" i="6" s="1" a="1"/>
  <c r="BN91" i="6" s="1"/>
  <c r="AF91" i="6" a="1"/>
  <c r="AF91" i="6" s="1"/>
  <c r="AB91" i="6" a="1"/>
  <c r="AB91" i="6" s="1"/>
  <c r="CA91" i="6" a="1"/>
  <c r="CA91" i="6" s="1"/>
  <c r="EA91" i="6" a="1"/>
  <c r="EA91" i="6" s="1"/>
  <c r="BY91" i="6"/>
  <c r="J95" i="21" s="1"/>
  <c r="BA91" i="6" a="1"/>
  <c r="BA91" i="6" s="1"/>
  <c r="AW91" i="6" a="1"/>
  <c r="AW91" i="6" s="1"/>
  <c r="AQ91" i="6" a="1"/>
  <c r="AQ91" i="6" s="1"/>
  <c r="AM91" i="6"/>
  <c r="BO91" i="6" s="1" a="1"/>
  <c r="BO91" i="6" s="1"/>
  <c r="AI91" i="6" a="1"/>
  <c r="AI91" i="6" s="1"/>
  <c r="AE91" i="6" a="1"/>
  <c r="AE91" i="6" s="1"/>
  <c r="AA91" i="6"/>
  <c r="BK91" i="6" s="1" a="1"/>
  <c r="BK91" i="6" s="1"/>
  <c r="BV91" i="6"/>
  <c r="D95" i="21" s="1"/>
  <c r="AZ91" i="6" a="1"/>
  <c r="AZ91" i="6" s="1"/>
  <c r="AV91" i="6"/>
  <c r="BR91" i="6" s="1" a="1"/>
  <c r="BR91" i="6" s="1"/>
  <c r="AP91" i="6"/>
  <c r="BP91" i="6" s="1" a="1"/>
  <c r="BP91" i="6" s="1"/>
  <c r="AL91" i="6" a="1"/>
  <c r="AL91" i="6" s="1"/>
  <c r="AH91" i="6" a="1"/>
  <c r="AH91" i="6" s="1"/>
  <c r="AD91" i="6"/>
  <c r="BL91" i="6" s="1" a="1"/>
  <c r="BL91" i="6" s="1"/>
  <c r="Z91" i="6" a="1"/>
  <c r="Z91" i="6" s="1"/>
  <c r="V91" i="6" a="1"/>
  <c r="V91" i="6" s="1"/>
  <c r="L91" i="6"/>
  <c r="BF91" i="6" s="1" a="1"/>
  <c r="BF91" i="6" s="1"/>
  <c r="X91" i="6"/>
  <c r="BJ91" i="6" s="1" a="1"/>
  <c r="BJ91" i="6" s="1"/>
  <c r="U91" i="6"/>
  <c r="BI91" i="6" s="1" a="1"/>
  <c r="BI91" i="6" s="1"/>
  <c r="P91" i="6" a="1"/>
  <c r="P91" i="6" s="1"/>
  <c r="N91" i="6" a="1"/>
  <c r="N91" i="6" s="1"/>
  <c r="K91" i="6" a="1"/>
  <c r="K91" i="6" s="1"/>
  <c r="W91" i="6" a="1"/>
  <c r="W91" i="6" s="1"/>
  <c r="T91" i="6" a="1"/>
  <c r="T91" i="6" s="1"/>
  <c r="R91" i="6"/>
  <c r="BH91" i="6" s="1" a="1"/>
  <c r="BH91" i="6" s="1"/>
  <c r="M91" i="6" a="1"/>
  <c r="M91" i="6" s="1"/>
  <c r="J91" i="6" a="1"/>
  <c r="J91" i="6" s="1"/>
  <c r="S91" i="6" a="1"/>
  <c r="S91" i="6" s="1"/>
  <c r="Q91" i="6" a="1"/>
  <c r="Q91" i="6" s="1"/>
  <c r="O91" i="6"/>
  <c r="BG91" i="6" s="1" a="1"/>
  <c r="BG91" i="6" s="1"/>
  <c r="I91" i="6"/>
  <c r="BE91" i="6" s="1" a="1"/>
  <c r="BE91" i="6" s="1"/>
  <c r="E91" i="6" a="1"/>
  <c r="E91" i="6" s="1"/>
  <c r="C91" i="6" a="1"/>
  <c r="C91" i="6" s="1"/>
  <c r="B95" i="21" s="1"/>
  <c r="H91" i="6" a="1"/>
  <c r="H91" i="6" s="1"/>
  <c r="F91" i="6"/>
  <c r="BD91" i="6" s="1" a="1"/>
  <c r="BD91" i="6" s="1"/>
  <c r="G91" i="6" a="1"/>
  <c r="G91" i="6" s="1"/>
  <c r="D91" i="6" a="1"/>
  <c r="D91" i="6" s="1"/>
  <c r="ES73" i="6"/>
  <c r="C77" i="21" s="1"/>
  <c r="ET73" i="6"/>
  <c r="E77" i="21" s="1"/>
  <c r="EU73" i="6"/>
  <c r="G77" i="21" s="1"/>
  <c r="EV73" i="6"/>
  <c r="I77" i="21" s="1"/>
  <c r="EQ73" i="6" a="1"/>
  <c r="EQ73" i="6" s="1"/>
  <c r="DX73" i="6" a="1"/>
  <c r="DX73" i="6" s="1"/>
  <c r="DW73" i="6" a="1"/>
  <c r="DW73" i="6" s="1"/>
  <c r="DT73" i="6" a="1"/>
  <c r="DT73" i="6" s="1"/>
  <c r="DU73" i="6" a="1"/>
  <c r="DU73" i="6" s="1"/>
  <c r="EO73" i="6" a="1"/>
  <c r="EO73" i="6" s="1"/>
  <c r="DQ73" i="6" a="1"/>
  <c r="DQ73" i="6" s="1"/>
  <c r="EN73" i="6" a="1"/>
  <c r="EN73" i="6" s="1"/>
  <c r="DR73" i="6" a="1"/>
  <c r="DR73" i="6" s="1"/>
  <c r="DO73" i="6" a="1"/>
  <c r="DO73" i="6" s="1"/>
  <c r="EM73" i="6" a="1"/>
  <c r="EM73" i="6" s="1"/>
  <c r="DL73" i="6" a="1"/>
  <c r="DL73" i="6" s="1"/>
  <c r="DI73" i="6" a="1"/>
  <c r="DI73" i="6" s="1"/>
  <c r="DH73" i="6" a="1"/>
  <c r="DH73" i="6" s="1"/>
  <c r="DN73" i="6" a="1"/>
  <c r="DN73" i="6" s="1"/>
  <c r="DK73" i="6" a="1"/>
  <c r="DK73" i="6" s="1"/>
  <c r="DE73" i="6" a="1"/>
  <c r="DE73" i="6" s="1"/>
  <c r="EL73" i="6" a="1"/>
  <c r="EL73" i="6" s="1"/>
  <c r="DF73" i="6" a="1"/>
  <c r="DF73" i="6" s="1"/>
  <c r="EJ73" i="6" a="1"/>
  <c r="EJ73" i="6" s="1"/>
  <c r="DB73" i="6" a="1"/>
  <c r="DB73" i="6" s="1"/>
  <c r="CZ73" i="6" a="1"/>
  <c r="CZ73" i="6" s="1"/>
  <c r="CW73" i="6" a="1"/>
  <c r="CW73" i="6" s="1"/>
  <c r="EK73" i="6" a="1"/>
  <c r="EK73" i="6" s="1"/>
  <c r="DC73" i="6" a="1"/>
  <c r="DC73" i="6" s="1"/>
  <c r="EI73" i="6" a="1"/>
  <c r="EI73" i="6" s="1"/>
  <c r="CY73" i="6" a="1"/>
  <c r="CY73" i="6" s="1"/>
  <c r="EH73" i="6" a="1"/>
  <c r="EH73" i="6" s="1"/>
  <c r="CV73" i="6" a="1"/>
  <c r="CV73" i="6" s="1"/>
  <c r="CT73" i="6" a="1"/>
  <c r="CT73" i="6" s="1"/>
  <c r="CQ73" i="6" a="1"/>
  <c r="CQ73" i="6" s="1"/>
  <c r="EE73" i="6" a="1"/>
  <c r="EE73" i="6" s="1"/>
  <c r="CM73" i="6" a="1"/>
  <c r="CM73" i="6" s="1"/>
  <c r="EG73" i="6" a="1"/>
  <c r="EG73" i="6" s="1"/>
  <c r="CS73" i="6" a="1"/>
  <c r="CS73" i="6" s="1"/>
  <c r="EF73" i="6" a="1"/>
  <c r="EF73" i="6" s="1"/>
  <c r="CP73" i="6" a="1"/>
  <c r="CP73" i="6" s="1"/>
  <c r="CN73" i="6" a="1"/>
  <c r="CN73" i="6" s="1"/>
  <c r="CK73" i="6" a="1"/>
  <c r="CK73" i="6" s="1"/>
  <c r="CH73" i="6" a="1"/>
  <c r="CH73" i="6" s="1"/>
  <c r="EB73" i="6" a="1"/>
  <c r="EB73" i="6" s="1"/>
  <c r="CD73" i="6" a="1"/>
  <c r="CD73" i="6" s="1"/>
  <c r="CJ73" i="6" a="1"/>
  <c r="CJ73" i="6" s="1"/>
  <c r="EC73" i="6" a="1"/>
  <c r="EC73" i="6" s="1"/>
  <c r="CG73" i="6" a="1"/>
  <c r="CG73" i="6" s="1"/>
  <c r="CE73" i="6" a="1"/>
  <c r="CE73" i="6" s="1"/>
  <c r="CB73" i="6" a="1"/>
  <c r="CB73" i="6" s="1"/>
  <c r="BW73" i="6"/>
  <c r="F77" i="21" s="1"/>
  <c r="BB73" i="6"/>
  <c r="BT73" i="6" s="1" a="1"/>
  <c r="BT73" i="6" s="1"/>
  <c r="AY73" i="6"/>
  <c r="BS73" i="6" s="1" a="1"/>
  <c r="BS73" i="6" s="1"/>
  <c r="AU73" i="6" a="1"/>
  <c r="AU73" i="6" s="1"/>
  <c r="AP73" i="6"/>
  <c r="BP73" i="6" s="1" a="1"/>
  <c r="BP73" i="6" s="1"/>
  <c r="AL73" i="6" a="1"/>
  <c r="AL73" i="6" s="1"/>
  <c r="AH73" i="6" a="1"/>
  <c r="AH73" i="6" s="1"/>
  <c r="AD73" i="6"/>
  <c r="BL73" i="6" s="1" a="1"/>
  <c r="BL73" i="6" s="1"/>
  <c r="Z73" i="6" a="1"/>
  <c r="Z73" i="6" s="1"/>
  <c r="BX73" i="6"/>
  <c r="H77" i="21" s="1"/>
  <c r="AX73" i="6" a="1"/>
  <c r="AX73" i="6" s="1"/>
  <c r="AT73" i="6" a="1"/>
  <c r="AT73" i="6" s="1"/>
  <c r="AS73" i="6"/>
  <c r="BQ73" i="6" s="1" a="1"/>
  <c r="BQ73" i="6" s="1"/>
  <c r="AO73" i="6" a="1"/>
  <c r="AO73" i="6" s="1"/>
  <c r="AK73" i="6" a="1"/>
  <c r="AK73" i="6" s="1"/>
  <c r="AG73" i="6"/>
  <c r="BM73" i="6" s="1" a="1"/>
  <c r="BM73" i="6" s="1"/>
  <c r="AC73" i="6" a="1"/>
  <c r="AC73" i="6" s="1"/>
  <c r="Y73" i="6" a="1"/>
  <c r="Y73" i="6" s="1"/>
  <c r="CA73" i="6" a="1"/>
  <c r="CA73" i="6" s="1"/>
  <c r="EA73" i="6" a="1"/>
  <c r="EA73" i="6" s="1"/>
  <c r="BY73" i="6"/>
  <c r="J77" i="21" s="1"/>
  <c r="BA73" i="6" a="1"/>
  <c r="BA73" i="6" s="1"/>
  <c r="AW73" i="6" a="1"/>
  <c r="AW73" i="6" s="1"/>
  <c r="AR73" i="6" a="1"/>
  <c r="AR73" i="6" s="1"/>
  <c r="AN73" i="6" a="1"/>
  <c r="AN73" i="6" s="1"/>
  <c r="AJ73" i="6"/>
  <c r="BN73" i="6" s="1" a="1"/>
  <c r="BN73" i="6" s="1"/>
  <c r="AF73" i="6" a="1"/>
  <c r="AF73" i="6" s="1"/>
  <c r="AB73" i="6" a="1"/>
  <c r="AB73" i="6" s="1"/>
  <c r="BV73" i="6"/>
  <c r="D77" i="21" s="1"/>
  <c r="AZ73" i="6" a="1"/>
  <c r="AZ73" i="6" s="1"/>
  <c r="AV73" i="6"/>
  <c r="BR73" i="6" s="1" a="1"/>
  <c r="BR73" i="6" s="1"/>
  <c r="AQ73" i="6" a="1"/>
  <c r="AQ73" i="6" s="1"/>
  <c r="AM73" i="6"/>
  <c r="BO73" i="6" s="1" a="1"/>
  <c r="BO73" i="6" s="1"/>
  <c r="AI73" i="6" a="1"/>
  <c r="AI73" i="6" s="1"/>
  <c r="AE73" i="6" a="1"/>
  <c r="AE73" i="6" s="1"/>
  <c r="AA73" i="6"/>
  <c r="BK73" i="6" s="1" a="1"/>
  <c r="BK73" i="6" s="1"/>
  <c r="S73" i="6" a="1"/>
  <c r="S73" i="6" s="1"/>
  <c r="R73" i="6"/>
  <c r="BH73" i="6" s="1" a="1"/>
  <c r="BH73" i="6" s="1"/>
  <c r="N73" i="6" a="1"/>
  <c r="N73" i="6" s="1"/>
  <c r="K73" i="6" a="1"/>
  <c r="K73" i="6" s="1"/>
  <c r="X73" i="6"/>
  <c r="BJ73" i="6" s="1" a="1"/>
  <c r="BJ73" i="6" s="1"/>
  <c r="Q73" i="6" a="1"/>
  <c r="Q73" i="6" s="1"/>
  <c r="M73" i="6" a="1"/>
  <c r="M73" i="6" s="1"/>
  <c r="J73" i="6" a="1"/>
  <c r="J73" i="6" s="1"/>
  <c r="W73" i="6" a="1"/>
  <c r="W73" i="6" s="1"/>
  <c r="U73" i="6"/>
  <c r="BI73" i="6" s="1" a="1"/>
  <c r="BI73" i="6" s="1"/>
  <c r="P73" i="6" a="1"/>
  <c r="P73" i="6" s="1"/>
  <c r="O73" i="6"/>
  <c r="BG73" i="6" s="1" a="1"/>
  <c r="BG73" i="6" s="1"/>
  <c r="L73" i="6"/>
  <c r="BF73" i="6" s="1" a="1"/>
  <c r="BF73" i="6" s="1"/>
  <c r="V73" i="6" a="1"/>
  <c r="V73" i="6" s="1"/>
  <c r="T73" i="6" a="1"/>
  <c r="T73" i="6" s="1"/>
  <c r="G73" i="6" a="1"/>
  <c r="G73" i="6" s="1"/>
  <c r="D73" i="6" a="1"/>
  <c r="D73" i="6" s="1"/>
  <c r="I73" i="6"/>
  <c r="BE73" i="6" s="1" a="1"/>
  <c r="BE73" i="6" s="1"/>
  <c r="E73" i="6" a="1"/>
  <c r="E73" i="6" s="1"/>
  <c r="C73" i="6" a="1"/>
  <c r="C73" i="6" s="1"/>
  <c r="B77" i="21" s="1"/>
  <c r="H73" i="6" a="1"/>
  <c r="H73" i="6" s="1"/>
  <c r="F73" i="6"/>
  <c r="BD73" i="6" s="1" a="1"/>
  <c r="BD73" i="6" s="1"/>
  <c r="ES53" i="6"/>
  <c r="ET53" i="6"/>
  <c r="EU53" i="6"/>
  <c r="EV53" i="6"/>
  <c r="DX53" i="6" a="1"/>
  <c r="DX53" i="6" s="1"/>
  <c r="DT53" i="6" a="1"/>
  <c r="DT53" i="6" s="1"/>
  <c r="DW53" i="6" a="1"/>
  <c r="DW53" i="6" s="1"/>
  <c r="DU53" i="6" a="1"/>
  <c r="DU53" i="6" s="1"/>
  <c r="DO53" i="6" a="1"/>
  <c r="DO53" i="6" s="1"/>
  <c r="DR53" i="6" a="1"/>
  <c r="DR53" i="6" s="1"/>
  <c r="DQ53" i="6" a="1"/>
  <c r="DQ53" i="6" s="1"/>
  <c r="DK53" i="6" a="1"/>
  <c r="DK53" i="6" s="1"/>
  <c r="DL53" i="6" a="1"/>
  <c r="DL53" i="6" s="1"/>
  <c r="DI53" i="6" a="1"/>
  <c r="DI53" i="6" s="1"/>
  <c r="DN53" i="6" a="1"/>
  <c r="DN53" i="6" s="1"/>
  <c r="DF53" i="6" a="1"/>
  <c r="DF53" i="6" s="1"/>
  <c r="DH53" i="6" a="1"/>
  <c r="DH53" i="6" s="1"/>
  <c r="DB53" i="6" a="1"/>
  <c r="DB53" i="6" s="1"/>
  <c r="CY53" i="6" a="1"/>
  <c r="CY53" i="6" s="1"/>
  <c r="CW53" i="6" a="1"/>
  <c r="CW53" i="6" s="1"/>
  <c r="DE53" i="6" a="1"/>
  <c r="DE53" i="6" s="1"/>
  <c r="DC53" i="6" a="1"/>
  <c r="DC53" i="6" s="1"/>
  <c r="CZ53" i="6" a="1"/>
  <c r="CZ53" i="6" s="1"/>
  <c r="CT53" i="6" a="1"/>
  <c r="CT53" i="6" s="1"/>
  <c r="CQ53" i="6" a="1"/>
  <c r="CQ53" i="6" s="1"/>
  <c r="CV53" i="6" a="1"/>
  <c r="CV53" i="6" s="1"/>
  <c r="CM53" i="6" a="1"/>
  <c r="CM53" i="6" s="1"/>
  <c r="CS53" i="6" a="1"/>
  <c r="CS53" i="6" s="1"/>
  <c r="CP53" i="6" a="1"/>
  <c r="CP53" i="6" s="1"/>
  <c r="CN53" i="6" a="1"/>
  <c r="CN53" i="6" s="1"/>
  <c r="CK53" i="6" a="1"/>
  <c r="CK53" i="6" s="1"/>
  <c r="CH53" i="6" a="1"/>
  <c r="CH53" i="6" s="1"/>
  <c r="CD53" i="6" a="1"/>
  <c r="CD53" i="6" s="1"/>
  <c r="CJ53" i="6" a="1"/>
  <c r="CJ53" i="6" s="1"/>
  <c r="CG53" i="6" a="1"/>
  <c r="CG53" i="6" s="1"/>
  <c r="CE53" i="6" a="1"/>
  <c r="CE53" i="6" s="1"/>
  <c r="CA53" i="6" a="1"/>
  <c r="CA53" i="6" s="1"/>
  <c r="BW53" i="6"/>
  <c r="BA53" i="6" a="1"/>
  <c r="BA53" i="6" s="1"/>
  <c r="AX53" i="6" a="1"/>
  <c r="AX53" i="6" s="1"/>
  <c r="CB53" i="6" a="1"/>
  <c r="CB53" i="6" s="1"/>
  <c r="BX53" i="6"/>
  <c r="AZ53" i="6" a="1"/>
  <c r="AZ53" i="6" s="1"/>
  <c r="AW53" i="6" a="1"/>
  <c r="AW53" i="6" s="1"/>
  <c r="AT53" i="6" a="1"/>
  <c r="AT53" i="6" s="1"/>
  <c r="BY53" i="6"/>
  <c r="BB53" i="6"/>
  <c r="AY53" i="6"/>
  <c r="AV53" i="6"/>
  <c r="BV53" i="6"/>
  <c r="AU53" i="6" a="1"/>
  <c r="AU53" i="6" s="1"/>
  <c r="AQ53" i="6" a="1"/>
  <c r="AQ53" i="6" s="1"/>
  <c r="AM53" i="6"/>
  <c r="AI53" i="6" a="1"/>
  <c r="AI53" i="6" s="1"/>
  <c r="AE53" i="6" a="1"/>
  <c r="AE53" i="6" s="1"/>
  <c r="AA53" i="6"/>
  <c r="S53" i="6" a="1"/>
  <c r="S53" i="6" s="1"/>
  <c r="Q53" i="6" a="1"/>
  <c r="Q53" i="6" s="1"/>
  <c r="O53" i="6"/>
  <c r="AP53" i="6"/>
  <c r="AL53" i="6" a="1"/>
  <c r="AL53" i="6" s="1"/>
  <c r="AH53" i="6" a="1"/>
  <c r="AH53" i="6" s="1"/>
  <c r="AD53" i="6"/>
  <c r="Z53" i="6" a="1"/>
  <c r="Z53" i="6" s="1"/>
  <c r="X53" i="6"/>
  <c r="U53" i="6"/>
  <c r="K53" i="6" a="1"/>
  <c r="K53" i="6" s="1"/>
  <c r="AS53" i="6"/>
  <c r="AO53" i="6" a="1"/>
  <c r="AO53" i="6" s="1"/>
  <c r="AK53" i="6" a="1"/>
  <c r="AK53" i="6" s="1"/>
  <c r="AG53" i="6"/>
  <c r="AC53" i="6" a="1"/>
  <c r="AC53" i="6" s="1"/>
  <c r="Y53" i="6" a="1"/>
  <c r="Y53" i="6" s="1"/>
  <c r="W53" i="6" a="1"/>
  <c r="W53" i="6" s="1"/>
  <c r="R53" i="6"/>
  <c r="P53" i="6" a="1"/>
  <c r="P53" i="6" s="1"/>
  <c r="N53" i="6" a="1"/>
  <c r="N53" i="6" s="1"/>
  <c r="J53" i="6" a="1"/>
  <c r="J53" i="6" s="1"/>
  <c r="AR53" i="6" a="1"/>
  <c r="AR53" i="6" s="1"/>
  <c r="AN53" i="6" a="1"/>
  <c r="AN53" i="6" s="1"/>
  <c r="AJ53" i="6"/>
  <c r="AF53" i="6" a="1"/>
  <c r="AF53" i="6" s="1"/>
  <c r="AB53" i="6" a="1"/>
  <c r="AB53" i="6" s="1"/>
  <c r="V53" i="6" a="1"/>
  <c r="V53" i="6" s="1"/>
  <c r="T53" i="6" a="1"/>
  <c r="T53" i="6" s="1"/>
  <c r="M53" i="6" a="1"/>
  <c r="M53" i="6" s="1"/>
  <c r="L53" i="6"/>
  <c r="I53" i="6"/>
  <c r="E53" i="6" a="1"/>
  <c r="E53" i="6" s="1"/>
  <c r="H53" i="6" a="1"/>
  <c r="H53" i="6" s="1"/>
  <c r="F53" i="6"/>
  <c r="G53" i="6" a="1"/>
  <c r="G53" i="6" s="1"/>
  <c r="C53" i="6" a="1"/>
  <c r="C53" i="6" s="1"/>
  <c r="D53" i="6" a="1"/>
  <c r="D53" i="6" s="1"/>
  <c r="ES37" i="6"/>
  <c r="ET37" i="6"/>
  <c r="EU37" i="6"/>
  <c r="EV37" i="6"/>
  <c r="DW37" i="6" a="1"/>
  <c r="DW37" i="6" s="1"/>
  <c r="DT37" i="6" a="1"/>
  <c r="DT37" i="6" s="1"/>
  <c r="DX37" i="6" a="1"/>
  <c r="DX37" i="6" s="1"/>
  <c r="DU37" i="6" a="1"/>
  <c r="DU37" i="6" s="1"/>
  <c r="DR37" i="6" a="1"/>
  <c r="DR37" i="6" s="1"/>
  <c r="DQ37" i="6" a="1"/>
  <c r="DQ37" i="6" s="1"/>
  <c r="DO37" i="6" a="1"/>
  <c r="DO37" i="6" s="1"/>
  <c r="DK37" i="6" a="1"/>
  <c r="DK37" i="6" s="1"/>
  <c r="DN37" i="6" a="1"/>
  <c r="DN37" i="6" s="1"/>
  <c r="DF37" i="6" a="1"/>
  <c r="DF37" i="6" s="1"/>
  <c r="DH37" i="6" a="1"/>
  <c r="DH37" i="6" s="1"/>
  <c r="DL37" i="6" a="1"/>
  <c r="DL37" i="6" s="1"/>
  <c r="DI37" i="6" a="1"/>
  <c r="DI37" i="6" s="1"/>
  <c r="DB37" i="6" a="1"/>
  <c r="DB37" i="6" s="1"/>
  <c r="CZ37" i="6" a="1"/>
  <c r="CZ37" i="6" s="1"/>
  <c r="CW37" i="6" a="1"/>
  <c r="CW37" i="6" s="1"/>
  <c r="DE37" i="6" a="1"/>
  <c r="DE37" i="6" s="1"/>
  <c r="DC37" i="6" a="1"/>
  <c r="DC37" i="6" s="1"/>
  <c r="CY37" i="6" a="1"/>
  <c r="CY37" i="6" s="1"/>
  <c r="CT37" i="6" a="1"/>
  <c r="CT37" i="6" s="1"/>
  <c r="CV37" i="6" a="1"/>
  <c r="CV37" i="6" s="1"/>
  <c r="CQ37" i="6" a="1"/>
  <c r="CQ37" i="6" s="1"/>
  <c r="CM37" i="6" a="1"/>
  <c r="CM37" i="6" s="1"/>
  <c r="CS37" i="6" a="1"/>
  <c r="CS37" i="6" s="1"/>
  <c r="CP37" i="6" a="1"/>
  <c r="CP37" i="6" s="1"/>
  <c r="CN37" i="6" a="1"/>
  <c r="CN37" i="6" s="1"/>
  <c r="CK37" i="6" a="1"/>
  <c r="CK37" i="6" s="1"/>
  <c r="CH37" i="6" a="1"/>
  <c r="CH37" i="6" s="1"/>
  <c r="CD37" i="6" a="1"/>
  <c r="CD37" i="6" s="1"/>
  <c r="CA37" i="6" a="1"/>
  <c r="CA37" i="6" s="1"/>
  <c r="CJ37" i="6" a="1"/>
  <c r="CJ37" i="6" s="1"/>
  <c r="CG37" i="6" a="1"/>
  <c r="CG37" i="6" s="1"/>
  <c r="CE37" i="6" a="1"/>
  <c r="CE37" i="6" s="1"/>
  <c r="BW37" i="6"/>
  <c r="AZ37" i="6" a="1"/>
  <c r="AZ37" i="6" s="1"/>
  <c r="AW37" i="6" a="1"/>
  <c r="AW37" i="6" s="1"/>
  <c r="AT37" i="6" a="1"/>
  <c r="AT37" i="6" s="1"/>
  <c r="BX37" i="6"/>
  <c r="BB37" i="6"/>
  <c r="AY37" i="6"/>
  <c r="AV37" i="6"/>
  <c r="CB37" i="6" a="1"/>
  <c r="CB37" i="6" s="1"/>
  <c r="BY37" i="6"/>
  <c r="AU37" i="6" a="1"/>
  <c r="AU37" i="6" s="1"/>
  <c r="BV37" i="6"/>
  <c r="BA37" i="6" a="1"/>
  <c r="BA37" i="6" s="1"/>
  <c r="AX37" i="6" a="1"/>
  <c r="AX37" i="6" s="1"/>
  <c r="AS37" i="6"/>
  <c r="AM37" i="6"/>
  <c r="AI37" i="6" a="1"/>
  <c r="AI37" i="6" s="1"/>
  <c r="AF37" i="6" a="1"/>
  <c r="AF37" i="6" s="1"/>
  <c r="AB37" i="6" a="1"/>
  <c r="AB37" i="6" s="1"/>
  <c r="S37" i="6" a="1"/>
  <c r="S37" i="6" s="1"/>
  <c r="Q37" i="6" a="1"/>
  <c r="Q37" i="6" s="1"/>
  <c r="O37" i="6"/>
  <c r="AR37" i="6" a="1"/>
  <c r="AR37" i="6" s="1"/>
  <c r="AO37" i="6" a="1"/>
  <c r="AO37" i="6" s="1"/>
  <c r="AL37" i="6" a="1"/>
  <c r="AL37" i="6" s="1"/>
  <c r="AE37" i="6" a="1"/>
  <c r="AE37" i="6" s="1"/>
  <c r="AA37" i="6"/>
  <c r="X37" i="6"/>
  <c r="U37" i="6"/>
  <c r="P37" i="6" a="1"/>
  <c r="P37" i="6" s="1"/>
  <c r="AQ37" i="6" a="1"/>
  <c r="AQ37" i="6" s="1"/>
  <c r="AK37" i="6" a="1"/>
  <c r="AK37" i="6" s="1"/>
  <c r="AH37" i="6" a="1"/>
  <c r="AH37" i="6" s="1"/>
  <c r="AD37" i="6"/>
  <c r="Z37" i="6" a="1"/>
  <c r="Z37" i="6" s="1"/>
  <c r="W37" i="6" a="1"/>
  <c r="W37" i="6" s="1"/>
  <c r="R37" i="6"/>
  <c r="N37" i="6" a="1"/>
  <c r="N37" i="6" s="1"/>
  <c r="AP37" i="6"/>
  <c r="AN37" i="6" a="1"/>
  <c r="AN37" i="6" s="1"/>
  <c r="AJ37" i="6"/>
  <c r="AG37" i="6"/>
  <c r="AC37" i="6" a="1"/>
  <c r="AC37" i="6" s="1"/>
  <c r="Y37" i="6" a="1"/>
  <c r="Y37" i="6" s="1"/>
  <c r="V37" i="6" a="1"/>
  <c r="V37" i="6" s="1"/>
  <c r="T37" i="6" a="1"/>
  <c r="T37" i="6" s="1"/>
  <c r="M37" i="6" a="1"/>
  <c r="M37" i="6" s="1"/>
  <c r="I37" i="6"/>
  <c r="E37" i="6" a="1"/>
  <c r="E37" i="6" s="1"/>
  <c r="K37" i="6" a="1"/>
  <c r="K37" i="6" s="1"/>
  <c r="H37" i="6" a="1"/>
  <c r="H37" i="6" s="1"/>
  <c r="F37" i="6"/>
  <c r="J37" i="6" a="1"/>
  <c r="J37" i="6" s="1"/>
  <c r="G37" i="6" a="1"/>
  <c r="G37" i="6" s="1"/>
  <c r="C37" i="6" a="1"/>
  <c r="C37" i="6" s="1"/>
  <c r="L37" i="6"/>
  <c r="D37" i="6" a="1"/>
  <c r="D37" i="6" s="1"/>
  <c r="ES21" i="6"/>
  <c r="ET21" i="6"/>
  <c r="EU21" i="6"/>
  <c r="EV21" i="6"/>
  <c r="DW21" i="6" a="1"/>
  <c r="DW21" i="6" s="1"/>
  <c r="DT21" i="6" a="1"/>
  <c r="DT21" i="6" s="1"/>
  <c r="DX21" i="6" a="1"/>
  <c r="DX21" i="6" s="1"/>
  <c r="DU21" i="6" a="1"/>
  <c r="DU21" i="6" s="1"/>
  <c r="DR21" i="6" a="1"/>
  <c r="DR21" i="6" s="1"/>
  <c r="DQ21" i="6" a="1"/>
  <c r="DQ21" i="6" s="1"/>
  <c r="DO21" i="6" a="1"/>
  <c r="DO21" i="6" s="1"/>
  <c r="DN21" i="6" a="1"/>
  <c r="DN21" i="6" s="1"/>
  <c r="DL21" i="6" a="1"/>
  <c r="DL21" i="6" s="1"/>
  <c r="DF21" i="6" a="1"/>
  <c r="DF21" i="6" s="1"/>
  <c r="DK21" i="6" a="1"/>
  <c r="DK21" i="6" s="1"/>
  <c r="DH21" i="6" a="1"/>
  <c r="DH21" i="6" s="1"/>
  <c r="DI21" i="6" a="1"/>
  <c r="DI21" i="6" s="1"/>
  <c r="DB21" i="6" a="1"/>
  <c r="DB21" i="6" s="1"/>
  <c r="CW21" i="6" a="1"/>
  <c r="CW21" i="6" s="1"/>
  <c r="CY21" i="6" a="1"/>
  <c r="CY21" i="6" s="1"/>
  <c r="DE21" i="6" a="1"/>
  <c r="DE21" i="6" s="1"/>
  <c r="DC21" i="6" a="1"/>
  <c r="DC21" i="6" s="1"/>
  <c r="CZ21" i="6" a="1"/>
  <c r="CZ21" i="6" s="1"/>
  <c r="CT21" i="6" a="1"/>
  <c r="CT21" i="6" s="1"/>
  <c r="CQ21" i="6" a="1"/>
  <c r="CQ21" i="6" s="1"/>
  <c r="CV21" i="6" a="1"/>
  <c r="CV21" i="6" s="1"/>
  <c r="CM21" i="6" a="1"/>
  <c r="CM21" i="6" s="1"/>
  <c r="CS21" i="6" a="1"/>
  <c r="CS21" i="6" s="1"/>
  <c r="CP21" i="6" a="1"/>
  <c r="CP21" i="6" s="1"/>
  <c r="CN21" i="6" a="1"/>
  <c r="CN21" i="6" s="1"/>
  <c r="CH21" i="6" a="1"/>
  <c r="CH21" i="6" s="1"/>
  <c r="CK21" i="6" a="1"/>
  <c r="CK21" i="6" s="1"/>
  <c r="CD21" i="6" a="1"/>
  <c r="CD21" i="6" s="1"/>
  <c r="CA21" i="6" a="1"/>
  <c r="CA21" i="6" s="1"/>
  <c r="CG21" i="6" a="1"/>
  <c r="CG21" i="6" s="1"/>
  <c r="CJ21" i="6" a="1"/>
  <c r="CJ21" i="6" s="1"/>
  <c r="CE21" i="6" a="1"/>
  <c r="CE21" i="6" s="1"/>
  <c r="CB21" i="6" a="1"/>
  <c r="CB21" i="6" s="1"/>
  <c r="BW21" i="6"/>
  <c r="BA21" i="6" a="1"/>
  <c r="BA21" i="6" s="1"/>
  <c r="AW21" i="6" a="1"/>
  <c r="AW21" i="6" s="1"/>
  <c r="AT21" i="6" a="1"/>
  <c r="AT21" i="6" s="1"/>
  <c r="BX21" i="6"/>
  <c r="AZ21" i="6" a="1"/>
  <c r="AZ21" i="6" s="1"/>
  <c r="AV21" i="6"/>
  <c r="BY21" i="6"/>
  <c r="BB21" i="6"/>
  <c r="AY21" i="6"/>
  <c r="AU21" i="6" a="1"/>
  <c r="AU21" i="6" s="1"/>
  <c r="BV21" i="6"/>
  <c r="AX21" i="6" a="1"/>
  <c r="AX21" i="6" s="1"/>
  <c r="AR21" i="6" a="1"/>
  <c r="AR21" i="6" s="1"/>
  <c r="AO21" i="6" a="1"/>
  <c r="AO21" i="6" s="1"/>
  <c r="AL21" i="6" a="1"/>
  <c r="AL21" i="6" s="1"/>
  <c r="AI21" i="6" a="1"/>
  <c r="AI21" i="6" s="1"/>
  <c r="AE21" i="6" a="1"/>
  <c r="AE21" i="6" s="1"/>
  <c r="AA21" i="6"/>
  <c r="S21" i="6" a="1"/>
  <c r="S21" i="6" s="1"/>
  <c r="O21" i="6"/>
  <c r="AQ21" i="6" a="1"/>
  <c r="AQ21" i="6" s="1"/>
  <c r="AK21" i="6" a="1"/>
  <c r="AK21" i="6" s="1"/>
  <c r="AH21" i="6" a="1"/>
  <c r="AH21" i="6" s="1"/>
  <c r="AD21" i="6"/>
  <c r="Z21" i="6" a="1"/>
  <c r="Z21" i="6" s="1"/>
  <c r="X21" i="6"/>
  <c r="U21" i="6"/>
  <c r="R21" i="6"/>
  <c r="P21" i="6" a="1"/>
  <c r="P21" i="6" s="1"/>
  <c r="AP21" i="6"/>
  <c r="AN21" i="6" a="1"/>
  <c r="AN21" i="6" s="1"/>
  <c r="AJ21" i="6"/>
  <c r="AG21" i="6"/>
  <c r="AC21" i="6" a="1"/>
  <c r="AC21" i="6" s="1"/>
  <c r="Y21" i="6" a="1"/>
  <c r="Y21" i="6" s="1"/>
  <c r="W21" i="6" a="1"/>
  <c r="W21" i="6" s="1"/>
  <c r="N21" i="6" a="1"/>
  <c r="N21" i="6" s="1"/>
  <c r="AS21" i="6"/>
  <c r="AM21" i="6"/>
  <c r="AF21" i="6" a="1"/>
  <c r="AF21" i="6" s="1"/>
  <c r="AB21" i="6" a="1"/>
  <c r="AB21" i="6" s="1"/>
  <c r="V21" i="6" a="1"/>
  <c r="V21" i="6" s="1"/>
  <c r="T21" i="6" a="1"/>
  <c r="T21" i="6" s="1"/>
  <c r="Q21" i="6" a="1"/>
  <c r="Q21" i="6" s="1"/>
  <c r="M21" i="6" a="1"/>
  <c r="M21" i="6" s="1"/>
  <c r="I21" i="6"/>
  <c r="E21" i="6" a="1"/>
  <c r="E21" i="6" s="1"/>
  <c r="K21" i="6" a="1"/>
  <c r="K21" i="6" s="1"/>
  <c r="H21" i="6" a="1"/>
  <c r="H21" i="6" s="1"/>
  <c r="F21" i="6"/>
  <c r="J21" i="6" a="1"/>
  <c r="J21" i="6" s="1"/>
  <c r="C21" i="6" a="1"/>
  <c r="C21" i="6" s="1"/>
  <c r="L21" i="6"/>
  <c r="G21" i="6" a="1"/>
  <c r="G21" i="6" s="1"/>
  <c r="D21" i="6" a="1"/>
  <c r="D21" i="6" s="1"/>
  <c r="ES89" i="6"/>
  <c r="C93" i="21" s="1"/>
  <c r="ET89" i="6"/>
  <c r="E93" i="21" s="1"/>
  <c r="EU89" i="6"/>
  <c r="G93" i="21" s="1"/>
  <c r="EV89" i="6"/>
  <c r="I93" i="21" s="1"/>
  <c r="EQ89" i="6" a="1"/>
  <c r="EQ89" i="6" s="1"/>
  <c r="DX89" i="6" a="1"/>
  <c r="DX89" i="6" s="1"/>
  <c r="DW89" i="6" a="1"/>
  <c r="DW89" i="6" s="1"/>
  <c r="EP89" i="6" a="1"/>
  <c r="EP89" i="6" s="1"/>
  <c r="DT89" i="6" a="1"/>
  <c r="DT89" i="6" s="1"/>
  <c r="DU89" i="6" a="1"/>
  <c r="DU89" i="6" s="1"/>
  <c r="EO89" i="6" a="1"/>
  <c r="EO89" i="6" s="1"/>
  <c r="DQ89" i="6" a="1"/>
  <c r="DQ89" i="6" s="1"/>
  <c r="EN89" i="6" a="1"/>
  <c r="EN89" i="6" s="1"/>
  <c r="DR89" i="6" a="1"/>
  <c r="DR89" i="6" s="1"/>
  <c r="DO89" i="6" a="1"/>
  <c r="DO89" i="6" s="1"/>
  <c r="DK89" i="6" a="1"/>
  <c r="DK89" i="6" s="1"/>
  <c r="DN89" i="6" a="1"/>
  <c r="DN89" i="6" s="1"/>
  <c r="EM89" i="6" a="1"/>
  <c r="EM89" i="6" s="1"/>
  <c r="DL89" i="6" a="1"/>
  <c r="DL89" i="6" s="1"/>
  <c r="DI89" i="6" a="1"/>
  <c r="DI89" i="6" s="1"/>
  <c r="DH89" i="6" a="1"/>
  <c r="DH89" i="6" s="1"/>
  <c r="EL89" i="6" a="1"/>
  <c r="EL89" i="6" s="1"/>
  <c r="EK89" i="6" a="1"/>
  <c r="EK89" i="6" s="1"/>
  <c r="DE89" i="6" a="1"/>
  <c r="DE89" i="6" s="1"/>
  <c r="EJ89" i="6" a="1"/>
  <c r="EJ89" i="6" s="1"/>
  <c r="DB89" i="6" a="1"/>
  <c r="DB89" i="6" s="1"/>
  <c r="CZ89" i="6" a="1"/>
  <c r="CZ89" i="6" s="1"/>
  <c r="CW89" i="6" a="1"/>
  <c r="CW89" i="6" s="1"/>
  <c r="DF89" i="6" a="1"/>
  <c r="DF89" i="6" s="1"/>
  <c r="DC89" i="6" a="1"/>
  <c r="DC89" i="6" s="1"/>
  <c r="EI89" i="6" a="1"/>
  <c r="EI89" i="6" s="1"/>
  <c r="CY89" i="6" a="1"/>
  <c r="CY89" i="6" s="1"/>
  <c r="EH89" i="6" a="1"/>
  <c r="EH89" i="6" s="1"/>
  <c r="CV89" i="6" a="1"/>
  <c r="CV89" i="6" s="1"/>
  <c r="CQ89" i="6" a="1"/>
  <c r="CQ89" i="6" s="1"/>
  <c r="CT89" i="6" a="1"/>
  <c r="CT89" i="6" s="1"/>
  <c r="EE89" i="6" a="1"/>
  <c r="EE89" i="6" s="1"/>
  <c r="CM89" i="6" a="1"/>
  <c r="CM89" i="6" s="1"/>
  <c r="EF89" i="6" a="1"/>
  <c r="EF89" i="6" s="1"/>
  <c r="CP89" i="6" a="1"/>
  <c r="CP89" i="6" s="1"/>
  <c r="EG89" i="6" a="1"/>
  <c r="EG89" i="6" s="1"/>
  <c r="CS89" i="6" a="1"/>
  <c r="CS89" i="6" s="1"/>
  <c r="CN89" i="6" a="1"/>
  <c r="CN89" i="6" s="1"/>
  <c r="ED89" i="6" a="1"/>
  <c r="ED89" i="6" s="1"/>
  <c r="CJ89" i="6" a="1"/>
  <c r="CJ89" i="6" s="1"/>
  <c r="CK89" i="6" a="1"/>
  <c r="CK89" i="6" s="1"/>
  <c r="CH89" i="6" a="1"/>
  <c r="CH89" i="6" s="1"/>
  <c r="EB89" i="6" a="1"/>
  <c r="EB89" i="6" s="1"/>
  <c r="CD89" i="6" a="1"/>
  <c r="CD89" i="6" s="1"/>
  <c r="CG89" i="6" a="1"/>
  <c r="CG89" i="6" s="1"/>
  <c r="CE89" i="6" a="1"/>
  <c r="CE89" i="6" s="1"/>
  <c r="CB89" i="6" a="1"/>
  <c r="CB89" i="6" s="1"/>
  <c r="BW89" i="6"/>
  <c r="F93" i="21" s="1"/>
  <c r="AX89" i="6" a="1"/>
  <c r="AX89" i="6" s="1"/>
  <c r="AT89" i="6" a="1"/>
  <c r="AT89" i="6" s="1"/>
  <c r="AQ89" i="6" a="1"/>
  <c r="AQ89" i="6" s="1"/>
  <c r="AM89" i="6"/>
  <c r="BO89" i="6" s="1" a="1"/>
  <c r="BO89" i="6" s="1"/>
  <c r="AI89" i="6" a="1"/>
  <c r="AI89" i="6" s="1"/>
  <c r="AE89" i="6" a="1"/>
  <c r="AE89" i="6" s="1"/>
  <c r="AA89" i="6"/>
  <c r="BK89" i="6" s="1" a="1"/>
  <c r="BK89" i="6" s="1"/>
  <c r="BX89" i="6"/>
  <c r="H93" i="21" s="1"/>
  <c r="BA89" i="6" a="1"/>
  <c r="BA89" i="6" s="1"/>
  <c r="AW89" i="6" a="1"/>
  <c r="AW89" i="6" s="1"/>
  <c r="AP89" i="6"/>
  <c r="BP89" i="6" s="1" a="1"/>
  <c r="BP89" i="6" s="1"/>
  <c r="AL89" i="6" a="1"/>
  <c r="AL89" i="6" s="1"/>
  <c r="AH89" i="6" a="1"/>
  <c r="AH89" i="6" s="1"/>
  <c r="AD89" i="6"/>
  <c r="BL89" i="6" s="1" a="1"/>
  <c r="BL89" i="6" s="1"/>
  <c r="Z89" i="6" a="1"/>
  <c r="Z89" i="6" s="1"/>
  <c r="CA89" i="6" a="1"/>
  <c r="CA89" i="6" s="1"/>
  <c r="EA89" i="6" a="1"/>
  <c r="EA89" i="6" s="1"/>
  <c r="BY89" i="6"/>
  <c r="J93" i="21" s="1"/>
  <c r="AZ89" i="6" a="1"/>
  <c r="AZ89" i="6" s="1"/>
  <c r="AV89" i="6"/>
  <c r="BR89" i="6" s="1" a="1"/>
  <c r="BR89" i="6" s="1"/>
  <c r="AS89" i="6"/>
  <c r="BQ89" i="6" s="1" a="1"/>
  <c r="BQ89" i="6" s="1"/>
  <c r="AO89" i="6" a="1"/>
  <c r="AO89" i="6" s="1"/>
  <c r="AK89" i="6" a="1"/>
  <c r="AK89" i="6" s="1"/>
  <c r="AG89" i="6"/>
  <c r="BM89" i="6" s="1" a="1"/>
  <c r="BM89" i="6" s="1"/>
  <c r="AC89" i="6" a="1"/>
  <c r="AC89" i="6" s="1"/>
  <c r="Y89" i="6" a="1"/>
  <c r="Y89" i="6" s="1"/>
  <c r="BV89" i="6"/>
  <c r="D93" i="21" s="1"/>
  <c r="BB89" i="6"/>
  <c r="BT89" i="6" s="1" a="1"/>
  <c r="BT89" i="6" s="1"/>
  <c r="AY89" i="6"/>
  <c r="BS89" i="6" s="1" a="1"/>
  <c r="BS89" i="6" s="1"/>
  <c r="AU89" i="6" a="1"/>
  <c r="AU89" i="6" s="1"/>
  <c r="AR89" i="6" a="1"/>
  <c r="AR89" i="6" s="1"/>
  <c r="AN89" i="6" a="1"/>
  <c r="AN89" i="6" s="1"/>
  <c r="AJ89" i="6"/>
  <c r="BN89" i="6" s="1" a="1"/>
  <c r="BN89" i="6" s="1"/>
  <c r="AF89" i="6" a="1"/>
  <c r="AF89" i="6" s="1"/>
  <c r="AB89" i="6" a="1"/>
  <c r="AB89" i="6" s="1"/>
  <c r="V89" i="6" a="1"/>
  <c r="V89" i="6" s="1"/>
  <c r="T89" i="6" a="1"/>
  <c r="T89" i="6" s="1"/>
  <c r="P89" i="6" a="1"/>
  <c r="P89" i="6" s="1"/>
  <c r="N89" i="6" a="1"/>
  <c r="N89" i="6" s="1"/>
  <c r="K89" i="6" a="1"/>
  <c r="K89" i="6" s="1"/>
  <c r="X89" i="6"/>
  <c r="BJ89" i="6" s="1" a="1"/>
  <c r="BJ89" i="6" s="1"/>
  <c r="S89" i="6" a="1"/>
  <c r="S89" i="6" s="1"/>
  <c r="M89" i="6" a="1"/>
  <c r="M89" i="6" s="1"/>
  <c r="J89" i="6" a="1"/>
  <c r="J89" i="6" s="1"/>
  <c r="W89" i="6" a="1"/>
  <c r="W89" i="6" s="1"/>
  <c r="R89" i="6"/>
  <c r="BH89" i="6" s="1" a="1"/>
  <c r="BH89" i="6" s="1"/>
  <c r="O89" i="6"/>
  <c r="BG89" i="6" s="1" a="1"/>
  <c r="BG89" i="6" s="1"/>
  <c r="L89" i="6"/>
  <c r="BF89" i="6" s="1" a="1"/>
  <c r="BF89" i="6" s="1"/>
  <c r="U89" i="6"/>
  <c r="BI89" i="6" s="1" a="1"/>
  <c r="BI89" i="6" s="1"/>
  <c r="Q89" i="6" a="1"/>
  <c r="Q89" i="6" s="1"/>
  <c r="H89" i="6" a="1"/>
  <c r="H89" i="6" s="1"/>
  <c r="D89" i="6" a="1"/>
  <c r="D89" i="6" s="1"/>
  <c r="G89" i="6" a="1"/>
  <c r="G89" i="6" s="1"/>
  <c r="E89" i="6" a="1"/>
  <c r="E89" i="6" s="1"/>
  <c r="C89" i="6" a="1"/>
  <c r="C89" i="6" s="1"/>
  <c r="B93" i="21" s="1"/>
  <c r="I89" i="6"/>
  <c r="BE89" i="6" s="1" a="1"/>
  <c r="BE89" i="6" s="1"/>
  <c r="F89" i="6"/>
  <c r="BD89" i="6" s="1" a="1"/>
  <c r="BD89" i="6" s="1"/>
  <c r="ES78" i="6"/>
  <c r="C82" i="21" s="1"/>
  <c r="ET78" i="6"/>
  <c r="E82" i="21" s="1"/>
  <c r="EU78" i="6"/>
  <c r="G82" i="21" s="1"/>
  <c r="EV78" i="6"/>
  <c r="I82" i="21" s="1"/>
  <c r="DX78" i="6" a="1"/>
  <c r="DX78" i="6" s="1"/>
  <c r="DW78" i="6" a="1"/>
  <c r="DW78" i="6" s="1"/>
  <c r="EP78" i="6" a="1"/>
  <c r="EP78" i="6" s="1"/>
  <c r="DU78" i="6" a="1"/>
  <c r="DU78" i="6" s="1"/>
  <c r="DR78" i="6" a="1"/>
  <c r="DR78" i="6" s="1"/>
  <c r="EO78" i="6" a="1"/>
  <c r="EO78" i="6" s="1"/>
  <c r="DO78" i="6" a="1"/>
  <c r="DO78" i="6" s="1"/>
  <c r="DT78" i="6" a="1"/>
  <c r="DT78" i="6" s="1"/>
  <c r="DQ78" i="6" a="1"/>
  <c r="DQ78" i="6" s="1"/>
  <c r="DN78" i="6" a="1"/>
  <c r="DN78" i="6" s="1"/>
  <c r="EN78" i="6" a="1"/>
  <c r="EN78" i="6" s="1"/>
  <c r="DL78" i="6" a="1"/>
  <c r="DL78" i="6" s="1"/>
  <c r="DI78" i="6" a="1"/>
  <c r="DI78" i="6" s="1"/>
  <c r="DH78" i="6" a="1"/>
  <c r="DH78" i="6" s="1"/>
  <c r="EL78" i="6" a="1"/>
  <c r="EL78" i="6" s="1"/>
  <c r="EK78" i="6" a="1"/>
  <c r="EK78" i="6" s="1"/>
  <c r="DK78" i="6" a="1"/>
  <c r="DK78" i="6" s="1"/>
  <c r="CZ78" i="6" a="1"/>
  <c r="CZ78" i="6" s="1"/>
  <c r="EH78" i="6" a="1"/>
  <c r="EH78" i="6" s="1"/>
  <c r="DF78" i="6" a="1"/>
  <c r="DF78" i="6" s="1"/>
  <c r="EJ78" i="6" a="1"/>
  <c r="EJ78" i="6" s="1"/>
  <c r="CY78" i="6" a="1"/>
  <c r="CY78" i="6" s="1"/>
  <c r="CW78" i="6" a="1"/>
  <c r="CW78" i="6" s="1"/>
  <c r="DE78" i="6" a="1"/>
  <c r="DE78" i="6" s="1"/>
  <c r="DC78" i="6" a="1"/>
  <c r="DC78" i="6" s="1"/>
  <c r="DB78" i="6" a="1"/>
  <c r="DB78" i="6" s="1"/>
  <c r="EI78" i="6" a="1"/>
  <c r="EI78" i="6" s="1"/>
  <c r="CV78" i="6" a="1"/>
  <c r="CV78" i="6" s="1"/>
  <c r="CS78" i="6" a="1"/>
  <c r="CS78" i="6" s="1"/>
  <c r="CQ78" i="6" a="1"/>
  <c r="CQ78" i="6" s="1"/>
  <c r="CM78" i="6" a="1"/>
  <c r="CM78" i="6" s="1"/>
  <c r="EG78" i="6" a="1"/>
  <c r="EG78" i="6" s="1"/>
  <c r="CP78" i="6" a="1"/>
  <c r="CP78" i="6" s="1"/>
  <c r="CT78" i="6" a="1"/>
  <c r="CT78" i="6" s="1"/>
  <c r="EE78" i="6" a="1"/>
  <c r="EE78" i="6" s="1"/>
  <c r="EF78" i="6" a="1"/>
  <c r="EF78" i="6" s="1"/>
  <c r="CN78" i="6" a="1"/>
  <c r="CN78" i="6" s="1"/>
  <c r="ED78" i="6" a="1"/>
  <c r="ED78" i="6" s="1"/>
  <c r="EC78" i="6" a="1"/>
  <c r="EC78" i="6" s="1"/>
  <c r="CD78" i="6" a="1"/>
  <c r="CD78" i="6" s="1"/>
  <c r="CK78" i="6" a="1"/>
  <c r="CK78" i="6" s="1"/>
  <c r="CH78" i="6" a="1"/>
  <c r="CH78" i="6" s="1"/>
  <c r="CJ78" i="6" a="1"/>
  <c r="CJ78" i="6" s="1"/>
  <c r="CG78" i="6" a="1"/>
  <c r="CG78" i="6" s="1"/>
  <c r="EB78" i="6" a="1"/>
  <c r="EB78" i="6" s="1"/>
  <c r="CE78" i="6" a="1"/>
  <c r="CE78" i="6" s="1"/>
  <c r="CB78" i="6" a="1"/>
  <c r="CB78" i="6" s="1"/>
  <c r="BW78" i="6"/>
  <c r="F82" i="21" s="1"/>
  <c r="BA78" i="6" a="1"/>
  <c r="BA78" i="6" s="1"/>
  <c r="AW78" i="6" a="1"/>
  <c r="AW78" i="6" s="1"/>
  <c r="AN78" i="6" a="1"/>
  <c r="AN78" i="6" s="1"/>
  <c r="AK78" i="6" a="1"/>
  <c r="AK78" i="6" s="1"/>
  <c r="AG78" i="6"/>
  <c r="BM78" i="6" s="1" a="1"/>
  <c r="BM78" i="6" s="1"/>
  <c r="AD78" i="6"/>
  <c r="BL78" i="6" s="1" a="1"/>
  <c r="BL78" i="6" s="1"/>
  <c r="Z78" i="6" a="1"/>
  <c r="Z78" i="6" s="1"/>
  <c r="EA78" i="6" a="1"/>
  <c r="EA78" i="6" s="1"/>
  <c r="BX78" i="6"/>
  <c r="H82" i="21" s="1"/>
  <c r="AZ78" i="6" a="1"/>
  <c r="AZ78" i="6" s="1"/>
  <c r="AV78" i="6"/>
  <c r="BR78" i="6" s="1" a="1"/>
  <c r="BR78" i="6" s="1"/>
  <c r="AQ78" i="6" a="1"/>
  <c r="AQ78" i="6" s="1"/>
  <c r="AM78" i="6"/>
  <c r="BO78" i="6" s="1" a="1"/>
  <c r="BO78" i="6" s="1"/>
  <c r="AJ78" i="6"/>
  <c r="BN78" i="6" s="1" a="1"/>
  <c r="BN78" i="6" s="1"/>
  <c r="AF78" i="6" a="1"/>
  <c r="AF78" i="6" s="1"/>
  <c r="AC78" i="6" a="1"/>
  <c r="AC78" i="6" s="1"/>
  <c r="BY78" i="6"/>
  <c r="J82" i="21" s="1"/>
  <c r="AY78" i="6"/>
  <c r="BS78" i="6" s="1" a="1"/>
  <c r="BS78" i="6" s="1"/>
  <c r="AU78" i="6" a="1"/>
  <c r="AU78" i="6" s="1"/>
  <c r="AS78" i="6"/>
  <c r="BQ78" i="6" s="1" a="1"/>
  <c r="BQ78" i="6" s="1"/>
  <c r="AP78" i="6"/>
  <c r="BP78" i="6" s="1" a="1"/>
  <c r="BP78" i="6" s="1"/>
  <c r="AL78" i="6" a="1"/>
  <c r="AL78" i="6" s="1"/>
  <c r="AI78" i="6" a="1"/>
  <c r="AI78" i="6" s="1"/>
  <c r="AB78" i="6" a="1"/>
  <c r="AB78" i="6" s="1"/>
  <c r="Y78" i="6" a="1"/>
  <c r="Y78" i="6" s="1"/>
  <c r="CA78" i="6" a="1"/>
  <c r="CA78" i="6" s="1"/>
  <c r="BV78" i="6"/>
  <c r="D82" i="21" s="1"/>
  <c r="BB78" i="6"/>
  <c r="BT78" i="6" s="1" a="1"/>
  <c r="BT78" i="6" s="1"/>
  <c r="AX78" i="6" a="1"/>
  <c r="AX78" i="6" s="1"/>
  <c r="AT78" i="6" a="1"/>
  <c r="AT78" i="6" s="1"/>
  <c r="AR78" i="6" a="1"/>
  <c r="AR78" i="6" s="1"/>
  <c r="AO78" i="6" a="1"/>
  <c r="AO78" i="6" s="1"/>
  <c r="AH78" i="6" a="1"/>
  <c r="AH78" i="6" s="1"/>
  <c r="AE78" i="6" a="1"/>
  <c r="AE78" i="6" s="1"/>
  <c r="AA78" i="6"/>
  <c r="BK78" i="6" s="1" a="1"/>
  <c r="BK78" i="6" s="1"/>
  <c r="S78" i="6" a="1"/>
  <c r="S78" i="6" s="1"/>
  <c r="Q78" i="6" a="1"/>
  <c r="Q78" i="6" s="1"/>
  <c r="K78" i="6" a="1"/>
  <c r="K78" i="6" s="1"/>
  <c r="X78" i="6"/>
  <c r="BJ78" i="6" s="1" a="1"/>
  <c r="BJ78" i="6" s="1"/>
  <c r="P78" i="6" a="1"/>
  <c r="P78" i="6" s="1"/>
  <c r="O78" i="6"/>
  <c r="BG78" i="6" s="1" a="1"/>
  <c r="BG78" i="6" s="1"/>
  <c r="J78" i="6" a="1"/>
  <c r="J78" i="6" s="1"/>
  <c r="W78" i="6" a="1"/>
  <c r="W78" i="6" s="1"/>
  <c r="U78" i="6"/>
  <c r="BI78" i="6" s="1" a="1"/>
  <c r="BI78" i="6" s="1"/>
  <c r="N78" i="6" a="1"/>
  <c r="N78" i="6" s="1"/>
  <c r="V78" i="6" a="1"/>
  <c r="V78" i="6" s="1"/>
  <c r="T78" i="6" a="1"/>
  <c r="T78" i="6" s="1"/>
  <c r="R78" i="6"/>
  <c r="BH78" i="6" s="1" a="1"/>
  <c r="BH78" i="6" s="1"/>
  <c r="M78" i="6" a="1"/>
  <c r="M78" i="6" s="1"/>
  <c r="L78" i="6"/>
  <c r="BF78" i="6" s="1" a="1"/>
  <c r="BF78" i="6" s="1"/>
  <c r="I78" i="6"/>
  <c r="BE78" i="6" s="1" a="1"/>
  <c r="BE78" i="6" s="1"/>
  <c r="F78" i="6"/>
  <c r="BD78" i="6" s="1" a="1"/>
  <c r="BD78" i="6" s="1"/>
  <c r="C78" i="6" a="1"/>
  <c r="C78" i="6" s="1"/>
  <c r="B82" i="21" s="1"/>
  <c r="H78" i="6" a="1"/>
  <c r="H78" i="6" s="1"/>
  <c r="G78" i="6" a="1"/>
  <c r="G78" i="6" s="1"/>
  <c r="D78" i="6" a="1"/>
  <c r="D78" i="6" s="1"/>
  <c r="E78" i="6" a="1"/>
  <c r="E78" i="6" s="1"/>
  <c r="ES68" i="6"/>
  <c r="C72" i="21" s="1"/>
  <c r="ET68" i="6"/>
  <c r="E72" i="21" s="1"/>
  <c r="EU68" i="6"/>
  <c r="G72" i="21" s="1"/>
  <c r="DX68" i="6" a="1"/>
  <c r="DX68" i="6" s="1"/>
  <c r="DW68" i="6" a="1"/>
  <c r="DW68" i="6" s="1"/>
  <c r="EV68" i="6"/>
  <c r="I72" i="21" s="1"/>
  <c r="EQ68" i="6" a="1"/>
  <c r="EQ68" i="6" s="1"/>
  <c r="DU68" i="6" a="1"/>
  <c r="DU68" i="6" s="1"/>
  <c r="EO68" i="6" a="1"/>
  <c r="EO68" i="6" s="1"/>
  <c r="DN68" i="6" a="1"/>
  <c r="DN68" i="6" s="1"/>
  <c r="DR68" i="6" a="1"/>
  <c r="DR68" i="6" s="1"/>
  <c r="DQ68" i="6" a="1"/>
  <c r="DQ68" i="6" s="1"/>
  <c r="EN68" i="6" a="1"/>
  <c r="EN68" i="6" s="1"/>
  <c r="EM68" i="6" a="1"/>
  <c r="EM68" i="6" s="1"/>
  <c r="DL68" i="6" a="1"/>
  <c r="DL68" i="6" s="1"/>
  <c r="DI68" i="6" a="1"/>
  <c r="DI68" i="6" s="1"/>
  <c r="DT68" i="6" a="1"/>
  <c r="DT68" i="6" s="1"/>
  <c r="DO68" i="6" a="1"/>
  <c r="DO68" i="6" s="1"/>
  <c r="DK68" i="6" a="1"/>
  <c r="DK68" i="6" s="1"/>
  <c r="EL68" i="6" a="1"/>
  <c r="EL68" i="6" s="1"/>
  <c r="DH68" i="6" a="1"/>
  <c r="DH68" i="6" s="1"/>
  <c r="DE68" i="6" a="1"/>
  <c r="DE68" i="6" s="1"/>
  <c r="DF68" i="6" a="1"/>
  <c r="DF68" i="6" s="1"/>
  <c r="CV68" i="6" a="1"/>
  <c r="CV68" i="6" s="1"/>
  <c r="EJ68" i="6" a="1"/>
  <c r="EJ68" i="6" s="1"/>
  <c r="EI68" i="6" a="1"/>
  <c r="EI68" i="6" s="1"/>
  <c r="EH68" i="6" a="1"/>
  <c r="EH68" i="6" s="1"/>
  <c r="DC68" i="6" a="1"/>
  <c r="DC68" i="6" s="1"/>
  <c r="CZ68" i="6" a="1"/>
  <c r="CZ68" i="6" s="1"/>
  <c r="EK68" i="6" a="1"/>
  <c r="EK68" i="6" s="1"/>
  <c r="DB68" i="6" a="1"/>
  <c r="DB68" i="6" s="1"/>
  <c r="CY68" i="6" a="1"/>
  <c r="CY68" i="6" s="1"/>
  <c r="CW68" i="6" a="1"/>
  <c r="CW68" i="6" s="1"/>
  <c r="CT68" i="6" a="1"/>
  <c r="CT68" i="6" s="1"/>
  <c r="CQ68" i="6" a="1"/>
  <c r="CQ68" i="6" s="1"/>
  <c r="CM68" i="6" a="1"/>
  <c r="CM68" i="6" s="1"/>
  <c r="CS68" i="6" a="1"/>
  <c r="CS68" i="6" s="1"/>
  <c r="CP68" i="6" a="1"/>
  <c r="CP68" i="6" s="1"/>
  <c r="EE68" i="6" a="1"/>
  <c r="EE68" i="6" s="1"/>
  <c r="EG68" i="6" a="1"/>
  <c r="EG68" i="6" s="1"/>
  <c r="EF68" i="6" a="1"/>
  <c r="EF68" i="6" s="1"/>
  <c r="CN68" i="6" a="1"/>
  <c r="CN68" i="6" s="1"/>
  <c r="ED68" i="6" a="1"/>
  <c r="ED68" i="6" s="1"/>
  <c r="EC68" i="6" a="1"/>
  <c r="EC68" i="6" s="1"/>
  <c r="CD68" i="6" a="1"/>
  <c r="CD68" i="6" s="1"/>
  <c r="CK68" i="6" a="1"/>
  <c r="CK68" i="6" s="1"/>
  <c r="CH68" i="6" a="1"/>
  <c r="CH68" i="6" s="1"/>
  <c r="CJ68" i="6" a="1"/>
  <c r="CJ68" i="6" s="1"/>
  <c r="CG68" i="6" a="1"/>
  <c r="CG68" i="6" s="1"/>
  <c r="EB68" i="6" a="1"/>
  <c r="EB68" i="6" s="1"/>
  <c r="CE68" i="6" a="1"/>
  <c r="CE68" i="6" s="1"/>
  <c r="CB68" i="6" a="1"/>
  <c r="CB68" i="6" s="1"/>
  <c r="BW68" i="6"/>
  <c r="F72" i="21" s="1"/>
  <c r="BB68" i="6"/>
  <c r="BT68" i="6" s="1" a="1"/>
  <c r="BT68" i="6" s="1"/>
  <c r="AU68" i="6" a="1"/>
  <c r="AU68" i="6" s="1"/>
  <c r="AQ68" i="6" a="1"/>
  <c r="AQ68" i="6" s="1"/>
  <c r="AM68" i="6"/>
  <c r="BO68" i="6" s="1" a="1"/>
  <c r="BO68" i="6" s="1"/>
  <c r="AI68" i="6" a="1"/>
  <c r="AI68" i="6" s="1"/>
  <c r="AE68" i="6" a="1"/>
  <c r="AE68" i="6" s="1"/>
  <c r="AA68" i="6"/>
  <c r="BK68" i="6" s="1" a="1"/>
  <c r="BK68" i="6" s="1"/>
  <c r="EA68" i="6" a="1"/>
  <c r="EA68" i="6" s="1"/>
  <c r="BX68" i="6"/>
  <c r="H72" i="21" s="1"/>
  <c r="BA68" i="6" a="1"/>
  <c r="BA68" i="6" s="1"/>
  <c r="AX68" i="6" a="1"/>
  <c r="AX68" i="6" s="1"/>
  <c r="AT68" i="6" a="1"/>
  <c r="AT68" i="6" s="1"/>
  <c r="AP68" i="6"/>
  <c r="BP68" i="6" s="1" a="1"/>
  <c r="BP68" i="6" s="1"/>
  <c r="AL68" i="6" a="1"/>
  <c r="AL68" i="6" s="1"/>
  <c r="AH68" i="6" a="1"/>
  <c r="AH68" i="6" s="1"/>
  <c r="AD68" i="6"/>
  <c r="BL68" i="6" s="1" a="1"/>
  <c r="BL68" i="6" s="1"/>
  <c r="Z68" i="6" a="1"/>
  <c r="Z68" i="6" s="1"/>
  <c r="BY68" i="6"/>
  <c r="J72" i="21" s="1"/>
  <c r="AZ68" i="6" a="1"/>
  <c r="AZ68" i="6" s="1"/>
  <c r="AW68" i="6" a="1"/>
  <c r="AW68" i="6" s="1"/>
  <c r="AS68" i="6"/>
  <c r="BQ68" i="6" s="1" a="1"/>
  <c r="BQ68" i="6" s="1"/>
  <c r="AO68" i="6" a="1"/>
  <c r="AO68" i="6" s="1"/>
  <c r="AK68" i="6" a="1"/>
  <c r="AK68" i="6" s="1"/>
  <c r="AG68" i="6"/>
  <c r="BM68" i="6" s="1" a="1"/>
  <c r="BM68" i="6" s="1"/>
  <c r="AC68" i="6" a="1"/>
  <c r="AC68" i="6" s="1"/>
  <c r="Y68" i="6" a="1"/>
  <c r="Y68" i="6" s="1"/>
  <c r="CA68" i="6" a="1"/>
  <c r="CA68" i="6" s="1"/>
  <c r="BV68" i="6"/>
  <c r="D72" i="21" s="1"/>
  <c r="AY68" i="6"/>
  <c r="BS68" i="6" s="1" a="1"/>
  <c r="BS68" i="6" s="1"/>
  <c r="AV68" i="6"/>
  <c r="BR68" i="6" s="1" a="1"/>
  <c r="BR68" i="6" s="1"/>
  <c r="AR68" i="6" a="1"/>
  <c r="AR68" i="6" s="1"/>
  <c r="AN68" i="6" a="1"/>
  <c r="AN68" i="6" s="1"/>
  <c r="AJ68" i="6"/>
  <c r="BN68" i="6" s="1" a="1"/>
  <c r="BN68" i="6" s="1"/>
  <c r="AF68" i="6" a="1"/>
  <c r="AF68" i="6" s="1"/>
  <c r="AB68" i="6" a="1"/>
  <c r="AB68" i="6" s="1"/>
  <c r="X68" i="6"/>
  <c r="BJ68" i="6" s="1" a="1"/>
  <c r="BJ68" i="6" s="1"/>
  <c r="U68" i="6"/>
  <c r="BI68" i="6" s="1" a="1"/>
  <c r="BI68" i="6" s="1"/>
  <c r="Q68" i="6" a="1"/>
  <c r="Q68" i="6" s="1"/>
  <c r="O68" i="6"/>
  <c r="BG68" i="6" s="1" a="1"/>
  <c r="BG68" i="6" s="1"/>
  <c r="K68" i="6" a="1"/>
  <c r="K68" i="6" s="1"/>
  <c r="W68" i="6" a="1"/>
  <c r="W68" i="6" s="1"/>
  <c r="T68" i="6" a="1"/>
  <c r="T68" i="6" s="1"/>
  <c r="P68" i="6" a="1"/>
  <c r="P68" i="6" s="1"/>
  <c r="N68" i="6" a="1"/>
  <c r="N68" i="6" s="1"/>
  <c r="J68" i="6" a="1"/>
  <c r="J68" i="6" s="1"/>
  <c r="V68" i="6" a="1"/>
  <c r="V68" i="6" s="1"/>
  <c r="S68" i="6" a="1"/>
  <c r="S68" i="6" s="1"/>
  <c r="M68" i="6" a="1"/>
  <c r="M68" i="6" s="1"/>
  <c r="R68" i="6"/>
  <c r="BH68" i="6" s="1" a="1"/>
  <c r="BH68" i="6" s="1"/>
  <c r="L68" i="6"/>
  <c r="BF68" i="6" s="1" a="1"/>
  <c r="BF68" i="6" s="1"/>
  <c r="H68" i="6" a="1"/>
  <c r="H68" i="6" s="1"/>
  <c r="E68" i="6" a="1"/>
  <c r="E68" i="6" s="1"/>
  <c r="G68" i="6" a="1"/>
  <c r="G68" i="6" s="1"/>
  <c r="F68" i="6"/>
  <c r="BD68" i="6" s="1" a="1"/>
  <c r="BD68" i="6" s="1"/>
  <c r="C68" i="6" a="1"/>
  <c r="C68" i="6" s="1"/>
  <c r="B72" i="21" s="1"/>
  <c r="I68" i="6"/>
  <c r="BE68" i="6" s="1" a="1"/>
  <c r="BE68" i="6" s="1"/>
  <c r="D68" i="6" a="1"/>
  <c r="D68" i="6" s="1"/>
  <c r="ES52" i="6"/>
  <c r="ET52" i="6"/>
  <c r="EU52" i="6"/>
  <c r="EV52" i="6"/>
  <c r="DX52" i="6" a="1"/>
  <c r="DX52" i="6" s="1"/>
  <c r="DW52" i="6" a="1"/>
  <c r="DW52" i="6" s="1"/>
  <c r="DU52" i="6" a="1"/>
  <c r="DU52" i="6" s="1"/>
  <c r="DR52" i="6" a="1"/>
  <c r="DR52" i="6" s="1"/>
  <c r="DQ52" i="6" a="1"/>
  <c r="DQ52" i="6" s="1"/>
  <c r="DO52" i="6" a="1"/>
  <c r="DO52" i="6" s="1"/>
  <c r="DK52" i="6" a="1"/>
  <c r="DK52" i="6" s="1"/>
  <c r="DN52" i="6" a="1"/>
  <c r="DN52" i="6" s="1"/>
  <c r="DI52" i="6" a="1"/>
  <c r="DI52" i="6" s="1"/>
  <c r="DT52" i="6" a="1"/>
  <c r="DT52" i="6" s="1"/>
  <c r="DF52" i="6" a="1"/>
  <c r="DF52" i="6" s="1"/>
  <c r="DH52" i="6" a="1"/>
  <c r="DH52" i="6" s="1"/>
  <c r="DL52" i="6" a="1"/>
  <c r="DL52" i="6" s="1"/>
  <c r="CW52" i="6" a="1"/>
  <c r="CW52" i="6" s="1"/>
  <c r="CV52" i="6" a="1"/>
  <c r="CV52" i="6" s="1"/>
  <c r="DC52" i="6" a="1"/>
  <c r="DC52" i="6" s="1"/>
  <c r="CZ52" i="6" a="1"/>
  <c r="CZ52" i="6" s="1"/>
  <c r="DE52" i="6" a="1"/>
  <c r="DE52" i="6" s="1"/>
  <c r="DB52" i="6" a="1"/>
  <c r="DB52" i="6" s="1"/>
  <c r="CY52" i="6" a="1"/>
  <c r="CY52" i="6" s="1"/>
  <c r="CT52" i="6" a="1"/>
  <c r="CT52" i="6" s="1"/>
  <c r="CQ52" i="6" a="1"/>
  <c r="CQ52" i="6" s="1"/>
  <c r="CM52" i="6" a="1"/>
  <c r="CM52" i="6" s="1"/>
  <c r="CS52" i="6" a="1"/>
  <c r="CS52" i="6" s="1"/>
  <c r="CP52" i="6" a="1"/>
  <c r="CP52" i="6" s="1"/>
  <c r="CN52" i="6" a="1"/>
  <c r="CN52" i="6" s="1"/>
  <c r="CD52" i="6" a="1"/>
  <c r="CD52" i="6" s="1"/>
  <c r="CK52" i="6" a="1"/>
  <c r="CK52" i="6" s="1"/>
  <c r="CH52" i="6" a="1"/>
  <c r="CH52" i="6" s="1"/>
  <c r="CJ52" i="6" a="1"/>
  <c r="CJ52" i="6" s="1"/>
  <c r="CG52" i="6" a="1"/>
  <c r="CG52" i="6" s="1"/>
  <c r="CA52" i="6" a="1"/>
  <c r="CA52" i="6" s="1"/>
  <c r="CE52" i="6" a="1"/>
  <c r="CE52" i="6" s="1"/>
  <c r="BW52" i="6"/>
  <c r="AZ52" i="6" a="1"/>
  <c r="AZ52" i="6" s="1"/>
  <c r="AV52" i="6"/>
  <c r="BX52" i="6"/>
  <c r="AY52" i="6"/>
  <c r="AU52" i="6" a="1"/>
  <c r="AU52" i="6" s="1"/>
  <c r="BY52" i="6"/>
  <c r="BB52" i="6"/>
  <c r="AX52" i="6" a="1"/>
  <c r="AX52" i="6" s="1"/>
  <c r="CB52" i="6" a="1"/>
  <c r="CB52" i="6" s="1"/>
  <c r="BV52" i="6"/>
  <c r="BA52" i="6" a="1"/>
  <c r="BA52" i="6" s="1"/>
  <c r="AW52" i="6" a="1"/>
  <c r="AW52" i="6" s="1"/>
  <c r="AT52" i="6" a="1"/>
  <c r="AT52" i="6" s="1"/>
  <c r="AR52" i="6" a="1"/>
  <c r="AR52" i="6" s="1"/>
  <c r="AN52" i="6" a="1"/>
  <c r="AN52" i="6" s="1"/>
  <c r="AJ52" i="6"/>
  <c r="AF52" i="6" a="1"/>
  <c r="AF52" i="6" s="1"/>
  <c r="AB52" i="6" a="1"/>
  <c r="AB52" i="6" s="1"/>
  <c r="X52" i="6"/>
  <c r="Q52" i="6" a="1"/>
  <c r="Q52" i="6" s="1"/>
  <c r="O52" i="6"/>
  <c r="K52" i="6" a="1"/>
  <c r="K52" i="6" s="1"/>
  <c r="AQ52" i="6" a="1"/>
  <c r="AQ52" i="6" s="1"/>
  <c r="AM52" i="6"/>
  <c r="AI52" i="6" a="1"/>
  <c r="AI52" i="6" s="1"/>
  <c r="AE52" i="6" a="1"/>
  <c r="AE52" i="6" s="1"/>
  <c r="AA52" i="6"/>
  <c r="W52" i="6" a="1"/>
  <c r="W52" i="6" s="1"/>
  <c r="U52" i="6"/>
  <c r="P52" i="6" a="1"/>
  <c r="P52" i="6" s="1"/>
  <c r="N52" i="6" a="1"/>
  <c r="N52" i="6" s="1"/>
  <c r="J52" i="6" a="1"/>
  <c r="J52" i="6" s="1"/>
  <c r="AP52" i="6"/>
  <c r="AL52" i="6" a="1"/>
  <c r="AL52" i="6" s="1"/>
  <c r="AH52" i="6" a="1"/>
  <c r="AH52" i="6" s="1"/>
  <c r="AD52" i="6"/>
  <c r="Z52" i="6" a="1"/>
  <c r="Z52" i="6" s="1"/>
  <c r="V52" i="6" a="1"/>
  <c r="V52" i="6" s="1"/>
  <c r="T52" i="6" a="1"/>
  <c r="T52" i="6" s="1"/>
  <c r="M52" i="6" a="1"/>
  <c r="M52" i="6" s="1"/>
  <c r="AS52" i="6"/>
  <c r="AO52" i="6" a="1"/>
  <c r="AO52" i="6" s="1"/>
  <c r="AK52" i="6" a="1"/>
  <c r="AK52" i="6" s="1"/>
  <c r="AG52" i="6"/>
  <c r="AC52" i="6" a="1"/>
  <c r="AC52" i="6" s="1"/>
  <c r="Y52" i="6" a="1"/>
  <c r="Y52" i="6" s="1"/>
  <c r="S52" i="6" a="1"/>
  <c r="S52" i="6" s="1"/>
  <c r="R52" i="6"/>
  <c r="L52" i="6"/>
  <c r="H52" i="6" a="1"/>
  <c r="H52" i="6" s="1"/>
  <c r="D52" i="6" a="1"/>
  <c r="D52" i="6" s="1"/>
  <c r="C52" i="6" a="1"/>
  <c r="C52" i="6" s="1"/>
  <c r="G52" i="6" a="1"/>
  <c r="G52" i="6" s="1"/>
  <c r="E52" i="6" a="1"/>
  <c r="E52" i="6" s="1"/>
  <c r="F52" i="6"/>
  <c r="I52" i="6"/>
  <c r="ES36" i="6"/>
  <c r="ET36" i="6"/>
  <c r="EU36" i="6"/>
  <c r="DX36" i="6" a="1"/>
  <c r="DX36" i="6" s="1"/>
  <c r="EV36" i="6"/>
  <c r="DU36" i="6" a="1"/>
  <c r="DU36" i="6" s="1"/>
  <c r="DR36" i="6" a="1"/>
  <c r="DR36" i="6" s="1"/>
  <c r="DW36" i="6" a="1"/>
  <c r="DW36" i="6" s="1"/>
  <c r="DQ36" i="6" a="1"/>
  <c r="DQ36" i="6" s="1"/>
  <c r="DO36" i="6" a="1"/>
  <c r="DO36" i="6" s="1"/>
  <c r="DK36" i="6" a="1"/>
  <c r="DK36" i="6" s="1"/>
  <c r="DN36" i="6" a="1"/>
  <c r="DN36" i="6" s="1"/>
  <c r="DT36" i="6" a="1"/>
  <c r="DT36" i="6" s="1"/>
  <c r="DL36" i="6" a="1"/>
  <c r="DL36" i="6" s="1"/>
  <c r="DH36" i="6" a="1"/>
  <c r="DH36" i="6" s="1"/>
  <c r="DF36" i="6" a="1"/>
  <c r="DF36" i="6" s="1"/>
  <c r="DI36" i="6" a="1"/>
  <c r="DI36" i="6" s="1"/>
  <c r="CZ36" i="6" a="1"/>
  <c r="CZ36" i="6" s="1"/>
  <c r="CW36" i="6" a="1"/>
  <c r="CW36" i="6" s="1"/>
  <c r="CY36" i="6" a="1"/>
  <c r="CY36" i="6" s="1"/>
  <c r="CV36" i="6" a="1"/>
  <c r="CV36" i="6" s="1"/>
  <c r="DC36" i="6" a="1"/>
  <c r="DC36" i="6" s="1"/>
  <c r="DE36" i="6" a="1"/>
  <c r="DE36" i="6" s="1"/>
  <c r="DB36" i="6" a="1"/>
  <c r="DB36" i="6" s="1"/>
  <c r="CT36" i="6" a="1"/>
  <c r="CT36" i="6" s="1"/>
  <c r="CM36" i="6" a="1"/>
  <c r="CM36" i="6" s="1"/>
  <c r="CS36" i="6" a="1"/>
  <c r="CS36" i="6" s="1"/>
  <c r="CQ36" i="6" a="1"/>
  <c r="CQ36" i="6" s="1"/>
  <c r="CP36" i="6" a="1"/>
  <c r="CP36" i="6" s="1"/>
  <c r="CN36" i="6" a="1"/>
  <c r="CN36" i="6" s="1"/>
  <c r="CD36" i="6" a="1"/>
  <c r="CD36" i="6" s="1"/>
  <c r="CK36" i="6" a="1"/>
  <c r="CK36" i="6" s="1"/>
  <c r="CH36" i="6" a="1"/>
  <c r="CH36" i="6" s="1"/>
  <c r="CJ36" i="6" a="1"/>
  <c r="CJ36" i="6" s="1"/>
  <c r="CG36" i="6" a="1"/>
  <c r="CG36" i="6" s="1"/>
  <c r="CA36" i="6" a="1"/>
  <c r="CA36" i="6" s="1"/>
  <c r="CE36" i="6" a="1"/>
  <c r="CE36" i="6" s="1"/>
  <c r="BW36" i="6"/>
  <c r="AY36" i="6"/>
  <c r="AV36" i="6"/>
  <c r="CB36" i="6" a="1"/>
  <c r="CB36" i="6" s="1"/>
  <c r="BX36" i="6"/>
  <c r="BB36" i="6"/>
  <c r="AU36" i="6" a="1"/>
  <c r="AU36" i="6" s="1"/>
  <c r="BY36" i="6"/>
  <c r="BA36" i="6" a="1"/>
  <c r="BA36" i="6" s="1"/>
  <c r="AX36" i="6" a="1"/>
  <c r="AX36" i="6" s="1"/>
  <c r="AT36" i="6" a="1"/>
  <c r="AT36" i="6" s="1"/>
  <c r="BV36" i="6"/>
  <c r="AZ36" i="6" a="1"/>
  <c r="AZ36" i="6" s="1"/>
  <c r="AW36" i="6" a="1"/>
  <c r="AW36" i="6" s="1"/>
  <c r="AS36" i="6"/>
  <c r="AP36" i="6"/>
  <c r="AL36" i="6" a="1"/>
  <c r="AL36" i="6" s="1"/>
  <c r="AI36" i="6" a="1"/>
  <c r="AI36" i="6" s="1"/>
  <c r="AE36" i="6" a="1"/>
  <c r="AE36" i="6" s="1"/>
  <c r="AA36" i="6"/>
  <c r="X36" i="6"/>
  <c r="P36" i="6" a="1"/>
  <c r="P36" i="6" s="1"/>
  <c r="O36" i="6"/>
  <c r="AO36" i="6" a="1"/>
  <c r="AO36" i="6" s="1"/>
  <c r="AH36" i="6" a="1"/>
  <c r="AH36" i="6" s="1"/>
  <c r="AD36" i="6"/>
  <c r="Z36" i="6" a="1"/>
  <c r="Z36" i="6" s="1"/>
  <c r="W36" i="6" a="1"/>
  <c r="W36" i="6" s="1"/>
  <c r="U36" i="6"/>
  <c r="N36" i="6" a="1"/>
  <c r="N36" i="6" s="1"/>
  <c r="AR36" i="6" a="1"/>
  <c r="AR36" i="6" s="1"/>
  <c r="AN36" i="6" a="1"/>
  <c r="AN36" i="6" s="1"/>
  <c r="AK36" i="6" a="1"/>
  <c r="AK36" i="6" s="1"/>
  <c r="AG36" i="6"/>
  <c r="AC36" i="6" a="1"/>
  <c r="AC36" i="6" s="1"/>
  <c r="V36" i="6" a="1"/>
  <c r="V36" i="6" s="1"/>
  <c r="T36" i="6" a="1"/>
  <c r="T36" i="6" s="1"/>
  <c r="R36" i="6"/>
  <c r="M36" i="6" a="1"/>
  <c r="M36" i="6" s="1"/>
  <c r="AQ36" i="6" a="1"/>
  <c r="AQ36" i="6" s="1"/>
  <c r="AM36" i="6"/>
  <c r="AJ36" i="6"/>
  <c r="AF36" i="6" a="1"/>
  <c r="AF36" i="6" s="1"/>
  <c r="AB36" i="6" a="1"/>
  <c r="AB36" i="6" s="1"/>
  <c r="Y36" i="6" a="1"/>
  <c r="Y36" i="6" s="1"/>
  <c r="S36" i="6" a="1"/>
  <c r="S36" i="6" s="1"/>
  <c r="Q36" i="6" a="1"/>
  <c r="Q36" i="6" s="1"/>
  <c r="K36" i="6" a="1"/>
  <c r="K36" i="6" s="1"/>
  <c r="H36" i="6" a="1"/>
  <c r="H36" i="6" s="1"/>
  <c r="D36" i="6" a="1"/>
  <c r="D36" i="6" s="1"/>
  <c r="C36" i="6" a="1"/>
  <c r="C36" i="6" s="1"/>
  <c r="J36" i="6" a="1"/>
  <c r="J36" i="6" s="1"/>
  <c r="G36" i="6" a="1"/>
  <c r="G36" i="6" s="1"/>
  <c r="E36" i="6" a="1"/>
  <c r="E36" i="6" s="1"/>
  <c r="F36" i="6"/>
  <c r="L36" i="6"/>
  <c r="I36" i="6"/>
  <c r="AU20" i="6" a="1"/>
  <c r="AU20" i="6" s="1"/>
  <c r="AX20" i="6" a="1"/>
  <c r="AX20" i="6" s="1"/>
  <c r="BA20" i="6" a="1"/>
  <c r="BA20" i="6" s="1"/>
  <c r="AR20" i="6" a="1"/>
  <c r="AR20" i="6" s="1"/>
  <c r="W20" i="6" a="1"/>
  <c r="W20" i="6" s="1"/>
  <c r="N20" i="6" a="1"/>
  <c r="N20" i="6" s="1"/>
  <c r="Z20" i="6" a="1"/>
  <c r="Z20" i="6" s="1"/>
  <c r="T20" i="6" a="1"/>
  <c r="T20" i="6" s="1"/>
  <c r="AO20" i="6" a="1"/>
  <c r="AO20" i="6" s="1"/>
  <c r="AL20" i="6" a="1"/>
  <c r="AL20" i="6" s="1"/>
  <c r="AI20" i="6" a="1"/>
  <c r="AI20" i="6" s="1"/>
  <c r="AF20" i="6" a="1"/>
  <c r="AF20" i="6" s="1"/>
  <c r="AC20" i="6" a="1"/>
  <c r="AC20" i="6" s="1"/>
  <c r="Q20" i="6" a="1"/>
  <c r="Q20" i="6" s="1"/>
  <c r="K20" i="6" a="1"/>
  <c r="K20" i="6" s="1"/>
  <c r="C20" i="6" a="1"/>
  <c r="C20" i="6" s="1"/>
  <c r="H20" i="6" a="1"/>
  <c r="H20" i="6" s="1"/>
  <c r="E20" i="6" a="1"/>
  <c r="E20" i="6" s="1"/>
  <c r="ET105" i="6"/>
  <c r="E109" i="21" s="1"/>
  <c r="EV105" i="6"/>
  <c r="I109" i="21" s="1"/>
  <c r="EQ105" i="6" a="1"/>
  <c r="EQ105" i="6" s="1"/>
  <c r="DX105" i="6" a="1"/>
  <c r="DX105" i="6" s="1"/>
  <c r="ES105" i="6"/>
  <c r="C109" i="21" s="1"/>
  <c r="DW105" i="6" a="1"/>
  <c r="DW105" i="6" s="1"/>
  <c r="EU105" i="6"/>
  <c r="G109" i="21" s="1"/>
  <c r="DU105" i="6" a="1"/>
  <c r="DU105" i="6" s="1"/>
  <c r="DR105" i="6" a="1"/>
  <c r="DR105" i="6" s="1"/>
  <c r="EP105" i="6" a="1"/>
  <c r="EP105" i="6" s="1"/>
  <c r="DT105" i="6" a="1"/>
  <c r="DT105" i="6" s="1"/>
  <c r="DQ105" i="6" a="1"/>
  <c r="DQ105" i="6" s="1"/>
  <c r="EN105" i="6" a="1"/>
  <c r="EN105" i="6" s="1"/>
  <c r="EO105" i="6" a="1"/>
  <c r="EO105" i="6" s="1"/>
  <c r="DO105" i="6" a="1"/>
  <c r="DO105" i="6" s="1"/>
  <c r="EM105" i="6" a="1"/>
  <c r="EM105" i="6" s="1"/>
  <c r="DL105" i="6" a="1"/>
  <c r="DL105" i="6" s="1"/>
  <c r="DI105" i="6" a="1"/>
  <c r="DI105" i="6" s="1"/>
  <c r="DK105" i="6" a="1"/>
  <c r="DK105" i="6" s="1"/>
  <c r="DH105" i="6" a="1"/>
  <c r="DH105" i="6" s="1"/>
  <c r="DN105" i="6" a="1"/>
  <c r="DN105" i="6" s="1"/>
  <c r="DE105" i="6" a="1"/>
  <c r="DE105" i="6" s="1"/>
  <c r="EK105" i="6" a="1"/>
  <c r="EK105" i="6" s="1"/>
  <c r="DF105" i="6" a="1"/>
  <c r="DF105" i="6" s="1"/>
  <c r="EJ105" i="6" a="1"/>
  <c r="EJ105" i="6" s="1"/>
  <c r="DB105" i="6" a="1"/>
  <c r="DB105" i="6" s="1"/>
  <c r="CW105" i="6" a="1"/>
  <c r="CW105" i="6" s="1"/>
  <c r="EI105" i="6" a="1"/>
  <c r="EI105" i="6" s="1"/>
  <c r="CY105" i="6" a="1"/>
  <c r="CY105" i="6" s="1"/>
  <c r="DC105" i="6" a="1"/>
  <c r="DC105" i="6" s="1"/>
  <c r="EH105" i="6" a="1"/>
  <c r="EH105" i="6" s="1"/>
  <c r="CV105" i="6" a="1"/>
  <c r="CV105" i="6" s="1"/>
  <c r="CZ105" i="6" a="1"/>
  <c r="CZ105" i="6" s="1"/>
  <c r="EF105" i="6" a="1"/>
  <c r="EF105" i="6" s="1"/>
  <c r="CT105" i="6" a="1"/>
  <c r="CT105" i="6" s="1"/>
  <c r="CM105" i="6" a="1"/>
  <c r="CM105" i="6" s="1"/>
  <c r="CQ105" i="6" a="1"/>
  <c r="CQ105" i="6" s="1"/>
  <c r="EG105" i="6" a="1"/>
  <c r="EG105" i="6" s="1"/>
  <c r="CS105" i="6" a="1"/>
  <c r="CS105" i="6" s="1"/>
  <c r="CP105" i="6" a="1"/>
  <c r="CP105" i="6" s="1"/>
  <c r="CN105" i="6" a="1"/>
  <c r="CN105" i="6" s="1"/>
  <c r="ED105" i="6" a="1"/>
  <c r="ED105" i="6" s="1"/>
  <c r="CJ105" i="6" a="1"/>
  <c r="CJ105" i="6" s="1"/>
  <c r="CK105" i="6" a="1"/>
  <c r="CK105" i="6" s="1"/>
  <c r="CH105" i="6" a="1"/>
  <c r="CH105" i="6" s="1"/>
  <c r="EB105" i="6" a="1"/>
  <c r="EB105" i="6" s="1"/>
  <c r="CD105" i="6" a="1"/>
  <c r="CD105" i="6" s="1"/>
  <c r="EC105" i="6" a="1"/>
  <c r="EC105" i="6" s="1"/>
  <c r="CG105" i="6" a="1"/>
  <c r="CG105" i="6" s="1"/>
  <c r="CE105" i="6" a="1"/>
  <c r="CE105" i="6" s="1"/>
  <c r="CB105" i="6" a="1"/>
  <c r="CB105" i="6" s="1"/>
  <c r="BW105" i="6"/>
  <c r="F109" i="21" s="1"/>
  <c r="AZ105" i="6" a="1"/>
  <c r="AZ105" i="6" s="1"/>
  <c r="AW105" i="6" a="1"/>
  <c r="AW105" i="6" s="1"/>
  <c r="AS105" i="6"/>
  <c r="BQ105" i="6" s="1" a="1"/>
  <c r="BQ105" i="6" s="1"/>
  <c r="AP105" i="6"/>
  <c r="BP105" i="6" s="1" a="1"/>
  <c r="BP105" i="6" s="1"/>
  <c r="AL105" i="6" a="1"/>
  <c r="AL105" i="6" s="1"/>
  <c r="AI105" i="6" a="1"/>
  <c r="AI105" i="6" s="1"/>
  <c r="AB105" i="6" a="1"/>
  <c r="AB105" i="6" s="1"/>
  <c r="Y105" i="6" a="1"/>
  <c r="Y105" i="6" s="1"/>
  <c r="BX105" i="6"/>
  <c r="H109" i="21" s="1"/>
  <c r="BB105" i="6"/>
  <c r="BT105" i="6" s="1" a="1"/>
  <c r="BT105" i="6" s="1"/>
  <c r="AY105" i="6"/>
  <c r="BS105" i="6" s="1" a="1"/>
  <c r="BS105" i="6" s="1"/>
  <c r="AV105" i="6"/>
  <c r="BR105" i="6" s="1" a="1"/>
  <c r="BR105" i="6" s="1"/>
  <c r="AR105" i="6" a="1"/>
  <c r="AR105" i="6" s="1"/>
  <c r="AO105" i="6" a="1"/>
  <c r="AO105" i="6" s="1"/>
  <c r="AH105" i="6" a="1"/>
  <c r="AH105" i="6" s="1"/>
  <c r="AE105" i="6" a="1"/>
  <c r="AE105" i="6" s="1"/>
  <c r="AA105" i="6"/>
  <c r="BK105" i="6" s="1" a="1"/>
  <c r="BK105" i="6" s="1"/>
  <c r="CA105" i="6" a="1"/>
  <c r="CA105" i="6" s="1"/>
  <c r="BY105" i="6"/>
  <c r="J109" i="21" s="1"/>
  <c r="AU105" i="6" a="1"/>
  <c r="AU105" i="6" s="1"/>
  <c r="AN105" i="6" a="1"/>
  <c r="AN105" i="6" s="1"/>
  <c r="AK105" i="6" a="1"/>
  <c r="AK105" i="6" s="1"/>
  <c r="AG105" i="6"/>
  <c r="BM105" i="6" s="1" a="1"/>
  <c r="BM105" i="6" s="1"/>
  <c r="AD105" i="6"/>
  <c r="BL105" i="6" s="1" a="1"/>
  <c r="BL105" i="6" s="1"/>
  <c r="Z105" i="6" a="1"/>
  <c r="Z105" i="6" s="1"/>
  <c r="BV105" i="6"/>
  <c r="D109" i="21" s="1"/>
  <c r="BA105" i="6" a="1"/>
  <c r="BA105" i="6" s="1"/>
  <c r="AX105" i="6" a="1"/>
  <c r="AX105" i="6" s="1"/>
  <c r="AT105" i="6" a="1"/>
  <c r="AT105" i="6" s="1"/>
  <c r="AQ105" i="6" a="1"/>
  <c r="AQ105" i="6" s="1"/>
  <c r="AM105" i="6"/>
  <c r="BO105" i="6" s="1" a="1"/>
  <c r="BO105" i="6" s="1"/>
  <c r="AJ105" i="6"/>
  <c r="BN105" i="6" s="1" a="1"/>
  <c r="BN105" i="6" s="1"/>
  <c r="AF105" i="6" a="1"/>
  <c r="AF105" i="6" s="1"/>
  <c r="AC105" i="6" a="1"/>
  <c r="AC105" i="6" s="1"/>
  <c r="V105" i="6" a="1"/>
  <c r="V105" i="6" s="1"/>
  <c r="T105" i="6" a="1"/>
  <c r="T105" i="6" s="1"/>
  <c r="P105" i="6" a="1"/>
  <c r="P105" i="6" s="1"/>
  <c r="N105" i="6" a="1"/>
  <c r="N105" i="6" s="1"/>
  <c r="J105" i="6" a="1"/>
  <c r="J105" i="6" s="1"/>
  <c r="X105" i="6"/>
  <c r="BJ105" i="6" s="1" a="1"/>
  <c r="BJ105" i="6" s="1"/>
  <c r="S105" i="6" a="1"/>
  <c r="S105" i="6" s="1"/>
  <c r="L105" i="6"/>
  <c r="BF105" i="6" s="1" a="1"/>
  <c r="BF105" i="6" s="1"/>
  <c r="W105" i="6" a="1"/>
  <c r="W105" i="6" s="1"/>
  <c r="U105" i="6"/>
  <c r="BI105" i="6" s="1" a="1"/>
  <c r="BI105" i="6" s="1"/>
  <c r="R105" i="6"/>
  <c r="BH105" i="6" s="1" a="1"/>
  <c r="BH105" i="6" s="1"/>
  <c r="M105" i="6" a="1"/>
  <c r="M105" i="6" s="1"/>
  <c r="Q105" i="6" a="1"/>
  <c r="Q105" i="6" s="1"/>
  <c r="O105" i="6"/>
  <c r="BG105" i="6" s="1" a="1"/>
  <c r="BG105" i="6" s="1"/>
  <c r="K105" i="6" a="1"/>
  <c r="K105" i="6" s="1"/>
  <c r="H105" i="6" a="1"/>
  <c r="H105" i="6" s="1"/>
  <c r="D105" i="6" a="1"/>
  <c r="D105" i="6" s="1"/>
  <c r="G105" i="6" a="1"/>
  <c r="G105" i="6" s="1"/>
  <c r="E105" i="6" a="1"/>
  <c r="E105" i="6" s="1"/>
  <c r="C105" i="6" a="1"/>
  <c r="C105" i="6" s="1"/>
  <c r="B109" i="21" s="1"/>
  <c r="I105" i="6"/>
  <c r="BE105" i="6" s="1" a="1"/>
  <c r="BE105" i="6" s="1"/>
  <c r="F105" i="6"/>
  <c r="BD105" i="6" s="1" a="1"/>
  <c r="BD105" i="6" s="1"/>
  <c r="ES93" i="6"/>
  <c r="C97" i="21" s="1"/>
  <c r="ET93" i="6"/>
  <c r="E97" i="21" s="1"/>
  <c r="EU93" i="6"/>
  <c r="G97" i="21" s="1"/>
  <c r="EV93" i="6"/>
  <c r="I97" i="21" s="1"/>
  <c r="EQ93" i="6" a="1"/>
  <c r="EQ93" i="6" s="1"/>
  <c r="DX93" i="6" a="1"/>
  <c r="DX93" i="6" s="1"/>
  <c r="DW93" i="6" a="1"/>
  <c r="DW93" i="6" s="1"/>
  <c r="EP93" i="6" a="1"/>
  <c r="EP93" i="6" s="1"/>
  <c r="DT93" i="6" a="1"/>
  <c r="DT93" i="6" s="1"/>
  <c r="DU93" i="6" a="1"/>
  <c r="DU93" i="6" s="1"/>
  <c r="EO93" i="6" a="1"/>
  <c r="EO93" i="6" s="1"/>
  <c r="DQ93" i="6" a="1"/>
  <c r="DQ93" i="6" s="1"/>
  <c r="DO93" i="6" a="1"/>
  <c r="DO93" i="6" s="1"/>
  <c r="DN93" i="6" a="1"/>
  <c r="DN93" i="6" s="1"/>
  <c r="DR93" i="6" a="1"/>
  <c r="DR93" i="6" s="1"/>
  <c r="EN93" i="6" a="1"/>
  <c r="EN93" i="6" s="1"/>
  <c r="DL93" i="6" a="1"/>
  <c r="DL93" i="6" s="1"/>
  <c r="DK93" i="6" a="1"/>
  <c r="DK93" i="6" s="1"/>
  <c r="DI93" i="6" a="1"/>
  <c r="DI93" i="6" s="1"/>
  <c r="DH93" i="6" a="1"/>
  <c r="DH93" i="6" s="1"/>
  <c r="EM93" i="6" a="1"/>
  <c r="EM93" i="6" s="1"/>
  <c r="EL93" i="6" a="1"/>
  <c r="EL93" i="6" s="1"/>
  <c r="EK93" i="6" a="1"/>
  <c r="EK93" i="6" s="1"/>
  <c r="DE93" i="6" a="1"/>
  <c r="DE93" i="6" s="1"/>
  <c r="EJ93" i="6" a="1"/>
  <c r="EJ93" i="6" s="1"/>
  <c r="DB93" i="6" a="1"/>
  <c r="DB93" i="6" s="1"/>
  <c r="CZ93" i="6" a="1"/>
  <c r="CZ93" i="6" s="1"/>
  <c r="CV93" i="6" a="1"/>
  <c r="CV93" i="6" s="1"/>
  <c r="DF93" i="6" a="1"/>
  <c r="DF93" i="6" s="1"/>
  <c r="DC93" i="6" a="1"/>
  <c r="DC93" i="6" s="1"/>
  <c r="EI93" i="6" a="1"/>
  <c r="EI93" i="6" s="1"/>
  <c r="CY93" i="6" a="1"/>
  <c r="CY93" i="6" s="1"/>
  <c r="CW93" i="6" a="1"/>
  <c r="CW93" i="6" s="1"/>
  <c r="EF93" i="6" a="1"/>
  <c r="EF93" i="6" s="1"/>
  <c r="EG93" i="6" a="1"/>
  <c r="EG93" i="6" s="1"/>
  <c r="CS93" i="6" a="1"/>
  <c r="CS93" i="6" s="1"/>
  <c r="EE93" i="6" a="1"/>
  <c r="EE93" i="6" s="1"/>
  <c r="CM93" i="6" a="1"/>
  <c r="CM93" i="6" s="1"/>
  <c r="CQ93" i="6" a="1"/>
  <c r="CQ93" i="6" s="1"/>
  <c r="CT93" i="6" a="1"/>
  <c r="CT93" i="6" s="1"/>
  <c r="CP93" i="6" a="1"/>
  <c r="CP93" i="6" s="1"/>
  <c r="CN93" i="6" a="1"/>
  <c r="CN93" i="6" s="1"/>
  <c r="CJ93" i="6" a="1"/>
  <c r="CJ93" i="6" s="1"/>
  <c r="CK93" i="6" a="1"/>
  <c r="CK93" i="6" s="1"/>
  <c r="CH93" i="6" a="1"/>
  <c r="CH93" i="6" s="1"/>
  <c r="EB93" i="6" a="1"/>
  <c r="EB93" i="6" s="1"/>
  <c r="CD93" i="6" a="1"/>
  <c r="CD93" i="6" s="1"/>
  <c r="EC93" i="6" a="1"/>
  <c r="EC93" i="6" s="1"/>
  <c r="CG93" i="6" a="1"/>
  <c r="CG93" i="6" s="1"/>
  <c r="CE93" i="6" a="1"/>
  <c r="CE93" i="6" s="1"/>
  <c r="CB93" i="6" a="1"/>
  <c r="CB93" i="6" s="1"/>
  <c r="BW93" i="6"/>
  <c r="F97" i="21" s="1"/>
  <c r="BB93" i="6"/>
  <c r="BT93" i="6" s="1" a="1"/>
  <c r="BT93" i="6" s="1"/>
  <c r="AY93" i="6"/>
  <c r="BS93" i="6" s="1" a="1"/>
  <c r="BS93" i="6" s="1"/>
  <c r="AV93" i="6"/>
  <c r="BR93" i="6" s="1" a="1"/>
  <c r="BR93" i="6" s="1"/>
  <c r="AQ93" i="6" a="1"/>
  <c r="AQ93" i="6" s="1"/>
  <c r="AM93" i="6"/>
  <c r="BO93" i="6" s="1" a="1"/>
  <c r="BO93" i="6" s="1"/>
  <c r="AI93" i="6" a="1"/>
  <c r="AI93" i="6" s="1"/>
  <c r="AE93" i="6" a="1"/>
  <c r="AE93" i="6" s="1"/>
  <c r="AA93" i="6"/>
  <c r="BK93" i="6" s="1" a="1"/>
  <c r="BK93" i="6" s="1"/>
  <c r="BX93" i="6"/>
  <c r="H97" i="21" s="1"/>
  <c r="AX93" i="6" a="1"/>
  <c r="AX93" i="6" s="1"/>
  <c r="AU93" i="6" a="1"/>
  <c r="AU93" i="6" s="1"/>
  <c r="AP93" i="6"/>
  <c r="BP93" i="6" s="1" a="1"/>
  <c r="BP93" i="6" s="1"/>
  <c r="AL93" i="6" a="1"/>
  <c r="AL93" i="6" s="1"/>
  <c r="AH93" i="6" a="1"/>
  <c r="AH93" i="6" s="1"/>
  <c r="AD93" i="6"/>
  <c r="BL93" i="6" s="1" a="1"/>
  <c r="BL93" i="6" s="1"/>
  <c r="Z93" i="6" a="1"/>
  <c r="Z93" i="6" s="1"/>
  <c r="CA93" i="6" a="1"/>
  <c r="CA93" i="6" s="1"/>
  <c r="EA93" i="6" a="1"/>
  <c r="EA93" i="6" s="1"/>
  <c r="BY93" i="6"/>
  <c r="J97" i="21" s="1"/>
  <c r="BA93" i="6" a="1"/>
  <c r="BA93" i="6" s="1"/>
  <c r="AS93" i="6"/>
  <c r="BQ93" i="6" s="1" a="1"/>
  <c r="BQ93" i="6" s="1"/>
  <c r="AO93" i="6" a="1"/>
  <c r="AO93" i="6" s="1"/>
  <c r="AK93" i="6" a="1"/>
  <c r="AK93" i="6" s="1"/>
  <c r="AG93" i="6"/>
  <c r="BM93" i="6" s="1" a="1"/>
  <c r="BM93" i="6" s="1"/>
  <c r="AC93" i="6" a="1"/>
  <c r="AC93" i="6" s="1"/>
  <c r="Y93" i="6" a="1"/>
  <c r="Y93" i="6" s="1"/>
  <c r="BV93" i="6"/>
  <c r="D97" i="21" s="1"/>
  <c r="AZ93" i="6" a="1"/>
  <c r="AZ93" i="6" s="1"/>
  <c r="AW93" i="6" a="1"/>
  <c r="AW93" i="6" s="1"/>
  <c r="AT93" i="6" a="1"/>
  <c r="AT93" i="6" s="1"/>
  <c r="AR93" i="6" a="1"/>
  <c r="AR93" i="6" s="1"/>
  <c r="AN93" i="6" a="1"/>
  <c r="AN93" i="6" s="1"/>
  <c r="AJ93" i="6"/>
  <c r="BN93" i="6" s="1" a="1"/>
  <c r="BN93" i="6" s="1"/>
  <c r="AF93" i="6" a="1"/>
  <c r="AF93" i="6" s="1"/>
  <c r="AB93" i="6" a="1"/>
  <c r="AB93" i="6" s="1"/>
  <c r="W93" i="6" a="1"/>
  <c r="W93" i="6" s="1"/>
  <c r="T93" i="6" a="1"/>
  <c r="T93" i="6" s="1"/>
  <c r="R93" i="6"/>
  <c r="BH93" i="6" s="1" a="1"/>
  <c r="BH93" i="6" s="1"/>
  <c r="O93" i="6"/>
  <c r="BG93" i="6" s="1" a="1"/>
  <c r="BG93" i="6" s="1"/>
  <c r="J93" i="6" a="1"/>
  <c r="J93" i="6" s="1"/>
  <c r="V93" i="6" a="1"/>
  <c r="V93" i="6" s="1"/>
  <c r="S93" i="6" a="1"/>
  <c r="S93" i="6" s="1"/>
  <c r="Q93" i="6" a="1"/>
  <c r="Q93" i="6" s="1"/>
  <c r="X93" i="6"/>
  <c r="BJ93" i="6" s="1" a="1"/>
  <c r="BJ93" i="6" s="1"/>
  <c r="U93" i="6"/>
  <c r="BI93" i="6" s="1" a="1"/>
  <c r="BI93" i="6" s="1"/>
  <c r="P93" i="6" a="1"/>
  <c r="P93" i="6" s="1"/>
  <c r="N93" i="6" a="1"/>
  <c r="N93" i="6" s="1"/>
  <c r="L93" i="6"/>
  <c r="BF93" i="6" s="1" a="1"/>
  <c r="BF93" i="6" s="1"/>
  <c r="M93" i="6" a="1"/>
  <c r="M93" i="6" s="1"/>
  <c r="K93" i="6" a="1"/>
  <c r="K93" i="6" s="1"/>
  <c r="G93" i="6" a="1"/>
  <c r="G93" i="6" s="1"/>
  <c r="I93" i="6"/>
  <c r="BE93" i="6" s="1" a="1"/>
  <c r="BE93" i="6" s="1"/>
  <c r="F93" i="6"/>
  <c r="BD93" i="6" s="1" a="1"/>
  <c r="BD93" i="6" s="1"/>
  <c r="D93" i="6" a="1"/>
  <c r="D93" i="6" s="1"/>
  <c r="H93" i="6" a="1"/>
  <c r="H93" i="6" s="1"/>
  <c r="E93" i="6" a="1"/>
  <c r="E93" i="6" s="1"/>
  <c r="C93" i="6" a="1"/>
  <c r="C93" i="6" s="1"/>
  <c r="B97" i="21" s="1"/>
  <c r="ES74" i="6"/>
  <c r="C78" i="21" s="1"/>
  <c r="ET74" i="6"/>
  <c r="E78" i="21" s="1"/>
  <c r="EU74" i="6"/>
  <c r="G78" i="21" s="1"/>
  <c r="EV74" i="6"/>
  <c r="I78" i="21" s="1"/>
  <c r="DX74" i="6" a="1"/>
  <c r="DX74" i="6" s="1"/>
  <c r="EQ74" i="6" a="1"/>
  <c r="EQ74" i="6" s="1"/>
  <c r="DW74" i="6" a="1"/>
  <c r="DW74" i="6" s="1"/>
  <c r="DU74" i="6" a="1"/>
  <c r="DU74" i="6" s="1"/>
  <c r="DT74" i="6" a="1"/>
  <c r="DT74" i="6" s="1"/>
  <c r="EO74" i="6" a="1"/>
  <c r="EO74" i="6" s="1"/>
  <c r="EN74" i="6" a="1"/>
  <c r="EN74" i="6" s="1"/>
  <c r="DR74" i="6" a="1"/>
  <c r="DR74" i="6" s="1"/>
  <c r="DO74" i="6" a="1"/>
  <c r="DO74" i="6" s="1"/>
  <c r="DQ74" i="6" a="1"/>
  <c r="DQ74" i="6" s="1"/>
  <c r="EM74" i="6" a="1"/>
  <c r="EM74" i="6" s="1"/>
  <c r="DN74" i="6" a="1"/>
  <c r="DN74" i="6" s="1"/>
  <c r="DL74" i="6" a="1"/>
  <c r="DL74" i="6" s="1"/>
  <c r="DI74" i="6" a="1"/>
  <c r="DI74" i="6" s="1"/>
  <c r="DH74" i="6" a="1"/>
  <c r="DH74" i="6" s="1"/>
  <c r="EL74" i="6" a="1"/>
  <c r="EL74" i="6" s="1"/>
  <c r="DE74" i="6" a="1"/>
  <c r="DE74" i="6" s="1"/>
  <c r="DK74" i="6" a="1"/>
  <c r="DK74" i="6" s="1"/>
  <c r="DF74" i="6" a="1"/>
  <c r="DF74" i="6" s="1"/>
  <c r="EK74" i="6" a="1"/>
  <c r="EK74" i="6" s="1"/>
  <c r="CZ74" i="6" a="1"/>
  <c r="CZ74" i="6" s="1"/>
  <c r="EJ74" i="6" a="1"/>
  <c r="EJ74" i="6" s="1"/>
  <c r="CY74" i="6" a="1"/>
  <c r="CY74" i="6" s="1"/>
  <c r="CV74" i="6" a="1"/>
  <c r="CV74" i="6" s="1"/>
  <c r="DC74" i="6" a="1"/>
  <c r="DC74" i="6" s="1"/>
  <c r="EH74" i="6" a="1"/>
  <c r="EH74" i="6" s="1"/>
  <c r="DB74" i="6" a="1"/>
  <c r="DB74" i="6" s="1"/>
  <c r="EI74" i="6" a="1"/>
  <c r="EI74" i="6" s="1"/>
  <c r="CW74" i="6" a="1"/>
  <c r="CW74" i="6" s="1"/>
  <c r="CQ74" i="6" a="1"/>
  <c r="CQ74" i="6" s="1"/>
  <c r="CM74" i="6" a="1"/>
  <c r="CM74" i="6" s="1"/>
  <c r="CS74" i="6" a="1"/>
  <c r="CS74" i="6" s="1"/>
  <c r="CP74" i="6" a="1"/>
  <c r="CP74" i="6" s="1"/>
  <c r="EG74" i="6" a="1"/>
  <c r="EG74" i="6" s="1"/>
  <c r="CT74" i="6" a="1"/>
  <c r="CT74" i="6" s="1"/>
  <c r="EF74" i="6" a="1"/>
  <c r="EF74" i="6" s="1"/>
  <c r="CN74" i="6" a="1"/>
  <c r="CN74" i="6" s="1"/>
  <c r="ED74" i="6" a="1"/>
  <c r="ED74" i="6" s="1"/>
  <c r="EC74" i="6" a="1"/>
  <c r="EC74" i="6" s="1"/>
  <c r="CD74" i="6" a="1"/>
  <c r="CD74" i="6" s="1"/>
  <c r="CK74" i="6" a="1"/>
  <c r="CK74" i="6" s="1"/>
  <c r="CH74" i="6" a="1"/>
  <c r="CH74" i="6" s="1"/>
  <c r="CJ74" i="6" a="1"/>
  <c r="CJ74" i="6" s="1"/>
  <c r="CG74" i="6" a="1"/>
  <c r="CG74" i="6" s="1"/>
  <c r="EB74" i="6" a="1"/>
  <c r="EB74" i="6" s="1"/>
  <c r="CE74" i="6" a="1"/>
  <c r="CE74" i="6" s="1"/>
  <c r="CB74" i="6" a="1"/>
  <c r="CB74" i="6" s="1"/>
  <c r="BW74" i="6"/>
  <c r="F78" i="21" s="1"/>
  <c r="BA74" i="6" a="1"/>
  <c r="BA74" i="6" s="1"/>
  <c r="AW74" i="6" a="1"/>
  <c r="AW74" i="6" s="1"/>
  <c r="AS74" i="6"/>
  <c r="BQ74" i="6" s="1" a="1"/>
  <c r="BQ74" i="6" s="1"/>
  <c r="AO74" i="6" a="1"/>
  <c r="AO74" i="6" s="1"/>
  <c r="AK74" i="6" a="1"/>
  <c r="AK74" i="6" s="1"/>
  <c r="AG74" i="6"/>
  <c r="BM74" i="6" s="1" a="1"/>
  <c r="BM74" i="6" s="1"/>
  <c r="AC74" i="6" a="1"/>
  <c r="AC74" i="6" s="1"/>
  <c r="Y74" i="6" a="1"/>
  <c r="Y74" i="6" s="1"/>
  <c r="EA74" i="6" a="1"/>
  <c r="EA74" i="6" s="1"/>
  <c r="BX74" i="6"/>
  <c r="H78" i="21" s="1"/>
  <c r="AZ74" i="6" a="1"/>
  <c r="AZ74" i="6" s="1"/>
  <c r="AV74" i="6"/>
  <c r="BR74" i="6" s="1" a="1"/>
  <c r="BR74" i="6" s="1"/>
  <c r="AR74" i="6" a="1"/>
  <c r="AR74" i="6" s="1"/>
  <c r="AN74" i="6" a="1"/>
  <c r="AN74" i="6" s="1"/>
  <c r="AJ74" i="6"/>
  <c r="BN74" i="6" s="1" a="1"/>
  <c r="BN74" i="6" s="1"/>
  <c r="AF74" i="6" a="1"/>
  <c r="AF74" i="6" s="1"/>
  <c r="AB74" i="6" a="1"/>
  <c r="AB74" i="6" s="1"/>
  <c r="BY74" i="6"/>
  <c r="J78" i="21" s="1"/>
  <c r="AY74" i="6"/>
  <c r="BS74" i="6" s="1" a="1"/>
  <c r="BS74" i="6" s="1"/>
  <c r="AU74" i="6" a="1"/>
  <c r="AU74" i="6" s="1"/>
  <c r="AQ74" i="6" a="1"/>
  <c r="AQ74" i="6" s="1"/>
  <c r="AM74" i="6"/>
  <c r="BO74" i="6" s="1" a="1"/>
  <c r="BO74" i="6" s="1"/>
  <c r="AI74" i="6" a="1"/>
  <c r="AI74" i="6" s="1"/>
  <c r="AE74" i="6" a="1"/>
  <c r="AE74" i="6" s="1"/>
  <c r="AA74" i="6"/>
  <c r="BK74" i="6" s="1" a="1"/>
  <c r="BK74" i="6" s="1"/>
  <c r="CA74" i="6" a="1"/>
  <c r="CA74" i="6" s="1"/>
  <c r="BV74" i="6"/>
  <c r="D78" i="21" s="1"/>
  <c r="BB74" i="6"/>
  <c r="BT74" i="6" s="1" a="1"/>
  <c r="BT74" i="6" s="1"/>
  <c r="AX74" i="6" a="1"/>
  <c r="AX74" i="6" s="1"/>
  <c r="AT74" i="6" a="1"/>
  <c r="AT74" i="6" s="1"/>
  <c r="AP74" i="6"/>
  <c r="BP74" i="6" s="1" a="1"/>
  <c r="BP74" i="6" s="1"/>
  <c r="AL74" i="6" a="1"/>
  <c r="AL74" i="6" s="1"/>
  <c r="AH74" i="6" a="1"/>
  <c r="AH74" i="6" s="1"/>
  <c r="AD74" i="6"/>
  <c r="BL74" i="6" s="1" a="1"/>
  <c r="BL74" i="6" s="1"/>
  <c r="Z74" i="6" a="1"/>
  <c r="Z74" i="6" s="1"/>
  <c r="V74" i="6" a="1"/>
  <c r="V74" i="6" s="1"/>
  <c r="T74" i="6" a="1"/>
  <c r="T74" i="6" s="1"/>
  <c r="N74" i="6" a="1"/>
  <c r="N74" i="6" s="1"/>
  <c r="K74" i="6" a="1"/>
  <c r="K74" i="6" s="1"/>
  <c r="S74" i="6" a="1"/>
  <c r="S74" i="6" s="1"/>
  <c r="R74" i="6"/>
  <c r="BH74" i="6" s="1" a="1"/>
  <c r="BH74" i="6" s="1"/>
  <c r="M74" i="6" a="1"/>
  <c r="M74" i="6" s="1"/>
  <c r="J74" i="6" a="1"/>
  <c r="J74" i="6" s="1"/>
  <c r="X74" i="6"/>
  <c r="BJ74" i="6" s="1" a="1"/>
  <c r="BJ74" i="6" s="1"/>
  <c r="Q74" i="6" a="1"/>
  <c r="Q74" i="6" s="1"/>
  <c r="W74" i="6" a="1"/>
  <c r="W74" i="6" s="1"/>
  <c r="U74" i="6"/>
  <c r="BI74" i="6" s="1" a="1"/>
  <c r="BI74" i="6" s="1"/>
  <c r="P74" i="6" a="1"/>
  <c r="P74" i="6" s="1"/>
  <c r="O74" i="6"/>
  <c r="BG74" i="6" s="1" a="1"/>
  <c r="BG74" i="6" s="1"/>
  <c r="L74" i="6"/>
  <c r="BF74" i="6" s="1" a="1"/>
  <c r="BF74" i="6" s="1"/>
  <c r="G74" i="6" a="1"/>
  <c r="G74" i="6" s="1"/>
  <c r="D74" i="6" a="1"/>
  <c r="D74" i="6" s="1"/>
  <c r="E74" i="6" a="1"/>
  <c r="E74" i="6" s="1"/>
  <c r="I74" i="6"/>
  <c r="BE74" i="6" s="1" a="1"/>
  <c r="BE74" i="6" s="1"/>
  <c r="F74" i="6"/>
  <c r="BD74" i="6" s="1" a="1"/>
  <c r="BD74" i="6" s="1"/>
  <c r="C74" i="6" a="1"/>
  <c r="C74" i="6" s="1"/>
  <c r="B78" i="21" s="1"/>
  <c r="H74" i="6" a="1"/>
  <c r="H74" i="6" s="1"/>
  <c r="ES58" i="6"/>
  <c r="C62" i="21" s="1"/>
  <c r="ET58" i="6"/>
  <c r="E62" i="21" s="1"/>
  <c r="EU58" i="6"/>
  <c r="G62" i="21" s="1"/>
  <c r="EV58" i="6"/>
  <c r="I62" i="21" s="1"/>
  <c r="DW58" i="6" a="1"/>
  <c r="DW58" i="6" s="1"/>
  <c r="DX58" i="6" a="1"/>
  <c r="DX58" i="6" s="1"/>
  <c r="EP58" i="6" a="1"/>
  <c r="EP58" i="6" s="1"/>
  <c r="DU58" i="6" a="1"/>
  <c r="DU58" i="6" s="1"/>
  <c r="EO58" i="6" a="1"/>
  <c r="EO58" i="6" s="1"/>
  <c r="DT58" i="6" a="1"/>
  <c r="DT58" i="6" s="1"/>
  <c r="DR58" i="6" a="1"/>
  <c r="DR58" i="6" s="1"/>
  <c r="EN58" i="6" a="1"/>
  <c r="EN58" i="6" s="1"/>
  <c r="DQ58" i="6" a="1"/>
  <c r="DQ58" i="6" s="1"/>
  <c r="DO58" i="6" a="1"/>
  <c r="DO58" i="6" s="1"/>
  <c r="DN58" i="6" a="1"/>
  <c r="DN58" i="6" s="1"/>
  <c r="DL58" i="6" a="1"/>
  <c r="DL58" i="6" s="1"/>
  <c r="DI58" i="6" a="1"/>
  <c r="DI58" i="6" s="1"/>
  <c r="DK58" i="6" a="1"/>
  <c r="DK58" i="6" s="1"/>
  <c r="DH58" i="6" a="1"/>
  <c r="DH58" i="6" s="1"/>
  <c r="EL58" i="6" a="1"/>
  <c r="EL58" i="6" s="1"/>
  <c r="EK58" i="6" a="1"/>
  <c r="EK58" i="6" s="1"/>
  <c r="DE58" i="6" a="1"/>
  <c r="DE58" i="6" s="1"/>
  <c r="CW58" i="6" a="1"/>
  <c r="CW58" i="6" s="1"/>
  <c r="EJ58" i="6" a="1"/>
  <c r="EJ58" i="6" s="1"/>
  <c r="EI58" i="6" a="1"/>
  <c r="EI58" i="6" s="1"/>
  <c r="CV58" i="6" a="1"/>
  <c r="CV58" i="6" s="1"/>
  <c r="DC58" i="6" a="1"/>
  <c r="DC58" i="6" s="1"/>
  <c r="CZ58" i="6" a="1"/>
  <c r="CZ58" i="6" s="1"/>
  <c r="DF58" i="6" a="1"/>
  <c r="DF58" i="6" s="1"/>
  <c r="DB58" i="6" a="1"/>
  <c r="DB58" i="6" s="1"/>
  <c r="CY58" i="6" a="1"/>
  <c r="CY58" i="6" s="1"/>
  <c r="EH58" i="6" a="1"/>
  <c r="EH58" i="6" s="1"/>
  <c r="CT58" i="6" a="1"/>
  <c r="CT58" i="6" s="1"/>
  <c r="CQ58" i="6" a="1"/>
  <c r="CQ58" i="6" s="1"/>
  <c r="CM58" i="6" a="1"/>
  <c r="CM58" i="6" s="1"/>
  <c r="CS58" i="6" a="1"/>
  <c r="CS58" i="6" s="1"/>
  <c r="CP58" i="6" a="1"/>
  <c r="CP58" i="6" s="1"/>
  <c r="EE58" i="6" a="1"/>
  <c r="EE58" i="6" s="1"/>
  <c r="EG58" i="6" a="1"/>
  <c r="EG58" i="6" s="1"/>
  <c r="CN58" i="6" a="1"/>
  <c r="CN58" i="6" s="1"/>
  <c r="ED58" i="6" a="1"/>
  <c r="ED58" i="6" s="1"/>
  <c r="EC58" i="6" a="1"/>
  <c r="EC58" i="6" s="1"/>
  <c r="CD58" i="6" a="1"/>
  <c r="CD58" i="6" s="1"/>
  <c r="EA58" i="6" a="1"/>
  <c r="EA58" i="6" s="1"/>
  <c r="CK58" i="6" a="1"/>
  <c r="CK58" i="6" s="1"/>
  <c r="CH58" i="6" a="1"/>
  <c r="CH58" i="6" s="1"/>
  <c r="CJ58" i="6" a="1"/>
  <c r="CJ58" i="6" s="1"/>
  <c r="CG58" i="6" a="1"/>
  <c r="CG58" i="6" s="1"/>
  <c r="EB58" i="6" a="1"/>
  <c r="EB58" i="6" s="1"/>
  <c r="CA58" i="6" a="1"/>
  <c r="CA58" i="6" s="1"/>
  <c r="CE58" i="6" a="1"/>
  <c r="CE58" i="6" s="1"/>
  <c r="BW58" i="6"/>
  <c r="F62" i="21" s="1"/>
  <c r="BA58" i="6" a="1"/>
  <c r="BA58" i="6" s="1"/>
  <c r="AU58" i="6" a="1"/>
  <c r="AU58" i="6" s="1"/>
  <c r="BX58" i="6"/>
  <c r="H62" i="21" s="1"/>
  <c r="AZ58" i="6" a="1"/>
  <c r="AZ58" i="6" s="1"/>
  <c r="AW58" i="6" a="1"/>
  <c r="AW58" i="6" s="1"/>
  <c r="AT58" i="6" a="1"/>
  <c r="AT58" i="6" s="1"/>
  <c r="BY58" i="6"/>
  <c r="J62" i="21" s="1"/>
  <c r="AY58" i="6"/>
  <c r="BS58" i="6" s="1" a="1"/>
  <c r="BS58" i="6" s="1"/>
  <c r="AV58" i="6"/>
  <c r="BR58" i="6" s="1" a="1"/>
  <c r="BR58" i="6" s="1"/>
  <c r="CB58" i="6" a="1"/>
  <c r="CB58" i="6" s="1"/>
  <c r="BV58" i="6"/>
  <c r="D62" i="21" s="1"/>
  <c r="BB58" i="6"/>
  <c r="BT58" i="6" s="1" a="1"/>
  <c r="BT58" i="6" s="1"/>
  <c r="AX58" i="6" a="1"/>
  <c r="AX58" i="6" s="1"/>
  <c r="AP58" i="6"/>
  <c r="BP58" i="6" s="1" a="1"/>
  <c r="BP58" i="6" s="1"/>
  <c r="AL58" i="6" a="1"/>
  <c r="AL58" i="6" s="1"/>
  <c r="AH58" i="6" a="1"/>
  <c r="AH58" i="6" s="1"/>
  <c r="AD58" i="6"/>
  <c r="BL58" i="6" s="1" a="1"/>
  <c r="BL58" i="6" s="1"/>
  <c r="Z58" i="6" a="1"/>
  <c r="Z58" i="6" s="1"/>
  <c r="V58" i="6" a="1"/>
  <c r="V58" i="6" s="1"/>
  <c r="U58" i="6"/>
  <c r="BI58" i="6" s="1" a="1"/>
  <c r="BI58" i="6" s="1"/>
  <c r="N58" i="6" a="1"/>
  <c r="N58" i="6" s="1"/>
  <c r="L58" i="6"/>
  <c r="BF58" i="6" s="1" a="1"/>
  <c r="BF58" i="6" s="1"/>
  <c r="AS58" i="6"/>
  <c r="BQ58" i="6" s="1" a="1"/>
  <c r="BQ58" i="6" s="1"/>
  <c r="AO58" i="6" a="1"/>
  <c r="AO58" i="6" s="1"/>
  <c r="AK58" i="6" a="1"/>
  <c r="AK58" i="6" s="1"/>
  <c r="AG58" i="6"/>
  <c r="BM58" i="6" s="1" a="1"/>
  <c r="BM58" i="6" s="1"/>
  <c r="AC58" i="6" a="1"/>
  <c r="AC58" i="6" s="1"/>
  <c r="Y58" i="6" a="1"/>
  <c r="Y58" i="6" s="1"/>
  <c r="T58" i="6" a="1"/>
  <c r="T58" i="6" s="1"/>
  <c r="R58" i="6"/>
  <c r="BH58" i="6" s="1" a="1"/>
  <c r="BH58" i="6" s="1"/>
  <c r="M58" i="6" a="1"/>
  <c r="M58" i="6" s="1"/>
  <c r="K58" i="6" a="1"/>
  <c r="K58" i="6" s="1"/>
  <c r="AR58" i="6" a="1"/>
  <c r="AR58" i="6" s="1"/>
  <c r="AN58" i="6" a="1"/>
  <c r="AN58" i="6" s="1"/>
  <c r="AJ58" i="6"/>
  <c r="BN58" i="6" s="1" a="1"/>
  <c r="BN58" i="6" s="1"/>
  <c r="AF58" i="6" a="1"/>
  <c r="AF58" i="6" s="1"/>
  <c r="AB58" i="6" a="1"/>
  <c r="AB58" i="6" s="1"/>
  <c r="X58" i="6"/>
  <c r="BJ58" i="6" s="1" a="1"/>
  <c r="BJ58" i="6" s="1"/>
  <c r="S58" i="6" a="1"/>
  <c r="S58" i="6" s="1"/>
  <c r="Q58" i="6" a="1"/>
  <c r="Q58" i="6" s="1"/>
  <c r="J58" i="6" a="1"/>
  <c r="J58" i="6" s="1"/>
  <c r="AQ58" i="6" a="1"/>
  <c r="AQ58" i="6" s="1"/>
  <c r="AM58" i="6"/>
  <c r="BO58" i="6" s="1" a="1"/>
  <c r="BO58" i="6" s="1"/>
  <c r="AI58" i="6" a="1"/>
  <c r="AI58" i="6" s="1"/>
  <c r="AE58" i="6" a="1"/>
  <c r="AE58" i="6" s="1"/>
  <c r="AA58" i="6"/>
  <c r="BK58" i="6" s="1" a="1"/>
  <c r="BK58" i="6" s="1"/>
  <c r="W58" i="6" a="1"/>
  <c r="W58" i="6" s="1"/>
  <c r="P58" i="6" a="1"/>
  <c r="P58" i="6" s="1"/>
  <c r="O58" i="6"/>
  <c r="BG58" i="6" s="1" a="1"/>
  <c r="BG58" i="6" s="1"/>
  <c r="H58" i="6" a="1"/>
  <c r="H58" i="6" s="1"/>
  <c r="D58" i="6" a="1"/>
  <c r="D58" i="6" s="1"/>
  <c r="C58" i="6" a="1"/>
  <c r="C58" i="6" s="1"/>
  <c r="B62" i="21" s="1"/>
  <c r="G58" i="6" a="1"/>
  <c r="G58" i="6" s="1"/>
  <c r="E58" i="6" a="1"/>
  <c r="E58" i="6" s="1"/>
  <c r="F58" i="6"/>
  <c r="BD58" i="6" s="1" a="1"/>
  <c r="BD58" i="6" s="1"/>
  <c r="I58" i="6"/>
  <c r="BE58" i="6" s="1" a="1"/>
  <c r="BE58" i="6" s="1"/>
  <c r="ES45" i="6"/>
  <c r="ET45" i="6"/>
  <c r="EU45" i="6"/>
  <c r="EV45" i="6"/>
  <c r="DX45" i="6" a="1"/>
  <c r="DX45" i="6" s="1"/>
  <c r="DT45" i="6" a="1"/>
  <c r="DT45" i="6" s="1"/>
  <c r="DW45" i="6" a="1"/>
  <c r="DW45" i="6" s="1"/>
  <c r="DU45" i="6" a="1"/>
  <c r="DU45" i="6" s="1"/>
  <c r="DR45" i="6" a="1"/>
  <c r="DR45" i="6" s="1"/>
  <c r="DQ45" i="6" a="1"/>
  <c r="DQ45" i="6" s="1"/>
  <c r="DO45" i="6" a="1"/>
  <c r="DO45" i="6" s="1"/>
  <c r="DK45" i="6" a="1"/>
  <c r="DK45" i="6" s="1"/>
  <c r="DN45" i="6" a="1"/>
  <c r="DN45" i="6" s="1"/>
  <c r="DL45" i="6" a="1"/>
  <c r="DL45" i="6" s="1"/>
  <c r="DF45" i="6" a="1"/>
  <c r="DF45" i="6" s="1"/>
  <c r="DH45" i="6" a="1"/>
  <c r="DH45" i="6" s="1"/>
  <c r="DI45" i="6" a="1"/>
  <c r="DI45" i="6" s="1"/>
  <c r="DB45" i="6" a="1"/>
  <c r="DB45" i="6" s="1"/>
  <c r="CY45" i="6" a="1"/>
  <c r="CY45" i="6" s="1"/>
  <c r="CW45" i="6" a="1"/>
  <c r="CW45" i="6" s="1"/>
  <c r="DE45" i="6" a="1"/>
  <c r="DE45" i="6" s="1"/>
  <c r="DC45" i="6" a="1"/>
  <c r="DC45" i="6" s="1"/>
  <c r="CZ45" i="6" a="1"/>
  <c r="CZ45" i="6" s="1"/>
  <c r="CT45" i="6" a="1"/>
  <c r="CT45" i="6" s="1"/>
  <c r="CQ45" i="6" a="1"/>
  <c r="CQ45" i="6" s="1"/>
  <c r="CV45" i="6" a="1"/>
  <c r="CV45" i="6" s="1"/>
  <c r="CP45" i="6" a="1"/>
  <c r="CP45" i="6" s="1"/>
  <c r="CM45" i="6" a="1"/>
  <c r="CM45" i="6" s="1"/>
  <c r="CS45" i="6" a="1"/>
  <c r="CS45" i="6" s="1"/>
  <c r="CN45" i="6" a="1"/>
  <c r="CN45" i="6" s="1"/>
  <c r="CK45" i="6" a="1"/>
  <c r="CK45" i="6" s="1"/>
  <c r="CH45" i="6" a="1"/>
  <c r="CH45" i="6" s="1"/>
  <c r="CD45" i="6" a="1"/>
  <c r="CD45" i="6" s="1"/>
  <c r="CJ45" i="6" a="1"/>
  <c r="CJ45" i="6" s="1"/>
  <c r="CG45" i="6" a="1"/>
  <c r="CG45" i="6" s="1"/>
  <c r="CE45" i="6" a="1"/>
  <c r="CE45" i="6" s="1"/>
  <c r="CA45" i="6" a="1"/>
  <c r="CA45" i="6" s="1"/>
  <c r="BW45" i="6"/>
  <c r="AX45" i="6" a="1"/>
  <c r="AX45" i="6" s="1"/>
  <c r="CB45" i="6" a="1"/>
  <c r="CB45" i="6" s="1"/>
  <c r="BX45" i="6"/>
  <c r="BA45" i="6" a="1"/>
  <c r="BA45" i="6" s="1"/>
  <c r="AW45" i="6" a="1"/>
  <c r="AW45" i="6" s="1"/>
  <c r="AT45" i="6" a="1"/>
  <c r="AT45" i="6" s="1"/>
  <c r="BY45" i="6"/>
  <c r="AZ45" i="6" a="1"/>
  <c r="AZ45" i="6" s="1"/>
  <c r="AV45" i="6"/>
  <c r="BV45" i="6"/>
  <c r="BB45" i="6"/>
  <c r="AY45" i="6"/>
  <c r="AU45" i="6" a="1"/>
  <c r="AU45" i="6" s="1"/>
  <c r="AP45" i="6"/>
  <c r="AM45" i="6"/>
  <c r="AI45" i="6" a="1"/>
  <c r="AI45" i="6" s="1"/>
  <c r="AE45" i="6" a="1"/>
  <c r="AE45" i="6" s="1"/>
  <c r="AA45" i="6"/>
  <c r="S45" i="6" a="1"/>
  <c r="S45" i="6" s="1"/>
  <c r="O45" i="6"/>
  <c r="J45" i="6" a="1"/>
  <c r="J45" i="6" s="1"/>
  <c r="AS45" i="6"/>
  <c r="AO45" i="6" a="1"/>
  <c r="AO45" i="6" s="1"/>
  <c r="AL45" i="6" a="1"/>
  <c r="AL45" i="6" s="1"/>
  <c r="AH45" i="6" a="1"/>
  <c r="AH45" i="6" s="1"/>
  <c r="AD45" i="6"/>
  <c r="Z45" i="6" a="1"/>
  <c r="Z45" i="6" s="1"/>
  <c r="X45" i="6"/>
  <c r="U45" i="6"/>
  <c r="R45" i="6"/>
  <c r="L45" i="6"/>
  <c r="AR45" i="6" a="1"/>
  <c r="AR45" i="6" s="1"/>
  <c r="AK45" i="6" a="1"/>
  <c r="AK45" i="6" s="1"/>
  <c r="AG45" i="6"/>
  <c r="AC45" i="6" a="1"/>
  <c r="AC45" i="6" s="1"/>
  <c r="Y45" i="6" a="1"/>
  <c r="Y45" i="6" s="1"/>
  <c r="W45" i="6" a="1"/>
  <c r="W45" i="6" s="1"/>
  <c r="Q45" i="6" a="1"/>
  <c r="Q45" i="6" s="1"/>
  <c r="N45" i="6" a="1"/>
  <c r="N45" i="6" s="1"/>
  <c r="AQ45" i="6" a="1"/>
  <c r="AQ45" i="6" s="1"/>
  <c r="AN45" i="6" a="1"/>
  <c r="AN45" i="6" s="1"/>
  <c r="AJ45" i="6"/>
  <c r="AF45" i="6" a="1"/>
  <c r="AF45" i="6" s="1"/>
  <c r="AB45" i="6" a="1"/>
  <c r="AB45" i="6" s="1"/>
  <c r="V45" i="6" a="1"/>
  <c r="V45" i="6" s="1"/>
  <c r="T45" i="6" a="1"/>
  <c r="T45" i="6" s="1"/>
  <c r="P45" i="6" a="1"/>
  <c r="P45" i="6" s="1"/>
  <c r="M45" i="6" a="1"/>
  <c r="M45" i="6" s="1"/>
  <c r="K45" i="6" a="1"/>
  <c r="K45" i="6" s="1"/>
  <c r="G45" i="6" a="1"/>
  <c r="G45" i="6" s="1"/>
  <c r="D45" i="6" a="1"/>
  <c r="D45" i="6" s="1"/>
  <c r="I45" i="6"/>
  <c r="E45" i="6" a="1"/>
  <c r="E45" i="6" s="1"/>
  <c r="C45" i="6" a="1"/>
  <c r="C45" i="6" s="1"/>
  <c r="H45" i="6" a="1"/>
  <c r="H45" i="6" s="1"/>
  <c r="F45" i="6"/>
  <c r="ES29" i="6"/>
  <c r="ET29" i="6"/>
  <c r="EU29" i="6"/>
  <c r="EV29" i="6"/>
  <c r="DW29" i="6" a="1"/>
  <c r="DW29" i="6" s="1"/>
  <c r="DT29" i="6" a="1"/>
  <c r="DT29" i="6" s="1"/>
  <c r="DU29" i="6" a="1"/>
  <c r="DU29" i="6" s="1"/>
  <c r="DX29" i="6" a="1"/>
  <c r="DX29" i="6" s="1"/>
  <c r="DR29" i="6" a="1"/>
  <c r="DR29" i="6" s="1"/>
  <c r="DQ29" i="6" a="1"/>
  <c r="DQ29" i="6" s="1"/>
  <c r="DO29" i="6" a="1"/>
  <c r="DO29" i="6" s="1"/>
  <c r="DK29" i="6" a="1"/>
  <c r="DK29" i="6" s="1"/>
  <c r="DN29" i="6" a="1"/>
  <c r="DN29" i="6" s="1"/>
  <c r="DF29" i="6" a="1"/>
  <c r="DF29" i="6" s="1"/>
  <c r="DL29" i="6" a="1"/>
  <c r="DL29" i="6" s="1"/>
  <c r="DH29" i="6" a="1"/>
  <c r="DH29" i="6" s="1"/>
  <c r="DI29" i="6" a="1"/>
  <c r="DI29" i="6" s="1"/>
  <c r="DB29" i="6" a="1"/>
  <c r="DB29" i="6" s="1"/>
  <c r="CW29" i="6" a="1"/>
  <c r="CW29" i="6" s="1"/>
  <c r="CY29" i="6" a="1"/>
  <c r="CY29" i="6" s="1"/>
  <c r="DE29" i="6" a="1"/>
  <c r="DE29" i="6" s="1"/>
  <c r="DC29" i="6" a="1"/>
  <c r="DC29" i="6" s="1"/>
  <c r="CZ29" i="6" a="1"/>
  <c r="CZ29" i="6" s="1"/>
  <c r="CT29" i="6" a="1"/>
  <c r="CT29" i="6" s="1"/>
  <c r="CQ29" i="6" a="1"/>
  <c r="CQ29" i="6" s="1"/>
  <c r="CV29" i="6" a="1"/>
  <c r="CV29" i="6" s="1"/>
  <c r="CM29" i="6" a="1"/>
  <c r="CM29" i="6" s="1"/>
  <c r="CS29" i="6" a="1"/>
  <c r="CS29" i="6" s="1"/>
  <c r="CP29" i="6" a="1"/>
  <c r="CP29" i="6" s="1"/>
  <c r="CN29" i="6" a="1"/>
  <c r="CN29" i="6" s="1"/>
  <c r="CK29" i="6" a="1"/>
  <c r="CK29" i="6" s="1"/>
  <c r="CH29" i="6" a="1"/>
  <c r="CH29" i="6" s="1"/>
  <c r="CD29" i="6" a="1"/>
  <c r="CD29" i="6" s="1"/>
  <c r="CA29" i="6" a="1"/>
  <c r="CA29" i="6" s="1"/>
  <c r="CJ29" i="6" a="1"/>
  <c r="CJ29" i="6" s="1"/>
  <c r="CG29" i="6" a="1"/>
  <c r="CG29" i="6" s="1"/>
  <c r="CE29" i="6" a="1"/>
  <c r="CE29" i="6" s="1"/>
  <c r="CB29" i="6" a="1"/>
  <c r="CB29" i="6" s="1"/>
  <c r="BW29" i="6"/>
  <c r="BA29" i="6" a="1"/>
  <c r="BA29" i="6" s="1"/>
  <c r="AW29" i="6" a="1"/>
  <c r="AW29" i="6" s="1"/>
  <c r="BX29" i="6"/>
  <c r="AZ29" i="6" a="1"/>
  <c r="AZ29" i="6" s="1"/>
  <c r="AV29" i="6"/>
  <c r="BY29" i="6"/>
  <c r="AY29" i="6"/>
  <c r="AU29" i="6" a="1"/>
  <c r="AU29" i="6" s="1"/>
  <c r="BV29" i="6"/>
  <c r="BB29" i="6"/>
  <c r="AX29" i="6" a="1"/>
  <c r="AX29" i="6" s="1"/>
  <c r="AT29" i="6" a="1"/>
  <c r="AT29" i="6" s="1"/>
  <c r="AR29" i="6" a="1"/>
  <c r="AR29" i="6" s="1"/>
  <c r="AN29" i="6" a="1"/>
  <c r="AN29" i="6" s="1"/>
  <c r="AJ29" i="6"/>
  <c r="AF29" i="6" a="1"/>
  <c r="AF29" i="6" s="1"/>
  <c r="AB29" i="6" a="1"/>
  <c r="AB29" i="6" s="1"/>
  <c r="U29" i="6"/>
  <c r="Q29" i="6" a="1"/>
  <c r="Q29" i="6" s="1"/>
  <c r="O29" i="6"/>
  <c r="AQ29" i="6" a="1"/>
  <c r="AQ29" i="6" s="1"/>
  <c r="AM29" i="6"/>
  <c r="AI29" i="6" a="1"/>
  <c r="AI29" i="6" s="1"/>
  <c r="AE29" i="6" a="1"/>
  <c r="AE29" i="6" s="1"/>
  <c r="AA29" i="6"/>
  <c r="X29" i="6"/>
  <c r="T29" i="6" a="1"/>
  <c r="T29" i="6" s="1"/>
  <c r="P29" i="6" a="1"/>
  <c r="P29" i="6" s="1"/>
  <c r="AP29" i="6"/>
  <c r="AL29" i="6" a="1"/>
  <c r="AL29" i="6" s="1"/>
  <c r="AH29" i="6" a="1"/>
  <c r="AH29" i="6" s="1"/>
  <c r="AD29" i="6"/>
  <c r="Z29" i="6" a="1"/>
  <c r="Z29" i="6" s="1"/>
  <c r="W29" i="6" a="1"/>
  <c r="W29" i="6" s="1"/>
  <c r="S29" i="6" a="1"/>
  <c r="S29" i="6" s="1"/>
  <c r="N29" i="6" a="1"/>
  <c r="N29" i="6" s="1"/>
  <c r="AS29" i="6"/>
  <c r="AO29" i="6" a="1"/>
  <c r="AO29" i="6" s="1"/>
  <c r="AK29" i="6" a="1"/>
  <c r="AK29" i="6" s="1"/>
  <c r="AG29" i="6"/>
  <c r="AC29" i="6" a="1"/>
  <c r="AC29" i="6" s="1"/>
  <c r="Y29" i="6" a="1"/>
  <c r="Y29" i="6" s="1"/>
  <c r="V29" i="6" a="1"/>
  <c r="V29" i="6" s="1"/>
  <c r="R29" i="6"/>
  <c r="M29" i="6" a="1"/>
  <c r="M29" i="6" s="1"/>
  <c r="J29" i="6" a="1"/>
  <c r="J29" i="6" s="1"/>
  <c r="G29" i="6" a="1"/>
  <c r="G29" i="6" s="1"/>
  <c r="L29" i="6"/>
  <c r="D29" i="6" a="1"/>
  <c r="D29" i="6" s="1"/>
  <c r="I29" i="6"/>
  <c r="E29" i="6" a="1"/>
  <c r="E29" i="6" s="1"/>
  <c r="C29" i="6" a="1"/>
  <c r="C29" i="6" s="1"/>
  <c r="K29" i="6" a="1"/>
  <c r="K29" i="6" s="1"/>
  <c r="H29" i="6" a="1"/>
  <c r="H29" i="6" s="1"/>
  <c r="F29" i="6"/>
  <c r="AX13" i="6" a="1"/>
  <c r="AX13" i="6" s="1"/>
  <c r="AU13" i="6" a="1"/>
  <c r="AU13" i="6" s="1"/>
  <c r="BA13" i="6" a="1"/>
  <c r="BA13" i="6" s="1"/>
  <c r="AI13" i="6" a="1"/>
  <c r="AI13" i="6" s="1"/>
  <c r="Q13" i="6" a="1"/>
  <c r="Q13" i="6" s="1"/>
  <c r="AL13" i="6" a="1"/>
  <c r="AL13" i="6" s="1"/>
  <c r="Z13" i="6" a="1"/>
  <c r="Z13" i="6" s="1"/>
  <c r="AO13" i="6" a="1"/>
  <c r="AO13" i="6" s="1"/>
  <c r="AC13" i="6" a="1"/>
  <c r="AC13" i="6" s="1"/>
  <c r="W13" i="6" a="1"/>
  <c r="W13" i="6" s="1"/>
  <c r="N13" i="6" a="1"/>
  <c r="N13" i="6" s="1"/>
  <c r="AR13" i="6" a="1"/>
  <c r="AR13" i="6" s="1"/>
  <c r="AF13" i="6" a="1"/>
  <c r="AF13" i="6" s="1"/>
  <c r="T13" i="6" a="1"/>
  <c r="T13" i="6" s="1"/>
  <c r="H13" i="6" a="1"/>
  <c r="H13" i="6" s="1"/>
  <c r="E13" i="6" a="1"/>
  <c r="E13" i="6" s="1"/>
  <c r="C13" i="6" a="1"/>
  <c r="C13" i="6" s="1"/>
  <c r="K13" i="6" a="1"/>
  <c r="K13" i="6" s="1"/>
  <c r="ES92" i="6"/>
  <c r="C96" i="21" s="1"/>
  <c r="ET92" i="6"/>
  <c r="E96" i="21" s="1"/>
  <c r="EU92" i="6"/>
  <c r="G96" i="21" s="1"/>
  <c r="EV92" i="6"/>
  <c r="I96" i="21" s="1"/>
  <c r="DX92" i="6" a="1"/>
  <c r="DX92" i="6" s="1"/>
  <c r="DW92" i="6" a="1"/>
  <c r="DW92" i="6" s="1"/>
  <c r="EP92" i="6" a="1"/>
  <c r="EP92" i="6" s="1"/>
  <c r="DQ92" i="6" a="1"/>
  <c r="DQ92" i="6" s="1"/>
  <c r="EQ92" i="6" a="1"/>
  <c r="EQ92" i="6" s="1"/>
  <c r="DU92" i="6" a="1"/>
  <c r="DU92" i="6" s="1"/>
  <c r="DR92" i="6" a="1"/>
  <c r="DR92" i="6" s="1"/>
  <c r="DN92" i="6" a="1"/>
  <c r="DN92" i="6" s="1"/>
  <c r="EN92" i="6" a="1"/>
  <c r="EN92" i="6" s="1"/>
  <c r="DL92" i="6" a="1"/>
  <c r="DL92" i="6" s="1"/>
  <c r="DT92" i="6" a="1"/>
  <c r="DT92" i="6" s="1"/>
  <c r="DK92" i="6" a="1"/>
  <c r="DK92" i="6" s="1"/>
  <c r="DO92" i="6" a="1"/>
  <c r="DO92" i="6" s="1"/>
  <c r="DI92" i="6" a="1"/>
  <c r="DI92" i="6" s="1"/>
  <c r="EO92" i="6" a="1"/>
  <c r="EO92" i="6" s="1"/>
  <c r="EM92" i="6" a="1"/>
  <c r="EM92" i="6" s="1"/>
  <c r="EK92" i="6" a="1"/>
  <c r="EK92" i="6" s="1"/>
  <c r="EL92" i="6" a="1"/>
  <c r="EL92" i="6" s="1"/>
  <c r="DH92" i="6" a="1"/>
  <c r="DH92" i="6" s="1"/>
  <c r="DE92" i="6" a="1"/>
  <c r="DE92" i="6" s="1"/>
  <c r="CZ92" i="6" a="1"/>
  <c r="CZ92" i="6" s="1"/>
  <c r="CV92" i="6" a="1"/>
  <c r="CV92" i="6" s="1"/>
  <c r="CY92" i="6" a="1"/>
  <c r="CY92" i="6" s="1"/>
  <c r="EH92" i="6" a="1"/>
  <c r="EH92" i="6" s="1"/>
  <c r="DF92" i="6" a="1"/>
  <c r="DF92" i="6" s="1"/>
  <c r="DC92" i="6" a="1"/>
  <c r="DC92" i="6" s="1"/>
  <c r="DB92" i="6" a="1"/>
  <c r="DB92" i="6" s="1"/>
  <c r="EI92" i="6" a="1"/>
  <c r="EI92" i="6" s="1"/>
  <c r="CW92" i="6" a="1"/>
  <c r="CW92" i="6" s="1"/>
  <c r="CT92" i="6" a="1"/>
  <c r="CT92" i="6" s="1"/>
  <c r="EF92" i="6" a="1"/>
  <c r="EF92" i="6" s="1"/>
  <c r="CM92" i="6" a="1"/>
  <c r="CM92" i="6" s="1"/>
  <c r="ED92" i="6" a="1"/>
  <c r="ED92" i="6" s="1"/>
  <c r="CS92" i="6" a="1"/>
  <c r="CS92" i="6" s="1"/>
  <c r="CQ92" i="6" a="1"/>
  <c r="CQ92" i="6" s="1"/>
  <c r="CP92" i="6" a="1"/>
  <c r="CP92" i="6" s="1"/>
  <c r="EE92" i="6" a="1"/>
  <c r="EE92" i="6" s="1"/>
  <c r="CN92" i="6" a="1"/>
  <c r="CN92" i="6" s="1"/>
  <c r="EC92" i="6" a="1"/>
  <c r="EC92" i="6" s="1"/>
  <c r="CD92" i="6" a="1"/>
  <c r="CD92" i="6" s="1"/>
  <c r="CH92" i="6" a="1"/>
  <c r="CH92" i="6" s="1"/>
  <c r="CK92" i="6" a="1"/>
  <c r="CK92" i="6" s="1"/>
  <c r="CG92" i="6" a="1"/>
  <c r="CG92" i="6" s="1"/>
  <c r="EB92" i="6" a="1"/>
  <c r="EB92" i="6" s="1"/>
  <c r="CJ92" i="6" a="1"/>
  <c r="CJ92" i="6" s="1"/>
  <c r="CE92" i="6" a="1"/>
  <c r="CE92" i="6" s="1"/>
  <c r="CB92" i="6" a="1"/>
  <c r="CB92" i="6" s="1"/>
  <c r="BW92" i="6"/>
  <c r="F96" i="21" s="1"/>
  <c r="BB92" i="6"/>
  <c r="BT92" i="6" s="1" a="1"/>
  <c r="BT92" i="6" s="1"/>
  <c r="AX92" i="6" a="1"/>
  <c r="AX92" i="6" s="1"/>
  <c r="AT92" i="6" a="1"/>
  <c r="AT92" i="6" s="1"/>
  <c r="AR92" i="6" a="1"/>
  <c r="AR92" i="6" s="1"/>
  <c r="AN92" i="6" a="1"/>
  <c r="AN92" i="6" s="1"/>
  <c r="AJ92" i="6"/>
  <c r="BN92" i="6" s="1" a="1"/>
  <c r="BN92" i="6" s="1"/>
  <c r="AF92" i="6" a="1"/>
  <c r="AF92" i="6" s="1"/>
  <c r="AB92" i="6" a="1"/>
  <c r="AB92" i="6" s="1"/>
  <c r="EA92" i="6" a="1"/>
  <c r="EA92" i="6" s="1"/>
  <c r="BX92" i="6"/>
  <c r="H96" i="21" s="1"/>
  <c r="BA92" i="6" a="1"/>
  <c r="BA92" i="6" s="1"/>
  <c r="AW92" i="6" a="1"/>
  <c r="AW92" i="6" s="1"/>
  <c r="AQ92" i="6" a="1"/>
  <c r="AQ92" i="6" s="1"/>
  <c r="AM92" i="6"/>
  <c r="BO92" i="6" s="1" a="1"/>
  <c r="BO92" i="6" s="1"/>
  <c r="AI92" i="6" a="1"/>
  <c r="AI92" i="6" s="1"/>
  <c r="AE92" i="6" a="1"/>
  <c r="AE92" i="6" s="1"/>
  <c r="AA92" i="6"/>
  <c r="BK92" i="6" s="1" a="1"/>
  <c r="BK92" i="6" s="1"/>
  <c r="BY92" i="6"/>
  <c r="J96" i="21" s="1"/>
  <c r="AZ92" i="6" a="1"/>
  <c r="AZ92" i="6" s="1"/>
  <c r="AV92" i="6"/>
  <c r="BR92" i="6" s="1" a="1"/>
  <c r="BR92" i="6" s="1"/>
  <c r="AP92" i="6"/>
  <c r="BP92" i="6" s="1" a="1"/>
  <c r="BP92" i="6" s="1"/>
  <c r="AL92" i="6" a="1"/>
  <c r="AL92" i="6" s="1"/>
  <c r="AH92" i="6" a="1"/>
  <c r="AH92" i="6" s="1"/>
  <c r="AD92" i="6"/>
  <c r="BL92" i="6" s="1" a="1"/>
  <c r="BL92" i="6" s="1"/>
  <c r="Z92" i="6" a="1"/>
  <c r="Z92" i="6" s="1"/>
  <c r="CA92" i="6" a="1"/>
  <c r="CA92" i="6" s="1"/>
  <c r="BV92" i="6"/>
  <c r="D96" i="21" s="1"/>
  <c r="AY92" i="6"/>
  <c r="BS92" i="6" s="1" a="1"/>
  <c r="BS92" i="6" s="1"/>
  <c r="AU92" i="6" a="1"/>
  <c r="AU92" i="6" s="1"/>
  <c r="AS92" i="6"/>
  <c r="BQ92" i="6" s="1" a="1"/>
  <c r="BQ92" i="6" s="1"/>
  <c r="AO92" i="6" a="1"/>
  <c r="AO92" i="6" s="1"/>
  <c r="AK92" i="6" a="1"/>
  <c r="AK92" i="6" s="1"/>
  <c r="AG92" i="6"/>
  <c r="BM92" i="6" s="1" a="1"/>
  <c r="BM92" i="6" s="1"/>
  <c r="AC92" i="6" a="1"/>
  <c r="AC92" i="6" s="1"/>
  <c r="Y92" i="6" a="1"/>
  <c r="Y92" i="6" s="1"/>
  <c r="V92" i="6" a="1"/>
  <c r="V92" i="6" s="1"/>
  <c r="S92" i="6" a="1"/>
  <c r="S92" i="6" s="1"/>
  <c r="Q92" i="6" a="1"/>
  <c r="Q92" i="6" s="1"/>
  <c r="O92" i="6"/>
  <c r="BG92" i="6" s="1" a="1"/>
  <c r="BG92" i="6" s="1"/>
  <c r="P92" i="6" a="1"/>
  <c r="P92" i="6" s="1"/>
  <c r="N92" i="6" a="1"/>
  <c r="N92" i="6" s="1"/>
  <c r="L92" i="6"/>
  <c r="BF92" i="6" s="1" a="1"/>
  <c r="BF92" i="6" s="1"/>
  <c r="X92" i="6"/>
  <c r="BJ92" i="6" s="1" a="1"/>
  <c r="BJ92" i="6" s="1"/>
  <c r="U92" i="6"/>
  <c r="BI92" i="6" s="1" a="1"/>
  <c r="BI92" i="6" s="1"/>
  <c r="M92" i="6" a="1"/>
  <c r="M92" i="6" s="1"/>
  <c r="K92" i="6" a="1"/>
  <c r="K92" i="6" s="1"/>
  <c r="W92" i="6" a="1"/>
  <c r="W92" i="6" s="1"/>
  <c r="T92" i="6" a="1"/>
  <c r="T92" i="6" s="1"/>
  <c r="R92" i="6"/>
  <c r="BH92" i="6" s="1" a="1"/>
  <c r="BH92" i="6" s="1"/>
  <c r="J92" i="6" a="1"/>
  <c r="J92" i="6" s="1"/>
  <c r="E92" i="6" a="1"/>
  <c r="E92" i="6" s="1"/>
  <c r="I92" i="6"/>
  <c r="BE92" i="6" s="1" a="1"/>
  <c r="BE92" i="6" s="1"/>
  <c r="F92" i="6"/>
  <c r="BD92" i="6" s="1" a="1"/>
  <c r="BD92" i="6" s="1"/>
  <c r="C92" i="6" a="1"/>
  <c r="C92" i="6" s="1"/>
  <c r="B96" i="21" s="1"/>
  <c r="H92" i="6" a="1"/>
  <c r="H92" i="6" s="1"/>
  <c r="G92" i="6" a="1"/>
  <c r="G92" i="6" s="1"/>
  <c r="D92" i="6" a="1"/>
  <c r="D92" i="6" s="1"/>
  <c r="ES76" i="6"/>
  <c r="C80" i="21" s="1"/>
  <c r="ET76" i="6"/>
  <c r="E80" i="21" s="1"/>
  <c r="EU76" i="6"/>
  <c r="G80" i="21" s="1"/>
  <c r="EV76" i="6"/>
  <c r="I80" i="21" s="1"/>
  <c r="DX76" i="6" a="1"/>
  <c r="DX76" i="6" s="1"/>
  <c r="DW76" i="6" a="1"/>
  <c r="DW76" i="6" s="1"/>
  <c r="EP76" i="6" a="1"/>
  <c r="EP76" i="6" s="1"/>
  <c r="EQ76" i="6" a="1"/>
  <c r="EQ76" i="6" s="1"/>
  <c r="DU76" i="6" a="1"/>
  <c r="DU76" i="6" s="1"/>
  <c r="DN76" i="6" a="1"/>
  <c r="DN76" i="6" s="1"/>
  <c r="EO76" i="6" a="1"/>
  <c r="EO76" i="6" s="1"/>
  <c r="DR76" i="6" a="1"/>
  <c r="DR76" i="6" s="1"/>
  <c r="EN76" i="6" a="1"/>
  <c r="EN76" i="6" s="1"/>
  <c r="DO76" i="6" a="1"/>
  <c r="DO76" i="6" s="1"/>
  <c r="EM76" i="6" a="1"/>
  <c r="EM76" i="6" s="1"/>
  <c r="DT76" i="6" a="1"/>
  <c r="DT76" i="6" s="1"/>
  <c r="DL76" i="6" a="1"/>
  <c r="DL76" i="6" s="1"/>
  <c r="DQ76" i="6" a="1"/>
  <c r="DQ76" i="6" s="1"/>
  <c r="DI76" i="6" a="1"/>
  <c r="DI76" i="6" s="1"/>
  <c r="DK76" i="6" a="1"/>
  <c r="DK76" i="6" s="1"/>
  <c r="DF76" i="6" a="1"/>
  <c r="DF76" i="6" s="1"/>
  <c r="EL76" i="6" a="1"/>
  <c r="EL76" i="6" s="1"/>
  <c r="DH76" i="6" a="1"/>
  <c r="DH76" i="6" s="1"/>
  <c r="EK76" i="6" a="1"/>
  <c r="EK76" i="6" s="1"/>
  <c r="CZ76" i="6" a="1"/>
  <c r="CZ76" i="6" s="1"/>
  <c r="CV76" i="6" a="1"/>
  <c r="CV76" i="6" s="1"/>
  <c r="DE76" i="6" a="1"/>
  <c r="DE76" i="6" s="1"/>
  <c r="EJ76" i="6" a="1"/>
  <c r="EJ76" i="6" s="1"/>
  <c r="CY76" i="6" a="1"/>
  <c r="CY76" i="6" s="1"/>
  <c r="DC76" i="6" a="1"/>
  <c r="DC76" i="6" s="1"/>
  <c r="DB76" i="6" a="1"/>
  <c r="DB76" i="6" s="1"/>
  <c r="EI76" i="6" a="1"/>
  <c r="EI76" i="6" s="1"/>
  <c r="CW76" i="6" a="1"/>
  <c r="CW76" i="6" s="1"/>
  <c r="CS76" i="6" a="1"/>
  <c r="CS76" i="6" s="1"/>
  <c r="CQ76" i="6" a="1"/>
  <c r="CQ76" i="6" s="1"/>
  <c r="CM76" i="6" a="1"/>
  <c r="CM76" i="6" s="1"/>
  <c r="CP76" i="6" a="1"/>
  <c r="CP76" i="6" s="1"/>
  <c r="EG76" i="6" a="1"/>
  <c r="EG76" i="6" s="1"/>
  <c r="EE76" i="6" a="1"/>
  <c r="EE76" i="6" s="1"/>
  <c r="CT76" i="6" a="1"/>
  <c r="CT76" i="6" s="1"/>
  <c r="EF76" i="6" a="1"/>
  <c r="EF76" i="6" s="1"/>
  <c r="CN76" i="6" a="1"/>
  <c r="CN76" i="6" s="1"/>
  <c r="EC76" i="6" a="1"/>
  <c r="EC76" i="6" s="1"/>
  <c r="CD76" i="6" a="1"/>
  <c r="CD76" i="6" s="1"/>
  <c r="CK76" i="6" a="1"/>
  <c r="CK76" i="6" s="1"/>
  <c r="CH76" i="6" a="1"/>
  <c r="CH76" i="6" s="1"/>
  <c r="CJ76" i="6" a="1"/>
  <c r="CJ76" i="6" s="1"/>
  <c r="CG76" i="6" a="1"/>
  <c r="CG76" i="6" s="1"/>
  <c r="EB76" i="6" a="1"/>
  <c r="EB76" i="6" s="1"/>
  <c r="CE76" i="6" a="1"/>
  <c r="CE76" i="6" s="1"/>
  <c r="CB76" i="6" a="1"/>
  <c r="CB76" i="6" s="1"/>
  <c r="BW76" i="6"/>
  <c r="F80" i="21" s="1"/>
  <c r="BA76" i="6" a="1"/>
  <c r="BA76" i="6" s="1"/>
  <c r="AW76" i="6" a="1"/>
  <c r="AW76" i="6" s="1"/>
  <c r="AT76" i="6" a="1"/>
  <c r="AT76" i="6" s="1"/>
  <c r="AQ76" i="6" a="1"/>
  <c r="AQ76" i="6" s="1"/>
  <c r="AM76" i="6"/>
  <c r="BO76" i="6" s="1" a="1"/>
  <c r="BO76" i="6" s="1"/>
  <c r="AI76" i="6" a="1"/>
  <c r="AI76" i="6" s="1"/>
  <c r="AE76" i="6" a="1"/>
  <c r="AE76" i="6" s="1"/>
  <c r="AA76" i="6"/>
  <c r="BK76" i="6" s="1" a="1"/>
  <c r="BK76" i="6" s="1"/>
  <c r="EA76" i="6" a="1"/>
  <c r="EA76" i="6" s="1"/>
  <c r="BX76" i="6"/>
  <c r="H80" i="21" s="1"/>
  <c r="AZ76" i="6" a="1"/>
  <c r="AZ76" i="6" s="1"/>
  <c r="AV76" i="6"/>
  <c r="BR76" i="6" s="1" a="1"/>
  <c r="BR76" i="6" s="1"/>
  <c r="AP76" i="6"/>
  <c r="BP76" i="6" s="1" a="1"/>
  <c r="BP76" i="6" s="1"/>
  <c r="AL76" i="6" a="1"/>
  <c r="AL76" i="6" s="1"/>
  <c r="AH76" i="6" a="1"/>
  <c r="AH76" i="6" s="1"/>
  <c r="AD76" i="6"/>
  <c r="BL76" i="6" s="1" a="1"/>
  <c r="BL76" i="6" s="1"/>
  <c r="Z76" i="6" a="1"/>
  <c r="Z76" i="6" s="1"/>
  <c r="BY76" i="6"/>
  <c r="J80" i="21" s="1"/>
  <c r="AY76" i="6"/>
  <c r="BS76" i="6" s="1" a="1"/>
  <c r="BS76" i="6" s="1"/>
  <c r="AU76" i="6" a="1"/>
  <c r="AU76" i="6" s="1"/>
  <c r="AS76" i="6"/>
  <c r="BQ76" i="6" s="1" a="1"/>
  <c r="BQ76" i="6" s="1"/>
  <c r="AO76" i="6" a="1"/>
  <c r="AO76" i="6" s="1"/>
  <c r="AK76" i="6" a="1"/>
  <c r="AK76" i="6" s="1"/>
  <c r="AG76" i="6"/>
  <c r="BM76" i="6" s="1" a="1"/>
  <c r="BM76" i="6" s="1"/>
  <c r="AC76" i="6" a="1"/>
  <c r="AC76" i="6" s="1"/>
  <c r="Y76" i="6" a="1"/>
  <c r="Y76" i="6" s="1"/>
  <c r="CA76" i="6" a="1"/>
  <c r="CA76" i="6" s="1"/>
  <c r="BV76" i="6"/>
  <c r="D80" i="21" s="1"/>
  <c r="BB76" i="6"/>
  <c r="BT76" i="6" s="1" a="1"/>
  <c r="BT76" i="6" s="1"/>
  <c r="AX76" i="6" a="1"/>
  <c r="AX76" i="6" s="1"/>
  <c r="AR76" i="6" a="1"/>
  <c r="AR76" i="6" s="1"/>
  <c r="AN76" i="6" a="1"/>
  <c r="AN76" i="6" s="1"/>
  <c r="AJ76" i="6"/>
  <c r="BN76" i="6" s="1" a="1"/>
  <c r="BN76" i="6" s="1"/>
  <c r="AF76" i="6" a="1"/>
  <c r="AF76" i="6" s="1"/>
  <c r="AB76" i="6" a="1"/>
  <c r="AB76" i="6" s="1"/>
  <c r="X76" i="6"/>
  <c r="BJ76" i="6" s="1" a="1"/>
  <c r="BJ76" i="6" s="1"/>
  <c r="P76" i="6" a="1"/>
  <c r="P76" i="6" s="1"/>
  <c r="O76" i="6"/>
  <c r="BG76" i="6" s="1" a="1"/>
  <c r="BG76" i="6" s="1"/>
  <c r="W76" i="6" a="1"/>
  <c r="W76" i="6" s="1"/>
  <c r="U76" i="6"/>
  <c r="BI76" i="6" s="1" a="1"/>
  <c r="BI76" i="6" s="1"/>
  <c r="N76" i="6" a="1"/>
  <c r="N76" i="6" s="1"/>
  <c r="L76" i="6"/>
  <c r="BF76" i="6" s="1" a="1"/>
  <c r="BF76" i="6" s="1"/>
  <c r="V76" i="6" a="1"/>
  <c r="V76" i="6" s="1"/>
  <c r="T76" i="6" a="1"/>
  <c r="T76" i="6" s="1"/>
  <c r="R76" i="6"/>
  <c r="BH76" i="6" s="1" a="1"/>
  <c r="BH76" i="6" s="1"/>
  <c r="M76" i="6" a="1"/>
  <c r="M76" i="6" s="1"/>
  <c r="K76" i="6" a="1"/>
  <c r="K76" i="6" s="1"/>
  <c r="S76" i="6" a="1"/>
  <c r="S76" i="6" s="1"/>
  <c r="Q76" i="6" a="1"/>
  <c r="Q76" i="6" s="1"/>
  <c r="J76" i="6" a="1"/>
  <c r="J76" i="6" s="1"/>
  <c r="H76" i="6" a="1"/>
  <c r="H76" i="6" s="1"/>
  <c r="E76" i="6" a="1"/>
  <c r="E76" i="6" s="1"/>
  <c r="G76" i="6" a="1"/>
  <c r="G76" i="6" s="1"/>
  <c r="F76" i="6"/>
  <c r="BD76" i="6" s="1" a="1"/>
  <c r="BD76" i="6" s="1"/>
  <c r="C76" i="6" a="1"/>
  <c r="C76" i="6" s="1"/>
  <c r="B80" i="21" s="1"/>
  <c r="I76" i="6"/>
  <c r="BE76" i="6" s="1" a="1"/>
  <c r="BE76" i="6" s="1"/>
  <c r="D76" i="6" a="1"/>
  <c r="D76" i="6" s="1"/>
  <c r="ES59" i="6"/>
  <c r="C63" i="21" s="1"/>
  <c r="ET59" i="6"/>
  <c r="E63" i="21" s="1"/>
  <c r="EU59" i="6"/>
  <c r="G63" i="21" s="1"/>
  <c r="EV59" i="6"/>
  <c r="I63" i="21" s="1"/>
  <c r="DX59" i="6" a="1"/>
  <c r="DX59" i="6" s="1"/>
  <c r="DW59" i="6" a="1"/>
  <c r="DW59" i="6" s="1"/>
  <c r="EQ59" i="6" a="1"/>
  <c r="EQ59" i="6" s="1"/>
  <c r="EP59" i="6" a="1"/>
  <c r="EP59" i="6" s="1"/>
  <c r="DT59" i="6" a="1"/>
  <c r="DT59" i="6" s="1"/>
  <c r="DU59" i="6" a="1"/>
  <c r="DU59" i="6" s="1"/>
  <c r="DN59" i="6" a="1"/>
  <c r="DN59" i="6" s="1"/>
  <c r="DR59" i="6" a="1"/>
  <c r="DR59" i="6" s="1"/>
  <c r="DO59" i="6" a="1"/>
  <c r="DO59" i="6" s="1"/>
  <c r="DK59" i="6" a="1"/>
  <c r="DK59" i="6" s="1"/>
  <c r="EM59" i="6" a="1"/>
  <c r="EM59" i="6" s="1"/>
  <c r="EO59" i="6" a="1"/>
  <c r="EO59" i="6" s="1"/>
  <c r="DI59" i="6" a="1"/>
  <c r="DI59" i="6" s="1"/>
  <c r="DQ59" i="6" a="1"/>
  <c r="DQ59" i="6" s="1"/>
  <c r="DL59" i="6" a="1"/>
  <c r="DL59" i="6" s="1"/>
  <c r="EL59" i="6" a="1"/>
  <c r="EL59" i="6" s="1"/>
  <c r="DH59" i="6" a="1"/>
  <c r="DH59" i="6" s="1"/>
  <c r="EK59" i="6" a="1"/>
  <c r="EK59" i="6" s="1"/>
  <c r="DE59" i="6" a="1"/>
  <c r="DE59" i="6" s="1"/>
  <c r="EJ59" i="6" a="1"/>
  <c r="EJ59" i="6" s="1"/>
  <c r="DB59" i="6" a="1"/>
  <c r="DB59" i="6" s="1"/>
  <c r="CY59" i="6" a="1"/>
  <c r="CY59" i="6" s="1"/>
  <c r="CW59" i="6" a="1"/>
  <c r="CW59" i="6" s="1"/>
  <c r="DF59" i="6" a="1"/>
  <c r="DF59" i="6" s="1"/>
  <c r="EI59" i="6" a="1"/>
  <c r="EI59" i="6" s="1"/>
  <c r="DC59" i="6" a="1"/>
  <c r="DC59" i="6" s="1"/>
  <c r="CZ59" i="6" a="1"/>
  <c r="CZ59" i="6" s="1"/>
  <c r="CT59" i="6" a="1"/>
  <c r="CT59" i="6" s="1"/>
  <c r="CQ59" i="6" a="1"/>
  <c r="CQ59" i="6" s="1"/>
  <c r="EE59" i="6" a="1"/>
  <c r="EE59" i="6" s="1"/>
  <c r="CM59" i="6" a="1"/>
  <c r="CM59" i="6" s="1"/>
  <c r="EH59" i="6" a="1"/>
  <c r="EH59" i="6" s="1"/>
  <c r="EG59" i="6" a="1"/>
  <c r="EG59" i="6" s="1"/>
  <c r="CS59" i="6" a="1"/>
  <c r="CS59" i="6" s="1"/>
  <c r="EF59" i="6" a="1"/>
  <c r="EF59" i="6" s="1"/>
  <c r="CP59" i="6" a="1"/>
  <c r="CP59" i="6" s="1"/>
  <c r="CV59" i="6" a="1"/>
  <c r="CV59" i="6" s="1"/>
  <c r="CN59" i="6" a="1"/>
  <c r="CN59" i="6" s="1"/>
  <c r="CK59" i="6" a="1"/>
  <c r="CK59" i="6" s="1"/>
  <c r="CH59" i="6" a="1"/>
  <c r="CH59" i="6" s="1"/>
  <c r="CD59" i="6" a="1"/>
  <c r="CD59" i="6" s="1"/>
  <c r="ED59" i="6" a="1"/>
  <c r="ED59" i="6" s="1"/>
  <c r="CJ59" i="6" a="1"/>
  <c r="CJ59" i="6" s="1"/>
  <c r="EC59" i="6" a="1"/>
  <c r="EC59" i="6" s="1"/>
  <c r="CG59" i="6" a="1"/>
  <c r="CG59" i="6" s="1"/>
  <c r="CE59" i="6" a="1"/>
  <c r="CE59" i="6" s="1"/>
  <c r="CA59" i="6" a="1"/>
  <c r="CA59" i="6" s="1"/>
  <c r="BW59" i="6"/>
  <c r="F63" i="21" s="1"/>
  <c r="AX59" i="6" a="1"/>
  <c r="AX59" i="6" s="1"/>
  <c r="AP59" i="6"/>
  <c r="BP59" i="6" s="1" a="1"/>
  <c r="BP59" i="6" s="1"/>
  <c r="AL59" i="6" a="1"/>
  <c r="AL59" i="6" s="1"/>
  <c r="AH59" i="6" a="1"/>
  <c r="AH59" i="6" s="1"/>
  <c r="AD59" i="6"/>
  <c r="BL59" i="6" s="1" a="1"/>
  <c r="BL59" i="6" s="1"/>
  <c r="CB59" i="6" a="1"/>
  <c r="CB59" i="6" s="1"/>
  <c r="BX59" i="6"/>
  <c r="H63" i="21" s="1"/>
  <c r="AZ59" i="6" a="1"/>
  <c r="AZ59" i="6" s="1"/>
  <c r="AU59" i="6" a="1"/>
  <c r="AU59" i="6" s="1"/>
  <c r="AS59" i="6"/>
  <c r="BQ59" i="6" s="1" a="1"/>
  <c r="BQ59" i="6" s="1"/>
  <c r="AO59" i="6" a="1"/>
  <c r="AO59" i="6" s="1"/>
  <c r="AK59" i="6" a="1"/>
  <c r="AK59" i="6" s="1"/>
  <c r="AG59" i="6"/>
  <c r="BM59" i="6" s="1" a="1"/>
  <c r="BM59" i="6" s="1"/>
  <c r="AC59" i="6" a="1"/>
  <c r="AC59" i="6" s="1"/>
  <c r="EA59" i="6" a="1"/>
  <c r="EA59" i="6" s="1"/>
  <c r="BY59" i="6"/>
  <c r="J63" i="21" s="1"/>
  <c r="BB59" i="6"/>
  <c r="BT59" i="6" s="1" a="1"/>
  <c r="BT59" i="6" s="1"/>
  <c r="AY59" i="6"/>
  <c r="BS59" i="6" s="1" a="1"/>
  <c r="BS59" i="6" s="1"/>
  <c r="AW59" i="6" a="1"/>
  <c r="AW59" i="6" s="1"/>
  <c r="AT59" i="6" a="1"/>
  <c r="AT59" i="6" s="1"/>
  <c r="AR59" i="6" a="1"/>
  <c r="AR59" i="6" s="1"/>
  <c r="AN59" i="6" a="1"/>
  <c r="AN59" i="6" s="1"/>
  <c r="BV59" i="6"/>
  <c r="D63" i="21" s="1"/>
  <c r="BA59" i="6" a="1"/>
  <c r="BA59" i="6" s="1"/>
  <c r="AV59" i="6"/>
  <c r="BR59" i="6" s="1" a="1"/>
  <c r="BR59" i="6" s="1"/>
  <c r="AQ59" i="6" a="1"/>
  <c r="AQ59" i="6" s="1"/>
  <c r="AM59" i="6"/>
  <c r="BO59" i="6" s="1" a="1"/>
  <c r="BO59" i="6" s="1"/>
  <c r="AE59" i="6" a="1"/>
  <c r="AE59" i="6" s="1"/>
  <c r="Y59" i="6" a="1"/>
  <c r="Y59" i="6" s="1"/>
  <c r="W59" i="6" a="1"/>
  <c r="W59" i="6" s="1"/>
  <c r="P59" i="6" a="1"/>
  <c r="P59" i="6" s="1"/>
  <c r="L59" i="6"/>
  <c r="BF59" i="6" s="1" a="1"/>
  <c r="BF59" i="6" s="1"/>
  <c r="AJ59" i="6"/>
  <c r="BN59" i="6" s="1" a="1"/>
  <c r="BN59" i="6" s="1"/>
  <c r="AB59" i="6" a="1"/>
  <c r="AB59" i="6" s="1"/>
  <c r="V59" i="6" a="1"/>
  <c r="V59" i="6" s="1"/>
  <c r="T59" i="6" a="1"/>
  <c r="T59" i="6" s="1"/>
  <c r="N59" i="6" a="1"/>
  <c r="N59" i="6" s="1"/>
  <c r="K59" i="6" a="1"/>
  <c r="K59" i="6" s="1"/>
  <c r="AI59" i="6" a="1"/>
  <c r="AI59" i="6" s="1"/>
  <c r="AA59" i="6"/>
  <c r="BK59" i="6" s="1" a="1"/>
  <c r="BK59" i="6" s="1"/>
  <c r="R59" i="6"/>
  <c r="BH59" i="6" s="1" a="1"/>
  <c r="BH59" i="6" s="1"/>
  <c r="M59" i="6" a="1"/>
  <c r="M59" i="6" s="1"/>
  <c r="AF59" i="6" a="1"/>
  <c r="AF59" i="6" s="1"/>
  <c r="Z59" i="6" a="1"/>
  <c r="Z59" i="6" s="1"/>
  <c r="X59" i="6"/>
  <c r="BJ59" i="6" s="1" a="1"/>
  <c r="BJ59" i="6" s="1"/>
  <c r="U59" i="6"/>
  <c r="BI59" i="6" s="1" a="1"/>
  <c r="BI59" i="6" s="1"/>
  <c r="S59" i="6" a="1"/>
  <c r="S59" i="6" s="1"/>
  <c r="Q59" i="6" a="1"/>
  <c r="Q59" i="6" s="1"/>
  <c r="O59" i="6"/>
  <c r="BG59" i="6" s="1" a="1"/>
  <c r="BG59" i="6" s="1"/>
  <c r="J59" i="6" a="1"/>
  <c r="J59" i="6" s="1"/>
  <c r="I59" i="6"/>
  <c r="BE59" i="6" s="1" a="1"/>
  <c r="BE59" i="6" s="1"/>
  <c r="E59" i="6" a="1"/>
  <c r="E59" i="6" s="1"/>
  <c r="H59" i="6" a="1"/>
  <c r="H59" i="6" s="1"/>
  <c r="G59" i="6" a="1"/>
  <c r="G59" i="6" s="1"/>
  <c r="F59" i="6"/>
  <c r="BD59" i="6" s="1" a="1"/>
  <c r="BD59" i="6" s="1"/>
  <c r="C59" i="6" a="1"/>
  <c r="C59" i="6" s="1"/>
  <c r="B63" i="21" s="1"/>
  <c r="D59" i="6" a="1"/>
  <c r="D59" i="6" s="1"/>
  <c r="ES41" i="6"/>
  <c r="ET41" i="6"/>
  <c r="EU41" i="6"/>
  <c r="EV41" i="6"/>
  <c r="DX41" i="6" a="1"/>
  <c r="DX41" i="6" s="1"/>
  <c r="DT41" i="6" a="1"/>
  <c r="DT41" i="6" s="1"/>
  <c r="DW41" i="6" a="1"/>
  <c r="DW41" i="6" s="1"/>
  <c r="DU41" i="6" a="1"/>
  <c r="DU41" i="6" s="1"/>
  <c r="DR41" i="6" a="1"/>
  <c r="DR41" i="6" s="1"/>
  <c r="DN41" i="6" a="1"/>
  <c r="DN41" i="6" s="1"/>
  <c r="DQ41" i="6" a="1"/>
  <c r="DQ41" i="6" s="1"/>
  <c r="DL41" i="6" a="1"/>
  <c r="DL41" i="6" s="1"/>
  <c r="DO41" i="6" a="1"/>
  <c r="DO41" i="6" s="1"/>
  <c r="DK41" i="6" a="1"/>
  <c r="DK41" i="6" s="1"/>
  <c r="DF41" i="6" a="1"/>
  <c r="DF41" i="6" s="1"/>
  <c r="DH41" i="6" a="1"/>
  <c r="DH41" i="6" s="1"/>
  <c r="DI41" i="6" a="1"/>
  <c r="DI41" i="6" s="1"/>
  <c r="DB41" i="6" a="1"/>
  <c r="DB41" i="6" s="1"/>
  <c r="CW41" i="6" a="1"/>
  <c r="CW41" i="6" s="1"/>
  <c r="DE41" i="6" a="1"/>
  <c r="DE41" i="6" s="1"/>
  <c r="DC41" i="6" a="1"/>
  <c r="DC41" i="6" s="1"/>
  <c r="CZ41" i="6" a="1"/>
  <c r="CZ41" i="6" s="1"/>
  <c r="CY41" i="6" a="1"/>
  <c r="CY41" i="6" s="1"/>
  <c r="CT41" i="6" a="1"/>
  <c r="CT41" i="6" s="1"/>
  <c r="CV41" i="6" a="1"/>
  <c r="CV41" i="6" s="1"/>
  <c r="CM41" i="6" a="1"/>
  <c r="CM41" i="6" s="1"/>
  <c r="CS41" i="6" a="1"/>
  <c r="CS41" i="6" s="1"/>
  <c r="CQ41" i="6" a="1"/>
  <c r="CQ41" i="6" s="1"/>
  <c r="CP41" i="6" a="1"/>
  <c r="CP41" i="6" s="1"/>
  <c r="CN41" i="6" a="1"/>
  <c r="CN41" i="6" s="1"/>
  <c r="CK41" i="6" a="1"/>
  <c r="CK41" i="6" s="1"/>
  <c r="CH41" i="6" a="1"/>
  <c r="CH41" i="6" s="1"/>
  <c r="CD41" i="6" a="1"/>
  <c r="CD41" i="6" s="1"/>
  <c r="CA41" i="6" a="1"/>
  <c r="CA41" i="6" s="1"/>
  <c r="CJ41" i="6" a="1"/>
  <c r="CJ41" i="6" s="1"/>
  <c r="CG41" i="6" a="1"/>
  <c r="CG41" i="6" s="1"/>
  <c r="CE41" i="6" a="1"/>
  <c r="CE41" i="6" s="1"/>
  <c r="BW41" i="6"/>
  <c r="BA41" i="6" a="1"/>
  <c r="BA41" i="6" s="1"/>
  <c r="AW41" i="6" a="1"/>
  <c r="AW41" i="6" s="1"/>
  <c r="BX41" i="6"/>
  <c r="AZ41" i="6" a="1"/>
  <c r="AZ41" i="6" s="1"/>
  <c r="AV41" i="6"/>
  <c r="CB41" i="6" a="1"/>
  <c r="CB41" i="6" s="1"/>
  <c r="BY41" i="6"/>
  <c r="AY41" i="6"/>
  <c r="AU41" i="6" a="1"/>
  <c r="AU41" i="6" s="1"/>
  <c r="BV41" i="6"/>
  <c r="BB41" i="6"/>
  <c r="AX41" i="6" a="1"/>
  <c r="AX41" i="6" s="1"/>
  <c r="AT41" i="6" a="1"/>
  <c r="AT41" i="6" s="1"/>
  <c r="AR41" i="6" a="1"/>
  <c r="AR41" i="6" s="1"/>
  <c r="AK41" i="6" a="1"/>
  <c r="AK41" i="6" s="1"/>
  <c r="AG41" i="6"/>
  <c r="AC41" i="6" a="1"/>
  <c r="AC41" i="6" s="1"/>
  <c r="Z41" i="6" a="1"/>
  <c r="Z41" i="6" s="1"/>
  <c r="P41" i="6" a="1"/>
  <c r="P41" i="6" s="1"/>
  <c r="N41" i="6" a="1"/>
  <c r="N41" i="6" s="1"/>
  <c r="AQ41" i="6" a="1"/>
  <c r="AQ41" i="6" s="1"/>
  <c r="AN41" i="6" a="1"/>
  <c r="AN41" i="6" s="1"/>
  <c r="AJ41" i="6"/>
  <c r="AF41" i="6" a="1"/>
  <c r="AF41" i="6" s="1"/>
  <c r="Y41" i="6" a="1"/>
  <c r="Y41" i="6" s="1"/>
  <c r="X41" i="6"/>
  <c r="T41" i="6" a="1"/>
  <c r="T41" i="6" s="1"/>
  <c r="M41" i="6" a="1"/>
  <c r="M41" i="6" s="1"/>
  <c r="AP41" i="6"/>
  <c r="AM41" i="6"/>
  <c r="AI41" i="6" a="1"/>
  <c r="AI41" i="6" s="1"/>
  <c r="AE41" i="6" a="1"/>
  <c r="AE41" i="6" s="1"/>
  <c r="AB41" i="6" a="1"/>
  <c r="AB41" i="6" s="1"/>
  <c r="W41" i="6" a="1"/>
  <c r="W41" i="6" s="1"/>
  <c r="S41" i="6" a="1"/>
  <c r="S41" i="6" s="1"/>
  <c r="R41" i="6"/>
  <c r="O41" i="6"/>
  <c r="AS41" i="6"/>
  <c r="AO41" i="6" a="1"/>
  <c r="AO41" i="6" s="1"/>
  <c r="AL41" i="6" a="1"/>
  <c r="AL41" i="6" s="1"/>
  <c r="AH41" i="6" a="1"/>
  <c r="AH41" i="6" s="1"/>
  <c r="AD41" i="6"/>
  <c r="AA41" i="6"/>
  <c r="V41" i="6" a="1"/>
  <c r="V41" i="6" s="1"/>
  <c r="U41" i="6"/>
  <c r="Q41" i="6" a="1"/>
  <c r="Q41" i="6" s="1"/>
  <c r="K41" i="6" a="1"/>
  <c r="K41" i="6" s="1"/>
  <c r="H41" i="6" a="1"/>
  <c r="H41" i="6" s="1"/>
  <c r="D41" i="6" a="1"/>
  <c r="D41" i="6" s="1"/>
  <c r="J41" i="6" a="1"/>
  <c r="J41" i="6" s="1"/>
  <c r="G41" i="6" a="1"/>
  <c r="G41" i="6" s="1"/>
  <c r="E41" i="6" a="1"/>
  <c r="E41" i="6" s="1"/>
  <c r="I41" i="6"/>
  <c r="C41" i="6" a="1"/>
  <c r="C41" i="6" s="1"/>
  <c r="L41" i="6"/>
  <c r="F41" i="6"/>
  <c r="ES25" i="6"/>
  <c r="ET25" i="6"/>
  <c r="EU25" i="6"/>
  <c r="EV25" i="6"/>
  <c r="DW25" i="6" a="1"/>
  <c r="DW25" i="6" s="1"/>
  <c r="DT25" i="6" a="1"/>
  <c r="DT25" i="6" s="1"/>
  <c r="DX25" i="6" a="1"/>
  <c r="DX25" i="6" s="1"/>
  <c r="DU25" i="6" a="1"/>
  <c r="DU25" i="6" s="1"/>
  <c r="DR25" i="6" a="1"/>
  <c r="DR25" i="6" s="1"/>
  <c r="DQ25" i="6" a="1"/>
  <c r="DQ25" i="6" s="1"/>
  <c r="DN25" i="6" a="1"/>
  <c r="DN25" i="6" s="1"/>
  <c r="DK25" i="6" a="1"/>
  <c r="DK25" i="6" s="1"/>
  <c r="DL25" i="6" a="1"/>
  <c r="DL25" i="6" s="1"/>
  <c r="DO25" i="6" a="1"/>
  <c r="DO25" i="6" s="1"/>
  <c r="DF25" i="6" a="1"/>
  <c r="DF25" i="6" s="1"/>
  <c r="DH25" i="6" a="1"/>
  <c r="DH25" i="6" s="1"/>
  <c r="DI25" i="6" a="1"/>
  <c r="DI25" i="6" s="1"/>
  <c r="DB25" i="6" a="1"/>
  <c r="DB25" i="6" s="1"/>
  <c r="CW25" i="6" a="1"/>
  <c r="CW25" i="6" s="1"/>
  <c r="CY25" i="6" a="1"/>
  <c r="CY25" i="6" s="1"/>
  <c r="DE25" i="6" a="1"/>
  <c r="DE25" i="6" s="1"/>
  <c r="DC25" i="6" a="1"/>
  <c r="DC25" i="6" s="1"/>
  <c r="CZ25" i="6" a="1"/>
  <c r="CZ25" i="6" s="1"/>
  <c r="CT25" i="6" a="1"/>
  <c r="CT25" i="6" s="1"/>
  <c r="CQ25" i="6" a="1"/>
  <c r="CQ25" i="6" s="1"/>
  <c r="CV25" i="6" a="1"/>
  <c r="CV25" i="6" s="1"/>
  <c r="CM25" i="6" a="1"/>
  <c r="CM25" i="6" s="1"/>
  <c r="CS25" i="6" a="1"/>
  <c r="CS25" i="6" s="1"/>
  <c r="CP25" i="6" a="1"/>
  <c r="CP25" i="6" s="1"/>
  <c r="CN25" i="6" a="1"/>
  <c r="CN25" i="6" s="1"/>
  <c r="CK25" i="6" a="1"/>
  <c r="CK25" i="6" s="1"/>
  <c r="CH25" i="6" a="1"/>
  <c r="CH25" i="6" s="1"/>
  <c r="CD25" i="6" a="1"/>
  <c r="CD25" i="6" s="1"/>
  <c r="CA25" i="6" a="1"/>
  <c r="CA25" i="6" s="1"/>
  <c r="CJ25" i="6" a="1"/>
  <c r="CJ25" i="6" s="1"/>
  <c r="CG25" i="6" a="1"/>
  <c r="CG25" i="6" s="1"/>
  <c r="CE25" i="6" a="1"/>
  <c r="CE25" i="6" s="1"/>
  <c r="CB25" i="6" a="1"/>
  <c r="CB25" i="6" s="1"/>
  <c r="BW25" i="6"/>
  <c r="BA25" i="6" a="1"/>
  <c r="BA25" i="6" s="1"/>
  <c r="AW25" i="6" a="1"/>
  <c r="AW25" i="6" s="1"/>
  <c r="AT25" i="6" a="1"/>
  <c r="AT25" i="6" s="1"/>
  <c r="BX25" i="6"/>
  <c r="AZ25" i="6" a="1"/>
  <c r="AZ25" i="6" s="1"/>
  <c r="AV25" i="6"/>
  <c r="BY25" i="6"/>
  <c r="BB25" i="6"/>
  <c r="AY25" i="6"/>
  <c r="AU25" i="6" a="1"/>
  <c r="AU25" i="6" s="1"/>
  <c r="BV25" i="6"/>
  <c r="AX25" i="6" a="1"/>
  <c r="AX25" i="6" s="1"/>
  <c r="AR25" i="6" a="1"/>
  <c r="AR25" i="6" s="1"/>
  <c r="AN25" i="6" a="1"/>
  <c r="AN25" i="6" s="1"/>
  <c r="AJ25" i="6"/>
  <c r="AF25" i="6" a="1"/>
  <c r="AF25" i="6" s="1"/>
  <c r="AB25" i="6" a="1"/>
  <c r="AB25" i="6" s="1"/>
  <c r="U25" i="6"/>
  <c r="Q25" i="6" a="1"/>
  <c r="Q25" i="6" s="1"/>
  <c r="N25" i="6" a="1"/>
  <c r="N25" i="6" s="1"/>
  <c r="AQ25" i="6" a="1"/>
  <c r="AQ25" i="6" s="1"/>
  <c r="AM25" i="6"/>
  <c r="AI25" i="6" a="1"/>
  <c r="AI25" i="6" s="1"/>
  <c r="AE25" i="6" a="1"/>
  <c r="AE25" i="6" s="1"/>
  <c r="AA25" i="6"/>
  <c r="X25" i="6"/>
  <c r="T25" i="6" a="1"/>
  <c r="T25" i="6" s="1"/>
  <c r="P25" i="6" a="1"/>
  <c r="P25" i="6" s="1"/>
  <c r="M25" i="6" a="1"/>
  <c r="M25" i="6" s="1"/>
  <c r="AP25" i="6"/>
  <c r="AL25" i="6" a="1"/>
  <c r="AL25" i="6" s="1"/>
  <c r="AH25" i="6" a="1"/>
  <c r="AH25" i="6" s="1"/>
  <c r="AD25" i="6"/>
  <c r="Z25" i="6" a="1"/>
  <c r="Z25" i="6" s="1"/>
  <c r="W25" i="6" a="1"/>
  <c r="W25" i="6" s="1"/>
  <c r="S25" i="6" a="1"/>
  <c r="S25" i="6" s="1"/>
  <c r="O25" i="6"/>
  <c r="AS25" i="6"/>
  <c r="AO25" i="6" a="1"/>
  <c r="AO25" i="6" s="1"/>
  <c r="AK25" i="6" a="1"/>
  <c r="AK25" i="6" s="1"/>
  <c r="AG25" i="6"/>
  <c r="AC25" i="6" a="1"/>
  <c r="AC25" i="6" s="1"/>
  <c r="Y25" i="6" a="1"/>
  <c r="Y25" i="6" s="1"/>
  <c r="V25" i="6" a="1"/>
  <c r="V25" i="6" s="1"/>
  <c r="R25" i="6"/>
  <c r="K25" i="6" a="1"/>
  <c r="K25" i="6" s="1"/>
  <c r="H25" i="6" a="1"/>
  <c r="H25" i="6" s="1"/>
  <c r="D25" i="6" a="1"/>
  <c r="D25" i="6" s="1"/>
  <c r="J25" i="6" a="1"/>
  <c r="J25" i="6" s="1"/>
  <c r="G25" i="6" a="1"/>
  <c r="G25" i="6" s="1"/>
  <c r="E25" i="6" a="1"/>
  <c r="E25" i="6" s="1"/>
  <c r="I25" i="6"/>
  <c r="C25" i="6" a="1"/>
  <c r="C25" i="6" s="1"/>
  <c r="L25" i="6"/>
  <c r="F25" i="6"/>
  <c r="DX9" i="6" a="1"/>
  <c r="DX9" i="6" s="1"/>
  <c r="DU9" i="6" a="1"/>
  <c r="DU9" i="6" s="1"/>
  <c r="DO9" i="6" a="1"/>
  <c r="DO9" i="6" s="1"/>
  <c r="DR9" i="6" a="1"/>
  <c r="DR9" i="6" s="1"/>
  <c r="DL9" i="6" a="1"/>
  <c r="DL9" i="6" s="1"/>
  <c r="DI9" i="6" a="1"/>
  <c r="DI9" i="6" s="1"/>
  <c r="DF9" i="6" a="1"/>
  <c r="DF9" i="6" s="1"/>
  <c r="DC9" i="6" a="1"/>
  <c r="DC9" i="6" s="1"/>
  <c r="CZ9" i="6" a="1"/>
  <c r="CZ9" i="6" s="1"/>
  <c r="CW9" i="6" a="1"/>
  <c r="CW9" i="6" s="1"/>
  <c r="CT9" i="6" a="1"/>
  <c r="CT9" i="6" s="1"/>
  <c r="CQ9" i="6" a="1"/>
  <c r="CQ9" i="6" s="1"/>
  <c r="CN9" i="6" a="1"/>
  <c r="CN9" i="6" s="1"/>
  <c r="CH9" i="6" a="1"/>
  <c r="CH9" i="6" s="1"/>
  <c r="CK9" i="6" a="1"/>
  <c r="CK9" i="6" s="1"/>
  <c r="CE9" i="6" a="1"/>
  <c r="CE9" i="6" s="1"/>
  <c r="CB9" i="6" a="1"/>
  <c r="CB9" i="6" s="1"/>
  <c r="C9" i="6" a="1"/>
  <c r="C9" i="6" s="1"/>
  <c r="B13" i="21" s="1"/>
  <c r="EV99" i="6"/>
  <c r="I103" i="21" s="1"/>
  <c r="ES99" i="6"/>
  <c r="C103" i="21" s="1"/>
  <c r="ET99" i="6"/>
  <c r="E103" i="21" s="1"/>
  <c r="DX99" i="6" a="1"/>
  <c r="DX99" i="6" s="1"/>
  <c r="DW99" i="6" a="1"/>
  <c r="DW99" i="6" s="1"/>
  <c r="EU99" i="6"/>
  <c r="G103" i="21" s="1"/>
  <c r="EQ99" i="6" a="1"/>
  <c r="EQ99" i="6" s="1"/>
  <c r="EP99" i="6" a="1"/>
  <c r="EP99" i="6" s="1"/>
  <c r="DT99" i="6" a="1"/>
  <c r="DT99" i="6" s="1"/>
  <c r="DU99" i="6" a="1"/>
  <c r="DU99" i="6" s="1"/>
  <c r="EO99" i="6" a="1"/>
  <c r="EO99" i="6" s="1"/>
  <c r="DQ99" i="6" a="1"/>
  <c r="DQ99" i="6" s="1"/>
  <c r="DN99" i="6" a="1"/>
  <c r="DN99" i="6" s="1"/>
  <c r="EN99" i="6" a="1"/>
  <c r="EN99" i="6" s="1"/>
  <c r="DR99" i="6" a="1"/>
  <c r="DR99" i="6" s="1"/>
  <c r="DO99" i="6" a="1"/>
  <c r="DO99" i="6" s="1"/>
  <c r="DL99" i="6" a="1"/>
  <c r="DL99" i="6" s="1"/>
  <c r="DK99" i="6" a="1"/>
  <c r="DK99" i="6" s="1"/>
  <c r="EM99" i="6" a="1"/>
  <c r="EM99" i="6" s="1"/>
  <c r="DI99" i="6" a="1"/>
  <c r="DI99" i="6" s="1"/>
  <c r="EL99" i="6" a="1"/>
  <c r="EL99" i="6" s="1"/>
  <c r="DH99" i="6" a="1"/>
  <c r="DH99" i="6" s="1"/>
  <c r="EK99" i="6" a="1"/>
  <c r="EK99" i="6" s="1"/>
  <c r="DE99" i="6" a="1"/>
  <c r="DE99" i="6" s="1"/>
  <c r="EJ99" i="6" a="1"/>
  <c r="EJ99" i="6" s="1"/>
  <c r="DB99" i="6" a="1"/>
  <c r="DB99" i="6" s="1"/>
  <c r="CZ99" i="6" a="1"/>
  <c r="CZ99" i="6" s="1"/>
  <c r="EH99" i="6" a="1"/>
  <c r="EH99" i="6" s="1"/>
  <c r="CV99" i="6" a="1"/>
  <c r="CV99" i="6" s="1"/>
  <c r="DC99" i="6" a="1"/>
  <c r="DC99" i="6" s="1"/>
  <c r="CY99" i="6" a="1"/>
  <c r="CY99" i="6" s="1"/>
  <c r="DF99" i="6" a="1"/>
  <c r="DF99" i="6" s="1"/>
  <c r="CW99" i="6" a="1"/>
  <c r="CW99" i="6" s="1"/>
  <c r="CT99" i="6" a="1"/>
  <c r="CT99" i="6" s="1"/>
  <c r="CP99" i="6" a="1"/>
  <c r="CP99" i="6" s="1"/>
  <c r="EE99" i="6" a="1"/>
  <c r="EE99" i="6" s="1"/>
  <c r="CM99" i="6" a="1"/>
  <c r="CM99" i="6" s="1"/>
  <c r="EG99" i="6" a="1"/>
  <c r="EG99" i="6" s="1"/>
  <c r="CS99" i="6" a="1"/>
  <c r="CS99" i="6" s="1"/>
  <c r="EF99" i="6" a="1"/>
  <c r="EF99" i="6" s="1"/>
  <c r="CQ99" i="6" a="1"/>
  <c r="CQ99" i="6" s="1"/>
  <c r="CN99" i="6" a="1"/>
  <c r="CN99" i="6" s="1"/>
  <c r="ED99" i="6" a="1"/>
  <c r="ED99" i="6" s="1"/>
  <c r="CJ99" i="6" a="1"/>
  <c r="CJ99" i="6" s="1"/>
  <c r="CK99" i="6" a="1"/>
  <c r="CK99" i="6" s="1"/>
  <c r="CH99" i="6" a="1"/>
  <c r="CH99" i="6" s="1"/>
  <c r="EB99" i="6" a="1"/>
  <c r="EB99" i="6" s="1"/>
  <c r="CD99" i="6" a="1"/>
  <c r="CD99" i="6" s="1"/>
  <c r="EC99" i="6" a="1"/>
  <c r="EC99" i="6" s="1"/>
  <c r="CG99" i="6" a="1"/>
  <c r="CG99" i="6" s="1"/>
  <c r="CE99" i="6" a="1"/>
  <c r="CE99" i="6" s="1"/>
  <c r="CB99" i="6" a="1"/>
  <c r="CB99" i="6" s="1"/>
  <c r="BW99" i="6"/>
  <c r="F103" i="21" s="1"/>
  <c r="BB99" i="6"/>
  <c r="BT99" i="6" s="1" a="1"/>
  <c r="BT99" i="6" s="1"/>
  <c r="AY99" i="6"/>
  <c r="BS99" i="6" s="1" a="1"/>
  <c r="BS99" i="6" s="1"/>
  <c r="AV99" i="6"/>
  <c r="BR99" i="6" s="1" a="1"/>
  <c r="BR99" i="6" s="1"/>
  <c r="AQ99" i="6" a="1"/>
  <c r="AQ99" i="6" s="1"/>
  <c r="AM99" i="6"/>
  <c r="BO99" i="6" s="1" a="1"/>
  <c r="BO99" i="6" s="1"/>
  <c r="AJ99" i="6"/>
  <c r="BN99" i="6" s="1" a="1"/>
  <c r="BN99" i="6" s="1"/>
  <c r="AF99" i="6" a="1"/>
  <c r="AF99" i="6" s="1"/>
  <c r="AC99" i="6" a="1"/>
  <c r="AC99" i="6" s="1"/>
  <c r="BX99" i="6"/>
  <c r="H103" i="21" s="1"/>
  <c r="BA99" i="6" a="1"/>
  <c r="BA99" i="6" s="1"/>
  <c r="AX99" i="6" a="1"/>
  <c r="AX99" i="6" s="1"/>
  <c r="AS99" i="6"/>
  <c r="BQ99" i="6" s="1" a="1"/>
  <c r="BQ99" i="6" s="1"/>
  <c r="AP99" i="6"/>
  <c r="BP99" i="6" s="1" a="1"/>
  <c r="BP99" i="6" s="1"/>
  <c r="AL99" i="6" a="1"/>
  <c r="AL99" i="6" s="1"/>
  <c r="AI99" i="6" a="1"/>
  <c r="AI99" i="6" s="1"/>
  <c r="AB99" i="6" a="1"/>
  <c r="AB99" i="6" s="1"/>
  <c r="Y99" i="6" a="1"/>
  <c r="Y99" i="6" s="1"/>
  <c r="CA99" i="6" a="1"/>
  <c r="CA99" i="6" s="1"/>
  <c r="EA99" i="6" a="1"/>
  <c r="EA99" i="6" s="1"/>
  <c r="BY99" i="6"/>
  <c r="J103" i="21" s="1"/>
  <c r="AU99" i="6" a="1"/>
  <c r="AU99" i="6" s="1"/>
  <c r="AR99" i="6" a="1"/>
  <c r="AR99" i="6" s="1"/>
  <c r="AO99" i="6" a="1"/>
  <c r="AO99" i="6" s="1"/>
  <c r="AH99" i="6" a="1"/>
  <c r="AH99" i="6" s="1"/>
  <c r="AE99" i="6" a="1"/>
  <c r="AE99" i="6" s="1"/>
  <c r="AA99" i="6"/>
  <c r="BK99" i="6" s="1" a="1"/>
  <c r="BK99" i="6" s="1"/>
  <c r="BV99" i="6"/>
  <c r="D103" i="21" s="1"/>
  <c r="AZ99" i="6" a="1"/>
  <c r="AZ99" i="6" s="1"/>
  <c r="AW99" i="6" a="1"/>
  <c r="AW99" i="6" s="1"/>
  <c r="AT99" i="6" a="1"/>
  <c r="AT99" i="6" s="1"/>
  <c r="AN99" i="6" a="1"/>
  <c r="AN99" i="6" s="1"/>
  <c r="AK99" i="6" a="1"/>
  <c r="AK99" i="6" s="1"/>
  <c r="AG99" i="6"/>
  <c r="BM99" i="6" s="1" a="1"/>
  <c r="BM99" i="6" s="1"/>
  <c r="AD99" i="6"/>
  <c r="BL99" i="6" s="1" a="1"/>
  <c r="BL99" i="6" s="1"/>
  <c r="Z99" i="6" a="1"/>
  <c r="Z99" i="6" s="1"/>
  <c r="W99" i="6" a="1"/>
  <c r="W99" i="6" s="1"/>
  <c r="T99" i="6" a="1"/>
  <c r="T99" i="6" s="1"/>
  <c r="J99" i="6" a="1"/>
  <c r="J99" i="6" s="1"/>
  <c r="P99" i="6" a="1"/>
  <c r="P99" i="6" s="1"/>
  <c r="N99" i="6" a="1"/>
  <c r="N99" i="6" s="1"/>
  <c r="V99" i="6" a="1"/>
  <c r="V99" i="6" s="1"/>
  <c r="S99" i="6" a="1"/>
  <c r="S99" i="6" s="1"/>
  <c r="R99" i="6"/>
  <c r="BH99" i="6" s="1" a="1"/>
  <c r="BH99" i="6" s="1"/>
  <c r="M99" i="6" a="1"/>
  <c r="M99" i="6" s="1"/>
  <c r="L99" i="6"/>
  <c r="BF99" i="6" s="1" a="1"/>
  <c r="BF99" i="6" s="1"/>
  <c r="X99" i="6"/>
  <c r="BJ99" i="6" s="1" a="1"/>
  <c r="BJ99" i="6" s="1"/>
  <c r="U99" i="6"/>
  <c r="BI99" i="6" s="1" a="1"/>
  <c r="BI99" i="6" s="1"/>
  <c r="Q99" i="6" a="1"/>
  <c r="Q99" i="6" s="1"/>
  <c r="O99" i="6"/>
  <c r="BG99" i="6" s="1" a="1"/>
  <c r="BG99" i="6" s="1"/>
  <c r="K99" i="6" a="1"/>
  <c r="K99" i="6" s="1"/>
  <c r="E99" i="6" a="1"/>
  <c r="E99" i="6" s="1"/>
  <c r="C99" i="6" a="1"/>
  <c r="C99" i="6" s="1"/>
  <c r="B103" i="21" s="1"/>
  <c r="G99" i="6" a="1"/>
  <c r="G99" i="6" s="1"/>
  <c r="I99" i="6"/>
  <c r="BE99" i="6" s="1" a="1"/>
  <c r="BE99" i="6" s="1"/>
  <c r="F99" i="6"/>
  <c r="BD99" i="6" s="1" a="1"/>
  <c r="BD99" i="6" s="1"/>
  <c r="H99" i="6" a="1"/>
  <c r="H99" i="6" s="1"/>
  <c r="D99" i="6" a="1"/>
  <c r="D99" i="6" s="1"/>
  <c r="ES84" i="6"/>
  <c r="C88" i="21" s="1"/>
  <c r="ET84" i="6"/>
  <c r="E88" i="21" s="1"/>
  <c r="EU84" i="6"/>
  <c r="G88" i="21" s="1"/>
  <c r="DX84" i="6" a="1"/>
  <c r="DX84" i="6" s="1"/>
  <c r="DW84" i="6" a="1"/>
  <c r="DW84" i="6" s="1"/>
  <c r="EV84" i="6"/>
  <c r="I88" i="21" s="1"/>
  <c r="EQ84" i="6" a="1"/>
  <c r="EQ84" i="6" s="1"/>
  <c r="EP84" i="6" a="1"/>
  <c r="EP84" i="6" s="1"/>
  <c r="DU84" i="6" a="1"/>
  <c r="DU84" i="6" s="1"/>
  <c r="EO84" i="6" a="1"/>
  <c r="EO84" i="6" s="1"/>
  <c r="DQ84" i="6" a="1"/>
  <c r="DQ84" i="6" s="1"/>
  <c r="DN84" i="6" a="1"/>
  <c r="DN84" i="6" s="1"/>
  <c r="EN84" i="6" a="1"/>
  <c r="EN84" i="6" s="1"/>
  <c r="DR84" i="6" a="1"/>
  <c r="DR84" i="6" s="1"/>
  <c r="DO84" i="6" a="1"/>
  <c r="DO84" i="6" s="1"/>
  <c r="DL84" i="6" a="1"/>
  <c r="DL84" i="6" s="1"/>
  <c r="DI84" i="6" a="1"/>
  <c r="DI84" i="6" s="1"/>
  <c r="DT84" i="6" a="1"/>
  <c r="DT84" i="6" s="1"/>
  <c r="DK84" i="6" a="1"/>
  <c r="DK84" i="6" s="1"/>
  <c r="EK84" i="6" a="1"/>
  <c r="EK84" i="6" s="1"/>
  <c r="EL84" i="6" a="1"/>
  <c r="EL84" i="6" s="1"/>
  <c r="DH84" i="6" a="1"/>
  <c r="DH84" i="6" s="1"/>
  <c r="CZ84" i="6" a="1"/>
  <c r="CZ84" i="6" s="1"/>
  <c r="CV84" i="6" a="1"/>
  <c r="CV84" i="6" s="1"/>
  <c r="DF84" i="6" a="1"/>
  <c r="DF84" i="6" s="1"/>
  <c r="EJ84" i="6" a="1"/>
  <c r="EJ84" i="6" s="1"/>
  <c r="CY84" i="6" a="1"/>
  <c r="CY84" i="6" s="1"/>
  <c r="EH84" i="6" a="1"/>
  <c r="EH84" i="6" s="1"/>
  <c r="DE84" i="6" a="1"/>
  <c r="DE84" i="6" s="1"/>
  <c r="DC84" i="6" a="1"/>
  <c r="DC84" i="6" s="1"/>
  <c r="DB84" i="6" a="1"/>
  <c r="DB84" i="6" s="1"/>
  <c r="CW84" i="6" a="1"/>
  <c r="CW84" i="6" s="1"/>
  <c r="CT84" i="6" a="1"/>
  <c r="CT84" i="6" s="1"/>
  <c r="CQ84" i="6" a="1"/>
  <c r="CQ84" i="6" s="1"/>
  <c r="CM84" i="6" a="1"/>
  <c r="CM84" i="6" s="1"/>
  <c r="ED84" i="6" a="1"/>
  <c r="ED84" i="6" s="1"/>
  <c r="CS84" i="6" a="1"/>
  <c r="CS84" i="6" s="1"/>
  <c r="CP84" i="6" a="1"/>
  <c r="CP84" i="6" s="1"/>
  <c r="EG84" i="6" a="1"/>
  <c r="EG84" i="6" s="1"/>
  <c r="EE84" i="6" a="1"/>
  <c r="EE84" i="6" s="1"/>
  <c r="EF84" i="6" a="1"/>
  <c r="EF84" i="6" s="1"/>
  <c r="CN84" i="6" a="1"/>
  <c r="CN84" i="6" s="1"/>
  <c r="CK84" i="6" a="1"/>
  <c r="CK84" i="6" s="1"/>
  <c r="EC84" i="6" a="1"/>
  <c r="EC84" i="6" s="1"/>
  <c r="CD84" i="6" a="1"/>
  <c r="CD84" i="6" s="1"/>
  <c r="CJ84" i="6" a="1"/>
  <c r="CJ84" i="6" s="1"/>
  <c r="CH84" i="6" a="1"/>
  <c r="CH84" i="6" s="1"/>
  <c r="CG84" i="6" a="1"/>
  <c r="CG84" i="6" s="1"/>
  <c r="EB84" i="6" a="1"/>
  <c r="EB84" i="6" s="1"/>
  <c r="CE84" i="6" a="1"/>
  <c r="CE84" i="6" s="1"/>
  <c r="CB84" i="6" a="1"/>
  <c r="CB84" i="6" s="1"/>
  <c r="BW84" i="6"/>
  <c r="F88" i="21" s="1"/>
  <c r="BA84" i="6" a="1"/>
  <c r="BA84" i="6" s="1"/>
  <c r="AW84" i="6" a="1"/>
  <c r="AW84" i="6" s="1"/>
  <c r="AP84" i="6"/>
  <c r="BP84" i="6" s="1" a="1"/>
  <c r="BP84" i="6" s="1"/>
  <c r="AL84" i="6" a="1"/>
  <c r="AL84" i="6" s="1"/>
  <c r="AH84" i="6" a="1"/>
  <c r="AH84" i="6" s="1"/>
  <c r="AD84" i="6"/>
  <c r="BL84" i="6" s="1" a="1"/>
  <c r="BL84" i="6" s="1"/>
  <c r="AA84" i="6"/>
  <c r="BK84" i="6" s="1" a="1"/>
  <c r="BK84" i="6" s="1"/>
  <c r="EA84" i="6" a="1"/>
  <c r="EA84" i="6" s="1"/>
  <c r="BX84" i="6"/>
  <c r="H88" i="21" s="1"/>
  <c r="AZ84" i="6" a="1"/>
  <c r="AZ84" i="6" s="1"/>
  <c r="AV84" i="6"/>
  <c r="BR84" i="6" s="1" a="1"/>
  <c r="BR84" i="6" s="1"/>
  <c r="AS84" i="6"/>
  <c r="BQ84" i="6" s="1" a="1"/>
  <c r="BQ84" i="6" s="1"/>
  <c r="AO84" i="6" a="1"/>
  <c r="AO84" i="6" s="1"/>
  <c r="AK84" i="6" a="1"/>
  <c r="AK84" i="6" s="1"/>
  <c r="AG84" i="6"/>
  <c r="BM84" i="6" s="1" a="1"/>
  <c r="BM84" i="6" s="1"/>
  <c r="AC84" i="6" a="1"/>
  <c r="AC84" i="6" s="1"/>
  <c r="Z84" i="6" a="1"/>
  <c r="Z84" i="6" s="1"/>
  <c r="BY84" i="6"/>
  <c r="J88" i="21" s="1"/>
  <c r="AY84" i="6"/>
  <c r="BS84" i="6" s="1" a="1"/>
  <c r="BS84" i="6" s="1"/>
  <c r="AU84" i="6" a="1"/>
  <c r="AU84" i="6" s="1"/>
  <c r="AR84" i="6" a="1"/>
  <c r="AR84" i="6" s="1"/>
  <c r="AN84" i="6" a="1"/>
  <c r="AN84" i="6" s="1"/>
  <c r="AJ84" i="6"/>
  <c r="BN84" i="6" s="1" a="1"/>
  <c r="BN84" i="6" s="1"/>
  <c r="AF84" i="6" a="1"/>
  <c r="AF84" i="6" s="1"/>
  <c r="Y84" i="6" a="1"/>
  <c r="Y84" i="6" s="1"/>
  <c r="CA84" i="6" a="1"/>
  <c r="CA84" i="6" s="1"/>
  <c r="BV84" i="6"/>
  <c r="D88" i="21" s="1"/>
  <c r="BB84" i="6"/>
  <c r="BT84" i="6" s="1" a="1"/>
  <c r="BT84" i="6" s="1"/>
  <c r="AX84" i="6" a="1"/>
  <c r="AX84" i="6" s="1"/>
  <c r="AT84" i="6" a="1"/>
  <c r="AT84" i="6" s="1"/>
  <c r="AQ84" i="6" a="1"/>
  <c r="AQ84" i="6" s="1"/>
  <c r="AM84" i="6"/>
  <c r="BO84" i="6" s="1" a="1"/>
  <c r="BO84" i="6" s="1"/>
  <c r="AI84" i="6" a="1"/>
  <c r="AI84" i="6" s="1"/>
  <c r="AE84" i="6" a="1"/>
  <c r="AE84" i="6" s="1"/>
  <c r="AB84" i="6" a="1"/>
  <c r="AB84" i="6" s="1"/>
  <c r="X84" i="6"/>
  <c r="BJ84" i="6" s="1" a="1"/>
  <c r="BJ84" i="6" s="1"/>
  <c r="S84" i="6" a="1"/>
  <c r="S84" i="6" s="1"/>
  <c r="Q84" i="6" a="1"/>
  <c r="Q84" i="6" s="1"/>
  <c r="O84" i="6"/>
  <c r="BG84" i="6" s="1" a="1"/>
  <c r="BG84" i="6" s="1"/>
  <c r="K84" i="6" a="1"/>
  <c r="K84" i="6" s="1"/>
  <c r="W84" i="6" a="1"/>
  <c r="W84" i="6" s="1"/>
  <c r="P84" i="6" a="1"/>
  <c r="P84" i="6" s="1"/>
  <c r="N84" i="6" a="1"/>
  <c r="N84" i="6" s="1"/>
  <c r="J84" i="6" a="1"/>
  <c r="J84" i="6" s="1"/>
  <c r="V84" i="6" a="1"/>
  <c r="V84" i="6" s="1"/>
  <c r="U84" i="6"/>
  <c r="BI84" i="6" s="1" a="1"/>
  <c r="BI84" i="6" s="1"/>
  <c r="M84" i="6" a="1"/>
  <c r="M84" i="6" s="1"/>
  <c r="T84" i="6" a="1"/>
  <c r="T84" i="6" s="1"/>
  <c r="R84" i="6"/>
  <c r="BH84" i="6" s="1" a="1"/>
  <c r="BH84" i="6" s="1"/>
  <c r="L84" i="6"/>
  <c r="BF84" i="6" s="1" a="1"/>
  <c r="BF84" i="6" s="1"/>
  <c r="H84" i="6" a="1"/>
  <c r="H84" i="6" s="1"/>
  <c r="E84" i="6" a="1"/>
  <c r="E84" i="6" s="1"/>
  <c r="G84" i="6" a="1"/>
  <c r="G84" i="6" s="1"/>
  <c r="F84" i="6"/>
  <c r="BD84" i="6" s="1" a="1"/>
  <c r="BD84" i="6" s="1"/>
  <c r="C84" i="6" a="1"/>
  <c r="C84" i="6" s="1"/>
  <c r="B88" i="21" s="1"/>
  <c r="I84" i="6"/>
  <c r="BE84" i="6" s="1" a="1"/>
  <c r="BE84" i="6" s="1"/>
  <c r="D84" i="6" a="1"/>
  <c r="D84" i="6" s="1"/>
  <c r="ES65" i="6"/>
  <c r="C69" i="21" s="1"/>
  <c r="ET65" i="6"/>
  <c r="E69" i="21" s="1"/>
  <c r="EU65" i="6"/>
  <c r="G69" i="21" s="1"/>
  <c r="EV65" i="6"/>
  <c r="I69" i="21" s="1"/>
  <c r="EQ65" i="6" a="1"/>
  <c r="EQ65" i="6" s="1"/>
  <c r="DX65" i="6" a="1"/>
  <c r="DX65" i="6" s="1"/>
  <c r="DW65" i="6" a="1"/>
  <c r="DW65" i="6" s="1"/>
  <c r="EP65" i="6" a="1"/>
  <c r="EP65" i="6" s="1"/>
  <c r="DT65" i="6" a="1"/>
  <c r="DT65" i="6" s="1"/>
  <c r="DU65" i="6" a="1"/>
  <c r="DU65" i="6" s="1"/>
  <c r="EN65" i="6" a="1"/>
  <c r="EN65" i="6" s="1"/>
  <c r="DR65" i="6" a="1"/>
  <c r="DR65" i="6" s="1"/>
  <c r="DO65" i="6" a="1"/>
  <c r="DO65" i="6" s="1"/>
  <c r="EO65" i="6" a="1"/>
  <c r="EO65" i="6" s="1"/>
  <c r="DQ65" i="6" a="1"/>
  <c r="DQ65" i="6" s="1"/>
  <c r="DL65" i="6" a="1"/>
  <c r="DL65" i="6" s="1"/>
  <c r="DN65" i="6" a="1"/>
  <c r="DN65" i="6" s="1"/>
  <c r="DI65" i="6" a="1"/>
  <c r="DI65" i="6" s="1"/>
  <c r="DH65" i="6" a="1"/>
  <c r="DH65" i="6" s="1"/>
  <c r="EK65" i="6" a="1"/>
  <c r="EK65" i="6" s="1"/>
  <c r="DE65" i="6" a="1"/>
  <c r="DE65" i="6" s="1"/>
  <c r="EL65" i="6" a="1"/>
  <c r="EL65" i="6" s="1"/>
  <c r="DK65" i="6" a="1"/>
  <c r="DK65" i="6" s="1"/>
  <c r="EJ65" i="6" a="1"/>
  <c r="EJ65" i="6" s="1"/>
  <c r="DB65" i="6" a="1"/>
  <c r="DB65" i="6" s="1"/>
  <c r="CW65" i="6" a="1"/>
  <c r="CW65" i="6" s="1"/>
  <c r="CZ65" i="6" a="1"/>
  <c r="CZ65" i="6" s="1"/>
  <c r="DF65" i="6" a="1"/>
  <c r="DF65" i="6" s="1"/>
  <c r="DC65" i="6" a="1"/>
  <c r="DC65" i="6" s="1"/>
  <c r="CY65" i="6" a="1"/>
  <c r="CY65" i="6" s="1"/>
  <c r="EI65" i="6" a="1"/>
  <c r="EI65" i="6" s="1"/>
  <c r="EH65" i="6" a="1"/>
  <c r="EH65" i="6" s="1"/>
  <c r="CT65" i="6" a="1"/>
  <c r="CT65" i="6" s="1"/>
  <c r="CQ65" i="6" a="1"/>
  <c r="CQ65" i="6" s="1"/>
  <c r="CV65" i="6" a="1"/>
  <c r="CV65" i="6" s="1"/>
  <c r="EE65" i="6" a="1"/>
  <c r="EE65" i="6" s="1"/>
  <c r="CM65" i="6" a="1"/>
  <c r="CM65" i="6" s="1"/>
  <c r="EG65" i="6" a="1"/>
  <c r="EG65" i="6" s="1"/>
  <c r="CS65" i="6" a="1"/>
  <c r="CS65" i="6" s="1"/>
  <c r="EF65" i="6" a="1"/>
  <c r="EF65" i="6" s="1"/>
  <c r="CP65" i="6" a="1"/>
  <c r="CP65" i="6" s="1"/>
  <c r="CN65" i="6" a="1"/>
  <c r="CN65" i="6" s="1"/>
  <c r="CK65" i="6" a="1"/>
  <c r="CK65" i="6" s="1"/>
  <c r="CH65" i="6" a="1"/>
  <c r="CH65" i="6" s="1"/>
  <c r="EB65" i="6" a="1"/>
  <c r="EB65" i="6" s="1"/>
  <c r="CD65" i="6" a="1"/>
  <c r="CD65" i="6" s="1"/>
  <c r="ED65" i="6" a="1"/>
  <c r="ED65" i="6" s="1"/>
  <c r="CJ65" i="6" a="1"/>
  <c r="CJ65" i="6" s="1"/>
  <c r="EC65" i="6" a="1"/>
  <c r="EC65" i="6" s="1"/>
  <c r="CG65" i="6" a="1"/>
  <c r="CG65" i="6" s="1"/>
  <c r="CE65" i="6" a="1"/>
  <c r="CE65" i="6" s="1"/>
  <c r="CB65" i="6" a="1"/>
  <c r="CB65" i="6" s="1"/>
  <c r="BW65" i="6"/>
  <c r="F69" i="21" s="1"/>
  <c r="AZ65" i="6" a="1"/>
  <c r="AZ65" i="6" s="1"/>
  <c r="AW65" i="6" a="1"/>
  <c r="AW65" i="6" s="1"/>
  <c r="AT65" i="6" a="1"/>
  <c r="AT65" i="6" s="1"/>
  <c r="AP65" i="6"/>
  <c r="BP65" i="6" s="1" a="1"/>
  <c r="BP65" i="6" s="1"/>
  <c r="AL65" i="6" a="1"/>
  <c r="AL65" i="6" s="1"/>
  <c r="AH65" i="6" a="1"/>
  <c r="AH65" i="6" s="1"/>
  <c r="AD65" i="6"/>
  <c r="BL65" i="6" s="1" a="1"/>
  <c r="BL65" i="6" s="1"/>
  <c r="Z65" i="6" a="1"/>
  <c r="Z65" i="6" s="1"/>
  <c r="BX65" i="6"/>
  <c r="H69" i="21" s="1"/>
  <c r="AY65" i="6"/>
  <c r="BS65" i="6" s="1" a="1"/>
  <c r="BS65" i="6" s="1"/>
  <c r="AV65" i="6"/>
  <c r="BR65" i="6" s="1" a="1"/>
  <c r="BR65" i="6" s="1"/>
  <c r="AS65" i="6"/>
  <c r="BQ65" i="6" s="1" a="1"/>
  <c r="BQ65" i="6" s="1"/>
  <c r="AO65" i="6" a="1"/>
  <c r="AO65" i="6" s="1"/>
  <c r="AK65" i="6" a="1"/>
  <c r="AK65" i="6" s="1"/>
  <c r="AG65" i="6"/>
  <c r="BM65" i="6" s="1" a="1"/>
  <c r="BM65" i="6" s="1"/>
  <c r="AC65" i="6" a="1"/>
  <c r="AC65" i="6" s="1"/>
  <c r="Y65" i="6" a="1"/>
  <c r="Y65" i="6" s="1"/>
  <c r="CA65" i="6" a="1"/>
  <c r="CA65" i="6" s="1"/>
  <c r="EA65" i="6" a="1"/>
  <c r="EA65" i="6" s="1"/>
  <c r="BY65" i="6"/>
  <c r="J69" i="21" s="1"/>
  <c r="BB65" i="6"/>
  <c r="BT65" i="6" s="1" a="1"/>
  <c r="BT65" i="6" s="1"/>
  <c r="AX65" i="6" a="1"/>
  <c r="AX65" i="6" s="1"/>
  <c r="AU65" i="6" a="1"/>
  <c r="AU65" i="6" s="1"/>
  <c r="AR65" i="6" a="1"/>
  <c r="AR65" i="6" s="1"/>
  <c r="AN65" i="6" a="1"/>
  <c r="AN65" i="6" s="1"/>
  <c r="AJ65" i="6"/>
  <c r="BN65" i="6" s="1" a="1"/>
  <c r="BN65" i="6" s="1"/>
  <c r="AF65" i="6" a="1"/>
  <c r="AF65" i="6" s="1"/>
  <c r="AB65" i="6" a="1"/>
  <c r="AB65" i="6" s="1"/>
  <c r="BV65" i="6"/>
  <c r="D69" i="21" s="1"/>
  <c r="BA65" i="6" a="1"/>
  <c r="BA65" i="6" s="1"/>
  <c r="AQ65" i="6" a="1"/>
  <c r="AQ65" i="6" s="1"/>
  <c r="AM65" i="6"/>
  <c r="BO65" i="6" s="1" a="1"/>
  <c r="BO65" i="6" s="1"/>
  <c r="AI65" i="6" a="1"/>
  <c r="AI65" i="6" s="1"/>
  <c r="AE65" i="6" a="1"/>
  <c r="AE65" i="6" s="1"/>
  <c r="AA65" i="6"/>
  <c r="BK65" i="6" s="1" a="1"/>
  <c r="BK65" i="6" s="1"/>
  <c r="R65" i="6"/>
  <c r="BH65" i="6" s="1" a="1"/>
  <c r="BH65" i="6" s="1"/>
  <c r="N65" i="6" a="1"/>
  <c r="N65" i="6" s="1"/>
  <c r="X65" i="6"/>
  <c r="BJ65" i="6" s="1" a="1"/>
  <c r="BJ65" i="6" s="1"/>
  <c r="U65" i="6"/>
  <c r="BI65" i="6" s="1" a="1"/>
  <c r="BI65" i="6" s="1"/>
  <c r="Q65" i="6" a="1"/>
  <c r="Q65" i="6" s="1"/>
  <c r="M65" i="6" a="1"/>
  <c r="M65" i="6" s="1"/>
  <c r="L65" i="6"/>
  <c r="BF65" i="6" s="1" a="1"/>
  <c r="BF65" i="6" s="1"/>
  <c r="W65" i="6" a="1"/>
  <c r="W65" i="6" s="1"/>
  <c r="T65" i="6" a="1"/>
  <c r="T65" i="6" s="1"/>
  <c r="P65" i="6" a="1"/>
  <c r="P65" i="6" s="1"/>
  <c r="O65" i="6"/>
  <c r="BG65" i="6" s="1" a="1"/>
  <c r="BG65" i="6" s="1"/>
  <c r="K65" i="6" a="1"/>
  <c r="K65" i="6" s="1"/>
  <c r="V65" i="6" a="1"/>
  <c r="V65" i="6" s="1"/>
  <c r="S65" i="6" a="1"/>
  <c r="S65" i="6" s="1"/>
  <c r="J65" i="6" a="1"/>
  <c r="J65" i="6" s="1"/>
  <c r="D65" i="6" a="1"/>
  <c r="D65" i="6" s="1"/>
  <c r="I65" i="6"/>
  <c r="BE65" i="6" s="1" a="1"/>
  <c r="BE65" i="6" s="1"/>
  <c r="E65" i="6" a="1"/>
  <c r="E65" i="6" s="1"/>
  <c r="C65" i="6" a="1"/>
  <c r="C65" i="6" s="1"/>
  <c r="B69" i="21" s="1"/>
  <c r="H65" i="6" a="1"/>
  <c r="H65" i="6" s="1"/>
  <c r="G65" i="6" a="1"/>
  <c r="G65" i="6" s="1"/>
  <c r="F65" i="6"/>
  <c r="BD65" i="6" s="1" a="1"/>
  <c r="BD65" i="6" s="1"/>
  <c r="ES50" i="6"/>
  <c r="ET50" i="6"/>
  <c r="EU50" i="6"/>
  <c r="EV50" i="6"/>
  <c r="DW50" i="6" a="1"/>
  <c r="DW50" i="6" s="1"/>
  <c r="DU50" i="6" a="1"/>
  <c r="DU50" i="6" s="1"/>
  <c r="DT50" i="6" a="1"/>
  <c r="DT50" i="6" s="1"/>
  <c r="DR50" i="6" a="1"/>
  <c r="DR50" i="6" s="1"/>
  <c r="DX50" i="6" a="1"/>
  <c r="DX50" i="6" s="1"/>
  <c r="DQ50" i="6" a="1"/>
  <c r="DQ50" i="6" s="1"/>
  <c r="DN50" i="6" a="1"/>
  <c r="DN50" i="6" s="1"/>
  <c r="DL50" i="6" a="1"/>
  <c r="DL50" i="6" s="1"/>
  <c r="DO50" i="6" a="1"/>
  <c r="DO50" i="6" s="1"/>
  <c r="DI50" i="6" a="1"/>
  <c r="DI50" i="6" s="1"/>
  <c r="DK50" i="6" a="1"/>
  <c r="DK50" i="6" s="1"/>
  <c r="DF50" i="6" a="1"/>
  <c r="DF50" i="6" s="1"/>
  <c r="DH50" i="6" a="1"/>
  <c r="DH50" i="6" s="1"/>
  <c r="CW50" i="6" a="1"/>
  <c r="CW50" i="6" s="1"/>
  <c r="CV50" i="6" a="1"/>
  <c r="CV50" i="6" s="1"/>
  <c r="DC50" i="6" a="1"/>
  <c r="DC50" i="6" s="1"/>
  <c r="CZ50" i="6" a="1"/>
  <c r="CZ50" i="6" s="1"/>
  <c r="DE50" i="6" a="1"/>
  <c r="DE50" i="6" s="1"/>
  <c r="DB50" i="6" a="1"/>
  <c r="DB50" i="6" s="1"/>
  <c r="CY50" i="6" a="1"/>
  <c r="CY50" i="6" s="1"/>
  <c r="CT50" i="6" a="1"/>
  <c r="CT50" i="6" s="1"/>
  <c r="CQ50" i="6" a="1"/>
  <c r="CQ50" i="6" s="1"/>
  <c r="CM50" i="6" a="1"/>
  <c r="CM50" i="6" s="1"/>
  <c r="CS50" i="6" a="1"/>
  <c r="CS50" i="6" s="1"/>
  <c r="CP50" i="6" a="1"/>
  <c r="CP50" i="6" s="1"/>
  <c r="CN50" i="6" a="1"/>
  <c r="CN50" i="6" s="1"/>
  <c r="CD50" i="6" a="1"/>
  <c r="CD50" i="6" s="1"/>
  <c r="CK50" i="6" a="1"/>
  <c r="CK50" i="6" s="1"/>
  <c r="CH50" i="6" a="1"/>
  <c r="CH50" i="6" s="1"/>
  <c r="CJ50" i="6" a="1"/>
  <c r="CJ50" i="6" s="1"/>
  <c r="CG50" i="6" a="1"/>
  <c r="CG50" i="6" s="1"/>
  <c r="CA50" i="6" a="1"/>
  <c r="CA50" i="6" s="1"/>
  <c r="CE50" i="6" a="1"/>
  <c r="CE50" i="6" s="1"/>
  <c r="BW50" i="6"/>
  <c r="BA50" i="6" a="1"/>
  <c r="BA50" i="6" s="1"/>
  <c r="AT50" i="6" a="1"/>
  <c r="AT50" i="6" s="1"/>
  <c r="BX50" i="6"/>
  <c r="AZ50" i="6" a="1"/>
  <c r="AZ50" i="6" s="1"/>
  <c r="AW50" i="6" a="1"/>
  <c r="AW50" i="6" s="1"/>
  <c r="BY50" i="6"/>
  <c r="AY50" i="6"/>
  <c r="AV50" i="6"/>
  <c r="CB50" i="6" a="1"/>
  <c r="CB50" i="6" s="1"/>
  <c r="BV50" i="6"/>
  <c r="BB50" i="6"/>
  <c r="AX50" i="6" a="1"/>
  <c r="AX50" i="6" s="1"/>
  <c r="AU50" i="6" a="1"/>
  <c r="AU50" i="6" s="1"/>
  <c r="AR50" i="6" a="1"/>
  <c r="AR50" i="6" s="1"/>
  <c r="AN50" i="6" a="1"/>
  <c r="AN50" i="6" s="1"/>
  <c r="AK50" i="6" a="1"/>
  <c r="AK50" i="6" s="1"/>
  <c r="AG50" i="6"/>
  <c r="AD50" i="6"/>
  <c r="Z50" i="6" a="1"/>
  <c r="Z50" i="6" s="1"/>
  <c r="V50" i="6" a="1"/>
  <c r="V50" i="6" s="1"/>
  <c r="U50" i="6"/>
  <c r="Q50" i="6" a="1"/>
  <c r="Q50" i="6" s="1"/>
  <c r="N50" i="6" a="1"/>
  <c r="N50" i="6" s="1"/>
  <c r="J50" i="6" a="1"/>
  <c r="J50" i="6" s="1"/>
  <c r="AQ50" i="6" a="1"/>
  <c r="AQ50" i="6" s="1"/>
  <c r="AM50" i="6"/>
  <c r="AJ50" i="6"/>
  <c r="AF50" i="6" a="1"/>
  <c r="AF50" i="6" s="1"/>
  <c r="AC50" i="6" a="1"/>
  <c r="AC50" i="6" s="1"/>
  <c r="Y50" i="6" a="1"/>
  <c r="Y50" i="6" s="1"/>
  <c r="T50" i="6" a="1"/>
  <c r="T50" i="6" s="1"/>
  <c r="P50" i="6" a="1"/>
  <c r="P50" i="6" s="1"/>
  <c r="M50" i="6" a="1"/>
  <c r="M50" i="6" s="1"/>
  <c r="AP50" i="6"/>
  <c r="AL50" i="6" a="1"/>
  <c r="AL50" i="6" s="1"/>
  <c r="AI50" i="6" a="1"/>
  <c r="AI50" i="6" s="1"/>
  <c r="AB50" i="6" a="1"/>
  <c r="AB50" i="6" s="1"/>
  <c r="X50" i="6"/>
  <c r="S50" i="6" a="1"/>
  <c r="S50" i="6" s="1"/>
  <c r="L50" i="6"/>
  <c r="AS50" i="6"/>
  <c r="AO50" i="6" a="1"/>
  <c r="AO50" i="6" s="1"/>
  <c r="AH50" i="6" a="1"/>
  <c r="AH50" i="6" s="1"/>
  <c r="AE50" i="6" a="1"/>
  <c r="AE50" i="6" s="1"/>
  <c r="AA50" i="6"/>
  <c r="W50" i="6" a="1"/>
  <c r="W50" i="6" s="1"/>
  <c r="R50" i="6"/>
  <c r="O50" i="6"/>
  <c r="K50" i="6" a="1"/>
  <c r="K50" i="6" s="1"/>
  <c r="F50" i="6"/>
  <c r="C50" i="6" a="1"/>
  <c r="C50" i="6" s="1"/>
  <c r="I50" i="6"/>
  <c r="H50" i="6" a="1"/>
  <c r="H50" i="6" s="1"/>
  <c r="D50" i="6" a="1"/>
  <c r="D50" i="6" s="1"/>
  <c r="G50" i="6" a="1"/>
  <c r="G50" i="6" s="1"/>
  <c r="E50" i="6" a="1"/>
  <c r="E50" i="6" s="1"/>
  <c r="ES34" i="6"/>
  <c r="ET34" i="6"/>
  <c r="EU34" i="6"/>
  <c r="EV34" i="6"/>
  <c r="DW34" i="6" a="1"/>
  <c r="DW34" i="6" s="1"/>
  <c r="DX34" i="6" a="1"/>
  <c r="DX34" i="6" s="1"/>
  <c r="DU34" i="6" a="1"/>
  <c r="DU34" i="6" s="1"/>
  <c r="DR34" i="6" a="1"/>
  <c r="DR34" i="6" s="1"/>
  <c r="DT34" i="6" a="1"/>
  <c r="DT34" i="6" s="1"/>
  <c r="DQ34" i="6" a="1"/>
  <c r="DQ34" i="6" s="1"/>
  <c r="DN34" i="6" a="1"/>
  <c r="DN34" i="6" s="1"/>
  <c r="DL34" i="6" a="1"/>
  <c r="DL34" i="6" s="1"/>
  <c r="DO34" i="6" a="1"/>
  <c r="DO34" i="6" s="1"/>
  <c r="DH34" i="6" a="1"/>
  <c r="DH34" i="6" s="1"/>
  <c r="DF34" i="6" a="1"/>
  <c r="DF34" i="6" s="1"/>
  <c r="DK34" i="6" a="1"/>
  <c r="DK34" i="6" s="1"/>
  <c r="DI34" i="6" a="1"/>
  <c r="DI34" i="6" s="1"/>
  <c r="CZ34" i="6" a="1"/>
  <c r="CZ34" i="6" s="1"/>
  <c r="CW34" i="6" a="1"/>
  <c r="CW34" i="6" s="1"/>
  <c r="CY34" i="6" a="1"/>
  <c r="CY34" i="6" s="1"/>
  <c r="CV34" i="6" a="1"/>
  <c r="CV34" i="6" s="1"/>
  <c r="DC34" i="6" a="1"/>
  <c r="DC34" i="6" s="1"/>
  <c r="DE34" i="6" a="1"/>
  <c r="DE34" i="6" s="1"/>
  <c r="DB34" i="6" a="1"/>
  <c r="DB34" i="6" s="1"/>
  <c r="CT34" i="6" a="1"/>
  <c r="CT34" i="6" s="1"/>
  <c r="CQ34" i="6" a="1"/>
  <c r="CQ34" i="6" s="1"/>
  <c r="CM34" i="6" a="1"/>
  <c r="CM34" i="6" s="1"/>
  <c r="CS34" i="6" a="1"/>
  <c r="CS34" i="6" s="1"/>
  <c r="CP34" i="6" a="1"/>
  <c r="CP34" i="6" s="1"/>
  <c r="CN34" i="6" a="1"/>
  <c r="CN34" i="6" s="1"/>
  <c r="CD34" i="6" a="1"/>
  <c r="CD34" i="6" s="1"/>
  <c r="CK34" i="6" a="1"/>
  <c r="CK34" i="6" s="1"/>
  <c r="CH34" i="6" a="1"/>
  <c r="CH34" i="6" s="1"/>
  <c r="CJ34" i="6" a="1"/>
  <c r="CJ34" i="6" s="1"/>
  <c r="CG34" i="6" a="1"/>
  <c r="CG34" i="6" s="1"/>
  <c r="CA34" i="6" a="1"/>
  <c r="CA34" i="6" s="1"/>
  <c r="CE34" i="6" a="1"/>
  <c r="CE34" i="6" s="1"/>
  <c r="BW34" i="6"/>
  <c r="AZ34" i="6" a="1"/>
  <c r="AZ34" i="6" s="1"/>
  <c r="AV34" i="6"/>
  <c r="BX34" i="6"/>
  <c r="AY34" i="6"/>
  <c r="AU34" i="6" a="1"/>
  <c r="AU34" i="6" s="1"/>
  <c r="BY34" i="6"/>
  <c r="BB34" i="6"/>
  <c r="AX34" i="6" a="1"/>
  <c r="AX34" i="6" s="1"/>
  <c r="AT34" i="6" a="1"/>
  <c r="AT34" i="6" s="1"/>
  <c r="CB34" i="6" a="1"/>
  <c r="CB34" i="6" s="1"/>
  <c r="BV34" i="6"/>
  <c r="BA34" i="6" a="1"/>
  <c r="BA34" i="6" s="1"/>
  <c r="AW34" i="6" a="1"/>
  <c r="AW34" i="6" s="1"/>
  <c r="AR34" i="6" a="1"/>
  <c r="AR34" i="6" s="1"/>
  <c r="AO34" i="6" a="1"/>
  <c r="AO34" i="6" s="1"/>
  <c r="AC34" i="6" a="1"/>
  <c r="AC34" i="6" s="1"/>
  <c r="V34" i="6" a="1"/>
  <c r="V34" i="6" s="1"/>
  <c r="U34" i="6"/>
  <c r="R34" i="6"/>
  <c r="N34" i="6" a="1"/>
  <c r="N34" i="6" s="1"/>
  <c r="AL34" i="6" a="1"/>
  <c r="AL34" i="6" s="1"/>
  <c r="AI34" i="6" a="1"/>
  <c r="AI34" i="6" s="1"/>
  <c r="AF34" i="6" a="1"/>
  <c r="AF34" i="6" s="1"/>
  <c r="AB34" i="6" a="1"/>
  <c r="AB34" i="6" s="1"/>
  <c r="Y34" i="6" a="1"/>
  <c r="Y34" i="6" s="1"/>
  <c r="T34" i="6" a="1"/>
  <c r="T34" i="6" s="1"/>
  <c r="Q34" i="6" a="1"/>
  <c r="Q34" i="6" s="1"/>
  <c r="M34" i="6" a="1"/>
  <c r="M34" i="6" s="1"/>
  <c r="AQ34" i="6" a="1"/>
  <c r="AQ34" i="6" s="1"/>
  <c r="AN34" i="6" a="1"/>
  <c r="AN34" i="6" s="1"/>
  <c r="AK34" i="6" a="1"/>
  <c r="AK34" i="6" s="1"/>
  <c r="AH34" i="6" a="1"/>
  <c r="AH34" i="6" s="1"/>
  <c r="AE34" i="6" a="1"/>
  <c r="AE34" i="6" s="1"/>
  <c r="AA34" i="6"/>
  <c r="X34" i="6"/>
  <c r="S34" i="6" a="1"/>
  <c r="S34" i="6" s="1"/>
  <c r="P34" i="6" a="1"/>
  <c r="P34" i="6" s="1"/>
  <c r="AS34" i="6"/>
  <c r="AP34" i="6"/>
  <c r="AM34" i="6"/>
  <c r="AJ34" i="6"/>
  <c r="AG34" i="6"/>
  <c r="AD34" i="6"/>
  <c r="Z34" i="6" a="1"/>
  <c r="Z34" i="6" s="1"/>
  <c r="W34" i="6" a="1"/>
  <c r="W34" i="6" s="1"/>
  <c r="O34" i="6"/>
  <c r="J34" i="6" a="1"/>
  <c r="J34" i="6" s="1"/>
  <c r="F34" i="6"/>
  <c r="C34" i="6" a="1"/>
  <c r="C34" i="6" s="1"/>
  <c r="I34" i="6"/>
  <c r="L34" i="6"/>
  <c r="H34" i="6" a="1"/>
  <c r="H34" i="6" s="1"/>
  <c r="D34" i="6" a="1"/>
  <c r="D34" i="6" s="1"/>
  <c r="K34" i="6" a="1"/>
  <c r="K34" i="6" s="1"/>
  <c r="G34" i="6" a="1"/>
  <c r="G34" i="6" s="1"/>
  <c r="E34" i="6" a="1"/>
  <c r="E34" i="6" s="1"/>
  <c r="DL18" i="6" a="1"/>
  <c r="DL18" i="6" s="1"/>
  <c r="DB18" i="6" a="1"/>
  <c r="DB18" i="6" s="1"/>
  <c r="CS18" i="6" a="1"/>
  <c r="CS18" i="6" s="1"/>
  <c r="CE18" i="6" a="1"/>
  <c r="CE18" i="6" s="1"/>
  <c r="AU18" i="6" a="1"/>
  <c r="AU18" i="6" s="1"/>
  <c r="BA18" i="6" a="1"/>
  <c r="BA18" i="6" s="1"/>
  <c r="AX18" i="6" a="1"/>
  <c r="AX18" i="6" s="1"/>
  <c r="AL18" i="6" a="1"/>
  <c r="AL18" i="6" s="1"/>
  <c r="Z18" i="6" a="1"/>
  <c r="Z18" i="6" s="1"/>
  <c r="V18" i="6" a="1"/>
  <c r="V18" i="6" s="1"/>
  <c r="X18" i="6" s="1"/>
  <c r="N18" i="6" a="1"/>
  <c r="N18" i="6" s="1"/>
  <c r="AO18" i="6" a="1"/>
  <c r="AO18" i="6" s="1"/>
  <c r="AC18" i="6" a="1"/>
  <c r="AC18" i="6" s="1"/>
  <c r="T18" i="6" a="1"/>
  <c r="T18" i="6" s="1"/>
  <c r="Q18" i="6" a="1"/>
  <c r="Q18" i="6" s="1"/>
  <c r="AR18" i="6" a="1"/>
  <c r="AR18" i="6" s="1"/>
  <c r="AF18" i="6" a="1"/>
  <c r="AF18" i="6" s="1"/>
  <c r="AI18" i="6" a="1"/>
  <c r="AI18" i="6" s="1"/>
  <c r="AE18" i="6" a="1"/>
  <c r="AE18" i="6" s="1"/>
  <c r="AG18" i="6" s="1"/>
  <c r="W18" i="6" a="1"/>
  <c r="W18" i="6" s="1"/>
  <c r="H18" i="6" a="1"/>
  <c r="H18" i="6" s="1"/>
  <c r="C18" i="6" a="1"/>
  <c r="C18" i="6" s="1"/>
  <c r="K18" i="6" a="1"/>
  <c r="K18" i="6" s="1"/>
  <c r="E18" i="6" a="1"/>
  <c r="E18" i="6" s="1"/>
  <c r="ES87" i="6"/>
  <c r="C91" i="21" s="1"/>
  <c r="ET87" i="6"/>
  <c r="E91" i="21" s="1"/>
  <c r="EU87" i="6"/>
  <c r="G91" i="21" s="1"/>
  <c r="EV87" i="6"/>
  <c r="I91" i="21" s="1"/>
  <c r="DX87" i="6" a="1"/>
  <c r="DX87" i="6" s="1"/>
  <c r="DW87" i="6" a="1"/>
  <c r="DW87" i="6" s="1"/>
  <c r="EQ87" i="6" a="1"/>
  <c r="EQ87" i="6" s="1"/>
  <c r="EP87" i="6" a="1"/>
  <c r="EP87" i="6" s="1"/>
  <c r="DT87" i="6" a="1"/>
  <c r="DT87" i="6" s="1"/>
  <c r="DU87" i="6" a="1"/>
  <c r="DU87" i="6" s="1"/>
  <c r="DQ87" i="6" a="1"/>
  <c r="DQ87" i="6" s="1"/>
  <c r="DO87" i="6" a="1"/>
  <c r="DO87" i="6" s="1"/>
  <c r="DN87" i="6" a="1"/>
  <c r="DN87" i="6" s="1"/>
  <c r="EM87" i="6" a="1"/>
  <c r="EM87" i="6" s="1"/>
  <c r="DR87" i="6" a="1"/>
  <c r="DR87" i="6" s="1"/>
  <c r="EN87" i="6" a="1"/>
  <c r="EN87" i="6" s="1"/>
  <c r="DL87" i="6" a="1"/>
  <c r="DL87" i="6" s="1"/>
  <c r="DI87" i="6" a="1"/>
  <c r="DI87" i="6" s="1"/>
  <c r="DK87" i="6" a="1"/>
  <c r="DK87" i="6" s="1"/>
  <c r="EL87" i="6" a="1"/>
  <c r="EL87" i="6" s="1"/>
  <c r="DH87" i="6" a="1"/>
  <c r="DH87" i="6" s="1"/>
  <c r="DE87" i="6" a="1"/>
  <c r="DE87" i="6" s="1"/>
  <c r="EJ87" i="6" a="1"/>
  <c r="EJ87" i="6" s="1"/>
  <c r="DB87" i="6" a="1"/>
  <c r="DB87" i="6" s="1"/>
  <c r="CZ87" i="6" a="1"/>
  <c r="CZ87" i="6" s="1"/>
  <c r="CW87" i="6" a="1"/>
  <c r="CW87" i="6" s="1"/>
  <c r="DC87" i="6" a="1"/>
  <c r="DC87" i="6" s="1"/>
  <c r="EI87" i="6" a="1"/>
  <c r="EI87" i="6" s="1"/>
  <c r="CY87" i="6" a="1"/>
  <c r="CY87" i="6" s="1"/>
  <c r="DF87" i="6" a="1"/>
  <c r="DF87" i="6" s="1"/>
  <c r="EH87" i="6" a="1"/>
  <c r="EH87" i="6" s="1"/>
  <c r="CV87" i="6" a="1"/>
  <c r="CV87" i="6" s="1"/>
  <c r="EG87" i="6" a="1"/>
  <c r="EG87" i="6" s="1"/>
  <c r="CS87" i="6" a="1"/>
  <c r="CS87" i="6" s="1"/>
  <c r="CQ87" i="6" a="1"/>
  <c r="CQ87" i="6" s="1"/>
  <c r="EE87" i="6" a="1"/>
  <c r="EE87" i="6" s="1"/>
  <c r="CM87" i="6" a="1"/>
  <c r="CM87" i="6" s="1"/>
  <c r="CT87" i="6" a="1"/>
  <c r="CT87" i="6" s="1"/>
  <c r="EF87" i="6" a="1"/>
  <c r="EF87" i="6" s="1"/>
  <c r="CP87" i="6" a="1"/>
  <c r="CP87" i="6" s="1"/>
  <c r="CN87" i="6" a="1"/>
  <c r="CN87" i="6" s="1"/>
  <c r="ED87" i="6" a="1"/>
  <c r="ED87" i="6" s="1"/>
  <c r="CJ87" i="6" a="1"/>
  <c r="CJ87" i="6" s="1"/>
  <c r="CK87" i="6" a="1"/>
  <c r="CK87" i="6" s="1"/>
  <c r="CH87" i="6" a="1"/>
  <c r="CH87" i="6" s="1"/>
  <c r="EB87" i="6" a="1"/>
  <c r="EB87" i="6" s="1"/>
  <c r="CD87" i="6" a="1"/>
  <c r="CD87" i="6" s="1"/>
  <c r="EC87" i="6" a="1"/>
  <c r="EC87" i="6" s="1"/>
  <c r="CG87" i="6" a="1"/>
  <c r="CG87" i="6" s="1"/>
  <c r="CE87" i="6" a="1"/>
  <c r="CE87" i="6" s="1"/>
  <c r="CB87" i="6" a="1"/>
  <c r="CB87" i="6" s="1"/>
  <c r="BW87" i="6"/>
  <c r="F91" i="21" s="1"/>
  <c r="BB87" i="6"/>
  <c r="BT87" i="6" s="1" a="1"/>
  <c r="BT87" i="6" s="1"/>
  <c r="AU87" i="6" a="1"/>
  <c r="AU87" i="6" s="1"/>
  <c r="AS87" i="6"/>
  <c r="BQ87" i="6" s="1" a="1"/>
  <c r="BQ87" i="6" s="1"/>
  <c r="AO87" i="6" a="1"/>
  <c r="AO87" i="6" s="1"/>
  <c r="AK87" i="6" a="1"/>
  <c r="AK87" i="6" s="1"/>
  <c r="AG87" i="6"/>
  <c r="BM87" i="6" s="1" a="1"/>
  <c r="BM87" i="6" s="1"/>
  <c r="AC87" i="6" a="1"/>
  <c r="AC87" i="6" s="1"/>
  <c r="Y87" i="6" a="1"/>
  <c r="Y87" i="6" s="1"/>
  <c r="BX87" i="6"/>
  <c r="H91" i="21" s="1"/>
  <c r="BA87" i="6" a="1"/>
  <c r="BA87" i="6" s="1"/>
  <c r="AX87" i="6" a="1"/>
  <c r="AX87" i="6" s="1"/>
  <c r="AT87" i="6" a="1"/>
  <c r="AT87" i="6" s="1"/>
  <c r="AR87" i="6" a="1"/>
  <c r="AR87" i="6" s="1"/>
  <c r="AN87" i="6" a="1"/>
  <c r="AN87" i="6" s="1"/>
  <c r="AJ87" i="6"/>
  <c r="BN87" i="6" s="1" a="1"/>
  <c r="BN87" i="6" s="1"/>
  <c r="AF87" i="6" a="1"/>
  <c r="AF87" i="6" s="1"/>
  <c r="AB87" i="6" a="1"/>
  <c r="AB87" i="6" s="1"/>
  <c r="CA87" i="6" a="1"/>
  <c r="CA87" i="6" s="1"/>
  <c r="EA87" i="6" a="1"/>
  <c r="EA87" i="6" s="1"/>
  <c r="BY87" i="6"/>
  <c r="J91" i="21" s="1"/>
  <c r="AZ87" i="6" a="1"/>
  <c r="AZ87" i="6" s="1"/>
  <c r="AW87" i="6" a="1"/>
  <c r="AW87" i="6" s="1"/>
  <c r="AQ87" i="6" a="1"/>
  <c r="AQ87" i="6" s="1"/>
  <c r="AM87" i="6"/>
  <c r="BO87" i="6" s="1" a="1"/>
  <c r="BO87" i="6" s="1"/>
  <c r="AI87" i="6" a="1"/>
  <c r="AI87" i="6" s="1"/>
  <c r="AE87" i="6" a="1"/>
  <c r="AE87" i="6" s="1"/>
  <c r="AA87" i="6"/>
  <c r="BK87" i="6" s="1" a="1"/>
  <c r="BK87" i="6" s="1"/>
  <c r="BV87" i="6"/>
  <c r="D91" i="21" s="1"/>
  <c r="AY87" i="6"/>
  <c r="BS87" i="6" s="1" a="1"/>
  <c r="BS87" i="6" s="1"/>
  <c r="AV87" i="6"/>
  <c r="BR87" i="6" s="1" a="1"/>
  <c r="BR87" i="6" s="1"/>
  <c r="AP87" i="6"/>
  <c r="BP87" i="6" s="1" a="1"/>
  <c r="BP87" i="6" s="1"/>
  <c r="AL87" i="6" a="1"/>
  <c r="AL87" i="6" s="1"/>
  <c r="AH87" i="6" a="1"/>
  <c r="AH87" i="6" s="1"/>
  <c r="AD87" i="6"/>
  <c r="BL87" i="6" s="1" a="1"/>
  <c r="BL87" i="6" s="1"/>
  <c r="Z87" i="6" a="1"/>
  <c r="Z87" i="6" s="1"/>
  <c r="V87" i="6" a="1"/>
  <c r="V87" i="6" s="1"/>
  <c r="R87" i="6"/>
  <c r="BH87" i="6" s="1" a="1"/>
  <c r="BH87" i="6" s="1"/>
  <c r="M87" i="6" a="1"/>
  <c r="M87" i="6" s="1"/>
  <c r="J87" i="6" a="1"/>
  <c r="J87" i="6" s="1"/>
  <c r="X87" i="6"/>
  <c r="BJ87" i="6" s="1" a="1"/>
  <c r="BJ87" i="6" s="1"/>
  <c r="U87" i="6"/>
  <c r="BI87" i="6" s="1" a="1"/>
  <c r="BI87" i="6" s="1"/>
  <c r="Q87" i="6" a="1"/>
  <c r="Q87" i="6" s="1"/>
  <c r="O87" i="6"/>
  <c r="BG87" i="6" s="1" a="1"/>
  <c r="BG87" i="6" s="1"/>
  <c r="L87" i="6"/>
  <c r="BF87" i="6" s="1" a="1"/>
  <c r="BF87" i="6" s="1"/>
  <c r="T87" i="6" a="1"/>
  <c r="T87" i="6" s="1"/>
  <c r="K87" i="6" a="1"/>
  <c r="K87" i="6" s="1"/>
  <c r="W87" i="6" a="1"/>
  <c r="W87" i="6" s="1"/>
  <c r="S87" i="6" a="1"/>
  <c r="S87" i="6" s="1"/>
  <c r="P87" i="6" a="1"/>
  <c r="P87" i="6" s="1"/>
  <c r="N87" i="6" a="1"/>
  <c r="N87" i="6" s="1"/>
  <c r="F87" i="6"/>
  <c r="BD87" i="6" s="1" a="1"/>
  <c r="BD87" i="6" s="1"/>
  <c r="I87" i="6"/>
  <c r="BE87" i="6" s="1" a="1"/>
  <c r="BE87" i="6" s="1"/>
  <c r="D87" i="6" a="1"/>
  <c r="D87" i="6" s="1"/>
  <c r="H87" i="6" a="1"/>
  <c r="H87" i="6" s="1"/>
  <c r="E87" i="6" a="1"/>
  <c r="E87" i="6" s="1"/>
  <c r="C87" i="6" a="1"/>
  <c r="C87" i="6" s="1"/>
  <c r="B91" i="21" s="1"/>
  <c r="G87" i="6" a="1"/>
  <c r="G87" i="6" s="1"/>
  <c r="ES72" i="6"/>
  <c r="C76" i="21" s="1"/>
  <c r="ET72" i="6"/>
  <c r="E76" i="21" s="1"/>
  <c r="EU72" i="6"/>
  <c r="G76" i="21" s="1"/>
  <c r="DX72" i="6" a="1"/>
  <c r="DX72" i="6" s="1"/>
  <c r="DW72" i="6" a="1"/>
  <c r="DW72" i="6" s="1"/>
  <c r="EQ72" i="6" a="1"/>
  <c r="EQ72" i="6" s="1"/>
  <c r="EP72" i="6" a="1"/>
  <c r="EP72" i="6" s="1"/>
  <c r="DU72" i="6" a="1"/>
  <c r="DU72" i="6" s="1"/>
  <c r="EV72" i="6"/>
  <c r="I76" i="21" s="1"/>
  <c r="EN72" i="6" a="1"/>
  <c r="EN72" i="6" s="1"/>
  <c r="EO72" i="6" a="1"/>
  <c r="EO72" i="6" s="1"/>
  <c r="DO72" i="6" a="1"/>
  <c r="DO72" i="6" s="1"/>
  <c r="DR72" i="6" a="1"/>
  <c r="DR72" i="6" s="1"/>
  <c r="DN72" i="6" a="1"/>
  <c r="DN72" i="6" s="1"/>
  <c r="EM72" i="6" a="1"/>
  <c r="EM72" i="6" s="1"/>
  <c r="DL72" i="6" a="1"/>
  <c r="DL72" i="6" s="1"/>
  <c r="DT72" i="6" a="1"/>
  <c r="DT72" i="6" s="1"/>
  <c r="DQ72" i="6" a="1"/>
  <c r="DQ72" i="6" s="1"/>
  <c r="DI72" i="6" a="1"/>
  <c r="DI72" i="6" s="1"/>
  <c r="DK72" i="6" a="1"/>
  <c r="DK72" i="6" s="1"/>
  <c r="DH72" i="6" a="1"/>
  <c r="DH72" i="6" s="1"/>
  <c r="EL72" i="6" a="1"/>
  <c r="EL72" i="6" s="1"/>
  <c r="DE72" i="6" a="1"/>
  <c r="DE72" i="6" s="1"/>
  <c r="DF72" i="6" a="1"/>
  <c r="DF72" i="6" s="1"/>
  <c r="CZ72" i="6" a="1"/>
  <c r="CZ72" i="6" s="1"/>
  <c r="EJ72" i="6" a="1"/>
  <c r="EJ72" i="6" s="1"/>
  <c r="CY72" i="6" a="1"/>
  <c r="CY72" i="6" s="1"/>
  <c r="CW72" i="6" a="1"/>
  <c r="CW72" i="6" s="1"/>
  <c r="DC72" i="6" a="1"/>
  <c r="DC72" i="6" s="1"/>
  <c r="CV72" i="6" a="1"/>
  <c r="CV72" i="6" s="1"/>
  <c r="EK72" i="6" a="1"/>
  <c r="EK72" i="6" s="1"/>
  <c r="DB72" i="6" a="1"/>
  <c r="DB72" i="6" s="1"/>
  <c r="EI72" i="6" a="1"/>
  <c r="EI72" i="6" s="1"/>
  <c r="EH72" i="6" a="1"/>
  <c r="EH72" i="6" s="1"/>
  <c r="CT72" i="6" a="1"/>
  <c r="CT72" i="6" s="1"/>
  <c r="CQ72" i="6" a="1"/>
  <c r="CQ72" i="6" s="1"/>
  <c r="CM72" i="6" a="1"/>
  <c r="CM72" i="6" s="1"/>
  <c r="CS72" i="6" a="1"/>
  <c r="CS72" i="6" s="1"/>
  <c r="CP72" i="6" a="1"/>
  <c r="CP72" i="6" s="1"/>
  <c r="EE72" i="6" a="1"/>
  <c r="EE72" i="6" s="1"/>
  <c r="EG72" i="6" a="1"/>
  <c r="EG72" i="6" s="1"/>
  <c r="EF72" i="6" a="1"/>
  <c r="EF72" i="6" s="1"/>
  <c r="CN72" i="6" a="1"/>
  <c r="CN72" i="6" s="1"/>
  <c r="ED72" i="6" a="1"/>
  <c r="ED72" i="6" s="1"/>
  <c r="CD72" i="6" a="1"/>
  <c r="CD72" i="6" s="1"/>
  <c r="CK72" i="6" a="1"/>
  <c r="CK72" i="6" s="1"/>
  <c r="CH72" i="6" a="1"/>
  <c r="CH72" i="6" s="1"/>
  <c r="CJ72" i="6" a="1"/>
  <c r="CJ72" i="6" s="1"/>
  <c r="CG72" i="6" a="1"/>
  <c r="CG72" i="6" s="1"/>
  <c r="EB72" i="6" a="1"/>
  <c r="EB72" i="6" s="1"/>
  <c r="CE72" i="6" a="1"/>
  <c r="CE72" i="6" s="1"/>
  <c r="CB72" i="6" a="1"/>
  <c r="CB72" i="6" s="1"/>
  <c r="BW72" i="6"/>
  <c r="F76" i="21" s="1"/>
  <c r="AZ72" i="6" a="1"/>
  <c r="AZ72" i="6" s="1"/>
  <c r="AV72" i="6"/>
  <c r="BR72" i="6" s="1" a="1"/>
  <c r="BR72" i="6" s="1"/>
  <c r="AQ72" i="6" a="1"/>
  <c r="AQ72" i="6" s="1"/>
  <c r="AM72" i="6"/>
  <c r="BO72" i="6" s="1" a="1"/>
  <c r="BO72" i="6" s="1"/>
  <c r="AI72" i="6" a="1"/>
  <c r="AI72" i="6" s="1"/>
  <c r="AE72" i="6" a="1"/>
  <c r="AE72" i="6" s="1"/>
  <c r="AA72" i="6"/>
  <c r="BK72" i="6" s="1" a="1"/>
  <c r="BK72" i="6" s="1"/>
  <c r="EA72" i="6" a="1"/>
  <c r="EA72" i="6" s="1"/>
  <c r="BX72" i="6"/>
  <c r="H76" i="21" s="1"/>
  <c r="AY72" i="6"/>
  <c r="BS72" i="6" s="1" a="1"/>
  <c r="BS72" i="6" s="1"/>
  <c r="AU72" i="6" a="1"/>
  <c r="AU72" i="6" s="1"/>
  <c r="AP72" i="6"/>
  <c r="BP72" i="6" s="1" a="1"/>
  <c r="BP72" i="6" s="1"/>
  <c r="AL72" i="6" a="1"/>
  <c r="AL72" i="6" s="1"/>
  <c r="AH72" i="6" a="1"/>
  <c r="AH72" i="6" s="1"/>
  <c r="AD72" i="6"/>
  <c r="BL72" i="6" s="1" a="1"/>
  <c r="BL72" i="6" s="1"/>
  <c r="Z72" i="6" a="1"/>
  <c r="Z72" i="6" s="1"/>
  <c r="BY72" i="6"/>
  <c r="J76" i="21" s="1"/>
  <c r="BB72" i="6"/>
  <c r="BT72" i="6" s="1" a="1"/>
  <c r="BT72" i="6" s="1"/>
  <c r="AX72" i="6" a="1"/>
  <c r="AX72" i="6" s="1"/>
  <c r="AS72" i="6"/>
  <c r="BQ72" i="6" s="1" a="1"/>
  <c r="BQ72" i="6" s="1"/>
  <c r="AO72" i="6" a="1"/>
  <c r="AO72" i="6" s="1"/>
  <c r="AK72" i="6" a="1"/>
  <c r="AK72" i="6" s="1"/>
  <c r="AG72" i="6"/>
  <c r="BM72" i="6" s="1" a="1"/>
  <c r="BM72" i="6" s="1"/>
  <c r="AC72" i="6" a="1"/>
  <c r="AC72" i="6" s="1"/>
  <c r="Y72" i="6" a="1"/>
  <c r="Y72" i="6" s="1"/>
  <c r="CA72" i="6" a="1"/>
  <c r="CA72" i="6" s="1"/>
  <c r="BV72" i="6"/>
  <c r="D76" i="21" s="1"/>
  <c r="BA72" i="6" a="1"/>
  <c r="BA72" i="6" s="1"/>
  <c r="AW72" i="6" a="1"/>
  <c r="AW72" i="6" s="1"/>
  <c r="AT72" i="6" a="1"/>
  <c r="AT72" i="6" s="1"/>
  <c r="AR72" i="6" a="1"/>
  <c r="AR72" i="6" s="1"/>
  <c r="AN72" i="6" a="1"/>
  <c r="AN72" i="6" s="1"/>
  <c r="AJ72" i="6"/>
  <c r="BN72" i="6" s="1" a="1"/>
  <c r="BN72" i="6" s="1"/>
  <c r="AF72" i="6" a="1"/>
  <c r="AF72" i="6" s="1"/>
  <c r="AB72" i="6" a="1"/>
  <c r="AB72" i="6" s="1"/>
  <c r="X72" i="6"/>
  <c r="BJ72" i="6" s="1" a="1"/>
  <c r="BJ72" i="6" s="1"/>
  <c r="Q72" i="6" a="1"/>
  <c r="Q72" i="6" s="1"/>
  <c r="M72" i="6" a="1"/>
  <c r="M72" i="6" s="1"/>
  <c r="J72" i="6" a="1"/>
  <c r="J72" i="6" s="1"/>
  <c r="W72" i="6" a="1"/>
  <c r="W72" i="6" s="1"/>
  <c r="U72" i="6"/>
  <c r="BI72" i="6" s="1" a="1"/>
  <c r="BI72" i="6" s="1"/>
  <c r="P72" i="6" a="1"/>
  <c r="P72" i="6" s="1"/>
  <c r="V72" i="6" a="1"/>
  <c r="V72" i="6" s="1"/>
  <c r="T72" i="6" a="1"/>
  <c r="T72" i="6" s="1"/>
  <c r="O72" i="6"/>
  <c r="BG72" i="6" s="1" a="1"/>
  <c r="BG72" i="6" s="1"/>
  <c r="L72" i="6"/>
  <c r="BF72" i="6" s="1" a="1"/>
  <c r="BF72" i="6" s="1"/>
  <c r="S72" i="6" a="1"/>
  <c r="S72" i="6" s="1"/>
  <c r="R72" i="6"/>
  <c r="BH72" i="6" s="1" a="1"/>
  <c r="BH72" i="6" s="1"/>
  <c r="N72" i="6" a="1"/>
  <c r="N72" i="6" s="1"/>
  <c r="K72" i="6" a="1"/>
  <c r="K72" i="6" s="1"/>
  <c r="I72" i="6"/>
  <c r="BE72" i="6" s="1" a="1"/>
  <c r="BE72" i="6" s="1"/>
  <c r="D72" i="6" a="1"/>
  <c r="D72" i="6" s="1"/>
  <c r="H72" i="6" a="1"/>
  <c r="H72" i="6" s="1"/>
  <c r="E72" i="6" a="1"/>
  <c r="E72" i="6" s="1"/>
  <c r="G72" i="6" a="1"/>
  <c r="G72" i="6" s="1"/>
  <c r="F72" i="6"/>
  <c r="BD72" i="6" s="1" a="1"/>
  <c r="BD72" i="6" s="1"/>
  <c r="C72" i="6" a="1"/>
  <c r="C72" i="6" s="1"/>
  <c r="B76" i="21" s="1"/>
  <c r="ES66" i="6"/>
  <c r="C70" i="21" s="1"/>
  <c r="ET66" i="6"/>
  <c r="E70" i="21" s="1"/>
  <c r="EU66" i="6"/>
  <c r="G70" i="21" s="1"/>
  <c r="EV66" i="6"/>
  <c r="I70" i="21" s="1"/>
  <c r="DX66" i="6" a="1"/>
  <c r="DX66" i="6" s="1"/>
  <c r="EQ66" i="6" a="1"/>
  <c r="EQ66" i="6" s="1"/>
  <c r="EP66" i="6" a="1"/>
  <c r="EP66" i="6" s="1"/>
  <c r="DW66" i="6" a="1"/>
  <c r="DW66" i="6" s="1"/>
  <c r="DU66" i="6" a="1"/>
  <c r="DU66" i="6" s="1"/>
  <c r="EO66" i="6" a="1"/>
  <c r="EO66" i="6" s="1"/>
  <c r="DT66" i="6" a="1"/>
  <c r="DT66" i="6" s="1"/>
  <c r="DR66" i="6" a="1"/>
  <c r="DR66" i="6" s="1"/>
  <c r="EN66" i="6" a="1"/>
  <c r="EN66" i="6" s="1"/>
  <c r="DQ66" i="6" a="1"/>
  <c r="DQ66" i="6" s="1"/>
  <c r="DO66" i="6" a="1"/>
  <c r="DO66" i="6" s="1"/>
  <c r="EM66" i="6" a="1"/>
  <c r="EM66" i="6" s="1"/>
  <c r="DN66" i="6" a="1"/>
  <c r="DN66" i="6" s="1"/>
  <c r="DL66" i="6" a="1"/>
  <c r="DL66" i="6" s="1"/>
  <c r="DI66" i="6" a="1"/>
  <c r="DI66" i="6" s="1"/>
  <c r="DH66" i="6" a="1"/>
  <c r="DH66" i="6" s="1"/>
  <c r="EL66" i="6" a="1"/>
  <c r="EL66" i="6" s="1"/>
  <c r="DK66" i="6" a="1"/>
  <c r="DK66" i="6" s="1"/>
  <c r="DE66" i="6" a="1"/>
  <c r="DE66" i="6" s="1"/>
  <c r="DF66" i="6" a="1"/>
  <c r="DF66" i="6" s="1"/>
  <c r="EI66" i="6" a="1"/>
  <c r="EI66" i="6" s="1"/>
  <c r="EJ66" i="6" a="1"/>
  <c r="EJ66" i="6" s="1"/>
  <c r="CZ66" i="6" a="1"/>
  <c r="CZ66" i="6" s="1"/>
  <c r="CV66" i="6" a="1"/>
  <c r="CV66" i="6" s="1"/>
  <c r="DC66" i="6" a="1"/>
  <c r="DC66" i="6" s="1"/>
  <c r="CY66" i="6" a="1"/>
  <c r="CY66" i="6" s="1"/>
  <c r="EH66" i="6" a="1"/>
  <c r="EH66" i="6" s="1"/>
  <c r="EK66" i="6" a="1"/>
  <c r="EK66" i="6" s="1"/>
  <c r="DB66" i="6" a="1"/>
  <c r="DB66" i="6" s="1"/>
  <c r="CW66" i="6" a="1"/>
  <c r="CW66" i="6" s="1"/>
  <c r="CT66" i="6" a="1"/>
  <c r="CT66" i="6" s="1"/>
  <c r="CQ66" i="6" a="1"/>
  <c r="CQ66" i="6" s="1"/>
  <c r="CM66" i="6" a="1"/>
  <c r="CM66" i="6" s="1"/>
  <c r="CS66" i="6" a="1"/>
  <c r="CS66" i="6" s="1"/>
  <c r="CP66" i="6" a="1"/>
  <c r="CP66" i="6" s="1"/>
  <c r="EE66" i="6" a="1"/>
  <c r="EE66" i="6" s="1"/>
  <c r="EF66" i="6" a="1"/>
  <c r="EF66" i="6" s="1"/>
  <c r="CN66" i="6" a="1"/>
  <c r="CN66" i="6" s="1"/>
  <c r="ED66" i="6" a="1"/>
  <c r="ED66" i="6" s="1"/>
  <c r="CD66" i="6" a="1"/>
  <c r="CD66" i="6" s="1"/>
  <c r="CK66" i="6" a="1"/>
  <c r="CK66" i="6" s="1"/>
  <c r="CH66" i="6" a="1"/>
  <c r="CH66" i="6" s="1"/>
  <c r="CJ66" i="6" a="1"/>
  <c r="CJ66" i="6" s="1"/>
  <c r="CG66" i="6" a="1"/>
  <c r="CG66" i="6" s="1"/>
  <c r="EB66" i="6" a="1"/>
  <c r="EB66" i="6" s="1"/>
  <c r="CE66" i="6" a="1"/>
  <c r="CE66" i="6" s="1"/>
  <c r="CB66" i="6" a="1"/>
  <c r="CB66" i="6" s="1"/>
  <c r="BW66" i="6"/>
  <c r="F70" i="21" s="1"/>
  <c r="BA66" i="6" a="1"/>
  <c r="BA66" i="6" s="1"/>
  <c r="AX66" i="6" a="1"/>
  <c r="AX66" i="6" s="1"/>
  <c r="AU66" i="6" a="1"/>
  <c r="AU66" i="6" s="1"/>
  <c r="AS66" i="6"/>
  <c r="BQ66" i="6" s="1" a="1"/>
  <c r="BQ66" i="6" s="1"/>
  <c r="AO66" i="6" a="1"/>
  <c r="AO66" i="6" s="1"/>
  <c r="AK66" i="6" a="1"/>
  <c r="AK66" i="6" s="1"/>
  <c r="AG66" i="6"/>
  <c r="BM66" i="6" s="1" a="1"/>
  <c r="BM66" i="6" s="1"/>
  <c r="AC66" i="6" a="1"/>
  <c r="AC66" i="6" s="1"/>
  <c r="Y66" i="6" a="1"/>
  <c r="Y66" i="6" s="1"/>
  <c r="EA66" i="6" a="1"/>
  <c r="EA66" i="6" s="1"/>
  <c r="BX66" i="6"/>
  <c r="H70" i="21" s="1"/>
  <c r="AT66" i="6" a="1"/>
  <c r="AT66" i="6" s="1"/>
  <c r="AR66" i="6" a="1"/>
  <c r="AR66" i="6" s="1"/>
  <c r="AN66" i="6" a="1"/>
  <c r="AN66" i="6" s="1"/>
  <c r="AJ66" i="6"/>
  <c r="BN66" i="6" s="1" a="1"/>
  <c r="BN66" i="6" s="1"/>
  <c r="AF66" i="6" a="1"/>
  <c r="AF66" i="6" s="1"/>
  <c r="AB66" i="6" a="1"/>
  <c r="AB66" i="6" s="1"/>
  <c r="BY66" i="6"/>
  <c r="J70" i="21" s="1"/>
  <c r="AZ66" i="6" a="1"/>
  <c r="AZ66" i="6" s="1"/>
  <c r="AW66" i="6" a="1"/>
  <c r="AW66" i="6" s="1"/>
  <c r="AQ66" i="6" a="1"/>
  <c r="AQ66" i="6" s="1"/>
  <c r="AM66" i="6"/>
  <c r="BO66" i="6" s="1" a="1"/>
  <c r="BO66" i="6" s="1"/>
  <c r="AI66" i="6" a="1"/>
  <c r="AI66" i="6" s="1"/>
  <c r="AE66" i="6" a="1"/>
  <c r="AE66" i="6" s="1"/>
  <c r="AA66" i="6"/>
  <c r="BK66" i="6" s="1" a="1"/>
  <c r="BK66" i="6" s="1"/>
  <c r="CA66" i="6" a="1"/>
  <c r="CA66" i="6" s="1"/>
  <c r="BV66" i="6"/>
  <c r="D70" i="21" s="1"/>
  <c r="BB66" i="6"/>
  <c r="BT66" i="6" s="1" a="1"/>
  <c r="BT66" i="6" s="1"/>
  <c r="AY66" i="6"/>
  <c r="BS66" i="6" s="1" a="1"/>
  <c r="BS66" i="6" s="1"/>
  <c r="AV66" i="6"/>
  <c r="BR66" i="6" s="1" a="1"/>
  <c r="BR66" i="6" s="1"/>
  <c r="AP66" i="6"/>
  <c r="BP66" i="6" s="1" a="1"/>
  <c r="BP66" i="6" s="1"/>
  <c r="AL66" i="6" a="1"/>
  <c r="AL66" i="6" s="1"/>
  <c r="AH66" i="6" a="1"/>
  <c r="AH66" i="6" s="1"/>
  <c r="AD66" i="6"/>
  <c r="BL66" i="6" s="1" a="1"/>
  <c r="BL66" i="6" s="1"/>
  <c r="Z66" i="6" a="1"/>
  <c r="Z66" i="6" s="1"/>
  <c r="V66" i="6" a="1"/>
  <c r="V66" i="6" s="1"/>
  <c r="S66" i="6" a="1"/>
  <c r="S66" i="6" s="1"/>
  <c r="N66" i="6" a="1"/>
  <c r="N66" i="6" s="1"/>
  <c r="J66" i="6" a="1"/>
  <c r="J66" i="6" s="1"/>
  <c r="R66" i="6"/>
  <c r="BH66" i="6" s="1" a="1"/>
  <c r="BH66" i="6" s="1"/>
  <c r="M66" i="6" a="1"/>
  <c r="M66" i="6" s="1"/>
  <c r="X66" i="6"/>
  <c r="BJ66" i="6" s="1" a="1"/>
  <c r="BJ66" i="6" s="1"/>
  <c r="U66" i="6"/>
  <c r="BI66" i="6" s="1" a="1"/>
  <c r="BI66" i="6" s="1"/>
  <c r="Q66" i="6" a="1"/>
  <c r="Q66" i="6" s="1"/>
  <c r="L66" i="6"/>
  <c r="BF66" i="6" s="1" a="1"/>
  <c r="BF66" i="6" s="1"/>
  <c r="W66" i="6" a="1"/>
  <c r="W66" i="6" s="1"/>
  <c r="T66" i="6" a="1"/>
  <c r="T66" i="6" s="1"/>
  <c r="P66" i="6" a="1"/>
  <c r="P66" i="6" s="1"/>
  <c r="O66" i="6"/>
  <c r="BG66" i="6" s="1" a="1"/>
  <c r="BG66" i="6" s="1"/>
  <c r="K66" i="6" a="1"/>
  <c r="K66" i="6" s="1"/>
  <c r="G66" i="6" a="1"/>
  <c r="G66" i="6" s="1"/>
  <c r="D66" i="6" a="1"/>
  <c r="D66" i="6" s="1"/>
  <c r="E66" i="6" a="1"/>
  <c r="E66" i="6" s="1"/>
  <c r="I66" i="6"/>
  <c r="BE66" i="6" s="1" a="1"/>
  <c r="BE66" i="6" s="1"/>
  <c r="F66" i="6"/>
  <c r="BD66" i="6" s="1" a="1"/>
  <c r="BD66" i="6" s="1"/>
  <c r="C66" i="6" a="1"/>
  <c r="C66" i="6" s="1"/>
  <c r="B70" i="21" s="1"/>
  <c r="H66" i="6" a="1"/>
  <c r="H66" i="6" s="1"/>
  <c r="ES49" i="6"/>
  <c r="ET49" i="6"/>
  <c r="EU49" i="6"/>
  <c r="EV49" i="6"/>
  <c r="DX49" i="6" a="1"/>
  <c r="DX49" i="6" s="1"/>
  <c r="DT49" i="6" a="1"/>
  <c r="DT49" i="6" s="1"/>
  <c r="DW49" i="6" a="1"/>
  <c r="DW49" i="6" s="1"/>
  <c r="DU49" i="6" a="1"/>
  <c r="DU49" i="6" s="1"/>
  <c r="DR49" i="6" a="1"/>
  <c r="DR49" i="6" s="1"/>
  <c r="DN49" i="6" a="1"/>
  <c r="DN49" i="6" s="1"/>
  <c r="DQ49" i="6" a="1"/>
  <c r="DQ49" i="6" s="1"/>
  <c r="DL49" i="6" a="1"/>
  <c r="DL49" i="6" s="1"/>
  <c r="DK49" i="6" a="1"/>
  <c r="DK49" i="6" s="1"/>
  <c r="DI49" i="6" a="1"/>
  <c r="DI49" i="6" s="1"/>
  <c r="DO49" i="6" a="1"/>
  <c r="DO49" i="6" s="1"/>
  <c r="DF49" i="6" a="1"/>
  <c r="DF49" i="6" s="1"/>
  <c r="DH49" i="6" a="1"/>
  <c r="DH49" i="6" s="1"/>
  <c r="DB49" i="6" a="1"/>
  <c r="DB49" i="6" s="1"/>
  <c r="CY49" i="6" a="1"/>
  <c r="CY49" i="6" s="1"/>
  <c r="CW49" i="6" a="1"/>
  <c r="CW49" i="6" s="1"/>
  <c r="DE49" i="6" a="1"/>
  <c r="DE49" i="6" s="1"/>
  <c r="DC49" i="6" a="1"/>
  <c r="DC49" i="6" s="1"/>
  <c r="CZ49" i="6" a="1"/>
  <c r="CZ49" i="6" s="1"/>
  <c r="CT49" i="6" a="1"/>
  <c r="CT49" i="6" s="1"/>
  <c r="CQ49" i="6" a="1"/>
  <c r="CQ49" i="6" s="1"/>
  <c r="CV49" i="6" a="1"/>
  <c r="CV49" i="6" s="1"/>
  <c r="CM49" i="6" a="1"/>
  <c r="CM49" i="6" s="1"/>
  <c r="CS49" i="6" a="1"/>
  <c r="CS49" i="6" s="1"/>
  <c r="CP49" i="6" a="1"/>
  <c r="CP49" i="6" s="1"/>
  <c r="CN49" i="6" a="1"/>
  <c r="CN49" i="6" s="1"/>
  <c r="CK49" i="6" a="1"/>
  <c r="CK49" i="6" s="1"/>
  <c r="CH49" i="6" a="1"/>
  <c r="CH49" i="6" s="1"/>
  <c r="CD49" i="6" a="1"/>
  <c r="CD49" i="6" s="1"/>
  <c r="CJ49" i="6" a="1"/>
  <c r="CJ49" i="6" s="1"/>
  <c r="CG49" i="6" a="1"/>
  <c r="CG49" i="6" s="1"/>
  <c r="CE49" i="6" a="1"/>
  <c r="CE49" i="6" s="1"/>
  <c r="CA49" i="6" a="1"/>
  <c r="CA49" i="6" s="1"/>
  <c r="BW49" i="6"/>
  <c r="AY49" i="6"/>
  <c r="AU49" i="6" a="1"/>
  <c r="AU49" i="6" s="1"/>
  <c r="CB49" i="6" a="1"/>
  <c r="CB49" i="6" s="1"/>
  <c r="BX49" i="6"/>
  <c r="BB49" i="6"/>
  <c r="AX49" i="6" a="1"/>
  <c r="AX49" i="6" s="1"/>
  <c r="AT49" i="6" a="1"/>
  <c r="AT49" i="6" s="1"/>
  <c r="BY49" i="6"/>
  <c r="BA49" i="6" a="1"/>
  <c r="BA49" i="6" s="1"/>
  <c r="AW49" i="6" a="1"/>
  <c r="AW49" i="6" s="1"/>
  <c r="BV49" i="6"/>
  <c r="AZ49" i="6" a="1"/>
  <c r="AZ49" i="6" s="1"/>
  <c r="AV49" i="6"/>
  <c r="AQ49" i="6" a="1"/>
  <c r="AQ49" i="6" s="1"/>
  <c r="AM49" i="6"/>
  <c r="AI49" i="6" a="1"/>
  <c r="AI49" i="6" s="1"/>
  <c r="AF49" i="6" a="1"/>
  <c r="AF49" i="6" s="1"/>
  <c r="Y49" i="6" a="1"/>
  <c r="Y49" i="6" s="1"/>
  <c r="Q49" i="6" a="1"/>
  <c r="Q49" i="6" s="1"/>
  <c r="N49" i="6" a="1"/>
  <c r="N49" i="6" s="1"/>
  <c r="AP49" i="6"/>
  <c r="AL49" i="6" a="1"/>
  <c r="AL49" i="6" s="1"/>
  <c r="AE49" i="6" a="1"/>
  <c r="AE49" i="6" s="1"/>
  <c r="AB49" i="6" a="1"/>
  <c r="AB49" i="6" s="1"/>
  <c r="X49" i="6"/>
  <c r="T49" i="6" a="1"/>
  <c r="T49" i="6" s="1"/>
  <c r="M49" i="6" a="1"/>
  <c r="M49" i="6" s="1"/>
  <c r="L49" i="6"/>
  <c r="AS49" i="6"/>
  <c r="AO49" i="6" a="1"/>
  <c r="AO49" i="6" s="1"/>
  <c r="AK49" i="6" a="1"/>
  <c r="AK49" i="6" s="1"/>
  <c r="AH49" i="6" a="1"/>
  <c r="AH49" i="6" s="1"/>
  <c r="AD49" i="6"/>
  <c r="AA49" i="6"/>
  <c r="W49" i="6" a="1"/>
  <c r="W49" i="6" s="1"/>
  <c r="S49" i="6" a="1"/>
  <c r="S49" i="6" s="1"/>
  <c r="R49" i="6"/>
  <c r="P49" i="6" a="1"/>
  <c r="P49" i="6" s="1"/>
  <c r="O49" i="6"/>
  <c r="K49" i="6" a="1"/>
  <c r="K49" i="6" s="1"/>
  <c r="AR49" i="6" a="1"/>
  <c r="AR49" i="6" s="1"/>
  <c r="AN49" i="6" a="1"/>
  <c r="AN49" i="6" s="1"/>
  <c r="AJ49" i="6"/>
  <c r="AG49" i="6"/>
  <c r="AC49" i="6" a="1"/>
  <c r="AC49" i="6" s="1"/>
  <c r="Z49" i="6" a="1"/>
  <c r="Z49" i="6" s="1"/>
  <c r="V49" i="6" a="1"/>
  <c r="V49" i="6" s="1"/>
  <c r="U49" i="6"/>
  <c r="J49" i="6" a="1"/>
  <c r="J49" i="6" s="1"/>
  <c r="I49" i="6"/>
  <c r="F49" i="6"/>
  <c r="H49" i="6" a="1"/>
  <c r="H49" i="6" s="1"/>
  <c r="D49" i="6" a="1"/>
  <c r="D49" i="6" s="1"/>
  <c r="C49" i="6" a="1"/>
  <c r="C49" i="6" s="1"/>
  <c r="G49" i="6" a="1"/>
  <c r="G49" i="6" s="1"/>
  <c r="E49" i="6" a="1"/>
  <c r="E49" i="6" s="1"/>
  <c r="ES33" i="6"/>
  <c r="ET33" i="6"/>
  <c r="EU33" i="6"/>
  <c r="EV33" i="6"/>
  <c r="DW33" i="6" a="1"/>
  <c r="DW33" i="6" s="1"/>
  <c r="DX33" i="6" a="1"/>
  <c r="DX33" i="6" s="1"/>
  <c r="DT33" i="6" a="1"/>
  <c r="DT33" i="6" s="1"/>
  <c r="DU33" i="6" a="1"/>
  <c r="DU33" i="6" s="1"/>
  <c r="DR33" i="6" a="1"/>
  <c r="DR33" i="6" s="1"/>
  <c r="DQ33" i="6" a="1"/>
  <c r="DQ33" i="6" s="1"/>
  <c r="DN33" i="6" a="1"/>
  <c r="DN33" i="6" s="1"/>
  <c r="DL33" i="6" a="1"/>
  <c r="DL33" i="6" s="1"/>
  <c r="DO33" i="6" a="1"/>
  <c r="DO33" i="6" s="1"/>
  <c r="DK33" i="6" a="1"/>
  <c r="DK33" i="6" s="1"/>
  <c r="DF33" i="6" a="1"/>
  <c r="DF33" i="6" s="1"/>
  <c r="DH33" i="6" a="1"/>
  <c r="DH33" i="6" s="1"/>
  <c r="DI33" i="6" a="1"/>
  <c r="DI33" i="6" s="1"/>
  <c r="DB33" i="6" a="1"/>
  <c r="DB33" i="6" s="1"/>
  <c r="CZ33" i="6" a="1"/>
  <c r="CZ33" i="6" s="1"/>
  <c r="CW33" i="6" a="1"/>
  <c r="CW33" i="6" s="1"/>
  <c r="CY33" i="6" a="1"/>
  <c r="CY33" i="6" s="1"/>
  <c r="DE33" i="6" a="1"/>
  <c r="DE33" i="6" s="1"/>
  <c r="DC33" i="6" a="1"/>
  <c r="DC33" i="6" s="1"/>
  <c r="CT33" i="6" a="1"/>
  <c r="CT33" i="6" s="1"/>
  <c r="CQ33" i="6" a="1"/>
  <c r="CQ33" i="6" s="1"/>
  <c r="CV33" i="6" a="1"/>
  <c r="CV33" i="6" s="1"/>
  <c r="CM33" i="6" a="1"/>
  <c r="CM33" i="6" s="1"/>
  <c r="CS33" i="6" a="1"/>
  <c r="CS33" i="6" s="1"/>
  <c r="CP33" i="6" a="1"/>
  <c r="CP33" i="6" s="1"/>
  <c r="CN33" i="6" a="1"/>
  <c r="CN33" i="6" s="1"/>
  <c r="CK33" i="6" a="1"/>
  <c r="CK33" i="6" s="1"/>
  <c r="CH33" i="6" a="1"/>
  <c r="CH33" i="6" s="1"/>
  <c r="CD33" i="6" a="1"/>
  <c r="CD33" i="6" s="1"/>
  <c r="CA33" i="6" a="1"/>
  <c r="CA33" i="6" s="1"/>
  <c r="CJ33" i="6" a="1"/>
  <c r="CJ33" i="6" s="1"/>
  <c r="CG33" i="6" a="1"/>
  <c r="CG33" i="6" s="1"/>
  <c r="CE33" i="6" a="1"/>
  <c r="CE33" i="6" s="1"/>
  <c r="BW33" i="6"/>
  <c r="AX33" i="6" a="1"/>
  <c r="AX33" i="6" s="1"/>
  <c r="BX33" i="6"/>
  <c r="BA33" i="6" a="1"/>
  <c r="BA33" i="6" s="1"/>
  <c r="AW33" i="6" a="1"/>
  <c r="AW33" i="6" s="1"/>
  <c r="AT33" i="6" a="1"/>
  <c r="AT33" i="6" s="1"/>
  <c r="CB33" i="6" a="1"/>
  <c r="CB33" i="6" s="1"/>
  <c r="BY33" i="6"/>
  <c r="AZ33" i="6" a="1"/>
  <c r="AZ33" i="6" s="1"/>
  <c r="AV33" i="6"/>
  <c r="BV33" i="6"/>
  <c r="BB33" i="6"/>
  <c r="AY33" i="6"/>
  <c r="AU33" i="6" a="1"/>
  <c r="AU33" i="6" s="1"/>
  <c r="AQ33" i="6" a="1"/>
  <c r="AQ33" i="6" s="1"/>
  <c r="AN33" i="6" a="1"/>
  <c r="AN33" i="6" s="1"/>
  <c r="AK33" i="6" a="1"/>
  <c r="AK33" i="6" s="1"/>
  <c r="AH33" i="6" a="1"/>
  <c r="AH33" i="6" s="1"/>
  <c r="AE33" i="6" a="1"/>
  <c r="AE33" i="6" s="1"/>
  <c r="AB33" i="6" a="1"/>
  <c r="AB33" i="6" s="1"/>
  <c r="Q33" i="6" a="1"/>
  <c r="Q33" i="6" s="1"/>
  <c r="N33" i="6" a="1"/>
  <c r="N33" i="6" s="1"/>
  <c r="AP33" i="6"/>
  <c r="AM33" i="6"/>
  <c r="AJ33" i="6"/>
  <c r="AG33" i="6"/>
  <c r="AD33" i="6"/>
  <c r="AA33" i="6"/>
  <c r="X33" i="6"/>
  <c r="T33" i="6" a="1"/>
  <c r="T33" i="6" s="1"/>
  <c r="P33" i="6" a="1"/>
  <c r="P33" i="6" s="1"/>
  <c r="M33" i="6" a="1"/>
  <c r="M33" i="6" s="1"/>
  <c r="AS33" i="6"/>
  <c r="AO33" i="6" a="1"/>
  <c r="AO33" i="6" s="1"/>
  <c r="AL33" i="6" a="1"/>
  <c r="AL33" i="6" s="1"/>
  <c r="Z33" i="6" a="1"/>
  <c r="Z33" i="6" s="1"/>
  <c r="W33" i="6" a="1"/>
  <c r="W33" i="6" s="1"/>
  <c r="S33" i="6" a="1"/>
  <c r="S33" i="6" s="1"/>
  <c r="O33" i="6"/>
  <c r="AR33" i="6" a="1"/>
  <c r="AR33" i="6" s="1"/>
  <c r="AI33" i="6" a="1"/>
  <c r="AI33" i="6" s="1"/>
  <c r="AF33" i="6" a="1"/>
  <c r="AF33" i="6" s="1"/>
  <c r="AC33" i="6" a="1"/>
  <c r="AC33" i="6" s="1"/>
  <c r="Y33" i="6" a="1"/>
  <c r="Y33" i="6" s="1"/>
  <c r="V33" i="6" a="1"/>
  <c r="V33" i="6" s="1"/>
  <c r="U33" i="6"/>
  <c r="R33" i="6"/>
  <c r="I33" i="6"/>
  <c r="L33" i="6"/>
  <c r="F33" i="6"/>
  <c r="K33" i="6" a="1"/>
  <c r="K33" i="6" s="1"/>
  <c r="H33" i="6" a="1"/>
  <c r="H33" i="6" s="1"/>
  <c r="D33" i="6" a="1"/>
  <c r="D33" i="6" s="1"/>
  <c r="C33" i="6" a="1"/>
  <c r="C33" i="6" s="1"/>
  <c r="J33" i="6" a="1"/>
  <c r="J33" i="6" s="1"/>
  <c r="G33" i="6" a="1"/>
  <c r="G33" i="6" s="1"/>
  <c r="E33" i="6" a="1"/>
  <c r="E33" i="6" s="1"/>
  <c r="BA17" i="6" a="1"/>
  <c r="BA17" i="6" s="1"/>
  <c r="AU17" i="6" a="1"/>
  <c r="AU17" i="6" s="1"/>
  <c r="AX17" i="6" a="1"/>
  <c r="AX17" i="6" s="1"/>
  <c r="AI17" i="6" a="1"/>
  <c r="AI17" i="6" s="1"/>
  <c r="Q17" i="6" a="1"/>
  <c r="Q17" i="6" s="1"/>
  <c r="N17" i="6" a="1"/>
  <c r="N17" i="6" s="1"/>
  <c r="AL17" i="6" a="1"/>
  <c r="AL17" i="6" s="1"/>
  <c r="Z17" i="6" a="1"/>
  <c r="Z17" i="6" s="1"/>
  <c r="T17" i="6" a="1"/>
  <c r="T17" i="6" s="1"/>
  <c r="AO17" i="6" a="1"/>
  <c r="AO17" i="6" s="1"/>
  <c r="AC17" i="6" a="1"/>
  <c r="AC17" i="6" s="1"/>
  <c r="W17" i="6" a="1"/>
  <c r="W17" i="6" s="1"/>
  <c r="AR17" i="6" a="1"/>
  <c r="AR17" i="6" s="1"/>
  <c r="AF17" i="6" a="1"/>
  <c r="AF17" i="6" s="1"/>
  <c r="K17" i="6" a="1"/>
  <c r="K17" i="6" s="1"/>
  <c r="C17" i="6" a="1"/>
  <c r="C17" i="6" s="1"/>
  <c r="H17" i="6" a="1"/>
  <c r="H17" i="6" s="1"/>
  <c r="E17" i="6" a="1"/>
  <c r="E17" i="6" s="1"/>
  <c r="EV103" i="6"/>
  <c r="I107" i="21" s="1"/>
  <c r="ES103" i="6"/>
  <c r="C107" i="21" s="1"/>
  <c r="ET103" i="6"/>
  <c r="E107" i="21" s="1"/>
  <c r="DX103" i="6" a="1"/>
  <c r="DX103" i="6" s="1"/>
  <c r="DW103" i="6" a="1"/>
  <c r="DW103" i="6" s="1"/>
  <c r="EU103" i="6"/>
  <c r="G107" i="21" s="1"/>
  <c r="EQ103" i="6" a="1"/>
  <c r="EQ103" i="6" s="1"/>
  <c r="DU103" i="6" a="1"/>
  <c r="DU103" i="6" s="1"/>
  <c r="EP103" i="6" a="1"/>
  <c r="EP103" i="6" s="1"/>
  <c r="DT103" i="6" a="1"/>
  <c r="DT103" i="6" s="1"/>
  <c r="EO103" i="6" a="1"/>
  <c r="EO103" i="6" s="1"/>
  <c r="DQ103" i="6" a="1"/>
  <c r="DQ103" i="6" s="1"/>
  <c r="DO103" i="6" a="1"/>
  <c r="DO103" i="6" s="1"/>
  <c r="DR103" i="6" a="1"/>
  <c r="DR103" i="6" s="1"/>
  <c r="DN103" i="6" a="1"/>
  <c r="DN103" i="6" s="1"/>
  <c r="EN103" i="6" a="1"/>
  <c r="EN103" i="6" s="1"/>
  <c r="EM103" i="6" a="1"/>
  <c r="EM103" i="6" s="1"/>
  <c r="DL103" i="6" a="1"/>
  <c r="DL103" i="6" s="1"/>
  <c r="DI103" i="6" a="1"/>
  <c r="DI103" i="6" s="1"/>
  <c r="DK103" i="6" a="1"/>
  <c r="DK103" i="6" s="1"/>
  <c r="EL103" i="6" a="1"/>
  <c r="EL103" i="6" s="1"/>
  <c r="DE103" i="6" a="1"/>
  <c r="DE103" i="6" s="1"/>
  <c r="EK103" i="6" a="1"/>
  <c r="EK103" i="6" s="1"/>
  <c r="DH103" i="6" a="1"/>
  <c r="DH103" i="6" s="1"/>
  <c r="DF103" i="6" a="1"/>
  <c r="DF103" i="6" s="1"/>
  <c r="EJ103" i="6" a="1"/>
  <c r="EJ103" i="6" s="1"/>
  <c r="DB103" i="6" a="1"/>
  <c r="DB103" i="6" s="1"/>
  <c r="CY103" i="6" a="1"/>
  <c r="CY103" i="6" s="1"/>
  <c r="CW103" i="6" a="1"/>
  <c r="CW103" i="6" s="1"/>
  <c r="DC103" i="6" a="1"/>
  <c r="DC103" i="6" s="1"/>
  <c r="CZ103" i="6" a="1"/>
  <c r="CZ103" i="6" s="1"/>
  <c r="EH103" i="6" a="1"/>
  <c r="EH103" i="6" s="1"/>
  <c r="CV103" i="6" a="1"/>
  <c r="CV103" i="6" s="1"/>
  <c r="EG103" i="6" a="1"/>
  <c r="EG103" i="6" s="1"/>
  <c r="CS103" i="6" a="1"/>
  <c r="CS103" i="6" s="1"/>
  <c r="EF103" i="6" a="1"/>
  <c r="EF103" i="6" s="1"/>
  <c r="CQ103" i="6" a="1"/>
  <c r="CQ103" i="6" s="1"/>
  <c r="EE103" i="6" a="1"/>
  <c r="EE103" i="6" s="1"/>
  <c r="CM103" i="6" a="1"/>
  <c r="CM103" i="6" s="1"/>
  <c r="CT103" i="6" a="1"/>
  <c r="CT103" i="6" s="1"/>
  <c r="CP103" i="6" a="1"/>
  <c r="CP103" i="6" s="1"/>
  <c r="CN103" i="6" a="1"/>
  <c r="CN103" i="6" s="1"/>
  <c r="ED103" i="6" a="1"/>
  <c r="ED103" i="6" s="1"/>
  <c r="CJ103" i="6" a="1"/>
  <c r="CJ103" i="6" s="1"/>
  <c r="CK103" i="6" a="1"/>
  <c r="CK103" i="6" s="1"/>
  <c r="CH103" i="6" a="1"/>
  <c r="CH103" i="6" s="1"/>
  <c r="EB103" i="6" a="1"/>
  <c r="EB103" i="6" s="1"/>
  <c r="CD103" i="6" a="1"/>
  <c r="CD103" i="6" s="1"/>
  <c r="EC103" i="6" a="1"/>
  <c r="EC103" i="6" s="1"/>
  <c r="CG103" i="6" a="1"/>
  <c r="CG103" i="6" s="1"/>
  <c r="CE103" i="6" a="1"/>
  <c r="CE103" i="6" s="1"/>
  <c r="CB103" i="6" a="1"/>
  <c r="CB103" i="6" s="1"/>
  <c r="BW103" i="6"/>
  <c r="F107" i="21" s="1"/>
  <c r="BB103" i="6"/>
  <c r="BT103" i="6" s="1" a="1"/>
  <c r="BT103" i="6" s="1"/>
  <c r="AX103" i="6" a="1"/>
  <c r="AX103" i="6" s="1"/>
  <c r="AU103" i="6" a="1"/>
  <c r="AU103" i="6" s="1"/>
  <c r="AQ103" i="6" a="1"/>
  <c r="AQ103" i="6" s="1"/>
  <c r="AM103" i="6"/>
  <c r="BO103" i="6" s="1" a="1"/>
  <c r="BO103" i="6" s="1"/>
  <c r="AJ103" i="6"/>
  <c r="BN103" i="6" s="1" a="1"/>
  <c r="BN103" i="6" s="1"/>
  <c r="AF103" i="6" a="1"/>
  <c r="AF103" i="6" s="1"/>
  <c r="AC103" i="6" a="1"/>
  <c r="AC103" i="6" s="1"/>
  <c r="Y103" i="6" a="1"/>
  <c r="Y103" i="6" s="1"/>
  <c r="BX103" i="6"/>
  <c r="H107" i="21" s="1"/>
  <c r="BA103" i="6" a="1"/>
  <c r="BA103" i="6" s="1"/>
  <c r="AW103" i="6" a="1"/>
  <c r="AW103" i="6" s="1"/>
  <c r="AT103" i="6" a="1"/>
  <c r="AT103" i="6" s="1"/>
  <c r="AS103" i="6"/>
  <c r="BQ103" i="6" s="1" a="1"/>
  <c r="BQ103" i="6" s="1"/>
  <c r="AP103" i="6"/>
  <c r="BP103" i="6" s="1" a="1"/>
  <c r="BP103" i="6" s="1"/>
  <c r="AL103" i="6" a="1"/>
  <c r="AL103" i="6" s="1"/>
  <c r="AI103" i="6" a="1"/>
  <c r="AI103" i="6" s="1"/>
  <c r="AB103" i="6" a="1"/>
  <c r="AB103" i="6" s="1"/>
  <c r="CA103" i="6" a="1"/>
  <c r="CA103" i="6" s="1"/>
  <c r="EA103" i="6" a="1"/>
  <c r="EA103" i="6" s="1"/>
  <c r="BY103" i="6"/>
  <c r="J107" i="21" s="1"/>
  <c r="AZ103" i="6" a="1"/>
  <c r="AZ103" i="6" s="1"/>
  <c r="AV103" i="6"/>
  <c r="BR103" i="6" s="1" a="1"/>
  <c r="BR103" i="6" s="1"/>
  <c r="AR103" i="6" a="1"/>
  <c r="AR103" i="6" s="1"/>
  <c r="AO103" i="6" a="1"/>
  <c r="AO103" i="6" s="1"/>
  <c r="AH103" i="6" a="1"/>
  <c r="AH103" i="6" s="1"/>
  <c r="AE103" i="6" a="1"/>
  <c r="AE103" i="6" s="1"/>
  <c r="AA103" i="6"/>
  <c r="BK103" i="6" s="1" a="1"/>
  <c r="BK103" i="6" s="1"/>
  <c r="BV103" i="6"/>
  <c r="D107" i="21" s="1"/>
  <c r="AY103" i="6"/>
  <c r="BS103" i="6" s="1" a="1"/>
  <c r="BS103" i="6" s="1"/>
  <c r="AN103" i="6" a="1"/>
  <c r="AN103" i="6" s="1"/>
  <c r="AK103" i="6" a="1"/>
  <c r="AK103" i="6" s="1"/>
  <c r="AG103" i="6"/>
  <c r="BM103" i="6" s="1" a="1"/>
  <c r="BM103" i="6" s="1"/>
  <c r="AD103" i="6"/>
  <c r="BL103" i="6" s="1" a="1"/>
  <c r="BL103" i="6" s="1"/>
  <c r="Z103" i="6" a="1"/>
  <c r="Z103" i="6" s="1"/>
  <c r="V103" i="6" a="1"/>
  <c r="V103" i="6" s="1"/>
  <c r="S103" i="6" a="1"/>
  <c r="S103" i="6" s="1"/>
  <c r="R103" i="6"/>
  <c r="BH103" i="6" s="1" a="1"/>
  <c r="BH103" i="6" s="1"/>
  <c r="M103" i="6" a="1"/>
  <c r="M103" i="6" s="1"/>
  <c r="J103" i="6" a="1"/>
  <c r="J103" i="6" s="1"/>
  <c r="X103" i="6"/>
  <c r="BJ103" i="6" s="1" a="1"/>
  <c r="BJ103" i="6" s="1"/>
  <c r="U103" i="6"/>
  <c r="BI103" i="6" s="1" a="1"/>
  <c r="BI103" i="6" s="1"/>
  <c r="Q103" i="6" a="1"/>
  <c r="Q103" i="6" s="1"/>
  <c r="L103" i="6"/>
  <c r="BF103" i="6" s="1" a="1"/>
  <c r="BF103" i="6" s="1"/>
  <c r="T103" i="6" a="1"/>
  <c r="T103" i="6" s="1"/>
  <c r="O103" i="6"/>
  <c r="BG103" i="6" s="1" a="1"/>
  <c r="BG103" i="6" s="1"/>
  <c r="K103" i="6" a="1"/>
  <c r="K103" i="6" s="1"/>
  <c r="W103" i="6" a="1"/>
  <c r="W103" i="6" s="1"/>
  <c r="P103" i="6" a="1"/>
  <c r="P103" i="6" s="1"/>
  <c r="N103" i="6" a="1"/>
  <c r="N103" i="6" s="1"/>
  <c r="F103" i="6"/>
  <c r="BD103" i="6" s="1" a="1"/>
  <c r="BD103" i="6" s="1"/>
  <c r="I103" i="6"/>
  <c r="BE103" i="6" s="1" a="1"/>
  <c r="BE103" i="6" s="1"/>
  <c r="D103" i="6" a="1"/>
  <c r="D103" i="6" s="1"/>
  <c r="H103" i="6" a="1"/>
  <c r="H103" i="6" s="1"/>
  <c r="E103" i="6" a="1"/>
  <c r="E103" i="6" s="1"/>
  <c r="C103" i="6" a="1"/>
  <c r="C103" i="6" s="1"/>
  <c r="B107" i="21" s="1"/>
  <c r="G103" i="6" a="1"/>
  <c r="G103" i="6" s="1"/>
  <c r="ES90" i="6"/>
  <c r="C94" i="21" s="1"/>
  <c r="ET90" i="6"/>
  <c r="E94" i="21" s="1"/>
  <c r="EU90" i="6"/>
  <c r="G94" i="21" s="1"/>
  <c r="EV90" i="6"/>
  <c r="I94" i="21" s="1"/>
  <c r="DX90" i="6" a="1"/>
  <c r="DX90" i="6" s="1"/>
  <c r="EQ90" i="6" a="1"/>
  <c r="EQ90" i="6" s="1"/>
  <c r="DW90" i="6" a="1"/>
  <c r="DW90" i="6" s="1"/>
  <c r="EP90" i="6" a="1"/>
  <c r="EP90" i="6" s="1"/>
  <c r="DQ90" i="6" a="1"/>
  <c r="DQ90" i="6" s="1"/>
  <c r="DU90" i="6" a="1"/>
  <c r="DU90" i="6" s="1"/>
  <c r="DR90" i="6" a="1"/>
  <c r="DR90" i="6" s="1"/>
  <c r="DT90" i="6" a="1"/>
  <c r="DT90" i="6" s="1"/>
  <c r="EN90" i="6" a="1"/>
  <c r="EN90" i="6" s="1"/>
  <c r="DO90" i="6" a="1"/>
  <c r="DO90" i="6" s="1"/>
  <c r="EO90" i="6" a="1"/>
  <c r="EO90" i="6" s="1"/>
  <c r="DN90" i="6" a="1"/>
  <c r="DN90" i="6" s="1"/>
  <c r="DK90" i="6" a="1"/>
  <c r="DK90" i="6" s="1"/>
  <c r="EM90" i="6" a="1"/>
  <c r="EM90" i="6" s="1"/>
  <c r="DI90" i="6" a="1"/>
  <c r="DI90" i="6" s="1"/>
  <c r="DH90" i="6" a="1"/>
  <c r="DH90" i="6" s="1"/>
  <c r="DL90" i="6" a="1"/>
  <c r="DL90" i="6" s="1"/>
  <c r="EL90" i="6" a="1"/>
  <c r="EL90" i="6" s="1"/>
  <c r="EK90" i="6" a="1"/>
  <c r="EK90" i="6" s="1"/>
  <c r="DE90" i="6" a="1"/>
  <c r="DE90" i="6" s="1"/>
  <c r="DF90" i="6" a="1"/>
  <c r="DF90" i="6" s="1"/>
  <c r="CZ90" i="6" a="1"/>
  <c r="CZ90" i="6" s="1"/>
  <c r="CY90" i="6" a="1"/>
  <c r="CY90" i="6" s="1"/>
  <c r="CV90" i="6" a="1"/>
  <c r="CV90" i="6" s="1"/>
  <c r="DC90" i="6" a="1"/>
  <c r="DC90" i="6" s="1"/>
  <c r="EH90" i="6" a="1"/>
  <c r="EH90" i="6" s="1"/>
  <c r="DB90" i="6" a="1"/>
  <c r="DB90" i="6" s="1"/>
  <c r="EI90" i="6" a="1"/>
  <c r="EI90" i="6" s="1"/>
  <c r="CW90" i="6" a="1"/>
  <c r="CW90" i="6" s="1"/>
  <c r="CT90" i="6" a="1"/>
  <c r="CT90" i="6" s="1"/>
  <c r="CQ90" i="6" a="1"/>
  <c r="CQ90" i="6" s="1"/>
  <c r="CM90" i="6" a="1"/>
  <c r="CM90" i="6" s="1"/>
  <c r="ED90" i="6" a="1"/>
  <c r="ED90" i="6" s="1"/>
  <c r="CP90" i="6" a="1"/>
  <c r="CP90" i="6" s="1"/>
  <c r="CS90" i="6" a="1"/>
  <c r="CS90" i="6" s="1"/>
  <c r="EE90" i="6" a="1"/>
  <c r="EE90" i="6" s="1"/>
  <c r="EF90" i="6" a="1"/>
  <c r="EF90" i="6" s="1"/>
  <c r="CN90" i="6" a="1"/>
  <c r="CN90" i="6" s="1"/>
  <c r="EC90" i="6" a="1"/>
  <c r="EC90" i="6" s="1"/>
  <c r="CD90" i="6" a="1"/>
  <c r="CD90" i="6" s="1"/>
  <c r="CH90" i="6" a="1"/>
  <c r="CH90" i="6" s="1"/>
  <c r="CK90" i="6" a="1"/>
  <c r="CK90" i="6" s="1"/>
  <c r="CG90" i="6" a="1"/>
  <c r="CG90" i="6" s="1"/>
  <c r="EB90" i="6" a="1"/>
  <c r="EB90" i="6" s="1"/>
  <c r="CJ90" i="6" a="1"/>
  <c r="CJ90" i="6" s="1"/>
  <c r="CE90" i="6" a="1"/>
  <c r="CE90" i="6" s="1"/>
  <c r="CB90" i="6" a="1"/>
  <c r="CB90" i="6" s="1"/>
  <c r="BW90" i="6"/>
  <c r="F94" i="21" s="1"/>
  <c r="AZ90" i="6" a="1"/>
  <c r="AZ90" i="6" s="1"/>
  <c r="AV90" i="6"/>
  <c r="BR90" i="6" s="1" a="1"/>
  <c r="BR90" i="6" s="1"/>
  <c r="AP90" i="6"/>
  <c r="BP90" i="6" s="1" a="1"/>
  <c r="BP90" i="6" s="1"/>
  <c r="AL90" i="6" a="1"/>
  <c r="AL90" i="6" s="1"/>
  <c r="AH90" i="6" a="1"/>
  <c r="AH90" i="6" s="1"/>
  <c r="AD90" i="6"/>
  <c r="BL90" i="6" s="1" a="1"/>
  <c r="BL90" i="6" s="1"/>
  <c r="Z90" i="6" a="1"/>
  <c r="Z90" i="6" s="1"/>
  <c r="EA90" i="6" a="1"/>
  <c r="EA90" i="6" s="1"/>
  <c r="BX90" i="6"/>
  <c r="H94" i="21" s="1"/>
  <c r="AY90" i="6"/>
  <c r="BS90" i="6" s="1" a="1"/>
  <c r="BS90" i="6" s="1"/>
  <c r="AU90" i="6" a="1"/>
  <c r="AU90" i="6" s="1"/>
  <c r="AS90" i="6"/>
  <c r="BQ90" i="6" s="1" a="1"/>
  <c r="BQ90" i="6" s="1"/>
  <c r="AO90" i="6" a="1"/>
  <c r="AO90" i="6" s="1"/>
  <c r="AK90" i="6" a="1"/>
  <c r="AK90" i="6" s="1"/>
  <c r="AG90" i="6"/>
  <c r="BM90" i="6" s="1" a="1"/>
  <c r="BM90" i="6" s="1"/>
  <c r="AC90" i="6" a="1"/>
  <c r="AC90" i="6" s="1"/>
  <c r="Y90" i="6" a="1"/>
  <c r="Y90" i="6" s="1"/>
  <c r="BY90" i="6"/>
  <c r="J94" i="21" s="1"/>
  <c r="BB90" i="6"/>
  <c r="BT90" i="6" s="1" a="1"/>
  <c r="BT90" i="6" s="1"/>
  <c r="AX90" i="6" a="1"/>
  <c r="AX90" i="6" s="1"/>
  <c r="AT90" i="6" a="1"/>
  <c r="AT90" i="6" s="1"/>
  <c r="AR90" i="6" a="1"/>
  <c r="AR90" i="6" s="1"/>
  <c r="AN90" i="6" a="1"/>
  <c r="AN90" i="6" s="1"/>
  <c r="AJ90" i="6"/>
  <c r="BN90" i="6" s="1" a="1"/>
  <c r="BN90" i="6" s="1"/>
  <c r="AF90" i="6" a="1"/>
  <c r="AF90" i="6" s="1"/>
  <c r="AB90" i="6" a="1"/>
  <c r="AB90" i="6" s="1"/>
  <c r="CA90" i="6" a="1"/>
  <c r="CA90" i="6" s="1"/>
  <c r="BV90" i="6"/>
  <c r="D94" i="21" s="1"/>
  <c r="BA90" i="6" a="1"/>
  <c r="BA90" i="6" s="1"/>
  <c r="AW90" i="6" a="1"/>
  <c r="AW90" i="6" s="1"/>
  <c r="AQ90" i="6" a="1"/>
  <c r="AQ90" i="6" s="1"/>
  <c r="AM90" i="6"/>
  <c r="BO90" i="6" s="1" a="1"/>
  <c r="BO90" i="6" s="1"/>
  <c r="AI90" i="6" a="1"/>
  <c r="AI90" i="6" s="1"/>
  <c r="AE90" i="6" a="1"/>
  <c r="AE90" i="6" s="1"/>
  <c r="AA90" i="6"/>
  <c r="BK90" i="6" s="1" a="1"/>
  <c r="BK90" i="6" s="1"/>
  <c r="V90" i="6" a="1"/>
  <c r="V90" i="6" s="1"/>
  <c r="U90" i="6"/>
  <c r="BI90" i="6" s="1" a="1"/>
  <c r="BI90" i="6" s="1"/>
  <c r="N90" i="6" a="1"/>
  <c r="N90" i="6" s="1"/>
  <c r="K90" i="6" a="1"/>
  <c r="K90" i="6" s="1"/>
  <c r="X90" i="6"/>
  <c r="BJ90" i="6" s="1" a="1"/>
  <c r="BJ90" i="6" s="1"/>
  <c r="T90" i="6" a="1"/>
  <c r="T90" i="6" s="1"/>
  <c r="P90" i="6" a="1"/>
  <c r="P90" i="6" s="1"/>
  <c r="M90" i="6" a="1"/>
  <c r="M90" i="6" s="1"/>
  <c r="J90" i="6" a="1"/>
  <c r="J90" i="6" s="1"/>
  <c r="W90" i="6" a="1"/>
  <c r="W90" i="6" s="1"/>
  <c r="S90" i="6" a="1"/>
  <c r="S90" i="6" s="1"/>
  <c r="R90" i="6"/>
  <c r="BH90" i="6" s="1" a="1"/>
  <c r="BH90" i="6" s="1"/>
  <c r="Q90" i="6" a="1"/>
  <c r="Q90" i="6" s="1"/>
  <c r="O90" i="6"/>
  <c r="BG90" i="6" s="1" a="1"/>
  <c r="BG90" i="6" s="1"/>
  <c r="L90" i="6"/>
  <c r="BF90" i="6" s="1" a="1"/>
  <c r="BF90" i="6" s="1"/>
  <c r="I90" i="6"/>
  <c r="BE90" i="6" s="1" a="1"/>
  <c r="BE90" i="6" s="1"/>
  <c r="D90" i="6" a="1"/>
  <c r="D90" i="6" s="1"/>
  <c r="H90" i="6" a="1"/>
  <c r="H90" i="6" s="1"/>
  <c r="E90" i="6" a="1"/>
  <c r="E90" i="6" s="1"/>
  <c r="G90" i="6" a="1"/>
  <c r="G90" i="6" s="1"/>
  <c r="F90" i="6"/>
  <c r="BD90" i="6" s="1" a="1"/>
  <c r="BD90" i="6" s="1"/>
  <c r="C90" i="6" a="1"/>
  <c r="C90" i="6" s="1"/>
  <c r="B94" i="21" s="1"/>
  <c r="ES64" i="6"/>
  <c r="C68" i="21" s="1"/>
  <c r="ET64" i="6"/>
  <c r="E68" i="21" s="1"/>
  <c r="EU64" i="6"/>
  <c r="G68" i="21" s="1"/>
  <c r="DX64" i="6" a="1"/>
  <c r="DX64" i="6" s="1"/>
  <c r="EV64" i="6"/>
  <c r="I68" i="21" s="1"/>
  <c r="DW64" i="6" a="1"/>
  <c r="DW64" i="6" s="1"/>
  <c r="EP64" i="6" a="1"/>
  <c r="EP64" i="6" s="1"/>
  <c r="DU64" i="6" a="1"/>
  <c r="DU64" i="6" s="1"/>
  <c r="EO64" i="6" a="1"/>
  <c r="EO64" i="6" s="1"/>
  <c r="DR64" i="6" a="1"/>
  <c r="DR64" i="6" s="1"/>
  <c r="DO64" i="6" a="1"/>
  <c r="DO64" i="6" s="1"/>
  <c r="EQ64" i="6" a="1"/>
  <c r="EQ64" i="6" s="1"/>
  <c r="DQ64" i="6" a="1"/>
  <c r="DQ64" i="6" s="1"/>
  <c r="DN64" i="6" a="1"/>
  <c r="DN64" i="6" s="1"/>
  <c r="DT64" i="6" a="1"/>
  <c r="DT64" i="6" s="1"/>
  <c r="EM64" i="6" a="1"/>
  <c r="EM64" i="6" s="1"/>
  <c r="DL64" i="6" a="1"/>
  <c r="DL64" i="6" s="1"/>
  <c r="DK64" i="6" a="1"/>
  <c r="DK64" i="6" s="1"/>
  <c r="DI64" i="6" a="1"/>
  <c r="DI64" i="6" s="1"/>
  <c r="DH64" i="6" a="1"/>
  <c r="DH64" i="6" s="1"/>
  <c r="EL64" i="6" a="1"/>
  <c r="EL64" i="6" s="1"/>
  <c r="DE64" i="6" a="1"/>
  <c r="DE64" i="6" s="1"/>
  <c r="DF64" i="6" a="1"/>
  <c r="DF64" i="6" s="1"/>
  <c r="CZ64" i="6" a="1"/>
  <c r="CZ64" i="6" s="1"/>
  <c r="CW64" i="6" a="1"/>
  <c r="CW64" i="6" s="1"/>
  <c r="CY64" i="6" a="1"/>
  <c r="CY64" i="6" s="1"/>
  <c r="CV64" i="6" a="1"/>
  <c r="CV64" i="6" s="1"/>
  <c r="DC64" i="6" a="1"/>
  <c r="DC64" i="6" s="1"/>
  <c r="EK64" i="6" a="1"/>
  <c r="EK64" i="6" s="1"/>
  <c r="DB64" i="6" a="1"/>
  <c r="DB64" i="6" s="1"/>
  <c r="EI64" i="6" a="1"/>
  <c r="EI64" i="6" s="1"/>
  <c r="EH64" i="6" a="1"/>
  <c r="EH64" i="6" s="1"/>
  <c r="CT64" i="6" a="1"/>
  <c r="CT64" i="6" s="1"/>
  <c r="CQ64" i="6" a="1"/>
  <c r="CQ64" i="6" s="1"/>
  <c r="CM64" i="6" a="1"/>
  <c r="CM64" i="6" s="1"/>
  <c r="CS64" i="6" a="1"/>
  <c r="CS64" i="6" s="1"/>
  <c r="CP64" i="6" a="1"/>
  <c r="CP64" i="6" s="1"/>
  <c r="EE64" i="6" a="1"/>
  <c r="EE64" i="6" s="1"/>
  <c r="EG64" i="6" a="1"/>
  <c r="EG64" i="6" s="1"/>
  <c r="EF64" i="6" a="1"/>
  <c r="EF64" i="6" s="1"/>
  <c r="CN64" i="6" a="1"/>
  <c r="CN64" i="6" s="1"/>
  <c r="ED64" i="6" a="1"/>
  <c r="ED64" i="6" s="1"/>
  <c r="EC64" i="6" a="1"/>
  <c r="EC64" i="6" s="1"/>
  <c r="CD64" i="6" a="1"/>
  <c r="CD64" i="6" s="1"/>
  <c r="EA64" i="6" a="1"/>
  <c r="EA64" i="6" s="1"/>
  <c r="CK64" i="6" a="1"/>
  <c r="CK64" i="6" s="1"/>
  <c r="CH64" i="6" a="1"/>
  <c r="CH64" i="6" s="1"/>
  <c r="CJ64" i="6" a="1"/>
  <c r="CJ64" i="6" s="1"/>
  <c r="CG64" i="6" a="1"/>
  <c r="CG64" i="6" s="1"/>
  <c r="EB64" i="6" a="1"/>
  <c r="EB64" i="6" s="1"/>
  <c r="CE64" i="6" a="1"/>
  <c r="CE64" i="6" s="1"/>
  <c r="CA64" i="6" a="1"/>
  <c r="CA64" i="6" s="1"/>
  <c r="BW64" i="6"/>
  <c r="F68" i="21" s="1"/>
  <c r="AY64" i="6"/>
  <c r="BS64" i="6" s="1" a="1"/>
  <c r="BS64" i="6" s="1"/>
  <c r="AU64" i="6" a="1"/>
  <c r="AU64" i="6" s="1"/>
  <c r="AQ64" i="6" a="1"/>
  <c r="AQ64" i="6" s="1"/>
  <c r="AM64" i="6"/>
  <c r="BO64" i="6" s="1" a="1"/>
  <c r="BO64" i="6" s="1"/>
  <c r="AI64" i="6" a="1"/>
  <c r="AI64" i="6" s="1"/>
  <c r="AE64" i="6" a="1"/>
  <c r="AE64" i="6" s="1"/>
  <c r="AA64" i="6"/>
  <c r="BK64" i="6" s="1" a="1"/>
  <c r="BK64" i="6" s="1"/>
  <c r="CB64" i="6" a="1"/>
  <c r="CB64" i="6" s="1"/>
  <c r="BX64" i="6"/>
  <c r="H68" i="21" s="1"/>
  <c r="BB64" i="6"/>
  <c r="BT64" i="6" s="1" a="1"/>
  <c r="BT64" i="6" s="1"/>
  <c r="AX64" i="6" a="1"/>
  <c r="AX64" i="6" s="1"/>
  <c r="AT64" i="6" a="1"/>
  <c r="AT64" i="6" s="1"/>
  <c r="AP64" i="6"/>
  <c r="BP64" i="6" s="1" a="1"/>
  <c r="BP64" i="6" s="1"/>
  <c r="AL64" i="6" a="1"/>
  <c r="AL64" i="6" s="1"/>
  <c r="AH64" i="6" a="1"/>
  <c r="AH64" i="6" s="1"/>
  <c r="AD64" i="6"/>
  <c r="BL64" i="6" s="1" a="1"/>
  <c r="BL64" i="6" s="1"/>
  <c r="Z64" i="6" a="1"/>
  <c r="Z64" i="6" s="1"/>
  <c r="BY64" i="6"/>
  <c r="J68" i="21" s="1"/>
  <c r="BA64" i="6" a="1"/>
  <c r="BA64" i="6" s="1"/>
  <c r="AW64" i="6" a="1"/>
  <c r="AW64" i="6" s="1"/>
  <c r="AS64" i="6"/>
  <c r="BQ64" i="6" s="1" a="1"/>
  <c r="BQ64" i="6" s="1"/>
  <c r="AO64" i="6" a="1"/>
  <c r="AO64" i="6" s="1"/>
  <c r="AK64" i="6" a="1"/>
  <c r="AK64" i="6" s="1"/>
  <c r="AG64" i="6"/>
  <c r="BM64" i="6" s="1" a="1"/>
  <c r="BM64" i="6" s="1"/>
  <c r="AC64" i="6" a="1"/>
  <c r="AC64" i="6" s="1"/>
  <c r="Y64" i="6" a="1"/>
  <c r="Y64" i="6" s="1"/>
  <c r="BV64" i="6"/>
  <c r="D68" i="21" s="1"/>
  <c r="AZ64" i="6" a="1"/>
  <c r="AZ64" i="6" s="1"/>
  <c r="AV64" i="6"/>
  <c r="BR64" i="6" s="1" a="1"/>
  <c r="BR64" i="6" s="1"/>
  <c r="AR64" i="6" a="1"/>
  <c r="AR64" i="6" s="1"/>
  <c r="AN64" i="6" a="1"/>
  <c r="AN64" i="6" s="1"/>
  <c r="AJ64" i="6"/>
  <c r="BN64" i="6" s="1" a="1"/>
  <c r="BN64" i="6" s="1"/>
  <c r="AF64" i="6" a="1"/>
  <c r="AF64" i="6" s="1"/>
  <c r="AB64" i="6" a="1"/>
  <c r="AB64" i="6" s="1"/>
  <c r="X64" i="6"/>
  <c r="BJ64" i="6" s="1" a="1"/>
  <c r="BJ64" i="6" s="1"/>
  <c r="U64" i="6"/>
  <c r="BI64" i="6" s="1" a="1"/>
  <c r="BI64" i="6" s="1"/>
  <c r="Q64" i="6" a="1"/>
  <c r="Q64" i="6" s="1"/>
  <c r="M64" i="6" a="1"/>
  <c r="M64" i="6" s="1"/>
  <c r="L64" i="6"/>
  <c r="BF64" i="6" s="1" a="1"/>
  <c r="BF64" i="6" s="1"/>
  <c r="W64" i="6" a="1"/>
  <c r="W64" i="6" s="1"/>
  <c r="T64" i="6" a="1"/>
  <c r="T64" i="6" s="1"/>
  <c r="P64" i="6" a="1"/>
  <c r="P64" i="6" s="1"/>
  <c r="K64" i="6" a="1"/>
  <c r="K64" i="6" s="1"/>
  <c r="V64" i="6" a="1"/>
  <c r="V64" i="6" s="1"/>
  <c r="S64" i="6" a="1"/>
  <c r="S64" i="6" s="1"/>
  <c r="O64" i="6"/>
  <c r="BG64" i="6" s="1" a="1"/>
  <c r="BG64" i="6" s="1"/>
  <c r="J64" i="6" a="1"/>
  <c r="J64" i="6" s="1"/>
  <c r="R64" i="6"/>
  <c r="BH64" i="6" s="1" a="1"/>
  <c r="BH64" i="6" s="1"/>
  <c r="N64" i="6" a="1"/>
  <c r="N64" i="6" s="1"/>
  <c r="I64" i="6"/>
  <c r="BE64" i="6" s="1" a="1"/>
  <c r="BE64" i="6" s="1"/>
  <c r="H64" i="6" a="1"/>
  <c r="H64" i="6" s="1"/>
  <c r="D64" i="6" a="1"/>
  <c r="D64" i="6" s="1"/>
  <c r="G64" i="6" a="1"/>
  <c r="G64" i="6" s="1"/>
  <c r="E64" i="6" a="1"/>
  <c r="E64" i="6" s="1"/>
  <c r="F64" i="6"/>
  <c r="BD64" i="6" s="1" a="1"/>
  <c r="BD64" i="6" s="1"/>
  <c r="C64" i="6" a="1"/>
  <c r="C64" i="6" s="1"/>
  <c r="B68" i="21" s="1"/>
  <c r="ES56" i="6"/>
  <c r="C60" i="21" s="1"/>
  <c r="ET56" i="6"/>
  <c r="E60" i="21" s="1"/>
  <c r="EU56" i="6"/>
  <c r="G60" i="21" s="1"/>
  <c r="DW56" i="6" a="1"/>
  <c r="DW56" i="6" s="1"/>
  <c r="EQ56" i="6" a="1"/>
  <c r="EQ56" i="6" s="1"/>
  <c r="EP56" i="6" a="1"/>
  <c r="EP56" i="6" s="1"/>
  <c r="EV56" i="6"/>
  <c r="I60" i="21" s="1"/>
  <c r="DX56" i="6" a="1"/>
  <c r="DX56" i="6" s="1"/>
  <c r="DU56" i="6" a="1"/>
  <c r="DU56" i="6" s="1"/>
  <c r="EO56" i="6" a="1"/>
  <c r="EO56" i="6" s="1"/>
  <c r="EN56" i="6" a="1"/>
  <c r="EN56" i="6" s="1"/>
  <c r="DR56" i="6" a="1"/>
  <c r="DR56" i="6" s="1"/>
  <c r="DO56" i="6" a="1"/>
  <c r="DO56" i="6" s="1"/>
  <c r="DQ56" i="6" a="1"/>
  <c r="DQ56" i="6" s="1"/>
  <c r="DN56" i="6" a="1"/>
  <c r="DN56" i="6" s="1"/>
  <c r="EM56" i="6" a="1"/>
  <c r="EM56" i="6" s="1"/>
  <c r="DL56" i="6" a="1"/>
  <c r="DL56" i="6" s="1"/>
  <c r="DT56" i="6" a="1"/>
  <c r="DT56" i="6" s="1"/>
  <c r="DK56" i="6" a="1"/>
  <c r="DK56" i="6" s="1"/>
  <c r="DI56" i="6" a="1"/>
  <c r="DI56" i="6" s="1"/>
  <c r="DH56" i="6" a="1"/>
  <c r="DH56" i="6" s="1"/>
  <c r="EK56" i="6" a="1"/>
  <c r="EK56" i="6" s="1"/>
  <c r="EL56" i="6" a="1"/>
  <c r="EL56" i="6" s="1"/>
  <c r="DE56" i="6" a="1"/>
  <c r="DE56" i="6" s="1"/>
  <c r="CW56" i="6" a="1"/>
  <c r="CW56" i="6" s="1"/>
  <c r="EJ56" i="6" a="1"/>
  <c r="EJ56" i="6" s="1"/>
  <c r="EI56" i="6" a="1"/>
  <c r="EI56" i="6" s="1"/>
  <c r="CV56" i="6" a="1"/>
  <c r="CV56" i="6" s="1"/>
  <c r="DC56" i="6" a="1"/>
  <c r="DC56" i="6" s="1"/>
  <c r="CZ56" i="6" a="1"/>
  <c r="CZ56" i="6" s="1"/>
  <c r="DF56" i="6" a="1"/>
  <c r="DF56" i="6" s="1"/>
  <c r="DB56" i="6" a="1"/>
  <c r="DB56" i="6" s="1"/>
  <c r="CY56" i="6" a="1"/>
  <c r="CY56" i="6" s="1"/>
  <c r="EH56" i="6" a="1"/>
  <c r="EH56" i="6" s="1"/>
  <c r="CT56" i="6" a="1"/>
  <c r="CT56" i="6" s="1"/>
  <c r="CQ56" i="6" a="1"/>
  <c r="CQ56" i="6" s="1"/>
  <c r="CM56" i="6" a="1"/>
  <c r="CM56" i="6" s="1"/>
  <c r="CS56" i="6" a="1"/>
  <c r="CS56" i="6" s="1"/>
  <c r="CP56" i="6" a="1"/>
  <c r="CP56" i="6" s="1"/>
  <c r="EE56" i="6" a="1"/>
  <c r="EE56" i="6" s="1"/>
  <c r="EF56" i="6" a="1"/>
  <c r="EF56" i="6" s="1"/>
  <c r="CN56" i="6" a="1"/>
  <c r="CN56" i="6" s="1"/>
  <c r="ED56" i="6" a="1"/>
  <c r="ED56" i="6" s="1"/>
  <c r="CD56" i="6" a="1"/>
  <c r="CD56" i="6" s="1"/>
  <c r="EA56" i="6" a="1"/>
  <c r="EA56" i="6" s="1"/>
  <c r="CK56" i="6" a="1"/>
  <c r="CK56" i="6" s="1"/>
  <c r="CH56" i="6" a="1"/>
  <c r="CH56" i="6" s="1"/>
  <c r="CJ56" i="6" a="1"/>
  <c r="CJ56" i="6" s="1"/>
  <c r="CG56" i="6" a="1"/>
  <c r="CG56" i="6" s="1"/>
  <c r="EB56" i="6" a="1"/>
  <c r="EB56" i="6" s="1"/>
  <c r="CA56" i="6" a="1"/>
  <c r="CA56" i="6" s="1"/>
  <c r="CE56" i="6" a="1"/>
  <c r="CE56" i="6" s="1"/>
  <c r="BW56" i="6"/>
  <c r="F60" i="21" s="1"/>
  <c r="AZ56" i="6" a="1"/>
  <c r="AZ56" i="6" s="1"/>
  <c r="AV56" i="6"/>
  <c r="BR56" i="6" s="1" a="1"/>
  <c r="BR56" i="6" s="1"/>
  <c r="BX56" i="6"/>
  <c r="H60" i="21" s="1"/>
  <c r="AY56" i="6"/>
  <c r="BS56" i="6" s="1" a="1"/>
  <c r="BS56" i="6" s="1"/>
  <c r="AU56" i="6" a="1"/>
  <c r="AU56" i="6" s="1"/>
  <c r="BY56" i="6"/>
  <c r="J60" i="21" s="1"/>
  <c r="BB56" i="6"/>
  <c r="BT56" i="6" s="1" a="1"/>
  <c r="BT56" i="6" s="1"/>
  <c r="AX56" i="6" a="1"/>
  <c r="AX56" i="6" s="1"/>
  <c r="AT56" i="6" a="1"/>
  <c r="AT56" i="6" s="1"/>
  <c r="CB56" i="6" a="1"/>
  <c r="CB56" i="6" s="1"/>
  <c r="BV56" i="6"/>
  <c r="D60" i="21" s="1"/>
  <c r="BA56" i="6" a="1"/>
  <c r="BA56" i="6" s="1"/>
  <c r="AW56" i="6" a="1"/>
  <c r="AW56" i="6" s="1"/>
  <c r="AR56" i="6" a="1"/>
  <c r="AR56" i="6" s="1"/>
  <c r="AN56" i="6" a="1"/>
  <c r="AN56" i="6" s="1"/>
  <c r="AJ56" i="6"/>
  <c r="BN56" i="6" s="1" a="1"/>
  <c r="BN56" i="6" s="1"/>
  <c r="AF56" i="6" a="1"/>
  <c r="AF56" i="6" s="1"/>
  <c r="AB56" i="6" a="1"/>
  <c r="AB56" i="6" s="1"/>
  <c r="X56" i="6"/>
  <c r="BJ56" i="6" s="1" a="1"/>
  <c r="BJ56" i="6" s="1"/>
  <c r="T56" i="6" a="1"/>
  <c r="T56" i="6" s="1"/>
  <c r="Q56" i="6" a="1"/>
  <c r="Q56" i="6" s="1"/>
  <c r="M56" i="6" a="1"/>
  <c r="M56" i="6" s="1"/>
  <c r="J56" i="6" a="1"/>
  <c r="J56" i="6" s="1"/>
  <c r="AQ56" i="6" a="1"/>
  <c r="AQ56" i="6" s="1"/>
  <c r="AM56" i="6"/>
  <c r="BO56" i="6" s="1" a="1"/>
  <c r="BO56" i="6" s="1"/>
  <c r="AI56" i="6" a="1"/>
  <c r="AI56" i="6" s="1"/>
  <c r="AE56" i="6" a="1"/>
  <c r="AE56" i="6" s="1"/>
  <c r="AA56" i="6"/>
  <c r="BK56" i="6" s="1" a="1"/>
  <c r="BK56" i="6" s="1"/>
  <c r="W56" i="6" a="1"/>
  <c r="W56" i="6" s="1"/>
  <c r="S56" i="6" a="1"/>
  <c r="S56" i="6" s="1"/>
  <c r="P56" i="6" a="1"/>
  <c r="P56" i="6" s="1"/>
  <c r="AP56" i="6"/>
  <c r="BP56" i="6" s="1" a="1"/>
  <c r="BP56" i="6" s="1"/>
  <c r="AL56" i="6" a="1"/>
  <c r="AL56" i="6" s="1"/>
  <c r="AH56" i="6" a="1"/>
  <c r="AH56" i="6" s="1"/>
  <c r="AD56" i="6"/>
  <c r="BL56" i="6" s="1" a="1"/>
  <c r="BL56" i="6" s="1"/>
  <c r="Z56" i="6" a="1"/>
  <c r="Z56" i="6" s="1"/>
  <c r="V56" i="6" a="1"/>
  <c r="V56" i="6" s="1"/>
  <c r="O56" i="6"/>
  <c r="BG56" i="6" s="1" a="1"/>
  <c r="BG56" i="6" s="1"/>
  <c r="L56" i="6"/>
  <c r="BF56" i="6" s="1" a="1"/>
  <c r="BF56" i="6" s="1"/>
  <c r="AS56" i="6"/>
  <c r="BQ56" i="6" s="1" a="1"/>
  <c r="BQ56" i="6" s="1"/>
  <c r="AO56" i="6" a="1"/>
  <c r="AO56" i="6" s="1"/>
  <c r="AK56" i="6" a="1"/>
  <c r="AK56" i="6" s="1"/>
  <c r="AG56" i="6"/>
  <c r="BM56" i="6" s="1" a="1"/>
  <c r="BM56" i="6" s="1"/>
  <c r="AC56" i="6" a="1"/>
  <c r="AC56" i="6" s="1"/>
  <c r="Y56" i="6" a="1"/>
  <c r="Y56" i="6" s="1"/>
  <c r="U56" i="6"/>
  <c r="BI56" i="6" s="1" a="1"/>
  <c r="BI56" i="6" s="1"/>
  <c r="R56" i="6"/>
  <c r="BH56" i="6" s="1" a="1"/>
  <c r="BH56" i="6" s="1"/>
  <c r="N56" i="6" a="1"/>
  <c r="N56" i="6" s="1"/>
  <c r="K56" i="6" a="1"/>
  <c r="K56" i="6" s="1"/>
  <c r="G56" i="6" a="1"/>
  <c r="G56" i="6" s="1"/>
  <c r="C56" i="6" a="1"/>
  <c r="C56" i="6" s="1"/>
  <c r="B60" i="21" s="1"/>
  <c r="D56" i="6" a="1"/>
  <c r="D56" i="6" s="1"/>
  <c r="I56" i="6"/>
  <c r="BE56" i="6" s="1" a="1"/>
  <c r="BE56" i="6" s="1"/>
  <c r="E56" i="6" a="1"/>
  <c r="E56" i="6" s="1"/>
  <c r="H56" i="6" a="1"/>
  <c r="H56" i="6" s="1"/>
  <c r="F56" i="6"/>
  <c r="BD56" i="6" s="1" a="1"/>
  <c r="BD56" i="6" s="1"/>
  <c r="ES42" i="6"/>
  <c r="ET42" i="6"/>
  <c r="EU42" i="6"/>
  <c r="EV42" i="6"/>
  <c r="DW42" i="6" a="1"/>
  <c r="DW42" i="6" s="1"/>
  <c r="DU42" i="6" a="1"/>
  <c r="DU42" i="6" s="1"/>
  <c r="DT42" i="6" a="1"/>
  <c r="DT42" i="6" s="1"/>
  <c r="DR42" i="6" a="1"/>
  <c r="DR42" i="6" s="1"/>
  <c r="DX42" i="6" a="1"/>
  <c r="DX42" i="6" s="1"/>
  <c r="DQ42" i="6" a="1"/>
  <c r="DQ42" i="6" s="1"/>
  <c r="DN42" i="6" a="1"/>
  <c r="DN42" i="6" s="1"/>
  <c r="DL42" i="6" a="1"/>
  <c r="DL42" i="6" s="1"/>
  <c r="DO42" i="6" a="1"/>
  <c r="DO42" i="6" s="1"/>
  <c r="DK42" i="6" a="1"/>
  <c r="DK42" i="6" s="1"/>
  <c r="DH42" i="6" a="1"/>
  <c r="DH42" i="6" s="1"/>
  <c r="DF42" i="6" a="1"/>
  <c r="DF42" i="6" s="1"/>
  <c r="DI42" i="6" a="1"/>
  <c r="DI42" i="6" s="1"/>
  <c r="CW42" i="6" a="1"/>
  <c r="CW42" i="6" s="1"/>
  <c r="CV42" i="6" a="1"/>
  <c r="CV42" i="6" s="1"/>
  <c r="DC42" i="6" a="1"/>
  <c r="DC42" i="6" s="1"/>
  <c r="CZ42" i="6" a="1"/>
  <c r="CZ42" i="6" s="1"/>
  <c r="DE42" i="6" a="1"/>
  <c r="DE42" i="6" s="1"/>
  <c r="DB42" i="6" a="1"/>
  <c r="DB42" i="6" s="1"/>
  <c r="CY42" i="6" a="1"/>
  <c r="CY42" i="6" s="1"/>
  <c r="CT42" i="6" a="1"/>
  <c r="CT42" i="6" s="1"/>
  <c r="CM42" i="6" a="1"/>
  <c r="CM42" i="6" s="1"/>
  <c r="CS42" i="6" a="1"/>
  <c r="CS42" i="6" s="1"/>
  <c r="CQ42" i="6" a="1"/>
  <c r="CQ42" i="6" s="1"/>
  <c r="CP42" i="6" a="1"/>
  <c r="CP42" i="6" s="1"/>
  <c r="CN42" i="6" a="1"/>
  <c r="CN42" i="6" s="1"/>
  <c r="CD42" i="6" a="1"/>
  <c r="CD42" i="6" s="1"/>
  <c r="CK42" i="6" a="1"/>
  <c r="CK42" i="6" s="1"/>
  <c r="CH42" i="6" a="1"/>
  <c r="CH42" i="6" s="1"/>
  <c r="CJ42" i="6" a="1"/>
  <c r="CJ42" i="6" s="1"/>
  <c r="CG42" i="6" a="1"/>
  <c r="CG42" i="6" s="1"/>
  <c r="CA42" i="6" a="1"/>
  <c r="CA42" i="6" s="1"/>
  <c r="CE42" i="6" a="1"/>
  <c r="CE42" i="6" s="1"/>
  <c r="BW42" i="6"/>
  <c r="AY42" i="6"/>
  <c r="AV42" i="6"/>
  <c r="BX42" i="6"/>
  <c r="BB42" i="6"/>
  <c r="AX42" i="6" a="1"/>
  <c r="AX42" i="6" s="1"/>
  <c r="AU42" i="6" a="1"/>
  <c r="AU42" i="6" s="1"/>
  <c r="BY42" i="6"/>
  <c r="BA42" i="6" a="1"/>
  <c r="BA42" i="6" s="1"/>
  <c r="AT42" i="6" a="1"/>
  <c r="AT42" i="6" s="1"/>
  <c r="CB42" i="6" a="1"/>
  <c r="CB42" i="6" s="1"/>
  <c r="BV42" i="6"/>
  <c r="AZ42" i="6" a="1"/>
  <c r="AZ42" i="6" s="1"/>
  <c r="AW42" i="6" a="1"/>
  <c r="AW42" i="6" s="1"/>
  <c r="AN42" i="6" a="1"/>
  <c r="AN42" i="6" s="1"/>
  <c r="AK42" i="6" a="1"/>
  <c r="AK42" i="6" s="1"/>
  <c r="AG42" i="6"/>
  <c r="AD42" i="6"/>
  <c r="Z42" i="6" a="1"/>
  <c r="Z42" i="6" s="1"/>
  <c r="V42" i="6" a="1"/>
  <c r="V42" i="6" s="1"/>
  <c r="U42" i="6"/>
  <c r="Q42" i="6" a="1"/>
  <c r="Q42" i="6" s="1"/>
  <c r="N42" i="6" a="1"/>
  <c r="N42" i="6" s="1"/>
  <c r="AQ42" i="6" a="1"/>
  <c r="AQ42" i="6" s="1"/>
  <c r="AM42" i="6"/>
  <c r="AJ42" i="6"/>
  <c r="AF42" i="6" a="1"/>
  <c r="AF42" i="6" s="1"/>
  <c r="AC42" i="6" a="1"/>
  <c r="AC42" i="6" s="1"/>
  <c r="T42" i="6" a="1"/>
  <c r="T42" i="6" s="1"/>
  <c r="P42" i="6" a="1"/>
  <c r="P42" i="6" s="1"/>
  <c r="M42" i="6" a="1"/>
  <c r="M42" i="6" s="1"/>
  <c r="AS42" i="6"/>
  <c r="AP42" i="6"/>
  <c r="AL42" i="6" a="1"/>
  <c r="AL42" i="6" s="1"/>
  <c r="AI42" i="6" a="1"/>
  <c r="AI42" i="6" s="1"/>
  <c r="AB42" i="6" a="1"/>
  <c r="AB42" i="6" s="1"/>
  <c r="Y42" i="6" a="1"/>
  <c r="Y42" i="6" s="1"/>
  <c r="X42" i="6"/>
  <c r="S42" i="6" a="1"/>
  <c r="S42" i="6" s="1"/>
  <c r="AR42" i="6" a="1"/>
  <c r="AR42" i="6" s="1"/>
  <c r="AO42" i="6" a="1"/>
  <c r="AO42" i="6" s="1"/>
  <c r="AH42" i="6" a="1"/>
  <c r="AH42" i="6" s="1"/>
  <c r="AE42" i="6" a="1"/>
  <c r="AE42" i="6" s="1"/>
  <c r="AA42" i="6"/>
  <c r="W42" i="6" a="1"/>
  <c r="W42" i="6" s="1"/>
  <c r="R42" i="6"/>
  <c r="O42" i="6"/>
  <c r="L42" i="6"/>
  <c r="H42" i="6" a="1"/>
  <c r="H42" i="6" s="1"/>
  <c r="D42" i="6" a="1"/>
  <c r="D42" i="6" s="1"/>
  <c r="C42" i="6" a="1"/>
  <c r="C42" i="6" s="1"/>
  <c r="K42" i="6" a="1"/>
  <c r="K42" i="6" s="1"/>
  <c r="G42" i="6" a="1"/>
  <c r="G42" i="6" s="1"/>
  <c r="E42" i="6" a="1"/>
  <c r="E42" i="6" s="1"/>
  <c r="J42" i="6" a="1"/>
  <c r="J42" i="6" s="1"/>
  <c r="F42" i="6"/>
  <c r="I42" i="6"/>
  <c r="ES26" i="6"/>
  <c r="ET26" i="6"/>
  <c r="EU26" i="6"/>
  <c r="EV26" i="6"/>
  <c r="DW26" i="6" a="1"/>
  <c r="DW26" i="6" s="1"/>
  <c r="DX26" i="6" a="1"/>
  <c r="DX26" i="6" s="1"/>
  <c r="DU26" i="6" a="1"/>
  <c r="DU26" i="6" s="1"/>
  <c r="DR26" i="6" a="1"/>
  <c r="DR26" i="6" s="1"/>
  <c r="DT26" i="6" a="1"/>
  <c r="DT26" i="6" s="1"/>
  <c r="DQ26" i="6" a="1"/>
  <c r="DQ26" i="6" s="1"/>
  <c r="DN26" i="6" a="1"/>
  <c r="DN26" i="6" s="1"/>
  <c r="DK26" i="6" a="1"/>
  <c r="DK26" i="6" s="1"/>
  <c r="DL26" i="6" a="1"/>
  <c r="DL26" i="6" s="1"/>
  <c r="DO26" i="6" a="1"/>
  <c r="DO26" i="6" s="1"/>
  <c r="DH26" i="6" a="1"/>
  <c r="DH26" i="6" s="1"/>
  <c r="DF26" i="6" a="1"/>
  <c r="DF26" i="6" s="1"/>
  <c r="DI26" i="6" a="1"/>
  <c r="DI26" i="6" s="1"/>
  <c r="CY26" i="6" a="1"/>
  <c r="CY26" i="6" s="1"/>
  <c r="CW26" i="6" a="1"/>
  <c r="CW26" i="6" s="1"/>
  <c r="CV26" i="6" a="1"/>
  <c r="CV26" i="6" s="1"/>
  <c r="DC26" i="6" a="1"/>
  <c r="DC26" i="6" s="1"/>
  <c r="DE26" i="6" a="1"/>
  <c r="DE26" i="6" s="1"/>
  <c r="DB26" i="6" a="1"/>
  <c r="DB26" i="6" s="1"/>
  <c r="CZ26" i="6" a="1"/>
  <c r="CZ26" i="6" s="1"/>
  <c r="CT26" i="6" a="1"/>
  <c r="CT26" i="6" s="1"/>
  <c r="CQ26" i="6" a="1"/>
  <c r="CQ26" i="6" s="1"/>
  <c r="CM26" i="6" a="1"/>
  <c r="CM26" i="6" s="1"/>
  <c r="CS26" i="6" a="1"/>
  <c r="CS26" i="6" s="1"/>
  <c r="CP26" i="6" a="1"/>
  <c r="CP26" i="6" s="1"/>
  <c r="CN26" i="6" a="1"/>
  <c r="CN26" i="6" s="1"/>
  <c r="CD26" i="6" a="1"/>
  <c r="CD26" i="6" s="1"/>
  <c r="CK26" i="6" a="1"/>
  <c r="CK26" i="6" s="1"/>
  <c r="CH26" i="6" a="1"/>
  <c r="CH26" i="6" s="1"/>
  <c r="CJ26" i="6" a="1"/>
  <c r="CJ26" i="6" s="1"/>
  <c r="CG26" i="6" a="1"/>
  <c r="CG26" i="6" s="1"/>
  <c r="CA26" i="6" a="1"/>
  <c r="CA26" i="6" s="1"/>
  <c r="CE26" i="6" a="1"/>
  <c r="CE26" i="6" s="1"/>
  <c r="CB26" i="6" a="1"/>
  <c r="CB26" i="6" s="1"/>
  <c r="BW26" i="6"/>
  <c r="BB26" i="6"/>
  <c r="AU26" i="6" a="1"/>
  <c r="AU26" i="6" s="1"/>
  <c r="BX26" i="6"/>
  <c r="BA26" i="6" a="1"/>
  <c r="BA26" i="6" s="1"/>
  <c r="AX26" i="6" a="1"/>
  <c r="AX26" i="6" s="1"/>
  <c r="AT26" i="6" a="1"/>
  <c r="AT26" i="6" s="1"/>
  <c r="BY26" i="6"/>
  <c r="AZ26" i="6" a="1"/>
  <c r="AZ26" i="6" s="1"/>
  <c r="AW26" i="6" a="1"/>
  <c r="AW26" i="6" s="1"/>
  <c r="BV26" i="6"/>
  <c r="AY26" i="6"/>
  <c r="AV26" i="6"/>
  <c r="AQ26" i="6" a="1"/>
  <c r="AQ26" i="6" s="1"/>
  <c r="AM26" i="6"/>
  <c r="AI26" i="6" a="1"/>
  <c r="AI26" i="6" s="1"/>
  <c r="AE26" i="6" a="1"/>
  <c r="AE26" i="6" s="1"/>
  <c r="AA26" i="6"/>
  <c r="V26" i="6" a="1"/>
  <c r="V26" i="6" s="1"/>
  <c r="R26" i="6"/>
  <c r="N26" i="6" a="1"/>
  <c r="N26" i="6" s="1"/>
  <c r="AP26" i="6"/>
  <c r="AL26" i="6" a="1"/>
  <c r="AL26" i="6" s="1"/>
  <c r="AH26" i="6" a="1"/>
  <c r="AH26" i="6" s="1"/>
  <c r="AD26" i="6"/>
  <c r="Z26" i="6" a="1"/>
  <c r="Z26" i="6" s="1"/>
  <c r="U26" i="6"/>
  <c r="Q26" i="6" a="1"/>
  <c r="Q26" i="6" s="1"/>
  <c r="M26" i="6" a="1"/>
  <c r="M26" i="6" s="1"/>
  <c r="AS26" i="6"/>
  <c r="AO26" i="6" a="1"/>
  <c r="AO26" i="6" s="1"/>
  <c r="AK26" i="6" a="1"/>
  <c r="AK26" i="6" s="1"/>
  <c r="AG26" i="6"/>
  <c r="AC26" i="6" a="1"/>
  <c r="AC26" i="6" s="1"/>
  <c r="Y26" i="6" a="1"/>
  <c r="Y26" i="6" s="1"/>
  <c r="X26" i="6"/>
  <c r="T26" i="6" a="1"/>
  <c r="T26" i="6" s="1"/>
  <c r="P26" i="6" a="1"/>
  <c r="P26" i="6" s="1"/>
  <c r="AR26" i="6" a="1"/>
  <c r="AR26" i="6" s="1"/>
  <c r="AN26" i="6" a="1"/>
  <c r="AN26" i="6" s="1"/>
  <c r="AJ26" i="6"/>
  <c r="AF26" i="6" a="1"/>
  <c r="AF26" i="6" s="1"/>
  <c r="AB26" i="6" a="1"/>
  <c r="AB26" i="6" s="1"/>
  <c r="W26" i="6" a="1"/>
  <c r="W26" i="6" s="1"/>
  <c r="S26" i="6" a="1"/>
  <c r="S26" i="6" s="1"/>
  <c r="O26" i="6"/>
  <c r="L26" i="6"/>
  <c r="H26" i="6" a="1"/>
  <c r="H26" i="6" s="1"/>
  <c r="D26" i="6" a="1"/>
  <c r="D26" i="6" s="1"/>
  <c r="C26" i="6" a="1"/>
  <c r="C26" i="6" s="1"/>
  <c r="K26" i="6" a="1"/>
  <c r="K26" i="6" s="1"/>
  <c r="G26" i="6" a="1"/>
  <c r="G26" i="6" s="1"/>
  <c r="E26" i="6" a="1"/>
  <c r="E26" i="6" s="1"/>
  <c r="J26" i="6" a="1"/>
  <c r="J26" i="6" s="1"/>
  <c r="F26" i="6"/>
  <c r="I26" i="6"/>
  <c r="BA10" i="6" a="1"/>
  <c r="BA10" i="6" s="1"/>
  <c r="AU10" i="6" a="1"/>
  <c r="AU10" i="6" s="1"/>
  <c r="AX10" i="6" a="1"/>
  <c r="AX10" i="6" s="1"/>
  <c r="AR10" i="6" a="1"/>
  <c r="AR10" i="6" s="1"/>
  <c r="AO10" i="6" a="1"/>
  <c r="AO10" i="6" s="1"/>
  <c r="AL10" i="6" a="1"/>
  <c r="AL10" i="6" s="1"/>
  <c r="AI10" i="6" a="1"/>
  <c r="AI10" i="6" s="1"/>
  <c r="AF10" i="6" a="1"/>
  <c r="AF10" i="6" s="1"/>
  <c r="AC10" i="6" a="1"/>
  <c r="AC10" i="6" s="1"/>
  <c r="Z10" i="6" a="1"/>
  <c r="Z10" i="6" s="1"/>
  <c r="N10" i="6" a="1"/>
  <c r="N10" i="6" s="1"/>
  <c r="T10" i="6" a="1"/>
  <c r="T10" i="6" s="1"/>
  <c r="Q10" i="6" a="1"/>
  <c r="Q10" i="6" s="1"/>
  <c r="W10" i="6" a="1"/>
  <c r="W10" i="6" s="1"/>
  <c r="C10" i="6" a="1"/>
  <c r="C10" i="6" s="1"/>
  <c r="B14" i="21" s="1"/>
  <c r="K10" i="6" a="1"/>
  <c r="K10" i="6" s="1"/>
  <c r="E10" i="6" a="1"/>
  <c r="E10" i="6" s="1"/>
  <c r="H10" i="6" a="1"/>
  <c r="H10" i="6" s="1"/>
  <c r="ES88" i="6"/>
  <c r="C92" i="21" s="1"/>
  <c r="ET88" i="6"/>
  <c r="E92" i="21" s="1"/>
  <c r="EU88" i="6"/>
  <c r="G92" i="21" s="1"/>
  <c r="DX88" i="6" a="1"/>
  <c r="DX88" i="6" s="1"/>
  <c r="DW88" i="6" a="1"/>
  <c r="DW88" i="6" s="1"/>
  <c r="EV88" i="6"/>
  <c r="I92" i="21" s="1"/>
  <c r="EQ88" i="6" a="1"/>
  <c r="EQ88" i="6" s="1"/>
  <c r="EP88" i="6" a="1"/>
  <c r="EP88" i="6" s="1"/>
  <c r="DU88" i="6" a="1"/>
  <c r="DU88" i="6" s="1"/>
  <c r="DR88" i="6" a="1"/>
  <c r="DR88" i="6" s="1"/>
  <c r="EN88" i="6" a="1"/>
  <c r="EN88" i="6" s="1"/>
  <c r="DQ88" i="6" a="1"/>
  <c r="DQ88" i="6" s="1"/>
  <c r="DO88" i="6" a="1"/>
  <c r="DO88" i="6" s="1"/>
  <c r="DN88" i="6" a="1"/>
  <c r="DN88" i="6" s="1"/>
  <c r="EO88" i="6" a="1"/>
  <c r="EO88" i="6" s="1"/>
  <c r="EM88" i="6" a="1"/>
  <c r="EM88" i="6" s="1"/>
  <c r="DT88" i="6" a="1"/>
  <c r="DT88" i="6" s="1"/>
  <c r="DL88" i="6" a="1"/>
  <c r="DL88" i="6" s="1"/>
  <c r="DI88" i="6" a="1"/>
  <c r="DI88" i="6" s="1"/>
  <c r="DK88" i="6" a="1"/>
  <c r="DK88" i="6" s="1"/>
  <c r="DH88" i="6" a="1"/>
  <c r="DH88" i="6" s="1"/>
  <c r="EK88" i="6" a="1"/>
  <c r="EK88" i="6" s="1"/>
  <c r="DE88" i="6" a="1"/>
  <c r="DE88" i="6" s="1"/>
  <c r="EL88" i="6" a="1"/>
  <c r="EL88" i="6" s="1"/>
  <c r="CZ88" i="6" a="1"/>
  <c r="CZ88" i="6" s="1"/>
  <c r="EJ88" i="6" a="1"/>
  <c r="EJ88" i="6" s="1"/>
  <c r="CY88" i="6" a="1"/>
  <c r="CY88" i="6" s="1"/>
  <c r="CW88" i="6" a="1"/>
  <c r="CW88" i="6" s="1"/>
  <c r="DF88" i="6" a="1"/>
  <c r="DF88" i="6" s="1"/>
  <c r="DC88" i="6" a="1"/>
  <c r="DC88" i="6" s="1"/>
  <c r="CV88" i="6" a="1"/>
  <c r="CV88" i="6" s="1"/>
  <c r="DB88" i="6" a="1"/>
  <c r="DB88" i="6" s="1"/>
  <c r="EI88" i="6" a="1"/>
  <c r="EI88" i="6" s="1"/>
  <c r="EH88" i="6" a="1"/>
  <c r="EH88" i="6" s="1"/>
  <c r="CQ88" i="6" a="1"/>
  <c r="CQ88" i="6" s="1"/>
  <c r="CM88" i="6" a="1"/>
  <c r="CM88" i="6" s="1"/>
  <c r="ED88" i="6" a="1"/>
  <c r="ED88" i="6" s="1"/>
  <c r="CP88" i="6" a="1"/>
  <c r="CP88" i="6" s="1"/>
  <c r="CT88" i="6" a="1"/>
  <c r="CT88" i="6" s="1"/>
  <c r="EE88" i="6" a="1"/>
  <c r="EE88" i="6" s="1"/>
  <c r="CS88" i="6" a="1"/>
  <c r="CS88" i="6" s="1"/>
  <c r="EF88" i="6" a="1"/>
  <c r="EF88" i="6" s="1"/>
  <c r="CN88" i="6" a="1"/>
  <c r="CN88" i="6" s="1"/>
  <c r="EC88" i="6" a="1"/>
  <c r="EC88" i="6" s="1"/>
  <c r="CD88" i="6" a="1"/>
  <c r="CD88" i="6" s="1"/>
  <c r="CH88" i="6" a="1"/>
  <c r="CH88" i="6" s="1"/>
  <c r="CK88" i="6" a="1"/>
  <c r="CK88" i="6" s="1"/>
  <c r="CG88" i="6" a="1"/>
  <c r="CG88" i="6" s="1"/>
  <c r="CJ88" i="6" a="1"/>
  <c r="CJ88" i="6" s="1"/>
  <c r="CE88" i="6" a="1"/>
  <c r="CE88" i="6" s="1"/>
  <c r="CB88" i="6" a="1"/>
  <c r="CB88" i="6" s="1"/>
  <c r="BW88" i="6"/>
  <c r="F92" i="21" s="1"/>
  <c r="AY88" i="6"/>
  <c r="BS88" i="6" s="1" a="1"/>
  <c r="BS88" i="6" s="1"/>
  <c r="AV88" i="6"/>
  <c r="BR88" i="6" s="1" a="1"/>
  <c r="BR88" i="6" s="1"/>
  <c r="AR88" i="6" a="1"/>
  <c r="AR88" i="6" s="1"/>
  <c r="AN88" i="6" a="1"/>
  <c r="AN88" i="6" s="1"/>
  <c r="AJ88" i="6"/>
  <c r="BN88" i="6" s="1" a="1"/>
  <c r="BN88" i="6" s="1"/>
  <c r="AF88" i="6" a="1"/>
  <c r="AF88" i="6" s="1"/>
  <c r="AB88" i="6" a="1"/>
  <c r="AB88" i="6" s="1"/>
  <c r="EA88" i="6" a="1"/>
  <c r="EA88" i="6" s="1"/>
  <c r="BX88" i="6"/>
  <c r="H92" i="21" s="1"/>
  <c r="BB88" i="6"/>
  <c r="BT88" i="6" s="1" a="1"/>
  <c r="BT88" i="6" s="1"/>
  <c r="AQ88" i="6" a="1"/>
  <c r="AQ88" i="6" s="1"/>
  <c r="AM88" i="6"/>
  <c r="BO88" i="6" s="1" a="1"/>
  <c r="BO88" i="6" s="1"/>
  <c r="AI88" i="6" a="1"/>
  <c r="AI88" i="6" s="1"/>
  <c r="AE88" i="6" a="1"/>
  <c r="AE88" i="6" s="1"/>
  <c r="AA88" i="6"/>
  <c r="BK88" i="6" s="1" a="1"/>
  <c r="BK88" i="6" s="1"/>
  <c r="BY88" i="6"/>
  <c r="J92" i="21" s="1"/>
  <c r="BA88" i="6" a="1"/>
  <c r="BA88" i="6" s="1"/>
  <c r="AX88" i="6" a="1"/>
  <c r="AX88" i="6" s="1"/>
  <c r="AU88" i="6" a="1"/>
  <c r="AU88" i="6" s="1"/>
  <c r="AP88" i="6"/>
  <c r="BP88" i="6" s="1" a="1"/>
  <c r="BP88" i="6" s="1"/>
  <c r="AL88" i="6" a="1"/>
  <c r="AL88" i="6" s="1"/>
  <c r="AH88" i="6" a="1"/>
  <c r="AH88" i="6" s="1"/>
  <c r="AD88" i="6"/>
  <c r="BL88" i="6" s="1" a="1"/>
  <c r="BL88" i="6" s="1"/>
  <c r="Z88" i="6" a="1"/>
  <c r="Z88" i="6" s="1"/>
  <c r="CA88" i="6" a="1"/>
  <c r="CA88" i="6" s="1"/>
  <c r="BV88" i="6"/>
  <c r="D92" i="21" s="1"/>
  <c r="AZ88" i="6" a="1"/>
  <c r="AZ88" i="6" s="1"/>
  <c r="AW88" i="6" a="1"/>
  <c r="AW88" i="6" s="1"/>
  <c r="AT88" i="6" a="1"/>
  <c r="AT88" i="6" s="1"/>
  <c r="AS88" i="6"/>
  <c r="BQ88" i="6" s="1" a="1"/>
  <c r="BQ88" i="6" s="1"/>
  <c r="AO88" i="6" a="1"/>
  <c r="AO88" i="6" s="1"/>
  <c r="AK88" i="6" a="1"/>
  <c r="AK88" i="6" s="1"/>
  <c r="AG88" i="6"/>
  <c r="BM88" i="6" s="1" a="1"/>
  <c r="BM88" i="6" s="1"/>
  <c r="AC88" i="6" a="1"/>
  <c r="AC88" i="6" s="1"/>
  <c r="Y88" i="6" a="1"/>
  <c r="Y88" i="6" s="1"/>
  <c r="V88" i="6" a="1"/>
  <c r="V88" i="6" s="1"/>
  <c r="S88" i="6" a="1"/>
  <c r="S88" i="6" s="1"/>
  <c r="M88" i="6" a="1"/>
  <c r="M88" i="6" s="1"/>
  <c r="J88" i="6" a="1"/>
  <c r="J88" i="6" s="1"/>
  <c r="X88" i="6"/>
  <c r="BJ88" i="6" s="1" a="1"/>
  <c r="BJ88" i="6" s="1"/>
  <c r="R88" i="6"/>
  <c r="BH88" i="6" s="1" a="1"/>
  <c r="BH88" i="6" s="1"/>
  <c r="U88" i="6"/>
  <c r="BI88" i="6" s="1" a="1"/>
  <c r="BI88" i="6" s="1"/>
  <c r="Q88" i="6" a="1"/>
  <c r="Q88" i="6" s="1"/>
  <c r="O88" i="6"/>
  <c r="BG88" i="6" s="1" a="1"/>
  <c r="BG88" i="6" s="1"/>
  <c r="L88" i="6"/>
  <c r="BF88" i="6" s="1" a="1"/>
  <c r="BF88" i="6" s="1"/>
  <c r="W88" i="6" a="1"/>
  <c r="W88" i="6" s="1"/>
  <c r="T88" i="6" a="1"/>
  <c r="T88" i="6" s="1"/>
  <c r="P88" i="6" a="1"/>
  <c r="P88" i="6" s="1"/>
  <c r="N88" i="6" a="1"/>
  <c r="N88" i="6" s="1"/>
  <c r="K88" i="6" a="1"/>
  <c r="K88" i="6" s="1"/>
  <c r="G88" i="6" a="1"/>
  <c r="G88" i="6" s="1"/>
  <c r="D88" i="6" a="1"/>
  <c r="D88" i="6" s="1"/>
  <c r="I88" i="6"/>
  <c r="BE88" i="6" s="1" a="1"/>
  <c r="BE88" i="6" s="1"/>
  <c r="E88" i="6" a="1"/>
  <c r="E88" i="6" s="1"/>
  <c r="H88" i="6" a="1"/>
  <c r="H88" i="6" s="1"/>
  <c r="F88" i="6"/>
  <c r="BD88" i="6" s="1" a="1"/>
  <c r="BD88" i="6" s="1"/>
  <c r="C88" i="6" a="1"/>
  <c r="C88" i="6" s="1"/>
  <c r="B92" i="21" s="1"/>
  <c r="ES75" i="6"/>
  <c r="C79" i="21" s="1"/>
  <c r="ET75" i="6"/>
  <c r="E79" i="21" s="1"/>
  <c r="EU75" i="6"/>
  <c r="G79" i="21" s="1"/>
  <c r="EV75" i="6"/>
  <c r="I79" i="21" s="1"/>
  <c r="DX75" i="6" a="1"/>
  <c r="DX75" i="6" s="1"/>
  <c r="DW75" i="6" a="1"/>
  <c r="DW75" i="6" s="1"/>
  <c r="EQ75" i="6" a="1"/>
  <c r="EQ75" i="6" s="1"/>
  <c r="EP75" i="6" a="1"/>
  <c r="EP75" i="6" s="1"/>
  <c r="DT75" i="6" a="1"/>
  <c r="DT75" i="6" s="1"/>
  <c r="DU75" i="6" a="1"/>
  <c r="DU75" i="6" s="1"/>
  <c r="DQ75" i="6" a="1"/>
  <c r="DQ75" i="6" s="1"/>
  <c r="DN75" i="6" a="1"/>
  <c r="DN75" i="6" s="1"/>
  <c r="EN75" i="6" a="1"/>
  <c r="EN75" i="6" s="1"/>
  <c r="DR75" i="6" a="1"/>
  <c r="DR75" i="6" s="1"/>
  <c r="DO75" i="6" a="1"/>
  <c r="DO75" i="6" s="1"/>
  <c r="EM75" i="6" a="1"/>
  <c r="EM75" i="6" s="1"/>
  <c r="DL75" i="6" a="1"/>
  <c r="DL75" i="6" s="1"/>
  <c r="DI75" i="6" a="1"/>
  <c r="DI75" i="6" s="1"/>
  <c r="DK75" i="6" a="1"/>
  <c r="DK75" i="6" s="1"/>
  <c r="EL75" i="6" a="1"/>
  <c r="EL75" i="6" s="1"/>
  <c r="DH75" i="6" a="1"/>
  <c r="DH75" i="6" s="1"/>
  <c r="DF75" i="6" a="1"/>
  <c r="DF75" i="6" s="1"/>
  <c r="EJ75" i="6" a="1"/>
  <c r="EJ75" i="6" s="1"/>
  <c r="DB75" i="6" a="1"/>
  <c r="DB75" i="6" s="1"/>
  <c r="CZ75" i="6" a="1"/>
  <c r="CZ75" i="6" s="1"/>
  <c r="EH75" i="6" a="1"/>
  <c r="EH75" i="6" s="1"/>
  <c r="CV75" i="6" a="1"/>
  <c r="CV75" i="6" s="1"/>
  <c r="EK75" i="6" a="1"/>
  <c r="EK75" i="6" s="1"/>
  <c r="DC75" i="6" a="1"/>
  <c r="DC75" i="6" s="1"/>
  <c r="EI75" i="6" a="1"/>
  <c r="EI75" i="6" s="1"/>
  <c r="CY75" i="6" a="1"/>
  <c r="CY75" i="6" s="1"/>
  <c r="DE75" i="6" a="1"/>
  <c r="DE75" i="6" s="1"/>
  <c r="CW75" i="6" a="1"/>
  <c r="CW75" i="6" s="1"/>
  <c r="CQ75" i="6" a="1"/>
  <c r="CQ75" i="6" s="1"/>
  <c r="EG75" i="6" a="1"/>
  <c r="EG75" i="6" s="1"/>
  <c r="CS75" i="6" a="1"/>
  <c r="CS75" i="6" s="1"/>
  <c r="EE75" i="6" a="1"/>
  <c r="EE75" i="6" s="1"/>
  <c r="CM75" i="6" a="1"/>
  <c r="CM75" i="6" s="1"/>
  <c r="EF75" i="6" a="1"/>
  <c r="EF75" i="6" s="1"/>
  <c r="CP75" i="6" a="1"/>
  <c r="CP75" i="6" s="1"/>
  <c r="CT75" i="6" a="1"/>
  <c r="CT75" i="6" s="1"/>
  <c r="CN75" i="6" a="1"/>
  <c r="CN75" i="6" s="1"/>
  <c r="CK75" i="6" a="1"/>
  <c r="CK75" i="6" s="1"/>
  <c r="CH75" i="6" a="1"/>
  <c r="CH75" i="6" s="1"/>
  <c r="EB75" i="6" a="1"/>
  <c r="EB75" i="6" s="1"/>
  <c r="CD75" i="6" a="1"/>
  <c r="CD75" i="6" s="1"/>
  <c r="CJ75" i="6" a="1"/>
  <c r="CJ75" i="6" s="1"/>
  <c r="EC75" i="6" a="1"/>
  <c r="EC75" i="6" s="1"/>
  <c r="CG75" i="6" a="1"/>
  <c r="CG75" i="6" s="1"/>
  <c r="CE75" i="6" a="1"/>
  <c r="CE75" i="6" s="1"/>
  <c r="CB75" i="6" a="1"/>
  <c r="CB75" i="6" s="1"/>
  <c r="BW75" i="6"/>
  <c r="F79" i="21" s="1"/>
  <c r="AZ75" i="6" a="1"/>
  <c r="AZ75" i="6" s="1"/>
  <c r="AV75" i="6"/>
  <c r="BR75" i="6" s="1" a="1"/>
  <c r="BR75" i="6" s="1"/>
  <c r="AR75" i="6" a="1"/>
  <c r="AR75" i="6" s="1"/>
  <c r="AN75" i="6" a="1"/>
  <c r="AN75" i="6" s="1"/>
  <c r="AJ75" i="6"/>
  <c r="BN75" i="6" s="1" a="1"/>
  <c r="BN75" i="6" s="1"/>
  <c r="AF75" i="6" a="1"/>
  <c r="AF75" i="6" s="1"/>
  <c r="AB75" i="6" a="1"/>
  <c r="AB75" i="6" s="1"/>
  <c r="BX75" i="6"/>
  <c r="H79" i="21" s="1"/>
  <c r="BB75" i="6"/>
  <c r="BT75" i="6" s="1" a="1"/>
  <c r="BT75" i="6" s="1"/>
  <c r="AY75" i="6"/>
  <c r="BS75" i="6" s="1" a="1"/>
  <c r="BS75" i="6" s="1"/>
  <c r="AU75" i="6" a="1"/>
  <c r="AU75" i="6" s="1"/>
  <c r="AQ75" i="6" a="1"/>
  <c r="AQ75" i="6" s="1"/>
  <c r="AM75" i="6"/>
  <c r="BO75" i="6" s="1" a="1"/>
  <c r="BO75" i="6" s="1"/>
  <c r="AI75" i="6" a="1"/>
  <c r="AI75" i="6" s="1"/>
  <c r="AE75" i="6" a="1"/>
  <c r="AE75" i="6" s="1"/>
  <c r="AA75" i="6"/>
  <c r="BK75" i="6" s="1" a="1"/>
  <c r="BK75" i="6" s="1"/>
  <c r="CA75" i="6" a="1"/>
  <c r="CA75" i="6" s="1"/>
  <c r="EA75" i="6" a="1"/>
  <c r="EA75" i="6" s="1"/>
  <c r="BY75" i="6"/>
  <c r="J79" i="21" s="1"/>
  <c r="BA75" i="6" a="1"/>
  <c r="BA75" i="6" s="1"/>
  <c r="AX75" i="6" a="1"/>
  <c r="AX75" i="6" s="1"/>
  <c r="AT75" i="6" a="1"/>
  <c r="AT75" i="6" s="1"/>
  <c r="AP75" i="6"/>
  <c r="BP75" i="6" s="1" a="1"/>
  <c r="BP75" i="6" s="1"/>
  <c r="AL75" i="6" a="1"/>
  <c r="AL75" i="6" s="1"/>
  <c r="AH75" i="6" a="1"/>
  <c r="AH75" i="6" s="1"/>
  <c r="AD75" i="6"/>
  <c r="BL75" i="6" s="1" a="1"/>
  <c r="BL75" i="6" s="1"/>
  <c r="Z75" i="6" a="1"/>
  <c r="Z75" i="6" s="1"/>
  <c r="BV75" i="6"/>
  <c r="D79" i="21" s="1"/>
  <c r="AW75" i="6" a="1"/>
  <c r="AW75" i="6" s="1"/>
  <c r="AS75" i="6"/>
  <c r="BQ75" i="6" s="1" a="1"/>
  <c r="BQ75" i="6" s="1"/>
  <c r="AO75" i="6" a="1"/>
  <c r="AO75" i="6" s="1"/>
  <c r="AK75" i="6" a="1"/>
  <c r="AK75" i="6" s="1"/>
  <c r="AG75" i="6"/>
  <c r="BM75" i="6" s="1" a="1"/>
  <c r="BM75" i="6" s="1"/>
  <c r="AC75" i="6" a="1"/>
  <c r="AC75" i="6" s="1"/>
  <c r="Y75" i="6" a="1"/>
  <c r="Y75" i="6" s="1"/>
  <c r="W75" i="6" a="1"/>
  <c r="W75" i="6" s="1"/>
  <c r="U75" i="6"/>
  <c r="BI75" i="6" s="1" a="1"/>
  <c r="BI75" i="6" s="1"/>
  <c r="P75" i="6" a="1"/>
  <c r="P75" i="6" s="1"/>
  <c r="L75" i="6"/>
  <c r="BF75" i="6" s="1" a="1"/>
  <c r="BF75" i="6" s="1"/>
  <c r="V75" i="6" a="1"/>
  <c r="V75" i="6" s="1"/>
  <c r="T75" i="6" a="1"/>
  <c r="T75" i="6" s="1"/>
  <c r="R75" i="6"/>
  <c r="BH75" i="6" s="1" a="1"/>
  <c r="BH75" i="6" s="1"/>
  <c r="N75" i="6" a="1"/>
  <c r="N75" i="6" s="1"/>
  <c r="K75" i="6" a="1"/>
  <c r="K75" i="6" s="1"/>
  <c r="S75" i="6" a="1"/>
  <c r="S75" i="6" s="1"/>
  <c r="Q75" i="6" a="1"/>
  <c r="Q75" i="6" s="1"/>
  <c r="M75" i="6" a="1"/>
  <c r="M75" i="6" s="1"/>
  <c r="J75" i="6" a="1"/>
  <c r="J75" i="6" s="1"/>
  <c r="X75" i="6"/>
  <c r="BJ75" i="6" s="1" a="1"/>
  <c r="BJ75" i="6" s="1"/>
  <c r="O75" i="6"/>
  <c r="BG75" i="6" s="1" a="1"/>
  <c r="BG75" i="6" s="1"/>
  <c r="E75" i="6" a="1"/>
  <c r="E75" i="6" s="1"/>
  <c r="C75" i="6" a="1"/>
  <c r="C75" i="6" s="1"/>
  <c r="B79" i="21" s="1"/>
  <c r="G75" i="6" a="1"/>
  <c r="G75" i="6" s="1"/>
  <c r="I75" i="6"/>
  <c r="BE75" i="6" s="1" a="1"/>
  <c r="BE75" i="6" s="1"/>
  <c r="F75" i="6"/>
  <c r="BD75" i="6" s="1" a="1"/>
  <c r="BD75" i="6" s="1"/>
  <c r="H75" i="6" a="1"/>
  <c r="H75" i="6" s="1"/>
  <c r="D75" i="6" a="1"/>
  <c r="D75" i="6" s="1"/>
  <c r="ES54" i="6"/>
  <c r="ET54" i="6"/>
  <c r="EU54" i="6"/>
  <c r="EV54" i="6"/>
  <c r="DX54" i="6" a="1"/>
  <c r="DX54" i="6" s="1"/>
  <c r="DW54" i="6" a="1"/>
  <c r="DW54" i="6" s="1"/>
  <c r="DU54" i="6" a="1"/>
  <c r="DU54" i="6" s="1"/>
  <c r="DO54" i="6" a="1"/>
  <c r="DO54" i="6" s="1"/>
  <c r="DT54" i="6" a="1"/>
  <c r="DT54" i="6" s="1"/>
  <c r="DR54" i="6" a="1"/>
  <c r="DR54" i="6" s="1"/>
  <c r="DQ54" i="6" a="1"/>
  <c r="DQ54" i="6" s="1"/>
  <c r="DL54" i="6" a="1"/>
  <c r="DL54" i="6" s="1"/>
  <c r="DN54" i="6" a="1"/>
  <c r="DN54" i="6" s="1"/>
  <c r="DK54" i="6" a="1"/>
  <c r="DK54" i="6" s="1"/>
  <c r="DI54" i="6" a="1"/>
  <c r="DI54" i="6" s="1"/>
  <c r="DF54" i="6" a="1"/>
  <c r="DF54" i="6" s="1"/>
  <c r="DH54" i="6" a="1"/>
  <c r="DH54" i="6" s="1"/>
  <c r="CW54" i="6" a="1"/>
  <c r="CW54" i="6" s="1"/>
  <c r="CV54" i="6" a="1"/>
  <c r="CV54" i="6" s="1"/>
  <c r="DC54" i="6" a="1"/>
  <c r="DC54" i="6" s="1"/>
  <c r="CZ54" i="6" a="1"/>
  <c r="CZ54" i="6" s="1"/>
  <c r="DE54" i="6" a="1"/>
  <c r="DE54" i="6" s="1"/>
  <c r="DB54" i="6" a="1"/>
  <c r="DB54" i="6" s="1"/>
  <c r="CY54" i="6" a="1"/>
  <c r="CY54" i="6" s="1"/>
  <c r="CT54" i="6" a="1"/>
  <c r="CT54" i="6" s="1"/>
  <c r="CQ54" i="6" a="1"/>
  <c r="CQ54" i="6" s="1"/>
  <c r="CM54" i="6" a="1"/>
  <c r="CM54" i="6" s="1"/>
  <c r="CS54" i="6" a="1"/>
  <c r="CS54" i="6" s="1"/>
  <c r="CP54" i="6" a="1"/>
  <c r="CP54" i="6" s="1"/>
  <c r="CN54" i="6" a="1"/>
  <c r="CN54" i="6" s="1"/>
  <c r="CD54" i="6" a="1"/>
  <c r="CD54" i="6" s="1"/>
  <c r="CK54" i="6" a="1"/>
  <c r="CK54" i="6" s="1"/>
  <c r="CH54" i="6" a="1"/>
  <c r="CH54" i="6" s="1"/>
  <c r="CJ54" i="6" a="1"/>
  <c r="CJ54" i="6" s="1"/>
  <c r="CG54" i="6" a="1"/>
  <c r="CG54" i="6" s="1"/>
  <c r="CA54" i="6" a="1"/>
  <c r="CA54" i="6" s="1"/>
  <c r="CE54" i="6" a="1"/>
  <c r="CE54" i="6" s="1"/>
  <c r="BW54" i="6"/>
  <c r="BX54" i="6"/>
  <c r="BB54" i="6"/>
  <c r="AZ54" i="6" a="1"/>
  <c r="AZ54" i="6" s="1"/>
  <c r="AW54" i="6" a="1"/>
  <c r="AW54" i="6" s="1"/>
  <c r="AT54" i="6" a="1"/>
  <c r="AT54" i="6" s="1"/>
  <c r="BY54" i="6"/>
  <c r="AY54" i="6"/>
  <c r="AV54" i="6"/>
  <c r="CB54" i="6" a="1"/>
  <c r="CB54" i="6" s="1"/>
  <c r="BV54" i="6"/>
  <c r="BA54" i="6" a="1"/>
  <c r="BA54" i="6" s="1"/>
  <c r="AX54" i="6" a="1"/>
  <c r="AX54" i="6" s="1"/>
  <c r="AU54" i="6" a="1"/>
  <c r="AU54" i="6" s="1"/>
  <c r="AP54" i="6"/>
  <c r="AL54" i="6" a="1"/>
  <c r="AL54" i="6" s="1"/>
  <c r="AH54" i="6" a="1"/>
  <c r="AH54" i="6" s="1"/>
  <c r="AD54" i="6"/>
  <c r="Z54" i="6" a="1"/>
  <c r="Z54" i="6" s="1"/>
  <c r="V54" i="6" a="1"/>
  <c r="V54" i="6" s="1"/>
  <c r="S54" i="6" a="1"/>
  <c r="S54" i="6" s="1"/>
  <c r="Q54" i="6" a="1"/>
  <c r="Q54" i="6" s="1"/>
  <c r="L54" i="6"/>
  <c r="AS54" i="6"/>
  <c r="AO54" i="6" a="1"/>
  <c r="AO54" i="6" s="1"/>
  <c r="AK54" i="6" a="1"/>
  <c r="AK54" i="6" s="1"/>
  <c r="AG54" i="6"/>
  <c r="AC54" i="6" a="1"/>
  <c r="AC54" i="6" s="1"/>
  <c r="Y54" i="6" a="1"/>
  <c r="Y54" i="6" s="1"/>
  <c r="P54" i="6" a="1"/>
  <c r="P54" i="6" s="1"/>
  <c r="O54" i="6"/>
  <c r="K54" i="6" a="1"/>
  <c r="K54" i="6" s="1"/>
  <c r="AR54" i="6" a="1"/>
  <c r="AR54" i="6" s="1"/>
  <c r="AN54" i="6" a="1"/>
  <c r="AN54" i="6" s="1"/>
  <c r="AJ54" i="6"/>
  <c r="AF54" i="6" a="1"/>
  <c r="AF54" i="6" s="1"/>
  <c r="AB54" i="6" a="1"/>
  <c r="AB54" i="6" s="1"/>
  <c r="X54" i="6"/>
  <c r="U54" i="6"/>
  <c r="N54" i="6" a="1"/>
  <c r="N54" i="6" s="1"/>
  <c r="J54" i="6" a="1"/>
  <c r="J54" i="6" s="1"/>
  <c r="AQ54" i="6" a="1"/>
  <c r="AQ54" i="6" s="1"/>
  <c r="AM54" i="6"/>
  <c r="AI54" i="6" a="1"/>
  <c r="AI54" i="6" s="1"/>
  <c r="AE54" i="6" a="1"/>
  <c r="AE54" i="6" s="1"/>
  <c r="AA54" i="6"/>
  <c r="W54" i="6" a="1"/>
  <c r="W54" i="6" s="1"/>
  <c r="T54" i="6" a="1"/>
  <c r="T54" i="6" s="1"/>
  <c r="R54" i="6"/>
  <c r="M54" i="6" a="1"/>
  <c r="M54" i="6" s="1"/>
  <c r="F54" i="6"/>
  <c r="C54" i="6" a="1"/>
  <c r="C54" i="6" s="1"/>
  <c r="I54" i="6"/>
  <c r="H54" i="6" a="1"/>
  <c r="H54" i="6" s="1"/>
  <c r="D54" i="6" a="1"/>
  <c r="D54" i="6" s="1"/>
  <c r="G54" i="6" a="1"/>
  <c r="G54" i="6" s="1"/>
  <c r="E54" i="6" a="1"/>
  <c r="E54" i="6" s="1"/>
  <c r="ES38" i="6"/>
  <c r="ET38" i="6"/>
  <c r="EU38" i="6"/>
  <c r="EV38" i="6"/>
  <c r="DW38" i="6" a="1"/>
  <c r="DW38" i="6" s="1"/>
  <c r="DU38" i="6" a="1"/>
  <c r="DU38" i="6" s="1"/>
  <c r="DX38" i="6" a="1"/>
  <c r="DX38" i="6" s="1"/>
  <c r="DT38" i="6" a="1"/>
  <c r="DT38" i="6" s="1"/>
  <c r="DR38" i="6" a="1"/>
  <c r="DR38" i="6" s="1"/>
  <c r="DQ38" i="6" a="1"/>
  <c r="DQ38" i="6" s="1"/>
  <c r="DL38" i="6" a="1"/>
  <c r="DL38" i="6" s="1"/>
  <c r="DO38" i="6" a="1"/>
  <c r="DO38" i="6" s="1"/>
  <c r="DK38" i="6" a="1"/>
  <c r="DK38" i="6" s="1"/>
  <c r="DN38" i="6" a="1"/>
  <c r="DN38" i="6" s="1"/>
  <c r="DH38" i="6" a="1"/>
  <c r="DH38" i="6" s="1"/>
  <c r="DF38" i="6" a="1"/>
  <c r="DF38" i="6" s="1"/>
  <c r="DI38" i="6" a="1"/>
  <c r="DI38" i="6" s="1"/>
  <c r="CZ38" i="6" a="1"/>
  <c r="CZ38" i="6" s="1"/>
  <c r="CW38" i="6" a="1"/>
  <c r="CW38" i="6" s="1"/>
  <c r="CY38" i="6" a="1"/>
  <c r="CY38" i="6" s="1"/>
  <c r="CV38" i="6" a="1"/>
  <c r="CV38" i="6" s="1"/>
  <c r="DC38" i="6" a="1"/>
  <c r="DC38" i="6" s="1"/>
  <c r="DE38" i="6" a="1"/>
  <c r="DE38" i="6" s="1"/>
  <c r="DB38" i="6" a="1"/>
  <c r="DB38" i="6" s="1"/>
  <c r="CT38" i="6" a="1"/>
  <c r="CT38" i="6" s="1"/>
  <c r="CM38" i="6" a="1"/>
  <c r="CM38" i="6" s="1"/>
  <c r="CS38" i="6" a="1"/>
  <c r="CS38" i="6" s="1"/>
  <c r="CQ38" i="6" a="1"/>
  <c r="CQ38" i="6" s="1"/>
  <c r="CP38" i="6" a="1"/>
  <c r="CP38" i="6" s="1"/>
  <c r="CN38" i="6" a="1"/>
  <c r="CN38" i="6" s="1"/>
  <c r="CD38" i="6" a="1"/>
  <c r="CD38" i="6" s="1"/>
  <c r="CK38" i="6" a="1"/>
  <c r="CK38" i="6" s="1"/>
  <c r="CH38" i="6" a="1"/>
  <c r="CH38" i="6" s="1"/>
  <c r="CJ38" i="6" a="1"/>
  <c r="CJ38" i="6" s="1"/>
  <c r="CG38" i="6" a="1"/>
  <c r="CG38" i="6" s="1"/>
  <c r="CA38" i="6" a="1"/>
  <c r="CA38" i="6" s="1"/>
  <c r="CE38" i="6" a="1"/>
  <c r="CE38" i="6" s="1"/>
  <c r="BW38" i="6"/>
  <c r="BB38" i="6"/>
  <c r="AX38" i="6" a="1"/>
  <c r="AX38" i="6" s="1"/>
  <c r="AT38" i="6" a="1"/>
  <c r="AT38" i="6" s="1"/>
  <c r="BX38" i="6"/>
  <c r="BA38" i="6" a="1"/>
  <c r="BA38" i="6" s="1"/>
  <c r="AW38" i="6" a="1"/>
  <c r="AW38" i="6" s="1"/>
  <c r="BY38" i="6"/>
  <c r="AZ38" i="6" a="1"/>
  <c r="AZ38" i="6" s="1"/>
  <c r="AV38" i="6"/>
  <c r="CB38" i="6" a="1"/>
  <c r="CB38" i="6" s="1"/>
  <c r="BV38" i="6"/>
  <c r="AY38" i="6"/>
  <c r="AU38" i="6" a="1"/>
  <c r="AU38" i="6" s="1"/>
  <c r="AS38" i="6"/>
  <c r="AP38" i="6"/>
  <c r="AI38" i="6" a="1"/>
  <c r="AI38" i="6" s="1"/>
  <c r="AB38" i="6" a="1"/>
  <c r="AB38" i="6" s="1"/>
  <c r="V38" i="6" a="1"/>
  <c r="V38" i="6" s="1"/>
  <c r="S38" i="6" a="1"/>
  <c r="S38" i="6" s="1"/>
  <c r="Q38" i="6" a="1"/>
  <c r="Q38" i="6" s="1"/>
  <c r="AO38" i="6" a="1"/>
  <c r="AO38" i="6" s="1"/>
  <c r="AL38" i="6" a="1"/>
  <c r="AL38" i="6" s="1"/>
  <c r="AH38" i="6" a="1"/>
  <c r="AH38" i="6" s="1"/>
  <c r="AE38" i="6" a="1"/>
  <c r="AE38" i="6" s="1"/>
  <c r="AA38" i="6"/>
  <c r="P38" i="6" a="1"/>
  <c r="P38" i="6" s="1"/>
  <c r="O38" i="6"/>
  <c r="AR38" i="6" a="1"/>
  <c r="AR38" i="6" s="1"/>
  <c r="AN38" i="6" a="1"/>
  <c r="AN38" i="6" s="1"/>
  <c r="AK38" i="6" a="1"/>
  <c r="AK38" i="6" s="1"/>
  <c r="AG38" i="6"/>
  <c r="AD38" i="6"/>
  <c r="Z38" i="6" a="1"/>
  <c r="Z38" i="6" s="1"/>
  <c r="X38" i="6"/>
  <c r="U38" i="6"/>
  <c r="N38" i="6" a="1"/>
  <c r="N38" i="6" s="1"/>
  <c r="AQ38" i="6" a="1"/>
  <c r="AQ38" i="6" s="1"/>
  <c r="AM38" i="6"/>
  <c r="AJ38" i="6"/>
  <c r="AF38" i="6" a="1"/>
  <c r="AF38" i="6" s="1"/>
  <c r="AC38" i="6" a="1"/>
  <c r="AC38" i="6" s="1"/>
  <c r="Y38" i="6" a="1"/>
  <c r="Y38" i="6" s="1"/>
  <c r="W38" i="6" a="1"/>
  <c r="W38" i="6" s="1"/>
  <c r="T38" i="6" a="1"/>
  <c r="T38" i="6" s="1"/>
  <c r="R38" i="6"/>
  <c r="M38" i="6" a="1"/>
  <c r="M38" i="6" s="1"/>
  <c r="L38" i="6"/>
  <c r="F38" i="6"/>
  <c r="C38" i="6" a="1"/>
  <c r="C38" i="6" s="1"/>
  <c r="K38" i="6" a="1"/>
  <c r="K38" i="6" s="1"/>
  <c r="I38" i="6"/>
  <c r="J38" i="6" a="1"/>
  <c r="J38" i="6" s="1"/>
  <c r="H38" i="6" a="1"/>
  <c r="H38" i="6" s="1"/>
  <c r="D38" i="6" a="1"/>
  <c r="D38" i="6" s="1"/>
  <c r="G38" i="6" a="1"/>
  <c r="G38" i="6" s="1"/>
  <c r="E38" i="6" a="1"/>
  <c r="E38" i="6" s="1"/>
  <c r="ES22" i="6"/>
  <c r="ET22" i="6"/>
  <c r="EU22" i="6"/>
  <c r="EV22" i="6"/>
  <c r="DW22" i="6" a="1"/>
  <c r="DW22" i="6" s="1"/>
  <c r="DU22" i="6" a="1"/>
  <c r="DU22" i="6" s="1"/>
  <c r="DR22" i="6" a="1"/>
  <c r="DR22" i="6" s="1"/>
  <c r="DT22" i="6" a="1"/>
  <c r="DT22" i="6" s="1"/>
  <c r="DQ22" i="6" a="1"/>
  <c r="DQ22" i="6" s="1"/>
  <c r="DK22" i="6" a="1"/>
  <c r="DK22" i="6" s="1"/>
  <c r="DO22" i="6" a="1"/>
  <c r="DO22" i="6" s="1"/>
  <c r="DX22" i="6" a="1"/>
  <c r="DX22" i="6" s="1"/>
  <c r="DN22" i="6" a="1"/>
  <c r="DN22" i="6" s="1"/>
  <c r="DL22" i="6" a="1"/>
  <c r="DL22" i="6" s="1"/>
  <c r="DH22" i="6" a="1"/>
  <c r="DH22" i="6" s="1"/>
  <c r="DF22" i="6" a="1"/>
  <c r="DF22" i="6" s="1"/>
  <c r="DI22" i="6" a="1"/>
  <c r="DI22" i="6" s="1"/>
  <c r="CY22" i="6" a="1"/>
  <c r="CY22" i="6" s="1"/>
  <c r="CW22" i="6" a="1"/>
  <c r="CW22" i="6" s="1"/>
  <c r="CV22" i="6" a="1"/>
  <c r="CV22" i="6" s="1"/>
  <c r="DC22" i="6" a="1"/>
  <c r="DC22" i="6" s="1"/>
  <c r="DE22" i="6" a="1"/>
  <c r="DE22" i="6" s="1"/>
  <c r="DB22" i="6" a="1"/>
  <c r="DB22" i="6" s="1"/>
  <c r="CZ22" i="6" a="1"/>
  <c r="CZ22" i="6" s="1"/>
  <c r="CT22" i="6" a="1"/>
  <c r="CT22" i="6" s="1"/>
  <c r="CQ22" i="6" a="1"/>
  <c r="CQ22" i="6" s="1"/>
  <c r="CM22" i="6" a="1"/>
  <c r="CM22" i="6" s="1"/>
  <c r="CS22" i="6" a="1"/>
  <c r="CS22" i="6" s="1"/>
  <c r="CP22" i="6" a="1"/>
  <c r="CP22" i="6" s="1"/>
  <c r="CN22" i="6" a="1"/>
  <c r="CN22" i="6" s="1"/>
  <c r="CH22" i="6" a="1"/>
  <c r="CH22" i="6" s="1"/>
  <c r="CD22" i="6" a="1"/>
  <c r="CD22" i="6" s="1"/>
  <c r="CK22" i="6" a="1"/>
  <c r="CK22" i="6" s="1"/>
  <c r="CG22" i="6" a="1"/>
  <c r="CG22" i="6" s="1"/>
  <c r="CJ22" i="6" a="1"/>
  <c r="CJ22" i="6" s="1"/>
  <c r="CA22" i="6" a="1"/>
  <c r="CA22" i="6" s="1"/>
  <c r="CE22" i="6" a="1"/>
  <c r="CE22" i="6" s="1"/>
  <c r="CB22" i="6" a="1"/>
  <c r="CB22" i="6" s="1"/>
  <c r="BW22" i="6"/>
  <c r="AY22" i="6"/>
  <c r="AU22" i="6" a="1"/>
  <c r="AU22" i="6" s="1"/>
  <c r="BX22" i="6"/>
  <c r="BB22" i="6"/>
  <c r="AX22" i="6" a="1"/>
  <c r="AX22" i="6" s="1"/>
  <c r="AT22" i="6" a="1"/>
  <c r="AT22" i="6" s="1"/>
  <c r="BY22" i="6"/>
  <c r="BA22" i="6" a="1"/>
  <c r="BA22" i="6" s="1"/>
  <c r="AW22" i="6" a="1"/>
  <c r="AW22" i="6" s="1"/>
  <c r="BV22" i="6"/>
  <c r="AZ22" i="6" a="1"/>
  <c r="AZ22" i="6" s="1"/>
  <c r="AV22" i="6"/>
  <c r="AQ22" i="6" a="1"/>
  <c r="AQ22" i="6" s="1"/>
  <c r="AM22" i="6"/>
  <c r="AI22" i="6" a="1"/>
  <c r="AI22" i="6" s="1"/>
  <c r="AF22" i="6" a="1"/>
  <c r="AF22" i="6" s="1"/>
  <c r="AC22" i="6" a="1"/>
  <c r="AC22" i="6" s="1"/>
  <c r="Z22" i="6" a="1"/>
  <c r="Z22" i="6" s="1"/>
  <c r="V22" i="6" a="1"/>
  <c r="V22" i="6" s="1"/>
  <c r="S22" i="6" a="1"/>
  <c r="S22" i="6" s="1"/>
  <c r="P22" i="6" a="1"/>
  <c r="P22" i="6" s="1"/>
  <c r="AP22" i="6"/>
  <c r="AL22" i="6" a="1"/>
  <c r="AL22" i="6" s="1"/>
  <c r="AH22" i="6" a="1"/>
  <c r="AH22" i="6" s="1"/>
  <c r="AB22" i="6" a="1"/>
  <c r="AB22" i="6" s="1"/>
  <c r="O22" i="6"/>
  <c r="AS22" i="6"/>
  <c r="AO22" i="6" a="1"/>
  <c r="AO22" i="6" s="1"/>
  <c r="AK22" i="6" a="1"/>
  <c r="AK22" i="6" s="1"/>
  <c r="AG22" i="6"/>
  <c r="AE22" i="6" a="1"/>
  <c r="AE22" i="6" s="1"/>
  <c r="AA22" i="6"/>
  <c r="Y22" i="6" a="1"/>
  <c r="Y22" i="6" s="1"/>
  <c r="X22" i="6"/>
  <c r="U22" i="6"/>
  <c r="R22" i="6"/>
  <c r="N22" i="6" a="1"/>
  <c r="N22" i="6" s="1"/>
  <c r="AR22" i="6" a="1"/>
  <c r="AR22" i="6" s="1"/>
  <c r="AN22" i="6" a="1"/>
  <c r="AN22" i="6" s="1"/>
  <c r="AJ22" i="6"/>
  <c r="AD22" i="6"/>
  <c r="W22" i="6" a="1"/>
  <c r="W22" i="6" s="1"/>
  <c r="T22" i="6" a="1"/>
  <c r="T22" i="6" s="1"/>
  <c r="Q22" i="6" a="1"/>
  <c r="Q22" i="6" s="1"/>
  <c r="M22" i="6" a="1"/>
  <c r="M22" i="6" s="1"/>
  <c r="L22" i="6"/>
  <c r="F22" i="6"/>
  <c r="C22" i="6" a="1"/>
  <c r="C22" i="6" s="1"/>
  <c r="K22" i="6" a="1"/>
  <c r="K22" i="6" s="1"/>
  <c r="I22" i="6"/>
  <c r="J22" i="6" a="1"/>
  <c r="J22" i="6" s="1"/>
  <c r="H22" i="6" a="1"/>
  <c r="H22" i="6" s="1"/>
  <c r="D22" i="6" a="1"/>
  <c r="D22" i="6" s="1"/>
  <c r="G22" i="6" a="1"/>
  <c r="G22" i="6" s="1"/>
  <c r="E22" i="6" a="1"/>
  <c r="E22" i="6" s="1"/>
  <c r="ET106" i="6"/>
  <c r="E110" i="21" s="1"/>
  <c r="DX106" i="6" a="1"/>
  <c r="DX106" i="6" s="1"/>
  <c r="ES106" i="6"/>
  <c r="C110" i="21" s="1"/>
  <c r="EQ106" i="6" a="1"/>
  <c r="EQ106" i="6" s="1"/>
  <c r="EU106" i="6"/>
  <c r="G110" i="21" s="1"/>
  <c r="DW106" i="6" a="1"/>
  <c r="DW106" i="6" s="1"/>
  <c r="EV106" i="6"/>
  <c r="I110" i="21" s="1"/>
  <c r="DT106" i="6" a="1"/>
  <c r="DT106" i="6" s="1"/>
  <c r="DR106" i="6" a="1"/>
  <c r="DR106" i="6" s="1"/>
  <c r="EP106" i="6" a="1"/>
  <c r="EP106" i="6" s="1"/>
  <c r="DQ106" i="6" a="1"/>
  <c r="DQ106" i="6" s="1"/>
  <c r="DU106" i="6" a="1"/>
  <c r="DU106" i="6" s="1"/>
  <c r="EO106" i="6" a="1"/>
  <c r="EO106" i="6" s="1"/>
  <c r="EN106" i="6" a="1"/>
  <c r="EN106" i="6" s="1"/>
  <c r="DO106" i="6" a="1"/>
  <c r="DO106" i="6" s="1"/>
  <c r="DN106" i="6" a="1"/>
  <c r="DN106" i="6" s="1"/>
  <c r="DL106" i="6" a="1"/>
  <c r="DL106" i="6" s="1"/>
  <c r="DH106" i="6" a="1"/>
  <c r="DH106" i="6" s="1"/>
  <c r="DK106" i="6" a="1"/>
  <c r="DK106" i="6" s="1"/>
  <c r="DI106" i="6" a="1"/>
  <c r="DI106" i="6" s="1"/>
  <c r="EL106" i="6" a="1"/>
  <c r="EL106" i="6" s="1"/>
  <c r="DE106" i="6" a="1"/>
  <c r="DE106" i="6" s="1"/>
  <c r="EK106" i="6" a="1"/>
  <c r="EK106" i="6" s="1"/>
  <c r="DF106" i="6" a="1"/>
  <c r="DF106" i="6" s="1"/>
  <c r="CY106" i="6" a="1"/>
  <c r="CY106" i="6" s="1"/>
  <c r="EJ106" i="6" a="1"/>
  <c r="EJ106" i="6" s="1"/>
  <c r="CV106" i="6" a="1"/>
  <c r="CV106" i="6" s="1"/>
  <c r="DC106" i="6" a="1"/>
  <c r="DC106" i="6" s="1"/>
  <c r="CZ106" i="6" a="1"/>
  <c r="CZ106" i="6" s="1"/>
  <c r="EH106" i="6" a="1"/>
  <c r="EH106" i="6" s="1"/>
  <c r="DB106" i="6" a="1"/>
  <c r="DB106" i="6" s="1"/>
  <c r="CW106" i="6" a="1"/>
  <c r="CW106" i="6" s="1"/>
  <c r="CT106" i="6" a="1"/>
  <c r="CT106" i="6" s="1"/>
  <c r="CM106" i="6" a="1"/>
  <c r="CM106" i="6" s="1"/>
  <c r="CK106" i="6" a="1"/>
  <c r="CK106" i="6" s="1"/>
  <c r="EF106" i="6" a="1"/>
  <c r="EF106" i="6" s="1"/>
  <c r="CS106" i="6" a="1"/>
  <c r="CS106" i="6" s="1"/>
  <c r="CQ106" i="6" a="1"/>
  <c r="CQ106" i="6" s="1"/>
  <c r="EE106" i="6" a="1"/>
  <c r="EE106" i="6" s="1"/>
  <c r="EG106" i="6" a="1"/>
  <c r="EG106" i="6" s="1"/>
  <c r="CP106" i="6" a="1"/>
  <c r="CP106" i="6" s="1"/>
  <c r="CN106" i="6" a="1"/>
  <c r="CN106" i="6" s="1"/>
  <c r="ED106" i="6" a="1"/>
  <c r="ED106" i="6" s="1"/>
  <c r="CH106" i="6" a="1"/>
  <c r="CH106" i="6" s="1"/>
  <c r="CD106" i="6" a="1"/>
  <c r="CD106" i="6" s="1"/>
  <c r="CG106" i="6" a="1"/>
  <c r="CG106" i="6" s="1"/>
  <c r="EB106" i="6" a="1"/>
  <c r="EB106" i="6" s="1"/>
  <c r="CJ106" i="6" a="1"/>
  <c r="CJ106" i="6" s="1"/>
  <c r="EC106" i="6" a="1"/>
  <c r="EC106" i="6" s="1"/>
  <c r="CE106" i="6" a="1"/>
  <c r="CE106" i="6" s="1"/>
  <c r="CB106" i="6" a="1"/>
  <c r="CB106" i="6" s="1"/>
  <c r="BW106" i="6"/>
  <c r="F110" i="21" s="1"/>
  <c r="AZ106" i="6" a="1"/>
  <c r="AZ106" i="6" s="1"/>
  <c r="AW106" i="6" a="1"/>
  <c r="AW106" i="6" s="1"/>
  <c r="AT106" i="6" a="1"/>
  <c r="AT106" i="6" s="1"/>
  <c r="AS106" i="6"/>
  <c r="BQ106" i="6" s="1" a="1"/>
  <c r="BQ106" i="6" s="1"/>
  <c r="AO106" i="6" a="1"/>
  <c r="AO106" i="6" s="1"/>
  <c r="AL106" i="6" a="1"/>
  <c r="AL106" i="6" s="1"/>
  <c r="AE106" i="6" a="1"/>
  <c r="AE106" i="6" s="1"/>
  <c r="AB106" i="6" a="1"/>
  <c r="AB106" i="6" s="1"/>
  <c r="EA106" i="6" a="1"/>
  <c r="EA106" i="6" s="1"/>
  <c r="BX106" i="6"/>
  <c r="H110" i="21" s="1"/>
  <c r="BB106" i="6"/>
  <c r="BT106" i="6" s="1" a="1"/>
  <c r="BT106" i="6" s="1"/>
  <c r="AY106" i="6"/>
  <c r="BS106" i="6" s="1" a="1"/>
  <c r="BS106" i="6" s="1"/>
  <c r="AV106" i="6"/>
  <c r="BR106" i="6" s="1" a="1"/>
  <c r="BR106" i="6" s="1"/>
  <c r="AR106" i="6" a="1"/>
  <c r="AR106" i="6" s="1"/>
  <c r="AK106" i="6" a="1"/>
  <c r="AK106" i="6" s="1"/>
  <c r="AH106" i="6" a="1"/>
  <c r="AH106" i="6" s="1"/>
  <c r="AD106" i="6"/>
  <c r="BL106" i="6" s="1" a="1"/>
  <c r="BL106" i="6" s="1"/>
  <c r="AA106" i="6"/>
  <c r="BK106" i="6" s="1" a="1"/>
  <c r="BK106" i="6" s="1"/>
  <c r="BY106" i="6"/>
  <c r="J110" i="21" s="1"/>
  <c r="AX106" i="6" a="1"/>
  <c r="AX106" i="6" s="1"/>
  <c r="AQ106" i="6" a="1"/>
  <c r="AQ106" i="6" s="1"/>
  <c r="AN106" i="6" a="1"/>
  <c r="AN106" i="6" s="1"/>
  <c r="AJ106" i="6"/>
  <c r="BN106" i="6" s="1" a="1"/>
  <c r="BN106" i="6" s="1"/>
  <c r="AG106" i="6"/>
  <c r="BM106" i="6" s="1" a="1"/>
  <c r="BM106" i="6" s="1"/>
  <c r="AC106" i="6" a="1"/>
  <c r="AC106" i="6" s="1"/>
  <c r="Z106" i="6" a="1"/>
  <c r="Z106" i="6" s="1"/>
  <c r="CA106" i="6" a="1"/>
  <c r="CA106" i="6" s="1"/>
  <c r="BV106" i="6"/>
  <c r="D110" i="21" s="1"/>
  <c r="BA106" i="6" a="1"/>
  <c r="BA106" i="6" s="1"/>
  <c r="AU106" i="6" a="1"/>
  <c r="AU106" i="6" s="1"/>
  <c r="AP106" i="6"/>
  <c r="BP106" i="6" s="1" a="1"/>
  <c r="BP106" i="6" s="1"/>
  <c r="AM106" i="6"/>
  <c r="BO106" i="6" s="1" a="1"/>
  <c r="BO106" i="6" s="1"/>
  <c r="AI106" i="6" a="1"/>
  <c r="AI106" i="6" s="1"/>
  <c r="AF106" i="6" a="1"/>
  <c r="AF106" i="6" s="1"/>
  <c r="Y106" i="6" a="1"/>
  <c r="Y106" i="6" s="1"/>
  <c r="V106" i="6" a="1"/>
  <c r="V106" i="6" s="1"/>
  <c r="T106" i="6" a="1"/>
  <c r="T106" i="6" s="1"/>
  <c r="O106" i="6"/>
  <c r="BG106" i="6" s="1" a="1"/>
  <c r="BG106" i="6" s="1"/>
  <c r="J106" i="6" a="1"/>
  <c r="J106" i="6" s="1"/>
  <c r="X106" i="6"/>
  <c r="BJ106" i="6" s="1" a="1"/>
  <c r="BJ106" i="6" s="1"/>
  <c r="S106" i="6" a="1"/>
  <c r="S106" i="6" s="1"/>
  <c r="P106" i="6" a="1"/>
  <c r="P106" i="6" s="1"/>
  <c r="N106" i="6" a="1"/>
  <c r="N106" i="6" s="1"/>
  <c r="L106" i="6"/>
  <c r="BF106" i="6" s="1" a="1"/>
  <c r="BF106" i="6" s="1"/>
  <c r="W106" i="6" a="1"/>
  <c r="W106" i="6" s="1"/>
  <c r="R106" i="6"/>
  <c r="BH106" i="6" s="1" a="1"/>
  <c r="BH106" i="6" s="1"/>
  <c r="M106" i="6" a="1"/>
  <c r="M106" i="6" s="1"/>
  <c r="K106" i="6" a="1"/>
  <c r="K106" i="6" s="1"/>
  <c r="U106" i="6"/>
  <c r="BI106" i="6" s="1" a="1"/>
  <c r="BI106" i="6" s="1"/>
  <c r="Q106" i="6" a="1"/>
  <c r="Q106" i="6" s="1"/>
  <c r="I106" i="6"/>
  <c r="BE106" i="6" s="1" a="1"/>
  <c r="BE106" i="6" s="1"/>
  <c r="D106" i="6" a="1"/>
  <c r="D106" i="6" s="1"/>
  <c r="H106" i="6" a="1"/>
  <c r="H106" i="6" s="1"/>
  <c r="E106" i="6" a="1"/>
  <c r="E106" i="6" s="1"/>
  <c r="G106" i="6" a="1"/>
  <c r="G106" i="6" s="1"/>
  <c r="F106" i="6"/>
  <c r="BD106" i="6" s="1" a="1"/>
  <c r="BD106" i="6" s="1"/>
  <c r="C106" i="6" a="1"/>
  <c r="C106" i="6" s="1"/>
  <c r="B110" i="21" s="1"/>
  <c r="EV97" i="6"/>
  <c r="I101" i="21" s="1"/>
  <c r="ES97" i="6"/>
  <c r="C101" i="21" s="1"/>
  <c r="ET97" i="6"/>
  <c r="E101" i="21" s="1"/>
  <c r="EU97" i="6"/>
  <c r="G101" i="21" s="1"/>
  <c r="EQ97" i="6" a="1"/>
  <c r="EQ97" i="6" s="1"/>
  <c r="DX97" i="6" a="1"/>
  <c r="DX97" i="6" s="1"/>
  <c r="DW97" i="6" a="1"/>
  <c r="DW97" i="6" s="1"/>
  <c r="EP97" i="6" a="1"/>
  <c r="EP97" i="6" s="1"/>
  <c r="DT97" i="6" a="1"/>
  <c r="DT97" i="6" s="1"/>
  <c r="DU97" i="6" a="1"/>
  <c r="DU97" i="6" s="1"/>
  <c r="EO97" i="6" a="1"/>
  <c r="EO97" i="6" s="1"/>
  <c r="DQ97" i="6" a="1"/>
  <c r="DQ97" i="6" s="1"/>
  <c r="EN97" i="6" a="1"/>
  <c r="EN97" i="6" s="1"/>
  <c r="DR97" i="6" a="1"/>
  <c r="DR97" i="6" s="1"/>
  <c r="DO97" i="6" a="1"/>
  <c r="DO97" i="6" s="1"/>
  <c r="DK97" i="6" a="1"/>
  <c r="DK97" i="6" s="1"/>
  <c r="EM97" i="6" a="1"/>
  <c r="EM97" i="6" s="1"/>
  <c r="DN97" i="6" a="1"/>
  <c r="DN97" i="6" s="1"/>
  <c r="DL97" i="6" a="1"/>
  <c r="DL97" i="6" s="1"/>
  <c r="DI97" i="6" a="1"/>
  <c r="DI97" i="6" s="1"/>
  <c r="DH97" i="6" a="1"/>
  <c r="DH97" i="6" s="1"/>
  <c r="EL97" i="6" a="1"/>
  <c r="EL97" i="6" s="1"/>
  <c r="EK97" i="6" a="1"/>
  <c r="EK97" i="6" s="1"/>
  <c r="DE97" i="6" a="1"/>
  <c r="DE97" i="6" s="1"/>
  <c r="DB97" i="6" a="1"/>
  <c r="DB97" i="6" s="1"/>
  <c r="CZ97" i="6" a="1"/>
  <c r="CZ97" i="6" s="1"/>
  <c r="CW97" i="6" a="1"/>
  <c r="CW97" i="6" s="1"/>
  <c r="DF97" i="6" a="1"/>
  <c r="DF97" i="6" s="1"/>
  <c r="DC97" i="6" a="1"/>
  <c r="DC97" i="6" s="1"/>
  <c r="EI97" i="6" a="1"/>
  <c r="EI97" i="6" s="1"/>
  <c r="CY97" i="6" a="1"/>
  <c r="CY97" i="6" s="1"/>
  <c r="EH97" i="6" a="1"/>
  <c r="EH97" i="6" s="1"/>
  <c r="CV97" i="6" a="1"/>
  <c r="CV97" i="6" s="1"/>
  <c r="CT97" i="6" a="1"/>
  <c r="CT97" i="6" s="1"/>
  <c r="EF97" i="6" a="1"/>
  <c r="EF97" i="6" s="1"/>
  <c r="CP97" i="6" a="1"/>
  <c r="CP97" i="6" s="1"/>
  <c r="EE97" i="6" a="1"/>
  <c r="EE97" i="6" s="1"/>
  <c r="CM97" i="6" a="1"/>
  <c r="CM97" i="6" s="1"/>
  <c r="CS97" i="6" a="1"/>
  <c r="CS97" i="6" s="1"/>
  <c r="CQ97" i="6" a="1"/>
  <c r="CQ97" i="6" s="1"/>
  <c r="CN97" i="6" a="1"/>
  <c r="CN97" i="6" s="1"/>
  <c r="ED97" i="6" a="1"/>
  <c r="ED97" i="6" s="1"/>
  <c r="CJ97" i="6" a="1"/>
  <c r="CJ97" i="6" s="1"/>
  <c r="CK97" i="6" a="1"/>
  <c r="CK97" i="6" s="1"/>
  <c r="CH97" i="6" a="1"/>
  <c r="CH97" i="6" s="1"/>
  <c r="EB97" i="6" a="1"/>
  <c r="EB97" i="6" s="1"/>
  <c r="CD97" i="6" a="1"/>
  <c r="CD97" i="6" s="1"/>
  <c r="EC97" i="6" a="1"/>
  <c r="EC97" i="6" s="1"/>
  <c r="CG97" i="6" a="1"/>
  <c r="CG97" i="6" s="1"/>
  <c r="CE97" i="6" a="1"/>
  <c r="CE97" i="6" s="1"/>
  <c r="CB97" i="6" a="1"/>
  <c r="CB97" i="6" s="1"/>
  <c r="BW97" i="6"/>
  <c r="F101" i="21" s="1"/>
  <c r="BA97" i="6" a="1"/>
  <c r="BA97" i="6" s="1"/>
  <c r="AW97" i="6" a="1"/>
  <c r="AW97" i="6" s="1"/>
  <c r="AQ97" i="6" a="1"/>
  <c r="AQ97" i="6" s="1"/>
  <c r="AM97" i="6"/>
  <c r="BO97" i="6" s="1" a="1"/>
  <c r="BO97" i="6" s="1"/>
  <c r="AI97" i="6" a="1"/>
  <c r="AI97" i="6" s="1"/>
  <c r="AE97" i="6" a="1"/>
  <c r="AE97" i="6" s="1"/>
  <c r="AA97" i="6"/>
  <c r="BK97" i="6" s="1" a="1"/>
  <c r="BK97" i="6" s="1"/>
  <c r="BX97" i="6"/>
  <c r="H101" i="21" s="1"/>
  <c r="AZ97" i="6" a="1"/>
  <c r="AZ97" i="6" s="1"/>
  <c r="AV97" i="6"/>
  <c r="BR97" i="6" s="1" a="1"/>
  <c r="BR97" i="6" s="1"/>
  <c r="AP97" i="6"/>
  <c r="BP97" i="6" s="1" a="1"/>
  <c r="BP97" i="6" s="1"/>
  <c r="AL97" i="6" a="1"/>
  <c r="AL97" i="6" s="1"/>
  <c r="AH97" i="6" a="1"/>
  <c r="AH97" i="6" s="1"/>
  <c r="AD97" i="6"/>
  <c r="BL97" i="6" s="1" a="1"/>
  <c r="BL97" i="6" s="1"/>
  <c r="Z97" i="6" a="1"/>
  <c r="Z97" i="6" s="1"/>
  <c r="CA97" i="6" a="1"/>
  <c r="CA97" i="6" s="1"/>
  <c r="EA97" i="6" a="1"/>
  <c r="EA97" i="6" s="1"/>
  <c r="BY97" i="6"/>
  <c r="J101" i="21" s="1"/>
  <c r="AY97" i="6"/>
  <c r="BS97" i="6" s="1" a="1"/>
  <c r="BS97" i="6" s="1"/>
  <c r="AU97" i="6" a="1"/>
  <c r="AU97" i="6" s="1"/>
  <c r="AS97" i="6"/>
  <c r="BQ97" i="6" s="1" a="1"/>
  <c r="BQ97" i="6" s="1"/>
  <c r="AO97" i="6" a="1"/>
  <c r="AO97" i="6" s="1"/>
  <c r="AK97" i="6" a="1"/>
  <c r="AK97" i="6" s="1"/>
  <c r="AG97" i="6"/>
  <c r="BM97" i="6" s="1" a="1"/>
  <c r="BM97" i="6" s="1"/>
  <c r="AC97" i="6" a="1"/>
  <c r="AC97" i="6" s="1"/>
  <c r="Y97" i="6" a="1"/>
  <c r="Y97" i="6" s="1"/>
  <c r="BV97" i="6"/>
  <c r="D101" i="21" s="1"/>
  <c r="BB97" i="6"/>
  <c r="BT97" i="6" s="1" a="1"/>
  <c r="BT97" i="6" s="1"/>
  <c r="AX97" i="6" a="1"/>
  <c r="AX97" i="6" s="1"/>
  <c r="AT97" i="6" a="1"/>
  <c r="AT97" i="6" s="1"/>
  <c r="AR97" i="6" a="1"/>
  <c r="AR97" i="6" s="1"/>
  <c r="AN97" i="6" a="1"/>
  <c r="AN97" i="6" s="1"/>
  <c r="AJ97" i="6"/>
  <c r="BN97" i="6" s="1" a="1"/>
  <c r="BN97" i="6" s="1"/>
  <c r="AF97" i="6" a="1"/>
  <c r="AF97" i="6" s="1"/>
  <c r="AB97" i="6" a="1"/>
  <c r="AB97" i="6" s="1"/>
  <c r="W97" i="6" a="1"/>
  <c r="W97" i="6" s="1"/>
  <c r="T97" i="6" a="1"/>
  <c r="T97" i="6" s="1"/>
  <c r="P97" i="6" a="1"/>
  <c r="P97" i="6" s="1"/>
  <c r="N97" i="6" a="1"/>
  <c r="N97" i="6" s="1"/>
  <c r="L97" i="6"/>
  <c r="BF97" i="6" s="1" a="1"/>
  <c r="BF97" i="6" s="1"/>
  <c r="M97" i="6" a="1"/>
  <c r="M97" i="6" s="1"/>
  <c r="V97" i="6" a="1"/>
  <c r="V97" i="6" s="1"/>
  <c r="U97" i="6"/>
  <c r="BI97" i="6" s="1" a="1"/>
  <c r="BI97" i="6" s="1"/>
  <c r="S97" i="6" a="1"/>
  <c r="S97" i="6" s="1"/>
  <c r="R97" i="6"/>
  <c r="BH97" i="6" s="1" a="1"/>
  <c r="BH97" i="6" s="1"/>
  <c r="O97" i="6"/>
  <c r="BG97" i="6" s="1" a="1"/>
  <c r="BG97" i="6" s="1"/>
  <c r="K97" i="6" a="1"/>
  <c r="K97" i="6" s="1"/>
  <c r="X97" i="6"/>
  <c r="BJ97" i="6" s="1" a="1"/>
  <c r="BJ97" i="6" s="1"/>
  <c r="Q97" i="6" a="1"/>
  <c r="Q97" i="6" s="1"/>
  <c r="J97" i="6" a="1"/>
  <c r="J97" i="6" s="1"/>
  <c r="D97" i="6" a="1"/>
  <c r="D97" i="6" s="1"/>
  <c r="I97" i="6"/>
  <c r="BE97" i="6" s="1" a="1"/>
  <c r="BE97" i="6" s="1"/>
  <c r="E97" i="6" a="1"/>
  <c r="E97" i="6" s="1"/>
  <c r="C97" i="6" a="1"/>
  <c r="C97" i="6" s="1"/>
  <c r="B101" i="21" s="1"/>
  <c r="H97" i="6" a="1"/>
  <c r="H97" i="6" s="1"/>
  <c r="G97" i="6" a="1"/>
  <c r="G97" i="6" s="1"/>
  <c r="F97" i="6"/>
  <c r="BD97" i="6" s="1" a="1"/>
  <c r="BD97" i="6" s="1"/>
  <c r="ES81" i="6"/>
  <c r="C85" i="21" s="1"/>
  <c r="ET81" i="6"/>
  <c r="E85" i="21" s="1"/>
  <c r="EU81" i="6"/>
  <c r="G85" i="21" s="1"/>
  <c r="EV81" i="6"/>
  <c r="I85" i="21" s="1"/>
  <c r="EQ81" i="6" a="1"/>
  <c r="EQ81" i="6" s="1"/>
  <c r="DX81" i="6" a="1"/>
  <c r="DX81" i="6" s="1"/>
  <c r="DW81" i="6" a="1"/>
  <c r="DW81" i="6" s="1"/>
  <c r="EP81" i="6" a="1"/>
  <c r="EP81" i="6" s="1"/>
  <c r="DT81" i="6" a="1"/>
  <c r="DT81" i="6" s="1"/>
  <c r="DU81" i="6" a="1"/>
  <c r="DU81" i="6" s="1"/>
  <c r="DR81" i="6" a="1"/>
  <c r="DR81" i="6" s="1"/>
  <c r="EN81" i="6" a="1"/>
  <c r="EN81" i="6" s="1"/>
  <c r="DQ81" i="6" a="1"/>
  <c r="DQ81" i="6" s="1"/>
  <c r="DO81" i="6" a="1"/>
  <c r="DO81" i="6" s="1"/>
  <c r="DN81" i="6" a="1"/>
  <c r="DN81" i="6" s="1"/>
  <c r="EM81" i="6" a="1"/>
  <c r="EM81" i="6" s="1"/>
  <c r="DL81" i="6" a="1"/>
  <c r="DL81" i="6" s="1"/>
  <c r="EO81" i="6" a="1"/>
  <c r="EO81" i="6" s="1"/>
  <c r="DI81" i="6" a="1"/>
  <c r="DI81" i="6" s="1"/>
  <c r="DH81" i="6" a="1"/>
  <c r="DH81" i="6" s="1"/>
  <c r="DK81" i="6" a="1"/>
  <c r="DK81" i="6" s="1"/>
  <c r="EL81" i="6" a="1"/>
  <c r="EL81" i="6" s="1"/>
  <c r="EK81" i="6" a="1"/>
  <c r="EK81" i="6" s="1"/>
  <c r="DE81" i="6" a="1"/>
  <c r="DE81" i="6" s="1"/>
  <c r="DB81" i="6" a="1"/>
  <c r="DB81" i="6" s="1"/>
  <c r="CZ81" i="6" a="1"/>
  <c r="CZ81" i="6" s="1"/>
  <c r="CW81" i="6" a="1"/>
  <c r="CW81" i="6" s="1"/>
  <c r="DC81" i="6" a="1"/>
  <c r="DC81" i="6" s="1"/>
  <c r="EI81" i="6" a="1"/>
  <c r="EI81" i="6" s="1"/>
  <c r="CY81" i="6" a="1"/>
  <c r="CY81" i="6" s="1"/>
  <c r="EH81" i="6" a="1"/>
  <c r="EH81" i="6" s="1"/>
  <c r="CV81" i="6" a="1"/>
  <c r="CV81" i="6" s="1"/>
  <c r="DF81" i="6" a="1"/>
  <c r="DF81" i="6" s="1"/>
  <c r="CQ81" i="6" a="1"/>
  <c r="CQ81" i="6" s="1"/>
  <c r="CT81" i="6" a="1"/>
  <c r="CT81" i="6" s="1"/>
  <c r="EE81" i="6" a="1"/>
  <c r="EE81" i="6" s="1"/>
  <c r="CM81" i="6" a="1"/>
  <c r="CM81" i="6" s="1"/>
  <c r="EF81" i="6" a="1"/>
  <c r="EF81" i="6" s="1"/>
  <c r="CP81" i="6" a="1"/>
  <c r="CP81" i="6" s="1"/>
  <c r="CS81" i="6" a="1"/>
  <c r="CS81" i="6" s="1"/>
  <c r="CN81" i="6" a="1"/>
  <c r="CN81" i="6" s="1"/>
  <c r="ED81" i="6" a="1"/>
  <c r="ED81" i="6" s="1"/>
  <c r="CK81" i="6" a="1"/>
  <c r="CK81" i="6" s="1"/>
  <c r="CH81" i="6" a="1"/>
  <c r="CH81" i="6" s="1"/>
  <c r="EB81" i="6" a="1"/>
  <c r="EB81" i="6" s="1"/>
  <c r="CD81" i="6" a="1"/>
  <c r="CD81" i="6" s="1"/>
  <c r="CJ81" i="6" a="1"/>
  <c r="CJ81" i="6" s="1"/>
  <c r="EC81" i="6" a="1"/>
  <c r="EC81" i="6" s="1"/>
  <c r="CG81" i="6" a="1"/>
  <c r="CG81" i="6" s="1"/>
  <c r="CE81" i="6" a="1"/>
  <c r="CE81" i="6" s="1"/>
  <c r="CB81" i="6" a="1"/>
  <c r="CB81" i="6" s="1"/>
  <c r="BW81" i="6"/>
  <c r="F85" i="21" s="1"/>
  <c r="AY81" i="6"/>
  <c r="BS81" i="6" s="1" a="1"/>
  <c r="BS81" i="6" s="1"/>
  <c r="AV81" i="6"/>
  <c r="BR81" i="6" s="1" a="1"/>
  <c r="BR81" i="6" s="1"/>
  <c r="AP81" i="6"/>
  <c r="BP81" i="6" s="1" a="1"/>
  <c r="BP81" i="6" s="1"/>
  <c r="AM81" i="6"/>
  <c r="BO81" i="6" s="1" a="1"/>
  <c r="BO81" i="6" s="1"/>
  <c r="AI81" i="6" a="1"/>
  <c r="AI81" i="6" s="1"/>
  <c r="AF81" i="6" a="1"/>
  <c r="AF81" i="6" s="1"/>
  <c r="AB81" i="6" a="1"/>
  <c r="AB81" i="6" s="1"/>
  <c r="BX81" i="6"/>
  <c r="H85" i="21" s="1"/>
  <c r="BB81" i="6"/>
  <c r="BT81" i="6" s="1" a="1"/>
  <c r="BT81" i="6" s="1"/>
  <c r="AX81" i="6" a="1"/>
  <c r="AX81" i="6" s="1"/>
  <c r="AU81" i="6" a="1"/>
  <c r="AU81" i="6" s="1"/>
  <c r="AS81" i="6"/>
  <c r="BQ81" i="6" s="1" a="1"/>
  <c r="BQ81" i="6" s="1"/>
  <c r="AO81" i="6" a="1"/>
  <c r="AO81" i="6" s="1"/>
  <c r="AL81" i="6" a="1"/>
  <c r="AL81" i="6" s="1"/>
  <c r="AE81" i="6" a="1"/>
  <c r="AE81" i="6" s="1"/>
  <c r="AA81" i="6"/>
  <c r="BK81" i="6" s="1" a="1"/>
  <c r="BK81" i="6" s="1"/>
  <c r="CA81" i="6" a="1"/>
  <c r="CA81" i="6" s="1"/>
  <c r="EA81" i="6" a="1"/>
  <c r="EA81" i="6" s="1"/>
  <c r="BY81" i="6"/>
  <c r="J85" i="21" s="1"/>
  <c r="BA81" i="6" a="1"/>
  <c r="BA81" i="6" s="1"/>
  <c r="AR81" i="6" a="1"/>
  <c r="AR81" i="6" s="1"/>
  <c r="AK81" i="6" a="1"/>
  <c r="AK81" i="6" s="1"/>
  <c r="AH81" i="6" a="1"/>
  <c r="AH81" i="6" s="1"/>
  <c r="AD81" i="6"/>
  <c r="BL81" i="6" s="1" a="1"/>
  <c r="BL81" i="6" s="1"/>
  <c r="Z81" i="6" a="1"/>
  <c r="Z81" i="6" s="1"/>
  <c r="BV81" i="6"/>
  <c r="D85" i="21" s="1"/>
  <c r="AZ81" i="6" a="1"/>
  <c r="AZ81" i="6" s="1"/>
  <c r="AW81" i="6" a="1"/>
  <c r="AW81" i="6" s="1"/>
  <c r="AT81" i="6" a="1"/>
  <c r="AT81" i="6" s="1"/>
  <c r="AQ81" i="6" a="1"/>
  <c r="AQ81" i="6" s="1"/>
  <c r="AN81" i="6" a="1"/>
  <c r="AN81" i="6" s="1"/>
  <c r="AJ81" i="6"/>
  <c r="BN81" i="6" s="1" a="1"/>
  <c r="BN81" i="6" s="1"/>
  <c r="AG81" i="6"/>
  <c r="BM81" i="6" s="1" a="1"/>
  <c r="BM81" i="6" s="1"/>
  <c r="AC81" i="6" a="1"/>
  <c r="AC81" i="6" s="1"/>
  <c r="Y81" i="6" a="1"/>
  <c r="Y81" i="6" s="1"/>
  <c r="W81" i="6" a="1"/>
  <c r="W81" i="6" s="1"/>
  <c r="T81" i="6" a="1"/>
  <c r="T81" i="6" s="1"/>
  <c r="P81" i="6" a="1"/>
  <c r="P81" i="6" s="1"/>
  <c r="N81" i="6" a="1"/>
  <c r="N81" i="6" s="1"/>
  <c r="L81" i="6"/>
  <c r="BF81" i="6" s="1" a="1"/>
  <c r="BF81" i="6" s="1"/>
  <c r="V81" i="6" a="1"/>
  <c r="V81" i="6" s="1"/>
  <c r="S81" i="6" a="1"/>
  <c r="S81" i="6" s="1"/>
  <c r="M81" i="6" a="1"/>
  <c r="M81" i="6" s="1"/>
  <c r="X81" i="6"/>
  <c r="BJ81" i="6" s="1" a="1"/>
  <c r="BJ81" i="6" s="1"/>
  <c r="R81" i="6"/>
  <c r="BH81" i="6" s="1" a="1"/>
  <c r="BH81" i="6" s="1"/>
  <c r="O81" i="6"/>
  <c r="BG81" i="6" s="1" a="1"/>
  <c r="BG81" i="6" s="1"/>
  <c r="K81" i="6" a="1"/>
  <c r="K81" i="6" s="1"/>
  <c r="U81" i="6"/>
  <c r="BI81" i="6" s="1" a="1"/>
  <c r="BI81" i="6" s="1"/>
  <c r="Q81" i="6" a="1"/>
  <c r="Q81" i="6" s="1"/>
  <c r="J81" i="6" a="1"/>
  <c r="J81" i="6" s="1"/>
  <c r="G81" i="6" a="1"/>
  <c r="G81" i="6" s="1"/>
  <c r="D81" i="6" a="1"/>
  <c r="D81" i="6" s="1"/>
  <c r="I81" i="6"/>
  <c r="BE81" i="6" s="1" a="1"/>
  <c r="BE81" i="6" s="1"/>
  <c r="E81" i="6" a="1"/>
  <c r="E81" i="6" s="1"/>
  <c r="C81" i="6" a="1"/>
  <c r="C81" i="6" s="1"/>
  <c r="B85" i="21" s="1"/>
  <c r="H81" i="6" a="1"/>
  <c r="H81" i="6" s="1"/>
  <c r="F81" i="6"/>
  <c r="BD81" i="6" s="1" a="1"/>
  <c r="BD81" i="6" s="1"/>
  <c r="ES63" i="6"/>
  <c r="C67" i="21" s="1"/>
  <c r="ET63" i="6"/>
  <c r="E67" i="21" s="1"/>
  <c r="EU63" i="6"/>
  <c r="G67" i="21" s="1"/>
  <c r="EV63" i="6"/>
  <c r="I67" i="21" s="1"/>
  <c r="DX63" i="6" a="1"/>
  <c r="DX63" i="6" s="1"/>
  <c r="DW63" i="6" a="1"/>
  <c r="DW63" i="6" s="1"/>
  <c r="EQ63" i="6" a="1"/>
  <c r="EQ63" i="6" s="1"/>
  <c r="EP63" i="6" a="1"/>
  <c r="EP63" i="6" s="1"/>
  <c r="DT63" i="6" a="1"/>
  <c r="DT63" i="6" s="1"/>
  <c r="DU63" i="6" a="1"/>
  <c r="DU63" i="6" s="1"/>
  <c r="DO63" i="6" a="1"/>
  <c r="DO63" i="6" s="1"/>
  <c r="DR63" i="6" a="1"/>
  <c r="DR63" i="6" s="1"/>
  <c r="DN63" i="6" a="1"/>
  <c r="DN63" i="6" s="1"/>
  <c r="DL63" i="6" a="1"/>
  <c r="DL63" i="6" s="1"/>
  <c r="EO63" i="6" a="1"/>
  <c r="EO63" i="6" s="1"/>
  <c r="DK63" i="6" a="1"/>
  <c r="DK63" i="6" s="1"/>
  <c r="DI63" i="6" a="1"/>
  <c r="DI63" i="6" s="1"/>
  <c r="DQ63" i="6" a="1"/>
  <c r="DQ63" i="6" s="1"/>
  <c r="EN63" i="6" a="1"/>
  <c r="EN63" i="6" s="1"/>
  <c r="EM63" i="6" a="1"/>
  <c r="EM63" i="6" s="1"/>
  <c r="EL63" i="6" a="1"/>
  <c r="EL63" i="6" s="1"/>
  <c r="EK63" i="6" a="1"/>
  <c r="EK63" i="6" s="1"/>
  <c r="DE63" i="6" a="1"/>
  <c r="DE63" i="6" s="1"/>
  <c r="DH63" i="6" a="1"/>
  <c r="DH63" i="6" s="1"/>
  <c r="EJ63" i="6" a="1"/>
  <c r="EJ63" i="6" s="1"/>
  <c r="DB63" i="6" a="1"/>
  <c r="DB63" i="6" s="1"/>
  <c r="CZ63" i="6" a="1"/>
  <c r="CZ63" i="6" s="1"/>
  <c r="CW63" i="6" a="1"/>
  <c r="CW63" i="6" s="1"/>
  <c r="DF63" i="6" a="1"/>
  <c r="DF63" i="6" s="1"/>
  <c r="DC63" i="6" a="1"/>
  <c r="DC63" i="6" s="1"/>
  <c r="EI63" i="6" a="1"/>
  <c r="EI63" i="6" s="1"/>
  <c r="CY63" i="6" a="1"/>
  <c r="CY63" i="6" s="1"/>
  <c r="CT63" i="6" a="1"/>
  <c r="CT63" i="6" s="1"/>
  <c r="CQ63" i="6" a="1"/>
  <c r="CQ63" i="6" s="1"/>
  <c r="EE63" i="6" a="1"/>
  <c r="EE63" i="6" s="1"/>
  <c r="CM63" i="6" a="1"/>
  <c r="CM63" i="6" s="1"/>
  <c r="EH63" i="6" a="1"/>
  <c r="EH63" i="6" s="1"/>
  <c r="CS63" i="6" a="1"/>
  <c r="CS63" i="6" s="1"/>
  <c r="EF63" i="6" a="1"/>
  <c r="EF63" i="6" s="1"/>
  <c r="CP63" i="6" a="1"/>
  <c r="CP63" i="6" s="1"/>
  <c r="CV63" i="6" a="1"/>
  <c r="CV63" i="6" s="1"/>
  <c r="CN63" i="6" a="1"/>
  <c r="CN63" i="6" s="1"/>
  <c r="CK63" i="6" a="1"/>
  <c r="CK63" i="6" s="1"/>
  <c r="CH63" i="6" a="1"/>
  <c r="CH63" i="6" s="1"/>
  <c r="EB63" i="6" a="1"/>
  <c r="EB63" i="6" s="1"/>
  <c r="CD63" i="6" a="1"/>
  <c r="CD63" i="6" s="1"/>
  <c r="ED63" i="6" a="1"/>
  <c r="ED63" i="6" s="1"/>
  <c r="CJ63" i="6" a="1"/>
  <c r="CJ63" i="6" s="1"/>
  <c r="CG63" i="6" a="1"/>
  <c r="CG63" i="6" s="1"/>
  <c r="CE63" i="6" a="1"/>
  <c r="CE63" i="6" s="1"/>
  <c r="CA63" i="6" a="1"/>
  <c r="CA63" i="6" s="1"/>
  <c r="BW63" i="6"/>
  <c r="F67" i="21" s="1"/>
  <c r="AZ63" i="6" a="1"/>
  <c r="AZ63" i="6" s="1"/>
  <c r="AV63" i="6"/>
  <c r="BR63" i="6" s="1" a="1"/>
  <c r="BR63" i="6" s="1"/>
  <c r="AR63" i="6" a="1"/>
  <c r="AR63" i="6" s="1"/>
  <c r="AN63" i="6" a="1"/>
  <c r="AN63" i="6" s="1"/>
  <c r="AJ63" i="6"/>
  <c r="BN63" i="6" s="1" a="1"/>
  <c r="BN63" i="6" s="1"/>
  <c r="AF63" i="6" a="1"/>
  <c r="AF63" i="6" s="1"/>
  <c r="Y63" i="6" a="1"/>
  <c r="Y63" i="6" s="1"/>
  <c r="BX63" i="6"/>
  <c r="H67" i="21" s="1"/>
  <c r="AY63" i="6"/>
  <c r="BS63" i="6" s="1" a="1"/>
  <c r="BS63" i="6" s="1"/>
  <c r="AQ63" i="6" a="1"/>
  <c r="AQ63" i="6" s="1"/>
  <c r="AM63" i="6"/>
  <c r="BO63" i="6" s="1" a="1"/>
  <c r="BO63" i="6" s="1"/>
  <c r="AI63" i="6" a="1"/>
  <c r="AI63" i="6" s="1"/>
  <c r="AE63" i="6" a="1"/>
  <c r="AE63" i="6" s="1"/>
  <c r="AB63" i="6" a="1"/>
  <c r="AB63" i="6" s="1"/>
  <c r="CB63" i="6" a="1"/>
  <c r="CB63" i="6" s="1"/>
  <c r="BY63" i="6"/>
  <c r="J67" i="21" s="1"/>
  <c r="BB63" i="6"/>
  <c r="BT63" i="6" s="1" a="1"/>
  <c r="BT63" i="6" s="1"/>
  <c r="AX63" i="6" a="1"/>
  <c r="AX63" i="6" s="1"/>
  <c r="AU63" i="6" a="1"/>
  <c r="AU63" i="6" s="1"/>
  <c r="AP63" i="6"/>
  <c r="BP63" i="6" s="1" a="1"/>
  <c r="BP63" i="6" s="1"/>
  <c r="AL63" i="6" a="1"/>
  <c r="AL63" i="6" s="1"/>
  <c r="AH63" i="6" a="1"/>
  <c r="AH63" i="6" s="1"/>
  <c r="AD63" i="6"/>
  <c r="BL63" i="6" s="1" a="1"/>
  <c r="BL63" i="6" s="1"/>
  <c r="AA63" i="6"/>
  <c r="BK63" i="6" s="1" a="1"/>
  <c r="BK63" i="6" s="1"/>
  <c r="EA63" i="6" a="1"/>
  <c r="EA63" i="6" s="1"/>
  <c r="BV63" i="6"/>
  <c r="D67" i="21" s="1"/>
  <c r="BA63" i="6" a="1"/>
  <c r="BA63" i="6" s="1"/>
  <c r="AW63" i="6" a="1"/>
  <c r="AW63" i="6" s="1"/>
  <c r="AT63" i="6" a="1"/>
  <c r="AT63" i="6" s="1"/>
  <c r="AS63" i="6"/>
  <c r="BQ63" i="6" s="1" a="1"/>
  <c r="BQ63" i="6" s="1"/>
  <c r="AO63" i="6" a="1"/>
  <c r="AO63" i="6" s="1"/>
  <c r="AK63" i="6" a="1"/>
  <c r="AK63" i="6" s="1"/>
  <c r="AG63" i="6"/>
  <c r="BM63" i="6" s="1" a="1"/>
  <c r="BM63" i="6" s="1"/>
  <c r="AC63" i="6" a="1"/>
  <c r="AC63" i="6" s="1"/>
  <c r="Z63" i="6" a="1"/>
  <c r="Z63" i="6" s="1"/>
  <c r="W63" i="6" a="1"/>
  <c r="W63" i="6" s="1"/>
  <c r="T63" i="6" a="1"/>
  <c r="T63" i="6" s="1"/>
  <c r="P63" i="6" a="1"/>
  <c r="P63" i="6" s="1"/>
  <c r="M63" i="6" a="1"/>
  <c r="M63" i="6" s="1"/>
  <c r="K63" i="6" a="1"/>
  <c r="K63" i="6" s="1"/>
  <c r="V63" i="6" a="1"/>
  <c r="V63" i="6" s="1"/>
  <c r="S63" i="6" a="1"/>
  <c r="S63" i="6" s="1"/>
  <c r="O63" i="6"/>
  <c r="BG63" i="6" s="1" a="1"/>
  <c r="BG63" i="6" s="1"/>
  <c r="J63" i="6" a="1"/>
  <c r="J63" i="6" s="1"/>
  <c r="R63" i="6"/>
  <c r="BH63" i="6" s="1" a="1"/>
  <c r="BH63" i="6" s="1"/>
  <c r="X63" i="6"/>
  <c r="BJ63" i="6" s="1" a="1"/>
  <c r="BJ63" i="6" s="1"/>
  <c r="U63" i="6"/>
  <c r="BI63" i="6" s="1" a="1"/>
  <c r="BI63" i="6" s="1"/>
  <c r="Q63" i="6" a="1"/>
  <c r="Q63" i="6" s="1"/>
  <c r="N63" i="6" a="1"/>
  <c r="N63" i="6" s="1"/>
  <c r="L63" i="6"/>
  <c r="BF63" i="6" s="1" a="1"/>
  <c r="BF63" i="6" s="1"/>
  <c r="H63" i="6" a="1"/>
  <c r="H63" i="6" s="1"/>
  <c r="F63" i="6"/>
  <c r="BD63" i="6" s="1" a="1"/>
  <c r="BD63" i="6" s="1"/>
  <c r="D63" i="6" a="1"/>
  <c r="D63" i="6" s="1"/>
  <c r="G63" i="6" a="1"/>
  <c r="G63" i="6" s="1"/>
  <c r="E63" i="6" a="1"/>
  <c r="E63" i="6" s="1"/>
  <c r="C63" i="6" a="1"/>
  <c r="C63" i="6" s="1"/>
  <c r="B67" i="21" s="1"/>
  <c r="I63" i="6"/>
  <c r="BE63" i="6" s="1" a="1"/>
  <c r="BE63" i="6" s="1"/>
  <c r="ES43" i="6"/>
  <c r="ET43" i="6"/>
  <c r="EU43" i="6"/>
  <c r="EV43" i="6"/>
  <c r="DT43" i="6" a="1"/>
  <c r="DT43" i="6" s="1"/>
  <c r="DX43" i="6" a="1"/>
  <c r="DX43" i="6" s="1"/>
  <c r="DW43" i="6" a="1"/>
  <c r="DW43" i="6" s="1"/>
  <c r="DU43" i="6" a="1"/>
  <c r="DU43" i="6" s="1"/>
  <c r="DR43" i="6" a="1"/>
  <c r="DR43" i="6" s="1"/>
  <c r="DK43" i="6" a="1"/>
  <c r="DK43" i="6" s="1"/>
  <c r="DN43" i="6" a="1"/>
  <c r="DN43" i="6" s="1"/>
  <c r="DQ43" i="6" a="1"/>
  <c r="DQ43" i="6" s="1"/>
  <c r="DO43" i="6" a="1"/>
  <c r="DO43" i="6" s="1"/>
  <c r="DF43" i="6" a="1"/>
  <c r="DF43" i="6" s="1"/>
  <c r="DH43" i="6" a="1"/>
  <c r="DH43" i="6" s="1"/>
  <c r="DL43" i="6" a="1"/>
  <c r="DL43" i="6" s="1"/>
  <c r="DI43" i="6" a="1"/>
  <c r="DI43" i="6" s="1"/>
  <c r="DB43" i="6" a="1"/>
  <c r="DB43" i="6" s="1"/>
  <c r="CY43" i="6" a="1"/>
  <c r="CY43" i="6" s="1"/>
  <c r="CW43" i="6" a="1"/>
  <c r="CW43" i="6" s="1"/>
  <c r="DE43" i="6" a="1"/>
  <c r="DE43" i="6" s="1"/>
  <c r="DC43" i="6" a="1"/>
  <c r="DC43" i="6" s="1"/>
  <c r="CZ43" i="6" a="1"/>
  <c r="CZ43" i="6" s="1"/>
  <c r="CT43" i="6" a="1"/>
  <c r="CT43" i="6" s="1"/>
  <c r="CP43" i="6" a="1"/>
  <c r="CP43" i="6" s="1"/>
  <c r="CM43" i="6" a="1"/>
  <c r="CM43" i="6" s="1"/>
  <c r="CS43" i="6" a="1"/>
  <c r="CS43" i="6" s="1"/>
  <c r="CQ43" i="6" a="1"/>
  <c r="CQ43" i="6" s="1"/>
  <c r="CV43" i="6" a="1"/>
  <c r="CV43" i="6" s="1"/>
  <c r="CN43" i="6" a="1"/>
  <c r="CN43" i="6" s="1"/>
  <c r="CK43" i="6" a="1"/>
  <c r="CK43" i="6" s="1"/>
  <c r="CH43" i="6" a="1"/>
  <c r="CH43" i="6" s="1"/>
  <c r="CD43" i="6" a="1"/>
  <c r="CD43" i="6" s="1"/>
  <c r="CJ43" i="6" a="1"/>
  <c r="CJ43" i="6" s="1"/>
  <c r="CG43" i="6" a="1"/>
  <c r="CG43" i="6" s="1"/>
  <c r="CE43" i="6" a="1"/>
  <c r="CE43" i="6" s="1"/>
  <c r="CA43" i="6" a="1"/>
  <c r="CA43" i="6" s="1"/>
  <c r="BW43" i="6"/>
  <c r="BA43" i="6" a="1"/>
  <c r="BA43" i="6" s="1"/>
  <c r="AW43" i="6" a="1"/>
  <c r="AW43" i="6" s="1"/>
  <c r="AT43" i="6" a="1"/>
  <c r="AT43" i="6" s="1"/>
  <c r="CB43" i="6" a="1"/>
  <c r="CB43" i="6" s="1"/>
  <c r="BX43" i="6"/>
  <c r="AZ43" i="6" a="1"/>
  <c r="AZ43" i="6" s="1"/>
  <c r="AV43" i="6"/>
  <c r="BY43" i="6"/>
  <c r="AY43" i="6"/>
  <c r="BV43" i="6"/>
  <c r="BB43" i="6"/>
  <c r="AX43" i="6" a="1"/>
  <c r="AX43" i="6" s="1"/>
  <c r="AU43" i="6" a="1"/>
  <c r="AU43" i="6" s="1"/>
  <c r="AQ43" i="6" a="1"/>
  <c r="AQ43" i="6" s="1"/>
  <c r="AN43" i="6" a="1"/>
  <c r="AN43" i="6" s="1"/>
  <c r="AJ43" i="6"/>
  <c r="AG43" i="6"/>
  <c r="Z43" i="6" a="1"/>
  <c r="Z43" i="6" s="1"/>
  <c r="W43" i="6" a="1"/>
  <c r="W43" i="6" s="1"/>
  <c r="U43" i="6"/>
  <c r="L43" i="6"/>
  <c r="AP43" i="6"/>
  <c r="AM43" i="6"/>
  <c r="AF43" i="6" a="1"/>
  <c r="AF43" i="6" s="1"/>
  <c r="AC43" i="6" a="1"/>
  <c r="AC43" i="6" s="1"/>
  <c r="Y43" i="6" a="1"/>
  <c r="Y43" i="6" s="1"/>
  <c r="V43" i="6" a="1"/>
  <c r="V43" i="6" s="1"/>
  <c r="T43" i="6" a="1"/>
  <c r="T43" i="6" s="1"/>
  <c r="Q43" i="6" a="1"/>
  <c r="Q43" i="6" s="1"/>
  <c r="N43" i="6" a="1"/>
  <c r="N43" i="6" s="1"/>
  <c r="K43" i="6" a="1"/>
  <c r="K43" i="6" s="1"/>
  <c r="AS43" i="6"/>
  <c r="AL43" i="6" a="1"/>
  <c r="AL43" i="6" s="1"/>
  <c r="AI43" i="6" a="1"/>
  <c r="AI43" i="6" s="1"/>
  <c r="AE43" i="6" a="1"/>
  <c r="AE43" i="6" s="1"/>
  <c r="AB43" i="6" a="1"/>
  <c r="AB43" i="6" s="1"/>
  <c r="P43" i="6" a="1"/>
  <c r="P43" i="6" s="1"/>
  <c r="M43" i="6" a="1"/>
  <c r="M43" i="6" s="1"/>
  <c r="AR43" i="6" a="1"/>
  <c r="AR43" i="6" s="1"/>
  <c r="AO43" i="6" a="1"/>
  <c r="AO43" i="6" s="1"/>
  <c r="AK43" i="6" a="1"/>
  <c r="AK43" i="6" s="1"/>
  <c r="AH43" i="6" a="1"/>
  <c r="AH43" i="6" s="1"/>
  <c r="AD43" i="6"/>
  <c r="AA43" i="6"/>
  <c r="X43" i="6"/>
  <c r="S43" i="6" a="1"/>
  <c r="S43" i="6" s="1"/>
  <c r="R43" i="6"/>
  <c r="O43" i="6"/>
  <c r="J43" i="6" a="1"/>
  <c r="J43" i="6" s="1"/>
  <c r="I43" i="6"/>
  <c r="E43" i="6" a="1"/>
  <c r="E43" i="6" s="1"/>
  <c r="H43" i="6" a="1"/>
  <c r="H43" i="6" s="1"/>
  <c r="F43" i="6"/>
  <c r="G43" i="6" a="1"/>
  <c r="G43" i="6" s="1"/>
  <c r="C43" i="6" a="1"/>
  <c r="C43" i="6" s="1"/>
  <c r="D43" i="6" a="1"/>
  <c r="D43" i="6" s="1"/>
  <c r="ES27" i="6"/>
  <c r="ET27" i="6"/>
  <c r="EU27" i="6"/>
  <c r="EV27" i="6"/>
  <c r="DT27" i="6" a="1"/>
  <c r="DT27" i="6" s="1"/>
  <c r="DX27" i="6" a="1"/>
  <c r="DX27" i="6" s="1"/>
  <c r="DU27" i="6" a="1"/>
  <c r="DU27" i="6" s="1"/>
  <c r="DR27" i="6" a="1"/>
  <c r="DR27" i="6" s="1"/>
  <c r="DW27" i="6" a="1"/>
  <c r="DW27" i="6" s="1"/>
  <c r="DQ27" i="6" a="1"/>
  <c r="DQ27" i="6" s="1"/>
  <c r="DK27" i="6" a="1"/>
  <c r="DK27" i="6" s="1"/>
  <c r="DN27" i="6" a="1"/>
  <c r="DN27" i="6" s="1"/>
  <c r="DO27" i="6" a="1"/>
  <c r="DO27" i="6" s="1"/>
  <c r="DL27" i="6" a="1"/>
  <c r="DL27" i="6" s="1"/>
  <c r="DF27" i="6" a="1"/>
  <c r="DF27" i="6" s="1"/>
  <c r="DH27" i="6" a="1"/>
  <c r="DH27" i="6" s="1"/>
  <c r="DI27" i="6" a="1"/>
  <c r="DI27" i="6" s="1"/>
  <c r="DB27" i="6" a="1"/>
  <c r="DB27" i="6" s="1"/>
  <c r="CW27" i="6" a="1"/>
  <c r="CW27" i="6" s="1"/>
  <c r="CY27" i="6" a="1"/>
  <c r="CY27" i="6" s="1"/>
  <c r="DE27" i="6" a="1"/>
  <c r="DE27" i="6" s="1"/>
  <c r="DC27" i="6" a="1"/>
  <c r="DC27" i="6" s="1"/>
  <c r="CZ27" i="6" a="1"/>
  <c r="CZ27" i="6" s="1"/>
  <c r="CT27" i="6" a="1"/>
  <c r="CT27" i="6" s="1"/>
  <c r="CQ27" i="6" a="1"/>
  <c r="CQ27" i="6" s="1"/>
  <c r="CM27" i="6" a="1"/>
  <c r="CM27" i="6" s="1"/>
  <c r="CS27" i="6" a="1"/>
  <c r="CS27" i="6" s="1"/>
  <c r="CP27" i="6" a="1"/>
  <c r="CP27" i="6" s="1"/>
  <c r="CV27" i="6" a="1"/>
  <c r="CV27" i="6" s="1"/>
  <c r="CN27" i="6" a="1"/>
  <c r="CN27" i="6" s="1"/>
  <c r="CK27" i="6" a="1"/>
  <c r="CK27" i="6" s="1"/>
  <c r="CH27" i="6" a="1"/>
  <c r="CH27" i="6" s="1"/>
  <c r="CD27" i="6" a="1"/>
  <c r="CD27" i="6" s="1"/>
  <c r="CA27" i="6" a="1"/>
  <c r="CA27" i="6" s="1"/>
  <c r="CJ27" i="6" a="1"/>
  <c r="CJ27" i="6" s="1"/>
  <c r="CG27" i="6" a="1"/>
  <c r="CG27" i="6" s="1"/>
  <c r="CE27" i="6" a="1"/>
  <c r="CE27" i="6" s="1"/>
  <c r="CB27" i="6" a="1"/>
  <c r="CB27" i="6" s="1"/>
  <c r="BW27" i="6"/>
  <c r="AZ27" i="6" a="1"/>
  <c r="AZ27" i="6" s="1"/>
  <c r="AV27" i="6"/>
  <c r="BX27" i="6"/>
  <c r="AY27" i="6"/>
  <c r="BY27" i="6"/>
  <c r="BB27" i="6"/>
  <c r="AX27" i="6" a="1"/>
  <c r="AX27" i="6" s="1"/>
  <c r="AU27" i="6" a="1"/>
  <c r="AU27" i="6" s="1"/>
  <c r="BV27" i="6"/>
  <c r="BA27" i="6" a="1"/>
  <c r="BA27" i="6" s="1"/>
  <c r="AW27" i="6" a="1"/>
  <c r="AW27" i="6" s="1"/>
  <c r="AT27" i="6" a="1"/>
  <c r="AT27" i="6" s="1"/>
  <c r="AP27" i="6"/>
  <c r="AL27" i="6" a="1"/>
  <c r="AL27" i="6" s="1"/>
  <c r="AH27" i="6" a="1"/>
  <c r="AH27" i="6" s="1"/>
  <c r="AD27" i="6"/>
  <c r="Z27" i="6" a="1"/>
  <c r="Z27" i="6" s="1"/>
  <c r="W27" i="6" a="1"/>
  <c r="W27" i="6" s="1"/>
  <c r="S27" i="6" a="1"/>
  <c r="S27" i="6" s="1"/>
  <c r="AS27" i="6"/>
  <c r="AO27" i="6" a="1"/>
  <c r="AO27" i="6" s="1"/>
  <c r="AK27" i="6" a="1"/>
  <c r="AK27" i="6" s="1"/>
  <c r="AG27" i="6"/>
  <c r="AC27" i="6" a="1"/>
  <c r="AC27" i="6" s="1"/>
  <c r="Y27" i="6" a="1"/>
  <c r="Y27" i="6" s="1"/>
  <c r="V27" i="6" a="1"/>
  <c r="V27" i="6" s="1"/>
  <c r="R27" i="6"/>
  <c r="N27" i="6" a="1"/>
  <c r="N27" i="6" s="1"/>
  <c r="AR27" i="6" a="1"/>
  <c r="AR27" i="6" s="1"/>
  <c r="AN27" i="6" a="1"/>
  <c r="AN27" i="6" s="1"/>
  <c r="AJ27" i="6"/>
  <c r="AF27" i="6" a="1"/>
  <c r="AF27" i="6" s="1"/>
  <c r="AB27" i="6" a="1"/>
  <c r="AB27" i="6" s="1"/>
  <c r="U27" i="6"/>
  <c r="Q27" i="6" a="1"/>
  <c r="Q27" i="6" s="1"/>
  <c r="M27" i="6" a="1"/>
  <c r="M27" i="6" s="1"/>
  <c r="AQ27" i="6" a="1"/>
  <c r="AQ27" i="6" s="1"/>
  <c r="AM27" i="6"/>
  <c r="AI27" i="6" a="1"/>
  <c r="AI27" i="6" s="1"/>
  <c r="AE27" i="6" a="1"/>
  <c r="AE27" i="6" s="1"/>
  <c r="AA27" i="6"/>
  <c r="X27" i="6"/>
  <c r="T27" i="6" a="1"/>
  <c r="T27" i="6" s="1"/>
  <c r="P27" i="6" a="1"/>
  <c r="P27" i="6" s="1"/>
  <c r="O27" i="6"/>
  <c r="L27" i="6"/>
  <c r="I27" i="6"/>
  <c r="E27" i="6" a="1"/>
  <c r="E27" i="6" s="1"/>
  <c r="K27" i="6" a="1"/>
  <c r="K27" i="6" s="1"/>
  <c r="H27" i="6" a="1"/>
  <c r="H27" i="6" s="1"/>
  <c r="F27" i="6"/>
  <c r="G27" i="6" a="1"/>
  <c r="G27" i="6" s="1"/>
  <c r="C27" i="6" a="1"/>
  <c r="C27" i="6" s="1"/>
  <c r="J27" i="6" a="1"/>
  <c r="J27" i="6" s="1"/>
  <c r="D27" i="6" a="1"/>
  <c r="D27" i="6" s="1"/>
  <c r="AU11" i="6" a="1"/>
  <c r="AU11" i="6" s="1"/>
  <c r="BA11" i="6" a="1"/>
  <c r="BA11" i="6" s="1"/>
  <c r="AX11" i="6" a="1"/>
  <c r="AX11" i="6" s="1"/>
  <c r="AI11" i="6" a="1"/>
  <c r="AI11" i="6" s="1"/>
  <c r="W11" i="6" a="1"/>
  <c r="W11" i="6" s="1"/>
  <c r="AL11" i="6" a="1"/>
  <c r="AL11" i="6" s="1"/>
  <c r="Z11" i="6" a="1"/>
  <c r="Z11" i="6" s="1"/>
  <c r="T11" i="6" a="1"/>
  <c r="T11" i="6" s="1"/>
  <c r="N11" i="6" a="1"/>
  <c r="N11" i="6" s="1"/>
  <c r="AO11" i="6" a="1"/>
  <c r="AO11" i="6" s="1"/>
  <c r="AC11" i="6" a="1"/>
  <c r="AC11" i="6" s="1"/>
  <c r="Q11" i="6" a="1"/>
  <c r="Q11" i="6" s="1"/>
  <c r="AR11" i="6" a="1"/>
  <c r="AR11" i="6" s="1"/>
  <c r="AF11" i="6" a="1"/>
  <c r="AF11" i="6" s="1"/>
  <c r="H11" i="6" a="1"/>
  <c r="H11" i="6" s="1"/>
  <c r="E11" i="6" a="1"/>
  <c r="E11" i="6" s="1"/>
  <c r="K11" i="6" a="1"/>
  <c r="K11" i="6" s="1"/>
  <c r="C11" i="6" a="1"/>
  <c r="C11" i="6" s="1"/>
  <c r="B15" i="21" s="1"/>
  <c r="ES86" i="6"/>
  <c r="C90" i="21" s="1"/>
  <c r="ET86" i="6"/>
  <c r="E90" i="21" s="1"/>
  <c r="EU86" i="6"/>
  <c r="G90" i="21" s="1"/>
  <c r="EV86" i="6"/>
  <c r="I90" i="21" s="1"/>
  <c r="DX86" i="6" a="1"/>
  <c r="DX86" i="6" s="1"/>
  <c r="EQ86" i="6" a="1"/>
  <c r="EQ86" i="6" s="1"/>
  <c r="EP86" i="6" a="1"/>
  <c r="EP86" i="6" s="1"/>
  <c r="DU86" i="6" a="1"/>
  <c r="DU86" i="6" s="1"/>
  <c r="DO86" i="6" a="1"/>
  <c r="DO86" i="6" s="1"/>
  <c r="DT86" i="6" a="1"/>
  <c r="DT86" i="6" s="1"/>
  <c r="EO86" i="6" a="1"/>
  <c r="EO86" i="6" s="1"/>
  <c r="DN86" i="6" a="1"/>
  <c r="DN86" i="6" s="1"/>
  <c r="DW86" i="6" a="1"/>
  <c r="DW86" i="6" s="1"/>
  <c r="DR86" i="6" a="1"/>
  <c r="DR86" i="6" s="1"/>
  <c r="EM86" i="6" a="1"/>
  <c r="EM86" i="6" s="1"/>
  <c r="DL86" i="6" a="1"/>
  <c r="DL86" i="6" s="1"/>
  <c r="DI86" i="6" a="1"/>
  <c r="DI86" i="6" s="1"/>
  <c r="DH86" i="6" a="1"/>
  <c r="DH86" i="6" s="1"/>
  <c r="EN86" i="6" a="1"/>
  <c r="EN86" i="6" s="1"/>
  <c r="DQ86" i="6" a="1"/>
  <c r="DQ86" i="6" s="1"/>
  <c r="EL86" i="6" a="1"/>
  <c r="EL86" i="6" s="1"/>
  <c r="DK86" i="6" a="1"/>
  <c r="DK86" i="6" s="1"/>
  <c r="CZ86" i="6" a="1"/>
  <c r="CZ86" i="6" s="1"/>
  <c r="EH86" i="6" a="1"/>
  <c r="EH86" i="6" s="1"/>
  <c r="DF86" i="6" a="1"/>
  <c r="DF86" i="6" s="1"/>
  <c r="EJ86" i="6" a="1"/>
  <c r="EJ86" i="6" s="1"/>
  <c r="CY86" i="6" a="1"/>
  <c r="CY86" i="6" s="1"/>
  <c r="CW86" i="6" a="1"/>
  <c r="CW86" i="6" s="1"/>
  <c r="DE86" i="6" a="1"/>
  <c r="DE86" i="6" s="1"/>
  <c r="DC86" i="6" a="1"/>
  <c r="DC86" i="6" s="1"/>
  <c r="DB86" i="6" a="1"/>
  <c r="DB86" i="6" s="1"/>
  <c r="EI86" i="6" a="1"/>
  <c r="EI86" i="6" s="1"/>
  <c r="CV86" i="6" a="1"/>
  <c r="CV86" i="6" s="1"/>
  <c r="CS86" i="6" a="1"/>
  <c r="CS86" i="6" s="1"/>
  <c r="CQ86" i="6" a="1"/>
  <c r="CQ86" i="6" s="1"/>
  <c r="CM86" i="6" a="1"/>
  <c r="CM86" i="6" s="1"/>
  <c r="ED86" i="6" a="1"/>
  <c r="ED86" i="6" s="1"/>
  <c r="EG86" i="6" a="1"/>
  <c r="EG86" i="6" s="1"/>
  <c r="CP86" i="6" a="1"/>
  <c r="CP86" i="6" s="1"/>
  <c r="CT86" i="6" a="1"/>
  <c r="CT86" i="6" s="1"/>
  <c r="EE86" i="6" a="1"/>
  <c r="EE86" i="6" s="1"/>
  <c r="EF86" i="6" a="1"/>
  <c r="EF86" i="6" s="1"/>
  <c r="CN86" i="6" a="1"/>
  <c r="CN86" i="6" s="1"/>
  <c r="EC86" i="6" a="1"/>
  <c r="EC86" i="6" s="1"/>
  <c r="CD86" i="6" a="1"/>
  <c r="CD86" i="6" s="1"/>
  <c r="CH86" i="6" a="1"/>
  <c r="CH86" i="6" s="1"/>
  <c r="CK86" i="6" a="1"/>
  <c r="CK86" i="6" s="1"/>
  <c r="CG86" i="6" a="1"/>
  <c r="CG86" i="6" s="1"/>
  <c r="EB86" i="6" a="1"/>
  <c r="EB86" i="6" s="1"/>
  <c r="CJ86" i="6" a="1"/>
  <c r="CJ86" i="6" s="1"/>
  <c r="CE86" i="6" a="1"/>
  <c r="CE86" i="6" s="1"/>
  <c r="CB86" i="6" a="1"/>
  <c r="CB86" i="6" s="1"/>
  <c r="BW86" i="6"/>
  <c r="F90" i="21" s="1"/>
  <c r="AZ86" i="6" a="1"/>
  <c r="AZ86" i="6" s="1"/>
  <c r="AV86" i="6"/>
  <c r="BR86" i="6" s="1" a="1"/>
  <c r="BR86" i="6" s="1"/>
  <c r="AP86" i="6"/>
  <c r="BP86" i="6" s="1" a="1"/>
  <c r="BP86" i="6" s="1"/>
  <c r="AL86" i="6" a="1"/>
  <c r="AL86" i="6" s="1"/>
  <c r="AH86" i="6" a="1"/>
  <c r="AH86" i="6" s="1"/>
  <c r="AD86" i="6"/>
  <c r="BL86" i="6" s="1" a="1"/>
  <c r="BL86" i="6" s="1"/>
  <c r="Z86" i="6" a="1"/>
  <c r="Z86" i="6" s="1"/>
  <c r="BX86" i="6"/>
  <c r="H90" i="21" s="1"/>
  <c r="AY86" i="6"/>
  <c r="BS86" i="6" s="1" a="1"/>
  <c r="BS86" i="6" s="1"/>
  <c r="AS86" i="6"/>
  <c r="BQ86" i="6" s="1" a="1"/>
  <c r="BQ86" i="6" s="1"/>
  <c r="AO86" i="6" a="1"/>
  <c r="AO86" i="6" s="1"/>
  <c r="AK86" i="6" a="1"/>
  <c r="AK86" i="6" s="1"/>
  <c r="AG86" i="6"/>
  <c r="BM86" i="6" s="1" a="1"/>
  <c r="BM86" i="6" s="1"/>
  <c r="AC86" i="6" a="1"/>
  <c r="AC86" i="6" s="1"/>
  <c r="Y86" i="6" a="1"/>
  <c r="Y86" i="6" s="1"/>
  <c r="BY86" i="6"/>
  <c r="J90" i="21" s="1"/>
  <c r="BB86" i="6"/>
  <c r="BT86" i="6" s="1" a="1"/>
  <c r="BT86" i="6" s="1"/>
  <c r="AX86" i="6" a="1"/>
  <c r="AX86" i="6" s="1"/>
  <c r="AU86" i="6" a="1"/>
  <c r="AU86" i="6" s="1"/>
  <c r="AR86" i="6" a="1"/>
  <c r="AR86" i="6" s="1"/>
  <c r="AN86" i="6" a="1"/>
  <c r="AN86" i="6" s="1"/>
  <c r="AJ86" i="6"/>
  <c r="BN86" i="6" s="1" a="1"/>
  <c r="BN86" i="6" s="1"/>
  <c r="AF86" i="6" a="1"/>
  <c r="AF86" i="6" s="1"/>
  <c r="AB86" i="6" a="1"/>
  <c r="AB86" i="6" s="1"/>
  <c r="CA86" i="6" a="1"/>
  <c r="CA86" i="6" s="1"/>
  <c r="BV86" i="6"/>
  <c r="D90" i="21" s="1"/>
  <c r="BA86" i="6" a="1"/>
  <c r="BA86" i="6" s="1"/>
  <c r="AW86" i="6" a="1"/>
  <c r="AW86" i="6" s="1"/>
  <c r="AT86" i="6" a="1"/>
  <c r="AT86" i="6" s="1"/>
  <c r="AQ86" i="6" a="1"/>
  <c r="AQ86" i="6" s="1"/>
  <c r="AM86" i="6"/>
  <c r="BO86" i="6" s="1" a="1"/>
  <c r="BO86" i="6" s="1"/>
  <c r="AI86" i="6" a="1"/>
  <c r="AI86" i="6" s="1"/>
  <c r="AE86" i="6" a="1"/>
  <c r="AE86" i="6" s="1"/>
  <c r="AA86" i="6"/>
  <c r="BK86" i="6" s="1" a="1"/>
  <c r="BK86" i="6" s="1"/>
  <c r="U86" i="6"/>
  <c r="BI86" i="6" s="1" a="1"/>
  <c r="BI86" i="6" s="1"/>
  <c r="R86" i="6"/>
  <c r="BH86" i="6" s="1" a="1"/>
  <c r="BH86" i="6" s="1"/>
  <c r="X86" i="6"/>
  <c r="BJ86" i="6" s="1" a="1"/>
  <c r="BJ86" i="6" s="1"/>
  <c r="T86" i="6" a="1"/>
  <c r="T86" i="6" s="1"/>
  <c r="Q86" i="6" a="1"/>
  <c r="Q86" i="6" s="1"/>
  <c r="O86" i="6"/>
  <c r="BG86" i="6" s="1" a="1"/>
  <c r="BG86" i="6" s="1"/>
  <c r="L86" i="6"/>
  <c r="BF86" i="6" s="1" a="1"/>
  <c r="BF86" i="6" s="1"/>
  <c r="W86" i="6" a="1"/>
  <c r="W86" i="6" s="1"/>
  <c r="S86" i="6" a="1"/>
  <c r="S86" i="6" s="1"/>
  <c r="N86" i="6" a="1"/>
  <c r="N86" i="6" s="1"/>
  <c r="K86" i="6" a="1"/>
  <c r="K86" i="6" s="1"/>
  <c r="V86" i="6" a="1"/>
  <c r="V86" i="6" s="1"/>
  <c r="P86" i="6" a="1"/>
  <c r="P86" i="6" s="1"/>
  <c r="M86" i="6" a="1"/>
  <c r="M86" i="6" s="1"/>
  <c r="J86" i="6" a="1"/>
  <c r="J86" i="6" s="1"/>
  <c r="I86" i="6"/>
  <c r="BE86" i="6" s="1" a="1"/>
  <c r="BE86" i="6" s="1"/>
  <c r="F86" i="6"/>
  <c r="BD86" i="6" s="1" a="1"/>
  <c r="BD86" i="6" s="1"/>
  <c r="C86" i="6" a="1"/>
  <c r="C86" i="6" s="1"/>
  <c r="B90" i="21" s="1"/>
  <c r="H86" i="6" a="1"/>
  <c r="H86" i="6" s="1"/>
  <c r="G86" i="6" a="1"/>
  <c r="G86" i="6" s="1"/>
  <c r="D86" i="6" a="1"/>
  <c r="D86" i="6" s="1"/>
  <c r="E86" i="6" a="1"/>
  <c r="E86" i="6" s="1"/>
  <c r="ES71" i="6"/>
  <c r="C75" i="21" s="1"/>
  <c r="ET71" i="6"/>
  <c r="E75" i="21" s="1"/>
  <c r="EU71" i="6"/>
  <c r="G75" i="21" s="1"/>
  <c r="EV71" i="6"/>
  <c r="I75" i="21" s="1"/>
  <c r="DX71" i="6" a="1"/>
  <c r="DX71" i="6" s="1"/>
  <c r="DW71" i="6" a="1"/>
  <c r="DW71" i="6" s="1"/>
  <c r="EQ71" i="6" a="1"/>
  <c r="EQ71" i="6" s="1"/>
  <c r="EP71" i="6" a="1"/>
  <c r="EP71" i="6" s="1"/>
  <c r="DT71" i="6" a="1"/>
  <c r="DT71" i="6" s="1"/>
  <c r="DU71" i="6" a="1"/>
  <c r="DU71" i="6" s="1"/>
  <c r="DQ71" i="6" a="1"/>
  <c r="DQ71" i="6" s="1"/>
  <c r="DO71" i="6" a="1"/>
  <c r="DO71" i="6" s="1"/>
  <c r="DR71" i="6" a="1"/>
  <c r="DR71" i="6" s="1"/>
  <c r="DN71" i="6" a="1"/>
  <c r="DN71" i="6" s="1"/>
  <c r="EN71" i="6" a="1"/>
  <c r="EN71" i="6" s="1"/>
  <c r="EM71" i="6" a="1"/>
  <c r="EM71" i="6" s="1"/>
  <c r="DL71" i="6" a="1"/>
  <c r="DL71" i="6" s="1"/>
  <c r="DI71" i="6" a="1"/>
  <c r="DI71" i="6" s="1"/>
  <c r="DK71" i="6" a="1"/>
  <c r="DK71" i="6" s="1"/>
  <c r="EL71" i="6" a="1"/>
  <c r="EL71" i="6" s="1"/>
  <c r="DE71" i="6" a="1"/>
  <c r="DE71" i="6" s="1"/>
  <c r="DH71" i="6" a="1"/>
  <c r="DH71" i="6" s="1"/>
  <c r="EJ71" i="6" a="1"/>
  <c r="EJ71" i="6" s="1"/>
  <c r="DB71" i="6" a="1"/>
  <c r="DB71" i="6" s="1"/>
  <c r="CY71" i="6" a="1"/>
  <c r="CY71" i="6" s="1"/>
  <c r="CW71" i="6" a="1"/>
  <c r="CW71" i="6" s="1"/>
  <c r="DF71" i="6" a="1"/>
  <c r="DF71" i="6" s="1"/>
  <c r="DC71" i="6" a="1"/>
  <c r="DC71" i="6" s="1"/>
  <c r="EI71" i="6" a="1"/>
  <c r="EI71" i="6" s="1"/>
  <c r="CZ71" i="6" a="1"/>
  <c r="CZ71" i="6" s="1"/>
  <c r="EH71" i="6" a="1"/>
  <c r="EH71" i="6" s="1"/>
  <c r="CV71" i="6" a="1"/>
  <c r="CV71" i="6" s="1"/>
  <c r="CT71" i="6" a="1"/>
  <c r="CT71" i="6" s="1"/>
  <c r="CQ71" i="6" a="1"/>
  <c r="CQ71" i="6" s="1"/>
  <c r="EE71" i="6" a="1"/>
  <c r="EE71" i="6" s="1"/>
  <c r="CM71" i="6" a="1"/>
  <c r="CM71" i="6" s="1"/>
  <c r="EG71" i="6" a="1"/>
  <c r="EG71" i="6" s="1"/>
  <c r="CS71" i="6" a="1"/>
  <c r="CS71" i="6" s="1"/>
  <c r="EF71" i="6" a="1"/>
  <c r="EF71" i="6" s="1"/>
  <c r="CP71" i="6" a="1"/>
  <c r="CP71" i="6" s="1"/>
  <c r="CN71" i="6" a="1"/>
  <c r="CN71" i="6" s="1"/>
  <c r="CK71" i="6" a="1"/>
  <c r="CK71" i="6" s="1"/>
  <c r="CH71" i="6" a="1"/>
  <c r="CH71" i="6" s="1"/>
  <c r="EB71" i="6" a="1"/>
  <c r="EB71" i="6" s="1"/>
  <c r="CD71" i="6" a="1"/>
  <c r="CD71" i="6" s="1"/>
  <c r="ED71" i="6" a="1"/>
  <c r="ED71" i="6" s="1"/>
  <c r="CJ71" i="6" a="1"/>
  <c r="CJ71" i="6" s="1"/>
  <c r="EC71" i="6" a="1"/>
  <c r="EC71" i="6" s="1"/>
  <c r="CG71" i="6" a="1"/>
  <c r="CG71" i="6" s="1"/>
  <c r="CE71" i="6" a="1"/>
  <c r="CE71" i="6" s="1"/>
  <c r="CB71" i="6" a="1"/>
  <c r="CB71" i="6" s="1"/>
  <c r="BW71" i="6"/>
  <c r="F75" i="21" s="1"/>
  <c r="BB71" i="6"/>
  <c r="BT71" i="6" s="1" a="1"/>
  <c r="BT71" i="6" s="1"/>
  <c r="AY71" i="6"/>
  <c r="BS71" i="6" s="1" a="1"/>
  <c r="BS71" i="6" s="1"/>
  <c r="AU71" i="6" a="1"/>
  <c r="AU71" i="6" s="1"/>
  <c r="AR71" i="6" a="1"/>
  <c r="AR71" i="6" s="1"/>
  <c r="AN71" i="6" a="1"/>
  <c r="AN71" i="6" s="1"/>
  <c r="AJ71" i="6"/>
  <c r="BN71" i="6" s="1" a="1"/>
  <c r="BN71" i="6" s="1"/>
  <c r="AF71" i="6" a="1"/>
  <c r="AF71" i="6" s="1"/>
  <c r="AB71" i="6" a="1"/>
  <c r="AB71" i="6" s="1"/>
  <c r="BX71" i="6"/>
  <c r="H75" i="21" s="1"/>
  <c r="BA71" i="6" a="1"/>
  <c r="BA71" i="6" s="1"/>
  <c r="AX71" i="6" a="1"/>
  <c r="AX71" i="6" s="1"/>
  <c r="AT71" i="6" a="1"/>
  <c r="AT71" i="6" s="1"/>
  <c r="AQ71" i="6" a="1"/>
  <c r="AQ71" i="6" s="1"/>
  <c r="AM71" i="6"/>
  <c r="BO71" i="6" s="1" a="1"/>
  <c r="BO71" i="6" s="1"/>
  <c r="AI71" i="6" a="1"/>
  <c r="AI71" i="6" s="1"/>
  <c r="AE71" i="6" a="1"/>
  <c r="AE71" i="6" s="1"/>
  <c r="AA71" i="6"/>
  <c r="BK71" i="6" s="1" a="1"/>
  <c r="BK71" i="6" s="1"/>
  <c r="CA71" i="6" a="1"/>
  <c r="CA71" i="6" s="1"/>
  <c r="EA71" i="6" a="1"/>
  <c r="EA71" i="6" s="1"/>
  <c r="BY71" i="6"/>
  <c r="J75" i="21" s="1"/>
  <c r="AW71" i="6" a="1"/>
  <c r="AW71" i="6" s="1"/>
  <c r="AP71" i="6"/>
  <c r="BP71" i="6" s="1" a="1"/>
  <c r="BP71" i="6" s="1"/>
  <c r="AL71" i="6" a="1"/>
  <c r="AL71" i="6" s="1"/>
  <c r="AH71" i="6" a="1"/>
  <c r="AH71" i="6" s="1"/>
  <c r="AD71" i="6"/>
  <c r="BL71" i="6" s="1" a="1"/>
  <c r="BL71" i="6" s="1"/>
  <c r="Z71" i="6" a="1"/>
  <c r="Z71" i="6" s="1"/>
  <c r="BV71" i="6"/>
  <c r="D75" i="21" s="1"/>
  <c r="AZ71" i="6" a="1"/>
  <c r="AZ71" i="6" s="1"/>
  <c r="AV71" i="6"/>
  <c r="BR71" i="6" s="1" a="1"/>
  <c r="BR71" i="6" s="1"/>
  <c r="AS71" i="6"/>
  <c r="BQ71" i="6" s="1" a="1"/>
  <c r="BQ71" i="6" s="1"/>
  <c r="AO71" i="6" a="1"/>
  <c r="AO71" i="6" s="1"/>
  <c r="AK71" i="6" a="1"/>
  <c r="AK71" i="6" s="1"/>
  <c r="AG71" i="6"/>
  <c r="BM71" i="6" s="1" a="1"/>
  <c r="BM71" i="6" s="1"/>
  <c r="AC71" i="6" a="1"/>
  <c r="AC71" i="6" s="1"/>
  <c r="Y71" i="6" a="1"/>
  <c r="Y71" i="6" s="1"/>
  <c r="W71" i="6" a="1"/>
  <c r="W71" i="6" s="1"/>
  <c r="U71" i="6"/>
  <c r="BI71" i="6" s="1" a="1"/>
  <c r="BI71" i="6" s="1"/>
  <c r="S71" i="6" a="1"/>
  <c r="S71" i="6" s="1"/>
  <c r="P71" i="6" a="1"/>
  <c r="P71" i="6" s="1"/>
  <c r="M71" i="6" a="1"/>
  <c r="M71" i="6" s="1"/>
  <c r="V71" i="6" a="1"/>
  <c r="V71" i="6" s="1"/>
  <c r="O71" i="6"/>
  <c r="BG71" i="6" s="1" a="1"/>
  <c r="BG71" i="6" s="1"/>
  <c r="L71" i="6"/>
  <c r="BF71" i="6" s="1" a="1"/>
  <c r="BF71" i="6" s="1"/>
  <c r="T71" i="6" a="1"/>
  <c r="T71" i="6" s="1"/>
  <c r="R71" i="6"/>
  <c r="BH71" i="6" s="1" a="1"/>
  <c r="BH71" i="6" s="1"/>
  <c r="K71" i="6" a="1"/>
  <c r="K71" i="6" s="1"/>
  <c r="X71" i="6"/>
  <c r="BJ71" i="6" s="1" a="1"/>
  <c r="BJ71" i="6" s="1"/>
  <c r="Q71" i="6" a="1"/>
  <c r="Q71" i="6" s="1"/>
  <c r="N71" i="6" a="1"/>
  <c r="N71" i="6" s="1"/>
  <c r="J71" i="6" a="1"/>
  <c r="J71" i="6" s="1"/>
  <c r="I71" i="6"/>
  <c r="BE71" i="6" s="1" a="1"/>
  <c r="BE71" i="6" s="1"/>
  <c r="F71" i="6"/>
  <c r="BD71" i="6" s="1" a="1"/>
  <c r="BD71" i="6" s="1"/>
  <c r="H71" i="6" a="1"/>
  <c r="H71" i="6" s="1"/>
  <c r="D71" i="6" a="1"/>
  <c r="D71" i="6" s="1"/>
  <c r="E71" i="6" a="1"/>
  <c r="E71" i="6" s="1"/>
  <c r="C71" i="6" a="1"/>
  <c r="C71" i="6" s="1"/>
  <c r="B75" i="21" s="1"/>
  <c r="G71" i="6" a="1"/>
  <c r="G71" i="6" s="1"/>
  <c r="ES62" i="6"/>
  <c r="C66" i="21" s="1"/>
  <c r="ET62" i="6"/>
  <c r="E66" i="21" s="1"/>
  <c r="EU62" i="6"/>
  <c r="G66" i="21" s="1"/>
  <c r="EV62" i="6"/>
  <c r="I66" i="21" s="1"/>
  <c r="DX62" i="6" a="1"/>
  <c r="DX62" i="6" s="1"/>
  <c r="EQ62" i="6" a="1"/>
  <c r="EQ62" i="6" s="1"/>
  <c r="DW62" i="6" a="1"/>
  <c r="DW62" i="6" s="1"/>
  <c r="EP62" i="6" a="1"/>
  <c r="EP62" i="6" s="1"/>
  <c r="DU62" i="6" a="1"/>
  <c r="DU62" i="6" s="1"/>
  <c r="EO62" i="6" a="1"/>
  <c r="EO62" i="6" s="1"/>
  <c r="DO62" i="6" a="1"/>
  <c r="DO62" i="6" s="1"/>
  <c r="DT62" i="6" a="1"/>
  <c r="DT62" i="6" s="1"/>
  <c r="DR62" i="6" a="1"/>
  <c r="DR62" i="6" s="1"/>
  <c r="DN62" i="6" a="1"/>
  <c r="DN62" i="6" s="1"/>
  <c r="DQ62" i="6" a="1"/>
  <c r="DQ62" i="6" s="1"/>
  <c r="EN62" i="6" a="1"/>
  <c r="EN62" i="6" s="1"/>
  <c r="DL62" i="6" a="1"/>
  <c r="DL62" i="6" s="1"/>
  <c r="DK62" i="6" a="1"/>
  <c r="DK62" i="6" s="1"/>
  <c r="DI62" i="6" a="1"/>
  <c r="DI62" i="6" s="1"/>
  <c r="EM62" i="6" a="1"/>
  <c r="EM62" i="6" s="1"/>
  <c r="DH62" i="6" a="1"/>
  <c r="DH62" i="6" s="1"/>
  <c r="EL62" i="6" a="1"/>
  <c r="EL62" i="6" s="1"/>
  <c r="DE62" i="6" a="1"/>
  <c r="DE62" i="6" s="1"/>
  <c r="DF62" i="6" a="1"/>
  <c r="DF62" i="6" s="1"/>
  <c r="CZ62" i="6" a="1"/>
  <c r="CZ62" i="6" s="1"/>
  <c r="CW62" i="6" a="1"/>
  <c r="CW62" i="6" s="1"/>
  <c r="EJ62" i="6" a="1"/>
  <c r="EJ62" i="6" s="1"/>
  <c r="CY62" i="6" a="1"/>
  <c r="CY62" i="6" s="1"/>
  <c r="CV62" i="6" a="1"/>
  <c r="CV62" i="6" s="1"/>
  <c r="DC62" i="6" a="1"/>
  <c r="DC62" i="6" s="1"/>
  <c r="EK62" i="6" a="1"/>
  <c r="EK62" i="6" s="1"/>
  <c r="DB62" i="6" a="1"/>
  <c r="DB62" i="6" s="1"/>
  <c r="EI62" i="6" a="1"/>
  <c r="EI62" i="6" s="1"/>
  <c r="EH62" i="6" a="1"/>
  <c r="EH62" i="6" s="1"/>
  <c r="CT62" i="6" a="1"/>
  <c r="CT62" i="6" s="1"/>
  <c r="CQ62" i="6" a="1"/>
  <c r="CQ62" i="6" s="1"/>
  <c r="CM62" i="6" a="1"/>
  <c r="CM62" i="6" s="1"/>
  <c r="CS62" i="6" a="1"/>
  <c r="CS62" i="6" s="1"/>
  <c r="CP62" i="6" a="1"/>
  <c r="CP62" i="6" s="1"/>
  <c r="EG62" i="6" a="1"/>
  <c r="EG62" i="6" s="1"/>
  <c r="EF62" i="6" a="1"/>
  <c r="EF62" i="6" s="1"/>
  <c r="CN62" i="6" a="1"/>
  <c r="CN62" i="6" s="1"/>
  <c r="ED62" i="6" a="1"/>
  <c r="ED62" i="6" s="1"/>
  <c r="EC62" i="6" a="1"/>
  <c r="EC62" i="6" s="1"/>
  <c r="CD62" i="6" a="1"/>
  <c r="CD62" i="6" s="1"/>
  <c r="CK62" i="6" a="1"/>
  <c r="CK62" i="6" s="1"/>
  <c r="CH62" i="6" a="1"/>
  <c r="CH62" i="6" s="1"/>
  <c r="CJ62" i="6" a="1"/>
  <c r="CJ62" i="6" s="1"/>
  <c r="CG62" i="6" a="1"/>
  <c r="CG62" i="6" s="1"/>
  <c r="EB62" i="6" a="1"/>
  <c r="EB62" i="6" s="1"/>
  <c r="CA62" i="6" a="1"/>
  <c r="CA62" i="6" s="1"/>
  <c r="CE62" i="6" a="1"/>
  <c r="CE62" i="6" s="1"/>
  <c r="BW62" i="6"/>
  <c r="F66" i="21" s="1"/>
  <c r="BB62" i="6"/>
  <c r="BT62" i="6" s="1" a="1"/>
  <c r="BT62" i="6" s="1"/>
  <c r="AX62" i="6" a="1"/>
  <c r="AX62" i="6" s="1"/>
  <c r="AT62" i="6" a="1"/>
  <c r="AT62" i="6" s="1"/>
  <c r="AQ62" i="6" a="1"/>
  <c r="AQ62" i="6" s="1"/>
  <c r="AM62" i="6"/>
  <c r="BO62" i="6" s="1" a="1"/>
  <c r="BO62" i="6" s="1"/>
  <c r="AI62" i="6" a="1"/>
  <c r="AI62" i="6" s="1"/>
  <c r="AE62" i="6" a="1"/>
  <c r="AE62" i="6" s="1"/>
  <c r="AA62" i="6"/>
  <c r="BK62" i="6" s="1" a="1"/>
  <c r="BK62" i="6" s="1"/>
  <c r="BX62" i="6"/>
  <c r="H66" i="21" s="1"/>
  <c r="BA62" i="6" a="1"/>
  <c r="BA62" i="6" s="1"/>
  <c r="AW62" i="6" a="1"/>
  <c r="AW62" i="6" s="1"/>
  <c r="AS62" i="6"/>
  <c r="BQ62" i="6" s="1" a="1"/>
  <c r="BQ62" i="6" s="1"/>
  <c r="AP62" i="6"/>
  <c r="BP62" i="6" s="1" a="1"/>
  <c r="BP62" i="6" s="1"/>
  <c r="AL62" i="6" a="1"/>
  <c r="AL62" i="6" s="1"/>
  <c r="AH62" i="6" a="1"/>
  <c r="AH62" i="6" s="1"/>
  <c r="AD62" i="6"/>
  <c r="BL62" i="6" s="1" a="1"/>
  <c r="BL62" i="6" s="1"/>
  <c r="Z62" i="6" a="1"/>
  <c r="Z62" i="6" s="1"/>
  <c r="BY62" i="6"/>
  <c r="J66" i="21" s="1"/>
  <c r="AZ62" i="6" a="1"/>
  <c r="AZ62" i="6" s="1"/>
  <c r="AV62" i="6"/>
  <c r="BR62" i="6" s="1" a="1"/>
  <c r="BR62" i="6" s="1"/>
  <c r="AO62" i="6" a="1"/>
  <c r="AO62" i="6" s="1"/>
  <c r="AK62" i="6" a="1"/>
  <c r="AK62" i="6" s="1"/>
  <c r="AG62" i="6"/>
  <c r="BM62" i="6" s="1" a="1"/>
  <c r="BM62" i="6" s="1"/>
  <c r="AC62" i="6" a="1"/>
  <c r="AC62" i="6" s="1"/>
  <c r="Y62" i="6" a="1"/>
  <c r="Y62" i="6" s="1"/>
  <c r="CB62" i="6" a="1"/>
  <c r="CB62" i="6" s="1"/>
  <c r="BV62" i="6"/>
  <c r="D66" i="21" s="1"/>
  <c r="AY62" i="6"/>
  <c r="BS62" i="6" s="1" a="1"/>
  <c r="BS62" i="6" s="1"/>
  <c r="AU62" i="6" a="1"/>
  <c r="AU62" i="6" s="1"/>
  <c r="AR62" i="6" a="1"/>
  <c r="AR62" i="6" s="1"/>
  <c r="AN62" i="6" a="1"/>
  <c r="AN62" i="6" s="1"/>
  <c r="AJ62" i="6"/>
  <c r="BN62" i="6" s="1" a="1"/>
  <c r="BN62" i="6" s="1"/>
  <c r="AF62" i="6" a="1"/>
  <c r="AF62" i="6" s="1"/>
  <c r="AB62" i="6" a="1"/>
  <c r="AB62" i="6" s="1"/>
  <c r="V62" i="6" a="1"/>
  <c r="V62" i="6" s="1"/>
  <c r="S62" i="6" a="1"/>
  <c r="S62" i="6" s="1"/>
  <c r="J62" i="6" a="1"/>
  <c r="J62" i="6" s="1"/>
  <c r="R62" i="6"/>
  <c r="BH62" i="6" s="1" a="1"/>
  <c r="BH62" i="6" s="1"/>
  <c r="O62" i="6"/>
  <c r="BG62" i="6" s="1" a="1"/>
  <c r="BG62" i="6" s="1"/>
  <c r="X62" i="6"/>
  <c r="BJ62" i="6" s="1" a="1"/>
  <c r="BJ62" i="6" s="1"/>
  <c r="U62" i="6"/>
  <c r="BI62" i="6" s="1" a="1"/>
  <c r="BI62" i="6" s="1"/>
  <c r="Q62" i="6" a="1"/>
  <c r="Q62" i="6" s="1"/>
  <c r="N62" i="6" a="1"/>
  <c r="N62" i="6" s="1"/>
  <c r="L62" i="6"/>
  <c r="BF62" i="6" s="1" a="1"/>
  <c r="BF62" i="6" s="1"/>
  <c r="W62" i="6" a="1"/>
  <c r="W62" i="6" s="1"/>
  <c r="T62" i="6" a="1"/>
  <c r="T62" i="6" s="1"/>
  <c r="P62" i="6" a="1"/>
  <c r="P62" i="6" s="1"/>
  <c r="M62" i="6" a="1"/>
  <c r="M62" i="6" s="1"/>
  <c r="K62" i="6" a="1"/>
  <c r="K62" i="6" s="1"/>
  <c r="H62" i="6" a="1"/>
  <c r="H62" i="6" s="1"/>
  <c r="F62" i="6"/>
  <c r="BD62" i="6" s="1" a="1"/>
  <c r="BD62" i="6" s="1"/>
  <c r="C62" i="6" a="1"/>
  <c r="C62" i="6" s="1"/>
  <c r="B66" i="21" s="1"/>
  <c r="G62" i="6" a="1"/>
  <c r="G62" i="6" s="1"/>
  <c r="D62" i="6" a="1"/>
  <c r="D62" i="6" s="1"/>
  <c r="I62" i="6"/>
  <c r="BE62" i="6" s="1" a="1"/>
  <c r="BE62" i="6" s="1"/>
  <c r="E62" i="6" a="1"/>
  <c r="E62" i="6" s="1"/>
  <c r="ES46" i="6"/>
  <c r="ET46" i="6"/>
  <c r="EU46" i="6"/>
  <c r="EV46" i="6"/>
  <c r="DW46" i="6" a="1"/>
  <c r="DW46" i="6" s="1"/>
  <c r="DU46" i="6" a="1"/>
  <c r="DU46" i="6" s="1"/>
  <c r="DX46" i="6" a="1"/>
  <c r="DX46" i="6" s="1"/>
  <c r="DT46" i="6" a="1"/>
  <c r="DT46" i="6" s="1"/>
  <c r="DR46" i="6" a="1"/>
  <c r="DR46" i="6" s="1"/>
  <c r="DQ46" i="6" a="1"/>
  <c r="DQ46" i="6" s="1"/>
  <c r="DL46" i="6" a="1"/>
  <c r="DL46" i="6" s="1"/>
  <c r="DO46" i="6" a="1"/>
  <c r="DO46" i="6" s="1"/>
  <c r="DK46" i="6" a="1"/>
  <c r="DK46" i="6" s="1"/>
  <c r="DN46" i="6" a="1"/>
  <c r="DN46" i="6" s="1"/>
  <c r="DH46" i="6" a="1"/>
  <c r="DH46" i="6" s="1"/>
  <c r="DF46" i="6" a="1"/>
  <c r="DF46" i="6" s="1"/>
  <c r="DI46" i="6" a="1"/>
  <c r="DI46" i="6" s="1"/>
  <c r="CW46" i="6" a="1"/>
  <c r="CW46" i="6" s="1"/>
  <c r="CV46" i="6" a="1"/>
  <c r="CV46" i="6" s="1"/>
  <c r="DC46" i="6" a="1"/>
  <c r="DC46" i="6" s="1"/>
  <c r="CZ46" i="6" a="1"/>
  <c r="CZ46" i="6" s="1"/>
  <c r="DE46" i="6" a="1"/>
  <c r="DE46" i="6" s="1"/>
  <c r="DB46" i="6" a="1"/>
  <c r="DB46" i="6" s="1"/>
  <c r="CY46" i="6" a="1"/>
  <c r="CY46" i="6" s="1"/>
  <c r="CT46" i="6" a="1"/>
  <c r="CT46" i="6" s="1"/>
  <c r="CQ46" i="6" a="1"/>
  <c r="CQ46" i="6" s="1"/>
  <c r="CM46" i="6" a="1"/>
  <c r="CM46" i="6" s="1"/>
  <c r="CS46" i="6" a="1"/>
  <c r="CS46" i="6" s="1"/>
  <c r="CP46" i="6" a="1"/>
  <c r="CP46" i="6" s="1"/>
  <c r="CN46" i="6" a="1"/>
  <c r="CN46" i="6" s="1"/>
  <c r="CD46" i="6" a="1"/>
  <c r="CD46" i="6" s="1"/>
  <c r="CK46" i="6" a="1"/>
  <c r="CK46" i="6" s="1"/>
  <c r="CH46" i="6" a="1"/>
  <c r="CH46" i="6" s="1"/>
  <c r="CJ46" i="6" a="1"/>
  <c r="CJ46" i="6" s="1"/>
  <c r="CG46" i="6" a="1"/>
  <c r="CG46" i="6" s="1"/>
  <c r="CA46" i="6" a="1"/>
  <c r="CA46" i="6" s="1"/>
  <c r="CE46" i="6" a="1"/>
  <c r="CE46" i="6" s="1"/>
  <c r="BW46" i="6"/>
  <c r="AZ46" i="6" a="1"/>
  <c r="AZ46" i="6" s="1"/>
  <c r="AV46" i="6"/>
  <c r="BX46" i="6"/>
  <c r="AY46" i="6"/>
  <c r="AU46" i="6" a="1"/>
  <c r="AU46" i="6" s="1"/>
  <c r="BY46" i="6"/>
  <c r="BB46" i="6"/>
  <c r="AX46" i="6" a="1"/>
  <c r="AX46" i="6" s="1"/>
  <c r="AT46" i="6" a="1"/>
  <c r="AT46" i="6" s="1"/>
  <c r="CB46" i="6" a="1"/>
  <c r="CB46" i="6" s="1"/>
  <c r="BV46" i="6"/>
  <c r="BA46" i="6" a="1"/>
  <c r="BA46" i="6" s="1"/>
  <c r="AW46" i="6" a="1"/>
  <c r="AW46" i="6" s="1"/>
  <c r="AN46" i="6" a="1"/>
  <c r="AN46" i="6" s="1"/>
  <c r="AJ46" i="6"/>
  <c r="AF46" i="6" a="1"/>
  <c r="AF46" i="6" s="1"/>
  <c r="AB46" i="6" a="1"/>
  <c r="AB46" i="6" s="1"/>
  <c r="Y46" i="6" a="1"/>
  <c r="Y46" i="6" s="1"/>
  <c r="V46" i="6" a="1"/>
  <c r="V46" i="6" s="1"/>
  <c r="S46" i="6" a="1"/>
  <c r="S46" i="6" s="1"/>
  <c r="P46" i="6" a="1"/>
  <c r="P46" i="6" s="1"/>
  <c r="J46" i="6" a="1"/>
  <c r="J46" i="6" s="1"/>
  <c r="AQ46" i="6" a="1"/>
  <c r="AQ46" i="6" s="1"/>
  <c r="AM46" i="6"/>
  <c r="AI46" i="6" a="1"/>
  <c r="AI46" i="6" s="1"/>
  <c r="AE46" i="6" a="1"/>
  <c r="AE46" i="6" s="1"/>
  <c r="AA46" i="6"/>
  <c r="O46" i="6"/>
  <c r="AS46" i="6"/>
  <c r="AP46" i="6"/>
  <c r="AL46" i="6" a="1"/>
  <c r="AL46" i="6" s="1"/>
  <c r="AH46" i="6" a="1"/>
  <c r="AH46" i="6" s="1"/>
  <c r="AD46" i="6"/>
  <c r="Z46" i="6" a="1"/>
  <c r="Z46" i="6" s="1"/>
  <c r="X46" i="6"/>
  <c r="U46" i="6"/>
  <c r="R46" i="6"/>
  <c r="N46" i="6" a="1"/>
  <c r="N46" i="6" s="1"/>
  <c r="L46" i="6"/>
  <c r="AR46" i="6" a="1"/>
  <c r="AR46" i="6" s="1"/>
  <c r="AO46" i="6" a="1"/>
  <c r="AO46" i="6" s="1"/>
  <c r="AK46" i="6" a="1"/>
  <c r="AK46" i="6" s="1"/>
  <c r="AG46" i="6"/>
  <c r="AC46" i="6" a="1"/>
  <c r="AC46" i="6" s="1"/>
  <c r="W46" i="6" a="1"/>
  <c r="W46" i="6" s="1"/>
  <c r="T46" i="6" a="1"/>
  <c r="T46" i="6" s="1"/>
  <c r="Q46" i="6" a="1"/>
  <c r="Q46" i="6" s="1"/>
  <c r="M46" i="6" a="1"/>
  <c r="M46" i="6" s="1"/>
  <c r="K46" i="6" a="1"/>
  <c r="K46" i="6" s="1"/>
  <c r="H46" i="6" a="1"/>
  <c r="H46" i="6" s="1"/>
  <c r="D46" i="6" a="1"/>
  <c r="D46" i="6" s="1"/>
  <c r="C46" i="6" a="1"/>
  <c r="C46" i="6" s="1"/>
  <c r="G46" i="6" a="1"/>
  <c r="G46" i="6" s="1"/>
  <c r="E46" i="6" a="1"/>
  <c r="E46" i="6" s="1"/>
  <c r="F46" i="6"/>
  <c r="I46" i="6"/>
  <c r="ES30" i="6"/>
  <c r="ET30" i="6"/>
  <c r="EU30" i="6"/>
  <c r="EV30" i="6"/>
  <c r="DW30" i="6" a="1"/>
  <c r="DW30" i="6" s="1"/>
  <c r="DX30" i="6" a="1"/>
  <c r="DX30" i="6" s="1"/>
  <c r="DU30" i="6" a="1"/>
  <c r="DU30" i="6" s="1"/>
  <c r="DT30" i="6" a="1"/>
  <c r="DT30" i="6" s="1"/>
  <c r="DR30" i="6" a="1"/>
  <c r="DR30" i="6" s="1"/>
  <c r="DL30" i="6" a="1"/>
  <c r="DL30" i="6" s="1"/>
  <c r="DO30" i="6" a="1"/>
  <c r="DO30" i="6" s="1"/>
  <c r="DK30" i="6" a="1"/>
  <c r="DK30" i="6" s="1"/>
  <c r="DN30" i="6" a="1"/>
  <c r="DN30" i="6" s="1"/>
  <c r="DQ30" i="6" a="1"/>
  <c r="DQ30" i="6" s="1"/>
  <c r="DH30" i="6" a="1"/>
  <c r="DH30" i="6" s="1"/>
  <c r="DF30" i="6" a="1"/>
  <c r="DF30" i="6" s="1"/>
  <c r="DI30" i="6" a="1"/>
  <c r="DI30" i="6" s="1"/>
  <c r="CY30" i="6" a="1"/>
  <c r="CY30" i="6" s="1"/>
  <c r="CW30" i="6" a="1"/>
  <c r="CW30" i="6" s="1"/>
  <c r="CV30" i="6" a="1"/>
  <c r="CV30" i="6" s="1"/>
  <c r="DC30" i="6" a="1"/>
  <c r="DC30" i="6" s="1"/>
  <c r="DE30" i="6" a="1"/>
  <c r="DE30" i="6" s="1"/>
  <c r="DB30" i="6" a="1"/>
  <c r="DB30" i="6" s="1"/>
  <c r="CZ30" i="6" a="1"/>
  <c r="CZ30" i="6" s="1"/>
  <c r="CT30" i="6" a="1"/>
  <c r="CT30" i="6" s="1"/>
  <c r="CQ30" i="6" a="1"/>
  <c r="CQ30" i="6" s="1"/>
  <c r="CM30" i="6" a="1"/>
  <c r="CM30" i="6" s="1"/>
  <c r="CS30" i="6" a="1"/>
  <c r="CS30" i="6" s="1"/>
  <c r="CP30" i="6" a="1"/>
  <c r="CP30" i="6" s="1"/>
  <c r="CN30" i="6" a="1"/>
  <c r="CN30" i="6" s="1"/>
  <c r="CD30" i="6" a="1"/>
  <c r="CD30" i="6" s="1"/>
  <c r="CK30" i="6" a="1"/>
  <c r="CK30" i="6" s="1"/>
  <c r="CH30" i="6" a="1"/>
  <c r="CH30" i="6" s="1"/>
  <c r="CJ30" i="6" a="1"/>
  <c r="CJ30" i="6" s="1"/>
  <c r="CG30" i="6" a="1"/>
  <c r="CG30" i="6" s="1"/>
  <c r="CA30" i="6" a="1"/>
  <c r="CA30" i="6" s="1"/>
  <c r="CE30" i="6" a="1"/>
  <c r="CE30" i="6" s="1"/>
  <c r="CB30" i="6" a="1"/>
  <c r="CB30" i="6" s="1"/>
  <c r="BW30" i="6"/>
  <c r="AY30" i="6"/>
  <c r="AV30" i="6"/>
  <c r="BX30" i="6"/>
  <c r="BB30" i="6"/>
  <c r="AX30" i="6" a="1"/>
  <c r="AX30" i="6" s="1"/>
  <c r="AU30" i="6" a="1"/>
  <c r="AU30" i="6" s="1"/>
  <c r="BY30" i="6"/>
  <c r="BA30" i="6" a="1"/>
  <c r="BA30" i="6" s="1"/>
  <c r="AT30" i="6" a="1"/>
  <c r="AT30" i="6" s="1"/>
  <c r="BV30" i="6"/>
  <c r="AZ30" i="6" a="1"/>
  <c r="AZ30" i="6" s="1"/>
  <c r="AW30" i="6" a="1"/>
  <c r="AW30" i="6" s="1"/>
  <c r="AR30" i="6" a="1"/>
  <c r="AR30" i="6" s="1"/>
  <c r="AN30" i="6" a="1"/>
  <c r="AN30" i="6" s="1"/>
  <c r="AK30" i="6" a="1"/>
  <c r="AK30" i="6" s="1"/>
  <c r="AH30" i="6" a="1"/>
  <c r="AH30" i="6" s="1"/>
  <c r="AD30" i="6"/>
  <c r="V30" i="6" a="1"/>
  <c r="V30" i="6" s="1"/>
  <c r="R30" i="6"/>
  <c r="AQ30" i="6" a="1"/>
  <c r="AQ30" i="6" s="1"/>
  <c r="AM30" i="6"/>
  <c r="AJ30" i="6"/>
  <c r="AG30" i="6"/>
  <c r="AC30" i="6" a="1"/>
  <c r="AC30" i="6" s="1"/>
  <c r="Z30" i="6" a="1"/>
  <c r="Z30" i="6" s="1"/>
  <c r="U30" i="6"/>
  <c r="Q30" i="6" a="1"/>
  <c r="Q30" i="6" s="1"/>
  <c r="O30" i="6"/>
  <c r="AS30" i="6"/>
  <c r="AP30" i="6"/>
  <c r="AF30" i="6" a="1"/>
  <c r="AF30" i="6" s="1"/>
  <c r="AB30" i="6" a="1"/>
  <c r="AB30" i="6" s="1"/>
  <c r="Y30" i="6" a="1"/>
  <c r="Y30" i="6" s="1"/>
  <c r="X30" i="6"/>
  <c r="T30" i="6" a="1"/>
  <c r="T30" i="6" s="1"/>
  <c r="P30" i="6" a="1"/>
  <c r="P30" i="6" s="1"/>
  <c r="N30" i="6" a="1"/>
  <c r="N30" i="6" s="1"/>
  <c r="AO30" i="6" a="1"/>
  <c r="AO30" i="6" s="1"/>
  <c r="AL30" i="6" a="1"/>
  <c r="AL30" i="6" s="1"/>
  <c r="AI30" i="6" a="1"/>
  <c r="AI30" i="6" s="1"/>
  <c r="AE30" i="6" a="1"/>
  <c r="AE30" i="6" s="1"/>
  <c r="AA30" i="6"/>
  <c r="W30" i="6" a="1"/>
  <c r="W30" i="6" s="1"/>
  <c r="S30" i="6" a="1"/>
  <c r="S30" i="6" s="1"/>
  <c r="M30" i="6" a="1"/>
  <c r="M30" i="6" s="1"/>
  <c r="J30" i="6" a="1"/>
  <c r="J30" i="6" s="1"/>
  <c r="H30" i="6" a="1"/>
  <c r="H30" i="6" s="1"/>
  <c r="D30" i="6" a="1"/>
  <c r="D30" i="6" s="1"/>
  <c r="C30" i="6" a="1"/>
  <c r="C30" i="6" s="1"/>
  <c r="G30" i="6" a="1"/>
  <c r="G30" i="6" s="1"/>
  <c r="E30" i="6" a="1"/>
  <c r="E30" i="6" s="1"/>
  <c r="L30" i="6"/>
  <c r="F30" i="6"/>
  <c r="K30" i="6" a="1"/>
  <c r="K30" i="6" s="1"/>
  <c r="I30" i="6"/>
  <c r="AX14" i="6" a="1"/>
  <c r="AX14" i="6" s="1"/>
  <c r="AU14" i="6" a="1"/>
  <c r="AU14" i="6" s="1"/>
  <c r="BA14" i="6" a="1"/>
  <c r="BA14" i="6" s="1"/>
  <c r="AL14" i="6" a="1"/>
  <c r="AL14" i="6" s="1"/>
  <c r="Z14" i="6" a="1"/>
  <c r="Z14" i="6" s="1"/>
  <c r="AO14" i="6" a="1"/>
  <c r="AO14" i="6" s="1"/>
  <c r="AC14" i="6" a="1"/>
  <c r="AC14" i="6" s="1"/>
  <c r="Q14" i="6" a="1"/>
  <c r="Q14" i="6" s="1"/>
  <c r="AR14" i="6" a="1"/>
  <c r="AR14" i="6" s="1"/>
  <c r="AF14" i="6" a="1"/>
  <c r="AF14" i="6" s="1"/>
  <c r="N14" i="6" a="1"/>
  <c r="N14" i="6" s="1"/>
  <c r="AI14" i="6" a="1"/>
  <c r="AI14" i="6" s="1"/>
  <c r="W14" i="6" a="1"/>
  <c r="W14" i="6" s="1"/>
  <c r="T14" i="6" a="1"/>
  <c r="T14" i="6" s="1"/>
  <c r="C14" i="6" a="1"/>
  <c r="C14" i="6" s="1"/>
  <c r="H14" i="6" a="1"/>
  <c r="H14" i="6" s="1"/>
  <c r="E14" i="6" a="1"/>
  <c r="E14" i="6" s="1"/>
  <c r="K14" i="6" a="1"/>
  <c r="K14" i="6" s="1"/>
  <c r="EV100" i="6"/>
  <c r="I104" i="21" s="1"/>
  <c r="ES100" i="6"/>
  <c r="C104" i="21" s="1"/>
  <c r="ET100" i="6"/>
  <c r="E104" i="21" s="1"/>
  <c r="DX100" i="6" a="1"/>
  <c r="DX100" i="6" s="1"/>
  <c r="DW100" i="6" a="1"/>
  <c r="DW100" i="6" s="1"/>
  <c r="EQ100" i="6" a="1"/>
  <c r="EQ100" i="6" s="1"/>
  <c r="EP100" i="6" a="1"/>
  <c r="EP100" i="6" s="1"/>
  <c r="DQ100" i="6" a="1"/>
  <c r="DQ100" i="6" s="1"/>
  <c r="EU100" i="6"/>
  <c r="G104" i="21" s="1"/>
  <c r="DU100" i="6" a="1"/>
  <c r="DU100" i="6" s="1"/>
  <c r="DR100" i="6" a="1"/>
  <c r="DR100" i="6" s="1"/>
  <c r="DN100" i="6" a="1"/>
  <c r="DN100" i="6" s="1"/>
  <c r="EN100" i="6" a="1"/>
  <c r="EN100" i="6" s="1"/>
  <c r="DL100" i="6" a="1"/>
  <c r="DL100" i="6" s="1"/>
  <c r="DK100" i="6" a="1"/>
  <c r="DK100" i="6" s="1"/>
  <c r="DI100" i="6" a="1"/>
  <c r="DI100" i="6" s="1"/>
  <c r="EM100" i="6" a="1"/>
  <c r="EM100" i="6" s="1"/>
  <c r="EO100" i="6" a="1"/>
  <c r="EO100" i="6" s="1"/>
  <c r="DT100" i="6" a="1"/>
  <c r="DT100" i="6" s="1"/>
  <c r="DO100" i="6" a="1"/>
  <c r="DO100" i="6" s="1"/>
  <c r="EK100" i="6" a="1"/>
  <c r="EK100" i="6" s="1"/>
  <c r="EL100" i="6" a="1"/>
  <c r="EL100" i="6" s="1"/>
  <c r="DH100" i="6" a="1"/>
  <c r="DH100" i="6" s="1"/>
  <c r="DE100" i="6" a="1"/>
  <c r="DE100" i="6" s="1"/>
  <c r="CZ100" i="6" a="1"/>
  <c r="CZ100" i="6" s="1"/>
  <c r="CV100" i="6" a="1"/>
  <c r="CV100" i="6" s="1"/>
  <c r="EJ100" i="6" a="1"/>
  <c r="EJ100" i="6" s="1"/>
  <c r="CY100" i="6" a="1"/>
  <c r="CY100" i="6" s="1"/>
  <c r="EH100" i="6" a="1"/>
  <c r="EH100" i="6" s="1"/>
  <c r="DF100" i="6" a="1"/>
  <c r="DF100" i="6" s="1"/>
  <c r="DC100" i="6" a="1"/>
  <c r="DC100" i="6" s="1"/>
  <c r="DB100" i="6" a="1"/>
  <c r="DB100" i="6" s="1"/>
  <c r="EI100" i="6" a="1"/>
  <c r="EI100" i="6" s="1"/>
  <c r="CW100" i="6" a="1"/>
  <c r="CW100" i="6" s="1"/>
  <c r="CT100" i="6" a="1"/>
  <c r="CT100" i="6" s="1"/>
  <c r="CQ100" i="6" a="1"/>
  <c r="CQ100" i="6" s="1"/>
  <c r="CM100" i="6" a="1"/>
  <c r="CM100" i="6" s="1"/>
  <c r="ED100" i="6" a="1"/>
  <c r="ED100" i="6" s="1"/>
  <c r="CS100" i="6" a="1"/>
  <c r="CS100" i="6" s="1"/>
  <c r="CP100" i="6" a="1"/>
  <c r="CP100" i="6" s="1"/>
  <c r="EE100" i="6" a="1"/>
  <c r="EE100" i="6" s="1"/>
  <c r="EF100" i="6" a="1"/>
  <c r="EF100" i="6" s="1"/>
  <c r="CN100" i="6" a="1"/>
  <c r="CN100" i="6" s="1"/>
  <c r="EC100" i="6" a="1"/>
  <c r="EC100" i="6" s="1"/>
  <c r="CD100" i="6" a="1"/>
  <c r="CD100" i="6" s="1"/>
  <c r="CH100" i="6" a="1"/>
  <c r="CH100" i="6" s="1"/>
  <c r="CK100" i="6" a="1"/>
  <c r="CK100" i="6" s="1"/>
  <c r="CG100" i="6" a="1"/>
  <c r="CG100" i="6" s="1"/>
  <c r="CJ100" i="6" a="1"/>
  <c r="CJ100" i="6" s="1"/>
  <c r="CE100" i="6" a="1"/>
  <c r="CE100" i="6" s="1"/>
  <c r="CB100" i="6" a="1"/>
  <c r="CB100" i="6" s="1"/>
  <c r="BW100" i="6"/>
  <c r="F104" i="21" s="1"/>
  <c r="AZ100" i="6" a="1"/>
  <c r="AZ100" i="6" s="1"/>
  <c r="AW100" i="6" a="1"/>
  <c r="AW100" i="6" s="1"/>
  <c r="AR100" i="6" a="1"/>
  <c r="AR100" i="6" s="1"/>
  <c r="AN100" i="6" a="1"/>
  <c r="AN100" i="6" s="1"/>
  <c r="AJ100" i="6"/>
  <c r="BN100" i="6" s="1" a="1"/>
  <c r="BN100" i="6" s="1"/>
  <c r="AF100" i="6" a="1"/>
  <c r="AF100" i="6" s="1"/>
  <c r="Y100" i="6" a="1"/>
  <c r="Y100" i="6" s="1"/>
  <c r="EA100" i="6" a="1"/>
  <c r="EA100" i="6" s="1"/>
  <c r="BX100" i="6"/>
  <c r="H104" i="21" s="1"/>
  <c r="AY100" i="6"/>
  <c r="BS100" i="6" s="1" a="1"/>
  <c r="BS100" i="6" s="1"/>
  <c r="AV100" i="6"/>
  <c r="BR100" i="6" s="1" a="1"/>
  <c r="BR100" i="6" s="1"/>
  <c r="AQ100" i="6" a="1"/>
  <c r="AQ100" i="6" s="1"/>
  <c r="AM100" i="6"/>
  <c r="BO100" i="6" s="1" a="1"/>
  <c r="BO100" i="6" s="1"/>
  <c r="AI100" i="6" a="1"/>
  <c r="AI100" i="6" s="1"/>
  <c r="AE100" i="6" a="1"/>
  <c r="AE100" i="6" s="1"/>
  <c r="AB100" i="6" a="1"/>
  <c r="AB100" i="6" s="1"/>
  <c r="BY100" i="6"/>
  <c r="J104" i="21" s="1"/>
  <c r="BB100" i="6"/>
  <c r="BT100" i="6" s="1" a="1"/>
  <c r="BT100" i="6" s="1"/>
  <c r="AU100" i="6" a="1"/>
  <c r="AU100" i="6" s="1"/>
  <c r="AP100" i="6"/>
  <c r="BP100" i="6" s="1" a="1"/>
  <c r="BP100" i="6" s="1"/>
  <c r="AL100" i="6" a="1"/>
  <c r="AL100" i="6" s="1"/>
  <c r="AH100" i="6" a="1"/>
  <c r="AH100" i="6" s="1"/>
  <c r="AD100" i="6"/>
  <c r="BL100" i="6" s="1" a="1"/>
  <c r="BL100" i="6" s="1"/>
  <c r="AA100" i="6"/>
  <c r="BK100" i="6" s="1" a="1"/>
  <c r="BK100" i="6" s="1"/>
  <c r="CA100" i="6" a="1"/>
  <c r="CA100" i="6" s="1"/>
  <c r="BV100" i="6"/>
  <c r="D104" i="21" s="1"/>
  <c r="BA100" i="6" a="1"/>
  <c r="BA100" i="6" s="1"/>
  <c r="AX100" i="6" a="1"/>
  <c r="AX100" i="6" s="1"/>
  <c r="AT100" i="6" a="1"/>
  <c r="AT100" i="6" s="1"/>
  <c r="AS100" i="6"/>
  <c r="BQ100" i="6" s="1" a="1"/>
  <c r="BQ100" i="6" s="1"/>
  <c r="AO100" i="6" a="1"/>
  <c r="AO100" i="6" s="1"/>
  <c r="AK100" i="6" a="1"/>
  <c r="AK100" i="6" s="1"/>
  <c r="AG100" i="6"/>
  <c r="BM100" i="6" s="1" a="1"/>
  <c r="BM100" i="6" s="1"/>
  <c r="AC100" i="6" a="1"/>
  <c r="AC100" i="6" s="1"/>
  <c r="Z100" i="6" a="1"/>
  <c r="Z100" i="6" s="1"/>
  <c r="X100" i="6"/>
  <c r="BJ100" i="6" s="1" a="1"/>
  <c r="BJ100" i="6" s="1"/>
  <c r="U100" i="6"/>
  <c r="BI100" i="6" s="1" a="1"/>
  <c r="BI100" i="6" s="1"/>
  <c r="Q100" i="6" a="1"/>
  <c r="Q100" i="6" s="1"/>
  <c r="O100" i="6"/>
  <c r="BG100" i="6" s="1" a="1"/>
  <c r="BG100" i="6" s="1"/>
  <c r="K100" i="6" a="1"/>
  <c r="K100" i="6" s="1"/>
  <c r="W100" i="6" a="1"/>
  <c r="W100" i="6" s="1"/>
  <c r="T100" i="6" a="1"/>
  <c r="T100" i="6" s="1"/>
  <c r="P100" i="6" a="1"/>
  <c r="P100" i="6" s="1"/>
  <c r="N100" i="6" a="1"/>
  <c r="N100" i="6" s="1"/>
  <c r="J100" i="6" a="1"/>
  <c r="J100" i="6" s="1"/>
  <c r="V100" i="6" a="1"/>
  <c r="V100" i="6" s="1"/>
  <c r="S100" i="6" a="1"/>
  <c r="S100" i="6" s="1"/>
  <c r="M100" i="6" a="1"/>
  <c r="M100" i="6" s="1"/>
  <c r="R100" i="6"/>
  <c r="BH100" i="6" s="1" a="1"/>
  <c r="BH100" i="6" s="1"/>
  <c r="L100" i="6"/>
  <c r="BF100" i="6" s="1" a="1"/>
  <c r="BF100" i="6" s="1"/>
  <c r="H100" i="6" a="1"/>
  <c r="H100" i="6" s="1"/>
  <c r="E100" i="6" a="1"/>
  <c r="E100" i="6" s="1"/>
  <c r="G100" i="6" a="1"/>
  <c r="G100" i="6" s="1"/>
  <c r="F100" i="6"/>
  <c r="BD100" i="6" s="1" a="1"/>
  <c r="BD100" i="6" s="1"/>
  <c r="C100" i="6" a="1"/>
  <c r="C100" i="6" s="1"/>
  <c r="B104" i="21" s="1"/>
  <c r="I100" i="6"/>
  <c r="BE100" i="6" s="1" a="1"/>
  <c r="BE100" i="6" s="1"/>
  <c r="D100" i="6" a="1"/>
  <c r="D100" i="6" s="1"/>
  <c r="ES85" i="6"/>
  <c r="C89" i="21" s="1"/>
  <c r="ET85" i="6"/>
  <c r="E89" i="21" s="1"/>
  <c r="EU85" i="6"/>
  <c r="G89" i="21" s="1"/>
  <c r="EV85" i="6"/>
  <c r="I89" i="21" s="1"/>
  <c r="EQ85" i="6" a="1"/>
  <c r="EQ85" i="6" s="1"/>
  <c r="DX85" i="6" a="1"/>
  <c r="DX85" i="6" s="1"/>
  <c r="DW85" i="6" a="1"/>
  <c r="DW85" i="6" s="1"/>
  <c r="EP85" i="6" a="1"/>
  <c r="EP85" i="6" s="1"/>
  <c r="DT85" i="6" a="1"/>
  <c r="DT85" i="6" s="1"/>
  <c r="DU85" i="6" a="1"/>
  <c r="DU85" i="6" s="1"/>
  <c r="EO85" i="6" a="1"/>
  <c r="EO85" i="6" s="1"/>
  <c r="DO85" i="6" a="1"/>
  <c r="DO85" i="6" s="1"/>
  <c r="DR85" i="6" a="1"/>
  <c r="DR85" i="6" s="1"/>
  <c r="DN85" i="6" a="1"/>
  <c r="DN85" i="6" s="1"/>
  <c r="DQ85" i="6" a="1"/>
  <c r="DQ85" i="6" s="1"/>
  <c r="EN85" i="6" a="1"/>
  <c r="EN85" i="6" s="1"/>
  <c r="EM85" i="6" a="1"/>
  <c r="EM85" i="6" s="1"/>
  <c r="DL85" i="6" a="1"/>
  <c r="DL85" i="6" s="1"/>
  <c r="DI85" i="6" a="1"/>
  <c r="DI85" i="6" s="1"/>
  <c r="DH85" i="6" a="1"/>
  <c r="DH85" i="6" s="1"/>
  <c r="DK85" i="6" a="1"/>
  <c r="DK85" i="6" s="1"/>
  <c r="EL85" i="6" a="1"/>
  <c r="EL85" i="6" s="1"/>
  <c r="EK85" i="6" a="1"/>
  <c r="EK85" i="6" s="1"/>
  <c r="DE85" i="6" a="1"/>
  <c r="DE85" i="6" s="1"/>
  <c r="EJ85" i="6" a="1"/>
  <c r="EJ85" i="6" s="1"/>
  <c r="DB85" i="6" a="1"/>
  <c r="DB85" i="6" s="1"/>
  <c r="CZ85" i="6" a="1"/>
  <c r="CZ85" i="6" s="1"/>
  <c r="EH85" i="6" a="1"/>
  <c r="EH85" i="6" s="1"/>
  <c r="CV85" i="6" a="1"/>
  <c r="CV85" i="6" s="1"/>
  <c r="DC85" i="6" a="1"/>
  <c r="DC85" i="6" s="1"/>
  <c r="EI85" i="6" a="1"/>
  <c r="EI85" i="6" s="1"/>
  <c r="CY85" i="6" a="1"/>
  <c r="CY85" i="6" s="1"/>
  <c r="CW85" i="6" a="1"/>
  <c r="CW85" i="6" s="1"/>
  <c r="DF85" i="6" a="1"/>
  <c r="DF85" i="6" s="1"/>
  <c r="CQ85" i="6" a="1"/>
  <c r="CQ85" i="6" s="1"/>
  <c r="CS85" i="6" a="1"/>
  <c r="CS85" i="6" s="1"/>
  <c r="EE85" i="6" a="1"/>
  <c r="EE85" i="6" s="1"/>
  <c r="CM85" i="6" a="1"/>
  <c r="CM85" i="6" s="1"/>
  <c r="EF85" i="6" a="1"/>
  <c r="EF85" i="6" s="1"/>
  <c r="CP85" i="6" a="1"/>
  <c r="CP85" i="6" s="1"/>
  <c r="CT85" i="6" a="1"/>
  <c r="CT85" i="6" s="1"/>
  <c r="CN85" i="6" a="1"/>
  <c r="CN85" i="6" s="1"/>
  <c r="ED85" i="6" a="1"/>
  <c r="ED85" i="6" s="1"/>
  <c r="CK85" i="6" a="1"/>
  <c r="CK85" i="6" s="1"/>
  <c r="CH85" i="6" a="1"/>
  <c r="CH85" i="6" s="1"/>
  <c r="EB85" i="6" a="1"/>
  <c r="EB85" i="6" s="1"/>
  <c r="CD85" i="6" a="1"/>
  <c r="CD85" i="6" s="1"/>
  <c r="CJ85" i="6" a="1"/>
  <c r="CJ85" i="6" s="1"/>
  <c r="CG85" i="6" a="1"/>
  <c r="CG85" i="6" s="1"/>
  <c r="CE85" i="6" a="1"/>
  <c r="CE85" i="6" s="1"/>
  <c r="CB85" i="6" a="1"/>
  <c r="CB85" i="6" s="1"/>
  <c r="BW85" i="6"/>
  <c r="F89" i="21" s="1"/>
  <c r="BB85" i="6"/>
  <c r="BT85" i="6" s="1" a="1"/>
  <c r="BT85" i="6" s="1"/>
  <c r="AY85" i="6"/>
  <c r="BS85" i="6" s="1" a="1"/>
  <c r="BS85" i="6" s="1"/>
  <c r="AU85" i="6" a="1"/>
  <c r="AU85" i="6" s="1"/>
  <c r="AQ85" i="6" a="1"/>
  <c r="AQ85" i="6" s="1"/>
  <c r="AM85" i="6"/>
  <c r="BO85" i="6" s="1" a="1"/>
  <c r="BO85" i="6" s="1"/>
  <c r="AI85" i="6" a="1"/>
  <c r="AI85" i="6" s="1"/>
  <c r="AB85" i="6" a="1"/>
  <c r="AB85" i="6" s="1"/>
  <c r="Y85" i="6" a="1"/>
  <c r="Y85" i="6" s="1"/>
  <c r="BX85" i="6"/>
  <c r="H89" i="21" s="1"/>
  <c r="AX85" i="6" a="1"/>
  <c r="AX85" i="6" s="1"/>
  <c r="AP85" i="6"/>
  <c r="BP85" i="6" s="1" a="1"/>
  <c r="BP85" i="6" s="1"/>
  <c r="AL85" i="6" a="1"/>
  <c r="AL85" i="6" s="1"/>
  <c r="AH85" i="6" a="1"/>
  <c r="AH85" i="6" s="1"/>
  <c r="AE85" i="6" a="1"/>
  <c r="AE85" i="6" s="1"/>
  <c r="AA85" i="6"/>
  <c r="BK85" i="6" s="1" a="1"/>
  <c r="BK85" i="6" s="1"/>
  <c r="CA85" i="6" a="1"/>
  <c r="CA85" i="6" s="1"/>
  <c r="EA85" i="6" a="1"/>
  <c r="EA85" i="6" s="1"/>
  <c r="BY85" i="6"/>
  <c r="J89" i="21" s="1"/>
  <c r="BA85" i="6" a="1"/>
  <c r="BA85" i="6" s="1"/>
  <c r="AW85" i="6" a="1"/>
  <c r="AW85" i="6" s="1"/>
  <c r="AT85" i="6" a="1"/>
  <c r="AT85" i="6" s="1"/>
  <c r="AS85" i="6"/>
  <c r="BQ85" i="6" s="1" a="1"/>
  <c r="BQ85" i="6" s="1"/>
  <c r="AO85" i="6" a="1"/>
  <c r="AO85" i="6" s="1"/>
  <c r="AK85" i="6" a="1"/>
  <c r="AK85" i="6" s="1"/>
  <c r="AG85" i="6"/>
  <c r="BM85" i="6" s="1" a="1"/>
  <c r="BM85" i="6" s="1"/>
  <c r="AD85" i="6"/>
  <c r="BL85" i="6" s="1" a="1"/>
  <c r="BL85" i="6" s="1"/>
  <c r="Z85" i="6" a="1"/>
  <c r="Z85" i="6" s="1"/>
  <c r="BV85" i="6"/>
  <c r="D89" i="21" s="1"/>
  <c r="AZ85" i="6" a="1"/>
  <c r="AZ85" i="6" s="1"/>
  <c r="AV85" i="6"/>
  <c r="BR85" i="6" s="1" a="1"/>
  <c r="BR85" i="6" s="1"/>
  <c r="AR85" i="6" a="1"/>
  <c r="AR85" i="6" s="1"/>
  <c r="AN85" i="6" a="1"/>
  <c r="AN85" i="6" s="1"/>
  <c r="AJ85" i="6"/>
  <c r="BN85" i="6" s="1" a="1"/>
  <c r="BN85" i="6" s="1"/>
  <c r="AF85" i="6" a="1"/>
  <c r="AF85" i="6" s="1"/>
  <c r="AC85" i="6" a="1"/>
  <c r="AC85" i="6" s="1"/>
  <c r="X85" i="6"/>
  <c r="BJ85" i="6" s="1" a="1"/>
  <c r="BJ85" i="6" s="1"/>
  <c r="T85" i="6" a="1"/>
  <c r="T85" i="6" s="1"/>
  <c r="R85" i="6"/>
  <c r="BH85" i="6" s="1" a="1"/>
  <c r="BH85" i="6" s="1"/>
  <c r="O85" i="6"/>
  <c r="BG85" i="6" s="1" a="1"/>
  <c r="BG85" i="6" s="1"/>
  <c r="L85" i="6"/>
  <c r="BF85" i="6" s="1" a="1"/>
  <c r="BF85" i="6" s="1"/>
  <c r="S85" i="6" a="1"/>
  <c r="S85" i="6" s="1"/>
  <c r="Q85" i="6" a="1"/>
  <c r="Q85" i="6" s="1"/>
  <c r="K85" i="6" a="1"/>
  <c r="K85" i="6" s="1"/>
  <c r="W85" i="6" a="1"/>
  <c r="W85" i="6" s="1"/>
  <c r="P85" i="6" a="1"/>
  <c r="P85" i="6" s="1"/>
  <c r="N85" i="6" a="1"/>
  <c r="N85" i="6" s="1"/>
  <c r="J85" i="6" a="1"/>
  <c r="J85" i="6" s="1"/>
  <c r="V85" i="6" a="1"/>
  <c r="V85" i="6" s="1"/>
  <c r="U85" i="6"/>
  <c r="BI85" i="6" s="1" a="1"/>
  <c r="BI85" i="6" s="1"/>
  <c r="M85" i="6" a="1"/>
  <c r="M85" i="6" s="1"/>
  <c r="H85" i="6" a="1"/>
  <c r="H85" i="6" s="1"/>
  <c r="F85" i="6"/>
  <c r="BD85" i="6" s="1" a="1"/>
  <c r="BD85" i="6" s="1"/>
  <c r="G85" i="6" a="1"/>
  <c r="G85" i="6" s="1"/>
  <c r="D85" i="6" a="1"/>
  <c r="D85" i="6" s="1"/>
  <c r="I85" i="6"/>
  <c r="BE85" i="6" s="1" a="1"/>
  <c r="BE85" i="6" s="1"/>
  <c r="E85" i="6" a="1"/>
  <c r="E85" i="6" s="1"/>
  <c r="C85" i="6" a="1"/>
  <c r="C85" i="6" s="1"/>
  <c r="B89" i="21" s="1"/>
  <c r="ES61" i="6"/>
  <c r="C65" i="21" s="1"/>
  <c r="ET61" i="6"/>
  <c r="E65" i="21" s="1"/>
  <c r="EU61" i="6"/>
  <c r="G65" i="21" s="1"/>
  <c r="EV61" i="6"/>
  <c r="I65" i="21" s="1"/>
  <c r="EQ61" i="6" a="1"/>
  <c r="EQ61" i="6" s="1"/>
  <c r="DX61" i="6" a="1"/>
  <c r="DX61" i="6" s="1"/>
  <c r="DW61" i="6" a="1"/>
  <c r="DW61" i="6" s="1"/>
  <c r="EP61" i="6" a="1"/>
  <c r="EP61" i="6" s="1"/>
  <c r="DT61" i="6" a="1"/>
  <c r="DT61" i="6" s="1"/>
  <c r="DU61" i="6" a="1"/>
  <c r="DU61" i="6" s="1"/>
  <c r="DO61" i="6" a="1"/>
  <c r="DO61" i="6" s="1"/>
  <c r="DR61" i="6" a="1"/>
  <c r="DR61" i="6" s="1"/>
  <c r="DN61" i="6" a="1"/>
  <c r="DN61" i="6" s="1"/>
  <c r="EN61" i="6" a="1"/>
  <c r="EN61" i="6" s="1"/>
  <c r="EO61" i="6" a="1"/>
  <c r="EO61" i="6" s="1"/>
  <c r="DQ61" i="6" a="1"/>
  <c r="DQ61" i="6" s="1"/>
  <c r="DK61" i="6" a="1"/>
  <c r="DK61" i="6" s="1"/>
  <c r="EM61" i="6" a="1"/>
  <c r="EM61" i="6" s="1"/>
  <c r="DI61" i="6" a="1"/>
  <c r="DI61" i="6" s="1"/>
  <c r="DH61" i="6" a="1"/>
  <c r="DH61" i="6" s="1"/>
  <c r="EK61" i="6" a="1"/>
  <c r="EK61" i="6" s="1"/>
  <c r="DL61" i="6" a="1"/>
  <c r="DL61" i="6" s="1"/>
  <c r="EL61" i="6" a="1"/>
  <c r="EL61" i="6" s="1"/>
  <c r="DE61" i="6" a="1"/>
  <c r="DE61" i="6" s="1"/>
  <c r="EJ61" i="6" a="1"/>
  <c r="EJ61" i="6" s="1"/>
  <c r="DB61" i="6" a="1"/>
  <c r="DB61" i="6" s="1"/>
  <c r="CZ61" i="6" a="1"/>
  <c r="CZ61" i="6" s="1"/>
  <c r="CW61" i="6" a="1"/>
  <c r="CW61" i="6" s="1"/>
  <c r="CY61" i="6" a="1"/>
  <c r="CY61" i="6" s="1"/>
  <c r="DF61" i="6" a="1"/>
  <c r="DF61" i="6" s="1"/>
  <c r="DC61" i="6" a="1"/>
  <c r="DC61" i="6" s="1"/>
  <c r="EH61" i="6" a="1"/>
  <c r="EH61" i="6" s="1"/>
  <c r="CT61" i="6" a="1"/>
  <c r="CT61" i="6" s="1"/>
  <c r="CQ61" i="6" a="1"/>
  <c r="CQ61" i="6" s="1"/>
  <c r="CV61" i="6" a="1"/>
  <c r="CV61" i="6" s="1"/>
  <c r="EE61" i="6" a="1"/>
  <c r="EE61" i="6" s="1"/>
  <c r="CM61" i="6" a="1"/>
  <c r="CM61" i="6" s="1"/>
  <c r="EG61" i="6" a="1"/>
  <c r="EG61" i="6" s="1"/>
  <c r="CS61" i="6" a="1"/>
  <c r="CS61" i="6" s="1"/>
  <c r="EF61" i="6" a="1"/>
  <c r="EF61" i="6" s="1"/>
  <c r="CP61" i="6" a="1"/>
  <c r="CP61" i="6" s="1"/>
  <c r="CN61" i="6" a="1"/>
  <c r="CN61" i="6" s="1"/>
  <c r="CK61" i="6" a="1"/>
  <c r="CK61" i="6" s="1"/>
  <c r="CH61" i="6" a="1"/>
  <c r="CH61" i="6" s="1"/>
  <c r="EB61" i="6" a="1"/>
  <c r="EB61" i="6" s="1"/>
  <c r="CD61" i="6" a="1"/>
  <c r="CD61" i="6" s="1"/>
  <c r="ED61" i="6" a="1"/>
  <c r="ED61" i="6" s="1"/>
  <c r="CJ61" i="6" a="1"/>
  <c r="CJ61" i="6" s="1"/>
  <c r="EC61" i="6" a="1"/>
  <c r="EC61" i="6" s="1"/>
  <c r="CG61" i="6" a="1"/>
  <c r="CG61" i="6" s="1"/>
  <c r="CE61" i="6" a="1"/>
  <c r="CE61" i="6" s="1"/>
  <c r="CA61" i="6" a="1"/>
  <c r="CA61" i="6" s="1"/>
  <c r="BW61" i="6"/>
  <c r="F65" i="21" s="1"/>
  <c r="AY61" i="6"/>
  <c r="BS61" i="6" s="1" a="1"/>
  <c r="BS61" i="6" s="1"/>
  <c r="AV61" i="6"/>
  <c r="BR61" i="6" s="1" a="1"/>
  <c r="BR61" i="6" s="1"/>
  <c r="AR61" i="6" a="1"/>
  <c r="AR61" i="6" s="1"/>
  <c r="AN61" i="6" a="1"/>
  <c r="AN61" i="6" s="1"/>
  <c r="AJ61" i="6"/>
  <c r="BN61" i="6" s="1" a="1"/>
  <c r="BN61" i="6" s="1"/>
  <c r="AF61" i="6" a="1"/>
  <c r="AF61" i="6" s="1"/>
  <c r="AB61" i="6" a="1"/>
  <c r="AB61" i="6" s="1"/>
  <c r="CB61" i="6" a="1"/>
  <c r="CB61" i="6" s="1"/>
  <c r="BX61" i="6"/>
  <c r="H65" i="21" s="1"/>
  <c r="BB61" i="6"/>
  <c r="BT61" i="6" s="1" a="1"/>
  <c r="BT61" i="6" s="1"/>
  <c r="AX61" i="6" a="1"/>
  <c r="AX61" i="6" s="1"/>
  <c r="AU61" i="6" a="1"/>
  <c r="AU61" i="6" s="1"/>
  <c r="AQ61" i="6" a="1"/>
  <c r="AQ61" i="6" s="1"/>
  <c r="AM61" i="6"/>
  <c r="BO61" i="6" s="1" a="1"/>
  <c r="BO61" i="6" s="1"/>
  <c r="AI61" i="6" a="1"/>
  <c r="AI61" i="6" s="1"/>
  <c r="AE61" i="6" a="1"/>
  <c r="AE61" i="6" s="1"/>
  <c r="AA61" i="6"/>
  <c r="BK61" i="6" s="1" a="1"/>
  <c r="BK61" i="6" s="1"/>
  <c r="EA61" i="6" a="1"/>
  <c r="EA61" i="6" s="1"/>
  <c r="BY61" i="6"/>
  <c r="J65" i="21" s="1"/>
  <c r="BA61" i="6" a="1"/>
  <c r="BA61" i="6" s="1"/>
  <c r="AP61" i="6"/>
  <c r="BP61" i="6" s="1" a="1"/>
  <c r="BP61" i="6" s="1"/>
  <c r="AL61" i="6" a="1"/>
  <c r="AL61" i="6" s="1"/>
  <c r="AH61" i="6" a="1"/>
  <c r="AH61" i="6" s="1"/>
  <c r="AD61" i="6"/>
  <c r="BL61" i="6" s="1" a="1"/>
  <c r="BL61" i="6" s="1"/>
  <c r="Z61" i="6" a="1"/>
  <c r="Z61" i="6" s="1"/>
  <c r="BV61" i="6"/>
  <c r="D65" i="21" s="1"/>
  <c r="AZ61" i="6" a="1"/>
  <c r="AZ61" i="6" s="1"/>
  <c r="AW61" i="6" a="1"/>
  <c r="AW61" i="6" s="1"/>
  <c r="AT61" i="6" a="1"/>
  <c r="AT61" i="6" s="1"/>
  <c r="AS61" i="6"/>
  <c r="BQ61" i="6" s="1" a="1"/>
  <c r="BQ61" i="6" s="1"/>
  <c r="AO61" i="6" a="1"/>
  <c r="AO61" i="6" s="1"/>
  <c r="AK61" i="6" a="1"/>
  <c r="AK61" i="6" s="1"/>
  <c r="AG61" i="6"/>
  <c r="BM61" i="6" s="1" a="1"/>
  <c r="BM61" i="6" s="1"/>
  <c r="AC61" i="6" a="1"/>
  <c r="AC61" i="6" s="1"/>
  <c r="Y61" i="6" a="1"/>
  <c r="Y61" i="6" s="1"/>
  <c r="R61" i="6"/>
  <c r="BH61" i="6" s="1" a="1"/>
  <c r="BH61" i="6" s="1"/>
  <c r="O61" i="6"/>
  <c r="BG61" i="6" s="1" a="1"/>
  <c r="BG61" i="6" s="1"/>
  <c r="J61" i="6" a="1"/>
  <c r="J61" i="6" s="1"/>
  <c r="X61" i="6"/>
  <c r="BJ61" i="6" s="1" a="1"/>
  <c r="BJ61" i="6" s="1"/>
  <c r="U61" i="6"/>
  <c r="BI61" i="6" s="1" a="1"/>
  <c r="BI61" i="6" s="1"/>
  <c r="Q61" i="6" a="1"/>
  <c r="Q61" i="6" s="1"/>
  <c r="L61" i="6"/>
  <c r="BF61" i="6" s="1" a="1"/>
  <c r="BF61" i="6" s="1"/>
  <c r="W61" i="6" a="1"/>
  <c r="W61" i="6" s="1"/>
  <c r="T61" i="6" a="1"/>
  <c r="T61" i="6" s="1"/>
  <c r="P61" i="6" a="1"/>
  <c r="P61" i="6" s="1"/>
  <c r="N61" i="6" a="1"/>
  <c r="N61" i="6" s="1"/>
  <c r="V61" i="6" a="1"/>
  <c r="V61" i="6" s="1"/>
  <c r="S61" i="6" a="1"/>
  <c r="S61" i="6" s="1"/>
  <c r="M61" i="6" a="1"/>
  <c r="M61" i="6" s="1"/>
  <c r="K61" i="6" a="1"/>
  <c r="K61" i="6" s="1"/>
  <c r="G61" i="6" a="1"/>
  <c r="G61" i="6" s="1"/>
  <c r="F61" i="6"/>
  <c r="BD61" i="6" s="1" a="1"/>
  <c r="BD61" i="6" s="1"/>
  <c r="I61" i="6"/>
  <c r="BE61" i="6" s="1" a="1"/>
  <c r="BE61" i="6" s="1"/>
  <c r="D61" i="6" a="1"/>
  <c r="D61" i="6" s="1"/>
  <c r="C61" i="6" a="1"/>
  <c r="C61" i="6" s="1"/>
  <c r="B65" i="21" s="1"/>
  <c r="H61" i="6" a="1"/>
  <c r="H61" i="6" s="1"/>
  <c r="E61" i="6" a="1"/>
  <c r="E61" i="6" s="1"/>
  <c r="ES51" i="6"/>
  <c r="ET51" i="6"/>
  <c r="EU51" i="6"/>
  <c r="EV51" i="6"/>
  <c r="DT51" i="6" a="1"/>
  <c r="DT51" i="6" s="1"/>
  <c r="DX51" i="6" a="1"/>
  <c r="DX51" i="6" s="1"/>
  <c r="DW51" i="6" a="1"/>
  <c r="DW51" i="6" s="1"/>
  <c r="DU51" i="6" a="1"/>
  <c r="DU51" i="6" s="1"/>
  <c r="DR51" i="6" a="1"/>
  <c r="DR51" i="6" s="1"/>
  <c r="DK51" i="6" a="1"/>
  <c r="DK51" i="6" s="1"/>
  <c r="DN51" i="6" a="1"/>
  <c r="DN51" i="6" s="1"/>
  <c r="DI51" i="6" a="1"/>
  <c r="DI51" i="6" s="1"/>
  <c r="DQ51" i="6" a="1"/>
  <c r="DQ51" i="6" s="1"/>
  <c r="DO51" i="6" a="1"/>
  <c r="DO51" i="6" s="1"/>
  <c r="DL51" i="6" a="1"/>
  <c r="DL51" i="6" s="1"/>
  <c r="DF51" i="6" a="1"/>
  <c r="DF51" i="6" s="1"/>
  <c r="DH51" i="6" a="1"/>
  <c r="DH51" i="6" s="1"/>
  <c r="DB51" i="6" a="1"/>
  <c r="DB51" i="6" s="1"/>
  <c r="CY51" i="6" a="1"/>
  <c r="CY51" i="6" s="1"/>
  <c r="CW51" i="6" a="1"/>
  <c r="CW51" i="6" s="1"/>
  <c r="DE51" i="6" a="1"/>
  <c r="DE51" i="6" s="1"/>
  <c r="DC51" i="6" a="1"/>
  <c r="DC51" i="6" s="1"/>
  <c r="CZ51" i="6" a="1"/>
  <c r="CZ51" i="6" s="1"/>
  <c r="CT51" i="6" a="1"/>
  <c r="CT51" i="6" s="1"/>
  <c r="CQ51" i="6" a="1"/>
  <c r="CQ51" i="6" s="1"/>
  <c r="CM51" i="6" a="1"/>
  <c r="CM51" i="6" s="1"/>
  <c r="CS51" i="6" a="1"/>
  <c r="CS51" i="6" s="1"/>
  <c r="CP51" i="6" a="1"/>
  <c r="CP51" i="6" s="1"/>
  <c r="CV51" i="6" a="1"/>
  <c r="CV51" i="6" s="1"/>
  <c r="CN51" i="6" a="1"/>
  <c r="CN51" i="6" s="1"/>
  <c r="CK51" i="6" a="1"/>
  <c r="CK51" i="6" s="1"/>
  <c r="CH51" i="6" a="1"/>
  <c r="CH51" i="6" s="1"/>
  <c r="CD51" i="6" a="1"/>
  <c r="CD51" i="6" s="1"/>
  <c r="CJ51" i="6" a="1"/>
  <c r="CJ51" i="6" s="1"/>
  <c r="CG51" i="6" a="1"/>
  <c r="CG51" i="6" s="1"/>
  <c r="CE51" i="6" a="1"/>
  <c r="CE51" i="6" s="1"/>
  <c r="CA51" i="6" a="1"/>
  <c r="CA51" i="6" s="1"/>
  <c r="BW51" i="6"/>
  <c r="BB51" i="6"/>
  <c r="AY51" i="6"/>
  <c r="AV51" i="6"/>
  <c r="CB51" i="6" a="1"/>
  <c r="CB51" i="6" s="1"/>
  <c r="BX51" i="6"/>
  <c r="BA51" i="6" a="1"/>
  <c r="BA51" i="6" s="1"/>
  <c r="AX51" i="6" a="1"/>
  <c r="AX51" i="6" s="1"/>
  <c r="AU51" i="6" a="1"/>
  <c r="AU51" i="6" s="1"/>
  <c r="BY51" i="6"/>
  <c r="AT51" i="6" a="1"/>
  <c r="AT51" i="6" s="1"/>
  <c r="BV51" i="6"/>
  <c r="AZ51" i="6" a="1"/>
  <c r="AZ51" i="6" s="1"/>
  <c r="AW51" i="6" a="1"/>
  <c r="AW51" i="6" s="1"/>
  <c r="AS51" i="6"/>
  <c r="AO51" i="6" a="1"/>
  <c r="AO51" i="6" s="1"/>
  <c r="AL51" i="6" a="1"/>
  <c r="AL51" i="6" s="1"/>
  <c r="AE51" i="6" a="1"/>
  <c r="AE51" i="6" s="1"/>
  <c r="AA51" i="6"/>
  <c r="W51" i="6" a="1"/>
  <c r="W51" i="6" s="1"/>
  <c r="U51" i="6"/>
  <c r="Q51" i="6" a="1"/>
  <c r="Q51" i="6" s="1"/>
  <c r="AR51" i="6" a="1"/>
  <c r="AR51" i="6" s="1"/>
  <c r="AK51" i="6" a="1"/>
  <c r="AK51" i="6" s="1"/>
  <c r="AH51" i="6" a="1"/>
  <c r="AH51" i="6" s="1"/>
  <c r="AD51" i="6"/>
  <c r="Z51" i="6" a="1"/>
  <c r="Z51" i="6" s="1"/>
  <c r="V51" i="6" a="1"/>
  <c r="V51" i="6" s="1"/>
  <c r="T51" i="6" a="1"/>
  <c r="T51" i="6" s="1"/>
  <c r="N51" i="6" a="1"/>
  <c r="N51" i="6" s="1"/>
  <c r="J51" i="6" a="1"/>
  <c r="J51" i="6" s="1"/>
  <c r="AQ51" i="6" a="1"/>
  <c r="AQ51" i="6" s="1"/>
  <c r="AN51" i="6" a="1"/>
  <c r="AN51" i="6" s="1"/>
  <c r="AJ51" i="6"/>
  <c r="AG51" i="6"/>
  <c r="AC51" i="6" a="1"/>
  <c r="AC51" i="6" s="1"/>
  <c r="Y51" i="6" a="1"/>
  <c r="Y51" i="6" s="1"/>
  <c r="R51" i="6"/>
  <c r="P51" i="6" a="1"/>
  <c r="P51" i="6" s="1"/>
  <c r="M51" i="6" a="1"/>
  <c r="M51" i="6" s="1"/>
  <c r="L51" i="6"/>
  <c r="AP51" i="6"/>
  <c r="AM51" i="6"/>
  <c r="AI51" i="6" a="1"/>
  <c r="AI51" i="6" s="1"/>
  <c r="AF51" i="6" a="1"/>
  <c r="AF51" i="6" s="1"/>
  <c r="AB51" i="6" a="1"/>
  <c r="AB51" i="6" s="1"/>
  <c r="X51" i="6"/>
  <c r="S51" i="6" a="1"/>
  <c r="S51" i="6" s="1"/>
  <c r="O51" i="6"/>
  <c r="K51" i="6" a="1"/>
  <c r="K51" i="6" s="1"/>
  <c r="G51" i="6" a="1"/>
  <c r="G51" i="6" s="1"/>
  <c r="D51" i="6" a="1"/>
  <c r="D51" i="6" s="1"/>
  <c r="I51" i="6"/>
  <c r="E51" i="6" a="1"/>
  <c r="E51" i="6" s="1"/>
  <c r="C51" i="6" a="1"/>
  <c r="C51" i="6" s="1"/>
  <c r="H51" i="6" a="1"/>
  <c r="H51" i="6" s="1"/>
  <c r="F51" i="6"/>
  <c r="ES35" i="6"/>
  <c r="ET35" i="6"/>
  <c r="EU35" i="6"/>
  <c r="EV35" i="6"/>
  <c r="DX35" i="6" a="1"/>
  <c r="DX35" i="6" s="1"/>
  <c r="DT35" i="6" a="1"/>
  <c r="DT35" i="6" s="1"/>
  <c r="DW35" i="6" a="1"/>
  <c r="DW35" i="6" s="1"/>
  <c r="DU35" i="6" a="1"/>
  <c r="DU35" i="6" s="1"/>
  <c r="DR35" i="6" a="1"/>
  <c r="DR35" i="6" s="1"/>
  <c r="DQ35" i="6" a="1"/>
  <c r="DQ35" i="6" s="1"/>
  <c r="DK35" i="6" a="1"/>
  <c r="DK35" i="6" s="1"/>
  <c r="DN35" i="6" a="1"/>
  <c r="DN35" i="6" s="1"/>
  <c r="DL35" i="6" a="1"/>
  <c r="DL35" i="6" s="1"/>
  <c r="DO35" i="6" a="1"/>
  <c r="DO35" i="6" s="1"/>
  <c r="DF35" i="6" a="1"/>
  <c r="DF35" i="6" s="1"/>
  <c r="DH35" i="6" a="1"/>
  <c r="DH35" i="6" s="1"/>
  <c r="DI35" i="6" a="1"/>
  <c r="DI35" i="6" s="1"/>
  <c r="DB35" i="6" a="1"/>
  <c r="DB35" i="6" s="1"/>
  <c r="CZ35" i="6" a="1"/>
  <c r="CZ35" i="6" s="1"/>
  <c r="CW35" i="6" a="1"/>
  <c r="CW35" i="6" s="1"/>
  <c r="DE35" i="6" a="1"/>
  <c r="DE35" i="6" s="1"/>
  <c r="DC35" i="6" a="1"/>
  <c r="DC35" i="6" s="1"/>
  <c r="CY35" i="6" a="1"/>
  <c r="CY35" i="6" s="1"/>
  <c r="CT35" i="6" a="1"/>
  <c r="CT35" i="6" s="1"/>
  <c r="CQ35" i="6" a="1"/>
  <c r="CQ35" i="6" s="1"/>
  <c r="CM35" i="6" a="1"/>
  <c r="CM35" i="6" s="1"/>
  <c r="CS35" i="6" a="1"/>
  <c r="CS35" i="6" s="1"/>
  <c r="CP35" i="6" a="1"/>
  <c r="CP35" i="6" s="1"/>
  <c r="CV35" i="6" a="1"/>
  <c r="CV35" i="6" s="1"/>
  <c r="CN35" i="6" a="1"/>
  <c r="CN35" i="6" s="1"/>
  <c r="CK35" i="6" a="1"/>
  <c r="CK35" i="6" s="1"/>
  <c r="CH35" i="6" a="1"/>
  <c r="CH35" i="6" s="1"/>
  <c r="CD35" i="6" a="1"/>
  <c r="CD35" i="6" s="1"/>
  <c r="CA35" i="6" a="1"/>
  <c r="CA35" i="6" s="1"/>
  <c r="CJ35" i="6" a="1"/>
  <c r="CJ35" i="6" s="1"/>
  <c r="CG35" i="6" a="1"/>
  <c r="CG35" i="6" s="1"/>
  <c r="CE35" i="6" a="1"/>
  <c r="CE35" i="6" s="1"/>
  <c r="CB35" i="6" a="1"/>
  <c r="CB35" i="6" s="1"/>
  <c r="BW35" i="6"/>
  <c r="BA35" i="6" a="1"/>
  <c r="BA35" i="6" s="1"/>
  <c r="AX35" i="6" a="1"/>
  <c r="AX35" i="6" s="1"/>
  <c r="AU35" i="6" a="1"/>
  <c r="AU35" i="6" s="1"/>
  <c r="BX35" i="6"/>
  <c r="AT35" i="6" a="1"/>
  <c r="AT35" i="6" s="1"/>
  <c r="BY35" i="6"/>
  <c r="AZ35" i="6" a="1"/>
  <c r="AZ35" i="6" s="1"/>
  <c r="AW35" i="6" a="1"/>
  <c r="AW35" i="6" s="1"/>
  <c r="BV35" i="6"/>
  <c r="BB35" i="6"/>
  <c r="AY35" i="6"/>
  <c r="AV35" i="6"/>
  <c r="AS35" i="6"/>
  <c r="AO35" i="6" a="1"/>
  <c r="AO35" i="6" s="1"/>
  <c r="AK35" i="6" a="1"/>
  <c r="AK35" i="6" s="1"/>
  <c r="AH35" i="6" a="1"/>
  <c r="AH35" i="6" s="1"/>
  <c r="AD35" i="6"/>
  <c r="AA35" i="6"/>
  <c r="W35" i="6" a="1"/>
  <c r="W35" i="6" s="1"/>
  <c r="U35" i="6"/>
  <c r="AR35" i="6" a="1"/>
  <c r="AR35" i="6" s="1"/>
  <c r="AN35" i="6" a="1"/>
  <c r="AN35" i="6" s="1"/>
  <c r="AJ35" i="6"/>
  <c r="AG35" i="6"/>
  <c r="AC35" i="6" a="1"/>
  <c r="AC35" i="6" s="1"/>
  <c r="Z35" i="6" a="1"/>
  <c r="Z35" i="6" s="1"/>
  <c r="V35" i="6" a="1"/>
  <c r="V35" i="6" s="1"/>
  <c r="T35" i="6" a="1"/>
  <c r="T35" i="6" s="1"/>
  <c r="R35" i="6"/>
  <c r="N35" i="6" a="1"/>
  <c r="N35" i="6" s="1"/>
  <c r="AQ35" i="6" a="1"/>
  <c r="AQ35" i="6" s="1"/>
  <c r="AM35" i="6"/>
  <c r="AI35" i="6" a="1"/>
  <c r="AI35" i="6" s="1"/>
  <c r="AF35" i="6" a="1"/>
  <c r="AF35" i="6" s="1"/>
  <c r="Y35" i="6" a="1"/>
  <c r="Y35" i="6" s="1"/>
  <c r="Q35" i="6" a="1"/>
  <c r="Q35" i="6" s="1"/>
  <c r="M35" i="6" a="1"/>
  <c r="M35" i="6" s="1"/>
  <c r="AP35" i="6"/>
  <c r="AL35" i="6" a="1"/>
  <c r="AL35" i="6" s="1"/>
  <c r="AE35" i="6" a="1"/>
  <c r="AE35" i="6" s="1"/>
  <c r="AB35" i="6" a="1"/>
  <c r="AB35" i="6" s="1"/>
  <c r="X35" i="6"/>
  <c r="S35" i="6" a="1"/>
  <c r="S35" i="6" s="1"/>
  <c r="P35" i="6" a="1"/>
  <c r="P35" i="6" s="1"/>
  <c r="O35" i="6"/>
  <c r="G35" i="6" a="1"/>
  <c r="G35" i="6" s="1"/>
  <c r="J35" i="6" a="1"/>
  <c r="J35" i="6" s="1"/>
  <c r="D35" i="6" a="1"/>
  <c r="D35" i="6" s="1"/>
  <c r="L35" i="6"/>
  <c r="I35" i="6"/>
  <c r="E35" i="6" a="1"/>
  <c r="E35" i="6" s="1"/>
  <c r="C35" i="6" a="1"/>
  <c r="C35" i="6" s="1"/>
  <c r="K35" i="6" a="1"/>
  <c r="K35" i="6" s="1"/>
  <c r="H35" i="6" a="1"/>
  <c r="H35" i="6" s="1"/>
  <c r="F35" i="6"/>
  <c r="DT19" i="6" a="1"/>
  <c r="DT19" i="6" s="1"/>
  <c r="DQ19" i="6" a="1"/>
  <c r="DQ19" i="6" s="1"/>
  <c r="DL19" i="6" a="1"/>
  <c r="DL19" i="6" s="1"/>
  <c r="DI19" i="6" a="1"/>
  <c r="DI19" i="6" s="1"/>
  <c r="DB19" i="6" a="1"/>
  <c r="DB19" i="6" s="1"/>
  <c r="CZ19" i="6" a="1"/>
  <c r="CZ19" i="6" s="1"/>
  <c r="CM19" i="6" a="1"/>
  <c r="CM19" i="6" s="1"/>
  <c r="CS19" i="6" a="1"/>
  <c r="CS19" i="6" s="1"/>
  <c r="CD19" i="6" a="1"/>
  <c r="CD19" i="6" s="1"/>
  <c r="CA19" i="6" a="1"/>
  <c r="CA19" i="6" s="1"/>
  <c r="AX19" i="6" a="1"/>
  <c r="AX19" i="6" s="1"/>
  <c r="AU19" i="6" a="1"/>
  <c r="AU19" i="6" s="1"/>
  <c r="BA19" i="6" a="1"/>
  <c r="BA19" i="6" s="1"/>
  <c r="AW19" i="6" a="1"/>
  <c r="AW19" i="6" s="1"/>
  <c r="AY19" i="6" s="1"/>
  <c r="AT19" i="6" a="1"/>
  <c r="AT19" i="6" s="1"/>
  <c r="AO19" i="6" a="1"/>
  <c r="AO19" i="6" s="1"/>
  <c r="AC19" i="6" a="1"/>
  <c r="AC19" i="6" s="1"/>
  <c r="W19" i="6" a="1"/>
  <c r="W19" i="6" s="1"/>
  <c r="AR19" i="6" a="1"/>
  <c r="AR19" i="6" s="1"/>
  <c r="AF19" i="6" a="1"/>
  <c r="AF19" i="6" s="1"/>
  <c r="T19" i="6" a="1"/>
  <c r="T19" i="6" s="1"/>
  <c r="N19" i="6" a="1"/>
  <c r="N19" i="6" s="1"/>
  <c r="AI19" i="6" a="1"/>
  <c r="AI19" i="6" s="1"/>
  <c r="Q19" i="6" a="1"/>
  <c r="Q19" i="6" s="1"/>
  <c r="AL19" i="6" a="1"/>
  <c r="AL19" i="6" s="1"/>
  <c r="Z19" i="6" a="1"/>
  <c r="Z19" i="6" s="1"/>
  <c r="S19" i="6" a="1"/>
  <c r="S19" i="6" s="1"/>
  <c r="U19" i="6" s="1"/>
  <c r="H19" i="6" a="1"/>
  <c r="H19" i="6" s="1"/>
  <c r="E19" i="6" a="1"/>
  <c r="E19" i="6" s="1"/>
  <c r="C19" i="6" a="1"/>
  <c r="C19" i="6" s="1"/>
  <c r="K19" i="6" a="1"/>
  <c r="K19" i="6" s="1"/>
  <c r="EV102" i="6"/>
  <c r="I106" i="21" s="1"/>
  <c r="ES102" i="6"/>
  <c r="C106" i="21" s="1"/>
  <c r="ET102" i="6"/>
  <c r="E106" i="21" s="1"/>
  <c r="DX102" i="6" a="1"/>
  <c r="DX102" i="6" s="1"/>
  <c r="EU102" i="6"/>
  <c r="G106" i="21" s="1"/>
  <c r="EQ102" i="6" a="1"/>
  <c r="EQ102" i="6" s="1"/>
  <c r="DU102" i="6" a="1"/>
  <c r="DU102" i="6" s="1"/>
  <c r="DQ102" i="6" a="1"/>
  <c r="DQ102" i="6" s="1"/>
  <c r="DT102" i="6" a="1"/>
  <c r="DT102" i="6" s="1"/>
  <c r="EP102" i="6" a="1"/>
  <c r="EP102" i="6" s="1"/>
  <c r="DR102" i="6" a="1"/>
  <c r="DR102" i="6" s="1"/>
  <c r="DO102" i="6" a="1"/>
  <c r="DO102" i="6" s="1"/>
  <c r="DN102" i="6" a="1"/>
  <c r="DN102" i="6" s="1"/>
  <c r="DW102" i="6" a="1"/>
  <c r="DW102" i="6" s="1"/>
  <c r="EM102" i="6" a="1"/>
  <c r="EM102" i="6" s="1"/>
  <c r="EN102" i="6" a="1"/>
  <c r="EN102" i="6" s="1"/>
  <c r="DL102" i="6" a="1"/>
  <c r="DL102" i="6" s="1"/>
  <c r="EO102" i="6" a="1"/>
  <c r="EO102" i="6" s="1"/>
  <c r="DK102" i="6" a="1"/>
  <c r="DK102" i="6" s="1"/>
  <c r="DI102" i="6" a="1"/>
  <c r="DI102" i="6" s="1"/>
  <c r="DH102" i="6" a="1"/>
  <c r="DH102" i="6" s="1"/>
  <c r="EL102" i="6" a="1"/>
  <c r="EL102" i="6" s="1"/>
  <c r="DF102" i="6" a="1"/>
  <c r="DF102" i="6" s="1"/>
  <c r="DE102" i="6" a="1"/>
  <c r="DE102" i="6" s="1"/>
  <c r="EK102" i="6" a="1"/>
  <c r="EK102" i="6" s="1"/>
  <c r="EH102" i="6" a="1"/>
  <c r="EH102" i="6" s="1"/>
  <c r="EJ102" i="6" a="1"/>
  <c r="EJ102" i="6" s="1"/>
  <c r="CY102" i="6" a="1"/>
  <c r="CY102" i="6" s="1"/>
  <c r="CW102" i="6" a="1"/>
  <c r="CW102" i="6" s="1"/>
  <c r="DC102" i="6" a="1"/>
  <c r="DC102" i="6" s="1"/>
  <c r="EI102" i="6" a="1"/>
  <c r="EI102" i="6" s="1"/>
  <c r="DB102" i="6" a="1"/>
  <c r="DB102" i="6" s="1"/>
  <c r="CZ102" i="6" a="1"/>
  <c r="CZ102" i="6" s="1"/>
  <c r="CV102" i="6" a="1"/>
  <c r="CV102" i="6" s="1"/>
  <c r="CS102" i="6" a="1"/>
  <c r="CS102" i="6" s="1"/>
  <c r="EF102" i="6" a="1"/>
  <c r="EF102" i="6" s="1"/>
  <c r="CM102" i="6" a="1"/>
  <c r="CM102" i="6" s="1"/>
  <c r="ED102" i="6" a="1"/>
  <c r="ED102" i="6" s="1"/>
  <c r="CQ102" i="6" a="1"/>
  <c r="CQ102" i="6" s="1"/>
  <c r="CT102" i="6" a="1"/>
  <c r="CT102" i="6" s="1"/>
  <c r="CP102" i="6" a="1"/>
  <c r="CP102" i="6" s="1"/>
  <c r="EE102" i="6" a="1"/>
  <c r="EE102" i="6" s="1"/>
  <c r="CN102" i="6" a="1"/>
  <c r="CN102" i="6" s="1"/>
  <c r="CD102" i="6" a="1"/>
  <c r="CD102" i="6" s="1"/>
  <c r="CH102" i="6" a="1"/>
  <c r="CH102" i="6" s="1"/>
  <c r="CK102" i="6" a="1"/>
  <c r="CK102" i="6" s="1"/>
  <c r="CG102" i="6" a="1"/>
  <c r="CG102" i="6" s="1"/>
  <c r="EB102" i="6" a="1"/>
  <c r="EB102" i="6" s="1"/>
  <c r="CJ102" i="6" a="1"/>
  <c r="CJ102" i="6" s="1"/>
  <c r="CE102" i="6" a="1"/>
  <c r="CE102" i="6" s="1"/>
  <c r="CB102" i="6" a="1"/>
  <c r="CB102" i="6" s="1"/>
  <c r="BW102" i="6"/>
  <c r="F106" i="21" s="1"/>
  <c r="AZ102" i="6" a="1"/>
  <c r="AZ102" i="6" s="1"/>
  <c r="AV102" i="6"/>
  <c r="BR102" i="6" s="1" a="1"/>
  <c r="BR102" i="6" s="1"/>
  <c r="AP102" i="6"/>
  <c r="BP102" i="6" s="1" a="1"/>
  <c r="BP102" i="6" s="1"/>
  <c r="AL102" i="6" a="1"/>
  <c r="AL102" i="6" s="1"/>
  <c r="AE102" i="6" a="1"/>
  <c r="AE102" i="6" s="1"/>
  <c r="AB102" i="6" a="1"/>
  <c r="AB102" i="6" s="1"/>
  <c r="EA102" i="6" a="1"/>
  <c r="EA102" i="6" s="1"/>
  <c r="BX102" i="6"/>
  <c r="H106" i="21" s="1"/>
  <c r="AY102" i="6"/>
  <c r="BS102" i="6" s="1" a="1"/>
  <c r="BS102" i="6" s="1"/>
  <c r="AU102" i="6" a="1"/>
  <c r="AU102" i="6" s="1"/>
  <c r="AS102" i="6"/>
  <c r="BQ102" i="6" s="1" a="1"/>
  <c r="BQ102" i="6" s="1"/>
  <c r="AO102" i="6" a="1"/>
  <c r="AO102" i="6" s="1"/>
  <c r="AK102" i="6" a="1"/>
  <c r="AK102" i="6" s="1"/>
  <c r="AH102" i="6" a="1"/>
  <c r="AH102" i="6" s="1"/>
  <c r="AD102" i="6"/>
  <c r="BL102" i="6" s="1" a="1"/>
  <c r="BL102" i="6" s="1"/>
  <c r="AA102" i="6"/>
  <c r="BK102" i="6" s="1" a="1"/>
  <c r="BK102" i="6" s="1"/>
  <c r="BY102" i="6"/>
  <c r="J106" i="21" s="1"/>
  <c r="BB102" i="6"/>
  <c r="BT102" i="6" s="1" a="1"/>
  <c r="BT102" i="6" s="1"/>
  <c r="AX102" i="6" a="1"/>
  <c r="AX102" i="6" s="1"/>
  <c r="AT102" i="6" a="1"/>
  <c r="AT102" i="6" s="1"/>
  <c r="AR102" i="6" a="1"/>
  <c r="AR102" i="6" s="1"/>
  <c r="AN102" i="6" a="1"/>
  <c r="AN102" i="6" s="1"/>
  <c r="AJ102" i="6"/>
  <c r="BN102" i="6" s="1" a="1"/>
  <c r="BN102" i="6" s="1"/>
  <c r="AG102" i="6"/>
  <c r="BM102" i="6" s="1" a="1"/>
  <c r="BM102" i="6" s="1"/>
  <c r="AC102" i="6" a="1"/>
  <c r="AC102" i="6" s="1"/>
  <c r="Z102" i="6" a="1"/>
  <c r="Z102" i="6" s="1"/>
  <c r="CA102" i="6" a="1"/>
  <c r="CA102" i="6" s="1"/>
  <c r="BV102" i="6"/>
  <c r="D106" i="21" s="1"/>
  <c r="BA102" i="6" a="1"/>
  <c r="BA102" i="6" s="1"/>
  <c r="AW102" i="6" a="1"/>
  <c r="AW102" i="6" s="1"/>
  <c r="AQ102" i="6" a="1"/>
  <c r="AQ102" i="6" s="1"/>
  <c r="AM102" i="6"/>
  <c r="BO102" i="6" s="1" a="1"/>
  <c r="BO102" i="6" s="1"/>
  <c r="AI102" i="6" a="1"/>
  <c r="AI102" i="6" s="1"/>
  <c r="AF102" i="6" a="1"/>
  <c r="AF102" i="6" s="1"/>
  <c r="Y102" i="6" a="1"/>
  <c r="Y102" i="6" s="1"/>
  <c r="R102" i="6"/>
  <c r="BH102" i="6" s="1" a="1"/>
  <c r="BH102" i="6" s="1"/>
  <c r="X102" i="6"/>
  <c r="BJ102" i="6" s="1" a="1"/>
  <c r="BJ102" i="6" s="1"/>
  <c r="U102" i="6"/>
  <c r="BI102" i="6" s="1" a="1"/>
  <c r="BI102" i="6" s="1"/>
  <c r="Q102" i="6" a="1"/>
  <c r="Q102" i="6" s="1"/>
  <c r="O102" i="6"/>
  <c r="BG102" i="6" s="1" a="1"/>
  <c r="BG102" i="6" s="1"/>
  <c r="L102" i="6"/>
  <c r="BF102" i="6" s="1" a="1"/>
  <c r="BF102" i="6" s="1"/>
  <c r="W102" i="6" a="1"/>
  <c r="W102" i="6" s="1"/>
  <c r="T102" i="6" a="1"/>
  <c r="T102" i="6" s="1"/>
  <c r="N102" i="6" a="1"/>
  <c r="N102" i="6" s="1"/>
  <c r="K102" i="6" a="1"/>
  <c r="K102" i="6" s="1"/>
  <c r="V102" i="6" a="1"/>
  <c r="V102" i="6" s="1"/>
  <c r="S102" i="6" a="1"/>
  <c r="S102" i="6" s="1"/>
  <c r="P102" i="6" a="1"/>
  <c r="P102" i="6" s="1"/>
  <c r="M102" i="6" a="1"/>
  <c r="M102" i="6" s="1"/>
  <c r="J102" i="6" a="1"/>
  <c r="J102" i="6" s="1"/>
  <c r="I102" i="6"/>
  <c r="BE102" i="6" s="1" a="1"/>
  <c r="BE102" i="6" s="1"/>
  <c r="F102" i="6"/>
  <c r="BD102" i="6" s="1" a="1"/>
  <c r="BD102" i="6" s="1"/>
  <c r="C102" i="6" a="1"/>
  <c r="C102" i="6" s="1"/>
  <c r="B106" i="21" s="1"/>
  <c r="H102" i="6" a="1"/>
  <c r="H102" i="6" s="1"/>
  <c r="G102" i="6" a="1"/>
  <c r="G102" i="6" s="1"/>
  <c r="D102" i="6" a="1"/>
  <c r="D102" i="6" s="1"/>
  <c r="E102" i="6" a="1"/>
  <c r="E102" i="6" s="1"/>
  <c r="ES83" i="6"/>
  <c r="C87" i="21" s="1"/>
  <c r="ET83" i="6"/>
  <c r="E87" i="21" s="1"/>
  <c r="EU83" i="6"/>
  <c r="G87" i="21" s="1"/>
  <c r="EV83" i="6"/>
  <c r="I87" i="21" s="1"/>
  <c r="DX83" i="6" a="1"/>
  <c r="DX83" i="6" s="1"/>
  <c r="DW83" i="6" a="1"/>
  <c r="DW83" i="6" s="1"/>
  <c r="EQ83" i="6" a="1"/>
  <c r="EQ83" i="6" s="1"/>
  <c r="EP83" i="6" a="1"/>
  <c r="EP83" i="6" s="1"/>
  <c r="DT83" i="6" a="1"/>
  <c r="DT83" i="6" s="1"/>
  <c r="DU83" i="6" a="1"/>
  <c r="DU83" i="6" s="1"/>
  <c r="DQ83" i="6" a="1"/>
  <c r="DQ83" i="6" s="1"/>
  <c r="DN83" i="6" a="1"/>
  <c r="DN83" i="6" s="1"/>
  <c r="EO83" i="6" a="1"/>
  <c r="EO83" i="6" s="1"/>
  <c r="EN83" i="6" a="1"/>
  <c r="EN83" i="6" s="1"/>
  <c r="DR83" i="6" a="1"/>
  <c r="DR83" i="6" s="1"/>
  <c r="DO83" i="6" a="1"/>
  <c r="DO83" i="6" s="1"/>
  <c r="EM83" i="6" a="1"/>
  <c r="EM83" i="6" s="1"/>
  <c r="DL83" i="6" a="1"/>
  <c r="DL83" i="6" s="1"/>
  <c r="DI83" i="6" a="1"/>
  <c r="DI83" i="6" s="1"/>
  <c r="DK83" i="6" a="1"/>
  <c r="DK83" i="6" s="1"/>
  <c r="EL83" i="6" a="1"/>
  <c r="EL83" i="6" s="1"/>
  <c r="DH83" i="6" a="1"/>
  <c r="DH83" i="6" s="1"/>
  <c r="DE83" i="6" a="1"/>
  <c r="DE83" i="6" s="1"/>
  <c r="EJ83" i="6" a="1"/>
  <c r="EJ83" i="6" s="1"/>
  <c r="DB83" i="6" a="1"/>
  <c r="DB83" i="6" s="1"/>
  <c r="CZ83" i="6" a="1"/>
  <c r="CZ83" i="6" s="1"/>
  <c r="EH83" i="6" a="1"/>
  <c r="EH83" i="6" s="1"/>
  <c r="CV83" i="6" a="1"/>
  <c r="CV83" i="6" s="1"/>
  <c r="DC83" i="6" a="1"/>
  <c r="DC83" i="6" s="1"/>
  <c r="EI83" i="6" a="1"/>
  <c r="EI83" i="6" s="1"/>
  <c r="CY83" i="6" a="1"/>
  <c r="CY83" i="6" s="1"/>
  <c r="DF83" i="6" a="1"/>
  <c r="DF83" i="6" s="1"/>
  <c r="CW83" i="6" a="1"/>
  <c r="CW83" i="6" s="1"/>
  <c r="CT83" i="6" a="1"/>
  <c r="CT83" i="6" s="1"/>
  <c r="CQ83" i="6" a="1"/>
  <c r="CQ83" i="6" s="1"/>
  <c r="EE83" i="6" a="1"/>
  <c r="EE83" i="6" s="1"/>
  <c r="CM83" i="6" a="1"/>
  <c r="CM83" i="6" s="1"/>
  <c r="CS83" i="6" a="1"/>
  <c r="CS83" i="6" s="1"/>
  <c r="EF83" i="6" a="1"/>
  <c r="EF83" i="6" s="1"/>
  <c r="CP83" i="6" a="1"/>
  <c r="CP83" i="6" s="1"/>
  <c r="CN83" i="6" a="1"/>
  <c r="CN83" i="6" s="1"/>
  <c r="CJ83" i="6" a="1"/>
  <c r="CJ83" i="6" s="1"/>
  <c r="CH83" i="6" a="1"/>
  <c r="CH83" i="6" s="1"/>
  <c r="EB83" i="6" a="1"/>
  <c r="EB83" i="6" s="1"/>
  <c r="CD83" i="6" a="1"/>
  <c r="CD83" i="6" s="1"/>
  <c r="ED83" i="6" a="1"/>
  <c r="ED83" i="6" s="1"/>
  <c r="CK83" i="6" a="1"/>
  <c r="CK83" i="6" s="1"/>
  <c r="EC83" i="6" a="1"/>
  <c r="EC83" i="6" s="1"/>
  <c r="CG83" i="6" a="1"/>
  <c r="CG83" i="6" s="1"/>
  <c r="CE83" i="6" a="1"/>
  <c r="CE83" i="6" s="1"/>
  <c r="CB83" i="6" a="1"/>
  <c r="CB83" i="6" s="1"/>
  <c r="BW83" i="6"/>
  <c r="F87" i="21" s="1"/>
  <c r="BB83" i="6"/>
  <c r="BT83" i="6" s="1" a="1"/>
  <c r="BT83" i="6" s="1"/>
  <c r="AX83" i="6" a="1"/>
  <c r="AX83" i="6" s="1"/>
  <c r="AR83" i="6" a="1"/>
  <c r="AR83" i="6" s="1"/>
  <c r="AO83" i="6" a="1"/>
  <c r="AO83" i="6" s="1"/>
  <c r="AL83" i="6" a="1"/>
  <c r="AL83" i="6" s="1"/>
  <c r="AH83" i="6" a="1"/>
  <c r="AH83" i="6" s="1"/>
  <c r="AD83" i="6"/>
  <c r="BL83" i="6" s="1" a="1"/>
  <c r="BL83" i="6" s="1"/>
  <c r="Z83" i="6" a="1"/>
  <c r="Z83" i="6" s="1"/>
  <c r="BX83" i="6"/>
  <c r="H87" i="21" s="1"/>
  <c r="BA83" i="6" a="1"/>
  <c r="BA83" i="6" s="1"/>
  <c r="AU83" i="6" a="1"/>
  <c r="AU83" i="6" s="1"/>
  <c r="AK83" i="6" a="1"/>
  <c r="AK83" i="6" s="1"/>
  <c r="AG83" i="6"/>
  <c r="BM83" i="6" s="1" a="1"/>
  <c r="BM83" i="6" s="1"/>
  <c r="AC83" i="6" a="1"/>
  <c r="AC83" i="6" s="1"/>
  <c r="Y83" i="6" a="1"/>
  <c r="Y83" i="6" s="1"/>
  <c r="CA83" i="6" a="1"/>
  <c r="CA83" i="6" s="1"/>
  <c r="EA83" i="6" a="1"/>
  <c r="EA83" i="6" s="1"/>
  <c r="BY83" i="6"/>
  <c r="J87" i="21" s="1"/>
  <c r="AZ83" i="6" a="1"/>
  <c r="AZ83" i="6" s="1"/>
  <c r="AW83" i="6" a="1"/>
  <c r="AW83" i="6" s="1"/>
  <c r="AT83" i="6" a="1"/>
  <c r="AT83" i="6" s="1"/>
  <c r="AQ83" i="6" a="1"/>
  <c r="AQ83" i="6" s="1"/>
  <c r="AN83" i="6" a="1"/>
  <c r="AN83" i="6" s="1"/>
  <c r="AJ83" i="6"/>
  <c r="BN83" i="6" s="1" a="1"/>
  <c r="BN83" i="6" s="1"/>
  <c r="AF83" i="6" a="1"/>
  <c r="AF83" i="6" s="1"/>
  <c r="AB83" i="6" a="1"/>
  <c r="AB83" i="6" s="1"/>
  <c r="BV83" i="6"/>
  <c r="D87" i="21" s="1"/>
  <c r="AY83" i="6"/>
  <c r="BS83" i="6" s="1" a="1"/>
  <c r="BS83" i="6" s="1"/>
  <c r="AV83" i="6"/>
  <c r="BR83" i="6" s="1" a="1"/>
  <c r="BR83" i="6" s="1"/>
  <c r="AS83" i="6"/>
  <c r="BQ83" i="6" s="1" a="1"/>
  <c r="BQ83" i="6" s="1"/>
  <c r="AP83" i="6"/>
  <c r="BP83" i="6" s="1" a="1"/>
  <c r="BP83" i="6" s="1"/>
  <c r="AM83" i="6"/>
  <c r="BO83" i="6" s="1" a="1"/>
  <c r="BO83" i="6" s="1"/>
  <c r="AI83" i="6" a="1"/>
  <c r="AI83" i="6" s="1"/>
  <c r="AE83" i="6" a="1"/>
  <c r="AE83" i="6" s="1"/>
  <c r="AA83" i="6"/>
  <c r="BK83" i="6" s="1" a="1"/>
  <c r="BK83" i="6" s="1"/>
  <c r="J83" i="6" a="1"/>
  <c r="J83" i="6" s="1"/>
  <c r="W83" i="6" a="1"/>
  <c r="W83" i="6" s="1"/>
  <c r="U83" i="6"/>
  <c r="BI83" i="6" s="1" a="1"/>
  <c r="BI83" i="6" s="1"/>
  <c r="P83" i="6" a="1"/>
  <c r="P83" i="6" s="1"/>
  <c r="N83" i="6" a="1"/>
  <c r="N83" i="6" s="1"/>
  <c r="V83" i="6" a="1"/>
  <c r="V83" i="6" s="1"/>
  <c r="T83" i="6" a="1"/>
  <c r="T83" i="6" s="1"/>
  <c r="R83" i="6"/>
  <c r="BH83" i="6" s="1" a="1"/>
  <c r="BH83" i="6" s="1"/>
  <c r="M83" i="6" a="1"/>
  <c r="M83" i="6" s="1"/>
  <c r="L83" i="6"/>
  <c r="BF83" i="6" s="1" a="1"/>
  <c r="BF83" i="6" s="1"/>
  <c r="X83" i="6"/>
  <c r="BJ83" i="6" s="1" a="1"/>
  <c r="BJ83" i="6" s="1"/>
  <c r="S83" i="6" a="1"/>
  <c r="S83" i="6" s="1"/>
  <c r="Q83" i="6" a="1"/>
  <c r="Q83" i="6" s="1"/>
  <c r="O83" i="6"/>
  <c r="BG83" i="6" s="1" a="1"/>
  <c r="BG83" i="6" s="1"/>
  <c r="K83" i="6" a="1"/>
  <c r="K83" i="6" s="1"/>
  <c r="E83" i="6" a="1"/>
  <c r="E83" i="6" s="1"/>
  <c r="C83" i="6" a="1"/>
  <c r="C83" i="6" s="1"/>
  <c r="B87" i="21" s="1"/>
  <c r="G83" i="6" a="1"/>
  <c r="G83" i="6" s="1"/>
  <c r="I83" i="6"/>
  <c r="BE83" i="6" s="1" a="1"/>
  <c r="BE83" i="6" s="1"/>
  <c r="F83" i="6"/>
  <c r="BD83" i="6" s="1" a="1"/>
  <c r="BD83" i="6" s="1"/>
  <c r="H83" i="6" a="1"/>
  <c r="H83" i="6" s="1"/>
  <c r="D83" i="6" a="1"/>
  <c r="D83" i="6" s="1"/>
  <c r="ES70" i="6"/>
  <c r="C74" i="21" s="1"/>
  <c r="ET70" i="6"/>
  <c r="E74" i="21" s="1"/>
  <c r="EU70" i="6"/>
  <c r="G74" i="21" s="1"/>
  <c r="EV70" i="6"/>
  <c r="I74" i="21" s="1"/>
  <c r="DX70" i="6" a="1"/>
  <c r="DX70" i="6" s="1"/>
  <c r="EQ70" i="6" a="1"/>
  <c r="EQ70" i="6" s="1"/>
  <c r="EP70" i="6" a="1"/>
  <c r="EP70" i="6" s="1"/>
  <c r="DU70" i="6" a="1"/>
  <c r="DU70" i="6" s="1"/>
  <c r="DO70" i="6" a="1"/>
  <c r="DO70" i="6" s="1"/>
  <c r="DW70" i="6" a="1"/>
  <c r="DW70" i="6" s="1"/>
  <c r="DT70" i="6" a="1"/>
  <c r="DT70" i="6" s="1"/>
  <c r="DN70" i="6" a="1"/>
  <c r="DN70" i="6" s="1"/>
  <c r="DR70" i="6" a="1"/>
  <c r="DR70" i="6" s="1"/>
  <c r="DQ70" i="6" a="1"/>
  <c r="DQ70" i="6" s="1"/>
  <c r="EM70" i="6" a="1"/>
  <c r="EM70" i="6" s="1"/>
  <c r="EN70" i="6" a="1"/>
  <c r="EN70" i="6" s="1"/>
  <c r="DL70" i="6" a="1"/>
  <c r="DL70" i="6" s="1"/>
  <c r="DI70" i="6" a="1"/>
  <c r="DI70" i="6" s="1"/>
  <c r="DH70" i="6" a="1"/>
  <c r="DH70" i="6" s="1"/>
  <c r="EL70" i="6" a="1"/>
  <c r="EL70" i="6" s="1"/>
  <c r="DK70" i="6" a="1"/>
  <c r="DK70" i="6" s="1"/>
  <c r="DE70" i="6" a="1"/>
  <c r="DE70" i="6" s="1"/>
  <c r="DF70" i="6" a="1"/>
  <c r="DF70" i="6" s="1"/>
  <c r="CY70" i="6" a="1"/>
  <c r="CY70" i="6" s="1"/>
  <c r="EH70" i="6" a="1"/>
  <c r="EH70" i="6" s="1"/>
  <c r="EJ70" i="6" a="1"/>
  <c r="EJ70" i="6" s="1"/>
  <c r="CW70" i="6" a="1"/>
  <c r="CW70" i="6" s="1"/>
  <c r="DC70" i="6" a="1"/>
  <c r="DC70" i="6" s="1"/>
  <c r="EI70" i="6" a="1"/>
  <c r="EI70" i="6" s="1"/>
  <c r="DB70" i="6" a="1"/>
  <c r="DB70" i="6" s="1"/>
  <c r="CZ70" i="6" a="1"/>
  <c r="CZ70" i="6" s="1"/>
  <c r="CV70" i="6" a="1"/>
  <c r="CV70" i="6" s="1"/>
  <c r="CT70" i="6" a="1"/>
  <c r="CT70" i="6" s="1"/>
  <c r="CQ70" i="6" a="1"/>
  <c r="CQ70" i="6" s="1"/>
  <c r="CM70" i="6" a="1"/>
  <c r="CM70" i="6" s="1"/>
  <c r="CS70" i="6" a="1"/>
  <c r="CS70" i="6" s="1"/>
  <c r="CP70" i="6" a="1"/>
  <c r="CP70" i="6" s="1"/>
  <c r="EE70" i="6" a="1"/>
  <c r="EE70" i="6" s="1"/>
  <c r="EG70" i="6" a="1"/>
  <c r="EG70" i="6" s="1"/>
  <c r="EF70" i="6" a="1"/>
  <c r="EF70" i="6" s="1"/>
  <c r="CN70" i="6" a="1"/>
  <c r="CN70" i="6" s="1"/>
  <c r="ED70" i="6" a="1"/>
  <c r="ED70" i="6" s="1"/>
  <c r="EC70" i="6" a="1"/>
  <c r="EC70" i="6" s="1"/>
  <c r="CD70" i="6" a="1"/>
  <c r="CD70" i="6" s="1"/>
  <c r="CK70" i="6" a="1"/>
  <c r="CK70" i="6" s="1"/>
  <c r="CH70" i="6" a="1"/>
  <c r="CH70" i="6" s="1"/>
  <c r="CJ70" i="6" a="1"/>
  <c r="CJ70" i="6" s="1"/>
  <c r="CG70" i="6" a="1"/>
  <c r="CG70" i="6" s="1"/>
  <c r="EB70" i="6" a="1"/>
  <c r="EB70" i="6" s="1"/>
  <c r="CE70" i="6" a="1"/>
  <c r="CE70" i="6" s="1"/>
  <c r="CB70" i="6" a="1"/>
  <c r="CB70" i="6" s="1"/>
  <c r="BW70" i="6"/>
  <c r="F74" i="21" s="1"/>
  <c r="AZ70" i="6" a="1"/>
  <c r="AZ70" i="6" s="1"/>
  <c r="AV70" i="6"/>
  <c r="BR70" i="6" s="1" a="1"/>
  <c r="BR70" i="6" s="1"/>
  <c r="AS70" i="6"/>
  <c r="BQ70" i="6" s="1" a="1"/>
  <c r="BQ70" i="6" s="1"/>
  <c r="AO70" i="6" a="1"/>
  <c r="AO70" i="6" s="1"/>
  <c r="AK70" i="6" a="1"/>
  <c r="AK70" i="6" s="1"/>
  <c r="AG70" i="6"/>
  <c r="BM70" i="6" s="1" a="1"/>
  <c r="BM70" i="6" s="1"/>
  <c r="AC70" i="6" a="1"/>
  <c r="AC70" i="6" s="1"/>
  <c r="Y70" i="6" a="1"/>
  <c r="Y70" i="6" s="1"/>
  <c r="EA70" i="6" a="1"/>
  <c r="EA70" i="6" s="1"/>
  <c r="BX70" i="6"/>
  <c r="H74" i="21" s="1"/>
  <c r="AY70" i="6"/>
  <c r="BS70" i="6" s="1" a="1"/>
  <c r="BS70" i="6" s="1"/>
  <c r="AU70" i="6" a="1"/>
  <c r="AU70" i="6" s="1"/>
  <c r="AR70" i="6" a="1"/>
  <c r="AR70" i="6" s="1"/>
  <c r="AN70" i="6" a="1"/>
  <c r="AN70" i="6" s="1"/>
  <c r="AJ70" i="6"/>
  <c r="BN70" i="6" s="1" a="1"/>
  <c r="BN70" i="6" s="1"/>
  <c r="AF70" i="6" a="1"/>
  <c r="AF70" i="6" s="1"/>
  <c r="AB70" i="6" a="1"/>
  <c r="AB70" i="6" s="1"/>
  <c r="BY70" i="6"/>
  <c r="J74" i="21" s="1"/>
  <c r="BB70" i="6"/>
  <c r="BT70" i="6" s="1" a="1"/>
  <c r="BT70" i="6" s="1"/>
  <c r="AX70" i="6" a="1"/>
  <c r="AX70" i="6" s="1"/>
  <c r="AT70" i="6" a="1"/>
  <c r="AT70" i="6" s="1"/>
  <c r="AQ70" i="6" a="1"/>
  <c r="AQ70" i="6" s="1"/>
  <c r="AM70" i="6"/>
  <c r="BO70" i="6" s="1" a="1"/>
  <c r="BO70" i="6" s="1"/>
  <c r="AI70" i="6" a="1"/>
  <c r="AI70" i="6" s="1"/>
  <c r="AE70" i="6" a="1"/>
  <c r="AE70" i="6" s="1"/>
  <c r="AA70" i="6"/>
  <c r="BK70" i="6" s="1" a="1"/>
  <c r="BK70" i="6" s="1"/>
  <c r="CA70" i="6" a="1"/>
  <c r="CA70" i="6" s="1"/>
  <c r="BV70" i="6"/>
  <c r="D74" i="21" s="1"/>
  <c r="BA70" i="6" a="1"/>
  <c r="BA70" i="6" s="1"/>
  <c r="AW70" i="6" a="1"/>
  <c r="AW70" i="6" s="1"/>
  <c r="AP70" i="6"/>
  <c r="BP70" i="6" s="1" a="1"/>
  <c r="BP70" i="6" s="1"/>
  <c r="AL70" i="6" a="1"/>
  <c r="AL70" i="6" s="1"/>
  <c r="AH70" i="6" a="1"/>
  <c r="AH70" i="6" s="1"/>
  <c r="AD70" i="6"/>
  <c r="BL70" i="6" s="1" a="1"/>
  <c r="BL70" i="6" s="1"/>
  <c r="Z70" i="6" a="1"/>
  <c r="Z70" i="6" s="1"/>
  <c r="V70" i="6" a="1"/>
  <c r="V70" i="6" s="1"/>
  <c r="L70" i="6"/>
  <c r="BF70" i="6" s="1" a="1"/>
  <c r="BF70" i="6" s="1"/>
  <c r="U70" i="6"/>
  <c r="BI70" i="6" s="1" a="1"/>
  <c r="BI70" i="6" s="1"/>
  <c r="R70" i="6"/>
  <c r="BH70" i="6" s="1" a="1"/>
  <c r="BH70" i="6" s="1"/>
  <c r="O70" i="6"/>
  <c r="BG70" i="6" s="1" a="1"/>
  <c r="BG70" i="6" s="1"/>
  <c r="K70" i="6" a="1"/>
  <c r="K70" i="6" s="1"/>
  <c r="X70" i="6"/>
  <c r="BJ70" i="6" s="1" a="1"/>
  <c r="BJ70" i="6" s="1"/>
  <c r="T70" i="6" a="1"/>
  <c r="T70" i="6" s="1"/>
  <c r="Q70" i="6" a="1"/>
  <c r="Q70" i="6" s="1"/>
  <c r="N70" i="6" a="1"/>
  <c r="N70" i="6" s="1"/>
  <c r="J70" i="6" a="1"/>
  <c r="J70" i="6" s="1"/>
  <c r="W70" i="6" a="1"/>
  <c r="W70" i="6" s="1"/>
  <c r="S70" i="6" a="1"/>
  <c r="S70" i="6" s="1"/>
  <c r="P70" i="6" a="1"/>
  <c r="P70" i="6" s="1"/>
  <c r="M70" i="6" a="1"/>
  <c r="M70" i="6" s="1"/>
  <c r="I70" i="6"/>
  <c r="BE70" i="6" s="1" a="1"/>
  <c r="BE70" i="6" s="1"/>
  <c r="F70" i="6"/>
  <c r="BD70" i="6" s="1" a="1"/>
  <c r="BD70" i="6" s="1"/>
  <c r="C70" i="6" a="1"/>
  <c r="C70" i="6" s="1"/>
  <c r="B74" i="21" s="1"/>
  <c r="H70" i="6" a="1"/>
  <c r="H70" i="6" s="1"/>
  <c r="G70" i="6" a="1"/>
  <c r="G70" i="6" s="1"/>
  <c r="D70" i="6" a="1"/>
  <c r="D70" i="6" s="1"/>
  <c r="E70" i="6" a="1"/>
  <c r="E70" i="6" s="1"/>
  <c r="ES47" i="6"/>
  <c r="ET47" i="6"/>
  <c r="EU47" i="6"/>
  <c r="EV47" i="6"/>
  <c r="DT47" i="6" a="1"/>
  <c r="DT47" i="6" s="1"/>
  <c r="DX47" i="6" a="1"/>
  <c r="DX47" i="6" s="1"/>
  <c r="DW47" i="6" a="1"/>
  <c r="DW47" i="6" s="1"/>
  <c r="DU47" i="6" a="1"/>
  <c r="DU47" i="6" s="1"/>
  <c r="DR47" i="6" a="1"/>
  <c r="DR47" i="6" s="1"/>
  <c r="DO47" i="6" a="1"/>
  <c r="DO47" i="6" s="1"/>
  <c r="DL47" i="6" a="1"/>
  <c r="DL47" i="6" s="1"/>
  <c r="DK47" i="6" a="1"/>
  <c r="DK47" i="6" s="1"/>
  <c r="DQ47" i="6" a="1"/>
  <c r="DQ47" i="6" s="1"/>
  <c r="DI47" i="6" a="1"/>
  <c r="DI47" i="6" s="1"/>
  <c r="DN47" i="6" a="1"/>
  <c r="DN47" i="6" s="1"/>
  <c r="DF47" i="6" a="1"/>
  <c r="DF47" i="6" s="1"/>
  <c r="DH47" i="6" a="1"/>
  <c r="DH47" i="6" s="1"/>
  <c r="DB47" i="6" a="1"/>
  <c r="DB47" i="6" s="1"/>
  <c r="CY47" i="6" a="1"/>
  <c r="CY47" i="6" s="1"/>
  <c r="CW47" i="6" a="1"/>
  <c r="CW47" i="6" s="1"/>
  <c r="DE47" i="6" a="1"/>
  <c r="DE47" i="6" s="1"/>
  <c r="DC47" i="6" a="1"/>
  <c r="DC47" i="6" s="1"/>
  <c r="CZ47" i="6" a="1"/>
  <c r="CZ47" i="6" s="1"/>
  <c r="CT47" i="6" a="1"/>
  <c r="CT47" i="6" s="1"/>
  <c r="CQ47" i="6" a="1"/>
  <c r="CQ47" i="6" s="1"/>
  <c r="CM47" i="6" a="1"/>
  <c r="CM47" i="6" s="1"/>
  <c r="CS47" i="6" a="1"/>
  <c r="CS47" i="6" s="1"/>
  <c r="CP47" i="6" a="1"/>
  <c r="CP47" i="6" s="1"/>
  <c r="CV47" i="6" a="1"/>
  <c r="CV47" i="6" s="1"/>
  <c r="CN47" i="6" a="1"/>
  <c r="CN47" i="6" s="1"/>
  <c r="CK47" i="6" a="1"/>
  <c r="CK47" i="6" s="1"/>
  <c r="CH47" i="6" a="1"/>
  <c r="CH47" i="6" s="1"/>
  <c r="CD47" i="6" a="1"/>
  <c r="CD47" i="6" s="1"/>
  <c r="CJ47" i="6" a="1"/>
  <c r="CJ47" i="6" s="1"/>
  <c r="CG47" i="6" a="1"/>
  <c r="CG47" i="6" s="1"/>
  <c r="CE47" i="6" a="1"/>
  <c r="CE47" i="6" s="1"/>
  <c r="CA47" i="6" a="1"/>
  <c r="CA47" i="6" s="1"/>
  <c r="BW47" i="6"/>
  <c r="BB47" i="6"/>
  <c r="AY47" i="6"/>
  <c r="AU47" i="6" a="1"/>
  <c r="AU47" i="6" s="1"/>
  <c r="CB47" i="6" a="1"/>
  <c r="CB47" i="6" s="1"/>
  <c r="BX47" i="6"/>
  <c r="BA47" i="6" a="1"/>
  <c r="BA47" i="6" s="1"/>
  <c r="AX47" i="6" a="1"/>
  <c r="AX47" i="6" s="1"/>
  <c r="AT47" i="6" a="1"/>
  <c r="AT47" i="6" s="1"/>
  <c r="BY47" i="6"/>
  <c r="AW47" i="6" a="1"/>
  <c r="AW47" i="6" s="1"/>
  <c r="BV47" i="6"/>
  <c r="AZ47" i="6" a="1"/>
  <c r="AZ47" i="6" s="1"/>
  <c r="AV47" i="6"/>
  <c r="AS47" i="6"/>
  <c r="AO47" i="6" a="1"/>
  <c r="AO47" i="6" s="1"/>
  <c r="AK47" i="6" a="1"/>
  <c r="AK47" i="6" s="1"/>
  <c r="AG47" i="6"/>
  <c r="AC47" i="6" a="1"/>
  <c r="AC47" i="6" s="1"/>
  <c r="Z47" i="6" a="1"/>
  <c r="Z47" i="6" s="1"/>
  <c r="W47" i="6" a="1"/>
  <c r="W47" i="6" s="1"/>
  <c r="M47" i="6" a="1"/>
  <c r="M47" i="6" s="1"/>
  <c r="K47" i="6" a="1"/>
  <c r="K47" i="6" s="1"/>
  <c r="AR47" i="6" a="1"/>
  <c r="AR47" i="6" s="1"/>
  <c r="AN47" i="6" a="1"/>
  <c r="AN47" i="6" s="1"/>
  <c r="AJ47" i="6"/>
  <c r="AF47" i="6" a="1"/>
  <c r="AF47" i="6" s="1"/>
  <c r="Y47" i="6" a="1"/>
  <c r="Y47" i="6" s="1"/>
  <c r="V47" i="6" a="1"/>
  <c r="V47" i="6" s="1"/>
  <c r="S47" i="6" a="1"/>
  <c r="S47" i="6" s="1"/>
  <c r="P47" i="6" a="1"/>
  <c r="P47" i="6" s="1"/>
  <c r="O47" i="6"/>
  <c r="J47" i="6" a="1"/>
  <c r="J47" i="6" s="1"/>
  <c r="AQ47" i="6" a="1"/>
  <c r="AQ47" i="6" s="1"/>
  <c r="AM47" i="6"/>
  <c r="AI47" i="6" a="1"/>
  <c r="AI47" i="6" s="1"/>
  <c r="AE47" i="6" a="1"/>
  <c r="AE47" i="6" s="1"/>
  <c r="AB47" i="6" a="1"/>
  <c r="AB47" i="6" s="1"/>
  <c r="U47" i="6"/>
  <c r="R47" i="6"/>
  <c r="AP47" i="6"/>
  <c r="AL47" i="6" a="1"/>
  <c r="AL47" i="6" s="1"/>
  <c r="AH47" i="6" a="1"/>
  <c r="AH47" i="6" s="1"/>
  <c r="AD47" i="6"/>
  <c r="AA47" i="6"/>
  <c r="X47" i="6"/>
  <c r="T47" i="6" a="1"/>
  <c r="T47" i="6" s="1"/>
  <c r="Q47" i="6" a="1"/>
  <c r="Q47" i="6" s="1"/>
  <c r="N47" i="6" a="1"/>
  <c r="N47" i="6" s="1"/>
  <c r="L47" i="6"/>
  <c r="H47" i="6" a="1"/>
  <c r="H47" i="6" s="1"/>
  <c r="E47" i="6" a="1"/>
  <c r="E47" i="6" s="1"/>
  <c r="G47" i="6" a="1"/>
  <c r="G47" i="6" s="1"/>
  <c r="F47" i="6"/>
  <c r="C47" i="6" a="1"/>
  <c r="C47" i="6" s="1"/>
  <c r="I47" i="6"/>
  <c r="D47" i="6" a="1"/>
  <c r="D47" i="6" s="1"/>
  <c r="ES31" i="6"/>
  <c r="ET31" i="6"/>
  <c r="EU31" i="6"/>
  <c r="EV31" i="6"/>
  <c r="DW31" i="6" a="1"/>
  <c r="DW31" i="6" s="1"/>
  <c r="DT31" i="6" a="1"/>
  <c r="DT31" i="6" s="1"/>
  <c r="DU31" i="6" a="1"/>
  <c r="DU31" i="6" s="1"/>
  <c r="DQ31" i="6" a="1"/>
  <c r="DQ31" i="6" s="1"/>
  <c r="DR31" i="6" a="1"/>
  <c r="DR31" i="6" s="1"/>
  <c r="DX31" i="6" a="1"/>
  <c r="DX31" i="6" s="1"/>
  <c r="DO31" i="6" a="1"/>
  <c r="DO31" i="6" s="1"/>
  <c r="DL31" i="6" a="1"/>
  <c r="DL31" i="6" s="1"/>
  <c r="DK31" i="6" a="1"/>
  <c r="DK31" i="6" s="1"/>
  <c r="DN31" i="6" a="1"/>
  <c r="DN31" i="6" s="1"/>
  <c r="DF31" i="6" a="1"/>
  <c r="DF31" i="6" s="1"/>
  <c r="DH31" i="6" a="1"/>
  <c r="DH31" i="6" s="1"/>
  <c r="DI31" i="6" a="1"/>
  <c r="DI31" i="6" s="1"/>
  <c r="DB31" i="6" a="1"/>
  <c r="DB31" i="6" s="1"/>
  <c r="CW31" i="6" a="1"/>
  <c r="CW31" i="6" s="1"/>
  <c r="CY31" i="6" a="1"/>
  <c r="CY31" i="6" s="1"/>
  <c r="DE31" i="6" a="1"/>
  <c r="DE31" i="6" s="1"/>
  <c r="DC31" i="6" a="1"/>
  <c r="DC31" i="6" s="1"/>
  <c r="CZ31" i="6" a="1"/>
  <c r="CZ31" i="6" s="1"/>
  <c r="CT31" i="6" a="1"/>
  <c r="CT31" i="6" s="1"/>
  <c r="CQ31" i="6" a="1"/>
  <c r="CQ31" i="6" s="1"/>
  <c r="CM31" i="6" a="1"/>
  <c r="CM31" i="6" s="1"/>
  <c r="CS31" i="6" a="1"/>
  <c r="CS31" i="6" s="1"/>
  <c r="CP31" i="6" a="1"/>
  <c r="CP31" i="6" s="1"/>
  <c r="CV31" i="6" a="1"/>
  <c r="CV31" i="6" s="1"/>
  <c r="CN31" i="6" a="1"/>
  <c r="CN31" i="6" s="1"/>
  <c r="CK31" i="6" a="1"/>
  <c r="CK31" i="6" s="1"/>
  <c r="CH31" i="6" a="1"/>
  <c r="CH31" i="6" s="1"/>
  <c r="CD31" i="6" a="1"/>
  <c r="CD31" i="6" s="1"/>
  <c r="CA31" i="6" a="1"/>
  <c r="CA31" i="6" s="1"/>
  <c r="CJ31" i="6" a="1"/>
  <c r="CJ31" i="6" s="1"/>
  <c r="CG31" i="6" a="1"/>
  <c r="CG31" i="6" s="1"/>
  <c r="CE31" i="6" a="1"/>
  <c r="CE31" i="6" s="1"/>
  <c r="CB31" i="6" a="1"/>
  <c r="CB31" i="6" s="1"/>
  <c r="BW31" i="6"/>
  <c r="BA31" i="6" a="1"/>
  <c r="BA31" i="6" s="1"/>
  <c r="AW31" i="6" a="1"/>
  <c r="AW31" i="6" s="1"/>
  <c r="AT31" i="6" a="1"/>
  <c r="AT31" i="6" s="1"/>
  <c r="BX31" i="6"/>
  <c r="AZ31" i="6" a="1"/>
  <c r="AZ31" i="6" s="1"/>
  <c r="AV31" i="6"/>
  <c r="BY31" i="6"/>
  <c r="AY31" i="6"/>
  <c r="BV31" i="6"/>
  <c r="BB31" i="6"/>
  <c r="AX31" i="6" a="1"/>
  <c r="AX31" i="6" s="1"/>
  <c r="AU31" i="6" a="1"/>
  <c r="AU31" i="6" s="1"/>
  <c r="AQ31" i="6" a="1"/>
  <c r="AQ31" i="6" s="1"/>
  <c r="AN31" i="6" a="1"/>
  <c r="AN31" i="6" s="1"/>
  <c r="AJ31" i="6"/>
  <c r="AG31" i="6"/>
  <c r="Z31" i="6" a="1"/>
  <c r="Z31" i="6" s="1"/>
  <c r="W31" i="6" a="1"/>
  <c r="W31" i="6" s="1"/>
  <c r="S31" i="6" a="1"/>
  <c r="S31" i="6" s="1"/>
  <c r="M31" i="6" a="1"/>
  <c r="M31" i="6" s="1"/>
  <c r="AP31" i="6"/>
  <c r="AM31" i="6"/>
  <c r="AF31" i="6" a="1"/>
  <c r="AF31" i="6" s="1"/>
  <c r="AC31" i="6" a="1"/>
  <c r="AC31" i="6" s="1"/>
  <c r="Y31" i="6" a="1"/>
  <c r="Y31" i="6" s="1"/>
  <c r="V31" i="6" a="1"/>
  <c r="V31" i="6" s="1"/>
  <c r="R31" i="6"/>
  <c r="O31" i="6"/>
  <c r="AS31" i="6"/>
  <c r="AL31" i="6" a="1"/>
  <c r="AL31" i="6" s="1"/>
  <c r="AI31" i="6" a="1"/>
  <c r="AI31" i="6" s="1"/>
  <c r="AE31" i="6" a="1"/>
  <c r="AE31" i="6" s="1"/>
  <c r="AB31" i="6" a="1"/>
  <c r="AB31" i="6" s="1"/>
  <c r="U31" i="6"/>
  <c r="Q31" i="6" a="1"/>
  <c r="Q31" i="6" s="1"/>
  <c r="AR31" i="6" a="1"/>
  <c r="AR31" i="6" s="1"/>
  <c r="AO31" i="6" a="1"/>
  <c r="AO31" i="6" s="1"/>
  <c r="AK31" i="6" a="1"/>
  <c r="AK31" i="6" s="1"/>
  <c r="AH31" i="6" a="1"/>
  <c r="AH31" i="6" s="1"/>
  <c r="AD31" i="6"/>
  <c r="AA31" i="6"/>
  <c r="X31" i="6"/>
  <c r="T31" i="6" a="1"/>
  <c r="T31" i="6" s="1"/>
  <c r="P31" i="6" a="1"/>
  <c r="P31" i="6" s="1"/>
  <c r="N31" i="6" a="1"/>
  <c r="N31" i="6" s="1"/>
  <c r="K31" i="6" a="1"/>
  <c r="K31" i="6" s="1"/>
  <c r="H31" i="6" a="1"/>
  <c r="H31" i="6" s="1"/>
  <c r="J31" i="6" a="1"/>
  <c r="J31" i="6" s="1"/>
  <c r="E31" i="6" a="1"/>
  <c r="E31" i="6" s="1"/>
  <c r="G31" i="6" a="1"/>
  <c r="G31" i="6" s="1"/>
  <c r="F31" i="6"/>
  <c r="C31" i="6" a="1"/>
  <c r="C31" i="6" s="1"/>
  <c r="L31" i="6"/>
  <c r="I31" i="6"/>
  <c r="D31" i="6" a="1"/>
  <c r="D31" i="6" s="1"/>
  <c r="AX15" i="6" a="1"/>
  <c r="AX15" i="6" s="1"/>
  <c r="BA15" i="6" a="1"/>
  <c r="BA15" i="6" s="1"/>
  <c r="AU15" i="6" a="1"/>
  <c r="AU15" i="6" s="1"/>
  <c r="AO15" i="6" a="1"/>
  <c r="AO15" i="6" s="1"/>
  <c r="AC15" i="6" a="1"/>
  <c r="AC15" i="6" s="1"/>
  <c r="W15" i="6" a="1"/>
  <c r="W15" i="6" s="1"/>
  <c r="AR15" i="6" a="1"/>
  <c r="AR15" i="6" s="1"/>
  <c r="AF15" i="6" a="1"/>
  <c r="AF15" i="6" s="1"/>
  <c r="AI15" i="6" a="1"/>
  <c r="AI15" i="6" s="1"/>
  <c r="Q15" i="6" a="1"/>
  <c r="Q15" i="6" s="1"/>
  <c r="AL15" i="6" a="1"/>
  <c r="AL15" i="6" s="1"/>
  <c r="Z15" i="6" a="1"/>
  <c r="Z15" i="6" s="1"/>
  <c r="T15" i="6" a="1"/>
  <c r="T15" i="6" s="1"/>
  <c r="N15" i="6" a="1"/>
  <c r="N15" i="6" s="1"/>
  <c r="K15" i="6" a="1"/>
  <c r="K15" i="6" s="1"/>
  <c r="E15" i="6" a="1"/>
  <c r="E15" i="6" s="1"/>
  <c r="H15" i="6" a="1"/>
  <c r="H15" i="6" s="1"/>
  <c r="C15" i="6" a="1"/>
  <c r="C15" i="6" s="1"/>
  <c r="ET104" i="6"/>
  <c r="E108" i="21" s="1"/>
  <c r="EU104" i="6"/>
  <c r="G108" i="21" s="1"/>
  <c r="DX104" i="6" a="1"/>
  <c r="DX104" i="6" s="1"/>
  <c r="EV104" i="6"/>
  <c r="I108" i="21" s="1"/>
  <c r="DW104" i="6" a="1"/>
  <c r="DW104" i="6" s="1"/>
  <c r="DU104" i="6" a="1"/>
  <c r="DU104" i="6" s="1"/>
  <c r="EQ104" i="6" a="1"/>
  <c r="EQ104" i="6" s="1"/>
  <c r="DT104" i="6" a="1"/>
  <c r="DT104" i="6" s="1"/>
  <c r="DQ104" i="6" a="1"/>
  <c r="DQ104" i="6" s="1"/>
  <c r="DR104" i="6" a="1"/>
  <c r="DR104" i="6" s="1"/>
  <c r="EN104" i="6" a="1"/>
  <c r="EN104" i="6" s="1"/>
  <c r="ES104" i="6"/>
  <c r="C108" i="21" s="1"/>
  <c r="DO104" i="6" a="1"/>
  <c r="DO104" i="6" s="1"/>
  <c r="EP104" i="6" a="1"/>
  <c r="EP104" i="6" s="1"/>
  <c r="DN104" i="6" a="1"/>
  <c r="DN104" i="6" s="1"/>
  <c r="EM104" i="6" a="1"/>
  <c r="EM104" i="6" s="1"/>
  <c r="DL104" i="6" a="1"/>
  <c r="DL104" i="6" s="1"/>
  <c r="DI104" i="6" a="1"/>
  <c r="DI104" i="6" s="1"/>
  <c r="DK104" i="6" a="1"/>
  <c r="DK104" i="6" s="1"/>
  <c r="DH104" i="6" a="1"/>
  <c r="DH104" i="6" s="1"/>
  <c r="DE104" i="6" a="1"/>
  <c r="DE104" i="6" s="1"/>
  <c r="EK104" i="6" a="1"/>
  <c r="EK104" i="6" s="1"/>
  <c r="EL104" i="6" a="1"/>
  <c r="EL104" i="6" s="1"/>
  <c r="DF104" i="6" a="1"/>
  <c r="DF104" i="6" s="1"/>
  <c r="CY104" i="6" a="1"/>
  <c r="CY104" i="6" s="1"/>
  <c r="EJ104" i="6" a="1"/>
  <c r="EJ104" i="6" s="1"/>
  <c r="CW104" i="6" a="1"/>
  <c r="CW104" i="6" s="1"/>
  <c r="DC104" i="6" a="1"/>
  <c r="DC104" i="6" s="1"/>
  <c r="EI104" i="6" a="1"/>
  <c r="EI104" i="6" s="1"/>
  <c r="CV104" i="6" a="1"/>
  <c r="CV104" i="6" s="1"/>
  <c r="DB104" i="6" a="1"/>
  <c r="DB104" i="6" s="1"/>
  <c r="CZ104" i="6" a="1"/>
  <c r="CZ104" i="6" s="1"/>
  <c r="EH104" i="6" a="1"/>
  <c r="EH104" i="6" s="1"/>
  <c r="EG104" i="6" a="1"/>
  <c r="EG104" i="6" s="1"/>
  <c r="EF104" i="6" a="1"/>
  <c r="EF104" i="6" s="1"/>
  <c r="CM104" i="6" a="1"/>
  <c r="CM104" i="6" s="1"/>
  <c r="ED104" i="6" a="1"/>
  <c r="ED104" i="6" s="1"/>
  <c r="CT104" i="6" a="1"/>
  <c r="CT104" i="6" s="1"/>
  <c r="CQ104" i="6" a="1"/>
  <c r="CQ104" i="6" s="1"/>
  <c r="EE104" i="6" a="1"/>
  <c r="EE104" i="6" s="1"/>
  <c r="CS104" i="6" a="1"/>
  <c r="CS104" i="6" s="1"/>
  <c r="CP104" i="6" a="1"/>
  <c r="CP104" i="6" s="1"/>
  <c r="CN104" i="6" a="1"/>
  <c r="CN104" i="6" s="1"/>
  <c r="CD104" i="6" a="1"/>
  <c r="CD104" i="6" s="1"/>
  <c r="CH104" i="6" a="1"/>
  <c r="CH104" i="6" s="1"/>
  <c r="CK104" i="6" a="1"/>
  <c r="CK104" i="6" s="1"/>
  <c r="CG104" i="6" a="1"/>
  <c r="CG104" i="6" s="1"/>
  <c r="EB104" i="6" a="1"/>
  <c r="EB104" i="6" s="1"/>
  <c r="CJ104" i="6" a="1"/>
  <c r="CJ104" i="6" s="1"/>
  <c r="CE104" i="6" a="1"/>
  <c r="CE104" i="6" s="1"/>
  <c r="CB104" i="6" a="1"/>
  <c r="CB104" i="6" s="1"/>
  <c r="BW104" i="6"/>
  <c r="F108" i="21" s="1"/>
  <c r="BB104" i="6"/>
  <c r="BT104" i="6" s="1" a="1"/>
  <c r="BT104" i="6" s="1"/>
  <c r="AY104" i="6"/>
  <c r="BS104" i="6" s="1" a="1"/>
  <c r="BS104" i="6" s="1"/>
  <c r="AV104" i="6"/>
  <c r="BR104" i="6" s="1" a="1"/>
  <c r="BR104" i="6" s="1"/>
  <c r="AP104" i="6"/>
  <c r="BP104" i="6" s="1" a="1"/>
  <c r="BP104" i="6" s="1"/>
  <c r="AM104" i="6"/>
  <c r="BO104" i="6" s="1" a="1"/>
  <c r="BO104" i="6" s="1"/>
  <c r="AI104" i="6" a="1"/>
  <c r="AI104" i="6" s="1"/>
  <c r="AF104" i="6" a="1"/>
  <c r="AF104" i="6" s="1"/>
  <c r="Y104" i="6" a="1"/>
  <c r="Y104" i="6" s="1"/>
  <c r="EA104" i="6" a="1"/>
  <c r="EA104" i="6" s="1"/>
  <c r="BX104" i="6"/>
  <c r="H108" i="21" s="1"/>
  <c r="AS104" i="6"/>
  <c r="BQ104" i="6" s="1" a="1"/>
  <c r="BQ104" i="6" s="1"/>
  <c r="AO104" i="6" a="1"/>
  <c r="AO104" i="6" s="1"/>
  <c r="AL104" i="6" a="1"/>
  <c r="AL104" i="6" s="1"/>
  <c r="AE104" i="6" a="1"/>
  <c r="AE104" i="6" s="1"/>
  <c r="AB104" i="6" a="1"/>
  <c r="AB104" i="6" s="1"/>
  <c r="BY104" i="6"/>
  <c r="J108" i="21" s="1"/>
  <c r="BA104" i="6" a="1"/>
  <c r="BA104" i="6" s="1"/>
  <c r="AX104" i="6" a="1"/>
  <c r="AX104" i="6" s="1"/>
  <c r="AU104" i="6" a="1"/>
  <c r="AU104" i="6" s="1"/>
  <c r="AR104" i="6" a="1"/>
  <c r="AR104" i="6" s="1"/>
  <c r="AK104" i="6" a="1"/>
  <c r="AK104" i="6" s="1"/>
  <c r="AH104" i="6" a="1"/>
  <c r="AH104" i="6" s="1"/>
  <c r="AD104" i="6"/>
  <c r="BL104" i="6" s="1" a="1"/>
  <c r="BL104" i="6" s="1"/>
  <c r="AA104" i="6"/>
  <c r="BK104" i="6" s="1" a="1"/>
  <c r="BK104" i="6" s="1"/>
  <c r="CA104" i="6" a="1"/>
  <c r="CA104" i="6" s="1"/>
  <c r="BV104" i="6"/>
  <c r="D108" i="21" s="1"/>
  <c r="AZ104" i="6" a="1"/>
  <c r="AZ104" i="6" s="1"/>
  <c r="AW104" i="6" a="1"/>
  <c r="AW104" i="6" s="1"/>
  <c r="AT104" i="6" a="1"/>
  <c r="AT104" i="6" s="1"/>
  <c r="AQ104" i="6" a="1"/>
  <c r="AQ104" i="6" s="1"/>
  <c r="AN104" i="6" a="1"/>
  <c r="AN104" i="6" s="1"/>
  <c r="AJ104" i="6"/>
  <c r="BN104" i="6" s="1" a="1"/>
  <c r="BN104" i="6" s="1"/>
  <c r="AG104" i="6"/>
  <c r="BM104" i="6" s="1" a="1"/>
  <c r="BM104" i="6" s="1"/>
  <c r="AC104" i="6" a="1"/>
  <c r="AC104" i="6" s="1"/>
  <c r="Z104" i="6" a="1"/>
  <c r="Z104" i="6" s="1"/>
  <c r="V104" i="6" a="1"/>
  <c r="V104" i="6" s="1"/>
  <c r="S104" i="6" a="1"/>
  <c r="S104" i="6" s="1"/>
  <c r="N104" i="6" a="1"/>
  <c r="N104" i="6" s="1"/>
  <c r="J104" i="6" a="1"/>
  <c r="J104" i="6" s="1"/>
  <c r="X104" i="6"/>
  <c r="BJ104" i="6" s="1" a="1"/>
  <c r="BJ104" i="6" s="1"/>
  <c r="R104" i="6"/>
  <c r="BH104" i="6" s="1" a="1"/>
  <c r="BH104" i="6" s="1"/>
  <c r="M104" i="6" a="1"/>
  <c r="M104" i="6" s="1"/>
  <c r="L104" i="6"/>
  <c r="BF104" i="6" s="1" a="1"/>
  <c r="BF104" i="6" s="1"/>
  <c r="U104" i="6"/>
  <c r="BI104" i="6" s="1" a="1"/>
  <c r="BI104" i="6" s="1"/>
  <c r="Q104" i="6" a="1"/>
  <c r="Q104" i="6" s="1"/>
  <c r="W104" i="6" a="1"/>
  <c r="W104" i="6" s="1"/>
  <c r="T104" i="6" a="1"/>
  <c r="T104" i="6" s="1"/>
  <c r="P104" i="6" a="1"/>
  <c r="P104" i="6" s="1"/>
  <c r="O104" i="6"/>
  <c r="BG104" i="6" s="1" a="1"/>
  <c r="BG104" i="6" s="1"/>
  <c r="K104" i="6" a="1"/>
  <c r="K104" i="6" s="1"/>
  <c r="G104" i="6" a="1"/>
  <c r="G104" i="6" s="1"/>
  <c r="D104" i="6" a="1"/>
  <c r="D104" i="6" s="1"/>
  <c r="I104" i="6"/>
  <c r="BE104" i="6" s="1" a="1"/>
  <c r="BE104" i="6" s="1"/>
  <c r="E104" i="6" a="1"/>
  <c r="E104" i="6" s="1"/>
  <c r="H104" i="6" a="1"/>
  <c r="H104" i="6" s="1"/>
  <c r="F104" i="6"/>
  <c r="BD104" i="6" s="1" a="1"/>
  <c r="BD104" i="6" s="1"/>
  <c r="C104" i="6" a="1"/>
  <c r="C104" i="6" s="1"/>
  <c r="B108" i="21" s="1"/>
  <c r="EV94" i="6"/>
  <c r="I98" i="21" s="1"/>
  <c r="ES94" i="6"/>
  <c r="C98" i="21" s="1"/>
  <c r="ET94" i="6"/>
  <c r="E98" i="21" s="1"/>
  <c r="DX94" i="6" a="1"/>
  <c r="DX94" i="6" s="1"/>
  <c r="EU94" i="6"/>
  <c r="G98" i="21" s="1"/>
  <c r="EQ94" i="6" a="1"/>
  <c r="EQ94" i="6" s="1"/>
  <c r="DW94" i="6" a="1"/>
  <c r="DW94" i="6" s="1"/>
  <c r="EP94" i="6" a="1"/>
  <c r="EP94" i="6" s="1"/>
  <c r="DQ94" i="6" a="1"/>
  <c r="DQ94" i="6" s="1"/>
  <c r="DU94" i="6" a="1"/>
  <c r="DU94" i="6" s="1"/>
  <c r="DR94" i="6" a="1"/>
  <c r="DR94" i="6" s="1"/>
  <c r="DO94" i="6" a="1"/>
  <c r="DO94" i="6" s="1"/>
  <c r="DT94" i="6" a="1"/>
  <c r="DT94" i="6" s="1"/>
  <c r="DN94" i="6" a="1"/>
  <c r="DN94" i="6" s="1"/>
  <c r="EN94" i="6" a="1"/>
  <c r="EN94" i="6" s="1"/>
  <c r="EM94" i="6" a="1"/>
  <c r="EM94" i="6" s="1"/>
  <c r="DL94" i="6" a="1"/>
  <c r="DL94" i="6" s="1"/>
  <c r="EO94" i="6" a="1"/>
  <c r="EO94" i="6" s="1"/>
  <c r="DK94" i="6" a="1"/>
  <c r="DK94" i="6" s="1"/>
  <c r="DI94" i="6" a="1"/>
  <c r="DI94" i="6" s="1"/>
  <c r="DH94" i="6" a="1"/>
  <c r="DH94" i="6" s="1"/>
  <c r="EL94" i="6" a="1"/>
  <c r="EL94" i="6" s="1"/>
  <c r="EK94" i="6" a="1"/>
  <c r="EK94" i="6" s="1"/>
  <c r="DE94" i="6" a="1"/>
  <c r="DE94" i="6" s="1"/>
  <c r="DF94" i="6" a="1"/>
  <c r="DF94" i="6" s="1"/>
  <c r="CZ94" i="6" a="1"/>
  <c r="CZ94" i="6" s="1"/>
  <c r="EJ94" i="6" a="1"/>
  <c r="EJ94" i="6" s="1"/>
  <c r="CY94" i="6" a="1"/>
  <c r="CY94" i="6" s="1"/>
  <c r="CW94" i="6" a="1"/>
  <c r="CW94" i="6" s="1"/>
  <c r="DC94" i="6" a="1"/>
  <c r="DC94" i="6" s="1"/>
  <c r="DB94" i="6" a="1"/>
  <c r="DB94" i="6" s="1"/>
  <c r="EI94" i="6" a="1"/>
  <c r="EI94" i="6" s="1"/>
  <c r="CV94" i="6" a="1"/>
  <c r="CV94" i="6" s="1"/>
  <c r="CS94" i="6" a="1"/>
  <c r="CS94" i="6" s="1"/>
  <c r="CM94" i="6" a="1"/>
  <c r="CM94" i="6" s="1"/>
  <c r="ED94" i="6" a="1"/>
  <c r="ED94" i="6" s="1"/>
  <c r="EG94" i="6" a="1"/>
  <c r="EG94" i="6" s="1"/>
  <c r="EF94" i="6" a="1"/>
  <c r="EF94" i="6" s="1"/>
  <c r="CT94" i="6" a="1"/>
  <c r="CT94" i="6" s="1"/>
  <c r="CQ94" i="6" a="1"/>
  <c r="CQ94" i="6" s="1"/>
  <c r="CP94" i="6" a="1"/>
  <c r="CP94" i="6" s="1"/>
  <c r="CN94" i="6" a="1"/>
  <c r="CN94" i="6" s="1"/>
  <c r="EC94" i="6" a="1"/>
  <c r="EC94" i="6" s="1"/>
  <c r="CD94" i="6" a="1"/>
  <c r="CD94" i="6" s="1"/>
  <c r="CH94" i="6" a="1"/>
  <c r="CH94" i="6" s="1"/>
  <c r="CK94" i="6" a="1"/>
  <c r="CK94" i="6" s="1"/>
  <c r="CG94" i="6" a="1"/>
  <c r="CG94" i="6" s="1"/>
  <c r="EB94" i="6" a="1"/>
  <c r="EB94" i="6" s="1"/>
  <c r="CJ94" i="6" a="1"/>
  <c r="CJ94" i="6" s="1"/>
  <c r="CE94" i="6" a="1"/>
  <c r="CE94" i="6" s="1"/>
  <c r="CB94" i="6" a="1"/>
  <c r="CB94" i="6" s="1"/>
  <c r="BW94" i="6"/>
  <c r="F98" i="21" s="1"/>
  <c r="BA94" i="6" a="1"/>
  <c r="BA94" i="6" s="1"/>
  <c r="AW94" i="6" a="1"/>
  <c r="AW94" i="6" s="1"/>
  <c r="AP94" i="6"/>
  <c r="BP94" i="6" s="1" a="1"/>
  <c r="BP94" i="6" s="1"/>
  <c r="AL94" i="6" a="1"/>
  <c r="AL94" i="6" s="1"/>
  <c r="AH94" i="6" a="1"/>
  <c r="AH94" i="6" s="1"/>
  <c r="AD94" i="6"/>
  <c r="BL94" i="6" s="1" a="1"/>
  <c r="BL94" i="6" s="1"/>
  <c r="Z94" i="6" a="1"/>
  <c r="Z94" i="6" s="1"/>
  <c r="EA94" i="6" a="1"/>
  <c r="EA94" i="6" s="1"/>
  <c r="BX94" i="6"/>
  <c r="H98" i="21" s="1"/>
  <c r="AZ94" i="6" a="1"/>
  <c r="AZ94" i="6" s="1"/>
  <c r="AV94" i="6"/>
  <c r="BR94" i="6" s="1" a="1"/>
  <c r="BR94" i="6" s="1"/>
  <c r="AS94" i="6"/>
  <c r="BQ94" i="6" s="1" a="1"/>
  <c r="BQ94" i="6" s="1"/>
  <c r="AO94" i="6" a="1"/>
  <c r="AO94" i="6" s="1"/>
  <c r="AK94" i="6" a="1"/>
  <c r="AK94" i="6" s="1"/>
  <c r="AG94" i="6"/>
  <c r="BM94" i="6" s="1" a="1"/>
  <c r="BM94" i="6" s="1"/>
  <c r="AC94" i="6" a="1"/>
  <c r="AC94" i="6" s="1"/>
  <c r="Y94" i="6" a="1"/>
  <c r="Y94" i="6" s="1"/>
  <c r="BY94" i="6"/>
  <c r="J98" i="21" s="1"/>
  <c r="AY94" i="6"/>
  <c r="BS94" i="6" s="1" a="1"/>
  <c r="BS94" i="6" s="1"/>
  <c r="AU94" i="6" a="1"/>
  <c r="AU94" i="6" s="1"/>
  <c r="AR94" i="6" a="1"/>
  <c r="AR94" i="6" s="1"/>
  <c r="AN94" i="6" a="1"/>
  <c r="AN94" i="6" s="1"/>
  <c r="AJ94" i="6"/>
  <c r="BN94" i="6" s="1" a="1"/>
  <c r="BN94" i="6" s="1"/>
  <c r="AF94" i="6" a="1"/>
  <c r="AF94" i="6" s="1"/>
  <c r="AB94" i="6" a="1"/>
  <c r="AB94" i="6" s="1"/>
  <c r="CA94" i="6" a="1"/>
  <c r="CA94" i="6" s="1"/>
  <c r="BV94" i="6"/>
  <c r="D98" i="21" s="1"/>
  <c r="BB94" i="6"/>
  <c r="BT94" i="6" s="1" a="1"/>
  <c r="BT94" i="6" s="1"/>
  <c r="AX94" i="6" a="1"/>
  <c r="AX94" i="6" s="1"/>
  <c r="AT94" i="6" a="1"/>
  <c r="AT94" i="6" s="1"/>
  <c r="AQ94" i="6" a="1"/>
  <c r="AQ94" i="6" s="1"/>
  <c r="AM94" i="6"/>
  <c r="BO94" i="6" s="1" a="1"/>
  <c r="BO94" i="6" s="1"/>
  <c r="AI94" i="6" a="1"/>
  <c r="AI94" i="6" s="1"/>
  <c r="AE94" i="6" a="1"/>
  <c r="AE94" i="6" s="1"/>
  <c r="AA94" i="6"/>
  <c r="BK94" i="6" s="1" a="1"/>
  <c r="BK94" i="6" s="1"/>
  <c r="W94" i="6" a="1"/>
  <c r="W94" i="6" s="1"/>
  <c r="T94" i="6" a="1"/>
  <c r="T94" i="6" s="1"/>
  <c r="R94" i="6"/>
  <c r="BH94" i="6" s="1" a="1"/>
  <c r="BH94" i="6" s="1"/>
  <c r="K94" i="6" a="1"/>
  <c r="K94" i="6" s="1"/>
  <c r="V94" i="6" a="1"/>
  <c r="V94" i="6" s="1"/>
  <c r="S94" i="6" a="1"/>
  <c r="S94" i="6" s="1"/>
  <c r="Q94" i="6" a="1"/>
  <c r="Q94" i="6" s="1"/>
  <c r="O94" i="6"/>
  <c r="BG94" i="6" s="1" a="1"/>
  <c r="BG94" i="6" s="1"/>
  <c r="J94" i="6" a="1"/>
  <c r="J94" i="6" s="1"/>
  <c r="N94" i="6" a="1"/>
  <c r="N94" i="6" s="1"/>
  <c r="X94" i="6"/>
  <c r="BJ94" i="6" s="1" a="1"/>
  <c r="BJ94" i="6" s="1"/>
  <c r="U94" i="6"/>
  <c r="BI94" i="6" s="1" a="1"/>
  <c r="BI94" i="6" s="1"/>
  <c r="P94" i="6" a="1"/>
  <c r="P94" i="6" s="1"/>
  <c r="M94" i="6" a="1"/>
  <c r="M94" i="6" s="1"/>
  <c r="L94" i="6"/>
  <c r="BF94" i="6" s="1" a="1"/>
  <c r="BF94" i="6" s="1"/>
  <c r="G94" i="6" a="1"/>
  <c r="G94" i="6" s="1"/>
  <c r="F94" i="6"/>
  <c r="BD94" i="6" s="1" a="1"/>
  <c r="BD94" i="6" s="1"/>
  <c r="C94" i="6" a="1"/>
  <c r="C94" i="6" s="1"/>
  <c r="B98" i="21" s="1"/>
  <c r="I94" i="6"/>
  <c r="BE94" i="6" s="1" a="1"/>
  <c r="BE94" i="6" s="1"/>
  <c r="D94" i="6" a="1"/>
  <c r="D94" i="6" s="1"/>
  <c r="H94" i="6" a="1"/>
  <c r="H94" i="6" s="1"/>
  <c r="E94" i="6" a="1"/>
  <c r="E94" i="6" s="1"/>
  <c r="ES79" i="6"/>
  <c r="C83" i="21" s="1"/>
  <c r="ET79" i="6"/>
  <c r="E83" i="21" s="1"/>
  <c r="EU79" i="6"/>
  <c r="G83" i="21" s="1"/>
  <c r="EV79" i="6"/>
  <c r="I83" i="21" s="1"/>
  <c r="DX79" i="6" a="1"/>
  <c r="DX79" i="6" s="1"/>
  <c r="DW79" i="6" a="1"/>
  <c r="DW79" i="6" s="1"/>
  <c r="EQ79" i="6" a="1"/>
  <c r="EQ79" i="6" s="1"/>
  <c r="EP79" i="6" a="1"/>
  <c r="EP79" i="6" s="1"/>
  <c r="DT79" i="6" a="1"/>
  <c r="DT79" i="6" s="1"/>
  <c r="DU79" i="6" a="1"/>
  <c r="DU79" i="6" s="1"/>
  <c r="DR79" i="6" a="1"/>
  <c r="DR79" i="6" s="1"/>
  <c r="DO79" i="6" a="1"/>
  <c r="DO79" i="6" s="1"/>
  <c r="DN79" i="6" a="1"/>
  <c r="DN79" i="6" s="1"/>
  <c r="DQ79" i="6" a="1"/>
  <c r="DQ79" i="6" s="1"/>
  <c r="EM79" i="6" a="1"/>
  <c r="EM79" i="6" s="1"/>
  <c r="DL79" i="6" a="1"/>
  <c r="DL79" i="6" s="1"/>
  <c r="DI79" i="6" a="1"/>
  <c r="DI79" i="6" s="1"/>
  <c r="DK79" i="6" a="1"/>
  <c r="DK79" i="6" s="1"/>
  <c r="EL79" i="6" a="1"/>
  <c r="EL79" i="6" s="1"/>
  <c r="DH79" i="6" a="1"/>
  <c r="DH79" i="6" s="1"/>
  <c r="EK79" i="6" a="1"/>
  <c r="EK79" i="6" s="1"/>
  <c r="DE79" i="6" a="1"/>
  <c r="DE79" i="6" s="1"/>
  <c r="DB79" i="6" a="1"/>
  <c r="DB79" i="6" s="1"/>
  <c r="CZ79" i="6" a="1"/>
  <c r="CZ79" i="6" s="1"/>
  <c r="CW79" i="6" a="1"/>
  <c r="CW79" i="6" s="1"/>
  <c r="DC79" i="6" a="1"/>
  <c r="DC79" i="6" s="1"/>
  <c r="EI79" i="6" a="1"/>
  <c r="EI79" i="6" s="1"/>
  <c r="CY79" i="6" a="1"/>
  <c r="CY79" i="6" s="1"/>
  <c r="DF79" i="6" a="1"/>
  <c r="DF79" i="6" s="1"/>
  <c r="EH79" i="6" a="1"/>
  <c r="EH79" i="6" s="1"/>
  <c r="CV79" i="6" a="1"/>
  <c r="CV79" i="6" s="1"/>
  <c r="EG79" i="6" a="1"/>
  <c r="EG79" i="6" s="1"/>
  <c r="CS79" i="6" a="1"/>
  <c r="CS79" i="6" s="1"/>
  <c r="CQ79" i="6" a="1"/>
  <c r="CQ79" i="6" s="1"/>
  <c r="EE79" i="6" a="1"/>
  <c r="EE79" i="6" s="1"/>
  <c r="CM79" i="6" a="1"/>
  <c r="CM79" i="6" s="1"/>
  <c r="CT79" i="6" a="1"/>
  <c r="CT79" i="6" s="1"/>
  <c r="EF79" i="6" a="1"/>
  <c r="EF79" i="6" s="1"/>
  <c r="CP79" i="6" a="1"/>
  <c r="CP79" i="6" s="1"/>
  <c r="CN79" i="6" a="1"/>
  <c r="CN79" i="6" s="1"/>
  <c r="CK79" i="6" a="1"/>
  <c r="CK79" i="6" s="1"/>
  <c r="CH79" i="6" a="1"/>
  <c r="CH79" i="6" s="1"/>
  <c r="EB79" i="6" a="1"/>
  <c r="EB79" i="6" s="1"/>
  <c r="CD79" i="6" a="1"/>
  <c r="CD79" i="6" s="1"/>
  <c r="ED79" i="6" a="1"/>
  <c r="ED79" i="6" s="1"/>
  <c r="CJ79" i="6" a="1"/>
  <c r="CJ79" i="6" s="1"/>
  <c r="EC79" i="6" a="1"/>
  <c r="EC79" i="6" s="1"/>
  <c r="CG79" i="6" a="1"/>
  <c r="CG79" i="6" s="1"/>
  <c r="CE79" i="6" a="1"/>
  <c r="CE79" i="6" s="1"/>
  <c r="CB79" i="6" a="1"/>
  <c r="CB79" i="6" s="1"/>
  <c r="BW79" i="6"/>
  <c r="F83" i="21" s="1"/>
  <c r="AY79" i="6"/>
  <c r="BS79" i="6" s="1" a="1"/>
  <c r="BS79" i="6" s="1"/>
  <c r="AR79" i="6" a="1"/>
  <c r="AR79" i="6" s="1"/>
  <c r="AN79" i="6" a="1"/>
  <c r="AN79" i="6" s="1"/>
  <c r="AJ79" i="6"/>
  <c r="BN79" i="6" s="1" a="1"/>
  <c r="BN79" i="6" s="1"/>
  <c r="AG79" i="6"/>
  <c r="BM79" i="6" s="1" a="1"/>
  <c r="BM79" i="6" s="1"/>
  <c r="AC79" i="6" a="1"/>
  <c r="AC79" i="6" s="1"/>
  <c r="Z79" i="6" a="1"/>
  <c r="Z79" i="6" s="1"/>
  <c r="BX79" i="6"/>
  <c r="H83" i="21" s="1"/>
  <c r="BB79" i="6"/>
  <c r="BT79" i="6" s="1" a="1"/>
  <c r="BT79" i="6" s="1"/>
  <c r="AX79" i="6" a="1"/>
  <c r="AX79" i="6" s="1"/>
  <c r="AU79" i="6" a="1"/>
  <c r="AU79" i="6" s="1"/>
  <c r="AQ79" i="6" a="1"/>
  <c r="AQ79" i="6" s="1"/>
  <c r="AM79" i="6"/>
  <c r="BO79" i="6" s="1" a="1"/>
  <c r="BO79" i="6" s="1"/>
  <c r="AI79" i="6" a="1"/>
  <c r="AI79" i="6" s="1"/>
  <c r="AF79" i="6" a="1"/>
  <c r="AF79" i="6" s="1"/>
  <c r="Y79" i="6" a="1"/>
  <c r="Y79" i="6" s="1"/>
  <c r="CA79" i="6" a="1"/>
  <c r="CA79" i="6" s="1"/>
  <c r="EA79" i="6" a="1"/>
  <c r="EA79" i="6" s="1"/>
  <c r="BY79" i="6"/>
  <c r="J83" i="21" s="1"/>
  <c r="BA79" i="6" a="1"/>
  <c r="BA79" i="6" s="1"/>
  <c r="AW79" i="6" a="1"/>
  <c r="AW79" i="6" s="1"/>
  <c r="AT79" i="6" a="1"/>
  <c r="AT79" i="6" s="1"/>
  <c r="AP79" i="6"/>
  <c r="BP79" i="6" s="1" a="1"/>
  <c r="BP79" i="6" s="1"/>
  <c r="AL79" i="6" a="1"/>
  <c r="AL79" i="6" s="1"/>
  <c r="AE79" i="6" a="1"/>
  <c r="AE79" i="6" s="1"/>
  <c r="AB79" i="6" a="1"/>
  <c r="AB79" i="6" s="1"/>
  <c r="BV79" i="6"/>
  <c r="D83" i="21" s="1"/>
  <c r="AZ79" i="6" a="1"/>
  <c r="AZ79" i="6" s="1"/>
  <c r="AV79" i="6"/>
  <c r="BR79" i="6" s="1" a="1"/>
  <c r="BR79" i="6" s="1"/>
  <c r="AS79" i="6"/>
  <c r="BQ79" i="6" s="1" a="1"/>
  <c r="BQ79" i="6" s="1"/>
  <c r="AO79" i="6" a="1"/>
  <c r="AO79" i="6" s="1"/>
  <c r="AK79" i="6" a="1"/>
  <c r="AK79" i="6" s="1"/>
  <c r="AH79" i="6" a="1"/>
  <c r="AH79" i="6" s="1"/>
  <c r="AD79" i="6"/>
  <c r="BL79" i="6" s="1" a="1"/>
  <c r="BL79" i="6" s="1"/>
  <c r="AA79" i="6"/>
  <c r="BK79" i="6" s="1" a="1"/>
  <c r="BK79" i="6" s="1"/>
  <c r="V79" i="6" a="1"/>
  <c r="V79" i="6" s="1"/>
  <c r="R79" i="6"/>
  <c r="BH79" i="6" s="1" a="1"/>
  <c r="BH79" i="6" s="1"/>
  <c r="M79" i="6" a="1"/>
  <c r="M79" i="6" s="1"/>
  <c r="K79" i="6" a="1"/>
  <c r="K79" i="6" s="1"/>
  <c r="X79" i="6"/>
  <c r="BJ79" i="6" s="1" a="1"/>
  <c r="BJ79" i="6" s="1"/>
  <c r="U79" i="6"/>
  <c r="BI79" i="6" s="1" a="1"/>
  <c r="BI79" i="6" s="1"/>
  <c r="S79" i="6" a="1"/>
  <c r="S79" i="6" s="1"/>
  <c r="Q79" i="6" a="1"/>
  <c r="Q79" i="6" s="1"/>
  <c r="O79" i="6"/>
  <c r="BG79" i="6" s="1" a="1"/>
  <c r="BG79" i="6" s="1"/>
  <c r="P79" i="6" a="1"/>
  <c r="P79" i="6" s="1"/>
  <c r="J79" i="6" a="1"/>
  <c r="J79" i="6" s="1"/>
  <c r="W79" i="6" a="1"/>
  <c r="W79" i="6" s="1"/>
  <c r="T79" i="6" a="1"/>
  <c r="T79" i="6" s="1"/>
  <c r="N79" i="6" a="1"/>
  <c r="N79" i="6" s="1"/>
  <c r="L79" i="6"/>
  <c r="BF79" i="6" s="1" a="1"/>
  <c r="BF79" i="6" s="1"/>
  <c r="I79" i="6"/>
  <c r="BE79" i="6" s="1" a="1"/>
  <c r="BE79" i="6" s="1"/>
  <c r="F79" i="6"/>
  <c r="BD79" i="6" s="1" a="1"/>
  <c r="BD79" i="6" s="1"/>
  <c r="H79" i="6" a="1"/>
  <c r="H79" i="6" s="1"/>
  <c r="D79" i="6" a="1"/>
  <c r="D79" i="6" s="1"/>
  <c r="E79" i="6" a="1"/>
  <c r="E79" i="6" s="1"/>
  <c r="C79" i="6" a="1"/>
  <c r="C79" i="6" s="1"/>
  <c r="B83" i="21" s="1"/>
  <c r="G79" i="6" a="1"/>
  <c r="G79" i="6" s="1"/>
  <c r="ES57" i="6"/>
  <c r="C61" i="21" s="1"/>
  <c r="ET57" i="6"/>
  <c r="E61" i="21" s="1"/>
  <c r="EU57" i="6"/>
  <c r="G61" i="21" s="1"/>
  <c r="EV57" i="6"/>
  <c r="I61" i="21" s="1"/>
  <c r="DW57" i="6" a="1"/>
  <c r="DW57" i="6" s="1"/>
  <c r="EQ57" i="6" a="1"/>
  <c r="EQ57" i="6" s="1"/>
  <c r="EP57" i="6" a="1"/>
  <c r="EP57" i="6" s="1"/>
  <c r="DT57" i="6" a="1"/>
  <c r="DT57" i="6" s="1"/>
  <c r="DX57" i="6" a="1"/>
  <c r="DX57" i="6" s="1"/>
  <c r="DU57" i="6" a="1"/>
  <c r="DU57" i="6" s="1"/>
  <c r="EN57" i="6" a="1"/>
  <c r="EN57" i="6" s="1"/>
  <c r="DR57" i="6" a="1"/>
  <c r="DR57" i="6" s="1"/>
  <c r="DO57" i="6" a="1"/>
  <c r="DO57" i="6" s="1"/>
  <c r="EO57" i="6" a="1"/>
  <c r="EO57" i="6" s="1"/>
  <c r="EM57" i="6" a="1"/>
  <c r="EM57" i="6" s="1"/>
  <c r="DQ57" i="6" a="1"/>
  <c r="DQ57" i="6" s="1"/>
  <c r="DN57" i="6" a="1"/>
  <c r="DN57" i="6" s="1"/>
  <c r="DL57" i="6" a="1"/>
  <c r="DL57" i="6" s="1"/>
  <c r="DI57" i="6" a="1"/>
  <c r="DI57" i="6" s="1"/>
  <c r="DH57" i="6" a="1"/>
  <c r="DH57" i="6" s="1"/>
  <c r="DK57" i="6" a="1"/>
  <c r="DK57" i="6" s="1"/>
  <c r="EK57" i="6" a="1"/>
  <c r="EK57" i="6" s="1"/>
  <c r="DE57" i="6" a="1"/>
  <c r="DE57" i="6" s="1"/>
  <c r="EJ57" i="6" a="1"/>
  <c r="EJ57" i="6" s="1"/>
  <c r="DB57" i="6" a="1"/>
  <c r="DB57" i="6" s="1"/>
  <c r="EI57" i="6" a="1"/>
  <c r="EI57" i="6" s="1"/>
  <c r="CY57" i="6" a="1"/>
  <c r="CY57" i="6" s="1"/>
  <c r="CW57" i="6" a="1"/>
  <c r="CW57" i="6" s="1"/>
  <c r="DF57" i="6" a="1"/>
  <c r="DF57" i="6" s="1"/>
  <c r="DC57" i="6" a="1"/>
  <c r="DC57" i="6" s="1"/>
  <c r="CZ57" i="6" a="1"/>
  <c r="CZ57" i="6" s="1"/>
  <c r="EH57" i="6" a="1"/>
  <c r="EH57" i="6" s="1"/>
  <c r="CT57" i="6" a="1"/>
  <c r="CT57" i="6" s="1"/>
  <c r="CQ57" i="6" a="1"/>
  <c r="CQ57" i="6" s="1"/>
  <c r="CV57" i="6" a="1"/>
  <c r="CV57" i="6" s="1"/>
  <c r="EE57" i="6" a="1"/>
  <c r="EE57" i="6" s="1"/>
  <c r="CM57" i="6" a="1"/>
  <c r="CM57" i="6" s="1"/>
  <c r="EG57" i="6" a="1"/>
  <c r="EG57" i="6" s="1"/>
  <c r="CS57" i="6" a="1"/>
  <c r="CS57" i="6" s="1"/>
  <c r="EF57" i="6" a="1"/>
  <c r="EF57" i="6" s="1"/>
  <c r="CP57" i="6" a="1"/>
  <c r="CP57" i="6" s="1"/>
  <c r="CN57" i="6" a="1"/>
  <c r="CN57" i="6" s="1"/>
  <c r="CK57" i="6" a="1"/>
  <c r="CK57" i="6" s="1"/>
  <c r="CH57" i="6" a="1"/>
  <c r="CH57" i="6" s="1"/>
  <c r="EB57" i="6" a="1"/>
  <c r="EB57" i="6" s="1"/>
  <c r="CD57" i="6" a="1"/>
  <c r="CD57" i="6" s="1"/>
  <c r="ED57" i="6" a="1"/>
  <c r="ED57" i="6" s="1"/>
  <c r="CJ57" i="6" a="1"/>
  <c r="CJ57" i="6" s="1"/>
  <c r="EC57" i="6" a="1"/>
  <c r="EC57" i="6" s="1"/>
  <c r="CG57" i="6" a="1"/>
  <c r="CG57" i="6" s="1"/>
  <c r="CE57" i="6" a="1"/>
  <c r="CE57" i="6" s="1"/>
  <c r="CA57" i="6" a="1"/>
  <c r="CA57" i="6" s="1"/>
  <c r="BW57" i="6"/>
  <c r="F61" i="21" s="1"/>
  <c r="BA57" i="6" a="1"/>
  <c r="BA57" i="6" s="1"/>
  <c r="AX57" i="6" a="1"/>
  <c r="AX57" i="6" s="1"/>
  <c r="CB57" i="6" a="1"/>
  <c r="CB57" i="6" s="1"/>
  <c r="BX57" i="6"/>
  <c r="H61" i="21" s="1"/>
  <c r="AZ57" i="6" a="1"/>
  <c r="AZ57" i="6" s="1"/>
  <c r="AW57" i="6" a="1"/>
  <c r="AW57" i="6" s="1"/>
  <c r="AT57" i="6" a="1"/>
  <c r="AT57" i="6" s="1"/>
  <c r="BY57" i="6"/>
  <c r="J61" i="21" s="1"/>
  <c r="BB57" i="6"/>
  <c r="BT57" i="6" s="1" a="1"/>
  <c r="BT57" i="6" s="1"/>
  <c r="AY57" i="6"/>
  <c r="BS57" i="6" s="1" a="1"/>
  <c r="BS57" i="6" s="1"/>
  <c r="AV57" i="6"/>
  <c r="BR57" i="6" s="1" a="1"/>
  <c r="BR57" i="6" s="1"/>
  <c r="BV57" i="6"/>
  <c r="D61" i="21" s="1"/>
  <c r="AU57" i="6" a="1"/>
  <c r="AU57" i="6" s="1"/>
  <c r="AQ57" i="6" a="1"/>
  <c r="AQ57" i="6" s="1"/>
  <c r="AM57" i="6"/>
  <c r="BO57" i="6" s="1" a="1"/>
  <c r="BO57" i="6" s="1"/>
  <c r="AI57" i="6" a="1"/>
  <c r="AI57" i="6" s="1"/>
  <c r="AE57" i="6" a="1"/>
  <c r="AE57" i="6" s="1"/>
  <c r="AA57" i="6"/>
  <c r="BK57" i="6" s="1" a="1"/>
  <c r="BK57" i="6" s="1"/>
  <c r="R57" i="6"/>
  <c r="BH57" i="6" s="1" a="1"/>
  <c r="BH57" i="6" s="1"/>
  <c r="N57" i="6" a="1"/>
  <c r="N57" i="6" s="1"/>
  <c r="K57" i="6" a="1"/>
  <c r="K57" i="6" s="1"/>
  <c r="AP57" i="6"/>
  <c r="BP57" i="6" s="1" a="1"/>
  <c r="BP57" i="6" s="1"/>
  <c r="AL57" i="6" a="1"/>
  <c r="AL57" i="6" s="1"/>
  <c r="AH57" i="6" a="1"/>
  <c r="AH57" i="6" s="1"/>
  <c r="AD57" i="6"/>
  <c r="BL57" i="6" s="1" a="1"/>
  <c r="BL57" i="6" s="1"/>
  <c r="Z57" i="6" a="1"/>
  <c r="Z57" i="6" s="1"/>
  <c r="X57" i="6"/>
  <c r="BJ57" i="6" s="1" a="1"/>
  <c r="BJ57" i="6" s="1"/>
  <c r="T57" i="6" a="1"/>
  <c r="T57" i="6" s="1"/>
  <c r="Q57" i="6" a="1"/>
  <c r="Q57" i="6" s="1"/>
  <c r="M57" i="6" a="1"/>
  <c r="M57" i="6" s="1"/>
  <c r="J57" i="6" a="1"/>
  <c r="J57" i="6" s="1"/>
  <c r="AS57" i="6"/>
  <c r="BQ57" i="6" s="1" a="1"/>
  <c r="BQ57" i="6" s="1"/>
  <c r="AO57" i="6" a="1"/>
  <c r="AO57" i="6" s="1"/>
  <c r="AK57" i="6" a="1"/>
  <c r="AK57" i="6" s="1"/>
  <c r="AG57" i="6"/>
  <c r="BM57" i="6" s="1" a="1"/>
  <c r="BM57" i="6" s="1"/>
  <c r="AC57" i="6" a="1"/>
  <c r="AC57" i="6" s="1"/>
  <c r="Y57" i="6" a="1"/>
  <c r="Y57" i="6" s="1"/>
  <c r="W57" i="6" a="1"/>
  <c r="W57" i="6" s="1"/>
  <c r="S57" i="6" a="1"/>
  <c r="S57" i="6" s="1"/>
  <c r="P57" i="6" a="1"/>
  <c r="P57" i="6" s="1"/>
  <c r="O57" i="6"/>
  <c r="BG57" i="6" s="1" a="1"/>
  <c r="BG57" i="6" s="1"/>
  <c r="AR57" i="6" a="1"/>
  <c r="AR57" i="6" s="1"/>
  <c r="AN57" i="6" a="1"/>
  <c r="AN57" i="6" s="1"/>
  <c r="AJ57" i="6"/>
  <c r="BN57" i="6" s="1" a="1"/>
  <c r="BN57" i="6" s="1"/>
  <c r="AF57" i="6" a="1"/>
  <c r="AF57" i="6" s="1"/>
  <c r="AB57" i="6" a="1"/>
  <c r="AB57" i="6" s="1"/>
  <c r="V57" i="6" a="1"/>
  <c r="V57" i="6" s="1"/>
  <c r="U57" i="6"/>
  <c r="BI57" i="6" s="1" a="1"/>
  <c r="BI57" i="6" s="1"/>
  <c r="L57" i="6"/>
  <c r="BF57" i="6" s="1" a="1"/>
  <c r="BF57" i="6" s="1"/>
  <c r="H57" i="6" a="1"/>
  <c r="H57" i="6" s="1"/>
  <c r="D57" i="6" a="1"/>
  <c r="D57" i="6" s="1"/>
  <c r="G57" i="6" a="1"/>
  <c r="G57" i="6" s="1"/>
  <c r="E57" i="6" a="1"/>
  <c r="E57" i="6" s="1"/>
  <c r="I57" i="6"/>
  <c r="BE57" i="6" s="1" a="1"/>
  <c r="BE57" i="6" s="1"/>
  <c r="C57" i="6" a="1"/>
  <c r="C57" i="6" s="1"/>
  <c r="B61" i="21" s="1"/>
  <c r="F57" i="6"/>
  <c r="BD57" i="6" s="1" a="1"/>
  <c r="BD57" i="6" s="1"/>
  <c r="F319" i="24"/>
  <c r="J319" i="24"/>
  <c r="N319" i="24"/>
  <c r="R319" i="24"/>
  <c r="G319" i="24"/>
  <c r="K319" i="24"/>
  <c r="O319" i="24"/>
  <c r="S319" i="24"/>
  <c r="H319" i="24"/>
  <c r="L319" i="24"/>
  <c r="P319" i="24"/>
  <c r="T319" i="24"/>
  <c r="E319" i="24"/>
  <c r="I319" i="24"/>
  <c r="M319" i="24"/>
  <c r="Q319" i="24"/>
  <c r="D319" i="24"/>
  <c r="F334" i="24"/>
  <c r="J334" i="24"/>
  <c r="N334" i="24"/>
  <c r="R334" i="24"/>
  <c r="G334" i="24"/>
  <c r="K334" i="24"/>
  <c r="O334" i="24"/>
  <c r="S334" i="24"/>
  <c r="H334" i="24"/>
  <c r="L334" i="24"/>
  <c r="P334" i="24"/>
  <c r="T334" i="24"/>
  <c r="E334" i="24"/>
  <c r="I334" i="24"/>
  <c r="M334" i="24"/>
  <c r="Q334" i="24"/>
  <c r="D334" i="24"/>
  <c r="E350" i="24"/>
  <c r="I350" i="24"/>
  <c r="M350" i="24"/>
  <c r="Q350" i="24"/>
  <c r="F350" i="24"/>
  <c r="J350" i="24"/>
  <c r="N350" i="24"/>
  <c r="R350" i="24"/>
  <c r="G350" i="24"/>
  <c r="K350" i="24"/>
  <c r="O350" i="24"/>
  <c r="S350" i="24"/>
  <c r="D350" i="24"/>
  <c r="H350" i="24"/>
  <c r="L350" i="24"/>
  <c r="P350" i="24"/>
  <c r="T350" i="24"/>
  <c r="E366" i="24"/>
  <c r="I366" i="24"/>
  <c r="M366" i="24"/>
  <c r="Q366" i="24"/>
  <c r="F366" i="24"/>
  <c r="J366" i="24"/>
  <c r="N366" i="24"/>
  <c r="R366" i="24"/>
  <c r="G366" i="24"/>
  <c r="K366" i="24"/>
  <c r="O366" i="24"/>
  <c r="S366" i="24"/>
  <c r="D366" i="24"/>
  <c r="H366" i="24"/>
  <c r="L366" i="24"/>
  <c r="P366" i="24"/>
  <c r="T366" i="24"/>
  <c r="E382" i="24"/>
  <c r="I382" i="24"/>
  <c r="M382" i="24"/>
  <c r="Q382" i="24"/>
  <c r="F382" i="24"/>
  <c r="J382" i="24"/>
  <c r="N382" i="24"/>
  <c r="R382" i="24"/>
  <c r="G382" i="24"/>
  <c r="K382" i="24"/>
  <c r="O382" i="24"/>
  <c r="S382" i="24"/>
  <c r="D382" i="24"/>
  <c r="H382" i="24"/>
  <c r="L382" i="24"/>
  <c r="P382" i="24"/>
  <c r="T382" i="24"/>
  <c r="F309" i="24"/>
  <c r="J309" i="24"/>
  <c r="N309" i="24"/>
  <c r="R309" i="24"/>
  <c r="G309" i="24"/>
  <c r="K309" i="24"/>
  <c r="O309" i="24"/>
  <c r="S309" i="24"/>
  <c r="H309" i="24"/>
  <c r="L309" i="24"/>
  <c r="P309" i="24"/>
  <c r="T309" i="24"/>
  <c r="E309" i="24"/>
  <c r="I309" i="24"/>
  <c r="M309" i="24"/>
  <c r="Q309" i="24"/>
  <c r="D309" i="24"/>
  <c r="F293" i="24"/>
  <c r="J293" i="24"/>
  <c r="N293" i="24"/>
  <c r="R293" i="24"/>
  <c r="G293" i="24"/>
  <c r="K293" i="24"/>
  <c r="O293" i="24"/>
  <c r="S293" i="24"/>
  <c r="H293" i="24"/>
  <c r="L293" i="24"/>
  <c r="P293" i="24"/>
  <c r="T293" i="24"/>
  <c r="E293" i="24"/>
  <c r="I293" i="24"/>
  <c r="M293" i="24"/>
  <c r="Q293" i="24"/>
  <c r="D293" i="24"/>
  <c r="F277" i="24"/>
  <c r="J277" i="24"/>
  <c r="N277" i="24"/>
  <c r="R277" i="24"/>
  <c r="G277" i="24"/>
  <c r="K277" i="24"/>
  <c r="O277" i="24"/>
  <c r="S277" i="24"/>
  <c r="H277" i="24"/>
  <c r="L277" i="24"/>
  <c r="P277" i="24"/>
  <c r="T277" i="24"/>
  <c r="E277" i="24"/>
  <c r="I277" i="24"/>
  <c r="M277" i="24"/>
  <c r="Q277" i="24"/>
  <c r="D277" i="24"/>
  <c r="H261" i="24"/>
  <c r="L261" i="24"/>
  <c r="P261" i="24"/>
  <c r="T261" i="24"/>
  <c r="E261" i="24"/>
  <c r="I261" i="24"/>
  <c r="M261" i="24"/>
  <c r="Q261" i="24"/>
  <c r="F261" i="24"/>
  <c r="J261" i="24"/>
  <c r="N261" i="24"/>
  <c r="R261" i="24"/>
  <c r="G261" i="24"/>
  <c r="K261" i="24"/>
  <c r="O261" i="24"/>
  <c r="S261" i="24"/>
  <c r="D261" i="24"/>
  <c r="H245" i="24"/>
  <c r="L245" i="24"/>
  <c r="P245" i="24"/>
  <c r="T245" i="24"/>
  <c r="E245" i="24"/>
  <c r="I245" i="24"/>
  <c r="M245" i="24"/>
  <c r="Q245" i="24"/>
  <c r="F245" i="24"/>
  <c r="J245" i="24"/>
  <c r="N245" i="24"/>
  <c r="R245" i="24"/>
  <c r="G245" i="24"/>
  <c r="K245" i="24"/>
  <c r="O245" i="24"/>
  <c r="S245" i="24"/>
  <c r="D245" i="24"/>
  <c r="H229" i="24"/>
  <c r="L229" i="24"/>
  <c r="P229" i="24"/>
  <c r="T229" i="24"/>
  <c r="E229" i="24"/>
  <c r="I229" i="24"/>
  <c r="M229" i="24"/>
  <c r="Q229" i="24"/>
  <c r="F229" i="24"/>
  <c r="J229" i="24"/>
  <c r="N229" i="24"/>
  <c r="R229" i="24"/>
  <c r="G229" i="24"/>
  <c r="K229" i="24"/>
  <c r="O229" i="24"/>
  <c r="S229" i="24"/>
  <c r="D229" i="24"/>
  <c r="F213" i="24"/>
  <c r="J213" i="24"/>
  <c r="N213" i="24"/>
  <c r="R213" i="24"/>
  <c r="G213" i="24"/>
  <c r="K213" i="24"/>
  <c r="O213" i="24"/>
  <c r="S213" i="24"/>
  <c r="H213" i="24"/>
  <c r="L213" i="24"/>
  <c r="P213" i="24"/>
  <c r="T213" i="24"/>
  <c r="E213" i="24"/>
  <c r="I213" i="24"/>
  <c r="M213" i="24"/>
  <c r="Q213" i="24"/>
  <c r="D213" i="24"/>
  <c r="F197" i="24"/>
  <c r="J197" i="24"/>
  <c r="N197" i="24"/>
  <c r="R197" i="24"/>
  <c r="G197" i="24"/>
  <c r="K197" i="24"/>
  <c r="O197" i="24"/>
  <c r="S197" i="24"/>
  <c r="H197" i="24"/>
  <c r="L197" i="24"/>
  <c r="P197" i="24"/>
  <c r="T197" i="24"/>
  <c r="E197" i="24"/>
  <c r="I197" i="24"/>
  <c r="M197" i="24"/>
  <c r="Q197" i="24"/>
  <c r="D197" i="24"/>
  <c r="F181" i="24"/>
  <c r="J181" i="24"/>
  <c r="N181" i="24"/>
  <c r="R181" i="24"/>
  <c r="G181" i="24"/>
  <c r="K181" i="24"/>
  <c r="O181" i="24"/>
  <c r="S181" i="24"/>
  <c r="H181" i="24"/>
  <c r="L181" i="24"/>
  <c r="P181" i="24"/>
  <c r="T181" i="24"/>
  <c r="E181" i="24"/>
  <c r="I181" i="24"/>
  <c r="M181" i="24"/>
  <c r="Q181" i="24"/>
  <c r="D181" i="24"/>
  <c r="F165" i="24"/>
  <c r="J165" i="24"/>
  <c r="N165" i="24"/>
  <c r="R165" i="24"/>
  <c r="G165" i="24"/>
  <c r="K165" i="24"/>
  <c r="O165" i="24"/>
  <c r="S165" i="24"/>
  <c r="H165" i="24"/>
  <c r="L165" i="24"/>
  <c r="P165" i="24"/>
  <c r="T165" i="24"/>
  <c r="E165" i="24"/>
  <c r="I165" i="24"/>
  <c r="M165" i="24"/>
  <c r="Q165" i="24"/>
  <c r="D165" i="24"/>
  <c r="F149" i="24"/>
  <c r="J149" i="24"/>
  <c r="N149" i="24"/>
  <c r="R149" i="24"/>
  <c r="G149" i="24"/>
  <c r="K149" i="24"/>
  <c r="O149" i="24"/>
  <c r="S149" i="24"/>
  <c r="H149" i="24"/>
  <c r="L149" i="24"/>
  <c r="P149" i="24"/>
  <c r="T149" i="24"/>
  <c r="E149" i="24"/>
  <c r="I149" i="24"/>
  <c r="M149" i="24"/>
  <c r="Q149" i="24"/>
  <c r="D149" i="24"/>
  <c r="F133" i="24"/>
  <c r="J133" i="24"/>
  <c r="N133" i="24"/>
  <c r="R133" i="24"/>
  <c r="G133" i="24"/>
  <c r="K133" i="24"/>
  <c r="O133" i="24"/>
  <c r="S133" i="24"/>
  <c r="H133" i="24"/>
  <c r="L133" i="24"/>
  <c r="P133" i="24"/>
  <c r="T133" i="24"/>
  <c r="E133" i="24"/>
  <c r="I133" i="24"/>
  <c r="M133" i="24"/>
  <c r="Q133" i="24"/>
  <c r="D133" i="24"/>
  <c r="F117" i="24"/>
  <c r="J117" i="24"/>
  <c r="N117" i="24"/>
  <c r="R117" i="24"/>
  <c r="G117" i="24"/>
  <c r="K117" i="24"/>
  <c r="O117" i="24"/>
  <c r="S117" i="24"/>
  <c r="H117" i="24"/>
  <c r="L117" i="24"/>
  <c r="P117" i="24"/>
  <c r="T117" i="24"/>
  <c r="E117" i="24"/>
  <c r="I117" i="24"/>
  <c r="M117" i="24"/>
  <c r="Q117" i="24"/>
  <c r="D117" i="24"/>
  <c r="F101" i="24"/>
  <c r="J101" i="24"/>
  <c r="N101" i="24"/>
  <c r="R101" i="24"/>
  <c r="G101" i="24"/>
  <c r="K101" i="24"/>
  <c r="O101" i="24"/>
  <c r="S101" i="24"/>
  <c r="H101" i="24"/>
  <c r="L101" i="24"/>
  <c r="P101" i="24"/>
  <c r="T101" i="24"/>
  <c r="E101" i="24"/>
  <c r="I101" i="24"/>
  <c r="M101" i="24"/>
  <c r="Q101" i="24"/>
  <c r="D101" i="24"/>
  <c r="F85" i="24"/>
  <c r="J85" i="24"/>
  <c r="N85" i="24"/>
  <c r="R85" i="24"/>
  <c r="G85" i="24"/>
  <c r="K85" i="24"/>
  <c r="O85" i="24"/>
  <c r="S85" i="24"/>
  <c r="H85" i="24"/>
  <c r="L85" i="24"/>
  <c r="P85" i="24"/>
  <c r="T85" i="24"/>
  <c r="E85" i="24"/>
  <c r="I85" i="24"/>
  <c r="M85" i="24"/>
  <c r="Q85" i="24"/>
  <c r="D85" i="24"/>
  <c r="F69" i="24"/>
  <c r="J69" i="24"/>
  <c r="N69" i="24"/>
  <c r="R69" i="24"/>
  <c r="G69" i="24"/>
  <c r="K69" i="24"/>
  <c r="O69" i="24"/>
  <c r="S69" i="24"/>
  <c r="H69" i="24"/>
  <c r="L69" i="24"/>
  <c r="P69" i="24"/>
  <c r="T69" i="24"/>
  <c r="E69" i="24"/>
  <c r="I69" i="24"/>
  <c r="M69" i="24"/>
  <c r="Q69" i="24"/>
  <c r="D69" i="24"/>
  <c r="F321" i="24"/>
  <c r="J321" i="24"/>
  <c r="N321" i="24"/>
  <c r="R321" i="24"/>
  <c r="G321" i="24"/>
  <c r="K321" i="24"/>
  <c r="O321" i="24"/>
  <c r="S321" i="24"/>
  <c r="H321" i="24"/>
  <c r="L321" i="24"/>
  <c r="P321" i="24"/>
  <c r="T321" i="24"/>
  <c r="E321" i="24"/>
  <c r="I321" i="24"/>
  <c r="M321" i="24"/>
  <c r="Q321" i="24"/>
  <c r="D321" i="24"/>
  <c r="F337" i="24"/>
  <c r="J337" i="24"/>
  <c r="N337" i="24"/>
  <c r="R337" i="24"/>
  <c r="G337" i="24"/>
  <c r="K337" i="24"/>
  <c r="O337" i="24"/>
  <c r="S337" i="24"/>
  <c r="H337" i="24"/>
  <c r="L337" i="24"/>
  <c r="P337" i="24"/>
  <c r="T337" i="24"/>
  <c r="E337" i="24"/>
  <c r="I337" i="24"/>
  <c r="M337" i="24"/>
  <c r="Q337" i="24"/>
  <c r="D337" i="24"/>
  <c r="E353" i="24"/>
  <c r="I353" i="24"/>
  <c r="M353" i="24"/>
  <c r="Q353" i="24"/>
  <c r="F353" i="24"/>
  <c r="J353" i="24"/>
  <c r="N353" i="24"/>
  <c r="R353" i="24"/>
  <c r="D353" i="24"/>
  <c r="G353" i="24"/>
  <c r="K353" i="24"/>
  <c r="O353" i="24"/>
  <c r="S353" i="24"/>
  <c r="H353" i="24"/>
  <c r="L353" i="24"/>
  <c r="P353" i="24"/>
  <c r="T353" i="24"/>
  <c r="E369" i="24"/>
  <c r="I369" i="24"/>
  <c r="M369" i="24"/>
  <c r="Q369" i="24"/>
  <c r="F369" i="24"/>
  <c r="J369" i="24"/>
  <c r="N369" i="24"/>
  <c r="R369" i="24"/>
  <c r="D369" i="24"/>
  <c r="G369" i="24"/>
  <c r="K369" i="24"/>
  <c r="O369" i="24"/>
  <c r="S369" i="24"/>
  <c r="H369" i="24"/>
  <c r="L369" i="24"/>
  <c r="P369" i="24"/>
  <c r="T369" i="24"/>
  <c r="E385" i="24"/>
  <c r="I385" i="24"/>
  <c r="M385" i="24"/>
  <c r="Q385" i="24"/>
  <c r="F385" i="24"/>
  <c r="J385" i="24"/>
  <c r="N385" i="24"/>
  <c r="R385" i="24"/>
  <c r="D385" i="24"/>
  <c r="G385" i="24"/>
  <c r="K385" i="24"/>
  <c r="O385" i="24"/>
  <c r="S385" i="24"/>
  <c r="H385" i="24"/>
  <c r="L385" i="24"/>
  <c r="P385" i="24"/>
  <c r="T385" i="24"/>
  <c r="E401" i="24"/>
  <c r="I401" i="24"/>
  <c r="M401" i="24"/>
  <c r="Q401" i="24"/>
  <c r="F401" i="24"/>
  <c r="J401" i="24"/>
  <c r="N401" i="24"/>
  <c r="R401" i="24"/>
  <c r="D401" i="24"/>
  <c r="G401" i="24"/>
  <c r="K401" i="24"/>
  <c r="O401" i="24"/>
  <c r="S401" i="24"/>
  <c r="H401" i="24"/>
  <c r="L401" i="24"/>
  <c r="P401" i="24"/>
  <c r="T401" i="24"/>
  <c r="F312" i="24"/>
  <c r="J312" i="24"/>
  <c r="N312" i="24"/>
  <c r="R312" i="24"/>
  <c r="G312" i="24"/>
  <c r="K312" i="24"/>
  <c r="O312" i="24"/>
  <c r="S312" i="24"/>
  <c r="H312" i="24"/>
  <c r="L312" i="24"/>
  <c r="P312" i="24"/>
  <c r="T312" i="24"/>
  <c r="E312" i="24"/>
  <c r="I312" i="24"/>
  <c r="M312" i="24"/>
  <c r="Q312" i="24"/>
  <c r="D312" i="24"/>
  <c r="F296" i="24"/>
  <c r="J296" i="24"/>
  <c r="N296" i="24"/>
  <c r="R296" i="24"/>
  <c r="G296" i="24"/>
  <c r="K296" i="24"/>
  <c r="O296" i="24"/>
  <c r="S296" i="24"/>
  <c r="H296" i="24"/>
  <c r="L296" i="24"/>
  <c r="P296" i="24"/>
  <c r="T296" i="24"/>
  <c r="E296" i="24"/>
  <c r="I296" i="24"/>
  <c r="M296" i="24"/>
  <c r="Q296" i="24"/>
  <c r="D296" i="24"/>
  <c r="F280" i="24"/>
  <c r="J280" i="24"/>
  <c r="N280" i="24"/>
  <c r="R280" i="24"/>
  <c r="G280" i="24"/>
  <c r="K280" i="24"/>
  <c r="O280" i="24"/>
  <c r="S280" i="24"/>
  <c r="H280" i="24"/>
  <c r="L280" i="24"/>
  <c r="P280" i="24"/>
  <c r="T280" i="24"/>
  <c r="E280" i="24"/>
  <c r="I280" i="24"/>
  <c r="M280" i="24"/>
  <c r="Q280" i="24"/>
  <c r="D280" i="24"/>
  <c r="F264" i="24"/>
  <c r="J264" i="24"/>
  <c r="N264" i="24"/>
  <c r="R264" i="24"/>
  <c r="G264" i="24"/>
  <c r="K264" i="24"/>
  <c r="O264" i="24"/>
  <c r="S264" i="24"/>
  <c r="H264" i="24"/>
  <c r="L264" i="24"/>
  <c r="P264" i="24"/>
  <c r="T264" i="24"/>
  <c r="E264" i="24"/>
  <c r="I264" i="24"/>
  <c r="M264" i="24"/>
  <c r="Q264" i="24"/>
  <c r="D264" i="24"/>
  <c r="H248" i="24"/>
  <c r="L248" i="24"/>
  <c r="P248" i="24"/>
  <c r="T248" i="24"/>
  <c r="E248" i="24"/>
  <c r="I248" i="24"/>
  <c r="M248" i="24"/>
  <c r="Q248" i="24"/>
  <c r="F248" i="24"/>
  <c r="J248" i="24"/>
  <c r="N248" i="24"/>
  <c r="R248" i="24"/>
  <c r="G248" i="24"/>
  <c r="K248" i="24"/>
  <c r="O248" i="24"/>
  <c r="S248" i="24"/>
  <c r="D248" i="24"/>
  <c r="H232" i="24"/>
  <c r="L232" i="24"/>
  <c r="P232" i="24"/>
  <c r="T232" i="24"/>
  <c r="E232" i="24"/>
  <c r="I232" i="24"/>
  <c r="M232" i="24"/>
  <c r="Q232" i="24"/>
  <c r="F232" i="24"/>
  <c r="J232" i="24"/>
  <c r="N232" i="24"/>
  <c r="R232" i="24"/>
  <c r="G232" i="24"/>
  <c r="K232" i="24"/>
  <c r="O232" i="24"/>
  <c r="S232" i="24"/>
  <c r="D232" i="24"/>
  <c r="F216" i="24"/>
  <c r="J216" i="24"/>
  <c r="N216" i="24"/>
  <c r="R216" i="24"/>
  <c r="G216" i="24"/>
  <c r="K216" i="24"/>
  <c r="O216" i="24"/>
  <c r="S216" i="24"/>
  <c r="H216" i="24"/>
  <c r="L216" i="24"/>
  <c r="P216" i="24"/>
  <c r="T216" i="24"/>
  <c r="E216" i="24"/>
  <c r="I216" i="24"/>
  <c r="M216" i="24"/>
  <c r="Q216" i="24"/>
  <c r="D216" i="24"/>
  <c r="F200" i="24"/>
  <c r="J200" i="24"/>
  <c r="N200" i="24"/>
  <c r="R200" i="24"/>
  <c r="G200" i="24"/>
  <c r="K200" i="24"/>
  <c r="O200" i="24"/>
  <c r="S200" i="24"/>
  <c r="H200" i="24"/>
  <c r="L200" i="24"/>
  <c r="P200" i="24"/>
  <c r="T200" i="24"/>
  <c r="E200" i="24"/>
  <c r="I200" i="24"/>
  <c r="M200" i="24"/>
  <c r="Q200" i="24"/>
  <c r="D200" i="24"/>
  <c r="F184" i="24"/>
  <c r="J184" i="24"/>
  <c r="N184" i="24"/>
  <c r="R184" i="24"/>
  <c r="G184" i="24"/>
  <c r="K184" i="24"/>
  <c r="O184" i="24"/>
  <c r="S184" i="24"/>
  <c r="H184" i="24"/>
  <c r="L184" i="24"/>
  <c r="P184" i="24"/>
  <c r="T184" i="24"/>
  <c r="E184" i="24"/>
  <c r="I184" i="24"/>
  <c r="M184" i="24"/>
  <c r="Q184" i="24"/>
  <c r="D184" i="24"/>
  <c r="F168" i="24"/>
  <c r="J168" i="24"/>
  <c r="N168" i="24"/>
  <c r="R168" i="24"/>
  <c r="G168" i="24"/>
  <c r="K168" i="24"/>
  <c r="O168" i="24"/>
  <c r="S168" i="24"/>
  <c r="H168" i="24"/>
  <c r="L168" i="24"/>
  <c r="P168" i="24"/>
  <c r="T168" i="24"/>
  <c r="E168" i="24"/>
  <c r="I168" i="24"/>
  <c r="M168" i="24"/>
  <c r="Q168" i="24"/>
  <c r="D168" i="24"/>
  <c r="F152" i="24"/>
  <c r="J152" i="24"/>
  <c r="N152" i="24"/>
  <c r="R152" i="24"/>
  <c r="G152" i="24"/>
  <c r="K152" i="24"/>
  <c r="O152" i="24"/>
  <c r="S152" i="24"/>
  <c r="H152" i="24"/>
  <c r="L152" i="24"/>
  <c r="P152" i="24"/>
  <c r="T152" i="24"/>
  <c r="E152" i="24"/>
  <c r="I152" i="24"/>
  <c r="M152" i="24"/>
  <c r="Q152" i="24"/>
  <c r="D152" i="24"/>
  <c r="F136" i="24"/>
  <c r="J136" i="24"/>
  <c r="N136" i="24"/>
  <c r="R136" i="24"/>
  <c r="G136" i="24"/>
  <c r="K136" i="24"/>
  <c r="O136" i="24"/>
  <c r="S136" i="24"/>
  <c r="H136" i="24"/>
  <c r="L136" i="24"/>
  <c r="P136" i="24"/>
  <c r="T136" i="24"/>
  <c r="E136" i="24"/>
  <c r="I136" i="24"/>
  <c r="M136" i="24"/>
  <c r="Q136" i="24"/>
  <c r="D136" i="24"/>
  <c r="F120" i="24"/>
  <c r="J120" i="24"/>
  <c r="N120" i="24"/>
  <c r="R120" i="24"/>
  <c r="G120" i="24"/>
  <c r="K120" i="24"/>
  <c r="O120" i="24"/>
  <c r="S120" i="24"/>
  <c r="H120" i="24"/>
  <c r="L120" i="24"/>
  <c r="P120" i="24"/>
  <c r="T120" i="24"/>
  <c r="E120" i="24"/>
  <c r="I120" i="24"/>
  <c r="M120" i="24"/>
  <c r="Q120" i="24"/>
  <c r="D120" i="24"/>
  <c r="F104" i="24"/>
  <c r="J104" i="24"/>
  <c r="N104" i="24"/>
  <c r="R104" i="24"/>
  <c r="G104" i="24"/>
  <c r="K104" i="24"/>
  <c r="O104" i="24"/>
  <c r="S104" i="24"/>
  <c r="H104" i="24"/>
  <c r="L104" i="24"/>
  <c r="P104" i="24"/>
  <c r="T104" i="24"/>
  <c r="E104" i="24"/>
  <c r="I104" i="24"/>
  <c r="M104" i="24"/>
  <c r="Q104" i="24"/>
  <c r="D104" i="24"/>
  <c r="F88" i="24"/>
  <c r="J88" i="24"/>
  <c r="N88" i="24"/>
  <c r="R88" i="24"/>
  <c r="G88" i="24"/>
  <c r="K88" i="24"/>
  <c r="O88" i="24"/>
  <c r="S88" i="24"/>
  <c r="H88" i="24"/>
  <c r="L88" i="24"/>
  <c r="P88" i="24"/>
  <c r="T88" i="24"/>
  <c r="E88" i="24"/>
  <c r="I88" i="24"/>
  <c r="M88" i="24"/>
  <c r="Q88" i="24"/>
  <c r="D88" i="24"/>
  <c r="F72" i="24"/>
  <c r="J72" i="24"/>
  <c r="N72" i="24"/>
  <c r="R72" i="24"/>
  <c r="G72" i="24"/>
  <c r="K72" i="24"/>
  <c r="O72" i="24"/>
  <c r="S72" i="24"/>
  <c r="H72" i="24"/>
  <c r="L72" i="24"/>
  <c r="P72" i="24"/>
  <c r="T72" i="24"/>
  <c r="E72" i="24"/>
  <c r="I72" i="24"/>
  <c r="M72" i="24"/>
  <c r="Q72" i="24"/>
  <c r="D72" i="24"/>
  <c r="F56" i="24"/>
  <c r="J56" i="24"/>
  <c r="N56" i="24"/>
  <c r="R56" i="24"/>
  <c r="G56" i="24"/>
  <c r="K56" i="24"/>
  <c r="O56" i="24"/>
  <c r="S56" i="24"/>
  <c r="H56" i="24"/>
  <c r="L56" i="24"/>
  <c r="P56" i="24"/>
  <c r="T56" i="24"/>
  <c r="E56" i="24"/>
  <c r="I56" i="24"/>
  <c r="M56" i="24"/>
  <c r="Q56" i="24"/>
  <c r="D56" i="24"/>
  <c r="F324" i="24"/>
  <c r="J324" i="24"/>
  <c r="N324" i="24"/>
  <c r="R324" i="24"/>
  <c r="G324" i="24"/>
  <c r="K324" i="24"/>
  <c r="O324" i="24"/>
  <c r="S324" i="24"/>
  <c r="H324" i="24"/>
  <c r="L324" i="24"/>
  <c r="P324" i="24"/>
  <c r="T324" i="24"/>
  <c r="E324" i="24"/>
  <c r="I324" i="24"/>
  <c r="M324" i="24"/>
  <c r="Q324" i="24"/>
  <c r="D324" i="24"/>
  <c r="F340" i="24"/>
  <c r="J340" i="24"/>
  <c r="N340" i="24"/>
  <c r="R340" i="24"/>
  <c r="G340" i="24"/>
  <c r="K340" i="24"/>
  <c r="O340" i="24"/>
  <c r="S340" i="24"/>
  <c r="H340" i="24"/>
  <c r="L340" i="24"/>
  <c r="P340" i="24"/>
  <c r="T340" i="24"/>
  <c r="E340" i="24"/>
  <c r="I340" i="24"/>
  <c r="M340" i="24"/>
  <c r="Q340" i="24"/>
  <c r="D340" i="24"/>
  <c r="E356" i="24"/>
  <c r="I356" i="24"/>
  <c r="M356" i="24"/>
  <c r="Q356" i="24"/>
  <c r="D356" i="24"/>
  <c r="F356" i="24"/>
  <c r="J356" i="24"/>
  <c r="N356" i="24"/>
  <c r="R356" i="24"/>
  <c r="G356" i="24"/>
  <c r="K356" i="24"/>
  <c r="O356" i="24"/>
  <c r="S356" i="24"/>
  <c r="H356" i="24"/>
  <c r="L356" i="24"/>
  <c r="P356" i="24"/>
  <c r="T356" i="24"/>
  <c r="E372" i="24"/>
  <c r="I372" i="24"/>
  <c r="M372" i="24"/>
  <c r="Q372" i="24"/>
  <c r="D372" i="24"/>
  <c r="F372" i="24"/>
  <c r="J372" i="24"/>
  <c r="N372" i="24"/>
  <c r="R372" i="24"/>
  <c r="G372" i="24"/>
  <c r="K372" i="24"/>
  <c r="O372" i="24"/>
  <c r="S372" i="24"/>
  <c r="H372" i="24"/>
  <c r="L372" i="24"/>
  <c r="P372" i="24"/>
  <c r="T372" i="24"/>
  <c r="E388" i="24"/>
  <c r="I388" i="24"/>
  <c r="M388" i="24"/>
  <c r="Q388" i="24"/>
  <c r="D388" i="24"/>
  <c r="F388" i="24"/>
  <c r="J388" i="24"/>
  <c r="N388" i="24"/>
  <c r="R388" i="24"/>
  <c r="G388" i="24"/>
  <c r="K388" i="24"/>
  <c r="O388" i="24"/>
  <c r="S388" i="24"/>
  <c r="H388" i="24"/>
  <c r="L388" i="24"/>
  <c r="P388" i="24"/>
  <c r="T388" i="24"/>
  <c r="E392" i="24"/>
  <c r="I392" i="24"/>
  <c r="M392" i="24"/>
  <c r="Q392" i="24"/>
  <c r="D392" i="24"/>
  <c r="F392" i="24"/>
  <c r="J392" i="24"/>
  <c r="N392" i="24"/>
  <c r="R392" i="24"/>
  <c r="G392" i="24"/>
  <c r="K392" i="24"/>
  <c r="O392" i="24"/>
  <c r="S392" i="24"/>
  <c r="H392" i="24"/>
  <c r="L392" i="24"/>
  <c r="P392" i="24"/>
  <c r="T392" i="24"/>
  <c r="E396" i="24"/>
  <c r="I396" i="24"/>
  <c r="M396" i="24"/>
  <c r="Q396" i="24"/>
  <c r="D396" i="24"/>
  <c r="F396" i="24"/>
  <c r="J396" i="24"/>
  <c r="N396" i="24"/>
  <c r="R396" i="24"/>
  <c r="G396" i="24"/>
  <c r="K396" i="24"/>
  <c r="O396" i="24"/>
  <c r="S396" i="24"/>
  <c r="H396" i="24"/>
  <c r="L396" i="24"/>
  <c r="P396" i="24"/>
  <c r="T396" i="24"/>
  <c r="F315" i="24"/>
  <c r="J315" i="24"/>
  <c r="N315" i="24"/>
  <c r="R315" i="24"/>
  <c r="G315" i="24"/>
  <c r="K315" i="24"/>
  <c r="O315" i="24"/>
  <c r="S315" i="24"/>
  <c r="H315" i="24"/>
  <c r="L315" i="24"/>
  <c r="P315" i="24"/>
  <c r="T315" i="24"/>
  <c r="E315" i="24"/>
  <c r="I315" i="24"/>
  <c r="M315" i="24"/>
  <c r="Q315" i="24"/>
  <c r="D315" i="24"/>
  <c r="F299" i="24"/>
  <c r="J299" i="24"/>
  <c r="N299" i="24"/>
  <c r="R299" i="24"/>
  <c r="G299" i="24"/>
  <c r="K299" i="24"/>
  <c r="O299" i="24"/>
  <c r="S299" i="24"/>
  <c r="H299" i="24"/>
  <c r="L299" i="24"/>
  <c r="P299" i="24"/>
  <c r="T299" i="24"/>
  <c r="E299" i="24"/>
  <c r="I299" i="24"/>
  <c r="M299" i="24"/>
  <c r="Q299" i="24"/>
  <c r="D299" i="24"/>
  <c r="F283" i="24"/>
  <c r="J283" i="24"/>
  <c r="N283" i="24"/>
  <c r="R283" i="24"/>
  <c r="G283" i="24"/>
  <c r="K283" i="24"/>
  <c r="O283" i="24"/>
  <c r="S283" i="24"/>
  <c r="H283" i="24"/>
  <c r="L283" i="24"/>
  <c r="P283" i="24"/>
  <c r="T283" i="24"/>
  <c r="E283" i="24"/>
  <c r="I283" i="24"/>
  <c r="M283" i="24"/>
  <c r="Q283" i="24"/>
  <c r="D283" i="24"/>
  <c r="F267" i="24"/>
  <c r="J267" i="24"/>
  <c r="N267" i="24"/>
  <c r="R267" i="24"/>
  <c r="G267" i="24"/>
  <c r="K267" i="24"/>
  <c r="O267" i="24"/>
  <c r="S267" i="24"/>
  <c r="H267" i="24"/>
  <c r="L267" i="24"/>
  <c r="P267" i="24"/>
  <c r="T267" i="24"/>
  <c r="E267" i="24"/>
  <c r="I267" i="24"/>
  <c r="M267" i="24"/>
  <c r="Q267" i="24"/>
  <c r="D267" i="24"/>
  <c r="H251" i="24"/>
  <c r="L251" i="24"/>
  <c r="P251" i="24"/>
  <c r="T251" i="24"/>
  <c r="E251" i="24"/>
  <c r="I251" i="24"/>
  <c r="M251" i="24"/>
  <c r="Q251" i="24"/>
  <c r="F251" i="24"/>
  <c r="J251" i="24"/>
  <c r="N251" i="24"/>
  <c r="R251" i="24"/>
  <c r="G251" i="24"/>
  <c r="K251" i="24"/>
  <c r="O251" i="24"/>
  <c r="S251" i="24"/>
  <c r="D251" i="24"/>
  <c r="H235" i="24"/>
  <c r="L235" i="24"/>
  <c r="P235" i="24"/>
  <c r="T235" i="24"/>
  <c r="E235" i="24"/>
  <c r="I235" i="24"/>
  <c r="M235" i="24"/>
  <c r="Q235" i="24"/>
  <c r="F235" i="24"/>
  <c r="J235" i="24"/>
  <c r="N235" i="24"/>
  <c r="R235" i="24"/>
  <c r="G235" i="24"/>
  <c r="K235" i="24"/>
  <c r="O235" i="24"/>
  <c r="S235" i="24"/>
  <c r="D235" i="24"/>
  <c r="F219" i="24"/>
  <c r="J219" i="24"/>
  <c r="N219" i="24"/>
  <c r="R219" i="24"/>
  <c r="G219" i="24"/>
  <c r="K219" i="24"/>
  <c r="O219" i="24"/>
  <c r="S219" i="24"/>
  <c r="H219" i="24"/>
  <c r="L219" i="24"/>
  <c r="P219" i="24"/>
  <c r="T219" i="24"/>
  <c r="E219" i="24"/>
  <c r="I219" i="24"/>
  <c r="M219" i="24"/>
  <c r="Q219" i="24"/>
  <c r="D219" i="24"/>
  <c r="F203" i="24"/>
  <c r="J203" i="24"/>
  <c r="N203" i="24"/>
  <c r="R203" i="24"/>
  <c r="G203" i="24"/>
  <c r="K203" i="24"/>
  <c r="O203" i="24"/>
  <c r="S203" i="24"/>
  <c r="H203" i="24"/>
  <c r="L203" i="24"/>
  <c r="P203" i="24"/>
  <c r="T203" i="24"/>
  <c r="E203" i="24"/>
  <c r="I203" i="24"/>
  <c r="M203" i="24"/>
  <c r="Q203" i="24"/>
  <c r="D203" i="24"/>
  <c r="F187" i="24"/>
  <c r="J187" i="24"/>
  <c r="N187" i="24"/>
  <c r="R187" i="24"/>
  <c r="G187" i="24"/>
  <c r="K187" i="24"/>
  <c r="O187" i="24"/>
  <c r="S187" i="24"/>
  <c r="H187" i="24"/>
  <c r="L187" i="24"/>
  <c r="P187" i="24"/>
  <c r="T187" i="24"/>
  <c r="E187" i="24"/>
  <c r="I187" i="24"/>
  <c r="M187" i="24"/>
  <c r="Q187" i="24"/>
  <c r="D187" i="24"/>
  <c r="F171" i="24"/>
  <c r="J171" i="24"/>
  <c r="N171" i="24"/>
  <c r="R171" i="24"/>
  <c r="G171" i="24"/>
  <c r="K171" i="24"/>
  <c r="O171" i="24"/>
  <c r="S171" i="24"/>
  <c r="H171" i="24"/>
  <c r="L171" i="24"/>
  <c r="P171" i="24"/>
  <c r="T171" i="24"/>
  <c r="E171" i="24"/>
  <c r="I171" i="24"/>
  <c r="M171" i="24"/>
  <c r="Q171" i="24"/>
  <c r="D171" i="24"/>
  <c r="F155" i="24"/>
  <c r="J155" i="24"/>
  <c r="N155" i="24"/>
  <c r="R155" i="24"/>
  <c r="G155" i="24"/>
  <c r="K155" i="24"/>
  <c r="O155" i="24"/>
  <c r="S155" i="24"/>
  <c r="H155" i="24"/>
  <c r="L155" i="24"/>
  <c r="P155" i="24"/>
  <c r="T155" i="24"/>
  <c r="E155" i="24"/>
  <c r="I155" i="24"/>
  <c r="M155" i="24"/>
  <c r="Q155" i="24"/>
  <c r="D155" i="24"/>
  <c r="F139" i="24"/>
  <c r="J139" i="24"/>
  <c r="N139" i="24"/>
  <c r="R139" i="24"/>
  <c r="G139" i="24"/>
  <c r="K139" i="24"/>
  <c r="O139" i="24"/>
  <c r="S139" i="24"/>
  <c r="H139" i="24"/>
  <c r="L139" i="24"/>
  <c r="P139" i="24"/>
  <c r="T139" i="24"/>
  <c r="E139" i="24"/>
  <c r="I139" i="24"/>
  <c r="M139" i="24"/>
  <c r="Q139" i="24"/>
  <c r="D139" i="24"/>
  <c r="F123" i="24"/>
  <c r="J123" i="24"/>
  <c r="N123" i="24"/>
  <c r="R123" i="24"/>
  <c r="G123" i="24"/>
  <c r="K123" i="24"/>
  <c r="O123" i="24"/>
  <c r="S123" i="24"/>
  <c r="H123" i="24"/>
  <c r="L123" i="24"/>
  <c r="P123" i="24"/>
  <c r="T123" i="24"/>
  <c r="E123" i="24"/>
  <c r="I123" i="24"/>
  <c r="M123" i="24"/>
  <c r="Q123" i="24"/>
  <c r="D123" i="24"/>
  <c r="F107" i="24"/>
  <c r="J107" i="24"/>
  <c r="N107" i="24"/>
  <c r="R107" i="24"/>
  <c r="G107" i="24"/>
  <c r="K107" i="24"/>
  <c r="O107" i="24"/>
  <c r="S107" i="24"/>
  <c r="H107" i="24"/>
  <c r="L107" i="24"/>
  <c r="P107" i="24"/>
  <c r="T107" i="24"/>
  <c r="E107" i="24"/>
  <c r="I107" i="24"/>
  <c r="M107" i="24"/>
  <c r="Q107" i="24"/>
  <c r="D107" i="24"/>
  <c r="F91" i="24"/>
  <c r="J91" i="24"/>
  <c r="N91" i="24"/>
  <c r="R91" i="24"/>
  <c r="G91" i="24"/>
  <c r="K91" i="24"/>
  <c r="O91" i="24"/>
  <c r="S91" i="24"/>
  <c r="H91" i="24"/>
  <c r="L91" i="24"/>
  <c r="P91" i="24"/>
  <c r="T91" i="24"/>
  <c r="E91" i="24"/>
  <c r="I91" i="24"/>
  <c r="M91" i="24"/>
  <c r="Q91" i="24"/>
  <c r="D91" i="24"/>
  <c r="F75" i="24"/>
  <c r="J75" i="24"/>
  <c r="N75" i="24"/>
  <c r="R75" i="24"/>
  <c r="G75" i="24"/>
  <c r="K75" i="24"/>
  <c r="O75" i="24"/>
  <c r="S75" i="24"/>
  <c r="H75" i="24"/>
  <c r="L75" i="24"/>
  <c r="P75" i="24"/>
  <c r="T75" i="24"/>
  <c r="E75" i="24"/>
  <c r="I75" i="24"/>
  <c r="M75" i="24"/>
  <c r="Q75" i="24"/>
  <c r="D75" i="24"/>
  <c r="F59" i="24"/>
  <c r="J59" i="24"/>
  <c r="N59" i="24"/>
  <c r="R59" i="24"/>
  <c r="G59" i="24"/>
  <c r="K59" i="24"/>
  <c r="O59" i="24"/>
  <c r="S59" i="24"/>
  <c r="H59" i="24"/>
  <c r="L59" i="24"/>
  <c r="P59" i="24"/>
  <c r="T59" i="24"/>
  <c r="E59" i="24"/>
  <c r="I59" i="24"/>
  <c r="M59" i="24"/>
  <c r="Q59" i="24"/>
  <c r="D59" i="24"/>
  <c r="F328" i="24"/>
  <c r="J328" i="24"/>
  <c r="N328" i="24"/>
  <c r="R328" i="24"/>
  <c r="G328" i="24"/>
  <c r="K328" i="24"/>
  <c r="O328" i="24"/>
  <c r="S328" i="24"/>
  <c r="H328" i="24"/>
  <c r="L328" i="24"/>
  <c r="P328" i="24"/>
  <c r="T328" i="24"/>
  <c r="E328" i="24"/>
  <c r="I328" i="24"/>
  <c r="M328" i="24"/>
  <c r="Q328" i="24"/>
  <c r="D328" i="24"/>
  <c r="F344" i="24"/>
  <c r="J344" i="24"/>
  <c r="N344" i="24"/>
  <c r="R344" i="24"/>
  <c r="G344" i="24"/>
  <c r="K344" i="24"/>
  <c r="O344" i="24"/>
  <c r="S344" i="24"/>
  <c r="H344" i="24"/>
  <c r="L344" i="24"/>
  <c r="P344" i="24"/>
  <c r="T344" i="24"/>
  <c r="E344" i="24"/>
  <c r="I344" i="24"/>
  <c r="M344" i="24"/>
  <c r="Q344" i="24"/>
  <c r="D344" i="24"/>
  <c r="E360" i="24"/>
  <c r="I360" i="24"/>
  <c r="M360" i="24"/>
  <c r="Q360" i="24"/>
  <c r="D360" i="24"/>
  <c r="F360" i="24"/>
  <c r="J360" i="24"/>
  <c r="N360" i="24"/>
  <c r="R360" i="24"/>
  <c r="G360" i="24"/>
  <c r="K360" i="24"/>
  <c r="O360" i="24"/>
  <c r="S360" i="24"/>
  <c r="H360" i="24"/>
  <c r="L360" i="24"/>
  <c r="P360" i="24"/>
  <c r="T360" i="24"/>
  <c r="E376" i="24"/>
  <c r="I376" i="24"/>
  <c r="M376" i="24"/>
  <c r="Q376" i="24"/>
  <c r="D376" i="24"/>
  <c r="F376" i="24"/>
  <c r="J376" i="24"/>
  <c r="N376" i="24"/>
  <c r="R376" i="24"/>
  <c r="G376" i="24"/>
  <c r="K376" i="24"/>
  <c r="O376" i="24"/>
  <c r="S376" i="24"/>
  <c r="H376" i="24"/>
  <c r="L376" i="24"/>
  <c r="P376" i="24"/>
  <c r="T376" i="24"/>
  <c r="F335" i="24"/>
  <c r="J335" i="24"/>
  <c r="N335" i="24"/>
  <c r="R335" i="24"/>
  <c r="G335" i="24"/>
  <c r="K335" i="24"/>
  <c r="O335" i="24"/>
  <c r="S335" i="24"/>
  <c r="H335" i="24"/>
  <c r="L335" i="24"/>
  <c r="P335" i="24"/>
  <c r="T335" i="24"/>
  <c r="E335" i="24"/>
  <c r="I335" i="24"/>
  <c r="M335" i="24"/>
  <c r="Q335" i="24"/>
  <c r="D335" i="24"/>
  <c r="E351" i="24"/>
  <c r="I351" i="24"/>
  <c r="M351" i="24"/>
  <c r="Q351" i="24"/>
  <c r="F351" i="24"/>
  <c r="J351" i="24"/>
  <c r="N351" i="24"/>
  <c r="R351" i="24"/>
  <c r="G351" i="24"/>
  <c r="K351" i="24"/>
  <c r="O351" i="24"/>
  <c r="S351" i="24"/>
  <c r="H351" i="24"/>
  <c r="L351" i="24"/>
  <c r="P351" i="24"/>
  <c r="T351" i="24"/>
  <c r="D351" i="24"/>
  <c r="E367" i="24"/>
  <c r="I367" i="24"/>
  <c r="M367" i="24"/>
  <c r="Q367" i="24"/>
  <c r="F367" i="24"/>
  <c r="J367" i="24"/>
  <c r="N367" i="24"/>
  <c r="R367" i="24"/>
  <c r="G367" i="24"/>
  <c r="K367" i="24"/>
  <c r="O367" i="24"/>
  <c r="S367" i="24"/>
  <c r="H367" i="24"/>
  <c r="L367" i="24"/>
  <c r="P367" i="24"/>
  <c r="T367" i="24"/>
  <c r="D367" i="24"/>
  <c r="E383" i="24"/>
  <c r="I383" i="24"/>
  <c r="M383" i="24"/>
  <c r="Q383" i="24"/>
  <c r="F383" i="24"/>
  <c r="J383" i="24"/>
  <c r="N383" i="24"/>
  <c r="R383" i="24"/>
  <c r="G383" i="24"/>
  <c r="K383" i="24"/>
  <c r="O383" i="24"/>
  <c r="S383" i="24"/>
  <c r="H383" i="24"/>
  <c r="L383" i="24"/>
  <c r="P383" i="24"/>
  <c r="T383" i="24"/>
  <c r="D383" i="24"/>
  <c r="F305" i="24"/>
  <c r="J305" i="24"/>
  <c r="N305" i="24"/>
  <c r="R305" i="24"/>
  <c r="G305" i="24"/>
  <c r="K305" i="24"/>
  <c r="O305" i="24"/>
  <c r="S305" i="24"/>
  <c r="H305" i="24"/>
  <c r="L305" i="24"/>
  <c r="P305" i="24"/>
  <c r="T305" i="24"/>
  <c r="E305" i="24"/>
  <c r="I305" i="24"/>
  <c r="M305" i="24"/>
  <c r="Q305" i="24"/>
  <c r="D305" i="24"/>
  <c r="F289" i="24"/>
  <c r="J289" i="24"/>
  <c r="N289" i="24"/>
  <c r="R289" i="24"/>
  <c r="G289" i="24"/>
  <c r="K289" i="24"/>
  <c r="O289" i="24"/>
  <c r="S289" i="24"/>
  <c r="H289" i="24"/>
  <c r="L289" i="24"/>
  <c r="P289" i="24"/>
  <c r="T289" i="24"/>
  <c r="E289" i="24"/>
  <c r="I289" i="24"/>
  <c r="M289" i="24"/>
  <c r="Q289" i="24"/>
  <c r="D289" i="24"/>
  <c r="F273" i="24"/>
  <c r="J273" i="24"/>
  <c r="N273" i="24"/>
  <c r="R273" i="24"/>
  <c r="G273" i="24"/>
  <c r="K273" i="24"/>
  <c r="O273" i="24"/>
  <c r="S273" i="24"/>
  <c r="H273" i="24"/>
  <c r="L273" i="24"/>
  <c r="P273" i="24"/>
  <c r="T273" i="24"/>
  <c r="E273" i="24"/>
  <c r="I273" i="24"/>
  <c r="M273" i="24"/>
  <c r="Q273" i="24"/>
  <c r="D273" i="24"/>
  <c r="H257" i="24"/>
  <c r="L257" i="24"/>
  <c r="P257" i="24"/>
  <c r="T257" i="24"/>
  <c r="E257" i="24"/>
  <c r="I257" i="24"/>
  <c r="M257" i="24"/>
  <c r="Q257" i="24"/>
  <c r="F257" i="24"/>
  <c r="J257" i="24"/>
  <c r="N257" i="24"/>
  <c r="R257" i="24"/>
  <c r="G257" i="24"/>
  <c r="K257" i="24"/>
  <c r="O257" i="24"/>
  <c r="S257" i="24"/>
  <c r="D257" i="24"/>
  <c r="H241" i="24"/>
  <c r="L241" i="24"/>
  <c r="P241" i="24"/>
  <c r="T241" i="24"/>
  <c r="E241" i="24"/>
  <c r="I241" i="24"/>
  <c r="M241" i="24"/>
  <c r="Q241" i="24"/>
  <c r="F241" i="24"/>
  <c r="J241" i="24"/>
  <c r="N241" i="24"/>
  <c r="R241" i="24"/>
  <c r="G241" i="24"/>
  <c r="K241" i="24"/>
  <c r="O241" i="24"/>
  <c r="S241" i="24"/>
  <c r="D241" i="24"/>
  <c r="H225" i="24"/>
  <c r="L225" i="24"/>
  <c r="P225" i="24"/>
  <c r="T225" i="24"/>
  <c r="E225" i="24"/>
  <c r="I225" i="24"/>
  <c r="M225" i="24"/>
  <c r="Q225" i="24"/>
  <c r="F225" i="24"/>
  <c r="J225" i="24"/>
  <c r="N225" i="24"/>
  <c r="R225" i="24"/>
  <c r="G225" i="24"/>
  <c r="K225" i="24"/>
  <c r="O225" i="24"/>
  <c r="S225" i="24"/>
  <c r="D225" i="24"/>
  <c r="F209" i="24"/>
  <c r="J209" i="24"/>
  <c r="N209" i="24"/>
  <c r="R209" i="24"/>
  <c r="G209" i="24"/>
  <c r="K209" i="24"/>
  <c r="O209" i="24"/>
  <c r="S209" i="24"/>
  <c r="H209" i="24"/>
  <c r="L209" i="24"/>
  <c r="P209" i="24"/>
  <c r="T209" i="24"/>
  <c r="E209" i="24"/>
  <c r="I209" i="24"/>
  <c r="M209" i="24"/>
  <c r="Q209" i="24"/>
  <c r="D209" i="24"/>
  <c r="F193" i="24"/>
  <c r="J193" i="24"/>
  <c r="N193" i="24"/>
  <c r="R193" i="24"/>
  <c r="G193" i="24"/>
  <c r="K193" i="24"/>
  <c r="O193" i="24"/>
  <c r="S193" i="24"/>
  <c r="H193" i="24"/>
  <c r="L193" i="24"/>
  <c r="P193" i="24"/>
  <c r="T193" i="24"/>
  <c r="E193" i="24"/>
  <c r="I193" i="24"/>
  <c r="M193" i="24"/>
  <c r="Q193" i="24"/>
  <c r="D193" i="24"/>
  <c r="F177" i="24"/>
  <c r="J177" i="24"/>
  <c r="N177" i="24"/>
  <c r="R177" i="24"/>
  <c r="G177" i="24"/>
  <c r="K177" i="24"/>
  <c r="O177" i="24"/>
  <c r="S177" i="24"/>
  <c r="H177" i="24"/>
  <c r="L177" i="24"/>
  <c r="P177" i="24"/>
  <c r="T177" i="24"/>
  <c r="E177" i="24"/>
  <c r="I177" i="24"/>
  <c r="M177" i="24"/>
  <c r="Q177" i="24"/>
  <c r="D177" i="24"/>
  <c r="F161" i="24"/>
  <c r="J161" i="24"/>
  <c r="N161" i="24"/>
  <c r="R161" i="24"/>
  <c r="G161" i="24"/>
  <c r="K161" i="24"/>
  <c r="O161" i="24"/>
  <c r="S161" i="24"/>
  <c r="H161" i="24"/>
  <c r="L161" i="24"/>
  <c r="P161" i="24"/>
  <c r="T161" i="24"/>
  <c r="E161" i="24"/>
  <c r="I161" i="24"/>
  <c r="M161" i="24"/>
  <c r="Q161" i="24"/>
  <c r="D161" i="24"/>
  <c r="F145" i="24"/>
  <c r="J145" i="24"/>
  <c r="N145" i="24"/>
  <c r="R145" i="24"/>
  <c r="G145" i="24"/>
  <c r="K145" i="24"/>
  <c r="O145" i="24"/>
  <c r="S145" i="24"/>
  <c r="H145" i="24"/>
  <c r="L145" i="24"/>
  <c r="P145" i="24"/>
  <c r="T145" i="24"/>
  <c r="E145" i="24"/>
  <c r="I145" i="24"/>
  <c r="M145" i="24"/>
  <c r="Q145" i="24"/>
  <c r="D145" i="24"/>
  <c r="F129" i="24"/>
  <c r="J129" i="24"/>
  <c r="N129" i="24"/>
  <c r="R129" i="24"/>
  <c r="G129" i="24"/>
  <c r="K129" i="24"/>
  <c r="O129" i="24"/>
  <c r="S129" i="24"/>
  <c r="H129" i="24"/>
  <c r="L129" i="24"/>
  <c r="P129" i="24"/>
  <c r="T129" i="24"/>
  <c r="E129" i="24"/>
  <c r="I129" i="24"/>
  <c r="M129" i="24"/>
  <c r="Q129" i="24"/>
  <c r="D129" i="24"/>
  <c r="F113" i="24"/>
  <c r="J113" i="24"/>
  <c r="N113" i="24"/>
  <c r="R113" i="24"/>
  <c r="G113" i="24"/>
  <c r="K113" i="24"/>
  <c r="O113" i="24"/>
  <c r="S113" i="24"/>
  <c r="H113" i="24"/>
  <c r="L113" i="24"/>
  <c r="P113" i="24"/>
  <c r="T113" i="24"/>
  <c r="E113" i="24"/>
  <c r="I113" i="24"/>
  <c r="M113" i="24"/>
  <c r="Q113" i="24"/>
  <c r="D113" i="24"/>
  <c r="F97" i="24"/>
  <c r="J97" i="24"/>
  <c r="N97" i="24"/>
  <c r="R97" i="24"/>
  <c r="G97" i="24"/>
  <c r="K97" i="24"/>
  <c r="O97" i="24"/>
  <c r="S97" i="24"/>
  <c r="H97" i="24"/>
  <c r="L97" i="24"/>
  <c r="P97" i="24"/>
  <c r="T97" i="24"/>
  <c r="E97" i="24"/>
  <c r="I97" i="24"/>
  <c r="M97" i="24"/>
  <c r="Q97" i="24"/>
  <c r="D97" i="24"/>
  <c r="F81" i="24"/>
  <c r="J81" i="24"/>
  <c r="N81" i="24"/>
  <c r="R81" i="24"/>
  <c r="G81" i="24"/>
  <c r="K81" i="24"/>
  <c r="O81" i="24"/>
  <c r="S81" i="24"/>
  <c r="H81" i="24"/>
  <c r="L81" i="24"/>
  <c r="P81" i="24"/>
  <c r="T81" i="24"/>
  <c r="E81" i="24"/>
  <c r="I81" i="24"/>
  <c r="M81" i="24"/>
  <c r="Q81" i="24"/>
  <c r="D81" i="24"/>
  <c r="F65" i="24"/>
  <c r="J65" i="24"/>
  <c r="N65" i="24"/>
  <c r="R65" i="24"/>
  <c r="G65" i="24"/>
  <c r="K65" i="24"/>
  <c r="O65" i="24"/>
  <c r="S65" i="24"/>
  <c r="H65" i="24"/>
  <c r="L65" i="24"/>
  <c r="P65" i="24"/>
  <c r="T65" i="24"/>
  <c r="E65" i="24"/>
  <c r="I65" i="24"/>
  <c r="M65" i="24"/>
  <c r="Q65" i="24"/>
  <c r="D65" i="24"/>
  <c r="G49" i="24"/>
  <c r="CJ19" i="6" s="1" a="1"/>
  <c r="CJ19" i="6" s="1"/>
  <c r="K49" i="24"/>
  <c r="CV19" i="6" s="1" a="1"/>
  <c r="CV19" i="6" s="1"/>
  <c r="O49" i="24"/>
  <c r="DH19" i="6" s="1" a="1"/>
  <c r="DH19" i="6" s="1"/>
  <c r="S49" i="24"/>
  <c r="H49" i="24"/>
  <c r="L49" i="24"/>
  <c r="CY19" i="6" s="1" a="1"/>
  <c r="CY19" i="6" s="1"/>
  <c r="P49" i="24"/>
  <c r="DK19" i="6" s="1" a="1"/>
  <c r="DK19" i="6" s="1"/>
  <c r="T49" i="24"/>
  <c r="DW19" i="6" s="1" a="1"/>
  <c r="DW19" i="6" s="1"/>
  <c r="E49" i="24"/>
  <c r="I49" i="24"/>
  <c r="CP19" i="6" s="1" a="1"/>
  <c r="CP19" i="6" s="1"/>
  <c r="F49" i="24"/>
  <c r="CG19" i="6" s="1" a="1"/>
  <c r="CG19" i="6" s="1"/>
  <c r="J49" i="24"/>
  <c r="M49" i="24"/>
  <c r="N49" i="24"/>
  <c r="DE19" i="6" s="1" a="1"/>
  <c r="DE19" i="6" s="1"/>
  <c r="Q49" i="24"/>
  <c r="DN19" i="6" s="1" a="1"/>
  <c r="DN19" i="6" s="1"/>
  <c r="R49" i="24"/>
  <c r="D49" i="24"/>
  <c r="F322" i="24"/>
  <c r="J322" i="24"/>
  <c r="N322" i="24"/>
  <c r="R322" i="24"/>
  <c r="G322" i="24"/>
  <c r="K322" i="24"/>
  <c r="O322" i="24"/>
  <c r="S322" i="24"/>
  <c r="H322" i="24"/>
  <c r="L322" i="24"/>
  <c r="P322" i="24"/>
  <c r="T322" i="24"/>
  <c r="E322" i="24"/>
  <c r="I322" i="24"/>
  <c r="M322" i="24"/>
  <c r="Q322" i="24"/>
  <c r="D322" i="24"/>
  <c r="F338" i="24"/>
  <c r="J338" i="24"/>
  <c r="N338" i="24"/>
  <c r="R338" i="24"/>
  <c r="G338" i="24"/>
  <c r="K338" i="24"/>
  <c r="O338" i="24"/>
  <c r="S338" i="24"/>
  <c r="H338" i="24"/>
  <c r="L338" i="24"/>
  <c r="P338" i="24"/>
  <c r="T338" i="24"/>
  <c r="E338" i="24"/>
  <c r="I338" i="24"/>
  <c r="M338" i="24"/>
  <c r="Q338" i="24"/>
  <c r="D338" i="24"/>
  <c r="E354" i="24"/>
  <c r="I354" i="24"/>
  <c r="M354" i="24"/>
  <c r="Q354" i="24"/>
  <c r="F354" i="24"/>
  <c r="J354" i="24"/>
  <c r="N354" i="24"/>
  <c r="R354" i="24"/>
  <c r="G354" i="24"/>
  <c r="K354" i="24"/>
  <c r="O354" i="24"/>
  <c r="S354" i="24"/>
  <c r="D354" i="24"/>
  <c r="H354" i="24"/>
  <c r="L354" i="24"/>
  <c r="P354" i="24"/>
  <c r="T354" i="24"/>
  <c r="E370" i="24"/>
  <c r="I370" i="24"/>
  <c r="M370" i="24"/>
  <c r="Q370" i="24"/>
  <c r="F370" i="24"/>
  <c r="J370" i="24"/>
  <c r="N370" i="24"/>
  <c r="R370" i="24"/>
  <c r="G370" i="24"/>
  <c r="K370" i="24"/>
  <c r="O370" i="24"/>
  <c r="S370" i="24"/>
  <c r="D370" i="24"/>
  <c r="H370" i="24"/>
  <c r="L370" i="24"/>
  <c r="P370" i="24"/>
  <c r="T370" i="24"/>
  <c r="E386" i="24"/>
  <c r="I386" i="24"/>
  <c r="M386" i="24"/>
  <c r="Q386" i="24"/>
  <c r="F386" i="24"/>
  <c r="J386" i="24"/>
  <c r="N386" i="24"/>
  <c r="R386" i="24"/>
  <c r="G386" i="24"/>
  <c r="K386" i="24"/>
  <c r="O386" i="24"/>
  <c r="S386" i="24"/>
  <c r="D386" i="24"/>
  <c r="H386" i="24"/>
  <c r="L386" i="24"/>
  <c r="P386" i="24"/>
  <c r="T386" i="24"/>
  <c r="E402" i="24"/>
  <c r="I402" i="24"/>
  <c r="M402" i="24"/>
  <c r="Q402" i="24"/>
  <c r="F402" i="24"/>
  <c r="J402" i="24"/>
  <c r="N402" i="24"/>
  <c r="R402" i="24"/>
  <c r="G402" i="24"/>
  <c r="K402" i="24"/>
  <c r="O402" i="24"/>
  <c r="S402" i="24"/>
  <c r="D402" i="24"/>
  <c r="H402" i="24"/>
  <c r="L402" i="24"/>
  <c r="P402" i="24"/>
  <c r="T402" i="24"/>
  <c r="F308" i="24"/>
  <c r="J308" i="24"/>
  <c r="N308" i="24"/>
  <c r="R308" i="24"/>
  <c r="G308" i="24"/>
  <c r="K308" i="24"/>
  <c r="O308" i="24"/>
  <c r="S308" i="24"/>
  <c r="H308" i="24"/>
  <c r="L308" i="24"/>
  <c r="P308" i="24"/>
  <c r="T308" i="24"/>
  <c r="E308" i="24"/>
  <c r="I308" i="24"/>
  <c r="M308" i="24"/>
  <c r="Q308" i="24"/>
  <c r="D308" i="24"/>
  <c r="F292" i="24"/>
  <c r="J292" i="24"/>
  <c r="N292" i="24"/>
  <c r="R292" i="24"/>
  <c r="G292" i="24"/>
  <c r="K292" i="24"/>
  <c r="O292" i="24"/>
  <c r="S292" i="24"/>
  <c r="H292" i="24"/>
  <c r="L292" i="24"/>
  <c r="P292" i="24"/>
  <c r="T292" i="24"/>
  <c r="E292" i="24"/>
  <c r="I292" i="24"/>
  <c r="M292" i="24"/>
  <c r="Q292" i="24"/>
  <c r="D292" i="24"/>
  <c r="F276" i="24"/>
  <c r="J276" i="24"/>
  <c r="N276" i="24"/>
  <c r="R276" i="24"/>
  <c r="G276" i="24"/>
  <c r="K276" i="24"/>
  <c r="O276" i="24"/>
  <c r="S276" i="24"/>
  <c r="H276" i="24"/>
  <c r="L276" i="24"/>
  <c r="P276" i="24"/>
  <c r="T276" i="24"/>
  <c r="E276" i="24"/>
  <c r="I276" i="24"/>
  <c r="M276" i="24"/>
  <c r="Q276" i="24"/>
  <c r="D276" i="24"/>
  <c r="H260" i="24"/>
  <c r="L260" i="24"/>
  <c r="P260" i="24"/>
  <c r="T260" i="24"/>
  <c r="E260" i="24"/>
  <c r="I260" i="24"/>
  <c r="M260" i="24"/>
  <c r="Q260" i="24"/>
  <c r="F260" i="24"/>
  <c r="J260" i="24"/>
  <c r="N260" i="24"/>
  <c r="R260" i="24"/>
  <c r="G260" i="24"/>
  <c r="K260" i="24"/>
  <c r="O260" i="24"/>
  <c r="S260" i="24"/>
  <c r="D260" i="24"/>
  <c r="H244" i="24"/>
  <c r="L244" i="24"/>
  <c r="P244" i="24"/>
  <c r="T244" i="24"/>
  <c r="E244" i="24"/>
  <c r="I244" i="24"/>
  <c r="M244" i="24"/>
  <c r="Q244" i="24"/>
  <c r="F244" i="24"/>
  <c r="J244" i="24"/>
  <c r="N244" i="24"/>
  <c r="R244" i="24"/>
  <c r="G244" i="24"/>
  <c r="K244" i="24"/>
  <c r="O244" i="24"/>
  <c r="S244" i="24"/>
  <c r="D244" i="24"/>
  <c r="H228" i="24"/>
  <c r="L228" i="24"/>
  <c r="P228" i="24"/>
  <c r="T228" i="24"/>
  <c r="E228" i="24"/>
  <c r="I228" i="24"/>
  <c r="M228" i="24"/>
  <c r="Q228" i="24"/>
  <c r="F228" i="24"/>
  <c r="J228" i="24"/>
  <c r="N228" i="24"/>
  <c r="R228" i="24"/>
  <c r="G228" i="24"/>
  <c r="K228" i="24"/>
  <c r="O228" i="24"/>
  <c r="S228" i="24"/>
  <c r="D228" i="24"/>
  <c r="F212" i="24"/>
  <c r="J212" i="24"/>
  <c r="N212" i="24"/>
  <c r="R212" i="24"/>
  <c r="G212" i="24"/>
  <c r="K212" i="24"/>
  <c r="O212" i="24"/>
  <c r="S212" i="24"/>
  <c r="H212" i="24"/>
  <c r="L212" i="24"/>
  <c r="P212" i="24"/>
  <c r="T212" i="24"/>
  <c r="E212" i="24"/>
  <c r="I212" i="24"/>
  <c r="M212" i="24"/>
  <c r="Q212" i="24"/>
  <c r="D212" i="24"/>
  <c r="F196" i="24"/>
  <c r="J196" i="24"/>
  <c r="N196" i="24"/>
  <c r="R196" i="24"/>
  <c r="G196" i="24"/>
  <c r="K196" i="24"/>
  <c r="O196" i="24"/>
  <c r="S196" i="24"/>
  <c r="H196" i="24"/>
  <c r="L196" i="24"/>
  <c r="P196" i="24"/>
  <c r="T196" i="24"/>
  <c r="E196" i="24"/>
  <c r="I196" i="24"/>
  <c r="M196" i="24"/>
  <c r="Q196" i="24"/>
  <c r="D196" i="24"/>
  <c r="F180" i="24"/>
  <c r="J180" i="24"/>
  <c r="N180" i="24"/>
  <c r="R180" i="24"/>
  <c r="G180" i="24"/>
  <c r="K180" i="24"/>
  <c r="O180" i="24"/>
  <c r="S180" i="24"/>
  <c r="H180" i="24"/>
  <c r="L180" i="24"/>
  <c r="P180" i="24"/>
  <c r="T180" i="24"/>
  <c r="E180" i="24"/>
  <c r="I180" i="24"/>
  <c r="M180" i="24"/>
  <c r="Q180" i="24"/>
  <c r="D180" i="24"/>
  <c r="F164" i="24"/>
  <c r="J164" i="24"/>
  <c r="N164" i="24"/>
  <c r="R164" i="24"/>
  <c r="G164" i="24"/>
  <c r="K164" i="24"/>
  <c r="O164" i="24"/>
  <c r="S164" i="24"/>
  <c r="H164" i="24"/>
  <c r="L164" i="24"/>
  <c r="P164" i="24"/>
  <c r="T164" i="24"/>
  <c r="E164" i="24"/>
  <c r="I164" i="24"/>
  <c r="M164" i="24"/>
  <c r="Q164" i="24"/>
  <c r="D164" i="24"/>
  <c r="F148" i="24"/>
  <c r="J148" i="24"/>
  <c r="N148" i="24"/>
  <c r="R148" i="24"/>
  <c r="G148" i="24"/>
  <c r="K148" i="24"/>
  <c r="O148" i="24"/>
  <c r="S148" i="24"/>
  <c r="H148" i="24"/>
  <c r="L148" i="24"/>
  <c r="P148" i="24"/>
  <c r="T148" i="24"/>
  <c r="E148" i="24"/>
  <c r="I148" i="24"/>
  <c r="M148" i="24"/>
  <c r="Q148" i="24"/>
  <c r="D148" i="24"/>
  <c r="F132" i="24"/>
  <c r="J132" i="24"/>
  <c r="N132" i="24"/>
  <c r="R132" i="24"/>
  <c r="G132" i="24"/>
  <c r="K132" i="24"/>
  <c r="O132" i="24"/>
  <c r="S132" i="24"/>
  <c r="H132" i="24"/>
  <c r="L132" i="24"/>
  <c r="P132" i="24"/>
  <c r="T132" i="24"/>
  <c r="E132" i="24"/>
  <c r="I132" i="24"/>
  <c r="M132" i="24"/>
  <c r="Q132" i="24"/>
  <c r="D132" i="24"/>
  <c r="F116" i="24"/>
  <c r="J116" i="24"/>
  <c r="N116" i="24"/>
  <c r="R116" i="24"/>
  <c r="G116" i="24"/>
  <c r="K116" i="24"/>
  <c r="O116" i="24"/>
  <c r="S116" i="24"/>
  <c r="H116" i="24"/>
  <c r="L116" i="24"/>
  <c r="P116" i="24"/>
  <c r="T116" i="24"/>
  <c r="E116" i="24"/>
  <c r="I116" i="24"/>
  <c r="M116" i="24"/>
  <c r="Q116" i="24"/>
  <c r="D116" i="24"/>
  <c r="F100" i="24"/>
  <c r="J100" i="24"/>
  <c r="N100" i="24"/>
  <c r="R100" i="24"/>
  <c r="G100" i="24"/>
  <c r="K100" i="24"/>
  <c r="O100" i="24"/>
  <c r="S100" i="24"/>
  <c r="H100" i="24"/>
  <c r="L100" i="24"/>
  <c r="P100" i="24"/>
  <c r="T100" i="24"/>
  <c r="E100" i="24"/>
  <c r="I100" i="24"/>
  <c r="M100" i="24"/>
  <c r="Q100" i="24"/>
  <c r="D100" i="24"/>
  <c r="F84" i="24"/>
  <c r="J84" i="24"/>
  <c r="N84" i="24"/>
  <c r="R84" i="24"/>
  <c r="G84" i="24"/>
  <c r="K84" i="24"/>
  <c r="O84" i="24"/>
  <c r="S84" i="24"/>
  <c r="H84" i="24"/>
  <c r="L84" i="24"/>
  <c r="P84" i="24"/>
  <c r="T84" i="24"/>
  <c r="E84" i="24"/>
  <c r="I84" i="24"/>
  <c r="M84" i="24"/>
  <c r="Q84" i="24"/>
  <c r="D84" i="24"/>
  <c r="F68" i="24"/>
  <c r="J68" i="24"/>
  <c r="N68" i="24"/>
  <c r="R68" i="24"/>
  <c r="G68" i="24"/>
  <c r="K68" i="24"/>
  <c r="O68" i="24"/>
  <c r="S68" i="24"/>
  <c r="H68" i="24"/>
  <c r="L68" i="24"/>
  <c r="P68" i="24"/>
  <c r="T68" i="24"/>
  <c r="E68" i="24"/>
  <c r="I68" i="24"/>
  <c r="M68" i="24"/>
  <c r="Q68" i="24"/>
  <c r="D68" i="24"/>
  <c r="F325" i="24"/>
  <c r="J325" i="24"/>
  <c r="N325" i="24"/>
  <c r="R325" i="24"/>
  <c r="G325" i="24"/>
  <c r="K325" i="24"/>
  <c r="O325" i="24"/>
  <c r="S325" i="24"/>
  <c r="H325" i="24"/>
  <c r="L325" i="24"/>
  <c r="P325" i="24"/>
  <c r="T325" i="24"/>
  <c r="E325" i="24"/>
  <c r="I325" i="24"/>
  <c r="M325" i="24"/>
  <c r="Q325" i="24"/>
  <c r="D325" i="24"/>
  <c r="F341" i="24"/>
  <c r="J341" i="24"/>
  <c r="N341" i="24"/>
  <c r="R341" i="24"/>
  <c r="G341" i="24"/>
  <c r="K341" i="24"/>
  <c r="O341" i="24"/>
  <c r="S341" i="24"/>
  <c r="H341" i="24"/>
  <c r="L341" i="24"/>
  <c r="P341" i="24"/>
  <c r="T341" i="24"/>
  <c r="E341" i="24"/>
  <c r="I341" i="24"/>
  <c r="M341" i="24"/>
  <c r="Q341" i="24"/>
  <c r="D341" i="24"/>
  <c r="E357" i="24"/>
  <c r="I357" i="24"/>
  <c r="M357" i="24"/>
  <c r="Q357" i="24"/>
  <c r="F357" i="24"/>
  <c r="J357" i="24"/>
  <c r="N357" i="24"/>
  <c r="R357" i="24"/>
  <c r="D357" i="24"/>
  <c r="G357" i="24"/>
  <c r="K357" i="24"/>
  <c r="O357" i="24"/>
  <c r="S357" i="24"/>
  <c r="H357" i="24"/>
  <c r="L357" i="24"/>
  <c r="P357" i="24"/>
  <c r="T357" i="24"/>
  <c r="E373" i="24"/>
  <c r="I373" i="24"/>
  <c r="M373" i="24"/>
  <c r="Q373" i="24"/>
  <c r="F373" i="24"/>
  <c r="J373" i="24"/>
  <c r="N373" i="24"/>
  <c r="R373" i="24"/>
  <c r="D373" i="24"/>
  <c r="G373" i="24"/>
  <c r="K373" i="24"/>
  <c r="O373" i="24"/>
  <c r="S373" i="24"/>
  <c r="H373" i="24"/>
  <c r="L373" i="24"/>
  <c r="P373" i="24"/>
  <c r="T373" i="24"/>
  <c r="E389" i="24"/>
  <c r="I389" i="24"/>
  <c r="M389" i="24"/>
  <c r="Q389" i="24"/>
  <c r="F389" i="24"/>
  <c r="J389" i="24"/>
  <c r="N389" i="24"/>
  <c r="R389" i="24"/>
  <c r="D389" i="24"/>
  <c r="G389" i="24"/>
  <c r="K389" i="24"/>
  <c r="O389" i="24"/>
  <c r="S389" i="24"/>
  <c r="H389" i="24"/>
  <c r="L389" i="24"/>
  <c r="P389" i="24"/>
  <c r="T389" i="24"/>
  <c r="E393" i="24"/>
  <c r="I393" i="24"/>
  <c r="M393" i="24"/>
  <c r="Q393" i="24"/>
  <c r="F393" i="24"/>
  <c r="J393" i="24"/>
  <c r="N393" i="24"/>
  <c r="R393" i="24"/>
  <c r="D393" i="24"/>
  <c r="G393" i="24"/>
  <c r="K393" i="24"/>
  <c r="O393" i="24"/>
  <c r="S393" i="24"/>
  <c r="H393" i="24"/>
  <c r="L393" i="24"/>
  <c r="P393" i="24"/>
  <c r="T393" i="24"/>
  <c r="E397" i="24"/>
  <c r="I397" i="24"/>
  <c r="M397" i="24"/>
  <c r="Q397" i="24"/>
  <c r="F397" i="24"/>
  <c r="J397" i="24"/>
  <c r="N397" i="24"/>
  <c r="R397" i="24"/>
  <c r="D397" i="24"/>
  <c r="G397" i="24"/>
  <c r="K397" i="24"/>
  <c r="O397" i="24"/>
  <c r="S397" i="24"/>
  <c r="H397" i="24"/>
  <c r="L397" i="24"/>
  <c r="P397" i="24"/>
  <c r="T397" i="24"/>
  <c r="F311" i="24"/>
  <c r="J311" i="24"/>
  <c r="N311" i="24"/>
  <c r="R311" i="24"/>
  <c r="G311" i="24"/>
  <c r="K311" i="24"/>
  <c r="O311" i="24"/>
  <c r="S311" i="24"/>
  <c r="H311" i="24"/>
  <c r="L311" i="24"/>
  <c r="P311" i="24"/>
  <c r="T311" i="24"/>
  <c r="E311" i="24"/>
  <c r="I311" i="24"/>
  <c r="M311" i="24"/>
  <c r="Q311" i="24"/>
  <c r="D311" i="24"/>
  <c r="F295" i="24"/>
  <c r="J295" i="24"/>
  <c r="N295" i="24"/>
  <c r="R295" i="24"/>
  <c r="G295" i="24"/>
  <c r="K295" i="24"/>
  <c r="O295" i="24"/>
  <c r="S295" i="24"/>
  <c r="H295" i="24"/>
  <c r="L295" i="24"/>
  <c r="P295" i="24"/>
  <c r="T295" i="24"/>
  <c r="E295" i="24"/>
  <c r="I295" i="24"/>
  <c r="M295" i="24"/>
  <c r="Q295" i="24"/>
  <c r="D295" i="24"/>
  <c r="F279" i="24"/>
  <c r="J279" i="24"/>
  <c r="N279" i="24"/>
  <c r="R279" i="24"/>
  <c r="G279" i="24"/>
  <c r="K279" i="24"/>
  <c r="O279" i="24"/>
  <c r="S279" i="24"/>
  <c r="H279" i="24"/>
  <c r="L279" i="24"/>
  <c r="P279" i="24"/>
  <c r="T279" i="24"/>
  <c r="E279" i="24"/>
  <c r="I279" i="24"/>
  <c r="M279" i="24"/>
  <c r="Q279" i="24"/>
  <c r="D279" i="24"/>
  <c r="H263" i="24"/>
  <c r="L263" i="24"/>
  <c r="E263" i="24"/>
  <c r="I263" i="24"/>
  <c r="M263" i="24"/>
  <c r="F263" i="24"/>
  <c r="J263" i="24"/>
  <c r="G263" i="24"/>
  <c r="K263" i="24"/>
  <c r="N263" i="24"/>
  <c r="R263" i="24"/>
  <c r="O263" i="24"/>
  <c r="S263" i="24"/>
  <c r="P263" i="24"/>
  <c r="T263" i="24"/>
  <c r="Q263" i="24"/>
  <c r="D263" i="24"/>
  <c r="H247" i="24"/>
  <c r="L247" i="24"/>
  <c r="P247" i="24"/>
  <c r="T247" i="24"/>
  <c r="E247" i="24"/>
  <c r="I247" i="24"/>
  <c r="M247" i="24"/>
  <c r="Q247" i="24"/>
  <c r="F247" i="24"/>
  <c r="J247" i="24"/>
  <c r="N247" i="24"/>
  <c r="R247" i="24"/>
  <c r="G247" i="24"/>
  <c r="K247" i="24"/>
  <c r="O247" i="24"/>
  <c r="S247" i="24"/>
  <c r="D247" i="24"/>
  <c r="H231" i="24"/>
  <c r="L231" i="24"/>
  <c r="P231" i="24"/>
  <c r="T231" i="24"/>
  <c r="E231" i="24"/>
  <c r="I231" i="24"/>
  <c r="M231" i="24"/>
  <c r="Q231" i="24"/>
  <c r="F231" i="24"/>
  <c r="J231" i="24"/>
  <c r="N231" i="24"/>
  <c r="R231" i="24"/>
  <c r="G231" i="24"/>
  <c r="K231" i="24"/>
  <c r="O231" i="24"/>
  <c r="S231" i="24"/>
  <c r="D231" i="24"/>
  <c r="F215" i="24"/>
  <c r="J215" i="24"/>
  <c r="N215" i="24"/>
  <c r="R215" i="24"/>
  <c r="G215" i="24"/>
  <c r="K215" i="24"/>
  <c r="O215" i="24"/>
  <c r="S215" i="24"/>
  <c r="H215" i="24"/>
  <c r="L215" i="24"/>
  <c r="P215" i="24"/>
  <c r="T215" i="24"/>
  <c r="E215" i="24"/>
  <c r="I215" i="24"/>
  <c r="M215" i="24"/>
  <c r="Q215" i="24"/>
  <c r="D215" i="24"/>
  <c r="F199" i="24"/>
  <c r="J199" i="24"/>
  <c r="N199" i="24"/>
  <c r="R199" i="24"/>
  <c r="G199" i="24"/>
  <c r="K199" i="24"/>
  <c r="O199" i="24"/>
  <c r="S199" i="24"/>
  <c r="H199" i="24"/>
  <c r="L199" i="24"/>
  <c r="P199" i="24"/>
  <c r="T199" i="24"/>
  <c r="E199" i="24"/>
  <c r="I199" i="24"/>
  <c r="M199" i="24"/>
  <c r="Q199" i="24"/>
  <c r="D199" i="24"/>
  <c r="F183" i="24"/>
  <c r="J183" i="24"/>
  <c r="N183" i="24"/>
  <c r="R183" i="24"/>
  <c r="G183" i="24"/>
  <c r="K183" i="24"/>
  <c r="O183" i="24"/>
  <c r="S183" i="24"/>
  <c r="H183" i="24"/>
  <c r="L183" i="24"/>
  <c r="P183" i="24"/>
  <c r="T183" i="24"/>
  <c r="E183" i="24"/>
  <c r="I183" i="24"/>
  <c r="M183" i="24"/>
  <c r="Q183" i="24"/>
  <c r="D183" i="24"/>
  <c r="F167" i="24"/>
  <c r="J167" i="24"/>
  <c r="N167" i="24"/>
  <c r="R167" i="24"/>
  <c r="G167" i="24"/>
  <c r="K167" i="24"/>
  <c r="O167" i="24"/>
  <c r="S167" i="24"/>
  <c r="H167" i="24"/>
  <c r="L167" i="24"/>
  <c r="P167" i="24"/>
  <c r="T167" i="24"/>
  <c r="E167" i="24"/>
  <c r="I167" i="24"/>
  <c r="M167" i="24"/>
  <c r="Q167" i="24"/>
  <c r="D167" i="24"/>
  <c r="F151" i="24"/>
  <c r="J151" i="24"/>
  <c r="N151" i="24"/>
  <c r="R151" i="24"/>
  <c r="G151" i="24"/>
  <c r="K151" i="24"/>
  <c r="O151" i="24"/>
  <c r="S151" i="24"/>
  <c r="H151" i="24"/>
  <c r="L151" i="24"/>
  <c r="P151" i="24"/>
  <c r="T151" i="24"/>
  <c r="E151" i="24"/>
  <c r="I151" i="24"/>
  <c r="M151" i="24"/>
  <c r="Q151" i="24"/>
  <c r="D151" i="24"/>
  <c r="F135" i="24"/>
  <c r="J135" i="24"/>
  <c r="N135" i="24"/>
  <c r="G135" i="24"/>
  <c r="K135" i="24"/>
  <c r="O135" i="24"/>
  <c r="H135" i="24"/>
  <c r="L135" i="24"/>
  <c r="P135" i="24"/>
  <c r="E135" i="24"/>
  <c r="I135" i="24"/>
  <c r="M135" i="24"/>
  <c r="Q135" i="24"/>
  <c r="R135" i="24"/>
  <c r="S135" i="24"/>
  <c r="T135" i="24"/>
  <c r="D135" i="24"/>
  <c r="F119" i="24"/>
  <c r="J119" i="24"/>
  <c r="N119" i="24"/>
  <c r="R119" i="24"/>
  <c r="G119" i="24"/>
  <c r="K119" i="24"/>
  <c r="O119" i="24"/>
  <c r="S119" i="24"/>
  <c r="H119" i="24"/>
  <c r="L119" i="24"/>
  <c r="P119" i="24"/>
  <c r="T119" i="24"/>
  <c r="E119" i="24"/>
  <c r="I119" i="24"/>
  <c r="M119" i="24"/>
  <c r="Q119" i="24"/>
  <c r="D119" i="24"/>
  <c r="F103" i="24"/>
  <c r="J103" i="24"/>
  <c r="N103" i="24"/>
  <c r="R103" i="24"/>
  <c r="G103" i="24"/>
  <c r="K103" i="24"/>
  <c r="O103" i="24"/>
  <c r="S103" i="24"/>
  <c r="H103" i="24"/>
  <c r="L103" i="24"/>
  <c r="P103" i="24"/>
  <c r="T103" i="24"/>
  <c r="E103" i="24"/>
  <c r="I103" i="24"/>
  <c r="M103" i="24"/>
  <c r="Q103" i="24"/>
  <c r="D103" i="24"/>
  <c r="F87" i="24"/>
  <c r="J87" i="24"/>
  <c r="N87" i="24"/>
  <c r="R87" i="24"/>
  <c r="G87" i="24"/>
  <c r="K87" i="24"/>
  <c r="O87" i="24"/>
  <c r="S87" i="24"/>
  <c r="H87" i="24"/>
  <c r="L87" i="24"/>
  <c r="P87" i="24"/>
  <c r="T87" i="24"/>
  <c r="E87" i="24"/>
  <c r="I87" i="24"/>
  <c r="M87" i="24"/>
  <c r="Q87" i="24"/>
  <c r="D87" i="24"/>
  <c r="F71" i="24"/>
  <c r="J71" i="24"/>
  <c r="N71" i="24"/>
  <c r="G71" i="24"/>
  <c r="K71" i="24"/>
  <c r="O71" i="24"/>
  <c r="H71" i="24"/>
  <c r="E71" i="24"/>
  <c r="I71" i="24"/>
  <c r="L71" i="24"/>
  <c r="R71" i="24"/>
  <c r="M71" i="24"/>
  <c r="S71" i="24"/>
  <c r="P71" i="24"/>
  <c r="T71" i="24"/>
  <c r="Q71" i="24"/>
  <c r="D71" i="24"/>
  <c r="F329" i="24"/>
  <c r="J329" i="24"/>
  <c r="N329" i="24"/>
  <c r="R329" i="24"/>
  <c r="G329" i="24"/>
  <c r="K329" i="24"/>
  <c r="O329" i="24"/>
  <c r="S329" i="24"/>
  <c r="H329" i="24"/>
  <c r="L329" i="24"/>
  <c r="P329" i="24"/>
  <c r="T329" i="24"/>
  <c r="E329" i="24"/>
  <c r="I329" i="24"/>
  <c r="M329" i="24"/>
  <c r="Q329" i="24"/>
  <c r="D329" i="24"/>
  <c r="F345" i="24"/>
  <c r="J345" i="24"/>
  <c r="N345" i="24"/>
  <c r="R345" i="24"/>
  <c r="G345" i="24"/>
  <c r="K345" i="24"/>
  <c r="O345" i="24"/>
  <c r="S345" i="24"/>
  <c r="H345" i="24"/>
  <c r="L345" i="24"/>
  <c r="P345" i="24"/>
  <c r="T345" i="24"/>
  <c r="E345" i="24"/>
  <c r="I345" i="24"/>
  <c r="M345" i="24"/>
  <c r="Q345" i="24"/>
  <c r="D345" i="24"/>
  <c r="E361" i="24"/>
  <c r="I361" i="24"/>
  <c r="M361" i="24"/>
  <c r="Q361" i="24"/>
  <c r="F361" i="24"/>
  <c r="J361" i="24"/>
  <c r="N361" i="24"/>
  <c r="R361" i="24"/>
  <c r="D361" i="24"/>
  <c r="G361" i="24"/>
  <c r="K361" i="24"/>
  <c r="O361" i="24"/>
  <c r="S361" i="24"/>
  <c r="H361" i="24"/>
  <c r="L361" i="24"/>
  <c r="P361" i="24"/>
  <c r="T361" i="24"/>
  <c r="E377" i="24"/>
  <c r="I377" i="24"/>
  <c r="M377" i="24"/>
  <c r="Q377" i="24"/>
  <c r="F377" i="24"/>
  <c r="J377" i="24"/>
  <c r="N377" i="24"/>
  <c r="R377" i="24"/>
  <c r="D377" i="24"/>
  <c r="G377" i="24"/>
  <c r="K377" i="24"/>
  <c r="O377" i="24"/>
  <c r="S377" i="24"/>
  <c r="H377" i="24"/>
  <c r="L377" i="24"/>
  <c r="P377" i="24"/>
  <c r="T377" i="24"/>
  <c r="F332" i="24"/>
  <c r="J332" i="24"/>
  <c r="N332" i="24"/>
  <c r="R332" i="24"/>
  <c r="G332" i="24"/>
  <c r="K332" i="24"/>
  <c r="O332" i="24"/>
  <c r="S332" i="24"/>
  <c r="H332" i="24"/>
  <c r="L332" i="24"/>
  <c r="P332" i="24"/>
  <c r="T332" i="24"/>
  <c r="E332" i="24"/>
  <c r="I332" i="24"/>
  <c r="M332" i="24"/>
  <c r="Q332" i="24"/>
  <c r="D332" i="24"/>
  <c r="F348" i="24"/>
  <c r="J348" i="24"/>
  <c r="N348" i="24"/>
  <c r="G348" i="24"/>
  <c r="K348" i="24"/>
  <c r="O348" i="24"/>
  <c r="H348" i="24"/>
  <c r="L348" i="24"/>
  <c r="P348" i="24"/>
  <c r="E348" i="24"/>
  <c r="I348" i="24"/>
  <c r="M348" i="24"/>
  <c r="Q348" i="24"/>
  <c r="D348" i="24"/>
  <c r="R348" i="24"/>
  <c r="S348" i="24"/>
  <c r="T348" i="24"/>
  <c r="E364" i="24"/>
  <c r="I364" i="24"/>
  <c r="M364" i="24"/>
  <c r="Q364" i="24"/>
  <c r="D364" i="24"/>
  <c r="F364" i="24"/>
  <c r="J364" i="24"/>
  <c r="N364" i="24"/>
  <c r="R364" i="24"/>
  <c r="G364" i="24"/>
  <c r="K364" i="24"/>
  <c r="O364" i="24"/>
  <c r="S364" i="24"/>
  <c r="H364" i="24"/>
  <c r="L364" i="24"/>
  <c r="P364" i="24"/>
  <c r="T364" i="24"/>
  <c r="E380" i="24"/>
  <c r="I380" i="24"/>
  <c r="M380" i="24"/>
  <c r="Q380" i="24"/>
  <c r="D380" i="24"/>
  <c r="F380" i="24"/>
  <c r="J380" i="24"/>
  <c r="N380" i="24"/>
  <c r="R380" i="24"/>
  <c r="G380" i="24"/>
  <c r="K380" i="24"/>
  <c r="O380" i="24"/>
  <c r="S380" i="24"/>
  <c r="H380" i="24"/>
  <c r="L380" i="24"/>
  <c r="P380" i="24"/>
  <c r="T380" i="24"/>
  <c r="F318" i="24"/>
  <c r="J318" i="24"/>
  <c r="N318" i="24"/>
  <c r="R318" i="24"/>
  <c r="G318" i="24"/>
  <c r="K318" i="24"/>
  <c r="O318" i="24"/>
  <c r="S318" i="24"/>
  <c r="H318" i="24"/>
  <c r="L318" i="24"/>
  <c r="P318" i="24"/>
  <c r="T318" i="24"/>
  <c r="E318" i="24"/>
  <c r="I318" i="24"/>
  <c r="M318" i="24"/>
  <c r="Q318" i="24"/>
  <c r="D318" i="24"/>
  <c r="F301" i="24"/>
  <c r="J301" i="24"/>
  <c r="N301" i="24"/>
  <c r="R301" i="24"/>
  <c r="G301" i="24"/>
  <c r="K301" i="24"/>
  <c r="O301" i="24"/>
  <c r="S301" i="24"/>
  <c r="H301" i="24"/>
  <c r="L301" i="24"/>
  <c r="P301" i="24"/>
  <c r="T301" i="24"/>
  <c r="E301" i="24"/>
  <c r="I301" i="24"/>
  <c r="M301" i="24"/>
  <c r="Q301" i="24"/>
  <c r="D301" i="24"/>
  <c r="F285" i="24"/>
  <c r="J285" i="24"/>
  <c r="N285" i="24"/>
  <c r="R285" i="24"/>
  <c r="G285" i="24"/>
  <c r="K285" i="24"/>
  <c r="O285" i="24"/>
  <c r="S285" i="24"/>
  <c r="H285" i="24"/>
  <c r="L285" i="24"/>
  <c r="P285" i="24"/>
  <c r="T285" i="24"/>
  <c r="E285" i="24"/>
  <c r="I285" i="24"/>
  <c r="M285" i="24"/>
  <c r="Q285" i="24"/>
  <c r="D285" i="24"/>
  <c r="F269" i="24"/>
  <c r="J269" i="24"/>
  <c r="N269" i="24"/>
  <c r="R269" i="24"/>
  <c r="G269" i="24"/>
  <c r="K269" i="24"/>
  <c r="O269" i="24"/>
  <c r="S269" i="24"/>
  <c r="H269" i="24"/>
  <c r="L269" i="24"/>
  <c r="P269" i="24"/>
  <c r="T269" i="24"/>
  <c r="E269" i="24"/>
  <c r="I269" i="24"/>
  <c r="M269" i="24"/>
  <c r="Q269" i="24"/>
  <c r="D269" i="24"/>
  <c r="H253" i="24"/>
  <c r="L253" i="24"/>
  <c r="P253" i="24"/>
  <c r="T253" i="24"/>
  <c r="E253" i="24"/>
  <c r="I253" i="24"/>
  <c r="M253" i="24"/>
  <c r="Q253" i="24"/>
  <c r="F253" i="24"/>
  <c r="J253" i="24"/>
  <c r="N253" i="24"/>
  <c r="R253" i="24"/>
  <c r="G253" i="24"/>
  <c r="K253" i="24"/>
  <c r="O253" i="24"/>
  <c r="S253" i="24"/>
  <c r="D253" i="24"/>
  <c r="H237" i="24"/>
  <c r="L237" i="24"/>
  <c r="P237" i="24"/>
  <c r="T237" i="24"/>
  <c r="E237" i="24"/>
  <c r="I237" i="24"/>
  <c r="M237" i="24"/>
  <c r="Q237" i="24"/>
  <c r="F237" i="24"/>
  <c r="J237" i="24"/>
  <c r="N237" i="24"/>
  <c r="R237" i="24"/>
  <c r="G237" i="24"/>
  <c r="K237" i="24"/>
  <c r="O237" i="24"/>
  <c r="S237" i="24"/>
  <c r="D237" i="24"/>
  <c r="G221" i="24"/>
  <c r="K221" i="24"/>
  <c r="F221" i="24"/>
  <c r="L221" i="24"/>
  <c r="P221" i="24"/>
  <c r="T221" i="24"/>
  <c r="H221" i="24"/>
  <c r="M221" i="24"/>
  <c r="Q221" i="24"/>
  <c r="I221" i="24"/>
  <c r="N221" i="24"/>
  <c r="R221" i="24"/>
  <c r="E221" i="24"/>
  <c r="J221" i="24"/>
  <c r="O221" i="24"/>
  <c r="S221" i="24"/>
  <c r="D221" i="24"/>
  <c r="F205" i="24"/>
  <c r="J205" i="24"/>
  <c r="N205" i="24"/>
  <c r="R205" i="24"/>
  <c r="G205" i="24"/>
  <c r="K205" i="24"/>
  <c r="O205" i="24"/>
  <c r="S205" i="24"/>
  <c r="H205" i="24"/>
  <c r="L205" i="24"/>
  <c r="P205" i="24"/>
  <c r="T205" i="24"/>
  <c r="E205" i="24"/>
  <c r="I205" i="24"/>
  <c r="M205" i="24"/>
  <c r="Q205" i="24"/>
  <c r="D205" i="24"/>
  <c r="F189" i="24"/>
  <c r="J189" i="24"/>
  <c r="N189" i="24"/>
  <c r="R189" i="24"/>
  <c r="G189" i="24"/>
  <c r="K189" i="24"/>
  <c r="O189" i="24"/>
  <c r="S189" i="24"/>
  <c r="H189" i="24"/>
  <c r="L189" i="24"/>
  <c r="P189" i="24"/>
  <c r="T189" i="24"/>
  <c r="E189" i="24"/>
  <c r="I189" i="24"/>
  <c r="M189" i="24"/>
  <c r="Q189" i="24"/>
  <c r="D189" i="24"/>
  <c r="F173" i="24"/>
  <c r="J173" i="24"/>
  <c r="N173" i="24"/>
  <c r="R173" i="24"/>
  <c r="G173" i="24"/>
  <c r="K173" i="24"/>
  <c r="O173" i="24"/>
  <c r="S173" i="24"/>
  <c r="H173" i="24"/>
  <c r="L173" i="24"/>
  <c r="P173" i="24"/>
  <c r="T173" i="24"/>
  <c r="E173" i="24"/>
  <c r="I173" i="24"/>
  <c r="M173" i="24"/>
  <c r="Q173" i="24"/>
  <c r="D173" i="24"/>
  <c r="F157" i="24"/>
  <c r="J157" i="24"/>
  <c r="N157" i="24"/>
  <c r="R157" i="24"/>
  <c r="G157" i="24"/>
  <c r="K157" i="24"/>
  <c r="O157" i="24"/>
  <c r="S157" i="24"/>
  <c r="H157" i="24"/>
  <c r="L157" i="24"/>
  <c r="P157" i="24"/>
  <c r="T157" i="24"/>
  <c r="E157" i="24"/>
  <c r="I157" i="24"/>
  <c r="M157" i="24"/>
  <c r="Q157" i="24"/>
  <c r="D157" i="24"/>
  <c r="F141" i="24"/>
  <c r="J141" i="24"/>
  <c r="N141" i="24"/>
  <c r="R141" i="24"/>
  <c r="G141" i="24"/>
  <c r="K141" i="24"/>
  <c r="O141" i="24"/>
  <c r="S141" i="24"/>
  <c r="H141" i="24"/>
  <c r="L141" i="24"/>
  <c r="P141" i="24"/>
  <c r="T141" i="24"/>
  <c r="E141" i="24"/>
  <c r="I141" i="24"/>
  <c r="M141" i="24"/>
  <c r="Q141" i="24"/>
  <c r="D141" i="24"/>
  <c r="F125" i="24"/>
  <c r="J125" i="24"/>
  <c r="N125" i="24"/>
  <c r="R125" i="24"/>
  <c r="G125" i="24"/>
  <c r="K125" i="24"/>
  <c r="O125" i="24"/>
  <c r="S125" i="24"/>
  <c r="H125" i="24"/>
  <c r="L125" i="24"/>
  <c r="P125" i="24"/>
  <c r="T125" i="24"/>
  <c r="E125" i="24"/>
  <c r="I125" i="24"/>
  <c r="M125" i="24"/>
  <c r="Q125" i="24"/>
  <c r="D125" i="24"/>
  <c r="F109" i="24"/>
  <c r="J109" i="24"/>
  <c r="N109" i="24"/>
  <c r="R109" i="24"/>
  <c r="G109" i="24"/>
  <c r="K109" i="24"/>
  <c r="O109" i="24"/>
  <c r="S109" i="24"/>
  <c r="H109" i="24"/>
  <c r="L109" i="24"/>
  <c r="P109" i="24"/>
  <c r="T109" i="24"/>
  <c r="E109" i="24"/>
  <c r="I109" i="24"/>
  <c r="M109" i="24"/>
  <c r="Q109" i="24"/>
  <c r="D109" i="24"/>
  <c r="F93" i="24"/>
  <c r="J93" i="24"/>
  <c r="N93" i="24"/>
  <c r="G93" i="24"/>
  <c r="K93" i="24"/>
  <c r="E93" i="24"/>
  <c r="M93" i="24"/>
  <c r="R93" i="24"/>
  <c r="H93" i="24"/>
  <c r="O93" i="24"/>
  <c r="S93" i="24"/>
  <c r="I93" i="24"/>
  <c r="P93" i="24"/>
  <c r="T93" i="24"/>
  <c r="L93" i="24"/>
  <c r="Q93" i="24"/>
  <c r="D93" i="24"/>
  <c r="F77" i="24"/>
  <c r="J77" i="24"/>
  <c r="N77" i="24"/>
  <c r="R77" i="24"/>
  <c r="G77" i="24"/>
  <c r="K77" i="24"/>
  <c r="O77" i="24"/>
  <c r="S77" i="24"/>
  <c r="H77" i="24"/>
  <c r="L77" i="24"/>
  <c r="P77" i="24"/>
  <c r="T77" i="24"/>
  <c r="E77" i="24"/>
  <c r="I77" i="24"/>
  <c r="M77" i="24"/>
  <c r="Q77" i="24"/>
  <c r="D77" i="24"/>
  <c r="F61" i="24"/>
  <c r="J61" i="24"/>
  <c r="N61" i="24"/>
  <c r="R61" i="24"/>
  <c r="G61" i="24"/>
  <c r="K61" i="24"/>
  <c r="O61" i="24"/>
  <c r="S61" i="24"/>
  <c r="H61" i="24"/>
  <c r="L61" i="24"/>
  <c r="P61" i="24"/>
  <c r="T61" i="24"/>
  <c r="E61" i="24"/>
  <c r="I61" i="24"/>
  <c r="M61" i="24"/>
  <c r="Q61" i="24"/>
  <c r="D61" i="24"/>
  <c r="G45" i="24"/>
  <c r="CJ18" i="6" s="1" a="1"/>
  <c r="CJ18" i="6" s="1"/>
  <c r="K45" i="24"/>
  <c r="CV18" i="6" s="1" a="1"/>
  <c r="CV18" i="6" s="1"/>
  <c r="O45" i="24"/>
  <c r="DH18" i="6" s="1" a="1"/>
  <c r="DH18" i="6" s="1"/>
  <c r="S45" i="24"/>
  <c r="DT18" i="6" s="1" a="1"/>
  <c r="DT18" i="6" s="1"/>
  <c r="H45" i="24"/>
  <c r="CM18" i="6" s="1" a="1"/>
  <c r="CM18" i="6" s="1"/>
  <c r="L45" i="24"/>
  <c r="CY18" i="6" s="1" a="1"/>
  <c r="CY18" i="6" s="1"/>
  <c r="P45" i="24"/>
  <c r="DK18" i="6" s="1" a="1"/>
  <c r="DK18" i="6" s="1"/>
  <c r="T45" i="24"/>
  <c r="DW18" i="6" s="1" a="1"/>
  <c r="DW18" i="6" s="1"/>
  <c r="E45" i="24"/>
  <c r="CD18" i="6" s="1" a="1"/>
  <c r="CD18" i="6" s="1"/>
  <c r="I45" i="24"/>
  <c r="CP18" i="6" s="1" a="1"/>
  <c r="CP18" i="6" s="1"/>
  <c r="M45" i="24"/>
  <c r="Q45" i="24"/>
  <c r="DN18" i="6" s="1" a="1"/>
  <c r="DN18" i="6" s="1"/>
  <c r="F45" i="24"/>
  <c r="CG18" i="6" s="1" a="1"/>
  <c r="CG18" i="6" s="1"/>
  <c r="J45" i="24"/>
  <c r="N45" i="24"/>
  <c r="DE18" i="6" s="1" a="1"/>
  <c r="DE18" i="6" s="1"/>
  <c r="R45" i="24"/>
  <c r="DQ18" i="6" s="1" a="1"/>
  <c r="DQ18" i="6" s="1"/>
  <c r="D45" i="24"/>
  <c r="CA18" i="6" s="1" a="1"/>
  <c r="CA18" i="6" s="1"/>
  <c r="F323" i="24"/>
  <c r="J323" i="24"/>
  <c r="N323" i="24"/>
  <c r="R323" i="24"/>
  <c r="G323" i="24"/>
  <c r="K323" i="24"/>
  <c r="O323" i="24"/>
  <c r="S323" i="24"/>
  <c r="H323" i="24"/>
  <c r="L323" i="24"/>
  <c r="P323" i="24"/>
  <c r="T323" i="24"/>
  <c r="E323" i="24"/>
  <c r="I323" i="24"/>
  <c r="M323" i="24"/>
  <c r="Q323" i="24"/>
  <c r="D323" i="24"/>
  <c r="F339" i="24"/>
  <c r="J339" i="24"/>
  <c r="N339" i="24"/>
  <c r="R339" i="24"/>
  <c r="G339" i="24"/>
  <c r="K339" i="24"/>
  <c r="O339" i="24"/>
  <c r="S339" i="24"/>
  <c r="H339" i="24"/>
  <c r="L339" i="24"/>
  <c r="P339" i="24"/>
  <c r="T339" i="24"/>
  <c r="E339" i="24"/>
  <c r="I339" i="24"/>
  <c r="M339" i="24"/>
  <c r="Q339" i="24"/>
  <c r="D339" i="24"/>
  <c r="E355" i="24"/>
  <c r="I355" i="24"/>
  <c r="M355" i="24"/>
  <c r="Q355" i="24"/>
  <c r="F355" i="24"/>
  <c r="J355" i="24"/>
  <c r="N355" i="24"/>
  <c r="R355" i="24"/>
  <c r="G355" i="24"/>
  <c r="K355" i="24"/>
  <c r="O355" i="24"/>
  <c r="S355" i="24"/>
  <c r="H355" i="24"/>
  <c r="L355" i="24"/>
  <c r="P355" i="24"/>
  <c r="T355" i="24"/>
  <c r="D355" i="24"/>
  <c r="E371" i="24"/>
  <c r="I371" i="24"/>
  <c r="M371" i="24"/>
  <c r="Q371" i="24"/>
  <c r="F371" i="24"/>
  <c r="J371" i="24"/>
  <c r="N371" i="24"/>
  <c r="R371" i="24"/>
  <c r="G371" i="24"/>
  <c r="K371" i="24"/>
  <c r="O371" i="24"/>
  <c r="S371" i="24"/>
  <c r="H371" i="24"/>
  <c r="L371" i="24"/>
  <c r="P371" i="24"/>
  <c r="T371" i="24"/>
  <c r="D371" i="24"/>
  <c r="E387" i="24"/>
  <c r="I387" i="24"/>
  <c r="M387" i="24"/>
  <c r="Q387" i="24"/>
  <c r="F387" i="24"/>
  <c r="J387" i="24"/>
  <c r="N387" i="24"/>
  <c r="R387" i="24"/>
  <c r="G387" i="24"/>
  <c r="K387" i="24"/>
  <c r="O387" i="24"/>
  <c r="S387" i="24"/>
  <c r="H387" i="24"/>
  <c r="L387" i="24"/>
  <c r="P387" i="24"/>
  <c r="T387" i="24"/>
  <c r="D387" i="24"/>
  <c r="E403" i="24"/>
  <c r="I403" i="24"/>
  <c r="M403" i="24"/>
  <c r="Q403" i="24"/>
  <c r="F403" i="24"/>
  <c r="J403" i="24"/>
  <c r="N403" i="24"/>
  <c r="R403" i="24"/>
  <c r="G403" i="24"/>
  <c r="K403" i="24"/>
  <c r="O403" i="24"/>
  <c r="S403" i="24"/>
  <c r="H403" i="24"/>
  <c r="L403" i="24"/>
  <c r="P403" i="24"/>
  <c r="T403" i="24"/>
  <c r="D403" i="24"/>
  <c r="F304" i="24"/>
  <c r="J304" i="24"/>
  <c r="N304" i="24"/>
  <c r="R304" i="24"/>
  <c r="G304" i="24"/>
  <c r="K304" i="24"/>
  <c r="O304" i="24"/>
  <c r="S304" i="24"/>
  <c r="H304" i="24"/>
  <c r="L304" i="24"/>
  <c r="P304" i="24"/>
  <c r="T304" i="24"/>
  <c r="E304" i="24"/>
  <c r="I304" i="24"/>
  <c r="M304" i="24"/>
  <c r="Q304" i="24"/>
  <c r="D304" i="24"/>
  <c r="F288" i="24"/>
  <c r="J288" i="24"/>
  <c r="N288" i="24"/>
  <c r="R288" i="24"/>
  <c r="G288" i="24"/>
  <c r="K288" i="24"/>
  <c r="O288" i="24"/>
  <c r="S288" i="24"/>
  <c r="H288" i="24"/>
  <c r="L288" i="24"/>
  <c r="P288" i="24"/>
  <c r="T288" i="24"/>
  <c r="E288" i="24"/>
  <c r="I288" i="24"/>
  <c r="M288" i="24"/>
  <c r="Q288" i="24"/>
  <c r="D288" i="24"/>
  <c r="F272" i="24"/>
  <c r="J272" i="24"/>
  <c r="N272" i="24"/>
  <c r="R272" i="24"/>
  <c r="G272" i="24"/>
  <c r="K272" i="24"/>
  <c r="O272" i="24"/>
  <c r="S272" i="24"/>
  <c r="H272" i="24"/>
  <c r="L272" i="24"/>
  <c r="P272" i="24"/>
  <c r="T272" i="24"/>
  <c r="E272" i="24"/>
  <c r="I272" i="24"/>
  <c r="M272" i="24"/>
  <c r="Q272" i="24"/>
  <c r="D272" i="24"/>
  <c r="H256" i="24"/>
  <c r="L256" i="24"/>
  <c r="P256" i="24"/>
  <c r="T256" i="24"/>
  <c r="E256" i="24"/>
  <c r="I256" i="24"/>
  <c r="M256" i="24"/>
  <c r="Q256" i="24"/>
  <c r="F256" i="24"/>
  <c r="J256" i="24"/>
  <c r="N256" i="24"/>
  <c r="R256" i="24"/>
  <c r="G256" i="24"/>
  <c r="K256" i="24"/>
  <c r="O256" i="24"/>
  <c r="S256" i="24"/>
  <c r="D256" i="24"/>
  <c r="H240" i="24"/>
  <c r="L240" i="24"/>
  <c r="P240" i="24"/>
  <c r="T240" i="24"/>
  <c r="E240" i="24"/>
  <c r="I240" i="24"/>
  <c r="M240" i="24"/>
  <c r="Q240" i="24"/>
  <c r="F240" i="24"/>
  <c r="J240" i="24"/>
  <c r="N240" i="24"/>
  <c r="R240" i="24"/>
  <c r="G240" i="24"/>
  <c r="K240" i="24"/>
  <c r="O240" i="24"/>
  <c r="S240" i="24"/>
  <c r="D240" i="24"/>
  <c r="H224" i="24"/>
  <c r="L224" i="24"/>
  <c r="P224" i="24"/>
  <c r="T224" i="24"/>
  <c r="E224" i="24"/>
  <c r="I224" i="24"/>
  <c r="M224" i="24"/>
  <c r="Q224" i="24"/>
  <c r="F224" i="24"/>
  <c r="J224" i="24"/>
  <c r="N224" i="24"/>
  <c r="R224" i="24"/>
  <c r="G224" i="24"/>
  <c r="K224" i="24"/>
  <c r="O224" i="24"/>
  <c r="S224" i="24"/>
  <c r="D224" i="24"/>
  <c r="F208" i="24"/>
  <c r="J208" i="24"/>
  <c r="N208" i="24"/>
  <c r="R208" i="24"/>
  <c r="G208" i="24"/>
  <c r="K208" i="24"/>
  <c r="O208" i="24"/>
  <c r="S208" i="24"/>
  <c r="H208" i="24"/>
  <c r="L208" i="24"/>
  <c r="P208" i="24"/>
  <c r="T208" i="24"/>
  <c r="E208" i="24"/>
  <c r="I208" i="24"/>
  <c r="M208" i="24"/>
  <c r="Q208" i="24"/>
  <c r="D208" i="24"/>
  <c r="F192" i="24"/>
  <c r="J192" i="24"/>
  <c r="N192" i="24"/>
  <c r="R192" i="24"/>
  <c r="G192" i="24"/>
  <c r="K192" i="24"/>
  <c r="O192" i="24"/>
  <c r="S192" i="24"/>
  <c r="H192" i="24"/>
  <c r="L192" i="24"/>
  <c r="P192" i="24"/>
  <c r="T192" i="24"/>
  <c r="E192" i="24"/>
  <c r="I192" i="24"/>
  <c r="M192" i="24"/>
  <c r="Q192" i="24"/>
  <c r="D192" i="24"/>
  <c r="F176" i="24"/>
  <c r="J176" i="24"/>
  <c r="N176" i="24"/>
  <c r="R176" i="24"/>
  <c r="G176" i="24"/>
  <c r="K176" i="24"/>
  <c r="O176" i="24"/>
  <c r="S176" i="24"/>
  <c r="H176" i="24"/>
  <c r="L176" i="24"/>
  <c r="P176" i="24"/>
  <c r="T176" i="24"/>
  <c r="E176" i="24"/>
  <c r="I176" i="24"/>
  <c r="M176" i="24"/>
  <c r="Q176" i="24"/>
  <c r="D176" i="24"/>
  <c r="F160" i="24"/>
  <c r="J160" i="24"/>
  <c r="N160" i="24"/>
  <c r="R160" i="24"/>
  <c r="G160" i="24"/>
  <c r="K160" i="24"/>
  <c r="O160" i="24"/>
  <c r="S160" i="24"/>
  <c r="H160" i="24"/>
  <c r="L160" i="24"/>
  <c r="P160" i="24"/>
  <c r="T160" i="24"/>
  <c r="E160" i="24"/>
  <c r="I160" i="24"/>
  <c r="M160" i="24"/>
  <c r="Q160" i="24"/>
  <c r="D160" i="24"/>
  <c r="F144" i="24"/>
  <c r="J144" i="24"/>
  <c r="N144" i="24"/>
  <c r="R144" i="24"/>
  <c r="G144" i="24"/>
  <c r="K144" i="24"/>
  <c r="O144" i="24"/>
  <c r="S144" i="24"/>
  <c r="H144" i="24"/>
  <c r="L144" i="24"/>
  <c r="P144" i="24"/>
  <c r="T144" i="24"/>
  <c r="E144" i="24"/>
  <c r="I144" i="24"/>
  <c r="M144" i="24"/>
  <c r="Q144" i="24"/>
  <c r="D144" i="24"/>
  <c r="F128" i="24"/>
  <c r="J128" i="24"/>
  <c r="N128" i="24"/>
  <c r="R128" i="24"/>
  <c r="G128" i="24"/>
  <c r="K128" i="24"/>
  <c r="O128" i="24"/>
  <c r="S128" i="24"/>
  <c r="H128" i="24"/>
  <c r="L128" i="24"/>
  <c r="P128" i="24"/>
  <c r="T128" i="24"/>
  <c r="E128" i="24"/>
  <c r="I128" i="24"/>
  <c r="M128" i="24"/>
  <c r="Q128" i="24"/>
  <c r="D128" i="24"/>
  <c r="F112" i="24"/>
  <c r="J112" i="24"/>
  <c r="N112" i="24"/>
  <c r="R112" i="24"/>
  <c r="G112" i="24"/>
  <c r="K112" i="24"/>
  <c r="O112" i="24"/>
  <c r="S112" i="24"/>
  <c r="H112" i="24"/>
  <c r="L112" i="24"/>
  <c r="P112" i="24"/>
  <c r="T112" i="24"/>
  <c r="E112" i="24"/>
  <c r="I112" i="24"/>
  <c r="M112" i="24"/>
  <c r="Q112" i="24"/>
  <c r="D112" i="24"/>
  <c r="F96" i="24"/>
  <c r="J96" i="24"/>
  <c r="N96" i="24"/>
  <c r="R96" i="24"/>
  <c r="G96" i="24"/>
  <c r="K96" i="24"/>
  <c r="O96" i="24"/>
  <c r="S96" i="24"/>
  <c r="H96" i="24"/>
  <c r="L96" i="24"/>
  <c r="P96" i="24"/>
  <c r="T96" i="24"/>
  <c r="E96" i="24"/>
  <c r="I96" i="24"/>
  <c r="M96" i="24"/>
  <c r="Q96" i="24"/>
  <c r="D96" i="24"/>
  <c r="F80" i="24"/>
  <c r="J80" i="24"/>
  <c r="N80" i="24"/>
  <c r="R80" i="24"/>
  <c r="G80" i="24"/>
  <c r="K80" i="24"/>
  <c r="O80" i="24"/>
  <c r="S80" i="24"/>
  <c r="H80" i="24"/>
  <c r="L80" i="24"/>
  <c r="P80" i="24"/>
  <c r="T80" i="24"/>
  <c r="E80" i="24"/>
  <c r="I80" i="24"/>
  <c r="M80" i="24"/>
  <c r="Q80" i="24"/>
  <c r="D80" i="24"/>
  <c r="F64" i="24"/>
  <c r="J64" i="24"/>
  <c r="N64" i="24"/>
  <c r="R64" i="24"/>
  <c r="G64" i="24"/>
  <c r="K64" i="24"/>
  <c r="O64" i="24"/>
  <c r="S64" i="24"/>
  <c r="H64" i="24"/>
  <c r="L64" i="24"/>
  <c r="P64" i="24"/>
  <c r="T64" i="24"/>
  <c r="E64" i="24"/>
  <c r="I64" i="24"/>
  <c r="M64" i="24"/>
  <c r="Q64" i="24"/>
  <c r="D64" i="24"/>
  <c r="G48" i="24"/>
  <c r="M19" i="6" s="1" a="1"/>
  <c r="M19" i="6" s="1"/>
  <c r="O19" i="6" s="1"/>
  <c r="K48" i="24"/>
  <c r="Y19" i="6" s="1" a="1"/>
  <c r="Y19" i="6" s="1"/>
  <c r="AA19" i="6" s="1"/>
  <c r="O48" i="24"/>
  <c r="AK19" i="6" s="1" a="1"/>
  <c r="AK19" i="6" s="1"/>
  <c r="AM19" i="6" s="1"/>
  <c r="S48" i="24"/>
  <c r="H48" i="24"/>
  <c r="P19" i="6" s="1" a="1"/>
  <c r="P19" i="6" s="1"/>
  <c r="R19" i="6" s="1"/>
  <c r="L48" i="24"/>
  <c r="AB19" i="6" s="1" a="1"/>
  <c r="AB19" i="6" s="1"/>
  <c r="AD19" i="6" s="1"/>
  <c r="P48" i="24"/>
  <c r="AN19" i="6" s="1" a="1"/>
  <c r="AN19" i="6" s="1"/>
  <c r="AP19" i="6" s="1"/>
  <c r="T48" i="24"/>
  <c r="AZ19" i="6" s="1" a="1"/>
  <c r="AZ19" i="6" s="1"/>
  <c r="BB19" i="6" s="1"/>
  <c r="E48" i="24"/>
  <c r="G19" i="6" s="1" a="1"/>
  <c r="G19" i="6" s="1"/>
  <c r="I19" i="6" s="1"/>
  <c r="I48" i="24"/>
  <c r="M48" i="24"/>
  <c r="AE19" i="6" s="1" a="1"/>
  <c r="AE19" i="6" s="1"/>
  <c r="AG19" i="6" s="1"/>
  <c r="Q48" i="24"/>
  <c r="AQ19" i="6" s="1" a="1"/>
  <c r="AQ19" i="6" s="1"/>
  <c r="AS19" i="6" s="1"/>
  <c r="F48" i="24"/>
  <c r="J19" i="6" s="1" a="1"/>
  <c r="J19" i="6" s="1"/>
  <c r="L19" i="6" s="1"/>
  <c r="J48" i="24"/>
  <c r="V19" i="6" s="1" a="1"/>
  <c r="V19" i="6" s="1"/>
  <c r="N48" i="24"/>
  <c r="AH19" i="6" s="1" a="1"/>
  <c r="AH19" i="6" s="1"/>
  <c r="AJ19" i="6" s="1"/>
  <c r="R48" i="24"/>
  <c r="D48" i="24"/>
  <c r="D19" i="6" s="1" a="1"/>
  <c r="D19" i="6" s="1"/>
  <c r="F19" i="6" s="1"/>
  <c r="F326" i="24"/>
  <c r="J326" i="24"/>
  <c r="N326" i="24"/>
  <c r="R326" i="24"/>
  <c r="G326" i="24"/>
  <c r="K326" i="24"/>
  <c r="O326" i="24"/>
  <c r="S326" i="24"/>
  <c r="H326" i="24"/>
  <c r="L326" i="24"/>
  <c r="P326" i="24"/>
  <c r="T326" i="24"/>
  <c r="E326" i="24"/>
  <c r="I326" i="24"/>
  <c r="M326" i="24"/>
  <c r="Q326" i="24"/>
  <c r="D326" i="24"/>
  <c r="F342" i="24"/>
  <c r="J342" i="24"/>
  <c r="N342" i="24"/>
  <c r="R342" i="24"/>
  <c r="G342" i="24"/>
  <c r="K342" i="24"/>
  <c r="O342" i="24"/>
  <c r="S342" i="24"/>
  <c r="H342" i="24"/>
  <c r="L342" i="24"/>
  <c r="P342" i="24"/>
  <c r="T342" i="24"/>
  <c r="E342" i="24"/>
  <c r="I342" i="24"/>
  <c r="M342" i="24"/>
  <c r="Q342" i="24"/>
  <c r="D342" i="24"/>
  <c r="E358" i="24"/>
  <c r="I358" i="24"/>
  <c r="M358" i="24"/>
  <c r="Q358" i="24"/>
  <c r="F358" i="24"/>
  <c r="J358" i="24"/>
  <c r="N358" i="24"/>
  <c r="R358" i="24"/>
  <c r="G358" i="24"/>
  <c r="K358" i="24"/>
  <c r="O358" i="24"/>
  <c r="S358" i="24"/>
  <c r="D358" i="24"/>
  <c r="H358" i="24"/>
  <c r="L358" i="24"/>
  <c r="P358" i="24"/>
  <c r="T358" i="24"/>
  <c r="E374" i="24"/>
  <c r="I374" i="24"/>
  <c r="M374" i="24"/>
  <c r="Q374" i="24"/>
  <c r="F374" i="24"/>
  <c r="J374" i="24"/>
  <c r="N374" i="24"/>
  <c r="R374" i="24"/>
  <c r="G374" i="24"/>
  <c r="K374" i="24"/>
  <c r="O374" i="24"/>
  <c r="S374" i="24"/>
  <c r="D374" i="24"/>
  <c r="H374" i="24"/>
  <c r="L374" i="24"/>
  <c r="P374" i="24"/>
  <c r="T374" i="24"/>
  <c r="E390" i="24"/>
  <c r="I390" i="24"/>
  <c r="M390" i="24"/>
  <c r="Q390" i="24"/>
  <c r="F390" i="24"/>
  <c r="J390" i="24"/>
  <c r="N390" i="24"/>
  <c r="R390" i="24"/>
  <c r="G390" i="24"/>
  <c r="K390" i="24"/>
  <c r="O390" i="24"/>
  <c r="S390" i="24"/>
  <c r="D390" i="24"/>
  <c r="H390" i="24"/>
  <c r="L390" i="24"/>
  <c r="P390" i="24"/>
  <c r="T390" i="24"/>
  <c r="E394" i="24"/>
  <c r="I394" i="24"/>
  <c r="M394" i="24"/>
  <c r="Q394" i="24"/>
  <c r="F394" i="24"/>
  <c r="J394" i="24"/>
  <c r="N394" i="24"/>
  <c r="R394" i="24"/>
  <c r="G394" i="24"/>
  <c r="K394" i="24"/>
  <c r="O394" i="24"/>
  <c r="S394" i="24"/>
  <c r="D394" i="24"/>
  <c r="H394" i="24"/>
  <c r="L394" i="24"/>
  <c r="P394" i="24"/>
  <c r="T394" i="24"/>
  <c r="E398" i="24"/>
  <c r="I398" i="24"/>
  <c r="M398" i="24"/>
  <c r="Q398" i="24"/>
  <c r="F398" i="24"/>
  <c r="J398" i="24"/>
  <c r="N398" i="24"/>
  <c r="R398" i="24"/>
  <c r="G398" i="24"/>
  <c r="K398" i="24"/>
  <c r="O398" i="24"/>
  <c r="S398" i="24"/>
  <c r="D398" i="24"/>
  <c r="H398" i="24"/>
  <c r="L398" i="24"/>
  <c r="P398" i="24"/>
  <c r="T398" i="24"/>
  <c r="F307" i="24"/>
  <c r="J307" i="24"/>
  <c r="N307" i="24"/>
  <c r="R307" i="24"/>
  <c r="G307" i="24"/>
  <c r="K307" i="24"/>
  <c r="O307" i="24"/>
  <c r="S307" i="24"/>
  <c r="H307" i="24"/>
  <c r="L307" i="24"/>
  <c r="P307" i="24"/>
  <c r="T307" i="24"/>
  <c r="E307" i="24"/>
  <c r="I307" i="24"/>
  <c r="M307" i="24"/>
  <c r="Q307" i="24"/>
  <c r="D307" i="24"/>
  <c r="F291" i="24"/>
  <c r="J291" i="24"/>
  <c r="N291" i="24"/>
  <c r="R291" i="24"/>
  <c r="G291" i="24"/>
  <c r="K291" i="24"/>
  <c r="O291" i="24"/>
  <c r="S291" i="24"/>
  <c r="H291" i="24"/>
  <c r="L291" i="24"/>
  <c r="P291" i="24"/>
  <c r="T291" i="24"/>
  <c r="E291" i="24"/>
  <c r="I291" i="24"/>
  <c r="M291" i="24"/>
  <c r="Q291" i="24"/>
  <c r="D291" i="24"/>
  <c r="F275" i="24"/>
  <c r="J275" i="24"/>
  <c r="N275" i="24"/>
  <c r="R275" i="24"/>
  <c r="G275" i="24"/>
  <c r="K275" i="24"/>
  <c r="O275" i="24"/>
  <c r="S275" i="24"/>
  <c r="H275" i="24"/>
  <c r="L275" i="24"/>
  <c r="P275" i="24"/>
  <c r="T275" i="24"/>
  <c r="E275" i="24"/>
  <c r="I275" i="24"/>
  <c r="M275" i="24"/>
  <c r="Q275" i="24"/>
  <c r="D275" i="24"/>
  <c r="H259" i="24"/>
  <c r="L259" i="24"/>
  <c r="P259" i="24"/>
  <c r="T259" i="24"/>
  <c r="E259" i="24"/>
  <c r="I259" i="24"/>
  <c r="M259" i="24"/>
  <c r="Q259" i="24"/>
  <c r="F259" i="24"/>
  <c r="J259" i="24"/>
  <c r="N259" i="24"/>
  <c r="R259" i="24"/>
  <c r="G259" i="24"/>
  <c r="K259" i="24"/>
  <c r="O259" i="24"/>
  <c r="S259" i="24"/>
  <c r="D259" i="24"/>
  <c r="H243" i="24"/>
  <c r="L243" i="24"/>
  <c r="P243" i="24"/>
  <c r="T243" i="24"/>
  <c r="E243" i="24"/>
  <c r="I243" i="24"/>
  <c r="M243" i="24"/>
  <c r="Q243" i="24"/>
  <c r="F243" i="24"/>
  <c r="J243" i="24"/>
  <c r="N243" i="24"/>
  <c r="R243" i="24"/>
  <c r="G243" i="24"/>
  <c r="K243" i="24"/>
  <c r="O243" i="24"/>
  <c r="S243" i="24"/>
  <c r="D243" i="24"/>
  <c r="H227" i="24"/>
  <c r="L227" i="24"/>
  <c r="P227" i="24"/>
  <c r="T227" i="24"/>
  <c r="E227" i="24"/>
  <c r="I227" i="24"/>
  <c r="M227" i="24"/>
  <c r="Q227" i="24"/>
  <c r="F227" i="24"/>
  <c r="J227" i="24"/>
  <c r="N227" i="24"/>
  <c r="R227" i="24"/>
  <c r="G227" i="24"/>
  <c r="K227" i="24"/>
  <c r="O227" i="24"/>
  <c r="S227" i="24"/>
  <c r="D227" i="24"/>
  <c r="F211" i="24"/>
  <c r="J211" i="24"/>
  <c r="N211" i="24"/>
  <c r="R211" i="24"/>
  <c r="G211" i="24"/>
  <c r="K211" i="24"/>
  <c r="O211" i="24"/>
  <c r="S211" i="24"/>
  <c r="H211" i="24"/>
  <c r="L211" i="24"/>
  <c r="P211" i="24"/>
  <c r="T211" i="24"/>
  <c r="E211" i="24"/>
  <c r="I211" i="24"/>
  <c r="M211" i="24"/>
  <c r="Q211" i="24"/>
  <c r="D211" i="24"/>
  <c r="F195" i="24"/>
  <c r="J195" i="24"/>
  <c r="N195" i="24"/>
  <c r="R195" i="24"/>
  <c r="G195" i="24"/>
  <c r="K195" i="24"/>
  <c r="O195" i="24"/>
  <c r="S195" i="24"/>
  <c r="H195" i="24"/>
  <c r="L195" i="24"/>
  <c r="P195" i="24"/>
  <c r="T195" i="24"/>
  <c r="E195" i="24"/>
  <c r="I195" i="24"/>
  <c r="M195" i="24"/>
  <c r="Q195" i="24"/>
  <c r="D195" i="24"/>
  <c r="F179" i="24"/>
  <c r="J179" i="24"/>
  <c r="N179" i="24"/>
  <c r="R179" i="24"/>
  <c r="G179" i="24"/>
  <c r="K179" i="24"/>
  <c r="O179" i="24"/>
  <c r="S179" i="24"/>
  <c r="H179" i="24"/>
  <c r="L179" i="24"/>
  <c r="P179" i="24"/>
  <c r="T179" i="24"/>
  <c r="E179" i="24"/>
  <c r="I179" i="24"/>
  <c r="M179" i="24"/>
  <c r="Q179" i="24"/>
  <c r="D179" i="24"/>
  <c r="F163" i="24"/>
  <c r="J163" i="24"/>
  <c r="N163" i="24"/>
  <c r="R163" i="24"/>
  <c r="G163" i="24"/>
  <c r="K163" i="24"/>
  <c r="O163" i="24"/>
  <c r="S163" i="24"/>
  <c r="H163" i="24"/>
  <c r="L163" i="24"/>
  <c r="P163" i="24"/>
  <c r="T163" i="24"/>
  <c r="E163" i="24"/>
  <c r="I163" i="24"/>
  <c r="M163" i="24"/>
  <c r="Q163" i="24"/>
  <c r="D163" i="24"/>
  <c r="F147" i="24"/>
  <c r="J147" i="24"/>
  <c r="N147" i="24"/>
  <c r="R147" i="24"/>
  <c r="G147" i="24"/>
  <c r="K147" i="24"/>
  <c r="O147" i="24"/>
  <c r="S147" i="24"/>
  <c r="H147" i="24"/>
  <c r="L147" i="24"/>
  <c r="P147" i="24"/>
  <c r="T147" i="24"/>
  <c r="E147" i="24"/>
  <c r="I147" i="24"/>
  <c r="M147" i="24"/>
  <c r="Q147" i="24"/>
  <c r="D147" i="24"/>
  <c r="F131" i="24"/>
  <c r="J131" i="24"/>
  <c r="N131" i="24"/>
  <c r="R131" i="24"/>
  <c r="G131" i="24"/>
  <c r="K131" i="24"/>
  <c r="O131" i="24"/>
  <c r="S131" i="24"/>
  <c r="H131" i="24"/>
  <c r="L131" i="24"/>
  <c r="P131" i="24"/>
  <c r="T131" i="24"/>
  <c r="E131" i="24"/>
  <c r="I131" i="24"/>
  <c r="M131" i="24"/>
  <c r="Q131" i="24"/>
  <c r="D131" i="24"/>
  <c r="F115" i="24"/>
  <c r="J115" i="24"/>
  <c r="N115" i="24"/>
  <c r="R115" i="24"/>
  <c r="G115" i="24"/>
  <c r="K115" i="24"/>
  <c r="O115" i="24"/>
  <c r="S115" i="24"/>
  <c r="H115" i="24"/>
  <c r="L115" i="24"/>
  <c r="P115" i="24"/>
  <c r="T115" i="24"/>
  <c r="E115" i="24"/>
  <c r="I115" i="24"/>
  <c r="M115" i="24"/>
  <c r="Q115" i="24"/>
  <c r="D115" i="24"/>
  <c r="F99" i="24"/>
  <c r="J99" i="24"/>
  <c r="N99" i="24"/>
  <c r="R99" i="24"/>
  <c r="G99" i="24"/>
  <c r="K99" i="24"/>
  <c r="O99" i="24"/>
  <c r="S99" i="24"/>
  <c r="H99" i="24"/>
  <c r="L99" i="24"/>
  <c r="P99" i="24"/>
  <c r="T99" i="24"/>
  <c r="E99" i="24"/>
  <c r="I99" i="24"/>
  <c r="M99" i="24"/>
  <c r="Q99" i="24"/>
  <c r="D99" i="24"/>
  <c r="F83" i="24"/>
  <c r="J83" i="24"/>
  <c r="N83" i="24"/>
  <c r="R83" i="24"/>
  <c r="G83" i="24"/>
  <c r="K83" i="24"/>
  <c r="O83" i="24"/>
  <c r="S83" i="24"/>
  <c r="H83" i="24"/>
  <c r="L83" i="24"/>
  <c r="P83" i="24"/>
  <c r="T83" i="24"/>
  <c r="E83" i="24"/>
  <c r="I83" i="24"/>
  <c r="M83" i="24"/>
  <c r="Q83" i="24"/>
  <c r="D83" i="24"/>
  <c r="F67" i="24"/>
  <c r="J67" i="24"/>
  <c r="N67" i="24"/>
  <c r="R67" i="24"/>
  <c r="G67" i="24"/>
  <c r="K67" i="24"/>
  <c r="O67" i="24"/>
  <c r="S67" i="24"/>
  <c r="H67" i="24"/>
  <c r="L67" i="24"/>
  <c r="P67" i="24"/>
  <c r="T67" i="24"/>
  <c r="E67" i="24"/>
  <c r="I67" i="24"/>
  <c r="M67" i="24"/>
  <c r="Q67" i="24"/>
  <c r="D67" i="24"/>
  <c r="F51" i="24"/>
  <c r="CH19" i="6" s="1" a="1"/>
  <c r="CH19" i="6" s="1"/>
  <c r="J51" i="24"/>
  <c r="CT19" i="6" s="1" a="1"/>
  <c r="CT19" i="6" s="1"/>
  <c r="N51" i="24"/>
  <c r="DF19" i="6" s="1" a="1"/>
  <c r="DF19" i="6" s="1"/>
  <c r="R51" i="24"/>
  <c r="DR19" i="6" s="1" a="1"/>
  <c r="DR19" i="6" s="1"/>
  <c r="G51" i="24"/>
  <c r="CK19" i="6" s="1" a="1"/>
  <c r="CK19" i="6" s="1"/>
  <c r="K51" i="24"/>
  <c r="CW19" i="6" s="1" a="1"/>
  <c r="CW19" i="6" s="1"/>
  <c r="O51" i="24"/>
  <c r="S51" i="24"/>
  <c r="DU19" i="6" s="1" a="1"/>
  <c r="DU19" i="6" s="1"/>
  <c r="H51" i="24"/>
  <c r="CN19" i="6" s="1" a="1"/>
  <c r="CN19" i="6" s="1"/>
  <c r="L51" i="24"/>
  <c r="P51" i="24"/>
  <c r="T51" i="24"/>
  <c r="DX19" i="6" s="1" a="1"/>
  <c r="DX19" i="6" s="1"/>
  <c r="E51" i="24"/>
  <c r="CE19" i="6" s="1" a="1"/>
  <c r="CE19" i="6" s="1"/>
  <c r="I51" i="24"/>
  <c r="CQ19" i="6" s="1" a="1"/>
  <c r="CQ19" i="6" s="1"/>
  <c r="M51" i="24"/>
  <c r="DC19" i="6" s="1" a="1"/>
  <c r="DC19" i="6" s="1"/>
  <c r="Q51" i="24"/>
  <c r="DO19" i="6" s="1" a="1"/>
  <c r="DO19" i="6" s="1"/>
  <c r="D51" i="24"/>
  <c r="CB19" i="6" s="1" a="1"/>
  <c r="CB19" i="6" s="1"/>
  <c r="F330" i="24"/>
  <c r="J330" i="24"/>
  <c r="N330" i="24"/>
  <c r="R330" i="24"/>
  <c r="G330" i="24"/>
  <c r="K330" i="24"/>
  <c r="O330" i="24"/>
  <c r="S330" i="24"/>
  <c r="H330" i="24"/>
  <c r="L330" i="24"/>
  <c r="P330" i="24"/>
  <c r="T330" i="24"/>
  <c r="E330" i="24"/>
  <c r="I330" i="24"/>
  <c r="M330" i="24"/>
  <c r="Q330" i="24"/>
  <c r="D330" i="24"/>
  <c r="F346" i="24"/>
  <c r="J346" i="24"/>
  <c r="N346" i="24"/>
  <c r="R346" i="24"/>
  <c r="G346" i="24"/>
  <c r="K346" i="24"/>
  <c r="O346" i="24"/>
  <c r="S346" i="24"/>
  <c r="H346" i="24"/>
  <c r="L346" i="24"/>
  <c r="P346" i="24"/>
  <c r="T346" i="24"/>
  <c r="E346" i="24"/>
  <c r="I346" i="24"/>
  <c r="M346" i="24"/>
  <c r="Q346" i="24"/>
  <c r="D346" i="24"/>
  <c r="E362" i="24"/>
  <c r="I362" i="24"/>
  <c r="M362" i="24"/>
  <c r="Q362" i="24"/>
  <c r="F362" i="24"/>
  <c r="J362" i="24"/>
  <c r="N362" i="24"/>
  <c r="R362" i="24"/>
  <c r="G362" i="24"/>
  <c r="K362" i="24"/>
  <c r="O362" i="24"/>
  <c r="S362" i="24"/>
  <c r="D362" i="24"/>
  <c r="H362" i="24"/>
  <c r="L362" i="24"/>
  <c r="P362" i="24"/>
  <c r="T362" i="24"/>
  <c r="E378" i="24"/>
  <c r="I378" i="24"/>
  <c r="M378" i="24"/>
  <c r="Q378" i="24"/>
  <c r="F378" i="24"/>
  <c r="J378" i="24"/>
  <c r="N378" i="24"/>
  <c r="R378" i="24"/>
  <c r="G378" i="24"/>
  <c r="K378" i="24"/>
  <c r="O378" i="24"/>
  <c r="S378" i="24"/>
  <c r="D378" i="24"/>
  <c r="H378" i="24"/>
  <c r="L378" i="24"/>
  <c r="P378" i="24"/>
  <c r="T378" i="24"/>
  <c r="F333" i="24"/>
  <c r="J333" i="24"/>
  <c r="N333" i="24"/>
  <c r="R333" i="24"/>
  <c r="G333" i="24"/>
  <c r="K333" i="24"/>
  <c r="O333" i="24"/>
  <c r="S333" i="24"/>
  <c r="H333" i="24"/>
  <c r="L333" i="24"/>
  <c r="P333" i="24"/>
  <c r="T333" i="24"/>
  <c r="E333" i="24"/>
  <c r="I333" i="24"/>
  <c r="M333" i="24"/>
  <c r="Q333" i="24"/>
  <c r="D333" i="24"/>
  <c r="E349" i="24"/>
  <c r="I349" i="24"/>
  <c r="M349" i="24"/>
  <c r="Q349" i="24"/>
  <c r="F349" i="24"/>
  <c r="J349" i="24"/>
  <c r="N349" i="24"/>
  <c r="R349" i="24"/>
  <c r="D349" i="24"/>
  <c r="G349" i="24"/>
  <c r="K349" i="24"/>
  <c r="O349" i="24"/>
  <c r="S349" i="24"/>
  <c r="H349" i="24"/>
  <c r="L349" i="24"/>
  <c r="P349" i="24"/>
  <c r="T349" i="24"/>
  <c r="E365" i="24"/>
  <c r="I365" i="24"/>
  <c r="M365" i="24"/>
  <c r="Q365" i="24"/>
  <c r="F365" i="24"/>
  <c r="J365" i="24"/>
  <c r="N365" i="24"/>
  <c r="R365" i="24"/>
  <c r="D365" i="24"/>
  <c r="G365" i="24"/>
  <c r="K365" i="24"/>
  <c r="O365" i="24"/>
  <c r="S365" i="24"/>
  <c r="H365" i="24"/>
  <c r="L365" i="24"/>
  <c r="P365" i="24"/>
  <c r="T365" i="24"/>
  <c r="E381" i="24"/>
  <c r="I381" i="24"/>
  <c r="M381" i="24"/>
  <c r="Q381" i="24"/>
  <c r="F381" i="24"/>
  <c r="J381" i="24"/>
  <c r="N381" i="24"/>
  <c r="R381" i="24"/>
  <c r="D381" i="24"/>
  <c r="G381" i="24"/>
  <c r="K381" i="24"/>
  <c r="O381" i="24"/>
  <c r="S381" i="24"/>
  <c r="H381" i="24"/>
  <c r="L381" i="24"/>
  <c r="P381" i="24"/>
  <c r="T381" i="24"/>
  <c r="F313" i="24"/>
  <c r="J313" i="24"/>
  <c r="N313" i="24"/>
  <c r="R313" i="24"/>
  <c r="G313" i="24"/>
  <c r="K313" i="24"/>
  <c r="O313" i="24"/>
  <c r="S313" i="24"/>
  <c r="H313" i="24"/>
  <c r="L313" i="24"/>
  <c r="P313" i="24"/>
  <c r="T313" i="24"/>
  <c r="E313" i="24"/>
  <c r="I313" i="24"/>
  <c r="M313" i="24"/>
  <c r="Q313" i="24"/>
  <c r="D313" i="24"/>
  <c r="F297" i="24"/>
  <c r="J297" i="24"/>
  <c r="N297" i="24"/>
  <c r="R297" i="24"/>
  <c r="G297" i="24"/>
  <c r="K297" i="24"/>
  <c r="O297" i="24"/>
  <c r="S297" i="24"/>
  <c r="H297" i="24"/>
  <c r="L297" i="24"/>
  <c r="P297" i="24"/>
  <c r="T297" i="24"/>
  <c r="E297" i="24"/>
  <c r="I297" i="24"/>
  <c r="M297" i="24"/>
  <c r="Q297" i="24"/>
  <c r="D297" i="24"/>
  <c r="F281" i="24"/>
  <c r="J281" i="24"/>
  <c r="N281" i="24"/>
  <c r="R281" i="24"/>
  <c r="G281" i="24"/>
  <c r="K281" i="24"/>
  <c r="O281" i="24"/>
  <c r="S281" i="24"/>
  <c r="H281" i="24"/>
  <c r="L281" i="24"/>
  <c r="P281" i="24"/>
  <c r="T281" i="24"/>
  <c r="E281" i="24"/>
  <c r="I281" i="24"/>
  <c r="M281" i="24"/>
  <c r="Q281" i="24"/>
  <c r="D281" i="24"/>
  <c r="F265" i="24"/>
  <c r="J265" i="24"/>
  <c r="N265" i="24"/>
  <c r="R265" i="24"/>
  <c r="G265" i="24"/>
  <c r="K265" i="24"/>
  <c r="O265" i="24"/>
  <c r="S265" i="24"/>
  <c r="H265" i="24"/>
  <c r="L265" i="24"/>
  <c r="P265" i="24"/>
  <c r="T265" i="24"/>
  <c r="E265" i="24"/>
  <c r="I265" i="24"/>
  <c r="M265" i="24"/>
  <c r="Q265" i="24"/>
  <c r="D265" i="24"/>
  <c r="H249" i="24"/>
  <c r="L249" i="24"/>
  <c r="P249" i="24"/>
  <c r="T249" i="24"/>
  <c r="E249" i="24"/>
  <c r="I249" i="24"/>
  <c r="M249" i="24"/>
  <c r="Q249" i="24"/>
  <c r="F249" i="24"/>
  <c r="J249" i="24"/>
  <c r="N249" i="24"/>
  <c r="R249" i="24"/>
  <c r="G249" i="24"/>
  <c r="K249" i="24"/>
  <c r="O249" i="24"/>
  <c r="S249" i="24"/>
  <c r="D249" i="24"/>
  <c r="H233" i="24"/>
  <c r="L233" i="24"/>
  <c r="P233" i="24"/>
  <c r="T233" i="24"/>
  <c r="E233" i="24"/>
  <c r="I233" i="24"/>
  <c r="M233" i="24"/>
  <c r="Q233" i="24"/>
  <c r="F233" i="24"/>
  <c r="J233" i="24"/>
  <c r="N233" i="24"/>
  <c r="R233" i="24"/>
  <c r="G233" i="24"/>
  <c r="K233" i="24"/>
  <c r="O233" i="24"/>
  <c r="S233" i="24"/>
  <c r="D233" i="24"/>
  <c r="F217" i="24"/>
  <c r="J217" i="24"/>
  <c r="N217" i="24"/>
  <c r="R217" i="24"/>
  <c r="G217" i="24"/>
  <c r="K217" i="24"/>
  <c r="O217" i="24"/>
  <c r="S217" i="24"/>
  <c r="H217" i="24"/>
  <c r="L217" i="24"/>
  <c r="P217" i="24"/>
  <c r="T217" i="24"/>
  <c r="E217" i="24"/>
  <c r="I217" i="24"/>
  <c r="M217" i="24"/>
  <c r="Q217" i="24"/>
  <c r="D217" i="24"/>
  <c r="F201" i="24"/>
  <c r="J201" i="24"/>
  <c r="N201" i="24"/>
  <c r="R201" i="24"/>
  <c r="G201" i="24"/>
  <c r="K201" i="24"/>
  <c r="O201" i="24"/>
  <c r="S201" i="24"/>
  <c r="H201" i="24"/>
  <c r="L201" i="24"/>
  <c r="P201" i="24"/>
  <c r="T201" i="24"/>
  <c r="E201" i="24"/>
  <c r="I201" i="24"/>
  <c r="M201" i="24"/>
  <c r="Q201" i="24"/>
  <c r="D201" i="24"/>
  <c r="F185" i="24"/>
  <c r="J185" i="24"/>
  <c r="N185" i="24"/>
  <c r="R185" i="24"/>
  <c r="G185" i="24"/>
  <c r="K185" i="24"/>
  <c r="O185" i="24"/>
  <c r="S185" i="24"/>
  <c r="H185" i="24"/>
  <c r="L185" i="24"/>
  <c r="P185" i="24"/>
  <c r="T185" i="24"/>
  <c r="E185" i="24"/>
  <c r="I185" i="24"/>
  <c r="M185" i="24"/>
  <c r="Q185" i="24"/>
  <c r="D185" i="24"/>
  <c r="F169" i="24"/>
  <c r="J169" i="24"/>
  <c r="N169" i="24"/>
  <c r="R169" i="24"/>
  <c r="G169" i="24"/>
  <c r="K169" i="24"/>
  <c r="O169" i="24"/>
  <c r="S169" i="24"/>
  <c r="H169" i="24"/>
  <c r="L169" i="24"/>
  <c r="P169" i="24"/>
  <c r="T169" i="24"/>
  <c r="E169" i="24"/>
  <c r="I169" i="24"/>
  <c r="M169" i="24"/>
  <c r="Q169" i="24"/>
  <c r="D169" i="24"/>
  <c r="F153" i="24"/>
  <c r="J153" i="24"/>
  <c r="N153" i="24"/>
  <c r="R153" i="24"/>
  <c r="G153" i="24"/>
  <c r="K153" i="24"/>
  <c r="O153" i="24"/>
  <c r="S153" i="24"/>
  <c r="H153" i="24"/>
  <c r="L153" i="24"/>
  <c r="P153" i="24"/>
  <c r="T153" i="24"/>
  <c r="E153" i="24"/>
  <c r="I153" i="24"/>
  <c r="M153" i="24"/>
  <c r="Q153" i="24"/>
  <c r="D153" i="24"/>
  <c r="F137" i="24"/>
  <c r="J137" i="24"/>
  <c r="N137" i="24"/>
  <c r="R137" i="24"/>
  <c r="G137" i="24"/>
  <c r="K137" i="24"/>
  <c r="O137" i="24"/>
  <c r="S137" i="24"/>
  <c r="H137" i="24"/>
  <c r="L137" i="24"/>
  <c r="P137" i="24"/>
  <c r="T137" i="24"/>
  <c r="E137" i="24"/>
  <c r="I137" i="24"/>
  <c r="M137" i="24"/>
  <c r="Q137" i="24"/>
  <c r="D137" i="24"/>
  <c r="F121" i="24"/>
  <c r="J121" i="24"/>
  <c r="N121" i="24"/>
  <c r="R121" i="24"/>
  <c r="G121" i="24"/>
  <c r="K121" i="24"/>
  <c r="O121" i="24"/>
  <c r="S121" i="24"/>
  <c r="H121" i="24"/>
  <c r="L121" i="24"/>
  <c r="P121" i="24"/>
  <c r="T121" i="24"/>
  <c r="E121" i="24"/>
  <c r="I121" i="24"/>
  <c r="M121" i="24"/>
  <c r="Q121" i="24"/>
  <c r="D121" i="24"/>
  <c r="F105" i="24"/>
  <c r="J105" i="24"/>
  <c r="N105" i="24"/>
  <c r="R105" i="24"/>
  <c r="G105" i="24"/>
  <c r="K105" i="24"/>
  <c r="O105" i="24"/>
  <c r="S105" i="24"/>
  <c r="H105" i="24"/>
  <c r="L105" i="24"/>
  <c r="P105" i="24"/>
  <c r="T105" i="24"/>
  <c r="E105" i="24"/>
  <c r="I105" i="24"/>
  <c r="M105" i="24"/>
  <c r="Q105" i="24"/>
  <c r="D105" i="24"/>
  <c r="F89" i="24"/>
  <c r="J89" i="24"/>
  <c r="N89" i="24"/>
  <c r="R89" i="24"/>
  <c r="G89" i="24"/>
  <c r="K89" i="24"/>
  <c r="O89" i="24"/>
  <c r="S89" i="24"/>
  <c r="H89" i="24"/>
  <c r="L89" i="24"/>
  <c r="P89" i="24"/>
  <c r="T89" i="24"/>
  <c r="E89" i="24"/>
  <c r="I89" i="24"/>
  <c r="M89" i="24"/>
  <c r="Q89" i="24"/>
  <c r="D89" i="24"/>
  <c r="F73" i="24"/>
  <c r="J73" i="24"/>
  <c r="N73" i="24"/>
  <c r="R73" i="24"/>
  <c r="G73" i="24"/>
  <c r="K73" i="24"/>
  <c r="O73" i="24"/>
  <c r="S73" i="24"/>
  <c r="H73" i="24"/>
  <c r="L73" i="24"/>
  <c r="P73" i="24"/>
  <c r="T73" i="24"/>
  <c r="E73" i="24"/>
  <c r="I73" i="24"/>
  <c r="M73" i="24"/>
  <c r="Q73" i="24"/>
  <c r="D73" i="24"/>
  <c r="F57" i="24"/>
  <c r="J57" i="24"/>
  <c r="N57" i="24"/>
  <c r="R57" i="24"/>
  <c r="G57" i="24"/>
  <c r="K57" i="24"/>
  <c r="O57" i="24"/>
  <c r="S57" i="24"/>
  <c r="H57" i="24"/>
  <c r="L57" i="24"/>
  <c r="P57" i="24"/>
  <c r="T57" i="24"/>
  <c r="E57" i="24"/>
  <c r="I57" i="24"/>
  <c r="M57" i="24"/>
  <c r="Q57" i="24"/>
  <c r="D57" i="24"/>
  <c r="F320" i="24"/>
  <c r="J320" i="24"/>
  <c r="N320" i="24"/>
  <c r="R320" i="24"/>
  <c r="G320" i="24"/>
  <c r="K320" i="24"/>
  <c r="O320" i="24"/>
  <c r="S320" i="24"/>
  <c r="H320" i="24"/>
  <c r="L320" i="24"/>
  <c r="P320" i="24"/>
  <c r="T320" i="24"/>
  <c r="E320" i="24"/>
  <c r="I320" i="24"/>
  <c r="M320" i="24"/>
  <c r="Q320" i="24"/>
  <c r="D320" i="24"/>
  <c r="F336" i="24"/>
  <c r="J336" i="24"/>
  <c r="N336" i="24"/>
  <c r="R336" i="24"/>
  <c r="G336" i="24"/>
  <c r="K336" i="24"/>
  <c r="O336" i="24"/>
  <c r="S336" i="24"/>
  <c r="H336" i="24"/>
  <c r="L336" i="24"/>
  <c r="P336" i="24"/>
  <c r="T336" i="24"/>
  <c r="E336" i="24"/>
  <c r="I336" i="24"/>
  <c r="M336" i="24"/>
  <c r="Q336" i="24"/>
  <c r="D336" i="24"/>
  <c r="E352" i="24"/>
  <c r="I352" i="24"/>
  <c r="M352" i="24"/>
  <c r="Q352" i="24"/>
  <c r="D352" i="24"/>
  <c r="F352" i="24"/>
  <c r="J352" i="24"/>
  <c r="N352" i="24"/>
  <c r="R352" i="24"/>
  <c r="G352" i="24"/>
  <c r="K352" i="24"/>
  <c r="O352" i="24"/>
  <c r="S352" i="24"/>
  <c r="H352" i="24"/>
  <c r="L352" i="24"/>
  <c r="P352" i="24"/>
  <c r="T352" i="24"/>
  <c r="E368" i="24"/>
  <c r="I368" i="24"/>
  <c r="M368" i="24"/>
  <c r="Q368" i="24"/>
  <c r="D368" i="24"/>
  <c r="F368" i="24"/>
  <c r="J368" i="24"/>
  <c r="N368" i="24"/>
  <c r="R368" i="24"/>
  <c r="G368" i="24"/>
  <c r="K368" i="24"/>
  <c r="O368" i="24"/>
  <c r="S368" i="24"/>
  <c r="H368" i="24"/>
  <c r="L368" i="24"/>
  <c r="P368" i="24"/>
  <c r="T368" i="24"/>
  <c r="E384" i="24"/>
  <c r="I384" i="24"/>
  <c r="M384" i="24"/>
  <c r="Q384" i="24"/>
  <c r="D384" i="24"/>
  <c r="F384" i="24"/>
  <c r="J384" i="24"/>
  <c r="N384" i="24"/>
  <c r="R384" i="24"/>
  <c r="G384" i="24"/>
  <c r="K384" i="24"/>
  <c r="O384" i="24"/>
  <c r="S384" i="24"/>
  <c r="H384" i="24"/>
  <c r="L384" i="24"/>
  <c r="P384" i="24"/>
  <c r="T384" i="24"/>
  <c r="E400" i="24"/>
  <c r="I400" i="24"/>
  <c r="M400" i="24"/>
  <c r="Q400" i="24"/>
  <c r="D400" i="24"/>
  <c r="F400" i="24"/>
  <c r="J400" i="24"/>
  <c r="N400" i="24"/>
  <c r="R400" i="24"/>
  <c r="G400" i="24"/>
  <c r="K400" i="24"/>
  <c r="O400" i="24"/>
  <c r="S400" i="24"/>
  <c r="H400" i="24"/>
  <c r="L400" i="24"/>
  <c r="P400" i="24"/>
  <c r="T400" i="24"/>
  <c r="F317" i="24"/>
  <c r="J317" i="24"/>
  <c r="N317" i="24"/>
  <c r="R317" i="24"/>
  <c r="G317" i="24"/>
  <c r="K317" i="24"/>
  <c r="O317" i="24"/>
  <c r="S317" i="24"/>
  <c r="H317" i="24"/>
  <c r="L317" i="24"/>
  <c r="P317" i="24"/>
  <c r="T317" i="24"/>
  <c r="E317" i="24"/>
  <c r="I317" i="24"/>
  <c r="M317" i="24"/>
  <c r="Q317" i="24"/>
  <c r="D317" i="24"/>
  <c r="F300" i="24"/>
  <c r="J300" i="24"/>
  <c r="N300" i="24"/>
  <c r="R300" i="24"/>
  <c r="G300" i="24"/>
  <c r="K300" i="24"/>
  <c r="O300" i="24"/>
  <c r="S300" i="24"/>
  <c r="H300" i="24"/>
  <c r="L300" i="24"/>
  <c r="P300" i="24"/>
  <c r="T300" i="24"/>
  <c r="E300" i="24"/>
  <c r="I300" i="24"/>
  <c r="M300" i="24"/>
  <c r="Q300" i="24"/>
  <c r="D300" i="24"/>
  <c r="F284" i="24"/>
  <c r="J284" i="24"/>
  <c r="N284" i="24"/>
  <c r="R284" i="24"/>
  <c r="G284" i="24"/>
  <c r="K284" i="24"/>
  <c r="O284" i="24"/>
  <c r="S284" i="24"/>
  <c r="H284" i="24"/>
  <c r="L284" i="24"/>
  <c r="P284" i="24"/>
  <c r="T284" i="24"/>
  <c r="E284" i="24"/>
  <c r="I284" i="24"/>
  <c r="M284" i="24"/>
  <c r="Q284" i="24"/>
  <c r="D284" i="24"/>
  <c r="F268" i="24"/>
  <c r="J268" i="24"/>
  <c r="N268" i="24"/>
  <c r="R268" i="24"/>
  <c r="G268" i="24"/>
  <c r="K268" i="24"/>
  <c r="O268" i="24"/>
  <c r="S268" i="24"/>
  <c r="H268" i="24"/>
  <c r="L268" i="24"/>
  <c r="P268" i="24"/>
  <c r="T268" i="24"/>
  <c r="E268" i="24"/>
  <c r="I268" i="24"/>
  <c r="M268" i="24"/>
  <c r="Q268" i="24"/>
  <c r="D268" i="24"/>
  <c r="H252" i="24"/>
  <c r="L252" i="24"/>
  <c r="P252" i="24"/>
  <c r="T252" i="24"/>
  <c r="E252" i="24"/>
  <c r="I252" i="24"/>
  <c r="M252" i="24"/>
  <c r="Q252" i="24"/>
  <c r="F252" i="24"/>
  <c r="J252" i="24"/>
  <c r="N252" i="24"/>
  <c r="R252" i="24"/>
  <c r="G252" i="24"/>
  <c r="K252" i="24"/>
  <c r="O252" i="24"/>
  <c r="S252" i="24"/>
  <c r="D252" i="24"/>
  <c r="H236" i="24"/>
  <c r="L236" i="24"/>
  <c r="P236" i="24"/>
  <c r="T236" i="24"/>
  <c r="E236" i="24"/>
  <c r="I236" i="24"/>
  <c r="M236" i="24"/>
  <c r="Q236" i="24"/>
  <c r="F236" i="24"/>
  <c r="J236" i="24"/>
  <c r="N236" i="24"/>
  <c r="R236" i="24"/>
  <c r="G236" i="24"/>
  <c r="K236" i="24"/>
  <c r="O236" i="24"/>
  <c r="S236" i="24"/>
  <c r="D236" i="24"/>
  <c r="F220" i="24"/>
  <c r="J220" i="24"/>
  <c r="N220" i="24"/>
  <c r="G220" i="24"/>
  <c r="K220" i="24"/>
  <c r="O220" i="24"/>
  <c r="S220" i="24"/>
  <c r="H220" i="24"/>
  <c r="L220" i="24"/>
  <c r="E220" i="24"/>
  <c r="I220" i="24"/>
  <c r="M220" i="24"/>
  <c r="Q220" i="24"/>
  <c r="P220" i="24"/>
  <c r="R220" i="24"/>
  <c r="T220" i="24"/>
  <c r="D220" i="24"/>
  <c r="F204" i="24"/>
  <c r="J204" i="24"/>
  <c r="N204" i="24"/>
  <c r="R204" i="24"/>
  <c r="G204" i="24"/>
  <c r="K204" i="24"/>
  <c r="O204" i="24"/>
  <c r="S204" i="24"/>
  <c r="H204" i="24"/>
  <c r="L204" i="24"/>
  <c r="P204" i="24"/>
  <c r="T204" i="24"/>
  <c r="E204" i="24"/>
  <c r="I204" i="24"/>
  <c r="M204" i="24"/>
  <c r="Q204" i="24"/>
  <c r="D204" i="24"/>
  <c r="F188" i="24"/>
  <c r="J188" i="24"/>
  <c r="N188" i="24"/>
  <c r="R188" i="24"/>
  <c r="G188" i="24"/>
  <c r="K188" i="24"/>
  <c r="O188" i="24"/>
  <c r="S188" i="24"/>
  <c r="H188" i="24"/>
  <c r="L188" i="24"/>
  <c r="P188" i="24"/>
  <c r="T188" i="24"/>
  <c r="E188" i="24"/>
  <c r="I188" i="24"/>
  <c r="M188" i="24"/>
  <c r="Q188" i="24"/>
  <c r="D188" i="24"/>
  <c r="F172" i="24"/>
  <c r="J172" i="24"/>
  <c r="N172" i="24"/>
  <c r="R172" i="24"/>
  <c r="G172" i="24"/>
  <c r="K172" i="24"/>
  <c r="O172" i="24"/>
  <c r="S172" i="24"/>
  <c r="H172" i="24"/>
  <c r="L172" i="24"/>
  <c r="P172" i="24"/>
  <c r="T172" i="24"/>
  <c r="E172" i="24"/>
  <c r="I172" i="24"/>
  <c r="M172" i="24"/>
  <c r="Q172" i="24"/>
  <c r="D172" i="24"/>
  <c r="F156" i="24"/>
  <c r="J156" i="24"/>
  <c r="N156" i="24"/>
  <c r="R156" i="24"/>
  <c r="G156" i="24"/>
  <c r="K156" i="24"/>
  <c r="O156" i="24"/>
  <c r="S156" i="24"/>
  <c r="H156" i="24"/>
  <c r="L156" i="24"/>
  <c r="P156" i="24"/>
  <c r="T156" i="24"/>
  <c r="E156" i="24"/>
  <c r="I156" i="24"/>
  <c r="M156" i="24"/>
  <c r="Q156" i="24"/>
  <c r="D156" i="24"/>
  <c r="F140" i="24"/>
  <c r="J140" i="24"/>
  <c r="N140" i="24"/>
  <c r="R140" i="24"/>
  <c r="G140" i="24"/>
  <c r="K140" i="24"/>
  <c r="O140" i="24"/>
  <c r="S140" i="24"/>
  <c r="H140" i="24"/>
  <c r="L140" i="24"/>
  <c r="P140" i="24"/>
  <c r="T140" i="24"/>
  <c r="E140" i="24"/>
  <c r="I140" i="24"/>
  <c r="M140" i="24"/>
  <c r="Q140" i="24"/>
  <c r="D140" i="24"/>
  <c r="F124" i="24"/>
  <c r="J124" i="24"/>
  <c r="N124" i="24"/>
  <c r="R124" i="24"/>
  <c r="G124" i="24"/>
  <c r="K124" i="24"/>
  <c r="O124" i="24"/>
  <c r="S124" i="24"/>
  <c r="H124" i="24"/>
  <c r="L124" i="24"/>
  <c r="P124" i="24"/>
  <c r="T124" i="24"/>
  <c r="E124" i="24"/>
  <c r="I124" i="24"/>
  <c r="M124" i="24"/>
  <c r="Q124" i="24"/>
  <c r="D124" i="24"/>
  <c r="F108" i="24"/>
  <c r="J108" i="24"/>
  <c r="N108" i="24"/>
  <c r="R108" i="24"/>
  <c r="G108" i="24"/>
  <c r="K108" i="24"/>
  <c r="O108" i="24"/>
  <c r="S108" i="24"/>
  <c r="H108" i="24"/>
  <c r="L108" i="24"/>
  <c r="P108" i="24"/>
  <c r="T108" i="24"/>
  <c r="E108" i="24"/>
  <c r="I108" i="24"/>
  <c r="M108" i="24"/>
  <c r="Q108" i="24"/>
  <c r="D108" i="24"/>
  <c r="F92" i="24"/>
  <c r="J92" i="24"/>
  <c r="N92" i="24"/>
  <c r="R92" i="24"/>
  <c r="G92" i="24"/>
  <c r="K92" i="24"/>
  <c r="O92" i="24"/>
  <c r="S92" i="24"/>
  <c r="H92" i="24"/>
  <c r="L92" i="24"/>
  <c r="P92" i="24"/>
  <c r="E92" i="24"/>
  <c r="I92" i="24"/>
  <c r="M92" i="24"/>
  <c r="Q92" i="24"/>
  <c r="T92" i="24"/>
  <c r="D92" i="24"/>
  <c r="F76" i="24"/>
  <c r="J76" i="24"/>
  <c r="N76" i="24"/>
  <c r="R76" i="24"/>
  <c r="G76" i="24"/>
  <c r="K76" i="24"/>
  <c r="O76" i="24"/>
  <c r="S76" i="24"/>
  <c r="H76" i="24"/>
  <c r="L76" i="24"/>
  <c r="P76" i="24"/>
  <c r="T76" i="24"/>
  <c r="E76" i="24"/>
  <c r="I76" i="24"/>
  <c r="M76" i="24"/>
  <c r="Q76" i="24"/>
  <c r="D76" i="24"/>
  <c r="F60" i="24"/>
  <c r="J60" i="24"/>
  <c r="N60" i="24"/>
  <c r="R60" i="24"/>
  <c r="G60" i="24"/>
  <c r="K60" i="24"/>
  <c r="O60" i="24"/>
  <c r="S60" i="24"/>
  <c r="H60" i="24"/>
  <c r="L60" i="24"/>
  <c r="P60" i="24"/>
  <c r="T60" i="24"/>
  <c r="E60" i="24"/>
  <c r="I60" i="24"/>
  <c r="M60" i="24"/>
  <c r="Q60" i="24"/>
  <c r="D60" i="24"/>
  <c r="G44" i="24"/>
  <c r="M18" i="6" s="1" a="1"/>
  <c r="M18" i="6" s="1"/>
  <c r="O18" i="6" s="1"/>
  <c r="K44" i="24"/>
  <c r="Y18" i="6" s="1" a="1"/>
  <c r="Y18" i="6" s="1"/>
  <c r="AA18" i="6" s="1"/>
  <c r="O44" i="24"/>
  <c r="AK18" i="6" s="1" a="1"/>
  <c r="AK18" i="6" s="1"/>
  <c r="AM18" i="6" s="1"/>
  <c r="S44" i="24"/>
  <c r="AW18" i="6" s="1" a="1"/>
  <c r="AW18" i="6" s="1"/>
  <c r="AY18" i="6" s="1"/>
  <c r="H44" i="24"/>
  <c r="P18" i="6" s="1" a="1"/>
  <c r="P18" i="6" s="1"/>
  <c r="R18" i="6" s="1"/>
  <c r="L44" i="24"/>
  <c r="AB18" i="6" s="1" a="1"/>
  <c r="AB18" i="6" s="1"/>
  <c r="P44" i="24"/>
  <c r="AN18" i="6" s="1" a="1"/>
  <c r="AN18" i="6" s="1"/>
  <c r="AP18" i="6" s="1"/>
  <c r="T44" i="24"/>
  <c r="AZ18" i="6" s="1" a="1"/>
  <c r="AZ18" i="6" s="1"/>
  <c r="BB18" i="6" s="1"/>
  <c r="E44" i="24"/>
  <c r="G18" i="6" s="1" a="1"/>
  <c r="G18" i="6" s="1"/>
  <c r="I18" i="6" s="1"/>
  <c r="I44" i="24"/>
  <c r="S18" i="6" s="1" a="1"/>
  <c r="S18" i="6" s="1"/>
  <c r="U18" i="6" s="1"/>
  <c r="M44" i="24"/>
  <c r="Q44" i="24"/>
  <c r="AQ18" i="6" s="1" a="1"/>
  <c r="AQ18" i="6" s="1"/>
  <c r="AS18" i="6" s="1"/>
  <c r="F44" i="24"/>
  <c r="J18" i="6" s="1" a="1"/>
  <c r="J18" i="6" s="1"/>
  <c r="L18" i="6" s="1"/>
  <c r="J44" i="24"/>
  <c r="N44" i="24"/>
  <c r="AH18" i="6" s="1" a="1"/>
  <c r="AH18" i="6" s="1"/>
  <c r="AJ18" i="6" s="1"/>
  <c r="R44" i="24"/>
  <c r="AT18" i="6" s="1" a="1"/>
  <c r="AT18" i="6" s="1"/>
  <c r="AV18" i="6" s="1"/>
  <c r="D44" i="24"/>
  <c r="D18" i="6" s="1" a="1"/>
  <c r="D18" i="6" s="1"/>
  <c r="F18" i="6" s="1"/>
  <c r="F327" i="24"/>
  <c r="J327" i="24"/>
  <c r="N327" i="24"/>
  <c r="R327" i="24"/>
  <c r="G327" i="24"/>
  <c r="K327" i="24"/>
  <c r="O327" i="24"/>
  <c r="S327" i="24"/>
  <c r="H327" i="24"/>
  <c r="L327" i="24"/>
  <c r="P327" i="24"/>
  <c r="T327" i="24"/>
  <c r="E327" i="24"/>
  <c r="I327" i="24"/>
  <c r="M327" i="24"/>
  <c r="Q327" i="24"/>
  <c r="D327" i="24"/>
  <c r="F343" i="24"/>
  <c r="J343" i="24"/>
  <c r="N343" i="24"/>
  <c r="R343" i="24"/>
  <c r="G343" i="24"/>
  <c r="K343" i="24"/>
  <c r="O343" i="24"/>
  <c r="S343" i="24"/>
  <c r="H343" i="24"/>
  <c r="L343" i="24"/>
  <c r="P343" i="24"/>
  <c r="T343" i="24"/>
  <c r="E343" i="24"/>
  <c r="I343" i="24"/>
  <c r="M343" i="24"/>
  <c r="Q343" i="24"/>
  <c r="D343" i="24"/>
  <c r="E359" i="24"/>
  <c r="I359" i="24"/>
  <c r="M359" i="24"/>
  <c r="Q359" i="24"/>
  <c r="F359" i="24"/>
  <c r="J359" i="24"/>
  <c r="N359" i="24"/>
  <c r="R359" i="24"/>
  <c r="G359" i="24"/>
  <c r="K359" i="24"/>
  <c r="O359" i="24"/>
  <c r="S359" i="24"/>
  <c r="H359" i="24"/>
  <c r="L359" i="24"/>
  <c r="P359" i="24"/>
  <c r="T359" i="24"/>
  <c r="D359" i="24"/>
  <c r="E375" i="24"/>
  <c r="I375" i="24"/>
  <c r="M375" i="24"/>
  <c r="Q375" i="24"/>
  <c r="F375" i="24"/>
  <c r="J375" i="24"/>
  <c r="N375" i="24"/>
  <c r="R375" i="24"/>
  <c r="G375" i="24"/>
  <c r="K375" i="24"/>
  <c r="O375" i="24"/>
  <c r="S375" i="24"/>
  <c r="H375" i="24"/>
  <c r="L375" i="24"/>
  <c r="P375" i="24"/>
  <c r="T375" i="24"/>
  <c r="D375" i="24"/>
  <c r="E391" i="24"/>
  <c r="I391" i="24"/>
  <c r="M391" i="24"/>
  <c r="Q391" i="24"/>
  <c r="F391" i="24"/>
  <c r="J391" i="24"/>
  <c r="N391" i="24"/>
  <c r="R391" i="24"/>
  <c r="G391" i="24"/>
  <c r="K391" i="24"/>
  <c r="O391" i="24"/>
  <c r="S391" i="24"/>
  <c r="H391" i="24"/>
  <c r="L391" i="24"/>
  <c r="P391" i="24"/>
  <c r="T391" i="24"/>
  <c r="D391" i="24"/>
  <c r="E395" i="24"/>
  <c r="I395" i="24"/>
  <c r="M395" i="24"/>
  <c r="Q395" i="24"/>
  <c r="F395" i="24"/>
  <c r="J395" i="24"/>
  <c r="N395" i="24"/>
  <c r="R395" i="24"/>
  <c r="G395" i="24"/>
  <c r="K395" i="24"/>
  <c r="O395" i="24"/>
  <c r="S395" i="24"/>
  <c r="H395" i="24"/>
  <c r="L395" i="24"/>
  <c r="P395" i="24"/>
  <c r="T395" i="24"/>
  <c r="D395" i="24"/>
  <c r="E399" i="24"/>
  <c r="I399" i="24"/>
  <c r="M399" i="24"/>
  <c r="Q399" i="24"/>
  <c r="F399" i="24"/>
  <c r="J399" i="24"/>
  <c r="N399" i="24"/>
  <c r="R399" i="24"/>
  <c r="G399" i="24"/>
  <c r="K399" i="24"/>
  <c r="O399" i="24"/>
  <c r="S399" i="24"/>
  <c r="H399" i="24"/>
  <c r="L399" i="24"/>
  <c r="P399" i="24"/>
  <c r="T399" i="24"/>
  <c r="D399" i="24"/>
  <c r="F303" i="24"/>
  <c r="J303" i="24"/>
  <c r="N303" i="24"/>
  <c r="R303" i="24"/>
  <c r="G303" i="24"/>
  <c r="K303" i="24"/>
  <c r="O303" i="24"/>
  <c r="S303" i="24"/>
  <c r="H303" i="24"/>
  <c r="L303" i="24"/>
  <c r="P303" i="24"/>
  <c r="T303" i="24"/>
  <c r="E303" i="24"/>
  <c r="I303" i="24"/>
  <c r="M303" i="24"/>
  <c r="Q303" i="24"/>
  <c r="D303" i="24"/>
  <c r="F287" i="24"/>
  <c r="J287" i="24"/>
  <c r="N287" i="24"/>
  <c r="R287" i="24"/>
  <c r="G287" i="24"/>
  <c r="K287" i="24"/>
  <c r="O287" i="24"/>
  <c r="S287" i="24"/>
  <c r="H287" i="24"/>
  <c r="L287" i="24"/>
  <c r="P287" i="24"/>
  <c r="T287" i="24"/>
  <c r="E287" i="24"/>
  <c r="I287" i="24"/>
  <c r="M287" i="24"/>
  <c r="Q287" i="24"/>
  <c r="D287" i="24"/>
  <c r="F271" i="24"/>
  <c r="J271" i="24"/>
  <c r="N271" i="24"/>
  <c r="R271" i="24"/>
  <c r="G271" i="24"/>
  <c r="K271" i="24"/>
  <c r="O271" i="24"/>
  <c r="S271" i="24"/>
  <c r="H271" i="24"/>
  <c r="L271" i="24"/>
  <c r="P271" i="24"/>
  <c r="T271" i="24"/>
  <c r="E271" i="24"/>
  <c r="I271" i="24"/>
  <c r="M271" i="24"/>
  <c r="Q271" i="24"/>
  <c r="D271" i="24"/>
  <c r="H255" i="24"/>
  <c r="L255" i="24"/>
  <c r="P255" i="24"/>
  <c r="T255" i="24"/>
  <c r="E255" i="24"/>
  <c r="I255" i="24"/>
  <c r="M255" i="24"/>
  <c r="Q255" i="24"/>
  <c r="F255" i="24"/>
  <c r="J255" i="24"/>
  <c r="N255" i="24"/>
  <c r="R255" i="24"/>
  <c r="G255" i="24"/>
  <c r="K255" i="24"/>
  <c r="O255" i="24"/>
  <c r="S255" i="24"/>
  <c r="D255" i="24"/>
  <c r="H239" i="24"/>
  <c r="L239" i="24"/>
  <c r="P239" i="24"/>
  <c r="T239" i="24"/>
  <c r="E239" i="24"/>
  <c r="I239" i="24"/>
  <c r="M239" i="24"/>
  <c r="Q239" i="24"/>
  <c r="F239" i="24"/>
  <c r="J239" i="24"/>
  <c r="N239" i="24"/>
  <c r="R239" i="24"/>
  <c r="G239" i="24"/>
  <c r="K239" i="24"/>
  <c r="O239" i="24"/>
  <c r="S239" i="24"/>
  <c r="D239" i="24"/>
  <c r="H223" i="24"/>
  <c r="L223" i="24"/>
  <c r="P223" i="24"/>
  <c r="T223" i="24"/>
  <c r="E223" i="24"/>
  <c r="I223" i="24"/>
  <c r="M223" i="24"/>
  <c r="Q223" i="24"/>
  <c r="F223" i="24"/>
  <c r="J223" i="24"/>
  <c r="N223" i="24"/>
  <c r="R223" i="24"/>
  <c r="G223" i="24"/>
  <c r="K223" i="24"/>
  <c r="O223" i="24"/>
  <c r="S223" i="24"/>
  <c r="D223" i="24"/>
  <c r="F207" i="24"/>
  <c r="J207" i="24"/>
  <c r="N207" i="24"/>
  <c r="R207" i="24"/>
  <c r="G207" i="24"/>
  <c r="K207" i="24"/>
  <c r="O207" i="24"/>
  <c r="S207" i="24"/>
  <c r="H207" i="24"/>
  <c r="L207" i="24"/>
  <c r="P207" i="24"/>
  <c r="T207" i="24"/>
  <c r="E207" i="24"/>
  <c r="I207" i="24"/>
  <c r="M207" i="24"/>
  <c r="Q207" i="24"/>
  <c r="D207" i="24"/>
  <c r="F191" i="24"/>
  <c r="J191" i="24"/>
  <c r="N191" i="24"/>
  <c r="R191" i="24"/>
  <c r="G191" i="24"/>
  <c r="K191" i="24"/>
  <c r="O191" i="24"/>
  <c r="S191" i="24"/>
  <c r="H191" i="24"/>
  <c r="L191" i="24"/>
  <c r="P191" i="24"/>
  <c r="T191" i="24"/>
  <c r="E191" i="24"/>
  <c r="I191" i="24"/>
  <c r="M191" i="24"/>
  <c r="Q191" i="24"/>
  <c r="D191" i="24"/>
  <c r="F175" i="24"/>
  <c r="J175" i="24"/>
  <c r="N175" i="24"/>
  <c r="R175" i="24"/>
  <c r="G175" i="24"/>
  <c r="K175" i="24"/>
  <c r="O175" i="24"/>
  <c r="S175" i="24"/>
  <c r="H175" i="24"/>
  <c r="L175" i="24"/>
  <c r="P175" i="24"/>
  <c r="T175" i="24"/>
  <c r="E175" i="24"/>
  <c r="I175" i="24"/>
  <c r="M175" i="24"/>
  <c r="Q175" i="24"/>
  <c r="D175" i="24"/>
  <c r="F159" i="24"/>
  <c r="J159" i="24"/>
  <c r="N159" i="24"/>
  <c r="R159" i="24"/>
  <c r="G159" i="24"/>
  <c r="K159" i="24"/>
  <c r="O159" i="24"/>
  <c r="S159" i="24"/>
  <c r="H159" i="24"/>
  <c r="L159" i="24"/>
  <c r="P159" i="24"/>
  <c r="T159" i="24"/>
  <c r="E159" i="24"/>
  <c r="I159" i="24"/>
  <c r="M159" i="24"/>
  <c r="Q159" i="24"/>
  <c r="D159" i="24"/>
  <c r="F143" i="24"/>
  <c r="J143" i="24"/>
  <c r="N143" i="24"/>
  <c r="R143" i="24"/>
  <c r="G143" i="24"/>
  <c r="K143" i="24"/>
  <c r="O143" i="24"/>
  <c r="S143" i="24"/>
  <c r="H143" i="24"/>
  <c r="L143" i="24"/>
  <c r="P143" i="24"/>
  <c r="T143" i="24"/>
  <c r="E143" i="24"/>
  <c r="I143" i="24"/>
  <c r="M143" i="24"/>
  <c r="Q143" i="24"/>
  <c r="D143" i="24"/>
  <c r="F127" i="24"/>
  <c r="J127" i="24"/>
  <c r="N127" i="24"/>
  <c r="R127" i="24"/>
  <c r="G127" i="24"/>
  <c r="K127" i="24"/>
  <c r="O127" i="24"/>
  <c r="S127" i="24"/>
  <c r="H127" i="24"/>
  <c r="L127" i="24"/>
  <c r="P127" i="24"/>
  <c r="T127" i="24"/>
  <c r="E127" i="24"/>
  <c r="I127" i="24"/>
  <c r="M127" i="24"/>
  <c r="Q127" i="24"/>
  <c r="D127" i="24"/>
  <c r="F111" i="24"/>
  <c r="J111" i="24"/>
  <c r="N111" i="24"/>
  <c r="R111" i="24"/>
  <c r="G111" i="24"/>
  <c r="K111" i="24"/>
  <c r="O111" i="24"/>
  <c r="S111" i="24"/>
  <c r="H111" i="24"/>
  <c r="L111" i="24"/>
  <c r="P111" i="24"/>
  <c r="T111" i="24"/>
  <c r="E111" i="24"/>
  <c r="I111" i="24"/>
  <c r="M111" i="24"/>
  <c r="Q111" i="24"/>
  <c r="D111" i="24"/>
  <c r="F95" i="24"/>
  <c r="J95" i="24"/>
  <c r="N95" i="24"/>
  <c r="R95" i="24"/>
  <c r="G95" i="24"/>
  <c r="K95" i="24"/>
  <c r="O95" i="24"/>
  <c r="S95" i="24"/>
  <c r="H95" i="24"/>
  <c r="L95" i="24"/>
  <c r="P95" i="24"/>
  <c r="T95" i="24"/>
  <c r="E95" i="24"/>
  <c r="I95" i="24"/>
  <c r="M95" i="24"/>
  <c r="Q95" i="24"/>
  <c r="D95" i="24"/>
  <c r="F79" i="24"/>
  <c r="J79" i="24"/>
  <c r="N79" i="24"/>
  <c r="R79" i="24"/>
  <c r="G79" i="24"/>
  <c r="K79" i="24"/>
  <c r="O79" i="24"/>
  <c r="S79" i="24"/>
  <c r="H79" i="24"/>
  <c r="L79" i="24"/>
  <c r="P79" i="24"/>
  <c r="T79" i="24"/>
  <c r="E79" i="24"/>
  <c r="I79" i="24"/>
  <c r="M79" i="24"/>
  <c r="Q79" i="24"/>
  <c r="D79" i="24"/>
  <c r="F63" i="24"/>
  <c r="J63" i="24"/>
  <c r="N63" i="24"/>
  <c r="R63" i="24"/>
  <c r="G63" i="24"/>
  <c r="K63" i="24"/>
  <c r="O63" i="24"/>
  <c r="S63" i="24"/>
  <c r="H63" i="24"/>
  <c r="L63" i="24"/>
  <c r="P63" i="24"/>
  <c r="T63" i="24"/>
  <c r="E63" i="24"/>
  <c r="I63" i="24"/>
  <c r="M63" i="24"/>
  <c r="Q63" i="24"/>
  <c r="D63" i="24"/>
  <c r="G47" i="24"/>
  <c r="CK18" i="6" s="1" a="1"/>
  <c r="CK18" i="6" s="1"/>
  <c r="K47" i="24"/>
  <c r="CW18" i="6" s="1" a="1"/>
  <c r="CW18" i="6" s="1"/>
  <c r="O47" i="24"/>
  <c r="DI18" i="6" s="1" a="1"/>
  <c r="DI18" i="6" s="1"/>
  <c r="S47" i="24"/>
  <c r="DU18" i="6" s="1" a="1"/>
  <c r="DU18" i="6" s="1"/>
  <c r="H47" i="24"/>
  <c r="CN18" i="6" s="1" a="1"/>
  <c r="CN18" i="6" s="1"/>
  <c r="L47" i="24"/>
  <c r="CZ18" i="6" s="1" a="1"/>
  <c r="CZ18" i="6" s="1"/>
  <c r="P47" i="24"/>
  <c r="T47" i="24"/>
  <c r="DX18" i="6" s="1" a="1"/>
  <c r="DX18" i="6" s="1"/>
  <c r="E47" i="24"/>
  <c r="I47" i="24"/>
  <c r="CQ18" i="6" s="1" a="1"/>
  <c r="CQ18" i="6" s="1"/>
  <c r="M47" i="24"/>
  <c r="DC18" i="6" s="1" a="1"/>
  <c r="DC18" i="6" s="1"/>
  <c r="Q47" i="24"/>
  <c r="DO18" i="6" s="1" a="1"/>
  <c r="DO18" i="6" s="1"/>
  <c r="F47" i="24"/>
  <c r="CH18" i="6" s="1" a="1"/>
  <c r="CH18" i="6" s="1"/>
  <c r="J47" i="24"/>
  <c r="CT18" i="6" s="1" a="1"/>
  <c r="CT18" i="6" s="1"/>
  <c r="N47" i="24"/>
  <c r="DF18" i="6" s="1" a="1"/>
  <c r="DF18" i="6" s="1"/>
  <c r="R47" i="24"/>
  <c r="DR18" i="6" s="1" a="1"/>
  <c r="DR18" i="6" s="1"/>
  <c r="D47" i="24"/>
  <c r="CB18" i="6" s="1" a="1"/>
  <c r="CB18" i="6" s="1"/>
  <c r="F331" i="24"/>
  <c r="J331" i="24"/>
  <c r="N331" i="24"/>
  <c r="R331" i="24"/>
  <c r="G331" i="24"/>
  <c r="K331" i="24"/>
  <c r="O331" i="24"/>
  <c r="S331" i="24"/>
  <c r="H331" i="24"/>
  <c r="L331" i="24"/>
  <c r="P331" i="24"/>
  <c r="T331" i="24"/>
  <c r="E331" i="24"/>
  <c r="I331" i="24"/>
  <c r="M331" i="24"/>
  <c r="Q331" i="24"/>
  <c r="D331" i="24"/>
  <c r="F347" i="24"/>
  <c r="J347" i="24"/>
  <c r="N347" i="24"/>
  <c r="R347" i="24"/>
  <c r="G347" i="24"/>
  <c r="K347" i="24"/>
  <c r="O347" i="24"/>
  <c r="S347" i="24"/>
  <c r="H347" i="24"/>
  <c r="L347" i="24"/>
  <c r="P347" i="24"/>
  <c r="T347" i="24"/>
  <c r="E347" i="24"/>
  <c r="I347" i="24"/>
  <c r="M347" i="24"/>
  <c r="Q347" i="24"/>
  <c r="D347" i="24"/>
  <c r="E363" i="24"/>
  <c r="I363" i="24"/>
  <c r="M363" i="24"/>
  <c r="Q363" i="24"/>
  <c r="F363" i="24"/>
  <c r="J363" i="24"/>
  <c r="N363" i="24"/>
  <c r="R363" i="24"/>
  <c r="G363" i="24"/>
  <c r="K363" i="24"/>
  <c r="O363" i="24"/>
  <c r="S363" i="24"/>
  <c r="H363" i="24"/>
  <c r="L363" i="24"/>
  <c r="P363" i="24"/>
  <c r="T363" i="24"/>
  <c r="D363" i="24"/>
  <c r="E379" i="24"/>
  <c r="I379" i="24"/>
  <c r="M379" i="24"/>
  <c r="Q379" i="24"/>
  <c r="F379" i="24"/>
  <c r="J379" i="24"/>
  <c r="N379" i="24"/>
  <c r="R379" i="24"/>
  <c r="G379" i="24"/>
  <c r="K379" i="24"/>
  <c r="O379" i="24"/>
  <c r="S379" i="24"/>
  <c r="H379" i="24"/>
  <c r="L379" i="24"/>
  <c r="P379" i="24"/>
  <c r="T379" i="24"/>
  <c r="D379" i="24"/>
  <c r="A256" i="15"/>
  <c r="A260" i="15" s="1"/>
  <c r="A264" i="15" s="1"/>
  <c r="A268" i="15" s="1"/>
  <c r="A272" i="15" s="1"/>
  <c r="A276" i="15" s="1"/>
  <c r="A280" i="15" s="1"/>
  <c r="A284" i="15" s="1"/>
  <c r="A288" i="15" s="1"/>
  <c r="A292" i="15" s="1"/>
  <c r="A296" i="15" s="1"/>
  <c r="A300" i="15" s="1"/>
  <c r="A304" i="15" s="1"/>
  <c r="O11" i="22"/>
  <c r="H11" i="22"/>
  <c r="K10" i="22"/>
  <c r="H10" i="22"/>
  <c r="O10" i="22"/>
  <c r="J10" i="22"/>
  <c r="J11" i="22"/>
  <c r="K11" i="22"/>
  <c r="R53" i="24"/>
  <c r="S53" i="24"/>
  <c r="T53" i="24"/>
  <c r="Q53" i="24"/>
  <c r="F52" i="24"/>
  <c r="G52" i="24"/>
  <c r="H52" i="24"/>
  <c r="E52" i="24"/>
  <c r="D52" i="24"/>
  <c r="F55" i="24"/>
  <c r="G55" i="24"/>
  <c r="H55" i="24"/>
  <c r="E55" i="24"/>
  <c r="D55" i="24"/>
  <c r="F53" i="24"/>
  <c r="G53" i="24"/>
  <c r="H53" i="24"/>
  <c r="E53" i="24"/>
  <c r="D53" i="24"/>
  <c r="K53" i="24"/>
  <c r="I53" i="24"/>
  <c r="J52" i="24"/>
  <c r="O52" i="24"/>
  <c r="T52" i="24"/>
  <c r="N55" i="24"/>
  <c r="S55" i="24"/>
  <c r="I55" i="24"/>
  <c r="J53" i="24"/>
  <c r="R52" i="24"/>
  <c r="M52" i="24"/>
  <c r="K55" i="24"/>
  <c r="Q55" i="24"/>
  <c r="P52" i="24"/>
  <c r="T55" i="24"/>
  <c r="O53" i="24"/>
  <c r="M53" i="24"/>
  <c r="N52" i="24"/>
  <c r="S52" i="24"/>
  <c r="I52" i="24"/>
  <c r="R55" i="24"/>
  <c r="L55" i="24"/>
  <c r="M55" i="24"/>
  <c r="P53" i="24"/>
  <c r="Q52" i="24"/>
  <c r="O55" i="24"/>
  <c r="L53" i="24"/>
  <c r="L52" i="24"/>
  <c r="P55" i="24"/>
  <c r="N53" i="24"/>
  <c r="K52" i="24"/>
  <c r="J55" i="24"/>
  <c r="O21" i="24"/>
  <c r="E12" i="24"/>
  <c r="R21" i="24"/>
  <c r="S21" i="24"/>
  <c r="O36" i="24"/>
  <c r="R13" i="24"/>
  <c r="O32" i="24"/>
  <c r="H9" i="24"/>
  <c r="I12" i="24"/>
  <c r="E29" i="24"/>
  <c r="O5" i="24"/>
  <c r="M28" i="24"/>
  <c r="K4" i="24"/>
  <c r="H4" i="24"/>
  <c r="I5" i="24"/>
  <c r="E24" i="24"/>
  <c r="E9" i="24"/>
  <c r="K9" i="24"/>
  <c r="O33" i="24"/>
  <c r="G35" i="24"/>
  <c r="T27" i="24"/>
  <c r="R25" i="24"/>
  <c r="J35" i="24"/>
  <c r="I13" i="24"/>
  <c r="N32" i="24"/>
  <c r="T4" i="24"/>
  <c r="T17" i="24"/>
  <c r="D19" i="24"/>
  <c r="I41" i="24"/>
  <c r="H29" i="24"/>
  <c r="G6" i="24"/>
  <c r="D24" i="24"/>
  <c r="F9" i="24"/>
  <c r="E39" i="24"/>
  <c r="M20" i="24"/>
  <c r="O12" i="24"/>
  <c r="I33" i="24"/>
  <c r="J12" i="24"/>
  <c r="T12" i="24"/>
  <c r="K35" i="24"/>
  <c r="G23" i="24"/>
  <c r="G28" i="24"/>
  <c r="N16" i="24"/>
  <c r="E27" i="24"/>
  <c r="Q35" i="24"/>
  <c r="H32" i="24"/>
  <c r="L21" i="24"/>
  <c r="N20" i="24"/>
  <c r="D32" i="24"/>
  <c r="M33" i="24"/>
  <c r="F39" i="24"/>
  <c r="H35" i="24"/>
  <c r="Q43" i="24"/>
  <c r="L29" i="24"/>
  <c r="O17" i="24"/>
  <c r="Q6" i="24"/>
  <c r="P19" i="24"/>
  <c r="P41" i="24"/>
  <c r="T43" i="24"/>
  <c r="J6" i="24"/>
  <c r="G43" i="24"/>
  <c r="R43" i="24"/>
  <c r="P4" i="24"/>
  <c r="E41" i="24"/>
  <c r="Q27" i="24"/>
  <c r="D13" i="24"/>
  <c r="S16" i="24"/>
  <c r="E36" i="24"/>
  <c r="J8" i="24"/>
  <c r="H25" i="24"/>
  <c r="M13" i="24"/>
  <c r="P23" i="24"/>
  <c r="R12" i="24"/>
  <c r="E15" i="24"/>
  <c r="E13" i="24"/>
  <c r="M35" i="24"/>
  <c r="R17" i="24"/>
  <c r="E16" i="24"/>
  <c r="F29" i="24"/>
  <c r="F16" i="24"/>
  <c r="S28" i="24"/>
  <c r="G19" i="24"/>
  <c r="Q36" i="24"/>
  <c r="F32" i="24"/>
  <c r="L20" i="24"/>
  <c r="D36" i="24"/>
  <c r="Q24" i="24"/>
  <c r="T39" i="24"/>
  <c r="T8" i="24"/>
  <c r="N25" i="24"/>
  <c r="G12" i="24"/>
  <c r="N9" i="24"/>
  <c r="I28" i="24"/>
  <c r="L31" i="24"/>
  <c r="M6" i="24"/>
  <c r="S43" i="24"/>
  <c r="S5" i="24"/>
  <c r="Q19" i="24"/>
  <c r="O20" i="24"/>
  <c r="O35" i="24"/>
  <c r="H24" i="24"/>
  <c r="P20" i="24"/>
  <c r="I27" i="24"/>
  <c r="N23" i="24"/>
  <c r="E23" i="24"/>
  <c r="D10" i="24"/>
  <c r="R10" i="24"/>
  <c r="H15" i="24"/>
  <c r="Q16" i="24"/>
  <c r="G21" i="24"/>
  <c r="T20" i="24"/>
  <c r="K8" i="24"/>
  <c r="T25" i="24"/>
  <c r="E20" i="24"/>
  <c r="R27" i="24"/>
  <c r="O15" i="24"/>
  <c r="E33" i="24"/>
  <c r="S37" i="24"/>
  <c r="N15" i="24"/>
  <c r="E17" i="24"/>
  <c r="F41" i="24"/>
  <c r="S17" i="24"/>
  <c r="D41" i="24"/>
  <c r="F43" i="24"/>
  <c r="I4" i="24"/>
  <c r="I29" i="24"/>
  <c r="M43" i="24"/>
  <c r="H16" i="24"/>
  <c r="P5" i="24"/>
  <c r="I6" i="24"/>
  <c r="F4" i="24"/>
  <c r="G13" i="24"/>
  <c r="L8" i="24"/>
  <c r="H39" i="24"/>
  <c r="H37" i="24"/>
  <c r="Q10" i="24"/>
  <c r="M15" i="24"/>
  <c r="P37" i="24"/>
  <c r="O27" i="24"/>
  <c r="L9" i="24"/>
  <c r="J37" i="24"/>
  <c r="E21" i="24"/>
  <c r="I15" i="24"/>
  <c r="D17" i="24"/>
  <c r="O28" i="24"/>
  <c r="M40" i="24"/>
  <c r="L28" i="24"/>
  <c r="G17" i="24"/>
  <c r="S31" i="24"/>
  <c r="K24" i="24"/>
  <c r="D12" i="24"/>
  <c r="G33" i="24"/>
  <c r="G27" i="24"/>
  <c r="I20" i="24"/>
  <c r="R32" i="24"/>
  <c r="E35" i="24"/>
  <c r="L13" i="24"/>
  <c r="K39" i="24"/>
  <c r="G40" i="24"/>
  <c r="K6" i="24"/>
  <c r="Q41" i="24"/>
  <c r="J19" i="24"/>
  <c r="K43" i="24"/>
  <c r="O40" i="24"/>
  <c r="N6" i="24"/>
  <c r="S27" i="24"/>
  <c r="P15" i="24"/>
  <c r="D20" i="24"/>
  <c r="L36" i="24"/>
  <c r="G39" i="24"/>
  <c r="L35" i="24"/>
  <c r="F25" i="24"/>
  <c r="R35" i="24"/>
  <c r="E25" i="24"/>
  <c r="H40" i="24"/>
  <c r="P31" i="24"/>
  <c r="P36" i="24"/>
  <c r="S13" i="24"/>
  <c r="L32" i="24"/>
  <c r="H27" i="24"/>
  <c r="I39" i="24"/>
  <c r="O39" i="24"/>
  <c r="I10" i="24"/>
  <c r="S20" i="24"/>
  <c r="N39" i="24"/>
  <c r="J13" i="24"/>
  <c r="I43" i="24"/>
  <c r="T5" i="24"/>
  <c r="R40" i="24"/>
  <c r="F5" i="24"/>
  <c r="O41" i="24"/>
  <c r="R29" i="24"/>
  <c r="T16" i="24"/>
  <c r="N41" i="24"/>
  <c r="K41" i="24"/>
  <c r="G41" i="24"/>
  <c r="O6" i="24"/>
  <c r="D33" i="24"/>
  <c r="D27" i="24"/>
  <c r="S25" i="24"/>
  <c r="P25" i="24"/>
  <c r="J33" i="24"/>
  <c r="T37" i="24"/>
  <c r="N35" i="24"/>
  <c r="K20" i="24"/>
  <c r="M37" i="24"/>
  <c r="I25" i="24"/>
  <c r="J17" i="24"/>
  <c r="K5" i="24"/>
  <c r="J43" i="24"/>
  <c r="S6" i="24"/>
  <c r="D28" i="24"/>
  <c r="N29" i="24"/>
  <c r="R20" i="24"/>
  <c r="Q9" i="24"/>
  <c r="T9" i="24"/>
  <c r="Q32" i="24"/>
  <c r="N37" i="24"/>
  <c r="J15" i="24"/>
  <c r="D15" i="24"/>
  <c r="D35" i="24"/>
  <c r="K10" i="24"/>
  <c r="D29" i="24"/>
  <c r="S4" i="24"/>
  <c r="E31" i="24"/>
  <c r="R5" i="24"/>
  <c r="R31" i="24"/>
  <c r="T6" i="24"/>
  <c r="I17" i="24"/>
  <c r="P39" i="24"/>
  <c r="D8" i="24"/>
  <c r="G32" i="24"/>
  <c r="T21" i="24"/>
  <c r="H21" i="24"/>
  <c r="Q8" i="24"/>
  <c r="L10" i="24"/>
  <c r="G15" i="24"/>
  <c r="R9" i="24"/>
  <c r="P43" i="24"/>
  <c r="D6" i="24"/>
  <c r="O37" i="24"/>
  <c r="S12" i="24"/>
  <c r="F15" i="24"/>
  <c r="K21" i="24"/>
  <c r="L12" i="24"/>
  <c r="P21" i="24"/>
  <c r="J32" i="24"/>
  <c r="R39" i="24"/>
  <c r="F20" i="24"/>
  <c r="R8" i="24"/>
  <c r="P16" i="24"/>
  <c r="L41" i="24"/>
  <c r="M16" i="24"/>
  <c r="L16" i="24"/>
  <c r="G16" i="24"/>
  <c r="Q4" i="24"/>
  <c r="M4" i="24"/>
  <c r="J5" i="24"/>
  <c r="D40" i="24"/>
  <c r="N40" i="24"/>
  <c r="T40" i="24"/>
  <c r="G20" i="24"/>
  <c r="Q31" i="24"/>
  <c r="R24" i="24"/>
  <c r="Q39" i="24"/>
  <c r="S9" i="24"/>
  <c r="F8" i="24"/>
  <c r="L23" i="24"/>
  <c r="S33" i="24"/>
  <c r="D9" i="24"/>
  <c r="R37" i="24"/>
  <c r="I24" i="24"/>
  <c r="S8" i="24"/>
  <c r="T19" i="24"/>
  <c r="Q28" i="24"/>
  <c r="E19" i="24"/>
  <c r="S19" i="24"/>
  <c r="H41" i="24"/>
  <c r="H28" i="24"/>
  <c r="Q21" i="24"/>
  <c r="K13" i="24"/>
  <c r="H8" i="24"/>
  <c r="F24" i="24"/>
  <c r="P33" i="24"/>
  <c r="Q13" i="24"/>
  <c r="S24" i="24"/>
  <c r="P24" i="24"/>
  <c r="G9" i="24"/>
  <c r="P40" i="24"/>
  <c r="D16" i="24"/>
  <c r="E40" i="24"/>
  <c r="P6" i="24"/>
  <c r="N19" i="24"/>
  <c r="N28" i="24"/>
  <c r="Q17" i="24"/>
  <c r="M24" i="24"/>
  <c r="K32" i="24"/>
  <c r="E10" i="24"/>
  <c r="R36" i="24"/>
  <c r="T36" i="24"/>
  <c r="E32" i="24"/>
  <c r="K27" i="24"/>
  <c r="N36" i="24"/>
  <c r="Q25" i="24"/>
  <c r="J40" i="24"/>
  <c r="L5" i="24"/>
  <c r="L27" i="24"/>
  <c r="P9" i="24"/>
  <c r="M27" i="24"/>
  <c r="M21" i="24"/>
  <c r="L37" i="24"/>
  <c r="I36" i="24"/>
  <c r="R15" i="24"/>
  <c r="M10" i="24"/>
  <c r="F10" i="24"/>
  <c r="O25" i="24"/>
  <c r="N31" i="24"/>
  <c r="G29" i="24"/>
  <c r="T28" i="24"/>
  <c r="J31" i="24"/>
  <c r="J41" i="24"/>
  <c r="J29" i="24"/>
  <c r="H19" i="24"/>
  <c r="R28" i="24"/>
  <c r="O4" i="24"/>
  <c r="D4" i="24"/>
  <c r="D5" i="24"/>
  <c r="Q33" i="24"/>
  <c r="H13" i="24"/>
  <c r="F28" i="24"/>
  <c r="J20" i="24"/>
  <c r="S32" i="24"/>
  <c r="F35" i="24"/>
  <c r="R33" i="24"/>
  <c r="F12" i="24"/>
  <c r="I23" i="24"/>
  <c r="J9" i="24"/>
  <c r="E37" i="24"/>
  <c r="F37" i="24"/>
  <c r="D25" i="24"/>
  <c r="R6" i="24"/>
  <c r="L40" i="24"/>
  <c r="O31" i="24"/>
  <c r="P17" i="24"/>
  <c r="L4" i="24"/>
  <c r="F31" i="24"/>
  <c r="N33" i="24"/>
  <c r="K12" i="24"/>
  <c r="O8" i="24"/>
  <c r="K23" i="24"/>
  <c r="N21" i="24"/>
  <c r="L25" i="24"/>
  <c r="R23" i="24"/>
  <c r="N27" i="24"/>
  <c r="G10" i="24"/>
  <c r="O29" i="24"/>
  <c r="G31" i="24"/>
  <c r="K40" i="24"/>
  <c r="M19" i="24"/>
  <c r="K31" i="24"/>
  <c r="O19" i="24"/>
  <c r="I37" i="24"/>
  <c r="J36" i="24"/>
  <c r="S15" i="24"/>
  <c r="M32" i="24"/>
  <c r="N24" i="24"/>
  <c r="J24" i="24"/>
  <c r="H12" i="24"/>
  <c r="J21" i="24"/>
  <c r="S36" i="24"/>
  <c r="T32" i="24"/>
  <c r="H43" i="24"/>
  <c r="L19" i="24"/>
  <c r="Q37" i="24"/>
  <c r="M25" i="24"/>
  <c r="M39" i="24"/>
  <c r="H23" i="24"/>
  <c r="K33" i="24"/>
  <c r="N13" i="24"/>
  <c r="O13" i="24"/>
  <c r="S10" i="24"/>
  <c r="T23" i="24"/>
  <c r="I8" i="24"/>
  <c r="I19" i="24"/>
  <c r="F19" i="24"/>
  <c r="N4" i="24"/>
  <c r="M29" i="24"/>
  <c r="P29" i="24"/>
  <c r="Q5" i="24"/>
  <c r="S29" i="24"/>
  <c r="D31" i="24"/>
  <c r="P28" i="24"/>
  <c r="H31" i="24"/>
  <c r="D43" i="24"/>
  <c r="F21" i="24"/>
  <c r="F6" i="24"/>
  <c r="I21" i="24"/>
  <c r="K15" i="24"/>
  <c r="T10" i="24"/>
  <c r="G24" i="24"/>
  <c r="J10" i="24"/>
  <c r="L24" i="24"/>
  <c r="T35" i="24"/>
  <c r="T13" i="24"/>
  <c r="M23" i="24"/>
  <c r="S35" i="24"/>
  <c r="S41" i="24"/>
  <c r="E28" i="24"/>
  <c r="R16" i="24"/>
  <c r="S40" i="24"/>
  <c r="M17" i="24"/>
  <c r="J27" i="24"/>
  <c r="O23" i="24"/>
  <c r="D23" i="24"/>
  <c r="K37" i="24"/>
  <c r="P32" i="24"/>
  <c r="H36" i="24"/>
  <c r="N10" i="24"/>
  <c r="P27" i="24"/>
  <c r="F33" i="24"/>
  <c r="I32" i="24"/>
  <c r="Q29" i="24"/>
  <c r="K16" i="24"/>
  <c r="E43" i="24"/>
  <c r="T31" i="24"/>
  <c r="F40" i="24"/>
  <c r="J16" i="24"/>
  <c r="L33" i="24"/>
  <c r="L39" i="24"/>
  <c r="P13" i="24"/>
  <c r="D21" i="24"/>
  <c r="L15" i="24"/>
  <c r="Q20" i="24"/>
  <c r="N8" i="24"/>
  <c r="F36" i="24"/>
  <c r="G36" i="24"/>
  <c r="Q15" i="24"/>
  <c r="Q40" i="24"/>
  <c r="R4" i="24"/>
  <c r="T33" i="24"/>
  <c r="H10" i="24"/>
  <c r="F23" i="24"/>
  <c r="S39" i="24"/>
  <c r="D39" i="24"/>
  <c r="J25" i="24"/>
  <c r="M12" i="24"/>
  <c r="T15" i="24"/>
  <c r="I9" i="24"/>
  <c r="O43" i="24"/>
  <c r="J4" i="24"/>
  <c r="E6" i="24"/>
  <c r="J28" i="24"/>
  <c r="K19" i="24"/>
  <c r="H5" i="24"/>
  <c r="G5" i="24"/>
  <c r="M31" i="24"/>
  <c r="N43" i="24"/>
  <c r="I40" i="24"/>
  <c r="F17" i="24"/>
  <c r="H6" i="24"/>
  <c r="E8" i="24"/>
  <c r="K28" i="24"/>
  <c r="O24" i="24"/>
  <c r="Q23" i="24"/>
  <c r="H33" i="24"/>
  <c r="T24" i="24"/>
  <c r="M5" i="24"/>
  <c r="H17" i="24"/>
  <c r="M8" i="24"/>
  <c r="J39" i="24"/>
  <c r="E5" i="24"/>
  <c r="I35" i="24"/>
  <c r="O9" i="24"/>
  <c r="K25" i="24"/>
  <c r="Q12" i="24"/>
  <c r="G8" i="24"/>
  <c r="N5" i="24"/>
  <c r="M41" i="24"/>
  <c r="K29" i="24"/>
  <c r="T29" i="24"/>
  <c r="K17" i="24"/>
  <c r="L6" i="24"/>
  <c r="M36" i="24"/>
  <c r="G25" i="24"/>
  <c r="N12" i="24"/>
  <c r="J23" i="24"/>
  <c r="H20" i="24"/>
  <c r="I31" i="24"/>
  <c r="S23" i="24"/>
  <c r="R19" i="24"/>
  <c r="P8" i="24"/>
  <c r="L43" i="24"/>
  <c r="M9" i="24"/>
  <c r="P12" i="24"/>
  <c r="K36" i="24"/>
  <c r="G37" i="24"/>
  <c r="E4" i="24"/>
  <c r="D37" i="24"/>
  <c r="O10" i="24"/>
  <c r="N17" i="24"/>
  <c r="R41" i="24"/>
  <c r="F27" i="24"/>
  <c r="P10" i="24"/>
  <c r="L17" i="24"/>
  <c r="F13" i="24"/>
  <c r="P35" i="24"/>
  <c r="G4" i="24"/>
  <c r="I16" i="24"/>
  <c r="O16" i="24"/>
  <c r="T41" i="24"/>
  <c r="CT20" i="6" l="1" a="1"/>
  <c r="CT20" i="6" s="1"/>
  <c r="Y20" i="6" a="1"/>
  <c r="Y20" i="6" s="1"/>
  <c r="AA20" i="6" s="1"/>
  <c r="DE20" i="6" a="1"/>
  <c r="DE20" i="6" s="1"/>
  <c r="DL20" i="6" a="1"/>
  <c r="DL20" i="6" s="1"/>
  <c r="AB20" i="6" a="1"/>
  <c r="AB20" i="6" s="1"/>
  <c r="AD20" i="6" s="1"/>
  <c r="CY20" i="6" a="1"/>
  <c r="CY20" i="6" s="1"/>
  <c r="DI20" i="6" a="1"/>
  <c r="DI20" i="6" s="1"/>
  <c r="AQ20" i="6" a="1"/>
  <c r="AQ20" i="6" s="1"/>
  <c r="AS20" i="6" s="1"/>
  <c r="DK20" i="6" a="1"/>
  <c r="DK20" i="6" s="1"/>
  <c r="DC20" i="6" a="1"/>
  <c r="DC20" i="6" s="1"/>
  <c r="CZ20" i="6" a="1"/>
  <c r="CZ20" i="6" s="1"/>
  <c r="DR20" i="6" a="1"/>
  <c r="DR20" i="6" s="1"/>
  <c r="S20" i="6" a="1"/>
  <c r="S20" i="6" s="1"/>
  <c r="U20" i="6" s="1"/>
  <c r="AW20" i="6" a="1"/>
  <c r="AW20" i="6" s="1"/>
  <c r="AY20" i="6" s="1"/>
  <c r="AH20" i="6" a="1"/>
  <c r="AH20" i="6" s="1"/>
  <c r="AJ20" i="6" s="1"/>
  <c r="DB20" i="6" a="1"/>
  <c r="DB20" i="6" s="1"/>
  <c r="DH20" i="6" a="1"/>
  <c r="DH20" i="6" s="1"/>
  <c r="DX20" i="6" a="1"/>
  <c r="DX20" i="6" s="1"/>
  <c r="AN20" i="6" a="1"/>
  <c r="AN20" i="6" s="1"/>
  <c r="AP20" i="6" s="1"/>
  <c r="DO20" i="6" a="1"/>
  <c r="DO20" i="6" s="1"/>
  <c r="CW20" i="6" a="1"/>
  <c r="CW20" i="6" s="1"/>
  <c r="AE20" i="6" a="1"/>
  <c r="AE20" i="6" s="1"/>
  <c r="AG20" i="6" s="1"/>
  <c r="AT20" i="6" a="1"/>
  <c r="AT20" i="6" s="1"/>
  <c r="AV20" i="6" s="1"/>
  <c r="CS20" i="6" a="1"/>
  <c r="CS20" i="6" s="1"/>
  <c r="CQ20" i="6" a="1"/>
  <c r="CQ20" i="6" s="1"/>
  <c r="DU20" i="6" a="1"/>
  <c r="DU20" i="6" s="1"/>
  <c r="DF20" i="6" a="1"/>
  <c r="DF20" i="6" s="1"/>
  <c r="AZ20" i="6" a="1"/>
  <c r="AZ20" i="6" s="1"/>
  <c r="BB20" i="6" s="1"/>
  <c r="AK20" i="6" a="1"/>
  <c r="AK20" i="6" s="1"/>
  <c r="AM20" i="6" s="1"/>
  <c r="V20" i="6" a="1"/>
  <c r="V20" i="6" s="1"/>
  <c r="X20" i="6" s="1"/>
  <c r="CP20" i="6" a="1"/>
  <c r="CP20" i="6" s="1"/>
  <c r="CV20" i="6" a="1"/>
  <c r="CV20" i="6" s="1"/>
  <c r="CA20" i="6" a="1"/>
  <c r="CA20" i="6" s="1"/>
  <c r="CD20" i="6" a="1"/>
  <c r="CD20" i="6" s="1"/>
  <c r="CM20" i="6" a="1"/>
  <c r="CM20" i="6" s="1"/>
  <c r="CJ20" i="6" a="1"/>
  <c r="CJ20" i="6" s="1"/>
  <c r="CG20" i="6" a="1"/>
  <c r="CG20" i="6" s="1"/>
  <c r="CB20" i="6" a="1"/>
  <c r="CB20" i="6" s="1"/>
  <c r="CE20" i="6" a="1"/>
  <c r="CE20" i="6" s="1"/>
  <c r="CN20" i="6" a="1"/>
  <c r="CN20" i="6" s="1"/>
  <c r="CK20" i="6" a="1"/>
  <c r="CK20" i="6" s="1"/>
  <c r="CH20" i="6" a="1"/>
  <c r="CH20" i="6" s="1"/>
  <c r="D20" i="6" a="1"/>
  <c r="D20" i="6" s="1"/>
  <c r="F20" i="6" s="1"/>
  <c r="G20" i="6" a="1"/>
  <c r="G20" i="6" s="1"/>
  <c r="I20" i="6" s="1"/>
  <c r="P20" i="6" a="1"/>
  <c r="P20" i="6" s="1"/>
  <c r="R20" i="6" s="1"/>
  <c r="M20" i="6" a="1"/>
  <c r="M20" i="6" s="1"/>
  <c r="O20" i="6" s="1"/>
  <c r="J20" i="6" a="1"/>
  <c r="J20" i="6" s="1"/>
  <c r="L20" i="6" s="1"/>
  <c r="DN20" i="6" a="1"/>
  <c r="DN20" i="6" s="1"/>
  <c r="DW20" i="6" a="1"/>
  <c r="DW20" i="6" s="1"/>
  <c r="DT20" i="6" a="1"/>
  <c r="DT20" i="6" s="1"/>
  <c r="DQ20" i="6" a="1"/>
  <c r="DQ20" i="6" s="1"/>
  <c r="AV19" i="6"/>
  <c r="AD18" i="6"/>
  <c r="X19" i="6"/>
  <c r="D8" i="6" a="1"/>
  <c r="D8" i="6" s="1"/>
  <c r="AE9" i="6" a="1"/>
  <c r="AE9" i="6" s="1"/>
  <c r="DH9" i="6" a="1"/>
  <c r="DH9" i="6" s="1"/>
  <c r="DJ9" i="6" s="1"/>
  <c r="AN9" i="6" a="1"/>
  <c r="AN9" i="6" s="1"/>
  <c r="CV9" i="6" a="1"/>
  <c r="CV9" i="6" s="1"/>
  <c r="CX9" i="6" s="1"/>
  <c r="AC9" i="6" a="1"/>
  <c r="AC9" i="6" s="1"/>
  <c r="CP9" i="6" a="1"/>
  <c r="CP9" i="6" s="1"/>
  <c r="CR9" i="6" s="1"/>
  <c r="J9" i="6" a="1"/>
  <c r="J9" i="6" s="1"/>
  <c r="AB8" i="6" a="1"/>
  <c r="AB8" i="6" s="1"/>
  <c r="BA9" i="6" a="1"/>
  <c r="BA9" i="6" s="1"/>
  <c r="CB10" i="6" a="1"/>
  <c r="CB10" i="6" s="1"/>
  <c r="CN10" i="6" a="1"/>
  <c r="CN10" i="6" s="1"/>
  <c r="CK10" i="6" a="1"/>
  <c r="CK10" i="6" s="1"/>
  <c r="CH10" i="6" a="1"/>
  <c r="CH10" i="6" s="1"/>
  <c r="CE10" i="6" a="1"/>
  <c r="CE10" i="6" s="1"/>
  <c r="CN14" i="6" a="1"/>
  <c r="CN14" i="6" s="1"/>
  <c r="CW14" i="6" a="1"/>
  <c r="CW14" i="6" s="1"/>
  <c r="CT14" i="6" a="1"/>
  <c r="CT14" i="6" s="1"/>
  <c r="CQ14" i="6" a="1"/>
  <c r="CQ14" i="6" s="1"/>
  <c r="AN10" i="6" a="1"/>
  <c r="AN10" i="6" s="1"/>
  <c r="AP10" i="6" s="1"/>
  <c r="AK10" i="6" a="1"/>
  <c r="AK10" i="6" s="1"/>
  <c r="AM10" i="6" s="1"/>
  <c r="AH10" i="6" a="1"/>
  <c r="AH10" i="6" s="1"/>
  <c r="AJ10" i="6" s="1"/>
  <c r="AE10" i="6" a="1"/>
  <c r="AE10" i="6" s="1"/>
  <c r="AG10" i="6" s="1"/>
  <c r="AN14" i="6" a="1"/>
  <c r="AN14" i="6" s="1"/>
  <c r="AP14" i="6" s="1"/>
  <c r="AW14" i="6" a="1"/>
  <c r="AW14" i="6" s="1"/>
  <c r="AY14" i="6" s="1"/>
  <c r="AT14" i="6" a="1"/>
  <c r="AT14" i="6" s="1"/>
  <c r="AV14" i="6" s="1"/>
  <c r="AQ14" i="6" a="1"/>
  <c r="AQ14" i="6" s="1"/>
  <c r="AS14" i="6" s="1"/>
  <c r="CA13" i="6" a="1"/>
  <c r="CA13" i="6" s="1"/>
  <c r="DW13" i="6" a="1"/>
  <c r="DW13" i="6" s="1"/>
  <c r="CJ13" i="6" a="1"/>
  <c r="CJ13" i="6" s="1"/>
  <c r="CG13" i="6" a="1"/>
  <c r="CG13" i="6" s="1"/>
  <c r="CD13" i="6" a="1"/>
  <c r="CD13" i="6" s="1"/>
  <c r="CS17" i="6" a="1"/>
  <c r="CS17" i="6" s="1"/>
  <c r="CP17" i="6" a="1"/>
  <c r="CP17" i="6" s="1"/>
  <c r="CR17" i="6" s="1"/>
  <c r="CY17" i="6" a="1"/>
  <c r="CY17" i="6" s="1"/>
  <c r="CV17" i="6" a="1"/>
  <c r="CV17" i="6" s="1"/>
  <c r="DL11" i="6" a="1"/>
  <c r="DL11" i="6" s="1"/>
  <c r="DU11" i="6" a="1"/>
  <c r="DU11" i="6" s="1"/>
  <c r="DR11" i="6" a="1"/>
  <c r="DR11" i="6" s="1"/>
  <c r="DO11" i="6" a="1"/>
  <c r="DO11" i="6" s="1"/>
  <c r="CB15" i="6" a="1"/>
  <c r="CB15" i="6" s="1"/>
  <c r="CH15" i="6" a="1"/>
  <c r="CH15" i="6" s="1"/>
  <c r="CE15" i="6" a="1"/>
  <c r="CE15" i="6" s="1"/>
  <c r="CN15" i="6" a="1"/>
  <c r="CN15" i="6" s="1"/>
  <c r="CK15" i="6" a="1"/>
  <c r="CK15" i="6" s="1"/>
  <c r="AB11" i="6" a="1"/>
  <c r="AB11" i="6" s="1"/>
  <c r="AD11" i="6" s="1"/>
  <c r="Y11" i="6" a="1"/>
  <c r="Y11" i="6" s="1"/>
  <c r="AA11" i="6" s="1"/>
  <c r="V11" i="6" a="1"/>
  <c r="V11" i="6" s="1"/>
  <c r="X11" i="6" s="1"/>
  <c r="S11" i="6" a="1"/>
  <c r="S11" i="6" s="1"/>
  <c r="U11" i="6" s="1"/>
  <c r="AB15" i="6" a="1"/>
  <c r="AB15" i="6" s="1"/>
  <c r="AD15" i="6" s="1"/>
  <c r="AK15" i="6" a="1"/>
  <c r="AK15" i="6" s="1"/>
  <c r="AM15" i="6" s="1"/>
  <c r="AH15" i="6" a="1"/>
  <c r="AH15" i="6" s="1"/>
  <c r="AJ15" i="6" s="1"/>
  <c r="AE15" i="6" a="1"/>
  <c r="AE15" i="6" s="1"/>
  <c r="AG15" i="6" s="1"/>
  <c r="DK10" i="6" a="1"/>
  <c r="DK10" i="6" s="1"/>
  <c r="DH10" i="6" a="1"/>
  <c r="DH10" i="6" s="1"/>
  <c r="CS10" i="6" a="1"/>
  <c r="CS10" i="6" s="1"/>
  <c r="CD10" i="6" a="1"/>
  <c r="CD10" i="6" s="1"/>
  <c r="CF10" i="6" s="1"/>
  <c r="CS14" i="6" a="1"/>
  <c r="CS14" i="6" s="1"/>
  <c r="CU14" i="6" s="1"/>
  <c r="CB12" i="6" a="1"/>
  <c r="CB12" i="6" s="1"/>
  <c r="CE12" i="6" a="1"/>
  <c r="CE12" i="6" s="1"/>
  <c r="CW16" i="6" a="1"/>
  <c r="CW16" i="6" s="1"/>
  <c r="G8" i="6" a="1"/>
  <c r="G8" i="6" s="1"/>
  <c r="CV8" i="6" a="1"/>
  <c r="CV8" i="6" s="1"/>
  <c r="CX8" i="6" s="1"/>
  <c r="Q8" i="6" a="1"/>
  <c r="Q8" i="6" s="1"/>
  <c r="CJ8" i="6" a="1"/>
  <c r="CJ8" i="6" s="1"/>
  <c r="CL8" i="6" s="1"/>
  <c r="AX8" i="6" a="1"/>
  <c r="AX8" i="6" s="1"/>
  <c r="DW8" i="6" a="1"/>
  <c r="DW8" i="6" s="1"/>
  <c r="DY8" i="6" s="1"/>
  <c r="AE8" i="6" a="1"/>
  <c r="AE8" i="6" s="1"/>
  <c r="W9" i="6" a="1"/>
  <c r="W9" i="6" s="1"/>
  <c r="DT9" i="6" a="1"/>
  <c r="DT9" i="6" s="1"/>
  <c r="DV9" i="6" s="1"/>
  <c r="AZ9" i="6" a="1"/>
  <c r="AZ9" i="6" s="1"/>
  <c r="DE9" i="6" a="1"/>
  <c r="DE9" i="6" s="1"/>
  <c r="DG9" i="6" s="1"/>
  <c r="AK9" i="6" a="1"/>
  <c r="AK9" i="6" s="1"/>
  <c r="CG8" i="6" a="1"/>
  <c r="CG8" i="6" s="1"/>
  <c r="CI8" i="6" s="1"/>
  <c r="AT8" i="6" a="1"/>
  <c r="AT8" i="6" s="1"/>
  <c r="Y9" i="6" a="1"/>
  <c r="Y9" i="6" s="1"/>
  <c r="DT8" i="6" a="1"/>
  <c r="DT8" i="6" s="1"/>
  <c r="DV8" i="6" s="1"/>
  <c r="AN8" i="6" a="1"/>
  <c r="AN8" i="6" s="1"/>
  <c r="G9" i="6" a="1"/>
  <c r="G9" i="6" s="1"/>
  <c r="DQ9" i="6" a="1"/>
  <c r="DQ9" i="6" s="1"/>
  <c r="DS9" i="6" s="1"/>
  <c r="DX10" i="6" a="1"/>
  <c r="DX10" i="6" s="1"/>
  <c r="DU10" i="6" a="1"/>
  <c r="DU10" i="6" s="1"/>
  <c r="DR10" i="6" a="1"/>
  <c r="DR10" i="6" s="1"/>
  <c r="DO10" i="6" a="1"/>
  <c r="DO10" i="6" s="1"/>
  <c r="CB14" i="6" a="1"/>
  <c r="CB14" i="6" s="1"/>
  <c r="DX14" i="6" a="1"/>
  <c r="DX14" i="6" s="1"/>
  <c r="CK14" i="6" a="1"/>
  <c r="CK14" i="6" s="1"/>
  <c r="CH14" i="6" a="1"/>
  <c r="CH14" i="6" s="1"/>
  <c r="CE14" i="6" a="1"/>
  <c r="CE14" i="6" s="1"/>
  <c r="AB10" i="6" a="1"/>
  <c r="AB10" i="6" s="1"/>
  <c r="AD10" i="6" s="1"/>
  <c r="Y10" i="6" a="1"/>
  <c r="Y10" i="6" s="1"/>
  <c r="AA10" i="6" s="1"/>
  <c r="V10" i="6" a="1"/>
  <c r="V10" i="6" s="1"/>
  <c r="X10" i="6" s="1"/>
  <c r="S10" i="6" a="1"/>
  <c r="S10" i="6" s="1"/>
  <c r="U10" i="6" s="1"/>
  <c r="AB14" i="6" a="1"/>
  <c r="AB14" i="6" s="1"/>
  <c r="AD14" i="6" s="1"/>
  <c r="AK14" i="6" a="1"/>
  <c r="AK14" i="6" s="1"/>
  <c r="AM14" i="6" s="1"/>
  <c r="AH14" i="6" a="1"/>
  <c r="AH14" i="6" s="1"/>
  <c r="AJ14" i="6" s="1"/>
  <c r="AE14" i="6" a="1"/>
  <c r="AE14" i="6" s="1"/>
  <c r="AG14" i="6" s="1"/>
  <c r="DK13" i="6" a="1"/>
  <c r="DK13" i="6" s="1"/>
  <c r="DM13" i="6" s="1"/>
  <c r="DT13" i="6" a="1"/>
  <c r="DT13" i="6" s="1"/>
  <c r="DQ13" i="6" a="1"/>
  <c r="DQ13" i="6" s="1"/>
  <c r="DN13" i="6" a="1"/>
  <c r="DN13" i="6" s="1"/>
  <c r="CA17" i="6" a="1"/>
  <c r="CA17" i="6" s="1"/>
  <c r="CG17" i="6" a="1"/>
  <c r="CG17" i="6" s="1"/>
  <c r="CD17" i="6" a="1"/>
  <c r="CD17" i="6" s="1"/>
  <c r="CM17" i="6" a="1"/>
  <c r="CM17" i="6" s="1"/>
  <c r="CJ17" i="6" a="1"/>
  <c r="CJ17" i="6" s="1"/>
  <c r="CL17" i="6" s="1"/>
  <c r="CZ11" i="6" a="1"/>
  <c r="CZ11" i="6" s="1"/>
  <c r="DI11" i="6" a="1"/>
  <c r="DI11" i="6" s="1"/>
  <c r="DF11" i="6" a="1"/>
  <c r="DF11" i="6" s="1"/>
  <c r="DC11" i="6" a="1"/>
  <c r="DC11" i="6" s="1"/>
  <c r="DR15" i="6" a="1"/>
  <c r="DR15" i="6" s="1"/>
  <c r="DO15" i="6" a="1"/>
  <c r="DO15" i="6" s="1"/>
  <c r="DX15" i="6" a="1"/>
  <c r="DX15" i="6" s="1"/>
  <c r="DU15" i="6" a="1"/>
  <c r="DU15" i="6" s="1"/>
  <c r="D11" i="6" a="1"/>
  <c r="D11" i="6" s="1"/>
  <c r="F11" i="6" s="1"/>
  <c r="P11" i="6" a="1"/>
  <c r="P11" i="6" s="1"/>
  <c r="R11" i="6" s="1"/>
  <c r="M11" i="6" a="1"/>
  <c r="M11" i="6" s="1"/>
  <c r="O11" i="6" s="1"/>
  <c r="J11" i="6" a="1"/>
  <c r="J11" i="6" s="1"/>
  <c r="L11" i="6" s="1"/>
  <c r="G11" i="6" a="1"/>
  <c r="G11" i="6" s="1"/>
  <c r="I11" i="6" s="1"/>
  <c r="P15" i="6" a="1"/>
  <c r="P15" i="6" s="1"/>
  <c r="R15" i="6" s="1"/>
  <c r="Y15" i="6" a="1"/>
  <c r="Y15" i="6" s="1"/>
  <c r="AA15" i="6" s="1"/>
  <c r="V15" i="6" a="1"/>
  <c r="V15" i="6" s="1"/>
  <c r="X15" i="6" s="1"/>
  <c r="S15" i="6" a="1"/>
  <c r="S15" i="6" s="1"/>
  <c r="U15" i="6" s="1"/>
  <c r="CY10" i="6" a="1"/>
  <c r="CY10" i="6" s="1"/>
  <c r="CV10" i="6" a="1"/>
  <c r="CV10" i="6" s="1"/>
  <c r="CG10" i="6" a="1"/>
  <c r="CG10" i="6" s="1"/>
  <c r="CI10" i="6" s="1"/>
  <c r="CY14" i="6" a="1"/>
  <c r="CY14" i="6" s="1"/>
  <c r="CP14" i="6" a="1"/>
  <c r="CP14" i="6" s="1"/>
  <c r="CR14" i="6" s="1"/>
  <c r="DX12" i="6" a="1"/>
  <c r="DX12" i="6" s="1"/>
  <c r="CT16" i="6" a="1"/>
  <c r="CT16" i="6" s="1"/>
  <c r="CY8" i="6" a="1"/>
  <c r="CY8" i="6" s="1"/>
  <c r="DA8" i="6" s="1"/>
  <c r="AR9" i="6" a="1"/>
  <c r="AR9" i="6" s="1"/>
  <c r="P8" i="6" a="1"/>
  <c r="P8" i="6" s="1"/>
  <c r="AO9" i="6" a="1"/>
  <c r="AO9" i="6" s="1"/>
  <c r="AW8" i="6" a="1"/>
  <c r="AW8" i="6" s="1"/>
  <c r="AB9" i="6" a="1"/>
  <c r="AB9" i="6" s="1"/>
  <c r="CD8" i="6" a="1"/>
  <c r="CD8" i="6" s="1"/>
  <c r="CF8" i="6" s="1"/>
  <c r="AR8" i="6" a="1"/>
  <c r="AR8" i="6" s="1"/>
  <c r="DH8" i="6" a="1"/>
  <c r="DH8" i="6" s="1"/>
  <c r="DJ8" i="6" s="1"/>
  <c r="AC8" i="6" a="1"/>
  <c r="AC8" i="6" s="1"/>
  <c r="H9" i="6" a="1"/>
  <c r="H9" i="6" s="1"/>
  <c r="CS8" i="6" a="1"/>
  <c r="CS8" i="6" s="1"/>
  <c r="CU8" i="6" s="1"/>
  <c r="M8" i="6" a="1"/>
  <c r="M8" i="6" s="1"/>
  <c r="N8" i="6" a="1"/>
  <c r="N8" i="6" s="1"/>
  <c r="AL9" i="6" a="1"/>
  <c r="AL9" i="6" s="1"/>
  <c r="CS9" i="6" a="1"/>
  <c r="CS9" i="6" s="1"/>
  <c r="CU9" i="6" s="1"/>
  <c r="E8" i="6" a="1"/>
  <c r="E8" i="6" s="1"/>
  <c r="Z9" i="6" a="1"/>
  <c r="Z9" i="6" s="1"/>
  <c r="CM9" i="6" a="1"/>
  <c r="CM9" i="6" s="1"/>
  <c r="CO9" i="6" s="1"/>
  <c r="AO8" i="6" a="1"/>
  <c r="AO8" i="6" s="1"/>
  <c r="D9" i="6" a="1"/>
  <c r="D9" i="6" s="1"/>
  <c r="T9" i="6" a="1"/>
  <c r="T9" i="6" s="1"/>
  <c r="DE8" i="6" a="1"/>
  <c r="DE8" i="6" s="1"/>
  <c r="DG8" i="6" s="1"/>
  <c r="Y8" i="6" a="1"/>
  <c r="Y8" i="6" s="1"/>
  <c r="Z8" i="6" a="1"/>
  <c r="Z8" i="6" s="1"/>
  <c r="AW9" i="6" a="1"/>
  <c r="AW9" i="6" s="1"/>
  <c r="AX9" i="6" a="1"/>
  <c r="AX9" i="6" s="1"/>
  <c r="DB8" i="6" a="1"/>
  <c r="DB8" i="6" s="1"/>
  <c r="DD8" i="6" s="1"/>
  <c r="DN9" i="6" a="1"/>
  <c r="DN9" i="6" s="1"/>
  <c r="DP9" i="6" s="1"/>
  <c r="J8" i="6" a="1"/>
  <c r="J8" i="6" s="1"/>
  <c r="W8" i="6" a="1"/>
  <c r="W8" i="6" s="1"/>
  <c r="AH9" i="6" a="1"/>
  <c r="AH9" i="6" s="1"/>
  <c r="AU9" i="6" a="1"/>
  <c r="AU9" i="6" s="1"/>
  <c r="CP8" i="6" a="1"/>
  <c r="CP8" i="6" s="1"/>
  <c r="CR8" i="6" s="1"/>
  <c r="DB9" i="6" a="1"/>
  <c r="DB9" i="6" s="1"/>
  <c r="DD9" i="6" s="1"/>
  <c r="AQ8" i="6" a="1"/>
  <c r="AQ8" i="6" s="1"/>
  <c r="K8" i="6" a="1"/>
  <c r="K8" i="6" s="1"/>
  <c r="V9" i="6" a="1"/>
  <c r="V9" i="6" s="1"/>
  <c r="X9" i="6" s="1"/>
  <c r="AI9" i="6" a="1"/>
  <c r="AI9" i="6" s="1"/>
  <c r="DQ8" i="6" a="1"/>
  <c r="DQ8" i="6" s="1"/>
  <c r="DS8" i="6" s="1"/>
  <c r="CJ9" i="6" a="1"/>
  <c r="CJ9" i="6" s="1"/>
  <c r="CL9" i="6" s="1"/>
  <c r="AK8" i="6" a="1"/>
  <c r="AK8" i="6" s="1"/>
  <c r="AL8" i="6" a="1"/>
  <c r="AL8" i="6" s="1"/>
  <c r="P9" i="6" a="1"/>
  <c r="P9" i="6" s="1"/>
  <c r="Q9" i="6" a="1"/>
  <c r="Q9" i="6" s="1"/>
  <c r="CM8" i="6" a="1"/>
  <c r="CM8" i="6" s="1"/>
  <c r="CO8" i="6" s="1"/>
  <c r="DN8" i="6" a="1"/>
  <c r="DN8" i="6" s="1"/>
  <c r="DP8" i="6" s="1"/>
  <c r="CA9" i="6" a="1"/>
  <c r="CA9" i="6" s="1"/>
  <c r="CC9" i="6" s="1"/>
  <c r="EA9" i="6" s="1" a="1"/>
  <c r="EA9" i="6" s="1"/>
  <c r="V8" i="6" a="1"/>
  <c r="V8" i="6" s="1"/>
  <c r="AI8" i="6" a="1"/>
  <c r="AI8" i="6" s="1"/>
  <c r="AT9" i="6" a="1"/>
  <c r="AT9" i="6" s="1"/>
  <c r="E9" i="6" a="1"/>
  <c r="E9" i="6" s="1"/>
  <c r="DL10" i="6" a="1"/>
  <c r="DL10" i="6" s="1"/>
  <c r="DI10" i="6" a="1"/>
  <c r="DI10" i="6" s="1"/>
  <c r="DF10" i="6" a="1"/>
  <c r="DF10" i="6" s="1"/>
  <c r="DC10" i="6" a="1"/>
  <c r="DC10" i="6" s="1"/>
  <c r="DL14" i="6" a="1"/>
  <c r="DL14" i="6" s="1"/>
  <c r="DU14" i="6" a="1"/>
  <c r="DU14" i="6" s="1"/>
  <c r="DR14" i="6" a="1"/>
  <c r="DR14" i="6" s="1"/>
  <c r="DO14" i="6" a="1"/>
  <c r="DO14" i="6" s="1"/>
  <c r="D10" i="6" a="1"/>
  <c r="D10" i="6" s="1"/>
  <c r="F10" i="6" s="1"/>
  <c r="P10" i="6" a="1"/>
  <c r="P10" i="6" s="1"/>
  <c r="R10" i="6" s="1"/>
  <c r="M10" i="6" a="1"/>
  <c r="M10" i="6" s="1"/>
  <c r="O10" i="6" s="1"/>
  <c r="J10" i="6" a="1"/>
  <c r="J10" i="6" s="1"/>
  <c r="L10" i="6" s="1"/>
  <c r="G10" i="6" a="1"/>
  <c r="G10" i="6" s="1"/>
  <c r="I10" i="6" s="1"/>
  <c r="P14" i="6" a="1"/>
  <c r="P14" i="6" s="1"/>
  <c r="R14" i="6" s="1"/>
  <c r="Y14" i="6" a="1"/>
  <c r="Y14" i="6" s="1"/>
  <c r="AA14" i="6" s="1"/>
  <c r="V14" i="6" a="1"/>
  <c r="V14" i="6" s="1"/>
  <c r="X14" i="6" s="1"/>
  <c r="S14" i="6" a="1"/>
  <c r="S14" i="6" s="1"/>
  <c r="U14" i="6" s="1"/>
  <c r="CY13" i="6" a="1"/>
  <c r="CY13" i="6" s="1"/>
  <c r="DH13" i="6" a="1"/>
  <c r="DH13" i="6" s="1"/>
  <c r="DE13" i="6" a="1"/>
  <c r="DE13" i="6" s="1"/>
  <c r="DG13" i="6" s="1"/>
  <c r="DB13" i="6" a="1"/>
  <c r="DB13" i="6" s="1"/>
  <c r="DQ17" i="6" a="1"/>
  <c r="DQ17" i="6" s="1"/>
  <c r="DN17" i="6" a="1"/>
  <c r="DN17" i="6" s="1"/>
  <c r="DW17" i="6" a="1"/>
  <c r="DW17" i="6" s="1"/>
  <c r="DT17" i="6" a="1"/>
  <c r="DT17" i="6" s="1"/>
  <c r="CN11" i="6" a="1"/>
  <c r="CN11" i="6" s="1"/>
  <c r="CW11" i="6" a="1"/>
  <c r="CW11" i="6" s="1"/>
  <c r="CT11" i="6" a="1"/>
  <c r="CT11" i="6" s="1"/>
  <c r="CQ11" i="6" a="1"/>
  <c r="CQ11" i="6" s="1"/>
  <c r="DF15" i="6" a="1"/>
  <c r="DF15" i="6" s="1"/>
  <c r="DC15" i="6" a="1"/>
  <c r="DC15" i="6" s="1"/>
  <c r="DL15" i="6" a="1"/>
  <c r="DL15" i="6" s="1"/>
  <c r="DI15" i="6" a="1"/>
  <c r="DI15" i="6" s="1"/>
  <c r="AZ11" i="6" a="1"/>
  <c r="AZ11" i="6" s="1"/>
  <c r="BB11" i="6" s="1"/>
  <c r="BT11" i="6" s="1" a="1"/>
  <c r="BT11" i="6" s="1"/>
  <c r="AW11" i="6" a="1"/>
  <c r="AW11" i="6" s="1"/>
  <c r="AY11" i="6" s="1"/>
  <c r="AT11" i="6" a="1"/>
  <c r="AT11" i="6" s="1"/>
  <c r="AV11" i="6" s="1"/>
  <c r="AQ11" i="6" a="1"/>
  <c r="AQ11" i="6" s="1"/>
  <c r="AS11" i="6" s="1"/>
  <c r="D15" i="6" a="1"/>
  <c r="D15" i="6" s="1"/>
  <c r="F15" i="6" s="1"/>
  <c r="AZ15" i="6" a="1"/>
  <c r="AZ15" i="6" s="1"/>
  <c r="BB15" i="6" s="1"/>
  <c r="M15" i="6" a="1"/>
  <c r="M15" i="6" s="1"/>
  <c r="O15" i="6" s="1"/>
  <c r="J15" i="6" a="1"/>
  <c r="J15" i="6" s="1"/>
  <c r="L15" i="6" s="1"/>
  <c r="G15" i="6" a="1"/>
  <c r="G15" i="6" s="1"/>
  <c r="I15" i="6" s="1"/>
  <c r="CA10" i="6" a="1"/>
  <c r="CA10" i="6" s="1"/>
  <c r="CC10" i="6" s="1"/>
  <c r="CM10" i="6" a="1"/>
  <c r="CM10" i="6" s="1"/>
  <c r="CO10" i="6" s="1"/>
  <c r="CJ10" i="6" a="1"/>
  <c r="CJ10" i="6" s="1"/>
  <c r="CL10" i="6" s="1"/>
  <c r="DN10" i="6" a="1"/>
  <c r="DN10" i="6" s="1"/>
  <c r="DP10" i="6" s="1"/>
  <c r="CM14" i="6" a="1"/>
  <c r="CM14" i="6" s="1"/>
  <c r="CO14" i="6" s="1"/>
  <c r="CK12" i="6" a="1"/>
  <c r="CK12" i="6" s="1"/>
  <c r="CQ16" i="6" a="1"/>
  <c r="CQ16" i="6" s="1"/>
  <c r="DK9" i="6" a="1"/>
  <c r="DK9" i="6" s="1"/>
  <c r="DM9" i="6" s="1"/>
  <c r="T8" i="6" a="1"/>
  <c r="T8" i="6" s="1"/>
  <c r="CY9" i="6" a="1"/>
  <c r="CY9" i="6" s="1"/>
  <c r="DA9" i="6" s="1"/>
  <c r="AZ8" i="6" a="1"/>
  <c r="AZ8" i="6" s="1"/>
  <c r="BA8" i="6" a="1"/>
  <c r="BA8" i="6" s="1"/>
  <c r="H8" i="6" a="1"/>
  <c r="H8" i="6" s="1"/>
  <c r="S9" i="6" a="1"/>
  <c r="S9" i="6" s="1"/>
  <c r="AF9" i="6" a="1"/>
  <c r="AF9" i="6" s="1"/>
  <c r="CA8" i="6" a="1"/>
  <c r="CA8" i="6" s="1"/>
  <c r="CC8" i="6" s="1"/>
  <c r="EA8" i="6" s="1" a="1"/>
  <c r="EA8" i="6" s="1"/>
  <c r="CG9" i="6" a="1"/>
  <c r="CG9" i="6" s="1"/>
  <c r="CI9" i="6" s="1"/>
  <c r="AH8" i="6" a="1"/>
  <c r="AH8" i="6" s="1"/>
  <c r="AU8" i="6" a="1"/>
  <c r="AU8" i="6" s="1"/>
  <c r="M9" i="6" a="1"/>
  <c r="M9" i="6" s="1"/>
  <c r="N9" i="6" a="1"/>
  <c r="N9" i="6" s="1"/>
  <c r="DK8" i="6" a="1"/>
  <c r="DK8" i="6" s="1"/>
  <c r="DM8" i="6" s="1"/>
  <c r="DW9" i="6" a="1"/>
  <c r="DW9" i="6" s="1"/>
  <c r="DY9" i="6" s="1"/>
  <c r="CD9" i="6" a="1"/>
  <c r="CD9" i="6" s="1"/>
  <c r="CF9" i="6" s="1"/>
  <c r="S8" i="6" a="1"/>
  <c r="S8" i="6" s="1"/>
  <c r="U8" i="6" s="1"/>
  <c r="AF8" i="6" a="1"/>
  <c r="AF8" i="6" s="1"/>
  <c r="AQ9" i="6" a="1"/>
  <c r="AQ9" i="6" s="1"/>
  <c r="K9" i="6" a="1"/>
  <c r="K9" i="6" s="1"/>
  <c r="CZ10" i="6" a="1"/>
  <c r="CZ10" i="6" s="1"/>
  <c r="CW10" i="6" a="1"/>
  <c r="CW10" i="6" s="1"/>
  <c r="CT10" i="6" a="1"/>
  <c r="CT10" i="6" s="1"/>
  <c r="CQ10" i="6" a="1"/>
  <c r="CQ10" i="6" s="1"/>
  <c r="CZ14" i="6" a="1"/>
  <c r="CZ14" i="6" s="1"/>
  <c r="DI14" i="6" a="1"/>
  <c r="DI14" i="6" s="1"/>
  <c r="DF14" i="6" a="1"/>
  <c r="DF14" i="6" s="1"/>
  <c r="DC14" i="6" a="1"/>
  <c r="DC14" i="6" s="1"/>
  <c r="AZ10" i="6" a="1"/>
  <c r="AZ10" i="6" s="1"/>
  <c r="BB10" i="6" s="1"/>
  <c r="BT10" i="6" s="1" a="1"/>
  <c r="BT10" i="6" s="1"/>
  <c r="AW10" i="6" a="1"/>
  <c r="AW10" i="6" s="1"/>
  <c r="AY10" i="6" s="1"/>
  <c r="AT10" i="6" a="1"/>
  <c r="AT10" i="6" s="1"/>
  <c r="AV10" i="6" s="1"/>
  <c r="AQ10" i="6" a="1"/>
  <c r="AQ10" i="6" s="1"/>
  <c r="AS10" i="6" s="1"/>
  <c r="D14" i="6" a="1"/>
  <c r="D14" i="6" s="1"/>
  <c r="F14" i="6" s="1"/>
  <c r="AZ14" i="6" a="1"/>
  <c r="AZ14" i="6" s="1"/>
  <c r="BB14" i="6" s="1"/>
  <c r="M14" i="6" a="1"/>
  <c r="M14" i="6" s="1"/>
  <c r="O14" i="6" s="1"/>
  <c r="J14" i="6" a="1"/>
  <c r="J14" i="6" s="1"/>
  <c r="L14" i="6" s="1"/>
  <c r="G14" i="6" a="1"/>
  <c r="G14" i="6" s="1"/>
  <c r="I14" i="6" s="1"/>
  <c r="CM13" i="6" a="1"/>
  <c r="CM13" i="6" s="1"/>
  <c r="CV13" i="6" a="1"/>
  <c r="CV13" i="6" s="1"/>
  <c r="CS13" i="6" a="1"/>
  <c r="CS13" i="6" s="1"/>
  <c r="CP13" i="6" a="1"/>
  <c r="CP13" i="6" s="1"/>
  <c r="DE17" i="6" a="1"/>
  <c r="DE17" i="6" s="1"/>
  <c r="DG17" i="6" s="1"/>
  <c r="DB17" i="6" a="1"/>
  <c r="DB17" i="6" s="1"/>
  <c r="DK17" i="6" a="1"/>
  <c r="DK17" i="6" s="1"/>
  <c r="DH17" i="6" a="1"/>
  <c r="DH17" i="6" s="1"/>
  <c r="CB11" i="6" a="1"/>
  <c r="CB11" i="6" s="1"/>
  <c r="DX11" i="6" a="1"/>
  <c r="DX11" i="6" s="1"/>
  <c r="CK11" i="6" a="1"/>
  <c r="CK11" i="6" s="1"/>
  <c r="CH11" i="6" a="1"/>
  <c r="CH11" i="6" s="1"/>
  <c r="CE11" i="6" a="1"/>
  <c r="CE11" i="6" s="1"/>
  <c r="CT15" i="6" a="1"/>
  <c r="CT15" i="6" s="1"/>
  <c r="CQ15" i="6" a="1"/>
  <c r="CQ15" i="6" s="1"/>
  <c r="CZ15" i="6" a="1"/>
  <c r="CZ15" i="6" s="1"/>
  <c r="CW15" i="6" a="1"/>
  <c r="CW15" i="6" s="1"/>
  <c r="AN11" i="6" a="1"/>
  <c r="AN11" i="6" s="1"/>
  <c r="AP11" i="6" s="1"/>
  <c r="AK11" i="6" a="1"/>
  <c r="AK11" i="6" s="1"/>
  <c r="AM11" i="6" s="1"/>
  <c r="AH11" i="6" a="1"/>
  <c r="AH11" i="6" s="1"/>
  <c r="AJ11" i="6" s="1"/>
  <c r="AE11" i="6" a="1"/>
  <c r="AE11" i="6" s="1"/>
  <c r="AG11" i="6" s="1"/>
  <c r="AN15" i="6" a="1"/>
  <c r="AN15" i="6" s="1"/>
  <c r="AP15" i="6" s="1"/>
  <c r="AW15" i="6" a="1"/>
  <c r="AW15" i="6" s="1"/>
  <c r="AY15" i="6" s="1"/>
  <c r="AT15" i="6" a="1"/>
  <c r="AT15" i="6" s="1"/>
  <c r="AV15" i="6" s="1"/>
  <c r="AQ15" i="6" a="1"/>
  <c r="AQ15" i="6" s="1"/>
  <c r="AS15" i="6" s="1"/>
  <c r="DW10" i="6" a="1"/>
  <c r="DW10" i="6" s="1"/>
  <c r="DY10" i="6" s="1"/>
  <c r="DT10" i="6" a="1"/>
  <c r="DT10" i="6" s="1"/>
  <c r="DQ10" i="6" a="1"/>
  <c r="DQ10" i="6" s="1"/>
  <c r="DS10" i="6" s="1"/>
  <c r="CP10" i="6" a="1"/>
  <c r="CP10" i="6" s="1"/>
  <c r="CR10" i="6" s="1"/>
  <c r="CV14" i="6" a="1"/>
  <c r="CV14" i="6" s="1"/>
  <c r="CX14" i="6" s="1"/>
  <c r="CH12" i="6" a="1"/>
  <c r="CH12" i="6" s="1"/>
  <c r="CZ16" i="6" a="1"/>
  <c r="CZ16" i="6" s="1"/>
  <c r="DE10" i="6" a="1"/>
  <c r="DE10" i="6" s="1"/>
  <c r="DG10" i="6" s="1"/>
  <c r="DB10" i="6" a="1"/>
  <c r="DB10" i="6" s="1"/>
  <c r="DK14" i="6" a="1"/>
  <c r="DK14" i="6" s="1"/>
  <c r="DM14" i="6" s="1"/>
  <c r="DT14" i="6" a="1"/>
  <c r="DT14" i="6" s="1"/>
  <c r="DV14" i="6" s="1"/>
  <c r="DQ14" i="6" a="1"/>
  <c r="DQ14" i="6" s="1"/>
  <c r="DS14" i="6" s="1"/>
  <c r="DN14" i="6" a="1"/>
  <c r="DN14" i="6" s="1"/>
  <c r="DP14" i="6" s="1"/>
  <c r="CZ12" i="6" a="1"/>
  <c r="CZ12" i="6" s="1"/>
  <c r="DI12" i="6" a="1"/>
  <c r="DI12" i="6" s="1"/>
  <c r="DF12" i="6" a="1"/>
  <c r="DF12" i="6" s="1"/>
  <c r="DC12" i="6" a="1"/>
  <c r="DC12" i="6" s="1"/>
  <c r="DR16" i="6" a="1"/>
  <c r="DR16" i="6" s="1"/>
  <c r="DO16" i="6" a="1"/>
  <c r="DO16" i="6" s="1"/>
  <c r="DX16" i="6" a="1"/>
  <c r="DX16" i="6" s="1"/>
  <c r="DU16" i="6" a="1"/>
  <c r="DU16" i="6" s="1"/>
  <c r="D12" i="6" a="1"/>
  <c r="D12" i="6" s="1"/>
  <c r="F12" i="6" s="1"/>
  <c r="AZ12" i="6" a="1"/>
  <c r="AZ12" i="6" s="1"/>
  <c r="BB12" i="6" s="1"/>
  <c r="M12" i="6" a="1"/>
  <c r="M12" i="6" s="1"/>
  <c r="O12" i="6" s="1"/>
  <c r="J12" i="6" a="1"/>
  <c r="J12" i="6" s="1"/>
  <c r="L12" i="6" s="1"/>
  <c r="G12" i="6" a="1"/>
  <c r="G12" i="6" s="1"/>
  <c r="I12" i="6" s="1"/>
  <c r="V16" i="6" a="1"/>
  <c r="V16" i="6" s="1"/>
  <c r="X16" i="6" s="1"/>
  <c r="S16" i="6" a="1"/>
  <c r="S16" i="6" s="1"/>
  <c r="U16" i="6" s="1"/>
  <c r="AB16" i="6" a="1"/>
  <c r="AB16" i="6" s="1"/>
  <c r="AD16" i="6" s="1"/>
  <c r="Y16" i="6" a="1"/>
  <c r="Y16" i="6" s="1"/>
  <c r="AA16" i="6" s="1"/>
  <c r="CY11" i="6" a="1"/>
  <c r="CY11" i="6" s="1"/>
  <c r="DA11" i="6" s="1"/>
  <c r="CV11" i="6" a="1"/>
  <c r="CV11" i="6" s="1"/>
  <c r="CX11" i="6" s="1"/>
  <c r="CS11" i="6" a="1"/>
  <c r="CS11" i="6" s="1"/>
  <c r="CP11" i="6" a="1"/>
  <c r="CP11" i="6" s="1"/>
  <c r="CR11" i="6" s="1"/>
  <c r="DE15" i="6" a="1"/>
  <c r="DE15" i="6" s="1"/>
  <c r="DG15" i="6" s="1"/>
  <c r="CP15" i="6" a="1"/>
  <c r="CP15" i="6" s="1"/>
  <c r="CR15" i="6" s="1"/>
  <c r="CM15" i="6" a="1"/>
  <c r="CM15" i="6" s="1"/>
  <c r="CO15" i="6" s="1"/>
  <c r="CJ15" i="6" a="1"/>
  <c r="CJ15" i="6" s="1"/>
  <c r="CL15" i="6" s="1"/>
  <c r="CB13" i="6" a="1"/>
  <c r="CB13" i="6" s="1"/>
  <c r="DX13" i="6" a="1"/>
  <c r="DX13" i="6" s="1"/>
  <c r="CK13" i="6" a="1"/>
  <c r="CK13" i="6" s="1"/>
  <c r="CH13" i="6" a="1"/>
  <c r="CH13" i="6" s="1"/>
  <c r="CE13" i="6" a="1"/>
  <c r="CE13" i="6" s="1"/>
  <c r="CT17" i="6" a="1"/>
  <c r="CT17" i="6" s="1"/>
  <c r="CQ17" i="6" a="1"/>
  <c r="CQ17" i="6" s="1"/>
  <c r="CZ17" i="6" a="1"/>
  <c r="CZ17" i="6" s="1"/>
  <c r="CW17" i="6" a="1"/>
  <c r="CW17" i="6" s="1"/>
  <c r="AB13" i="6" a="1"/>
  <c r="AB13" i="6" s="1"/>
  <c r="AD13" i="6" s="1"/>
  <c r="AK13" i="6" a="1"/>
  <c r="AK13" i="6" s="1"/>
  <c r="AM13" i="6" s="1"/>
  <c r="AH13" i="6" a="1"/>
  <c r="AH13" i="6" s="1"/>
  <c r="AJ13" i="6" s="1"/>
  <c r="AE13" i="6" a="1"/>
  <c r="AE13" i="6" s="1"/>
  <c r="AG13" i="6" s="1"/>
  <c r="AT17" i="6" a="1"/>
  <c r="AT17" i="6" s="1"/>
  <c r="AV17" i="6" s="1"/>
  <c r="AQ17" i="6" a="1"/>
  <c r="AQ17" i="6" s="1"/>
  <c r="AS17" i="6" s="1"/>
  <c r="AZ17" i="6" a="1"/>
  <c r="AZ17" i="6" s="1"/>
  <c r="BB17" i="6" s="1"/>
  <c r="AW17" i="6" a="1"/>
  <c r="AW17" i="6" s="1"/>
  <c r="AY17" i="6" s="1"/>
  <c r="DK12" i="6" a="1"/>
  <c r="DK12" i="6" s="1"/>
  <c r="DT12" i="6" a="1"/>
  <c r="DT12" i="6" s="1"/>
  <c r="DQ12" i="6" a="1"/>
  <c r="DQ12" i="6" s="1"/>
  <c r="DN12" i="6" a="1"/>
  <c r="DN12" i="6" s="1"/>
  <c r="CA16" i="6" a="1"/>
  <c r="CA16" i="6" s="1"/>
  <c r="CC16" i="6" s="1"/>
  <c r="CG16" i="6" a="1"/>
  <c r="CG16" i="6" s="1"/>
  <c r="CD16" i="6" a="1"/>
  <c r="CD16" i="6" s="1"/>
  <c r="CM16" i="6" a="1"/>
  <c r="CM16" i="6" s="1"/>
  <c r="CJ16" i="6" a="1"/>
  <c r="CJ16" i="6" s="1"/>
  <c r="DH14" i="6" a="1"/>
  <c r="DH14" i="6" s="1"/>
  <c r="DE14" i="6" a="1"/>
  <c r="DE14" i="6" s="1"/>
  <c r="DG14" i="6" s="1"/>
  <c r="DB14" i="6" a="1"/>
  <c r="DB14" i="6" s="1"/>
  <c r="DD14" i="6" s="1"/>
  <c r="CN12" i="6" a="1"/>
  <c r="CN12" i="6" s="1"/>
  <c r="CW12" i="6" a="1"/>
  <c r="CW12" i="6" s="1"/>
  <c r="CT12" i="6" a="1"/>
  <c r="CT12" i="6" s="1"/>
  <c r="CQ12" i="6" a="1"/>
  <c r="CQ12" i="6" s="1"/>
  <c r="DF16" i="6" a="1"/>
  <c r="DF16" i="6" s="1"/>
  <c r="DC16" i="6" a="1"/>
  <c r="DC16" i="6" s="1"/>
  <c r="DL16" i="6" a="1"/>
  <c r="DL16" i="6" s="1"/>
  <c r="DI16" i="6" a="1"/>
  <c r="DI16" i="6" s="1"/>
  <c r="AN12" i="6" a="1"/>
  <c r="AN12" i="6" s="1"/>
  <c r="AP12" i="6" s="1"/>
  <c r="AW12" i="6" a="1"/>
  <c r="AW12" i="6" s="1"/>
  <c r="AY12" i="6" s="1"/>
  <c r="AT12" i="6" a="1"/>
  <c r="AT12" i="6" s="1"/>
  <c r="AV12" i="6" s="1"/>
  <c r="AQ12" i="6" a="1"/>
  <c r="AQ12" i="6" s="1"/>
  <c r="AS12" i="6" s="1"/>
  <c r="D16" i="6" a="1"/>
  <c r="D16" i="6" s="1"/>
  <c r="F16" i="6" s="1"/>
  <c r="J16" i="6" a="1"/>
  <c r="J16" i="6" s="1"/>
  <c r="L16" i="6" s="1"/>
  <c r="G16" i="6" a="1"/>
  <c r="G16" i="6" s="1"/>
  <c r="I16" i="6" s="1"/>
  <c r="P16" i="6" a="1"/>
  <c r="P16" i="6" s="1"/>
  <c r="R16" i="6" s="1"/>
  <c r="M16" i="6" a="1"/>
  <c r="M16" i="6" s="1"/>
  <c r="O16" i="6" s="1"/>
  <c r="CA11" i="6" a="1"/>
  <c r="CA11" i="6" s="1"/>
  <c r="CC11" i="6" s="1"/>
  <c r="CM11" i="6" a="1"/>
  <c r="CM11" i="6" s="1"/>
  <c r="CO11" i="6" s="1"/>
  <c r="CJ11" i="6" a="1"/>
  <c r="CJ11" i="6" s="1"/>
  <c r="CL11" i="6" s="1"/>
  <c r="CG11" i="6" a="1"/>
  <c r="CG11" i="6" s="1"/>
  <c r="CI11" i="6" s="1"/>
  <c r="CD11" i="6" a="1"/>
  <c r="CD11" i="6" s="1"/>
  <c r="CS15" i="6" a="1"/>
  <c r="CS15" i="6" s="1"/>
  <c r="CU15" i="6" s="1"/>
  <c r="DW15" i="6" a="1"/>
  <c r="DW15" i="6" s="1"/>
  <c r="DY15" i="6" s="1"/>
  <c r="DT15" i="6" a="1"/>
  <c r="DT15" i="6" s="1"/>
  <c r="DV15" i="6" s="1"/>
  <c r="CG15" i="6" a="1"/>
  <c r="CG15" i="6" s="1"/>
  <c r="DL13" i="6" a="1"/>
  <c r="DL13" i="6" s="1"/>
  <c r="DU13" i="6" a="1"/>
  <c r="DU13" i="6" s="1"/>
  <c r="DR13" i="6" a="1"/>
  <c r="DR13" i="6" s="1"/>
  <c r="DO13" i="6" a="1"/>
  <c r="DO13" i="6" s="1"/>
  <c r="CB17" i="6" a="1"/>
  <c r="CB17" i="6" s="1"/>
  <c r="CH17" i="6" a="1"/>
  <c r="CH17" i="6" s="1"/>
  <c r="CE17" i="6" a="1"/>
  <c r="CE17" i="6" s="1"/>
  <c r="CN17" i="6" a="1"/>
  <c r="CN17" i="6" s="1"/>
  <c r="CK17" i="6" a="1"/>
  <c r="CK17" i="6" s="1"/>
  <c r="P13" i="6" a="1"/>
  <c r="P13" i="6" s="1"/>
  <c r="R13" i="6" s="1"/>
  <c r="Y13" i="6" a="1"/>
  <c r="Y13" i="6" s="1"/>
  <c r="AA13" i="6" s="1"/>
  <c r="V13" i="6" a="1"/>
  <c r="V13" i="6" s="1"/>
  <c r="X13" i="6" s="1"/>
  <c r="S13" i="6" a="1"/>
  <c r="S13" i="6" s="1"/>
  <c r="U13" i="6" s="1"/>
  <c r="AH17" i="6" a="1"/>
  <c r="AH17" i="6" s="1"/>
  <c r="AJ17" i="6" s="1"/>
  <c r="AE17" i="6" a="1"/>
  <c r="AE17" i="6" s="1"/>
  <c r="AG17" i="6" s="1"/>
  <c r="AN17" i="6" a="1"/>
  <c r="AN17" i="6" s="1"/>
  <c r="AP17" i="6" s="1"/>
  <c r="AK17" i="6" a="1"/>
  <c r="AK17" i="6" s="1"/>
  <c r="AM17" i="6" s="1"/>
  <c r="CY12" i="6" a="1"/>
  <c r="CY12" i="6" s="1"/>
  <c r="DA12" i="6" s="1"/>
  <c r="DH12" i="6" a="1"/>
  <c r="DH12" i="6" s="1"/>
  <c r="DJ12" i="6" s="1"/>
  <c r="DE12" i="6" a="1"/>
  <c r="DE12" i="6" s="1"/>
  <c r="DG12" i="6" s="1"/>
  <c r="DB12" i="6" a="1"/>
  <c r="DB12" i="6" s="1"/>
  <c r="DD12" i="6" s="1"/>
  <c r="DQ16" i="6" a="1"/>
  <c r="DQ16" i="6" s="1"/>
  <c r="DS16" i="6" s="1"/>
  <c r="DN16" i="6" a="1"/>
  <c r="DN16" i="6" s="1"/>
  <c r="DP16" i="6" s="1"/>
  <c r="DW16" i="6" a="1"/>
  <c r="DW16" i="6" s="1"/>
  <c r="DT16" i="6" a="1"/>
  <c r="DT16" i="6" s="1"/>
  <c r="DV16" i="6" s="1"/>
  <c r="AB12" i="6" a="1"/>
  <c r="AB12" i="6" s="1"/>
  <c r="AD12" i="6" s="1"/>
  <c r="AK12" i="6" a="1"/>
  <c r="AK12" i="6" s="1"/>
  <c r="AM12" i="6" s="1"/>
  <c r="AH12" i="6" a="1"/>
  <c r="AH12" i="6" s="1"/>
  <c r="AJ12" i="6" s="1"/>
  <c r="AE12" i="6" a="1"/>
  <c r="AE12" i="6" s="1"/>
  <c r="AG12" i="6" s="1"/>
  <c r="AT16" i="6" a="1"/>
  <c r="AT16" i="6" s="1"/>
  <c r="AV16" i="6" s="1"/>
  <c r="AQ16" i="6" a="1"/>
  <c r="AQ16" i="6" s="1"/>
  <c r="AS16" i="6" s="1"/>
  <c r="AZ16" i="6" a="1"/>
  <c r="AZ16" i="6" s="1"/>
  <c r="BB16" i="6" s="1"/>
  <c r="AW16" i="6" a="1"/>
  <c r="AW16" i="6" s="1"/>
  <c r="AY16" i="6" s="1"/>
  <c r="DW11" i="6" a="1"/>
  <c r="DW11" i="6" s="1"/>
  <c r="DY11" i="6" s="1"/>
  <c r="DT11" i="6" a="1"/>
  <c r="DT11" i="6" s="1"/>
  <c r="DV11" i="6" s="1"/>
  <c r="DQ11" i="6" a="1"/>
  <c r="DQ11" i="6" s="1"/>
  <c r="DS11" i="6" s="1"/>
  <c r="DN11" i="6" a="1"/>
  <c r="DN11" i="6" s="1"/>
  <c r="DP11" i="6" s="1"/>
  <c r="CA15" i="6" a="1"/>
  <c r="CA15" i="6" s="1"/>
  <c r="CC15" i="6" s="1"/>
  <c r="DN15" i="6" a="1"/>
  <c r="DN15" i="6" s="1"/>
  <c r="DP15" i="6" s="1"/>
  <c r="DK15" i="6" a="1"/>
  <c r="DK15" i="6" s="1"/>
  <c r="DM15" i="6" s="1"/>
  <c r="DH15" i="6" a="1"/>
  <c r="DH15" i="6" s="1"/>
  <c r="DJ15" i="6" s="1"/>
  <c r="CD15" i="6" a="1"/>
  <c r="CD15" i="6" s="1"/>
  <c r="CF15" i="6" s="1"/>
  <c r="CZ13" i="6" a="1"/>
  <c r="CZ13" i="6" s="1"/>
  <c r="DI13" i="6" a="1"/>
  <c r="DI13" i="6" s="1"/>
  <c r="DF13" i="6" a="1"/>
  <c r="DF13" i="6" s="1"/>
  <c r="DC13" i="6" a="1"/>
  <c r="DC13" i="6" s="1"/>
  <c r="DR17" i="6" a="1"/>
  <c r="DR17" i="6" s="1"/>
  <c r="DO17" i="6" a="1"/>
  <c r="DO17" i="6" s="1"/>
  <c r="DX17" i="6" a="1"/>
  <c r="DX17" i="6" s="1"/>
  <c r="DU17" i="6" a="1"/>
  <c r="DU17" i="6" s="1"/>
  <c r="D13" i="6" a="1"/>
  <c r="D13" i="6" s="1"/>
  <c r="F13" i="6" s="1"/>
  <c r="AZ13" i="6" a="1"/>
  <c r="AZ13" i="6" s="1"/>
  <c r="BB13" i="6" s="1"/>
  <c r="M13" i="6" a="1"/>
  <c r="M13" i="6" s="1"/>
  <c r="O13" i="6" s="1"/>
  <c r="J13" i="6" a="1"/>
  <c r="J13" i="6" s="1"/>
  <c r="L13" i="6" s="1"/>
  <c r="G13" i="6" a="1"/>
  <c r="G13" i="6" s="1"/>
  <c r="I13" i="6" s="1"/>
  <c r="V17" i="6" a="1"/>
  <c r="V17" i="6" s="1"/>
  <c r="X17" i="6" s="1"/>
  <c r="S17" i="6" a="1"/>
  <c r="S17" i="6" s="1"/>
  <c r="U17" i="6" s="1"/>
  <c r="AB17" i="6" a="1"/>
  <c r="AB17" i="6" s="1"/>
  <c r="AD17" i="6" s="1"/>
  <c r="Y17" i="6" a="1"/>
  <c r="Y17" i="6" s="1"/>
  <c r="AA17" i="6" s="1"/>
  <c r="CM12" i="6" a="1"/>
  <c r="CM12" i="6" s="1"/>
  <c r="CV12" i="6" a="1"/>
  <c r="CV12" i="6" s="1"/>
  <c r="CX12" i="6" s="1"/>
  <c r="CS12" i="6" a="1"/>
  <c r="CS12" i="6" s="1"/>
  <c r="CU12" i="6" s="1"/>
  <c r="CP12" i="6" a="1"/>
  <c r="CP12" i="6" s="1"/>
  <c r="CR12" i="6" s="1"/>
  <c r="DE16" i="6" a="1"/>
  <c r="DE16" i="6" s="1"/>
  <c r="DG16" i="6" s="1"/>
  <c r="DB16" i="6" a="1"/>
  <c r="DB16" i="6" s="1"/>
  <c r="DD16" i="6" s="1"/>
  <c r="DK16" i="6" a="1"/>
  <c r="DK16" i="6" s="1"/>
  <c r="DM16" i="6" s="1"/>
  <c r="DH16" i="6" a="1"/>
  <c r="DH16" i="6" s="1"/>
  <c r="DJ16" i="6" s="1"/>
  <c r="CA14" i="6" a="1"/>
  <c r="CA14" i="6" s="1"/>
  <c r="CC14" i="6" s="1"/>
  <c r="DW14" i="6" a="1"/>
  <c r="DW14" i="6" s="1"/>
  <c r="DY14" i="6" s="1"/>
  <c r="CJ14" i="6" a="1"/>
  <c r="CJ14" i="6" s="1"/>
  <c r="CL14" i="6" s="1"/>
  <c r="CG14" i="6" a="1"/>
  <c r="CG14" i="6" s="1"/>
  <c r="CI14" i="6" s="1"/>
  <c r="CD14" i="6" a="1"/>
  <c r="CD14" i="6" s="1"/>
  <c r="CF14" i="6" s="1"/>
  <c r="DL12" i="6" a="1"/>
  <c r="DL12" i="6" s="1"/>
  <c r="DU12" i="6" a="1"/>
  <c r="DU12" i="6" s="1"/>
  <c r="DR12" i="6" a="1"/>
  <c r="DR12" i="6" s="1"/>
  <c r="DO12" i="6" a="1"/>
  <c r="DO12" i="6" s="1"/>
  <c r="CB16" i="6" a="1"/>
  <c r="CB16" i="6" s="1"/>
  <c r="CH16" i="6" a="1"/>
  <c r="CH16" i="6" s="1"/>
  <c r="CE16" i="6" a="1"/>
  <c r="CE16" i="6" s="1"/>
  <c r="CN16" i="6" a="1"/>
  <c r="CN16" i="6" s="1"/>
  <c r="CK16" i="6" a="1"/>
  <c r="CK16" i="6" s="1"/>
  <c r="P12" i="6" a="1"/>
  <c r="P12" i="6" s="1"/>
  <c r="R12" i="6" s="1"/>
  <c r="Y12" i="6" a="1"/>
  <c r="Y12" i="6" s="1"/>
  <c r="AA12" i="6" s="1"/>
  <c r="V12" i="6" a="1"/>
  <c r="V12" i="6" s="1"/>
  <c r="X12" i="6" s="1"/>
  <c r="S12" i="6" a="1"/>
  <c r="S12" i="6" s="1"/>
  <c r="U12" i="6" s="1"/>
  <c r="AH16" i="6" a="1"/>
  <c r="AH16" i="6" s="1"/>
  <c r="AJ16" i="6" s="1"/>
  <c r="AE16" i="6" a="1"/>
  <c r="AE16" i="6" s="1"/>
  <c r="AG16" i="6" s="1"/>
  <c r="AN16" i="6" a="1"/>
  <c r="AN16" i="6" s="1"/>
  <c r="AP16" i="6" s="1"/>
  <c r="AK16" i="6" a="1"/>
  <c r="AK16" i="6" s="1"/>
  <c r="AM16" i="6" s="1"/>
  <c r="DK11" i="6" a="1"/>
  <c r="DK11" i="6" s="1"/>
  <c r="DM11" i="6" s="1"/>
  <c r="DH11" i="6" a="1"/>
  <c r="DH11" i="6" s="1"/>
  <c r="DJ11" i="6" s="1"/>
  <c r="DE11" i="6" a="1"/>
  <c r="DE11" i="6" s="1"/>
  <c r="DG11" i="6" s="1"/>
  <c r="DB11" i="6" a="1"/>
  <c r="DB11" i="6" s="1"/>
  <c r="DD11" i="6" s="1"/>
  <c r="DQ15" i="6" a="1"/>
  <c r="DQ15" i="6" s="1"/>
  <c r="DS15" i="6" s="1"/>
  <c r="DB15" i="6" a="1"/>
  <c r="DB15" i="6" s="1"/>
  <c r="DD15" i="6" s="1"/>
  <c r="CY15" i="6" a="1"/>
  <c r="CY15" i="6" s="1"/>
  <c r="DA15" i="6" s="1"/>
  <c r="CV15" i="6" a="1"/>
  <c r="CV15" i="6" s="1"/>
  <c r="CX15" i="6" s="1"/>
  <c r="CN13" i="6" a="1"/>
  <c r="CN13" i="6" s="1"/>
  <c r="CW13" i="6" a="1"/>
  <c r="CW13" i="6" s="1"/>
  <c r="CT13" i="6" a="1"/>
  <c r="CT13" i="6" s="1"/>
  <c r="CQ13" i="6" a="1"/>
  <c r="CQ13" i="6" s="1"/>
  <c r="DF17" i="6" a="1"/>
  <c r="DF17" i="6" s="1"/>
  <c r="DC17" i="6" a="1"/>
  <c r="DC17" i="6" s="1"/>
  <c r="DL17" i="6" a="1"/>
  <c r="DL17" i="6" s="1"/>
  <c r="DI17" i="6" a="1"/>
  <c r="DI17" i="6" s="1"/>
  <c r="AN13" i="6" a="1"/>
  <c r="AN13" i="6" s="1"/>
  <c r="AP13" i="6" s="1"/>
  <c r="AW13" i="6" a="1"/>
  <c r="AW13" i="6" s="1"/>
  <c r="AY13" i="6" s="1"/>
  <c r="AT13" i="6" a="1"/>
  <c r="AT13" i="6" s="1"/>
  <c r="AV13" i="6" s="1"/>
  <c r="AQ13" i="6" a="1"/>
  <c r="AQ13" i="6" s="1"/>
  <c r="AS13" i="6" s="1"/>
  <c r="D17" i="6" a="1"/>
  <c r="D17" i="6" s="1"/>
  <c r="F17" i="6" s="1"/>
  <c r="J17" i="6" a="1"/>
  <c r="J17" i="6" s="1"/>
  <c r="L17" i="6" s="1"/>
  <c r="G17" i="6" a="1"/>
  <c r="G17" i="6" s="1"/>
  <c r="I17" i="6" s="1"/>
  <c r="P17" i="6" a="1"/>
  <c r="P17" i="6" s="1"/>
  <c r="R17" i="6" s="1"/>
  <c r="M17" i="6" a="1"/>
  <c r="M17" i="6" s="1"/>
  <c r="O17" i="6" s="1"/>
  <c r="CA12" i="6" a="1"/>
  <c r="CA12" i="6" s="1"/>
  <c r="DW12" i="6" a="1"/>
  <c r="DW12" i="6" s="1"/>
  <c r="DY12" i="6" s="1"/>
  <c r="CJ12" i="6" a="1"/>
  <c r="CJ12" i="6" s="1"/>
  <c r="CL12" i="6" s="1"/>
  <c r="CG12" i="6" a="1"/>
  <c r="CG12" i="6" s="1"/>
  <c r="CI12" i="6" s="1"/>
  <c r="CD12" i="6" a="1"/>
  <c r="CD12" i="6" s="1"/>
  <c r="CF12" i="6" s="1"/>
  <c r="CS16" i="6" a="1"/>
  <c r="CS16" i="6" s="1"/>
  <c r="CP16" i="6" a="1"/>
  <c r="CP16" i="6" s="1"/>
  <c r="CR16" i="6" s="1"/>
  <c r="CY16" i="6" a="1"/>
  <c r="CY16" i="6" s="1"/>
  <c r="DA16" i="6" s="1"/>
  <c r="CV16" i="6" a="1"/>
  <c r="CV16" i="6" s="1"/>
  <c r="CX16" i="6" s="1"/>
  <c r="A308" i="15"/>
  <c r="A312" i="15" s="1"/>
  <c r="A316" i="15" s="1"/>
  <c r="A320" i="15" s="1"/>
  <c r="A324" i="15" s="1"/>
  <c r="A328" i="15" s="1"/>
  <c r="A332" i="15" s="1"/>
  <c r="A336" i="15" s="1"/>
  <c r="A340" i="15" s="1"/>
  <c r="A344" i="15" s="1"/>
  <c r="A348" i="15" s="1"/>
  <c r="A352" i="15" s="1"/>
  <c r="A356" i="15" s="1"/>
  <c r="A360" i="15" s="1"/>
  <c r="A364" i="15" s="1"/>
  <c r="A368" i="15" s="1"/>
  <c r="A372" i="15" s="1"/>
  <c r="A376" i="15" s="1"/>
  <c r="A380" i="15" s="1"/>
  <c r="A384" i="15" s="1"/>
  <c r="A388" i="15" s="1"/>
  <c r="A392" i="15" s="1"/>
  <c r="A396" i="15" s="1"/>
  <c r="A400" i="15" s="1"/>
  <c r="A404" i="15" s="1"/>
  <c r="I11" i="22"/>
  <c r="G11" i="22"/>
  <c r="N11" i="22"/>
  <c r="N10" i="22"/>
  <c r="I10" i="22"/>
  <c r="G10" i="22"/>
  <c r="EL9" i="6" a="1"/>
  <c r="EL9" i="6" s="1"/>
  <c r="B16" i="21"/>
  <c r="BT12" i="6" a="1"/>
  <c r="BT12" i="6" s="1"/>
  <c r="DP12" i="6" l="1"/>
  <c r="CR13" i="6"/>
  <c r="DJ13" i="6"/>
  <c r="CO17" i="6"/>
  <c r="CU17" i="6"/>
  <c r="DS12" i="6"/>
  <c r="EO12" i="6" s="1" a="1"/>
  <c r="EO12" i="6" s="1"/>
  <c r="DV10" i="6"/>
  <c r="CU13" i="6"/>
  <c r="DA13" i="6"/>
  <c r="CF17" i="6"/>
  <c r="CU10" i="6"/>
  <c r="EG10" i="6" s="1" a="1"/>
  <c r="EG10" i="6" s="1"/>
  <c r="CF13" i="6"/>
  <c r="CO12" i="6"/>
  <c r="CF11" i="6"/>
  <c r="EB11" i="6" s="1" a="1"/>
  <c r="EB11" i="6" s="1"/>
  <c r="DJ14" i="6"/>
  <c r="DV12" i="6"/>
  <c r="EP12" i="6" s="1" a="1"/>
  <c r="EP12" i="6" s="1"/>
  <c r="CU11" i="6"/>
  <c r="DD10" i="6"/>
  <c r="EJ10" i="6" s="1" a="1"/>
  <c r="EJ10" i="6" s="1"/>
  <c r="CX13" i="6"/>
  <c r="DV17" i="6"/>
  <c r="DA14" i="6"/>
  <c r="CI17" i="6"/>
  <c r="DJ10" i="6"/>
  <c r="CI13" i="6"/>
  <c r="CC12" i="6"/>
  <c r="EA12" i="6" s="1" a="1"/>
  <c r="EA12" i="6" s="1"/>
  <c r="CL16" i="6"/>
  <c r="DM12" i="6"/>
  <c r="EM12" i="6" s="1" a="1"/>
  <c r="EM12" i="6" s="1"/>
  <c r="CO13" i="6"/>
  <c r="DY17" i="6"/>
  <c r="AS8" i="6"/>
  <c r="CC17" i="6"/>
  <c r="DM10" i="6"/>
  <c r="CL13" i="6"/>
  <c r="CO16" i="6"/>
  <c r="DJ17" i="6"/>
  <c r="DP17" i="6"/>
  <c r="CX10" i="6"/>
  <c r="EH10" i="6" s="1" a="1"/>
  <c r="EH10" i="6" s="1"/>
  <c r="DP13" i="6"/>
  <c r="DY13" i="6"/>
  <c r="CF16" i="6"/>
  <c r="DM17" i="6"/>
  <c r="DS17" i="6"/>
  <c r="DA10" i="6"/>
  <c r="EI10" i="6" s="1" a="1"/>
  <c r="EI10" i="6" s="1"/>
  <c r="DS13" i="6"/>
  <c r="CX17" i="6"/>
  <c r="CC13" i="6"/>
  <c r="CU16" i="6"/>
  <c r="DY16" i="6"/>
  <c r="CI15" i="6"/>
  <c r="CI16" i="6"/>
  <c r="DD17" i="6"/>
  <c r="DD13" i="6"/>
  <c r="DV13" i="6"/>
  <c r="DA17" i="6"/>
  <c r="EQ11" i="6" a="1"/>
  <c r="EQ11" i="6" s="1"/>
  <c r="AV9" i="6"/>
  <c r="BR9" i="6" s="1" a="1"/>
  <c r="BR9" i="6" s="1"/>
  <c r="EF11" i="6" a="1"/>
  <c r="EF11" i="6" s="1"/>
  <c r="EF12" i="6" a="1"/>
  <c r="EF12" i="6" s="1"/>
  <c r="EC11" i="6" a="1"/>
  <c r="EC11" i="6" s="1"/>
  <c r="EH11" i="6" a="1"/>
  <c r="EH11" i="6" s="1"/>
  <c r="EJ11" i="6" a="1"/>
  <c r="EJ11" i="6" s="1"/>
  <c r="EP10" i="6" a="1"/>
  <c r="EP10" i="6" s="1"/>
  <c r="X8" i="6"/>
  <c r="BJ8" i="6" s="1" a="1"/>
  <c r="BJ8" i="6" s="1"/>
  <c r="AD9" i="6"/>
  <c r="EA11" i="6" a="1"/>
  <c r="EA11" i="6" s="1"/>
  <c r="AY8" i="6"/>
  <c r="BS8" i="6" s="1" a="1"/>
  <c r="BS8" i="6" s="1"/>
  <c r="BB9" i="6"/>
  <c r="BT9" i="6" s="1" a="1"/>
  <c r="BT9" i="6" s="1"/>
  <c r="O9" i="6"/>
  <c r="BG9" i="6" s="1" a="1"/>
  <c r="BG9" i="6" s="1"/>
  <c r="AM8" i="6"/>
  <c r="BO8" i="6" s="1" a="1"/>
  <c r="BO8" i="6" s="1"/>
  <c r="L8" i="6"/>
  <c r="AY9" i="6"/>
  <c r="BS9" i="6" s="1" a="1"/>
  <c r="BS9" i="6" s="1"/>
  <c r="AG8" i="6"/>
  <c r="BM8" i="6" s="1" a="1"/>
  <c r="BM8" i="6" s="1"/>
  <c r="AP9" i="6"/>
  <c r="R9" i="6"/>
  <c r="BH9" i="6" s="1" a="1"/>
  <c r="BH9" i="6" s="1"/>
  <c r="AA9" i="6"/>
  <c r="L9" i="6"/>
  <c r="BF9" i="6" s="1" a="1"/>
  <c r="BF9" i="6" s="1"/>
  <c r="AS9" i="6"/>
  <c r="BQ9" i="6" s="1" a="1"/>
  <c r="BQ9" i="6" s="1"/>
  <c r="BB8" i="6"/>
  <c r="BT8" i="6" s="1" a="1"/>
  <c r="BT8" i="6" s="1"/>
  <c r="F9" i="6"/>
  <c r="BD9" i="6" s="1" a="1"/>
  <c r="BD9" i="6" s="1"/>
  <c r="O8" i="6"/>
  <c r="I9" i="6"/>
  <c r="BE9" i="6" s="1" a="1"/>
  <c r="BE9" i="6" s="1"/>
  <c r="AV8" i="6"/>
  <c r="BR8" i="6" s="1" a="1"/>
  <c r="BR8" i="6" s="1"/>
  <c r="EL10" i="6" a="1"/>
  <c r="EL10" i="6" s="1"/>
  <c r="EB12" i="6" a="1"/>
  <c r="EB12" i="6" s="1"/>
  <c r="EL11" i="6" a="1"/>
  <c r="EL11" i="6" s="1"/>
  <c r="EF10" i="6" a="1"/>
  <c r="EF10" i="6" s="1"/>
  <c r="AJ8" i="6"/>
  <c r="BN8" i="6" s="1" a="1"/>
  <c r="BN8" i="6" s="1"/>
  <c r="U9" i="6"/>
  <c r="BI9" i="6" s="1" a="1"/>
  <c r="BI9" i="6" s="1"/>
  <c r="EE10" i="6" a="1"/>
  <c r="EE10" i="6" s="1"/>
  <c r="AJ9" i="6"/>
  <c r="BN9" i="6" s="1" a="1"/>
  <c r="BN9" i="6" s="1"/>
  <c r="AA8" i="6"/>
  <c r="BK8" i="6" s="1" a="1"/>
  <c r="BK8" i="6" s="1"/>
  <c r="AP8" i="6"/>
  <c r="BP8" i="6" s="1" a="1"/>
  <c r="BP8" i="6" s="1"/>
  <c r="I8" i="6"/>
  <c r="BE8" i="6" s="1" a="1"/>
  <c r="BE8" i="6" s="1"/>
  <c r="AG9" i="6"/>
  <c r="BM9" i="6" s="1" a="1"/>
  <c r="BM9" i="6" s="1"/>
  <c r="EC12" i="6" a="1"/>
  <c r="EC12" i="6" s="1"/>
  <c r="EG12" i="6" a="1"/>
  <c r="EG12" i="6" s="1"/>
  <c r="EI12" i="6" a="1"/>
  <c r="EI12" i="6" s="1"/>
  <c r="ED11" i="6" a="1"/>
  <c r="ED11" i="6" s="1"/>
  <c r="R8" i="6"/>
  <c r="BH8" i="6" s="1" a="1"/>
  <c r="BH8" i="6" s="1"/>
  <c r="AM9" i="6"/>
  <c r="BO9" i="6" s="1" a="1"/>
  <c r="BO9" i="6" s="1"/>
  <c r="AD8" i="6"/>
  <c r="BL8" i="6" s="1" a="1"/>
  <c r="BL8" i="6" s="1"/>
  <c r="F8" i="6"/>
  <c r="BD8" i="6" s="1" a="1"/>
  <c r="BD8" i="6" s="1"/>
  <c r="BX8" i="20" a="1"/>
  <c r="BX8" i="20" s="1"/>
  <c r="BF11" i="6" a="1"/>
  <c r="BF11" i="6" s="1"/>
  <c r="EI9" i="6" a="1"/>
  <c r="EI9" i="6" s="1"/>
  <c r="BE10" i="6" a="1"/>
  <c r="BE10" i="6" s="1"/>
  <c r="BD12" i="6" a="1"/>
  <c r="BD12" i="6" s="1"/>
  <c r="EN12" i="6" a="1"/>
  <c r="EN12" i="6" s="1"/>
  <c r="BY17" i="20" a="1"/>
  <c r="BY17" i="20" s="1"/>
  <c r="BG11" i="6" a="1"/>
  <c r="BG11" i="6" s="1"/>
  <c r="BD10" i="6" a="1"/>
  <c r="BD10" i="6" s="1"/>
  <c r="EM10" i="6" a="1"/>
  <c r="EM10" i="6" s="1"/>
  <c r="EN11" i="6" a="1"/>
  <c r="EN11" i="6" s="1"/>
  <c r="EK11" i="6" a="1"/>
  <c r="EK11" i="6" s="1"/>
  <c r="EB10" i="6" a="1"/>
  <c r="EB10" i="6" s="1"/>
  <c r="EP8" i="6" a="1"/>
  <c r="EP8" i="6" s="1"/>
  <c r="BR11" i="6" a="1"/>
  <c r="BR11" i="6" s="1"/>
  <c r="BP12" i="6" a="1"/>
  <c r="BP12" i="6" s="1"/>
  <c r="BE12" i="6" a="1"/>
  <c r="BE12" i="6" s="1"/>
  <c r="EM8" i="6" a="1"/>
  <c r="EM8" i="6" s="1"/>
  <c r="BJ9" i="6" a="1"/>
  <c r="BJ9" i="6" s="1"/>
  <c r="BP11" i="6" a="1"/>
  <c r="BP11" i="6" s="1"/>
  <c r="BF12" i="6" a="1"/>
  <c r="BF12" i="6" s="1"/>
  <c r="ED9" i="6" a="1"/>
  <c r="ED9" i="6" s="1"/>
  <c r="EI8" i="6" a="1"/>
  <c r="EI8" i="6" s="1"/>
  <c r="BO12" i="6" a="1"/>
  <c r="BO12" i="6" s="1"/>
  <c r="EJ12" i="6" a="1"/>
  <c r="EJ12" i="6" s="1"/>
  <c r="EJ8" i="6" a="1"/>
  <c r="EJ8" i="6" s="1"/>
  <c r="EP9" i="6" a="1"/>
  <c r="EP9" i="6" s="1"/>
  <c r="BH10" i="6" a="1"/>
  <c r="BH10" i="6" s="1"/>
  <c r="EN9" i="6" a="1"/>
  <c r="EN9" i="6" s="1"/>
  <c r="CC12" i="20" a="1"/>
  <c r="CC12" i="20" s="1"/>
  <c r="EO10" i="6" a="1"/>
  <c r="EO10" i="6" s="1"/>
  <c r="EO8" i="6" a="1"/>
  <c r="EO8" i="6" s="1"/>
  <c r="BS11" i="6" a="1"/>
  <c r="BS11" i="6" s="1"/>
  <c r="EE12" i="6" a="1"/>
  <c r="EE12" i="6" s="1"/>
  <c r="AM20" i="20" a="1"/>
  <c r="AM20" i="20" s="1"/>
  <c r="BE11" i="6" a="1"/>
  <c r="BE11" i="6" s="1"/>
  <c r="BG12" i="6" a="1"/>
  <c r="BG12" i="6" s="1"/>
  <c r="CC8" i="20" a="1"/>
  <c r="CC8" i="20" s="1"/>
  <c r="EF8" i="6" a="1"/>
  <c r="EF8" i="6" s="1"/>
  <c r="EQ8" i="6" a="1"/>
  <c r="EQ8" i="6" s="1"/>
  <c r="EH9" i="6" a="1"/>
  <c r="EH9" i="6" s="1"/>
  <c r="EP11" i="6" a="1"/>
  <c r="EP11" i="6" s="1"/>
  <c r="EL12" i="6" a="1"/>
  <c r="EL12" i="6" s="1"/>
  <c r="BG10" i="6" a="1"/>
  <c r="BG10" i="6" s="1"/>
  <c r="AM8" i="20" a="1"/>
  <c r="AM8" i="20" s="1"/>
  <c r="CC10" i="20" a="1"/>
  <c r="CC10" i="20" s="1"/>
  <c r="AG8" i="20" a="1"/>
  <c r="AG8" i="20" s="1"/>
  <c r="EQ10" i="6" a="1"/>
  <c r="EQ10" i="6" s="1"/>
  <c r="EO11" i="6" a="1"/>
  <c r="EO11" i="6" s="1"/>
  <c r="ED12" i="6" a="1"/>
  <c r="ED12" i="6" s="1"/>
  <c r="BZ21" i="20" a="1"/>
  <c r="BZ21" i="20" s="1"/>
  <c r="BX16" i="20" a="1"/>
  <c r="BX16" i="20" s="1"/>
  <c r="CA8" i="20" a="1"/>
  <c r="CA8" i="20" s="1"/>
  <c r="ED8" i="6" a="1"/>
  <c r="ED8" i="6" s="1"/>
  <c r="EE8" i="6" a="1"/>
  <c r="EE8" i="6" s="1"/>
  <c r="CB13" i="20" a="1"/>
  <c r="CB13" i="20" s="1"/>
  <c r="EQ12" i="6" a="1"/>
  <c r="EQ12" i="6" s="1"/>
  <c r="ED10" i="6" a="1"/>
  <c r="ED10" i="6" s="1"/>
  <c r="EG11" i="6" a="1"/>
  <c r="EG11" i="6" s="1"/>
  <c r="EN8" i="6" a="1"/>
  <c r="EN8" i="6" s="1"/>
  <c r="EE11" i="6" a="1"/>
  <c r="EE11" i="6" s="1"/>
  <c r="EE9" i="6" a="1"/>
  <c r="EE9" i="6" s="1"/>
  <c r="EG8" i="6" a="1"/>
  <c r="EG8" i="6" s="1"/>
  <c r="EC8" i="6" a="1"/>
  <c r="EC8" i="6" s="1"/>
  <c r="BY15" i="20" a="1"/>
  <c r="BY15" i="20" s="1"/>
  <c r="BX11" i="20" a="1"/>
  <c r="BX11" i="20" s="1"/>
  <c r="BW10" i="20" a="1"/>
  <c r="BW10" i="20" s="1"/>
  <c r="EQ9" i="6" a="1"/>
  <c r="EQ9" i="6" s="1"/>
  <c r="EO9" i="6" a="1"/>
  <c r="EO9" i="6" s="1"/>
  <c r="BJ12" i="6" a="1"/>
  <c r="BJ12" i="6" s="1"/>
  <c r="BW17" i="20" a="1"/>
  <c r="BW17" i="20" s="1"/>
  <c r="EB8" i="6" a="1"/>
  <c r="EB8" i="6" s="1"/>
  <c r="BL11" i="6" a="1"/>
  <c r="BL11" i="6" s="1"/>
  <c r="BY20" i="20" a="1"/>
  <c r="BY20" i="20" s="1"/>
  <c r="EC10" i="6" a="1"/>
  <c r="EC10" i="6" s="1"/>
  <c r="EG9" i="6" a="1"/>
  <c r="EG9" i="6" s="1"/>
  <c r="CC15" i="20" a="1"/>
  <c r="CC15" i="20" s="1"/>
  <c r="EK9" i="6" a="1"/>
  <c r="EK9" i="6" s="1"/>
  <c r="AJ16" i="20" a="1"/>
  <c r="AJ16" i="20" s="1"/>
  <c r="AK12" i="20" a="1"/>
  <c r="AK12" i="20" s="1"/>
  <c r="BY21" i="20" a="1"/>
  <c r="BY21" i="20" s="1"/>
  <c r="CA13" i="20" a="1"/>
  <c r="CA13" i="20" s="1"/>
  <c r="EB9" i="6" a="1"/>
  <c r="EB9" i="6" s="1"/>
  <c r="AG11" i="20" a="1"/>
  <c r="AG11" i="20" s="1"/>
  <c r="BI10" i="6" a="1"/>
  <c r="BI10" i="6" s="1"/>
  <c r="BZ19" i="20" a="1"/>
  <c r="BZ19" i="20" s="1"/>
  <c r="AI21" i="20" a="1"/>
  <c r="AI21" i="20" s="1"/>
  <c r="AJ9" i="20" a="1"/>
  <c r="AJ9" i="20" s="1"/>
  <c r="BL12" i="6" a="1"/>
  <c r="BL12" i="6" s="1"/>
  <c r="BO11" i="6" a="1"/>
  <c r="BO11" i="6" s="1"/>
  <c r="EI11" i="6" a="1"/>
  <c r="EI11" i="6" s="1"/>
  <c r="BH11" i="6" a="1"/>
  <c r="BH11" i="6" s="1"/>
  <c r="BM10" i="6" a="1"/>
  <c r="BM10" i="6" s="1"/>
  <c r="BY14" i="20" a="1"/>
  <c r="BY14" i="20" s="1"/>
  <c r="EM11" i="6" a="1"/>
  <c r="EM11" i="6" s="1"/>
  <c r="CC13" i="20" a="1"/>
  <c r="CC13" i="20" s="1"/>
  <c r="CA15" i="20" a="1"/>
  <c r="CA15" i="20" s="1"/>
  <c r="BX22" i="20" a="1"/>
  <c r="BX22" i="20" s="1"/>
  <c r="BN11" i="6" a="1"/>
  <c r="BN11" i="6" s="1"/>
  <c r="AK8" i="20" a="1"/>
  <c r="AK8" i="20" s="1"/>
  <c r="AL16" i="20" a="1"/>
  <c r="AL16" i="20" s="1"/>
  <c r="BR12" i="6" a="1"/>
  <c r="BR12" i="6" s="1"/>
  <c r="BP10" i="6" a="1"/>
  <c r="BP10" i="6" s="1"/>
  <c r="BP9" i="6" a="1"/>
  <c r="BP9" i="6" s="1"/>
  <c r="BQ8" i="6" a="1"/>
  <c r="BQ8" i="6" s="1"/>
  <c r="BQ11" i="6" a="1"/>
  <c r="BQ11" i="6" s="1"/>
  <c r="BQ12" i="6" a="1"/>
  <c r="BQ12" i="6" s="1"/>
  <c r="BQ10" i="6" a="1"/>
  <c r="BQ10" i="6" s="1"/>
  <c r="BR10" i="6" a="1"/>
  <c r="BR10" i="6" s="1"/>
  <c r="BS10" i="6" a="1"/>
  <c r="BS10" i="6" s="1"/>
  <c r="BM11" i="6" a="1"/>
  <c r="BM11" i="6" s="1"/>
  <c r="BM12" i="6" a="1"/>
  <c r="BM12" i="6" s="1"/>
  <c r="EK10" i="6" a="1"/>
  <c r="EK10" i="6" s="1"/>
  <c r="AJ17" i="20" a="1"/>
  <c r="AJ17" i="20" s="1"/>
  <c r="AK11" i="20" a="1"/>
  <c r="AK11" i="20" s="1"/>
  <c r="BK11" i="6" a="1"/>
  <c r="BK11" i="6" s="1"/>
  <c r="BK10" i="6" a="1"/>
  <c r="BK10" i="6" s="1"/>
  <c r="BL10" i="6" a="1"/>
  <c r="BL10" i="6" s="1"/>
  <c r="BO10" i="6" a="1"/>
  <c r="BO10" i="6" s="1"/>
  <c r="CC11" i="20" a="1"/>
  <c r="CC11" i="20" s="1"/>
  <c r="EJ9" i="6" a="1"/>
  <c r="EJ9" i="6" s="1"/>
  <c r="BK9" i="6" a="1"/>
  <c r="BK9" i="6" s="1"/>
  <c r="BN10" i="6" a="1"/>
  <c r="BN10" i="6" s="1"/>
  <c r="CB20" i="20" a="1"/>
  <c r="CB20" i="20" s="1"/>
  <c r="AI18" i="20" a="1"/>
  <c r="AI18" i="20" s="1"/>
  <c r="AK9" i="20" a="1"/>
  <c r="AK9" i="20" s="1"/>
  <c r="BL9" i="6" a="1"/>
  <c r="BL9" i="6" s="1"/>
  <c r="BN12" i="6" a="1"/>
  <c r="BN12" i="6" s="1"/>
  <c r="BK12" i="6" a="1"/>
  <c r="BK12" i="6" s="1"/>
  <c r="BI8" i="6" a="1"/>
  <c r="BI8" i="6" s="1"/>
  <c r="BJ11" i="6" a="1"/>
  <c r="BJ11" i="6" s="1"/>
  <c r="BI11" i="6" a="1"/>
  <c r="BI11" i="6" s="1"/>
  <c r="BI12" i="6" a="1"/>
  <c r="BI12" i="6" s="1"/>
  <c r="BJ10" i="6" a="1"/>
  <c r="BJ10" i="6" s="1"/>
  <c r="BH12" i="6" a="1"/>
  <c r="BH12" i="6" s="1"/>
  <c r="AJ18" i="20" a="1"/>
  <c r="AJ18" i="20" s="1"/>
  <c r="EH8" i="6" a="1"/>
  <c r="EH8" i="6" s="1"/>
  <c r="CC17" i="20" a="1"/>
  <c r="CC17" i="20" s="1"/>
  <c r="AL21" i="20" a="1"/>
  <c r="AL21" i="20" s="1"/>
  <c r="AL13" i="20" a="1"/>
  <c r="AL13" i="20" s="1"/>
  <c r="AM17" i="20" a="1"/>
  <c r="AM17" i="20" s="1"/>
  <c r="AM12" i="20" a="1"/>
  <c r="AM12" i="20" s="1"/>
  <c r="AM15" i="20" a="1"/>
  <c r="AM15" i="20" s="1"/>
  <c r="AM9" i="20" a="1"/>
  <c r="AM9" i="20" s="1"/>
  <c r="AM19" i="20" a="1"/>
  <c r="AM19" i="20" s="1"/>
  <c r="AM18" i="20" a="1"/>
  <c r="AM18" i="20" s="1"/>
  <c r="AM10" i="20" a="1"/>
  <c r="AM10" i="20" s="1"/>
  <c r="AM11" i="20" a="1"/>
  <c r="AM11" i="20" s="1"/>
  <c r="AM21" i="20" a="1"/>
  <c r="AM21" i="20" s="1"/>
  <c r="AM14" i="20" a="1"/>
  <c r="AM14" i="20" s="1"/>
  <c r="AM13" i="20" a="1"/>
  <c r="AM13" i="20" s="1"/>
  <c r="AM16" i="20" a="1"/>
  <c r="AM16" i="20" s="1"/>
  <c r="AL8" i="20" a="1"/>
  <c r="AL8" i="20" s="1"/>
  <c r="AL18" i="20" a="1"/>
  <c r="AL18" i="20" s="1"/>
  <c r="EL8" i="6" a="1"/>
  <c r="EL8" i="6" s="1"/>
  <c r="AL12" i="20" a="1"/>
  <c r="AL12" i="20" s="1"/>
  <c r="AL11" i="20" a="1"/>
  <c r="AL11" i="20" s="1"/>
  <c r="AL19" i="20" a="1"/>
  <c r="AL19" i="20" s="1"/>
  <c r="AL17" i="20" a="1"/>
  <c r="AL17" i="20" s="1"/>
  <c r="AI19" i="20" a="1"/>
  <c r="AI19" i="20" s="1"/>
  <c r="AL10" i="20" a="1"/>
  <c r="AL10" i="20" s="1"/>
  <c r="AL15" i="20" a="1"/>
  <c r="AL15" i="20" s="1"/>
  <c r="AL9" i="20" a="1"/>
  <c r="AL9" i="20" s="1"/>
  <c r="AL14" i="20" a="1"/>
  <c r="AL14" i="20" s="1"/>
  <c r="AL20" i="20" a="1"/>
  <c r="AL20" i="20" s="1"/>
  <c r="AJ10" i="20" a="1"/>
  <c r="AJ10" i="20" s="1"/>
  <c r="AK17" i="20" a="1"/>
  <c r="AK17" i="20" s="1"/>
  <c r="AK19" i="20" a="1"/>
  <c r="AK19" i="20" s="1"/>
  <c r="AK15" i="20" a="1"/>
  <c r="AK15" i="20" s="1"/>
  <c r="AK13" i="20" a="1"/>
  <c r="AK13" i="20" s="1"/>
  <c r="AK10" i="20" a="1"/>
  <c r="AK10" i="20" s="1"/>
  <c r="AK21" i="20" a="1"/>
  <c r="AK21" i="20" s="1"/>
  <c r="AK18" i="20" a="1"/>
  <c r="AK18" i="20" s="1"/>
  <c r="CC16" i="20" a="1"/>
  <c r="CC16" i="20" s="1"/>
  <c r="AK14" i="20" a="1"/>
  <c r="AK14" i="20" s="1"/>
  <c r="AK20" i="20" a="1"/>
  <c r="AK20" i="20" s="1"/>
  <c r="AK16" i="20" a="1"/>
  <c r="AK16" i="20" s="1"/>
  <c r="AH8" i="20" a="1"/>
  <c r="AH8" i="20" s="1"/>
  <c r="AI20" i="20" a="1"/>
  <c r="AI20" i="20" s="1"/>
  <c r="AJ13" i="20" a="1"/>
  <c r="AJ13" i="20" s="1"/>
  <c r="AJ14" i="20" a="1"/>
  <c r="AJ14" i="20" s="1"/>
  <c r="AJ8" i="20" a="1"/>
  <c r="AJ8" i="20" s="1"/>
  <c r="AJ20" i="20" a="1"/>
  <c r="AJ20" i="20" s="1"/>
  <c r="AJ15" i="20" a="1"/>
  <c r="AJ15" i="20" s="1"/>
  <c r="AJ21" i="20" a="1"/>
  <c r="AJ21" i="20" s="1"/>
  <c r="AJ11" i="20" a="1"/>
  <c r="AJ11" i="20" s="1"/>
  <c r="AJ12" i="20" a="1"/>
  <c r="AJ12" i="20" s="1"/>
  <c r="AJ19" i="20" a="1"/>
  <c r="AJ19" i="20" s="1"/>
  <c r="AI14" i="20" a="1"/>
  <c r="AI14" i="20" s="1"/>
  <c r="AI16" i="20" a="1"/>
  <c r="AI16" i="20" s="1"/>
  <c r="AI13" i="20" a="1"/>
  <c r="AI13" i="20" s="1"/>
  <c r="AI15" i="20" a="1"/>
  <c r="AI15" i="20" s="1"/>
  <c r="AI10" i="20" a="1"/>
  <c r="AI10" i="20" s="1"/>
  <c r="AI11" i="20" a="1"/>
  <c r="AI11" i="20" s="1"/>
  <c r="AI17" i="20" a="1"/>
  <c r="AI17" i="20" s="1"/>
  <c r="AI9" i="20" a="1"/>
  <c r="AI9" i="20" s="1"/>
  <c r="AI8" i="20" a="1"/>
  <c r="AI8" i="20" s="1"/>
  <c r="AI12" i="20" a="1"/>
  <c r="AI12" i="20" s="1"/>
  <c r="BF10" i="6" a="1"/>
  <c r="BF10" i="6" s="1"/>
  <c r="AG17" i="20" a="1"/>
  <c r="AG17" i="20" s="1"/>
  <c r="AG15" i="20" a="1"/>
  <c r="AG15" i="20" s="1"/>
  <c r="AH15" i="20" a="1"/>
  <c r="AH15" i="20" s="1"/>
  <c r="AH10" i="20" a="1"/>
  <c r="AH10" i="20" s="1"/>
  <c r="AH16" i="20" a="1"/>
  <c r="AH16" i="20" s="1"/>
  <c r="AH20" i="20" a="1"/>
  <c r="AH20" i="20" s="1"/>
  <c r="AH21" i="20" a="1"/>
  <c r="AH21" i="20" s="1"/>
  <c r="AH14" i="20" a="1"/>
  <c r="AH14" i="20" s="1"/>
  <c r="AH17" i="20" a="1"/>
  <c r="AH17" i="20" s="1"/>
  <c r="AH12" i="20" a="1"/>
  <c r="AH12" i="20" s="1"/>
  <c r="AH9" i="20" a="1"/>
  <c r="AH9" i="20" s="1"/>
  <c r="AH18" i="20" a="1"/>
  <c r="AH18" i="20" s="1"/>
  <c r="AG19" i="20" a="1"/>
  <c r="AG19" i="20" s="1"/>
  <c r="AH11" i="20" a="1"/>
  <c r="AH11" i="20" s="1"/>
  <c r="AH19" i="20" a="1"/>
  <c r="AH19" i="20" s="1"/>
  <c r="AG16" i="20" a="1"/>
  <c r="AG16" i="20" s="1"/>
  <c r="AG12" i="20" a="1"/>
  <c r="AG12" i="20" s="1"/>
  <c r="AG14" i="20" a="1"/>
  <c r="AG14" i="20" s="1"/>
  <c r="AG9" i="20" a="1"/>
  <c r="AG9" i="20" s="1"/>
  <c r="AG20" i="20" a="1"/>
  <c r="AG20" i="20" s="1"/>
  <c r="AG10" i="20" a="1"/>
  <c r="AG10" i="20" s="1"/>
  <c r="AG21" i="20" a="1"/>
  <c r="AG21" i="20" s="1"/>
  <c r="AG13" i="20" a="1"/>
  <c r="AG13" i="20" s="1"/>
  <c r="AG18" i="20" a="1"/>
  <c r="AG18" i="20" s="1"/>
  <c r="BZ12" i="20" a="1"/>
  <c r="BZ12" i="20" s="1"/>
  <c r="BZ10" i="20" a="1"/>
  <c r="BZ10" i="20" s="1"/>
  <c r="CB21" i="20" a="1"/>
  <c r="CB21" i="20" s="1"/>
  <c r="CB12" i="20" a="1"/>
  <c r="CB12" i="20" s="1"/>
  <c r="BZ16" i="20" a="1"/>
  <c r="BZ16" i="20" s="1"/>
  <c r="CB10" i="20" a="1"/>
  <c r="CB10" i="20" s="1"/>
  <c r="BZ13" i="20" a="1"/>
  <c r="BZ13" i="20" s="1"/>
  <c r="BY11" i="20" a="1"/>
  <c r="BY11" i="20" s="1"/>
  <c r="CB16" i="20" a="1"/>
  <c r="CB16" i="20" s="1"/>
  <c r="CC19" i="20" a="1"/>
  <c r="CC19" i="20" s="1"/>
  <c r="BW8" i="20" a="1"/>
  <c r="BW8" i="20" s="1"/>
  <c r="BX12" i="20" a="1"/>
  <c r="BX12" i="20" s="1"/>
  <c r="BW15" i="20" a="1"/>
  <c r="BW15" i="20" s="1"/>
  <c r="BX18" i="20" a="1"/>
  <c r="BX18" i="20" s="1"/>
  <c r="BX9" i="20" a="1"/>
  <c r="BX9" i="20" s="1"/>
  <c r="CA14" i="20" a="1"/>
  <c r="CA14" i="20" s="1"/>
  <c r="CC9" i="20" a="1"/>
  <c r="CC9" i="20" s="1"/>
  <c r="BZ14" i="20" a="1"/>
  <c r="BZ14" i="20" s="1"/>
  <c r="BZ20" i="20" a="1"/>
  <c r="BZ20" i="20" s="1"/>
  <c r="BW16" i="20" a="1"/>
  <c r="BW16" i="20" s="1"/>
  <c r="CB19" i="20" a="1"/>
  <c r="CB19" i="20" s="1"/>
  <c r="BG8" i="6" a="1"/>
  <c r="BG8" i="6" s="1"/>
  <c r="CC20" i="20" a="1"/>
  <c r="CC20" i="20" s="1"/>
  <c r="BW14" i="20" a="1"/>
  <c r="BW14" i="20" s="1"/>
  <c r="BX21" i="20" a="1"/>
  <c r="BX21" i="20" s="1"/>
  <c r="BX15" i="20" a="1"/>
  <c r="BX15" i="20" s="1"/>
  <c r="CB14" i="20" a="1"/>
  <c r="CB14" i="20" s="1"/>
  <c r="CA21" i="20" a="1"/>
  <c r="CA21" i="20" s="1"/>
  <c r="BW12" i="20" a="1"/>
  <c r="BW12" i="20" s="1"/>
  <c r="BX19" i="20" a="1"/>
  <c r="BX19" i="20" s="1"/>
  <c r="BW21" i="20" a="1"/>
  <c r="BW21" i="20" s="1"/>
  <c r="BZ22" i="20" a="1"/>
  <c r="BZ22" i="20" s="1"/>
  <c r="BY18" i="20" a="1"/>
  <c r="BY18" i="20" s="1"/>
  <c r="BY10" i="20" a="1"/>
  <c r="BY10" i="20" s="1"/>
  <c r="CA22" i="20" a="1"/>
  <c r="CA22" i="20" s="1"/>
  <c r="CC22" i="20" a="1"/>
  <c r="CC22" i="20" s="1"/>
  <c r="CA18" i="20" a="1"/>
  <c r="CA18" i="20" s="1"/>
  <c r="CA20" i="20" a="1"/>
  <c r="CA20" i="20" s="1"/>
  <c r="EN10" i="6" a="1"/>
  <c r="EN10" i="6" s="1"/>
  <c r="EK8" i="6" a="1"/>
  <c r="EK8" i="6" s="1"/>
  <c r="EK12" i="6" a="1"/>
  <c r="EK12" i="6" s="1"/>
  <c r="BX17" i="20" a="1"/>
  <c r="BX17" i="20" s="1"/>
  <c r="CB22" i="20" a="1"/>
  <c r="CB22" i="20" s="1"/>
  <c r="BZ8" i="20" a="1"/>
  <c r="BZ8" i="20" s="1"/>
  <c r="BX20" i="20" a="1"/>
  <c r="BX20" i="20" s="1"/>
  <c r="CB9" i="20" a="1"/>
  <c r="CB9" i="20" s="1"/>
  <c r="CC18" i="20" a="1"/>
  <c r="CC18" i="20" s="1"/>
  <c r="BS12" i="6" a="1"/>
  <c r="BS12" i="6" s="1"/>
  <c r="BY19" i="20" a="1"/>
  <c r="BY19" i="20" s="1"/>
  <c r="BW19" i="20" a="1"/>
  <c r="BW19" i="20" s="1"/>
  <c r="BZ15" i="20" a="1"/>
  <c r="BZ15" i="20" s="1"/>
  <c r="BW11" i="20" a="1"/>
  <c r="BW11" i="20" s="1"/>
  <c r="BW9" i="20" a="1"/>
  <c r="BW9" i="20" s="1"/>
  <c r="BZ9" i="20" a="1"/>
  <c r="BZ9" i="20" s="1"/>
  <c r="BX10" i="20" a="1"/>
  <c r="BX10" i="20" s="1"/>
  <c r="BY12" i="20" a="1"/>
  <c r="BY12" i="20" s="1"/>
  <c r="CA9" i="20" a="1"/>
  <c r="CA9" i="20" s="1"/>
  <c r="BZ17" i="20" a="1"/>
  <c r="BZ17" i="20" s="1"/>
  <c r="CA19" i="20" a="1"/>
  <c r="CA19" i="20" s="1"/>
  <c r="BW13" i="20" a="1"/>
  <c r="BW13" i="20" s="1"/>
  <c r="CA11" i="20" a="1"/>
  <c r="CA11" i="20" s="1"/>
  <c r="BW22" i="20" a="1"/>
  <c r="BW22" i="20" s="1"/>
  <c r="CA17" i="20" a="1"/>
  <c r="CA17" i="20" s="1"/>
  <c r="CB15" i="20" a="1"/>
  <c r="CB15" i="20" s="1"/>
  <c r="BZ18" i="20" a="1"/>
  <c r="BZ18" i="20" s="1"/>
  <c r="CA10" i="20" a="1"/>
  <c r="CA10" i="20" s="1"/>
  <c r="BW18" i="20" a="1"/>
  <c r="BW18" i="20" s="1"/>
  <c r="BZ11" i="20" a="1"/>
  <c r="BZ11" i="20" s="1"/>
  <c r="CA16" i="20" a="1"/>
  <c r="CA16" i="20" s="1"/>
  <c r="BW20" i="20" a="1"/>
  <c r="BW20" i="20" s="1"/>
  <c r="CC21" i="20" a="1"/>
  <c r="CC21" i="20" s="1"/>
  <c r="BY8" i="20" a="1"/>
  <c r="BY8" i="20" s="1"/>
  <c r="BY13" i="20" a="1"/>
  <c r="BY13" i="20" s="1"/>
  <c r="CB11" i="20" a="1"/>
  <c r="CB11" i="20" s="1"/>
  <c r="CB18" i="20" a="1"/>
  <c r="CB18" i="20" s="1"/>
  <c r="CA12" i="20" a="1"/>
  <c r="CA12" i="20" s="1"/>
  <c r="CC14" i="20" a="1"/>
  <c r="CC14" i="20" s="1"/>
  <c r="BX13" i="20" a="1"/>
  <c r="BX13" i="20" s="1"/>
  <c r="BX14" i="20" a="1"/>
  <c r="BX14" i="20" s="1"/>
  <c r="CB17" i="20" a="1"/>
  <c r="CB17" i="20" s="1"/>
  <c r="BY16" i="20" a="1"/>
  <c r="BY16" i="20" s="1"/>
  <c r="BY9" i="20" a="1"/>
  <c r="BY9" i="20" s="1"/>
  <c r="CB8" i="20" a="1"/>
  <c r="CB8" i="20" s="1"/>
  <c r="BD11" i="6" a="1"/>
  <c r="BD11" i="6" s="1"/>
  <c r="BF8" i="6" a="1"/>
  <c r="BF8" i="6" s="1"/>
  <c r="EF9" i="6" a="1"/>
  <c r="EF9" i="6" s="1"/>
  <c r="EA10" i="6" a="1"/>
  <c r="EA10" i="6" s="1"/>
  <c r="EH12" i="6" a="1"/>
  <c r="EH12" i="6" s="1"/>
  <c r="EM9" i="6" a="1"/>
  <c r="EM9" i="6" s="1"/>
  <c r="EC9" i="6" a="1"/>
  <c r="EC9" i="6" s="1"/>
  <c r="AH13" i="20" a="1"/>
  <c r="AH13" i="20" s="1"/>
  <c r="B17" i="21"/>
  <c r="CH13" i="20" l="1"/>
  <c r="CE13" i="20"/>
  <c r="CF13" i="20"/>
  <c r="CG13" i="20"/>
  <c r="O17" i="21" s="1"/>
  <c r="CF11" i="20"/>
  <c r="CG11" i="20"/>
  <c r="O15" i="21" s="1"/>
  <c r="CH11" i="20"/>
  <c r="CE11" i="20"/>
  <c r="K15" i="21" s="1"/>
  <c r="CG8" i="20"/>
  <c r="CE8" i="20"/>
  <c r="CF8" i="20"/>
  <c r="CH8" i="20"/>
  <c r="AO13" i="20"/>
  <c r="AR13" i="20"/>
  <c r="AQ13" i="20"/>
  <c r="AP13" i="20"/>
  <c r="AQ9" i="20"/>
  <c r="AP9" i="20"/>
  <c r="AO9" i="20"/>
  <c r="AR9" i="20"/>
  <c r="R13" i="21" s="1"/>
  <c r="AQ11" i="20"/>
  <c r="AO11" i="20"/>
  <c r="AP11" i="20"/>
  <c r="AR11" i="20"/>
  <c r="R15" i="21" s="1"/>
  <c r="AQ8" i="20"/>
  <c r="AR8" i="20"/>
  <c r="AO8" i="20"/>
  <c r="AP8" i="20"/>
  <c r="AO14" i="20"/>
  <c r="AR14" i="20"/>
  <c r="AP14" i="20"/>
  <c r="AQ14" i="20"/>
  <c r="AR15" i="20"/>
  <c r="AO15" i="20"/>
  <c r="AP15" i="20"/>
  <c r="AQ15" i="20"/>
  <c r="CG12" i="20"/>
  <c r="O16" i="21" s="1"/>
  <c r="CE12" i="20"/>
  <c r="K16" i="21" s="1"/>
  <c r="CF12" i="20"/>
  <c r="CH12" i="20"/>
  <c r="Q16" i="21" s="1"/>
  <c r="CE15" i="20"/>
  <c r="CG15" i="20"/>
  <c r="CH15" i="20"/>
  <c r="CF15" i="20"/>
  <c r="AR10" i="20"/>
  <c r="R14" i="21" s="1"/>
  <c r="AO10" i="20"/>
  <c r="L14" i="21" s="1"/>
  <c r="AP10" i="20"/>
  <c r="AQ10" i="20"/>
  <c r="P14" i="21" s="1"/>
  <c r="AQ12" i="20"/>
  <c r="P16" i="21" s="1"/>
  <c r="AP12" i="20"/>
  <c r="AR12" i="20"/>
  <c r="R16" i="21" s="1"/>
  <c r="AO12" i="20"/>
  <c r="L16" i="21" s="1"/>
  <c r="AQ17" i="20"/>
  <c r="AR17" i="20"/>
  <c r="AO17" i="20"/>
  <c r="AP17" i="20"/>
  <c r="CG9" i="20"/>
  <c r="O13" i="21" s="1"/>
  <c r="CH9" i="20"/>
  <c r="CE9" i="20"/>
  <c r="K13" i="21" s="1"/>
  <c r="CF9" i="20"/>
  <c r="M13" i="21" s="1"/>
  <c r="CF14" i="20"/>
  <c r="CG14" i="20"/>
  <c r="CH14" i="20"/>
  <c r="CE14" i="20"/>
  <c r="CG16" i="20"/>
  <c r="CE16" i="20"/>
  <c r="CH16" i="20"/>
  <c r="CF16" i="20"/>
  <c r="AQ16" i="20"/>
  <c r="AP16" i="20"/>
  <c r="AO16" i="20"/>
  <c r="AR16" i="20"/>
  <c r="CG17" i="20"/>
  <c r="CH17" i="20"/>
  <c r="CE17" i="20"/>
  <c r="CF17" i="20"/>
  <c r="CH10" i="20"/>
  <c r="CE10" i="20"/>
  <c r="K14" i="21" s="1"/>
  <c r="CF10" i="20"/>
  <c r="CG10" i="20"/>
  <c r="O14" i="21" s="1"/>
  <c r="ES12" i="6"/>
  <c r="C16" i="21" s="1"/>
  <c r="ES9" i="6"/>
  <c r="C13" i="21" s="1"/>
  <c r="ET12" i="6"/>
  <c r="E16" i="21" s="1"/>
  <c r="BX9" i="6"/>
  <c r="H13" i="21" s="1"/>
  <c r="BY9" i="6"/>
  <c r="J13" i="21" s="1"/>
  <c r="BW9" i="6"/>
  <c r="F13" i="21" s="1"/>
  <c r="BV9" i="6"/>
  <c r="D13" i="21" s="1"/>
  <c r="BY12" i="6"/>
  <c r="J16" i="21" s="1"/>
  <c r="BW12" i="6"/>
  <c r="F16" i="21" s="1"/>
  <c r="BX12" i="6"/>
  <c r="H16" i="21" s="1"/>
  <c r="BV12" i="6"/>
  <c r="D16" i="21" s="1"/>
  <c r="EV12" i="6"/>
  <c r="I16" i="21" s="1"/>
  <c r="EU9" i="6"/>
  <c r="G13" i="21" s="1"/>
  <c r="EU8" i="6"/>
  <c r="G12" i="21" s="1"/>
  <c r="EV8" i="6"/>
  <c r="I12" i="21" s="1"/>
  <c r="ET8" i="6"/>
  <c r="E12" i="21" s="1"/>
  <c r="ES8" i="6"/>
  <c r="C12" i="21" s="1"/>
  <c r="BV10" i="6"/>
  <c r="D14" i="21" s="1"/>
  <c r="BY10" i="6"/>
  <c r="J14" i="21" s="1"/>
  <c r="BW10" i="6"/>
  <c r="F14" i="21" s="1"/>
  <c r="BX10" i="6"/>
  <c r="H14" i="21" s="1"/>
  <c r="EV9" i="6"/>
  <c r="I13" i="21" s="1"/>
  <c r="BY11" i="6"/>
  <c r="J15" i="21" s="1"/>
  <c r="BV11" i="6"/>
  <c r="D15" i="21" s="1"/>
  <c r="BX11" i="6"/>
  <c r="H15" i="21" s="1"/>
  <c r="BW11" i="6"/>
  <c r="F15" i="21" s="1"/>
  <c r="BY8" i="6"/>
  <c r="J12" i="21" s="1"/>
  <c r="BX8" i="6"/>
  <c r="H12" i="21" s="1"/>
  <c r="BW8" i="6"/>
  <c r="F12" i="21" s="1"/>
  <c r="BV8" i="6"/>
  <c r="D12" i="21" s="1"/>
  <c r="EU12" i="6"/>
  <c r="G16" i="21" s="1"/>
  <c r="ET9" i="6"/>
  <c r="E13" i="21" s="1"/>
  <c r="ES10" i="6"/>
  <c r="C14" i="21" s="1"/>
  <c r="ET10" i="6"/>
  <c r="E14" i="21" s="1"/>
  <c r="EU10" i="6"/>
  <c r="G14" i="21" s="1"/>
  <c r="EV10" i="6"/>
  <c r="I14" i="21" s="1"/>
  <c r="ES11" i="6"/>
  <c r="C15" i="21" s="1"/>
  <c r="ET11" i="6"/>
  <c r="E15" i="21" s="1"/>
  <c r="EU11" i="6"/>
  <c r="G15" i="21" s="1"/>
  <c r="EV11" i="6"/>
  <c r="I15" i="21" s="1"/>
  <c r="BY22" i="20" a="1"/>
  <c r="BY22" i="20" s="1"/>
  <c r="EN13" i="6" a="1"/>
  <c r="EN13" i="6" s="1"/>
  <c r="EB13" i="6" a="1"/>
  <c r="EB13" i="6" s="1"/>
  <c r="BR13" i="6" a="1"/>
  <c r="BR13" i="6" s="1"/>
  <c r="EC13" i="6" a="1"/>
  <c r="EC13" i="6" s="1"/>
  <c r="BG13" i="6" a="1"/>
  <c r="BG13" i="6" s="1"/>
  <c r="EF13" i="6" a="1"/>
  <c r="EF13" i="6" s="1"/>
  <c r="BS13" i="6" a="1"/>
  <c r="BS13" i="6" s="1"/>
  <c r="EJ13" i="6" a="1"/>
  <c r="EJ13" i="6" s="1"/>
  <c r="BF13" i="6" a="1"/>
  <c r="BF13" i="6" s="1"/>
  <c r="EM13" i="6" a="1"/>
  <c r="EM13" i="6" s="1"/>
  <c r="BQ13" i="6" a="1"/>
  <c r="BQ13" i="6" s="1"/>
  <c r="BN13" i="6" a="1"/>
  <c r="BN13" i="6" s="1"/>
  <c r="EI13" i="6" a="1"/>
  <c r="EI13" i="6" s="1"/>
  <c r="BL13" i="6" a="1"/>
  <c r="BL13" i="6" s="1"/>
  <c r="BE13" i="6" a="1"/>
  <c r="BE13" i="6" s="1"/>
  <c r="EA13" i="6" a="1"/>
  <c r="EA13" i="6" s="1"/>
  <c r="EQ13" i="6" a="1"/>
  <c r="EQ13" i="6" s="1"/>
  <c r="BK13" i="6" a="1"/>
  <c r="BK13" i="6" s="1"/>
  <c r="BO13" i="6" a="1"/>
  <c r="BO13" i="6" s="1"/>
  <c r="BJ13" i="6" a="1"/>
  <c r="BJ13" i="6" s="1"/>
  <c r="BP13" i="6" a="1"/>
  <c r="BP13" i="6" s="1"/>
  <c r="EK13" i="6" a="1"/>
  <c r="EK13" i="6" s="1"/>
  <c r="BM13" i="6" a="1"/>
  <c r="BM13" i="6" s="1"/>
  <c r="BH13" i="6" a="1"/>
  <c r="BH13" i="6" s="1"/>
  <c r="EO13" i="6" a="1"/>
  <c r="EO13" i="6" s="1"/>
  <c r="BI13" i="6" a="1"/>
  <c r="BI13" i="6" s="1"/>
  <c r="EG13" i="6" a="1"/>
  <c r="EG13" i="6" s="1"/>
  <c r="ED13" i="6" a="1"/>
  <c r="ED13" i="6" s="1"/>
  <c r="EE13" i="6" a="1"/>
  <c r="EE13" i="6" s="1"/>
  <c r="EH13" i="6" a="1"/>
  <c r="EH13" i="6" s="1"/>
  <c r="EL13" i="6" a="1"/>
  <c r="EL13" i="6" s="1"/>
  <c r="EP13" i="6" a="1"/>
  <c r="EP13" i="6" s="1"/>
  <c r="BD13" i="6" a="1"/>
  <c r="BD13" i="6" s="1"/>
  <c r="BT13" i="6" a="1"/>
  <c r="BT13" i="6" s="1"/>
  <c r="B18" i="21"/>
  <c r="BF14" i="6" a="1"/>
  <c r="BF14" i="6" s="1"/>
  <c r="BL14" i="6" a="1"/>
  <c r="BL14" i="6" s="1"/>
  <c r="M14" i="21" l="1"/>
  <c r="M16" i="21"/>
  <c r="N14" i="21"/>
  <c r="L12" i="21"/>
  <c r="L79" i="21"/>
  <c r="L76" i="21"/>
  <c r="L109" i="21"/>
  <c r="L111" i="21"/>
  <c r="L66" i="21"/>
  <c r="L63" i="21"/>
  <c r="L62" i="21"/>
  <c r="L78" i="21"/>
  <c r="L82" i="21"/>
  <c r="L86" i="21"/>
  <c r="L92" i="21"/>
  <c r="L60" i="21"/>
  <c r="L70" i="21"/>
  <c r="L105" i="21"/>
  <c r="L74" i="21"/>
  <c r="L98" i="21"/>
  <c r="L104" i="21"/>
  <c r="L68" i="21"/>
  <c r="L96" i="21"/>
  <c r="L81" i="21"/>
  <c r="L100" i="21"/>
  <c r="L69" i="21"/>
  <c r="L93" i="21"/>
  <c r="L65" i="21"/>
  <c r="L61" i="21"/>
  <c r="L106" i="21"/>
  <c r="L91" i="21"/>
  <c r="L88" i="21"/>
  <c r="L72" i="21"/>
  <c r="L99" i="21"/>
  <c r="L75" i="21"/>
  <c r="L80" i="21"/>
  <c r="L102" i="21"/>
  <c r="L103" i="21"/>
  <c r="L77" i="21"/>
  <c r="L83" i="21"/>
  <c r="L89" i="21"/>
  <c r="L84" i="21"/>
  <c r="L108" i="21"/>
  <c r="L101" i="21"/>
  <c r="L110" i="21"/>
  <c r="L94" i="21"/>
  <c r="L107" i="21"/>
  <c r="L97" i="21"/>
  <c r="L67" i="21"/>
  <c r="L71" i="21"/>
  <c r="L87" i="21"/>
  <c r="L85" i="21"/>
  <c r="L90" i="21"/>
  <c r="L95" i="21"/>
  <c r="L64" i="21"/>
  <c r="L73" i="21"/>
  <c r="N15" i="21"/>
  <c r="L13" i="21"/>
  <c r="P17" i="21"/>
  <c r="M12" i="21"/>
  <c r="M98" i="21"/>
  <c r="M106" i="21"/>
  <c r="M79" i="21"/>
  <c r="M91" i="21"/>
  <c r="M75" i="21"/>
  <c r="M63" i="21"/>
  <c r="M82" i="21"/>
  <c r="M102" i="21"/>
  <c r="M69" i="21"/>
  <c r="M71" i="21"/>
  <c r="M84" i="21"/>
  <c r="M83" i="21"/>
  <c r="M87" i="21"/>
  <c r="M61" i="21"/>
  <c r="M108" i="21"/>
  <c r="M88" i="21"/>
  <c r="M72" i="21"/>
  <c r="M60" i="21"/>
  <c r="M70" i="21"/>
  <c r="M103" i="21"/>
  <c r="M93" i="21"/>
  <c r="M77" i="21"/>
  <c r="M68" i="21"/>
  <c r="M109" i="21"/>
  <c r="M99" i="21"/>
  <c r="M111" i="21"/>
  <c r="M66" i="21"/>
  <c r="M104" i="21"/>
  <c r="M76" i="21"/>
  <c r="M96" i="21"/>
  <c r="M78" i="21"/>
  <c r="M86" i="21"/>
  <c r="M81" i="21"/>
  <c r="M100" i="21"/>
  <c r="M92" i="21"/>
  <c r="M65" i="21"/>
  <c r="M80" i="21"/>
  <c r="M62" i="21"/>
  <c r="M105" i="21"/>
  <c r="M74" i="21"/>
  <c r="M85" i="21"/>
  <c r="M64" i="21"/>
  <c r="M97" i="21"/>
  <c r="M90" i="21"/>
  <c r="M67" i="21"/>
  <c r="M73" i="21"/>
  <c r="M110" i="21"/>
  <c r="M107" i="21"/>
  <c r="M89" i="21"/>
  <c r="M101" i="21"/>
  <c r="M94" i="21"/>
  <c r="M95" i="21"/>
  <c r="Q15" i="21"/>
  <c r="M17" i="21"/>
  <c r="Q13" i="21"/>
  <c r="N16" i="21"/>
  <c r="R12" i="21"/>
  <c r="R91" i="21"/>
  <c r="R75" i="21"/>
  <c r="R62" i="21"/>
  <c r="R78" i="21"/>
  <c r="R81" i="21"/>
  <c r="R105" i="21"/>
  <c r="R104" i="21"/>
  <c r="R79" i="21"/>
  <c r="R68" i="21"/>
  <c r="R76" i="21"/>
  <c r="R88" i="21"/>
  <c r="R109" i="21"/>
  <c r="R72" i="21"/>
  <c r="R99" i="21"/>
  <c r="R80" i="21"/>
  <c r="R82" i="21"/>
  <c r="R86" i="21"/>
  <c r="R92" i="21"/>
  <c r="R60" i="21"/>
  <c r="R103" i="21"/>
  <c r="R84" i="21"/>
  <c r="R65" i="21"/>
  <c r="R106" i="21"/>
  <c r="R66" i="21"/>
  <c r="R98" i="21"/>
  <c r="R111" i="21"/>
  <c r="R63" i="21"/>
  <c r="R96" i="21"/>
  <c r="R102" i="21"/>
  <c r="R70" i="21"/>
  <c r="R69" i="21"/>
  <c r="R71" i="21"/>
  <c r="R74" i="21"/>
  <c r="R87" i="21"/>
  <c r="R108" i="21"/>
  <c r="R90" i="21"/>
  <c r="R67" i="21"/>
  <c r="R93" i="21"/>
  <c r="R94" i="21"/>
  <c r="R100" i="21"/>
  <c r="R89" i="21"/>
  <c r="R85" i="21"/>
  <c r="R101" i="21"/>
  <c r="R97" i="21"/>
  <c r="R95" i="21"/>
  <c r="R64" i="21"/>
  <c r="R73" i="21"/>
  <c r="R77" i="21"/>
  <c r="R83" i="21"/>
  <c r="R61" i="21"/>
  <c r="R110" i="21"/>
  <c r="R107" i="21"/>
  <c r="L15" i="21"/>
  <c r="N13" i="21"/>
  <c r="R17" i="21"/>
  <c r="K12" i="21"/>
  <c r="K108" i="21"/>
  <c r="K106" i="21"/>
  <c r="K99" i="21"/>
  <c r="K96" i="21"/>
  <c r="K105" i="21"/>
  <c r="K83" i="21"/>
  <c r="K79" i="21"/>
  <c r="K76" i="21"/>
  <c r="K91" i="21"/>
  <c r="K111" i="21"/>
  <c r="K75" i="21"/>
  <c r="K63" i="21"/>
  <c r="K98" i="21"/>
  <c r="K104" i="21"/>
  <c r="K68" i="21"/>
  <c r="K88" i="21"/>
  <c r="K109" i="21"/>
  <c r="K72" i="21"/>
  <c r="K66" i="21"/>
  <c r="K62" i="21"/>
  <c r="K78" i="21"/>
  <c r="K82" i="21"/>
  <c r="K100" i="21"/>
  <c r="K60" i="21"/>
  <c r="K103" i="21"/>
  <c r="K93" i="21"/>
  <c r="K84" i="21"/>
  <c r="K74" i="21"/>
  <c r="K61" i="21"/>
  <c r="K89" i="21"/>
  <c r="K90" i="21"/>
  <c r="K80" i="21"/>
  <c r="K81" i="21"/>
  <c r="K69" i="21"/>
  <c r="K65" i="21"/>
  <c r="K107" i="21"/>
  <c r="K95" i="21"/>
  <c r="K97" i="21"/>
  <c r="K85" i="21"/>
  <c r="K101" i="21"/>
  <c r="K110" i="21"/>
  <c r="K86" i="21"/>
  <c r="K102" i="21"/>
  <c r="K92" i="21"/>
  <c r="K70" i="21"/>
  <c r="K77" i="21"/>
  <c r="K71" i="21"/>
  <c r="K87" i="21"/>
  <c r="K67" i="21"/>
  <c r="K94" i="21"/>
  <c r="K64" i="21"/>
  <c r="K73" i="21"/>
  <c r="K17" i="21"/>
  <c r="N12" i="21"/>
  <c r="N68" i="21"/>
  <c r="N76" i="21"/>
  <c r="N88" i="21"/>
  <c r="N109" i="21"/>
  <c r="N72" i="21"/>
  <c r="N99" i="21"/>
  <c r="N111" i="21"/>
  <c r="N66" i="21"/>
  <c r="N80" i="21"/>
  <c r="N92" i="21"/>
  <c r="N60" i="21"/>
  <c r="N103" i="21"/>
  <c r="N71" i="21"/>
  <c r="N84" i="21"/>
  <c r="N74" i="21"/>
  <c r="N87" i="21"/>
  <c r="N91" i="21"/>
  <c r="N75" i="21"/>
  <c r="N78" i="21"/>
  <c r="N81" i="21"/>
  <c r="N100" i="21"/>
  <c r="N69" i="21"/>
  <c r="N61" i="21"/>
  <c r="N108" i="21"/>
  <c r="N98" i="21"/>
  <c r="N104" i="21"/>
  <c r="N63" i="21"/>
  <c r="N106" i="21"/>
  <c r="N79" i="21"/>
  <c r="N70" i="21"/>
  <c r="N93" i="21"/>
  <c r="N77" i="21"/>
  <c r="N105" i="21"/>
  <c r="N65" i="21"/>
  <c r="N101" i="21"/>
  <c r="N97" i="21"/>
  <c r="N95" i="21"/>
  <c r="N64" i="21"/>
  <c r="N107" i="21"/>
  <c r="N62" i="21"/>
  <c r="N82" i="21"/>
  <c r="N110" i="21"/>
  <c r="N94" i="21"/>
  <c r="N73" i="21"/>
  <c r="N86" i="21"/>
  <c r="N102" i="21"/>
  <c r="N83" i="21"/>
  <c r="N89" i="21"/>
  <c r="N90" i="21"/>
  <c r="N96" i="21"/>
  <c r="N67" i="21"/>
  <c r="N85" i="21"/>
  <c r="N17" i="21"/>
  <c r="Q12" i="21"/>
  <c r="Q104" i="21"/>
  <c r="Q68" i="21"/>
  <c r="Q88" i="21"/>
  <c r="Q72" i="21"/>
  <c r="Q96" i="21"/>
  <c r="Q86" i="21"/>
  <c r="Q100" i="21"/>
  <c r="Q65" i="21"/>
  <c r="Q98" i="21"/>
  <c r="Q106" i="21"/>
  <c r="Q79" i="21"/>
  <c r="Q76" i="21"/>
  <c r="Q91" i="21"/>
  <c r="Q109" i="21"/>
  <c r="Q75" i="21"/>
  <c r="Q63" i="21"/>
  <c r="Q80" i="21"/>
  <c r="Q102" i="21"/>
  <c r="Q92" i="21"/>
  <c r="Q70" i="21"/>
  <c r="Q77" i="21"/>
  <c r="Q71" i="21"/>
  <c r="Q83" i="21"/>
  <c r="Q87" i="21"/>
  <c r="Q108" i="21"/>
  <c r="Q99" i="21"/>
  <c r="Q111" i="21"/>
  <c r="Q66" i="21"/>
  <c r="Q62" i="21"/>
  <c r="Q82" i="21"/>
  <c r="Q69" i="21"/>
  <c r="Q105" i="21"/>
  <c r="Q84" i="21"/>
  <c r="Q61" i="21"/>
  <c r="Q90" i="21"/>
  <c r="Q81" i="21"/>
  <c r="Q89" i="21"/>
  <c r="Q107" i="21"/>
  <c r="Q73" i="21"/>
  <c r="Q94" i="21"/>
  <c r="Q60" i="21"/>
  <c r="Q93" i="21"/>
  <c r="Q74" i="21"/>
  <c r="Q110" i="21"/>
  <c r="Q95" i="21"/>
  <c r="Q64" i="21"/>
  <c r="Q78" i="21"/>
  <c r="Q67" i="21"/>
  <c r="Q103" i="21"/>
  <c r="Q85" i="21"/>
  <c r="Q101" i="21"/>
  <c r="Q97" i="21"/>
  <c r="Q14" i="21"/>
  <c r="P12" i="21"/>
  <c r="P106" i="21"/>
  <c r="P99" i="21"/>
  <c r="P80" i="21"/>
  <c r="P103" i="21"/>
  <c r="P93" i="21"/>
  <c r="P77" i="21"/>
  <c r="P83" i="21"/>
  <c r="P111" i="21"/>
  <c r="P66" i="21"/>
  <c r="P62" i="21"/>
  <c r="P78" i="21"/>
  <c r="P82" i="21"/>
  <c r="P86" i="21"/>
  <c r="P102" i="21"/>
  <c r="P105" i="21"/>
  <c r="P74" i="21"/>
  <c r="P98" i="21"/>
  <c r="P104" i="21"/>
  <c r="P91" i="21"/>
  <c r="P88" i="21"/>
  <c r="P109" i="21"/>
  <c r="P72" i="21"/>
  <c r="P75" i="21"/>
  <c r="P79" i="21"/>
  <c r="P68" i="21"/>
  <c r="P76" i="21"/>
  <c r="P63" i="21"/>
  <c r="P81" i="21"/>
  <c r="P92" i="21"/>
  <c r="P60" i="21"/>
  <c r="P71" i="21"/>
  <c r="P87" i="21"/>
  <c r="P108" i="21"/>
  <c r="P100" i="21"/>
  <c r="P69" i="21"/>
  <c r="P65" i="21"/>
  <c r="P90" i="21"/>
  <c r="P95" i="21"/>
  <c r="P73" i="21"/>
  <c r="P84" i="21"/>
  <c r="P85" i="21"/>
  <c r="P101" i="21"/>
  <c r="P94" i="21"/>
  <c r="P107" i="21"/>
  <c r="P97" i="21"/>
  <c r="P64" i="21"/>
  <c r="P96" i="21"/>
  <c r="P70" i="21"/>
  <c r="P61" i="21"/>
  <c r="P67" i="21"/>
  <c r="P89" i="21"/>
  <c r="P110" i="21"/>
  <c r="P15" i="21"/>
  <c r="P13" i="21"/>
  <c r="L17" i="21"/>
  <c r="O12" i="21"/>
  <c r="O98" i="21"/>
  <c r="O104" i="21"/>
  <c r="O96" i="21"/>
  <c r="O81" i="21"/>
  <c r="O102" i="21"/>
  <c r="O100" i="21"/>
  <c r="O70" i="21"/>
  <c r="O69" i="21"/>
  <c r="O93" i="21"/>
  <c r="O77" i="21"/>
  <c r="O65" i="21"/>
  <c r="O61" i="21"/>
  <c r="O89" i="21"/>
  <c r="O111" i="21"/>
  <c r="O66" i="21"/>
  <c r="O63" i="21"/>
  <c r="O62" i="21"/>
  <c r="O71" i="21"/>
  <c r="O84" i="21"/>
  <c r="O74" i="21"/>
  <c r="O87" i="21"/>
  <c r="O106" i="21"/>
  <c r="O79" i="21"/>
  <c r="O68" i="21"/>
  <c r="O76" i="21"/>
  <c r="O88" i="21"/>
  <c r="O72" i="21"/>
  <c r="O99" i="21"/>
  <c r="O91" i="21"/>
  <c r="O109" i="21"/>
  <c r="O75" i="21"/>
  <c r="O80" i="21"/>
  <c r="O86" i="21"/>
  <c r="O83" i="21"/>
  <c r="O82" i="21"/>
  <c r="O60" i="21"/>
  <c r="O67" i="21"/>
  <c r="O85" i="21"/>
  <c r="O110" i="21"/>
  <c r="O73" i="21"/>
  <c r="O95" i="21"/>
  <c r="O64" i="21"/>
  <c r="O105" i="21"/>
  <c r="O108" i="21"/>
  <c r="O94" i="21"/>
  <c r="O92" i="21"/>
  <c r="O103" i="21"/>
  <c r="O78" i="21"/>
  <c r="O90" i="21"/>
  <c r="O101" i="21"/>
  <c r="O107" i="21"/>
  <c r="O97" i="21"/>
  <c r="M15" i="21"/>
  <c r="Q17" i="21"/>
  <c r="K18" i="21"/>
  <c r="P18" i="21"/>
  <c r="N18" i="21"/>
  <c r="Q18" i="21"/>
  <c r="O18" i="21"/>
  <c r="R18" i="21"/>
  <c r="M18" i="21"/>
  <c r="L18" i="21"/>
  <c r="BY13" i="6"/>
  <c r="J17" i="21" s="1"/>
  <c r="BV13" i="6"/>
  <c r="D17" i="21" s="1"/>
  <c r="BX13" i="6"/>
  <c r="H17" i="21" s="1"/>
  <c r="BW13" i="6"/>
  <c r="F17" i="21" s="1"/>
  <c r="ES13" i="6"/>
  <c r="C17" i="21" s="1"/>
  <c r="ET13" i="6"/>
  <c r="E17" i="21" s="1"/>
  <c r="EU13" i="6"/>
  <c r="G17" i="21" s="1"/>
  <c r="EV13" i="6"/>
  <c r="I17" i="21" s="1"/>
  <c r="BY23" i="20" a="1"/>
  <c r="BY23" i="20" s="1"/>
  <c r="CA23" i="20" a="1"/>
  <c r="CA23" i="20" s="1"/>
  <c r="CC23" i="20" a="1"/>
  <c r="CC23" i="20" s="1"/>
  <c r="BY24" i="20" a="1"/>
  <c r="BY24" i="20" s="1"/>
  <c r="BZ23" i="20" a="1"/>
  <c r="BZ23" i="20" s="1"/>
  <c r="BX23" i="20" a="1"/>
  <c r="BX23" i="20" s="1"/>
  <c r="BW23" i="20" a="1"/>
  <c r="BW23" i="20" s="1"/>
  <c r="CB23" i="20" a="1"/>
  <c r="CB23" i="20" s="1"/>
  <c r="BR14" i="6" a="1"/>
  <c r="BR14" i="6" s="1"/>
  <c r="EH14" i="6" a="1"/>
  <c r="EH14" i="6" s="1"/>
  <c r="ED14" i="6" a="1"/>
  <c r="ED14" i="6" s="1"/>
  <c r="AK22" i="20" a="1"/>
  <c r="AK22" i="20" s="1"/>
  <c r="AI22" i="20" a="1"/>
  <c r="AI22" i="20" s="1"/>
  <c r="AJ22" i="20" a="1"/>
  <c r="AJ22" i="20" s="1"/>
  <c r="AH22" i="20" a="1"/>
  <c r="AH22" i="20" s="1"/>
  <c r="AG22" i="20" a="1"/>
  <c r="AG22" i="20" s="1"/>
  <c r="AL22" i="20" a="1"/>
  <c r="AL22" i="20" s="1"/>
  <c r="AM22" i="20" a="1"/>
  <c r="AM22" i="20" s="1"/>
  <c r="EN14" i="6" a="1"/>
  <c r="EN14" i="6" s="1"/>
  <c r="BM14" i="6" a="1"/>
  <c r="BM14" i="6" s="1"/>
  <c r="EM14" i="6" a="1"/>
  <c r="EM14" i="6" s="1"/>
  <c r="BI14" i="6" a="1"/>
  <c r="BI14" i="6" s="1"/>
  <c r="EI14" i="6" a="1"/>
  <c r="EI14" i="6" s="1"/>
  <c r="BE14" i="6" a="1"/>
  <c r="BE14" i="6" s="1"/>
  <c r="EE14" i="6" a="1"/>
  <c r="EE14" i="6" s="1"/>
  <c r="EQ14" i="6" a="1"/>
  <c r="EQ14" i="6" s="1"/>
  <c r="BQ14" i="6" a="1"/>
  <c r="BQ14" i="6" s="1"/>
  <c r="EB14" i="6" a="1"/>
  <c r="EB14" i="6" s="1"/>
  <c r="EC14" i="6" a="1"/>
  <c r="EC14" i="6" s="1"/>
  <c r="EP14" i="6" a="1"/>
  <c r="EP14" i="6" s="1"/>
  <c r="BP14" i="6" a="1"/>
  <c r="BP14" i="6" s="1"/>
  <c r="BK14" i="6" a="1"/>
  <c r="BK14" i="6" s="1"/>
  <c r="EG14" i="6" a="1"/>
  <c r="EG14" i="6" s="1"/>
  <c r="EK14" i="6" a="1"/>
  <c r="EK14" i="6" s="1"/>
  <c r="BT14" i="6" a="1"/>
  <c r="BT14" i="6" s="1"/>
  <c r="BJ14" i="6" a="1"/>
  <c r="BJ14" i="6" s="1"/>
  <c r="B19" i="21"/>
  <c r="Q19" i="21" s="1"/>
  <c r="EA14" i="6" a="1"/>
  <c r="EA14" i="6" s="1"/>
  <c r="BG14" i="6" a="1"/>
  <c r="BG14" i="6" s="1"/>
  <c r="BS14" i="6" a="1"/>
  <c r="BS14" i="6" s="1"/>
  <c r="EJ14" i="6" a="1"/>
  <c r="EJ14" i="6" s="1"/>
  <c r="EO14" i="6" a="1"/>
  <c r="EO14" i="6" s="1"/>
  <c r="EF14" i="6" a="1"/>
  <c r="EF14" i="6" s="1"/>
  <c r="BH14" i="6" a="1"/>
  <c r="BH14" i="6" s="1"/>
  <c r="BO14" i="6" a="1"/>
  <c r="BO14" i="6" s="1"/>
  <c r="EL14" i="6" a="1"/>
  <c r="EL14" i="6" s="1"/>
  <c r="BD14" i="6" a="1"/>
  <c r="BD14" i="6" s="1"/>
  <c r="BN14" i="6" a="1"/>
  <c r="BN14" i="6" s="1"/>
  <c r="L19" i="21" l="1"/>
  <c r="P19" i="21"/>
  <c r="R19" i="21"/>
  <c r="O19" i="21"/>
  <c r="N19" i="21"/>
  <c r="M19" i="21"/>
  <c r="K19" i="21"/>
  <c r="BX14" i="6"/>
  <c r="H18" i="21" s="1"/>
  <c r="BW14" i="6"/>
  <c r="F18" i="21" s="1"/>
  <c r="BV14" i="6"/>
  <c r="D18" i="21" s="1"/>
  <c r="BY14" i="6"/>
  <c r="J18" i="21" s="1"/>
  <c r="EU14" i="6"/>
  <c r="G18" i="21" s="1"/>
  <c r="EV14" i="6"/>
  <c r="I18" i="21" s="1"/>
  <c r="ES14" i="6"/>
  <c r="C18" i="21" s="1"/>
  <c r="ET14" i="6"/>
  <c r="E18" i="21" s="1"/>
  <c r="CA24" i="20" a="1"/>
  <c r="CA24" i="20" s="1"/>
  <c r="CC24" i="20" a="1"/>
  <c r="CC24" i="20" s="1"/>
  <c r="CB24" i="20" a="1"/>
  <c r="CB24" i="20" s="1"/>
  <c r="BX24" i="20" a="1"/>
  <c r="BX24" i="20" s="1"/>
  <c r="BW24" i="20" a="1"/>
  <c r="BW24" i="20" s="1"/>
  <c r="BZ24" i="20" a="1"/>
  <c r="BZ24" i="20" s="1"/>
  <c r="EH15" i="6" a="1"/>
  <c r="EH15" i="6" s="1"/>
  <c r="BQ15" i="6" a="1"/>
  <c r="BQ15" i="6" s="1"/>
  <c r="BM15" i="6" a="1"/>
  <c r="BM15" i="6" s="1"/>
  <c r="BT15" i="6" a="1"/>
  <c r="BT15" i="6" s="1"/>
  <c r="AI23" i="20" a="1"/>
  <c r="AI23" i="20" s="1"/>
  <c r="AJ23" i="20" a="1"/>
  <c r="AJ23" i="20" s="1"/>
  <c r="AG23" i="20" a="1"/>
  <c r="AG23" i="20" s="1"/>
  <c r="AH23" i="20" a="1"/>
  <c r="AH23" i="20" s="1"/>
  <c r="AL23" i="20" a="1"/>
  <c r="AL23" i="20" s="1"/>
  <c r="AK23" i="20" a="1"/>
  <c r="AK23" i="20" s="1"/>
  <c r="AM23" i="20" a="1"/>
  <c r="AM23" i="20" s="1"/>
  <c r="EP15" i="6" a="1"/>
  <c r="EP15" i="6" s="1"/>
  <c r="EI15" i="6" a="1"/>
  <c r="EI15" i="6" s="1"/>
  <c r="BL15" i="6" a="1"/>
  <c r="BL15" i="6" s="1"/>
  <c r="EL15" i="6" a="1"/>
  <c r="EL15" i="6" s="1"/>
  <c r="BH15" i="6" a="1"/>
  <c r="BH15" i="6" s="1"/>
  <c r="BG15" i="6" a="1"/>
  <c r="BG15" i="6" s="1"/>
  <c r="EC15" i="6" a="1"/>
  <c r="EC15" i="6" s="1"/>
  <c r="ED15" i="6" a="1"/>
  <c r="ED15" i="6" s="1"/>
  <c r="BP15" i="6" a="1"/>
  <c r="BP15" i="6" s="1"/>
  <c r="EN15" i="6" a="1"/>
  <c r="EN15" i="6" s="1"/>
  <c r="BK15" i="6" a="1"/>
  <c r="BK15" i="6" s="1"/>
  <c r="BD15" i="6" a="1"/>
  <c r="BD15" i="6" s="1"/>
  <c r="EM15" i="6" a="1"/>
  <c r="EM15" i="6" s="1"/>
  <c r="EG15" i="6" a="1"/>
  <c r="EG15" i="6" s="1"/>
  <c r="BS15" i="6" a="1"/>
  <c r="BS15" i="6" s="1"/>
  <c r="BO15" i="6" a="1"/>
  <c r="BO15" i="6" s="1"/>
  <c r="EK15" i="6" a="1"/>
  <c r="EK15" i="6" s="1"/>
  <c r="BF15" i="6" a="1"/>
  <c r="BF15" i="6" s="1"/>
  <c r="EB15" i="6" a="1"/>
  <c r="EB15" i="6" s="1"/>
  <c r="EF15" i="6" a="1"/>
  <c r="EF15" i="6" s="1"/>
  <c r="BJ15" i="6" a="1"/>
  <c r="BJ15" i="6" s="1"/>
  <c r="B20" i="21"/>
  <c r="BR15" i="6" a="1"/>
  <c r="BR15" i="6" s="1"/>
  <c r="EJ15" i="6" a="1"/>
  <c r="EJ15" i="6" s="1"/>
  <c r="BE15" i="6" a="1"/>
  <c r="BE15" i="6" s="1"/>
  <c r="EE15" i="6" a="1"/>
  <c r="EE15" i="6" s="1"/>
  <c r="BN15" i="6" a="1"/>
  <c r="BN15" i="6" s="1"/>
  <c r="EO15" i="6" a="1"/>
  <c r="EO15" i="6" s="1"/>
  <c r="EA15" i="6" a="1"/>
  <c r="EA15" i="6" s="1"/>
  <c r="EQ15" i="6" a="1"/>
  <c r="EQ15" i="6" s="1"/>
  <c r="BI15" i="6" a="1"/>
  <c r="BI15" i="6" s="1"/>
  <c r="L20" i="21" l="1"/>
  <c r="Q20" i="21"/>
  <c r="P20" i="21"/>
  <c r="R20" i="21"/>
  <c r="N20" i="21"/>
  <c r="O20" i="21"/>
  <c r="M20" i="21"/>
  <c r="K20" i="21"/>
  <c r="EU15" i="6"/>
  <c r="G19" i="21" s="1"/>
  <c r="EV15" i="6"/>
  <c r="I19" i="21" s="1"/>
  <c r="ES15" i="6"/>
  <c r="C19" i="21" s="1"/>
  <c r="ET15" i="6"/>
  <c r="E19" i="21" s="1"/>
  <c r="BY15" i="6"/>
  <c r="J19" i="21" s="1"/>
  <c r="BW15" i="6"/>
  <c r="F19" i="21" s="1"/>
  <c r="BX15" i="6"/>
  <c r="H19" i="21" s="1"/>
  <c r="BV15" i="6"/>
  <c r="D19" i="21" s="1"/>
  <c r="CB25" i="20" a="1"/>
  <c r="CB25" i="20" s="1"/>
  <c r="BX25" i="20" a="1"/>
  <c r="BX25" i="20" s="1"/>
  <c r="BZ25" i="20" a="1"/>
  <c r="BZ25" i="20" s="1"/>
  <c r="CC25" i="20" a="1"/>
  <c r="CC25" i="20" s="1"/>
  <c r="BW25" i="20" a="1"/>
  <c r="BW25" i="20" s="1"/>
  <c r="CA25" i="20" a="1"/>
  <c r="CA25" i="20" s="1"/>
  <c r="BY25" i="20" a="1"/>
  <c r="BY25" i="20" s="1"/>
  <c r="EL16" i="6" a="1"/>
  <c r="EL16" i="6" s="1"/>
  <c r="ED16" i="6" a="1"/>
  <c r="ED16" i="6" s="1"/>
  <c r="EH16" i="6" a="1"/>
  <c r="EH16" i="6" s="1"/>
  <c r="AK24" i="20" a="1"/>
  <c r="AK24" i="20" s="1"/>
  <c r="AH24" i="20" a="1"/>
  <c r="AH24" i="20" s="1"/>
  <c r="AL24" i="20" a="1"/>
  <c r="AL24" i="20" s="1"/>
  <c r="AJ24" i="20" a="1"/>
  <c r="AJ24" i="20" s="1"/>
  <c r="AI24" i="20" a="1"/>
  <c r="AI24" i="20" s="1"/>
  <c r="AM24" i="20" a="1"/>
  <c r="AM24" i="20" s="1"/>
  <c r="AG24" i="20" a="1"/>
  <c r="AG24" i="20" s="1"/>
  <c r="BP16" i="6" a="1"/>
  <c r="BP16" i="6" s="1"/>
  <c r="EK16" i="6" a="1"/>
  <c r="EK16" i="6" s="1"/>
  <c r="BT16" i="6" a="1"/>
  <c r="BT16" i="6" s="1"/>
  <c r="EC16" i="6" a="1"/>
  <c r="EC16" i="6" s="1"/>
  <c r="BO16" i="6" a="1"/>
  <c r="BO16" i="6" s="1"/>
  <c r="BG16" i="6" a="1"/>
  <c r="BG16" i="6" s="1"/>
  <c r="BH16" i="6" a="1"/>
  <c r="BH16" i="6" s="1"/>
  <c r="EP16" i="6" a="1"/>
  <c r="EP16" i="6" s="1"/>
  <c r="BD16" i="6" a="1"/>
  <c r="BD16" i="6" s="1"/>
  <c r="EO16" i="6" a="1"/>
  <c r="EO16" i="6" s="1"/>
  <c r="BL16" i="6" a="1"/>
  <c r="BL16" i="6" s="1"/>
  <c r="BK16" i="6" a="1"/>
  <c r="BK16" i="6" s="1"/>
  <c r="BS16" i="6" a="1"/>
  <c r="BS16" i="6" s="1"/>
  <c r="BF16" i="6" a="1"/>
  <c r="BF16" i="6" s="1"/>
  <c r="EA16" i="6" a="1"/>
  <c r="EA16" i="6" s="1"/>
  <c r="EG16" i="6" a="1"/>
  <c r="EG16" i="6" s="1"/>
  <c r="EI16" i="6" a="1"/>
  <c r="EI16" i="6" s="1"/>
  <c r="EN16" i="6" a="1"/>
  <c r="EN16" i="6" s="1"/>
  <c r="B21" i="21"/>
  <c r="BF17" i="6" a="1"/>
  <c r="BF17" i="6" s="1"/>
  <c r="EO17" i="6" a="1"/>
  <c r="EO17" i="6" s="1"/>
  <c r="BE16" i="6" a="1"/>
  <c r="BE16" i="6" s="1"/>
  <c r="BJ16" i="6" a="1"/>
  <c r="BJ16" i="6" s="1"/>
  <c r="EJ16" i="6" a="1"/>
  <c r="EJ16" i="6" s="1"/>
  <c r="BI16" i="6" a="1"/>
  <c r="BI16" i="6" s="1"/>
  <c r="EQ16" i="6" a="1"/>
  <c r="EQ16" i="6" s="1"/>
  <c r="EF16" i="6" a="1"/>
  <c r="EF16" i="6" s="1"/>
  <c r="EE16" i="6" a="1"/>
  <c r="EE16" i="6" s="1"/>
  <c r="BQ16" i="6" a="1"/>
  <c r="BQ16" i="6" s="1"/>
  <c r="BM16" i="6" a="1"/>
  <c r="BM16" i="6" s="1"/>
  <c r="BR16" i="6" a="1"/>
  <c r="BR16" i="6" s="1"/>
  <c r="EM16" i="6" a="1"/>
  <c r="EM16" i="6" s="1"/>
  <c r="BN16" i="6" a="1"/>
  <c r="BN16" i="6" s="1"/>
  <c r="EB16" i="6" a="1"/>
  <c r="EB16" i="6" s="1"/>
  <c r="O21" i="21" l="1"/>
  <c r="M21" i="21"/>
  <c r="N21" i="21"/>
  <c r="R21" i="21"/>
  <c r="L21" i="21"/>
  <c r="Q21" i="21"/>
  <c r="K21" i="21"/>
  <c r="P21" i="21"/>
  <c r="EV16" i="6"/>
  <c r="I20" i="21" s="1"/>
  <c r="ES16" i="6"/>
  <c r="C20" i="21" s="1"/>
  <c r="ET16" i="6"/>
  <c r="E20" i="21" s="1"/>
  <c r="EU16" i="6"/>
  <c r="G20" i="21" s="1"/>
  <c r="BW16" i="6"/>
  <c r="F20" i="21" s="1"/>
  <c r="BV16" i="6"/>
  <c r="D20" i="21" s="1"/>
  <c r="BX16" i="6"/>
  <c r="H20" i="21" s="1"/>
  <c r="BY16" i="6"/>
  <c r="J20" i="21" s="1"/>
  <c r="BZ26" i="20" a="1"/>
  <c r="BZ26" i="20" s="1"/>
  <c r="CA26" i="20" a="1"/>
  <c r="CA26" i="20" s="1"/>
  <c r="BW26" i="20" a="1"/>
  <c r="BW26" i="20" s="1"/>
  <c r="BX26" i="20" a="1"/>
  <c r="BX26" i="20" s="1"/>
  <c r="BX27" i="20" a="1"/>
  <c r="BX27" i="20" s="1"/>
  <c r="BY27" i="20" a="1"/>
  <c r="BY27" i="20" s="1"/>
  <c r="BZ27" i="20" a="1"/>
  <c r="BZ27" i="20" s="1"/>
  <c r="CC26" i="20" a="1"/>
  <c r="CC26" i="20" s="1"/>
  <c r="CB26" i="20" a="1"/>
  <c r="CB26" i="20" s="1"/>
  <c r="BY26" i="20" a="1"/>
  <c r="BY26" i="20" s="1"/>
  <c r="BS17" i="6" a="1"/>
  <c r="BS17" i="6" s="1"/>
  <c r="BR17" i="6" a="1"/>
  <c r="BR17" i="6" s="1"/>
  <c r="EK17" i="6" a="1"/>
  <c r="EK17" i="6" s="1"/>
  <c r="EG17" i="6" a="1"/>
  <c r="EG17" i="6" s="1"/>
  <c r="BJ17" i="6" a="1"/>
  <c r="BJ17" i="6" s="1"/>
  <c r="AK25" i="20" a="1"/>
  <c r="AK25" i="20" s="1"/>
  <c r="AH25" i="20" a="1"/>
  <c r="AH25" i="20" s="1"/>
  <c r="AJ25" i="20" a="1"/>
  <c r="AJ25" i="20" s="1"/>
  <c r="AI25" i="20" a="1"/>
  <c r="AI25" i="20" s="1"/>
  <c r="AM25" i="20" a="1"/>
  <c r="AM25" i="20" s="1"/>
  <c r="AG25" i="20" a="1"/>
  <c r="AG25" i="20" s="1"/>
  <c r="AL25" i="20" a="1"/>
  <c r="AL25" i="20" s="1"/>
  <c r="BO17" i="6" a="1"/>
  <c r="BO17" i="6" s="1"/>
  <c r="BN17" i="6" a="1"/>
  <c r="BN17" i="6" s="1"/>
  <c r="EC17" i="6" a="1"/>
  <c r="EC17" i="6" s="1"/>
  <c r="BG17" i="6" a="1"/>
  <c r="BG17" i="6" s="1"/>
  <c r="EN17" i="6" a="1"/>
  <c r="EN17" i="6" s="1"/>
  <c r="EF17" i="6" a="1"/>
  <c r="EF17" i="6" s="1"/>
  <c r="BK17" i="6" a="1"/>
  <c r="BK17" i="6" s="1"/>
  <c r="EJ17" i="6" a="1"/>
  <c r="EJ17" i="6" s="1"/>
  <c r="EB17" i="6" a="1"/>
  <c r="EB17" i="6" s="1"/>
  <c r="EI17" i="6" a="1"/>
  <c r="EI17" i="6" s="1"/>
  <c r="BM17" i="6" a="1"/>
  <c r="BM17" i="6" s="1"/>
  <c r="EH17" i="6" a="1"/>
  <c r="EH17" i="6" s="1"/>
  <c r="EQ17" i="6" a="1"/>
  <c r="EQ17" i="6" s="1"/>
  <c r="BT17" i="6" a="1"/>
  <c r="BT17" i="6" s="1"/>
  <c r="EP17" i="6" a="1"/>
  <c r="EP17" i="6" s="1"/>
  <c r="EL17" i="6" a="1"/>
  <c r="EL17" i="6" s="1"/>
  <c r="BI17" i="6" a="1"/>
  <c r="BI17" i="6" s="1"/>
  <c r="BE17" i="6" a="1"/>
  <c r="BE17" i="6" s="1"/>
  <c r="ED17" i="6" a="1"/>
  <c r="ED17" i="6" s="1"/>
  <c r="BL17" i="6" a="1"/>
  <c r="BL17" i="6" s="1"/>
  <c r="BD17" i="6" a="1"/>
  <c r="BD17" i="6" s="1"/>
  <c r="BQ17" i="6" a="1"/>
  <c r="BQ17" i="6" s="1"/>
  <c r="EA17" i="6" a="1"/>
  <c r="EA17" i="6" s="1"/>
  <c r="BH17" i="6" a="1"/>
  <c r="BH17" i="6" s="1"/>
  <c r="EM17" i="6" a="1"/>
  <c r="EM17" i="6" s="1"/>
  <c r="EE17" i="6" a="1"/>
  <c r="EE17" i="6" s="1"/>
  <c r="BP17" i="6" a="1"/>
  <c r="BP17" i="6" s="1"/>
  <c r="B22" i="21"/>
  <c r="L22" i="21" l="1"/>
  <c r="P22" i="21"/>
  <c r="M22" i="21"/>
  <c r="Q22" i="21"/>
  <c r="N22" i="21"/>
  <c r="O22" i="21"/>
  <c r="R22" i="21"/>
  <c r="K22" i="21"/>
  <c r="BY17" i="6"/>
  <c r="J21" i="21" s="1"/>
  <c r="BV17" i="6"/>
  <c r="D21" i="21" s="1"/>
  <c r="BW17" i="6"/>
  <c r="F21" i="21" s="1"/>
  <c r="BX17" i="6"/>
  <c r="H21" i="21" s="1"/>
  <c r="ET17" i="6"/>
  <c r="E21" i="21" s="1"/>
  <c r="EU17" i="6"/>
  <c r="G21" i="21" s="1"/>
  <c r="EV17" i="6"/>
  <c r="I21" i="21" s="1"/>
  <c r="ES17" i="6"/>
  <c r="C21" i="21" s="1"/>
  <c r="BW27" i="20" a="1"/>
  <c r="BW27" i="20" s="1"/>
  <c r="CA27" i="20" a="1"/>
  <c r="CA27" i="20" s="1"/>
  <c r="CB27" i="20" a="1"/>
  <c r="CB27" i="20" s="1"/>
  <c r="CC27" i="20" a="1"/>
  <c r="CC27" i="20" s="1"/>
  <c r="BI18" i="6" a="1"/>
  <c r="BI18" i="6" s="1"/>
  <c r="BM18" i="6" a="1"/>
  <c r="BM18" i="6" s="1"/>
  <c r="EF18" i="6" a="1"/>
  <c r="EF18" i="6" s="1"/>
  <c r="BQ18" i="6" a="1"/>
  <c r="BQ18" i="6" s="1"/>
  <c r="BJ18" i="6" a="1"/>
  <c r="BJ18" i="6" s="1"/>
  <c r="EN18" i="6" a="1"/>
  <c r="EN18" i="6" s="1"/>
  <c r="EQ18" i="6" a="1"/>
  <c r="EQ18" i="6" s="1"/>
  <c r="AL26" i="20" a="1"/>
  <c r="AL26" i="20" s="1"/>
  <c r="AI26" i="20" a="1"/>
  <c r="AI26" i="20" s="1"/>
  <c r="AH26" i="20" a="1"/>
  <c r="AH26" i="20" s="1"/>
  <c r="AJ26" i="20" a="1"/>
  <c r="AJ26" i="20" s="1"/>
  <c r="AG26" i="20" a="1"/>
  <c r="AG26" i="20" s="1"/>
  <c r="AM26" i="20" a="1"/>
  <c r="AM26" i="20" s="1"/>
  <c r="AI27" i="20" a="1"/>
  <c r="AI27" i="20" s="1"/>
  <c r="AK26" i="20" a="1"/>
  <c r="AK26" i="20" s="1"/>
  <c r="EJ18" i="6" a="1"/>
  <c r="EJ18" i="6" s="1"/>
  <c r="BF18" i="6" a="1"/>
  <c r="BF18" i="6" s="1"/>
  <c r="BE18" i="6" a="1"/>
  <c r="BE18" i="6" s="1"/>
  <c r="BR18" i="6" a="1"/>
  <c r="BR18" i="6" s="1"/>
  <c r="BN18" i="6" a="1"/>
  <c r="BN18" i="6" s="1"/>
  <c r="EA18" i="6" a="1"/>
  <c r="EA18" i="6" s="1"/>
  <c r="EB18" i="6" a="1"/>
  <c r="EB18" i="6" s="1"/>
  <c r="EM18" i="6" a="1"/>
  <c r="EM18" i="6" s="1"/>
  <c r="EI18" i="6" a="1"/>
  <c r="EI18" i="6" s="1"/>
  <c r="EE18" i="6" a="1"/>
  <c r="EE18" i="6" s="1"/>
  <c r="BH18" i="6" a="1"/>
  <c r="BH18" i="6" s="1"/>
  <c r="EG18" i="6" a="1"/>
  <c r="EG18" i="6" s="1"/>
  <c r="EH18" i="6" a="1"/>
  <c r="EH18" i="6" s="1"/>
  <c r="EL18" i="6" a="1"/>
  <c r="EL18" i="6" s="1"/>
  <c r="BO18" i="6" a="1"/>
  <c r="BO18" i="6" s="1"/>
  <c r="EC18" i="6" a="1"/>
  <c r="EC18" i="6" s="1"/>
  <c r="EP18" i="6" a="1"/>
  <c r="EP18" i="6" s="1"/>
  <c r="B23" i="21"/>
  <c r="BE19" i="6" a="1"/>
  <c r="BE19" i="6" s="1"/>
  <c r="ED18" i="6" a="1"/>
  <c r="ED18" i="6" s="1"/>
  <c r="EK18" i="6" a="1"/>
  <c r="EK18" i="6" s="1"/>
  <c r="BL18" i="6" a="1"/>
  <c r="BL18" i="6" s="1"/>
  <c r="BD18" i="6" a="1"/>
  <c r="BD18" i="6" s="1"/>
  <c r="BP18" i="6" a="1"/>
  <c r="BP18" i="6" s="1"/>
  <c r="BG18" i="6" a="1"/>
  <c r="BG18" i="6" s="1"/>
  <c r="BK18" i="6" a="1"/>
  <c r="BK18" i="6" s="1"/>
  <c r="BT18" i="6" a="1"/>
  <c r="BT18" i="6" s="1"/>
  <c r="EO18" i="6" a="1"/>
  <c r="EO18" i="6" s="1"/>
  <c r="BS18" i="6" a="1"/>
  <c r="BS18" i="6" s="1"/>
  <c r="BX18" i="6" l="1"/>
  <c r="H22" i="21" s="1"/>
  <c r="BY18" i="6"/>
  <c r="J22" i="21" s="1"/>
  <c r="BW18" i="6"/>
  <c r="F22" i="21" s="1"/>
  <c r="BV18" i="6"/>
  <c r="D22" i="21" s="1"/>
  <c r="EU18" i="6"/>
  <c r="G22" i="21" s="1"/>
  <c r="EV18" i="6"/>
  <c r="I22" i="21" s="1"/>
  <c r="ES18" i="6"/>
  <c r="C22" i="21" s="1"/>
  <c r="ET18" i="6"/>
  <c r="E22" i="21" s="1"/>
  <c r="M23" i="21"/>
  <c r="Q23" i="21"/>
  <c r="N23" i="21"/>
  <c r="R23" i="21"/>
  <c r="L23" i="21"/>
  <c r="O23" i="21"/>
  <c r="P23" i="21"/>
  <c r="K23" i="21"/>
  <c r="BW28" i="20" a="1"/>
  <c r="BW28" i="20" s="1"/>
  <c r="CB28" i="20" a="1"/>
  <c r="CB28" i="20" s="1"/>
  <c r="BY28" i="20" a="1"/>
  <c r="BY28" i="20" s="1"/>
  <c r="CA28" i="20" a="1"/>
  <c r="CA28" i="20" s="1"/>
  <c r="CC28" i="20" a="1"/>
  <c r="CC28" i="20" s="1"/>
  <c r="BZ28" i="20" a="1"/>
  <c r="BZ28" i="20" s="1"/>
  <c r="BX28" i="20" a="1"/>
  <c r="BX28" i="20" s="1"/>
  <c r="BQ19" i="6" a="1"/>
  <c r="BQ19" i="6" s="1"/>
  <c r="BH19" i="6" a="1"/>
  <c r="BH19" i="6" s="1"/>
  <c r="EP19" i="6" a="1"/>
  <c r="EP19" i="6" s="1"/>
  <c r="BI19" i="6" a="1"/>
  <c r="BI19" i="6" s="1"/>
  <c r="BP19" i="6" a="1"/>
  <c r="BP19" i="6" s="1"/>
  <c r="EA19" i="6" a="1"/>
  <c r="EA19" i="6" s="1"/>
  <c r="AG27" i="20" a="1"/>
  <c r="AG27" i="20" s="1"/>
  <c r="AM27" i="20" a="1"/>
  <c r="AM27" i="20" s="1"/>
  <c r="AL27" i="20" a="1"/>
  <c r="AL27" i="20" s="1"/>
  <c r="AH27" i="20" a="1"/>
  <c r="AH27" i="20" s="1"/>
  <c r="AJ27" i="20" a="1"/>
  <c r="AJ27" i="20" s="1"/>
  <c r="AK27" i="20" a="1"/>
  <c r="AK27" i="20" s="1"/>
  <c r="EL19" i="6" a="1"/>
  <c r="EL19" i="6" s="1"/>
  <c r="EI19" i="6" a="1"/>
  <c r="EI19" i="6" s="1"/>
  <c r="BD19" i="6" a="1"/>
  <c r="BD19" i="6" s="1"/>
  <c r="BT19" i="6" a="1"/>
  <c r="BT19" i="6" s="1"/>
  <c r="EM19" i="6" a="1"/>
  <c r="EM19" i="6" s="1"/>
  <c r="EQ19" i="6" a="1"/>
  <c r="EQ19" i="6" s="1"/>
  <c r="BM19" i="6" a="1"/>
  <c r="BM19" i="6" s="1"/>
  <c r="EE19" i="6" a="1"/>
  <c r="EE19" i="6" s="1"/>
  <c r="ED19" i="6" a="1"/>
  <c r="ED19" i="6" s="1"/>
  <c r="EH19" i="6" a="1"/>
  <c r="EH19" i="6" s="1"/>
  <c r="BL19" i="6" a="1"/>
  <c r="BL19" i="6" s="1"/>
  <c r="EG19" i="6" a="1"/>
  <c r="EG19" i="6" s="1"/>
  <c r="EO19" i="6" a="1"/>
  <c r="EO19" i="6" s="1"/>
  <c r="BJ19" i="6" a="1"/>
  <c r="BJ19" i="6" s="1"/>
  <c r="EF19" i="6" a="1"/>
  <c r="EF19" i="6" s="1"/>
  <c r="B24" i="21"/>
  <c r="BP20" i="6" a="1"/>
  <c r="BP20" i="6" s="1"/>
  <c r="BT20" i="6" a="1"/>
  <c r="BT20" i="6" s="1"/>
  <c r="EN19" i="6" a="1"/>
  <c r="EN19" i="6" s="1"/>
  <c r="BF19" i="6" a="1"/>
  <c r="BF19" i="6" s="1"/>
  <c r="BO19" i="6" a="1"/>
  <c r="BO19" i="6" s="1"/>
  <c r="BG19" i="6" a="1"/>
  <c r="BG19" i="6" s="1"/>
  <c r="EK19" i="6" a="1"/>
  <c r="EK19" i="6" s="1"/>
  <c r="BS19" i="6" a="1"/>
  <c r="BS19" i="6" s="1"/>
  <c r="EJ19" i="6" a="1"/>
  <c r="EJ19" i="6" s="1"/>
  <c r="EC19" i="6" a="1"/>
  <c r="EC19" i="6" s="1"/>
  <c r="EB19" i="6" a="1"/>
  <c r="EB19" i="6" s="1"/>
  <c r="BK19" i="6" a="1"/>
  <c r="BK19" i="6" s="1"/>
  <c r="BR19" i="6" a="1"/>
  <c r="BR19" i="6" s="1"/>
  <c r="BN19" i="6" a="1"/>
  <c r="BN19" i="6" s="1"/>
  <c r="BY19" i="6" l="1"/>
  <c r="J23" i="21" s="1"/>
  <c r="BV19" i="6"/>
  <c r="D23" i="21" s="1"/>
  <c r="BX19" i="6"/>
  <c r="H23" i="21" s="1"/>
  <c r="BW19" i="6"/>
  <c r="F23" i="21" s="1"/>
  <c r="ES19" i="6"/>
  <c r="C23" i="21" s="1"/>
  <c r="ET19" i="6"/>
  <c r="E23" i="21" s="1"/>
  <c r="EU19" i="6"/>
  <c r="G23" i="21" s="1"/>
  <c r="EV19" i="6"/>
  <c r="I23" i="21" s="1"/>
  <c r="N24" i="21"/>
  <c r="R24" i="21"/>
  <c r="O24" i="21"/>
  <c r="L24" i="21"/>
  <c r="P24" i="21"/>
  <c r="Q24" i="21"/>
  <c r="M24" i="21"/>
  <c r="K24" i="21"/>
  <c r="CC29" i="20" a="1"/>
  <c r="CC29" i="20" s="1"/>
  <c r="BZ29" i="20" a="1"/>
  <c r="BZ29" i="20" s="1"/>
  <c r="CA29" i="20" a="1"/>
  <c r="CA29" i="20" s="1"/>
  <c r="CB29" i="20" a="1"/>
  <c r="CB29" i="20" s="1"/>
  <c r="BZ30" i="20" a="1"/>
  <c r="BZ30" i="20" s="1"/>
  <c r="BX30" i="20" a="1"/>
  <c r="BX30" i="20" s="1"/>
  <c r="BW29" i="20" a="1"/>
  <c r="BW29" i="20" s="1"/>
  <c r="BY29" i="20" a="1"/>
  <c r="BY29" i="20" s="1"/>
  <c r="BX29" i="20" a="1"/>
  <c r="BX29" i="20" s="1"/>
  <c r="BO20" i="6" a="1"/>
  <c r="BO20" i="6" s="1"/>
  <c r="BS20" i="6" a="1"/>
  <c r="BS20" i="6" s="1"/>
  <c r="EP20" i="6" a="1"/>
  <c r="EP20" i="6" s="1"/>
  <c r="EK20" i="6" a="1"/>
  <c r="EK20" i="6" s="1"/>
  <c r="BL20" i="6" a="1"/>
  <c r="BL20" i="6" s="1"/>
  <c r="AH28" i="20" a="1"/>
  <c r="AH28" i="20" s="1"/>
  <c r="AJ28" i="20" a="1"/>
  <c r="AJ28" i="20" s="1"/>
  <c r="AK28" i="20" a="1"/>
  <c r="AK28" i="20" s="1"/>
  <c r="AI28" i="20" a="1"/>
  <c r="AI28" i="20" s="1"/>
  <c r="AM28" i="20" a="1"/>
  <c r="AM28" i="20" s="1"/>
  <c r="AL28" i="20" a="1"/>
  <c r="AL28" i="20" s="1"/>
  <c r="AG28" i="20" a="1"/>
  <c r="AG28" i="20" s="1"/>
  <c r="EL20" i="6" a="1"/>
  <c r="EL20" i="6" s="1"/>
  <c r="EC20" i="6" a="1"/>
  <c r="EC20" i="6" s="1"/>
  <c r="ED20" i="6" a="1"/>
  <c r="ED20" i="6" s="1"/>
  <c r="BD20" i="6" a="1"/>
  <c r="BD20" i="6" s="1"/>
  <c r="EH20" i="6" a="1"/>
  <c r="EH20" i="6" s="1"/>
  <c r="BG20" i="6" a="1"/>
  <c r="BG20" i="6" s="1"/>
  <c r="BH20" i="6" a="1"/>
  <c r="BH20" i="6" s="1"/>
  <c r="BK20" i="6" a="1"/>
  <c r="BK20" i="6" s="1"/>
  <c r="EA20" i="6" a="1"/>
  <c r="EA20" i="6" s="1"/>
  <c r="EO20" i="6" a="1"/>
  <c r="EO20" i="6" s="1"/>
  <c r="EI20" i="6" a="1"/>
  <c r="EI20" i="6" s="1"/>
  <c r="BJ20" i="6" a="1"/>
  <c r="BJ20" i="6" s="1"/>
  <c r="EF20" i="6" a="1"/>
  <c r="EF20" i="6" s="1"/>
  <c r="BR20" i="6" a="1"/>
  <c r="BR20" i="6" s="1"/>
  <c r="EE20" i="6" a="1"/>
  <c r="EE20" i="6" s="1"/>
  <c r="EN20" i="6" a="1"/>
  <c r="EN20" i="6" s="1"/>
  <c r="EM20" i="6" a="1"/>
  <c r="EM20" i="6" s="1"/>
  <c r="BN20" i="6" a="1"/>
  <c r="BN20" i="6" s="1"/>
  <c r="EG20" i="6" a="1"/>
  <c r="EG20" i="6" s="1"/>
  <c r="BM20" i="6" a="1"/>
  <c r="BM20" i="6" s="1"/>
  <c r="EQ20" i="6" a="1"/>
  <c r="EQ20" i="6" s="1"/>
  <c r="EB20" i="6" a="1"/>
  <c r="EB20" i="6" s="1"/>
  <c r="BF20" i="6" a="1"/>
  <c r="BF20" i="6" s="1"/>
  <c r="BI20" i="6" a="1"/>
  <c r="BI20" i="6" s="1"/>
  <c r="EJ20" i="6" a="1"/>
  <c r="EJ20" i="6" s="1"/>
  <c r="B25" i="21"/>
  <c r="BE20" i="6" a="1"/>
  <c r="BE20" i="6" s="1"/>
  <c r="BQ20" i="6" a="1"/>
  <c r="BQ20" i="6" s="1"/>
  <c r="ES20" i="6" l="1"/>
  <c r="C24" i="21" s="1"/>
  <c r="EV20" i="6"/>
  <c r="I24" i="21" s="1"/>
  <c r="ET20" i="6"/>
  <c r="E24" i="21" s="1"/>
  <c r="EU20" i="6"/>
  <c r="G24" i="21" s="1"/>
  <c r="BV20" i="6"/>
  <c r="D24" i="21" s="1"/>
  <c r="BX20" i="6"/>
  <c r="H24" i="21" s="1"/>
  <c r="BY20" i="6"/>
  <c r="J24" i="21" s="1"/>
  <c r="BW20" i="6"/>
  <c r="F24" i="21" s="1"/>
  <c r="O25" i="21"/>
  <c r="L25" i="21"/>
  <c r="P25" i="21"/>
  <c r="M25" i="21"/>
  <c r="R25" i="21"/>
  <c r="N25" i="21"/>
  <c r="Q25" i="21"/>
  <c r="K25" i="21"/>
  <c r="CA30" i="20" a="1"/>
  <c r="CA30" i="20" s="1"/>
  <c r="CC30" i="20" a="1"/>
  <c r="CC30" i="20" s="1"/>
  <c r="BW30" i="20" a="1"/>
  <c r="BW30" i="20" s="1"/>
  <c r="BW31" i="20" a="1"/>
  <c r="BW31" i="20" s="1"/>
  <c r="CB30" i="20" a="1"/>
  <c r="CB30" i="20" s="1"/>
  <c r="BY30" i="20" a="1"/>
  <c r="BY30" i="20" s="1"/>
  <c r="BO21" i="6" a="1"/>
  <c r="BO21" i="6" s="1"/>
  <c r="BK21" i="6" a="1"/>
  <c r="BK21" i="6" s="1"/>
  <c r="EB21" i="6" a="1"/>
  <c r="EB21" i="6" s="1"/>
  <c r="EN21" i="6" a="1"/>
  <c r="EN21" i="6" s="1"/>
  <c r="BJ21" i="6" a="1"/>
  <c r="BJ21" i="6" s="1"/>
  <c r="BG21" i="6" a="1"/>
  <c r="BG21" i="6" s="1"/>
  <c r="BN21" i="6" a="1"/>
  <c r="BN21" i="6" s="1"/>
  <c r="EK21" i="6" a="1"/>
  <c r="EK21" i="6" s="1"/>
  <c r="AK29" i="20" a="1"/>
  <c r="AK29" i="20" s="1"/>
  <c r="AM29" i="20" a="1"/>
  <c r="AM29" i="20" s="1"/>
  <c r="AI29" i="20" a="1"/>
  <c r="AI29" i="20" s="1"/>
  <c r="AG29" i="20" a="1"/>
  <c r="AG29" i="20" s="1"/>
  <c r="AH29" i="20" a="1"/>
  <c r="AH29" i="20" s="1"/>
  <c r="AL29" i="20" a="1"/>
  <c r="AL29" i="20" s="1"/>
  <c r="AJ29" i="20" a="1"/>
  <c r="AJ29" i="20" s="1"/>
  <c r="BR21" i="6" a="1"/>
  <c r="BR21" i="6" s="1"/>
  <c r="EJ21" i="6" a="1"/>
  <c r="EJ21" i="6" s="1"/>
  <c r="EO21" i="6" a="1"/>
  <c r="EO21" i="6" s="1"/>
  <c r="BS21" i="6" a="1"/>
  <c r="BS21" i="6" s="1"/>
  <c r="EC21" i="6" a="1"/>
  <c r="EC21" i="6" s="1"/>
  <c r="EF21" i="6" a="1"/>
  <c r="EF21" i="6" s="1"/>
  <c r="EG21" i="6" a="1"/>
  <c r="EG21" i="6" s="1"/>
  <c r="EP21" i="6" a="1"/>
  <c r="EP21" i="6" s="1"/>
  <c r="EI21" i="6" a="1"/>
  <c r="EI21" i="6" s="1"/>
  <c r="BE21" i="6" a="1"/>
  <c r="BE21" i="6" s="1"/>
  <c r="BL21" i="6" a="1"/>
  <c r="BL21" i="6" s="1"/>
  <c r="BM21" i="6" a="1"/>
  <c r="BM21" i="6" s="1"/>
  <c r="BT21" i="6" a="1"/>
  <c r="BT21" i="6" s="1"/>
  <c r="EM21" i="6" a="1"/>
  <c r="EM21" i="6" s="1"/>
  <c r="BP21" i="6" a="1"/>
  <c r="BP21" i="6" s="1"/>
  <c r="EH21" i="6" a="1"/>
  <c r="EH21" i="6" s="1"/>
  <c r="BI21" i="6" a="1"/>
  <c r="BI21" i="6" s="1"/>
  <c r="EL21" i="6" a="1"/>
  <c r="EL21" i="6" s="1"/>
  <c r="B26" i="21"/>
  <c r="EA21" i="6" a="1"/>
  <c r="EA21" i="6" s="1"/>
  <c r="BF21" i="6" a="1"/>
  <c r="BF21" i="6" s="1"/>
  <c r="EQ21" i="6" a="1"/>
  <c r="EQ21" i="6" s="1"/>
  <c r="BD21" i="6" a="1"/>
  <c r="BD21" i="6" s="1"/>
  <c r="BH21" i="6" a="1"/>
  <c r="BH21" i="6" s="1"/>
  <c r="BQ21" i="6" a="1"/>
  <c r="BQ21" i="6" s="1"/>
  <c r="ED21" i="6" a="1"/>
  <c r="ED21" i="6" s="1"/>
  <c r="EE21" i="6" a="1"/>
  <c r="EE21" i="6" s="1"/>
  <c r="L26" i="21" l="1"/>
  <c r="P26" i="21"/>
  <c r="M26" i="21"/>
  <c r="Q26" i="21"/>
  <c r="N26" i="21"/>
  <c r="O26" i="21"/>
  <c r="R26" i="21"/>
  <c r="K26" i="21"/>
  <c r="CA31" i="20" a="1"/>
  <c r="CA31" i="20" s="1"/>
  <c r="BX31" i="20" a="1"/>
  <c r="BX31" i="20" s="1"/>
  <c r="CB31" i="20" a="1"/>
  <c r="CB31" i="20" s="1"/>
  <c r="BY31" i="20" a="1"/>
  <c r="BY31" i="20" s="1"/>
  <c r="BZ32" i="20" a="1"/>
  <c r="BZ32" i="20" s="1"/>
  <c r="BZ31" i="20" a="1"/>
  <c r="BZ31" i="20" s="1"/>
  <c r="CC31" i="20" a="1"/>
  <c r="CC31" i="20" s="1"/>
  <c r="EF22" i="6" a="1"/>
  <c r="EF22" i="6" s="1"/>
  <c r="EM22" i="6" a="1"/>
  <c r="EM22" i="6" s="1"/>
  <c r="BN22" i="6" a="1"/>
  <c r="BN22" i="6" s="1"/>
  <c r="BJ22" i="6" a="1"/>
  <c r="BJ22" i="6" s="1"/>
  <c r="AL30" i="20" a="1"/>
  <c r="AL30" i="20" s="1"/>
  <c r="AK30" i="20" a="1"/>
  <c r="AK30" i="20" s="1"/>
  <c r="AI30" i="20" a="1"/>
  <c r="AI30" i="20" s="1"/>
  <c r="AJ30" i="20" a="1"/>
  <c r="AJ30" i="20" s="1"/>
  <c r="AM30" i="20" a="1"/>
  <c r="AM30" i="20" s="1"/>
  <c r="AG30" i="20" a="1"/>
  <c r="AG30" i="20" s="1"/>
  <c r="AH30" i="20" a="1"/>
  <c r="AH30" i="20" s="1"/>
  <c r="EN22" i="6" a="1"/>
  <c r="EN22" i="6" s="1"/>
  <c r="EB22" i="6" a="1"/>
  <c r="EB22" i="6" s="1"/>
  <c r="BF22" i="6" a="1"/>
  <c r="BF22" i="6" s="1"/>
  <c r="EA22" i="6" a="1"/>
  <c r="EA22" i="6" s="1"/>
  <c r="BI22" i="6" a="1"/>
  <c r="BI22" i="6" s="1"/>
  <c r="BR22" i="6" a="1"/>
  <c r="BR22" i="6" s="1"/>
  <c r="EE22" i="6" a="1"/>
  <c r="EE22" i="6" s="1"/>
  <c r="BE22" i="6" a="1"/>
  <c r="BE22" i="6" s="1"/>
  <c r="EL22" i="6" a="1"/>
  <c r="EL22" i="6" s="1"/>
  <c r="EQ22" i="6" a="1"/>
  <c r="EQ22" i="6" s="1"/>
  <c r="EI22" i="6" a="1"/>
  <c r="EI22" i="6" s="1"/>
  <c r="BP22" i="6" a="1"/>
  <c r="BP22" i="6" s="1"/>
  <c r="BQ22" i="6" a="1"/>
  <c r="BQ22" i="6" s="1"/>
  <c r="EK22" i="6" a="1"/>
  <c r="EK22" i="6" s="1"/>
  <c r="BK22" i="6" a="1"/>
  <c r="BK22" i="6" s="1"/>
  <c r="EP22" i="6" a="1"/>
  <c r="EP22" i="6" s="1"/>
  <c r="EH22" i="6" a="1"/>
  <c r="EH22" i="6" s="1"/>
  <c r="BS22" i="6" a="1"/>
  <c r="BS22" i="6" s="1"/>
  <c r="D25" i="21"/>
  <c r="H25" i="21"/>
  <c r="F25" i="21"/>
  <c r="J25" i="21"/>
  <c r="EO22" i="6" a="1"/>
  <c r="EO22" i="6" s="1"/>
  <c r="BL22" i="6" a="1"/>
  <c r="BL22" i="6" s="1"/>
  <c r="BD22" i="6" a="1"/>
  <c r="BD22" i="6" s="1"/>
  <c r="EG22" i="6" a="1"/>
  <c r="EG22" i="6" s="1"/>
  <c r="E25" i="21"/>
  <c r="I25" i="21"/>
  <c r="C25" i="21"/>
  <c r="G25" i="21"/>
  <c r="EJ22" i="6" a="1"/>
  <c r="EJ22" i="6" s="1"/>
  <c r="BM22" i="6" a="1"/>
  <c r="BM22" i="6" s="1"/>
  <c r="BH22" i="6" a="1"/>
  <c r="BH22" i="6" s="1"/>
  <c r="ED22" i="6" a="1"/>
  <c r="ED22" i="6" s="1"/>
  <c r="BO22" i="6" a="1"/>
  <c r="BO22" i="6" s="1"/>
  <c r="BG22" i="6" a="1"/>
  <c r="BG22" i="6" s="1"/>
  <c r="B27" i="21"/>
  <c r="EC22" i="6" a="1"/>
  <c r="EC22" i="6" s="1"/>
  <c r="BT22" i="6" a="1"/>
  <c r="BT22" i="6" s="1"/>
  <c r="M27" i="21" l="1"/>
  <c r="Q27" i="21"/>
  <c r="N27" i="21"/>
  <c r="R27" i="21"/>
  <c r="O27" i="21"/>
  <c r="P27" i="21"/>
  <c r="K27" i="21"/>
  <c r="L27" i="21"/>
  <c r="BY32" i="20" a="1"/>
  <c r="BY32" i="20" s="1"/>
  <c r="CB32" i="20" a="1"/>
  <c r="CB32" i="20" s="1"/>
  <c r="CC32" i="20" a="1"/>
  <c r="CC32" i="20" s="1"/>
  <c r="BW32" i="20" a="1"/>
  <c r="BW32" i="20" s="1"/>
  <c r="CA32" i="20" a="1"/>
  <c r="CA32" i="20" s="1"/>
  <c r="BX32" i="20" a="1"/>
  <c r="BX32" i="20" s="1"/>
  <c r="BH23" i="6" a="1"/>
  <c r="BH23" i="6" s="1"/>
  <c r="BL23" i="6" a="1"/>
  <c r="BL23" i="6" s="1"/>
  <c r="BN23" i="6" a="1"/>
  <c r="BN23" i="6" s="1"/>
  <c r="EH23" i="6" a="1"/>
  <c r="EH23" i="6" s="1"/>
  <c r="EQ23" i="6" a="1"/>
  <c r="EQ23" i="6" s="1"/>
  <c r="EL23" i="6" a="1"/>
  <c r="EL23" i="6" s="1"/>
  <c r="AI31" i="20" a="1"/>
  <c r="AI31" i="20" s="1"/>
  <c r="AG31" i="20" a="1"/>
  <c r="AG31" i="20" s="1"/>
  <c r="AH31" i="20" a="1"/>
  <c r="AH31" i="20" s="1"/>
  <c r="AM31" i="20" a="1"/>
  <c r="AM31" i="20" s="1"/>
  <c r="AK31" i="20" a="1"/>
  <c r="AK31" i="20" s="1"/>
  <c r="AL31" i="20" a="1"/>
  <c r="AL31" i="20" s="1"/>
  <c r="AJ31" i="20" a="1"/>
  <c r="AJ31" i="20" s="1"/>
  <c r="BQ23" i="6" a="1"/>
  <c r="BQ23" i="6" s="1"/>
  <c r="BP23" i="6" a="1"/>
  <c r="BP23" i="6" s="1"/>
  <c r="BM23" i="6" a="1"/>
  <c r="BM23" i="6" s="1"/>
  <c r="BD23" i="6" a="1"/>
  <c r="BD23" i="6" s="1"/>
  <c r="EI23" i="6" a="1"/>
  <c r="EI23" i="6" s="1"/>
  <c r="EM23" i="6" a="1"/>
  <c r="EM23" i="6" s="1"/>
  <c r="EA23" i="6" a="1"/>
  <c r="EA23" i="6" s="1"/>
  <c r="ED23" i="6" a="1"/>
  <c r="ED23" i="6" s="1"/>
  <c r="EE23" i="6" a="1"/>
  <c r="EE23" i="6" s="1"/>
  <c r="G26" i="21"/>
  <c r="BI23" i="6" a="1"/>
  <c r="BI23" i="6" s="1"/>
  <c r="BT23" i="6" a="1"/>
  <c r="BT23" i="6" s="1"/>
  <c r="BE23" i="6" a="1"/>
  <c r="BE23" i="6" s="1"/>
  <c r="BJ23" i="6" a="1"/>
  <c r="BJ23" i="6" s="1"/>
  <c r="EP23" i="6" a="1"/>
  <c r="EP23" i="6" s="1"/>
  <c r="EO23" i="6" a="1"/>
  <c r="EO23" i="6" s="1"/>
  <c r="EF23" i="6" a="1"/>
  <c r="EF23" i="6" s="1"/>
  <c r="EC23" i="6" a="1"/>
  <c r="EC23" i="6" s="1"/>
  <c r="BF23" i="6" a="1"/>
  <c r="BF23" i="6" s="1"/>
  <c r="E26" i="21"/>
  <c r="EJ23" i="6" a="1"/>
  <c r="EJ23" i="6" s="1"/>
  <c r="EK23" i="6" a="1"/>
  <c r="EK23" i="6" s="1"/>
  <c r="EB23" i="6" a="1"/>
  <c r="EB23" i="6" s="1"/>
  <c r="I26" i="21"/>
  <c r="BK23" i="6" a="1"/>
  <c r="BK23" i="6" s="1"/>
  <c r="EG23" i="6" a="1"/>
  <c r="EG23" i="6" s="1"/>
  <c r="EN23" i="6" a="1"/>
  <c r="EN23" i="6" s="1"/>
  <c r="BG23" i="6" a="1"/>
  <c r="BG23" i="6" s="1"/>
  <c r="B28" i="21"/>
  <c r="F26" i="21"/>
  <c r="D26" i="21"/>
  <c r="J26" i="21"/>
  <c r="H26" i="21"/>
  <c r="C26" i="21"/>
  <c r="BS23" i="6" a="1"/>
  <c r="BS23" i="6" s="1"/>
  <c r="BR23" i="6" a="1"/>
  <c r="BR23" i="6" s="1"/>
  <c r="BO23" i="6" a="1"/>
  <c r="BO23" i="6" s="1"/>
  <c r="N28" i="21" l="1"/>
  <c r="R28" i="21"/>
  <c r="O28" i="21"/>
  <c r="P28" i="21"/>
  <c r="L28" i="21"/>
  <c r="M28" i="21"/>
  <c r="K28" i="21"/>
  <c r="Q28" i="21"/>
  <c r="BZ33" i="20" a="1"/>
  <c r="BZ33" i="20" s="1"/>
  <c r="CC33" i="20" a="1"/>
  <c r="CC33" i="20" s="1"/>
  <c r="BW34" i="20" a="1"/>
  <c r="BW34" i="20" s="1"/>
  <c r="BX33" i="20" a="1"/>
  <c r="BX33" i="20" s="1"/>
  <c r="CA33" i="20" a="1"/>
  <c r="CA33" i="20" s="1"/>
  <c r="CB33" i="20" a="1"/>
  <c r="CB33" i="20" s="1"/>
  <c r="BY33" i="20" a="1"/>
  <c r="BY33" i="20" s="1"/>
  <c r="BW33" i="20" a="1"/>
  <c r="BW33" i="20" s="1"/>
  <c r="BS24" i="6" a="1"/>
  <c r="BS24" i="6" s="1"/>
  <c r="BL24" i="6" a="1"/>
  <c r="BL24" i="6" s="1"/>
  <c r="BH24" i="6" a="1"/>
  <c r="BH24" i="6" s="1"/>
  <c r="EH24" i="6" a="1"/>
  <c r="EH24" i="6" s="1"/>
  <c r="AJ32" i="20" a="1"/>
  <c r="AJ32" i="20" s="1"/>
  <c r="AI32" i="20" a="1"/>
  <c r="AI32" i="20" s="1"/>
  <c r="AL32" i="20" a="1"/>
  <c r="AL32" i="20" s="1"/>
  <c r="AM32" i="20" a="1"/>
  <c r="AM32" i="20" s="1"/>
  <c r="AH32" i="20" a="1"/>
  <c r="AH32" i="20" s="1"/>
  <c r="AK32" i="20" a="1"/>
  <c r="AK32" i="20" s="1"/>
  <c r="AG32" i="20" a="1"/>
  <c r="AG32" i="20" s="1"/>
  <c r="BD24" i="6" a="1"/>
  <c r="BD24" i="6" s="1"/>
  <c r="BT24" i="6" a="1"/>
  <c r="BT24" i="6" s="1"/>
  <c r="BO24" i="6" a="1"/>
  <c r="BO24" i="6" s="1"/>
  <c r="EL24" i="6" a="1"/>
  <c r="EL24" i="6" s="1"/>
  <c r="EK24" i="6" a="1"/>
  <c r="EK24" i="6" s="1"/>
  <c r="EC24" i="6" a="1"/>
  <c r="EC24" i="6" s="1"/>
  <c r="EP24" i="6" a="1"/>
  <c r="EP24" i="6" s="1"/>
  <c r="ED24" i="6" a="1"/>
  <c r="ED24" i="6" s="1"/>
  <c r="C27" i="21"/>
  <c r="BP24" i="6" a="1"/>
  <c r="BP24" i="6" s="1"/>
  <c r="BE24" i="6" a="1"/>
  <c r="BE24" i="6" s="1"/>
  <c r="E27" i="21"/>
  <c r="G27" i="21"/>
  <c r="J27" i="21"/>
  <c r="BG24" i="6" a="1"/>
  <c r="BG24" i="6" s="1"/>
  <c r="EQ24" i="6" a="1"/>
  <c r="EQ24" i="6" s="1"/>
  <c r="EB24" i="6" a="1"/>
  <c r="EB24" i="6" s="1"/>
  <c r="EE24" i="6" a="1"/>
  <c r="EE24" i="6" s="1"/>
  <c r="BI24" i="6" a="1"/>
  <c r="BI24" i="6" s="1"/>
  <c r="H27" i="21"/>
  <c r="EO24" i="6" a="1"/>
  <c r="EO24" i="6" s="1"/>
  <c r="EA24" i="6" a="1"/>
  <c r="EA24" i="6" s="1"/>
  <c r="EJ24" i="6" a="1"/>
  <c r="EJ24" i="6" s="1"/>
  <c r="I27" i="21"/>
  <c r="F27" i="21"/>
  <c r="BM24" i="6" a="1"/>
  <c r="BM24" i="6" s="1"/>
  <c r="EG24" i="6" a="1"/>
  <c r="EG24" i="6" s="1"/>
  <c r="EM24" i="6" a="1"/>
  <c r="EM24" i="6" s="1"/>
  <c r="BQ24" i="6" a="1"/>
  <c r="BQ24" i="6" s="1"/>
  <c r="BF24" i="6" a="1"/>
  <c r="BF24" i="6" s="1"/>
  <c r="D27" i="21"/>
  <c r="EI24" i="6" a="1"/>
  <c r="EI24" i="6" s="1"/>
  <c r="BK24" i="6" a="1"/>
  <c r="BK24" i="6" s="1"/>
  <c r="EF24" i="6" a="1"/>
  <c r="EF24" i="6" s="1"/>
  <c r="BR24" i="6" a="1"/>
  <c r="BR24" i="6" s="1"/>
  <c r="BJ24" i="6" a="1"/>
  <c r="BJ24" i="6" s="1"/>
  <c r="EN24" i="6" a="1"/>
  <c r="EN24" i="6" s="1"/>
  <c r="BN24" i="6" a="1"/>
  <c r="BN24" i="6" s="1"/>
  <c r="B29" i="21"/>
  <c r="BG25" i="6" a="1"/>
  <c r="BG25" i="6" s="1"/>
  <c r="BJ25" i="6" a="1"/>
  <c r="BJ25" i="6" s="1"/>
  <c r="O29" i="21" l="1"/>
  <c r="L29" i="21"/>
  <c r="P29" i="21"/>
  <c r="Q29" i="21"/>
  <c r="M29" i="21"/>
  <c r="N29" i="21"/>
  <c r="R29" i="21"/>
  <c r="K29" i="21"/>
  <c r="CC34" i="20" a="1"/>
  <c r="CC34" i="20" s="1"/>
  <c r="BY34" i="20" a="1"/>
  <c r="BY34" i="20" s="1"/>
  <c r="CA34" i="20" a="1"/>
  <c r="CA34" i="20" s="1"/>
  <c r="BZ34" i="20" a="1"/>
  <c r="BZ34" i="20" s="1"/>
  <c r="CB34" i="20" a="1"/>
  <c r="CB34" i="20" s="1"/>
  <c r="BX34" i="20" a="1"/>
  <c r="BX34" i="20" s="1"/>
  <c r="BN25" i="6" a="1"/>
  <c r="BN25" i="6" s="1"/>
  <c r="BR25" i="6" a="1"/>
  <c r="BR25" i="6" s="1"/>
  <c r="EC25" i="6" a="1"/>
  <c r="EC25" i="6" s="1"/>
  <c r="BF25" i="6" a="1"/>
  <c r="BF25" i="6" s="1"/>
  <c r="AM33" i="20" a="1"/>
  <c r="AM33" i="20" s="1"/>
  <c r="AL33" i="20" a="1"/>
  <c r="AL33" i="20" s="1"/>
  <c r="AJ33" i="20" a="1"/>
  <c r="AJ33" i="20" s="1"/>
  <c r="AK33" i="20" a="1"/>
  <c r="AK33" i="20" s="1"/>
  <c r="AI33" i="20" a="1"/>
  <c r="AI33" i="20" s="1"/>
  <c r="AH33" i="20" a="1"/>
  <c r="AH33" i="20" s="1"/>
  <c r="AG33" i="20" a="1"/>
  <c r="AG33" i="20" s="1"/>
  <c r="BS25" i="6" a="1"/>
  <c r="BS25" i="6" s="1"/>
  <c r="BO25" i="6" a="1"/>
  <c r="BO25" i="6" s="1"/>
  <c r="BK25" i="6" a="1"/>
  <c r="BK25" i="6" s="1"/>
  <c r="EF25" i="6" a="1"/>
  <c r="EF25" i="6" s="1"/>
  <c r="EG25" i="6" a="1"/>
  <c r="EG25" i="6" s="1"/>
  <c r="EK25" i="6" a="1"/>
  <c r="EK25" i="6" s="1"/>
  <c r="EO25" i="6" a="1"/>
  <c r="EO25" i="6" s="1"/>
  <c r="EJ25" i="6" a="1"/>
  <c r="EJ25" i="6" s="1"/>
  <c r="D28" i="21"/>
  <c r="EQ25" i="6" a="1"/>
  <c r="EQ25" i="6" s="1"/>
  <c r="EN25" i="6" a="1"/>
  <c r="EN25" i="6" s="1"/>
  <c r="EI25" i="6" a="1"/>
  <c r="EI25" i="6" s="1"/>
  <c r="ED25" i="6" a="1"/>
  <c r="ED25" i="6" s="1"/>
  <c r="BL25" i="6" a="1"/>
  <c r="BL25" i="6" s="1"/>
  <c r="EP25" i="6" a="1"/>
  <c r="EP25" i="6" s="1"/>
  <c r="EM25" i="6" a="1"/>
  <c r="EM25" i="6" s="1"/>
  <c r="BH25" i="6" a="1"/>
  <c r="BH25" i="6" s="1"/>
  <c r="H28" i="21"/>
  <c r="J28" i="21"/>
  <c r="E28" i="21"/>
  <c r="G28" i="21"/>
  <c r="C28" i="21"/>
  <c r="I28" i="21"/>
  <c r="BM25" i="6" a="1"/>
  <c r="BM25" i="6" s="1"/>
  <c r="BD25" i="6" a="1"/>
  <c r="BD25" i="6" s="1"/>
  <c r="EH25" i="6" a="1"/>
  <c r="EH25" i="6" s="1"/>
  <c r="BP25" i="6" a="1"/>
  <c r="BP25" i="6" s="1"/>
  <c r="BE25" i="6" a="1"/>
  <c r="BE25" i="6" s="1"/>
  <c r="EA25" i="6" a="1"/>
  <c r="EA25" i="6" s="1"/>
  <c r="EB25" i="6" a="1"/>
  <c r="EB25" i="6" s="1"/>
  <c r="EE25" i="6" a="1"/>
  <c r="EE25" i="6" s="1"/>
  <c r="BQ25" i="6" a="1"/>
  <c r="BQ25" i="6" s="1"/>
  <c r="EL25" i="6" a="1"/>
  <c r="EL25" i="6" s="1"/>
  <c r="F28" i="21"/>
  <c r="BT25" i="6" a="1"/>
  <c r="BT25" i="6" s="1"/>
  <c r="BI25" i="6" a="1"/>
  <c r="BI25" i="6" s="1"/>
  <c r="B30" i="21"/>
  <c r="L30" i="21" l="1"/>
  <c r="P30" i="21"/>
  <c r="M30" i="21"/>
  <c r="Q30" i="21"/>
  <c r="R30" i="21"/>
  <c r="O30" i="21"/>
  <c r="N30" i="21"/>
  <c r="K30" i="21"/>
  <c r="CC35" i="20" a="1"/>
  <c r="CC35" i="20" s="1"/>
  <c r="BW35" i="20" a="1"/>
  <c r="BW35" i="20" s="1"/>
  <c r="BX35" i="20" a="1"/>
  <c r="BX35" i="20" s="1"/>
  <c r="BZ35" i="20" a="1"/>
  <c r="BZ35" i="20" s="1"/>
  <c r="BY35" i="20" a="1"/>
  <c r="BY35" i="20" s="1"/>
  <c r="CB35" i="20" a="1"/>
  <c r="CB35" i="20" s="1"/>
  <c r="CA35" i="20" a="1"/>
  <c r="CA35" i="20" s="1"/>
  <c r="BH26" i="6" a="1"/>
  <c r="BH26" i="6" s="1"/>
  <c r="BK26" i="6" a="1"/>
  <c r="BK26" i="6" s="1"/>
  <c r="EF26" i="6" a="1"/>
  <c r="EF26" i="6" s="1"/>
  <c r="EB26" i="6" a="1"/>
  <c r="EB26" i="6" s="1"/>
  <c r="AJ34" i="20" a="1"/>
  <c r="AJ34" i="20" s="1"/>
  <c r="AH34" i="20" a="1"/>
  <c r="AH34" i="20" s="1"/>
  <c r="AG34" i="20" a="1"/>
  <c r="AG34" i="20" s="1"/>
  <c r="AI34" i="20" a="1"/>
  <c r="AI34" i="20" s="1"/>
  <c r="AM34" i="20" a="1"/>
  <c r="AM34" i="20" s="1"/>
  <c r="AL34" i="20" a="1"/>
  <c r="AL34" i="20" s="1"/>
  <c r="AK34" i="20" a="1"/>
  <c r="AK34" i="20" s="1"/>
  <c r="BR26" i="6" a="1"/>
  <c r="BR26" i="6" s="1"/>
  <c r="EI26" i="6" a="1"/>
  <c r="EI26" i="6" s="1"/>
  <c r="EQ26" i="6" a="1"/>
  <c r="EQ26" i="6" s="1"/>
  <c r="BJ26" i="6" a="1"/>
  <c r="BJ26" i="6" s="1"/>
  <c r="EN26" i="6" a="1"/>
  <c r="EN26" i="6" s="1"/>
  <c r="BE26" i="6" a="1"/>
  <c r="BE26" i="6" s="1"/>
  <c r="BI26" i="6" a="1"/>
  <c r="BI26" i="6" s="1"/>
  <c r="BQ26" i="6" a="1"/>
  <c r="BQ26" i="6" s="1"/>
  <c r="EE26" i="6" a="1"/>
  <c r="EE26" i="6" s="1"/>
  <c r="EL26" i="6" a="1"/>
  <c r="EL26" i="6" s="1"/>
  <c r="BO26" i="6" a="1"/>
  <c r="BO26" i="6" s="1"/>
  <c r="EA26" i="6" a="1"/>
  <c r="EA26" i="6" s="1"/>
  <c r="EM26" i="6" a="1"/>
  <c r="EM26" i="6" s="1"/>
  <c r="EO26" i="6" a="1"/>
  <c r="EO26" i="6" s="1"/>
  <c r="BP26" i="6" a="1"/>
  <c r="BP26" i="6" s="1"/>
  <c r="EG26" i="6" a="1"/>
  <c r="EG26" i="6" s="1"/>
  <c r="BL26" i="6" a="1"/>
  <c r="BL26" i="6" s="1"/>
  <c r="EC26" i="6" a="1"/>
  <c r="EC26" i="6" s="1"/>
  <c r="EJ26" i="6" a="1"/>
  <c r="EJ26" i="6" s="1"/>
  <c r="BN26" i="6" a="1"/>
  <c r="BN26" i="6" s="1"/>
  <c r="BF26" i="6" a="1"/>
  <c r="BF26" i="6" s="1"/>
  <c r="BM26" i="6" a="1"/>
  <c r="BM26" i="6" s="1"/>
  <c r="ED26" i="6" a="1"/>
  <c r="ED26" i="6" s="1"/>
  <c r="BG26" i="6" a="1"/>
  <c r="BG26" i="6" s="1"/>
  <c r="EP26" i="6" a="1"/>
  <c r="EP26" i="6" s="1"/>
  <c r="B31" i="21"/>
  <c r="BD27" i="6" a="1"/>
  <c r="BD27" i="6" s="1"/>
  <c r="I29" i="21"/>
  <c r="G29" i="21"/>
  <c r="C29" i="21"/>
  <c r="E29" i="21"/>
  <c r="J29" i="21"/>
  <c r="D29" i="21"/>
  <c r="H29" i="21"/>
  <c r="F29" i="21"/>
  <c r="BT26" i="6" a="1"/>
  <c r="BT26" i="6" s="1"/>
  <c r="EK26" i="6" a="1"/>
  <c r="EK26" i="6" s="1"/>
  <c r="BD26" i="6" a="1"/>
  <c r="BD26" i="6" s="1"/>
  <c r="EH26" i="6" a="1"/>
  <c r="EH26" i="6" s="1"/>
  <c r="BS26" i="6" a="1"/>
  <c r="BS26" i="6" s="1"/>
  <c r="M31" i="21" l="1"/>
  <c r="Q31" i="21"/>
  <c r="N31" i="21"/>
  <c r="R31" i="21"/>
  <c r="L31" i="21"/>
  <c r="O31" i="21"/>
  <c r="K31" i="21"/>
  <c r="P31" i="21"/>
  <c r="CB36" i="20" a="1"/>
  <c r="CB36" i="20" s="1"/>
  <c r="BY36" i="20" a="1"/>
  <c r="BY36" i="20" s="1"/>
  <c r="BX36" i="20" a="1"/>
  <c r="BX36" i="20" s="1"/>
  <c r="BW36" i="20" a="1"/>
  <c r="BW36" i="20" s="1"/>
  <c r="BZ36" i="20" a="1"/>
  <c r="BZ36" i="20" s="1"/>
  <c r="CC36" i="20" a="1"/>
  <c r="CC36" i="20" s="1"/>
  <c r="CA36" i="20" a="1"/>
  <c r="CA36" i="20" s="1"/>
  <c r="BI27" i="6" a="1"/>
  <c r="BI27" i="6" s="1"/>
  <c r="BM27" i="6" a="1"/>
  <c r="BM27" i="6" s="1"/>
  <c r="EL27" i="6" a="1"/>
  <c r="EL27" i="6" s="1"/>
  <c r="EH27" i="6" a="1"/>
  <c r="EH27" i="6" s="1"/>
  <c r="AJ35" i="20" a="1"/>
  <c r="AJ35" i="20" s="1"/>
  <c r="AG35" i="20" a="1"/>
  <c r="AG35" i="20" s="1"/>
  <c r="AL35" i="20" a="1"/>
  <c r="AL35" i="20" s="1"/>
  <c r="AK35" i="20" a="1"/>
  <c r="AK35" i="20" s="1"/>
  <c r="AH35" i="20" a="1"/>
  <c r="AH35" i="20" s="1"/>
  <c r="AM35" i="20" a="1"/>
  <c r="AM35" i="20" s="1"/>
  <c r="AI35" i="20" a="1"/>
  <c r="AI35" i="20" s="1"/>
  <c r="BE27" i="6" a="1"/>
  <c r="BE27" i="6" s="1"/>
  <c r="EE27" i="6" a="1"/>
  <c r="EE27" i="6" s="1"/>
  <c r="EI27" i="6" a="1"/>
  <c r="EI27" i="6" s="1"/>
  <c r="EM27" i="6" a="1"/>
  <c r="EM27" i="6" s="1"/>
  <c r="BT27" i="6" a="1"/>
  <c r="BT27" i="6" s="1"/>
  <c r="BQ27" i="6" a="1"/>
  <c r="BQ27" i="6" s="1"/>
  <c r="EQ27" i="6" a="1"/>
  <c r="EQ27" i="6" s="1"/>
  <c r="ED27" i="6" a="1"/>
  <c r="ED27" i="6" s="1"/>
  <c r="C30" i="21"/>
  <c r="EA27" i="6" a="1"/>
  <c r="EA27" i="6" s="1"/>
  <c r="BP27" i="6" a="1"/>
  <c r="BP27" i="6" s="1"/>
  <c r="BH27" i="6" a="1"/>
  <c r="BH27" i="6" s="1"/>
  <c r="EN27" i="6" a="1"/>
  <c r="EN27" i="6" s="1"/>
  <c r="EO27" i="6" a="1"/>
  <c r="EO27" i="6" s="1"/>
  <c r="I30" i="21"/>
  <c r="BL27" i="6" a="1"/>
  <c r="BL27" i="6" s="1"/>
  <c r="G30" i="21"/>
  <c r="BS27" i="6" a="1"/>
  <c r="BS27" i="6" s="1"/>
  <c r="BJ27" i="6" a="1"/>
  <c r="BJ27" i="6" s="1"/>
  <c r="EJ27" i="6" a="1"/>
  <c r="EJ27" i="6" s="1"/>
  <c r="BR27" i="6" a="1"/>
  <c r="BR27" i="6" s="1"/>
  <c r="EB27" i="6" a="1"/>
  <c r="EB27" i="6" s="1"/>
  <c r="E30" i="21"/>
  <c r="BG27" i="6" a="1"/>
  <c r="BG27" i="6" s="1"/>
  <c r="BF27" i="6" a="1"/>
  <c r="BF27" i="6" s="1"/>
  <c r="BN27" i="6" a="1"/>
  <c r="BN27" i="6" s="1"/>
  <c r="B32" i="21"/>
  <c r="BH28" i="6" a="1"/>
  <c r="BH28" i="6" s="1"/>
  <c r="H30" i="21"/>
  <c r="J30" i="21"/>
  <c r="F30" i="21"/>
  <c r="D30" i="21"/>
  <c r="EP27" i="6" a="1"/>
  <c r="EP27" i="6" s="1"/>
  <c r="EG27" i="6" a="1"/>
  <c r="EG27" i="6" s="1"/>
  <c r="BK27" i="6" a="1"/>
  <c r="BK27" i="6" s="1"/>
  <c r="EK27" i="6" a="1"/>
  <c r="EK27" i="6" s="1"/>
  <c r="BO27" i="6" a="1"/>
  <c r="BO27" i="6" s="1"/>
  <c r="EF27" i="6" a="1"/>
  <c r="EF27" i="6" s="1"/>
  <c r="EC27" i="6" a="1"/>
  <c r="EC27" i="6" s="1"/>
  <c r="N32" i="21" l="1"/>
  <c r="R32" i="21"/>
  <c r="O32" i="21"/>
  <c r="L32" i="21"/>
  <c r="M32" i="21"/>
  <c r="P32" i="21"/>
  <c r="Q32" i="21"/>
  <c r="K32" i="21"/>
  <c r="CC37" i="20" a="1"/>
  <c r="CC37" i="20" s="1"/>
  <c r="BW38" i="20" a="1"/>
  <c r="BW38" i="20" s="1"/>
  <c r="CC38" i="20" a="1"/>
  <c r="CC38" i="20" s="1"/>
  <c r="BZ38" i="20" a="1"/>
  <c r="BZ38" i="20" s="1"/>
  <c r="BX37" i="20" a="1"/>
  <c r="BX37" i="20" s="1"/>
  <c r="CA37" i="20" a="1"/>
  <c r="CA37" i="20" s="1"/>
  <c r="BZ37" i="20" a="1"/>
  <c r="BZ37" i="20" s="1"/>
  <c r="AI37" i="20" a="1"/>
  <c r="AI37" i="20" s="1"/>
  <c r="AL37" i="20" a="1"/>
  <c r="AL37" i="20" s="1"/>
  <c r="CB37" i="20" a="1"/>
  <c r="CB37" i="20" s="1"/>
  <c r="BY37" i="20" a="1"/>
  <c r="BY37" i="20" s="1"/>
  <c r="BW37" i="20" a="1"/>
  <c r="BW37" i="20" s="1"/>
  <c r="BP28" i="6" a="1"/>
  <c r="BP28" i="6" s="1"/>
  <c r="BO28" i="6" a="1"/>
  <c r="BO28" i="6" s="1"/>
  <c r="BG28" i="6" a="1"/>
  <c r="BG28" i="6" s="1"/>
  <c r="EH28" i="6" a="1"/>
  <c r="EH28" i="6" s="1"/>
  <c r="AL36" i="20" a="1"/>
  <c r="AL36" i="20" s="1"/>
  <c r="AH36" i="20" a="1"/>
  <c r="AH36" i="20" s="1"/>
  <c r="AK36" i="20" a="1"/>
  <c r="AK36" i="20" s="1"/>
  <c r="AG36" i="20" a="1"/>
  <c r="AG36" i="20" s="1"/>
  <c r="AM36" i="20" a="1"/>
  <c r="AM36" i="20" s="1"/>
  <c r="AI36" i="20" a="1"/>
  <c r="AI36" i="20" s="1"/>
  <c r="EP28" i="6" a="1"/>
  <c r="EP28" i="6" s="1"/>
  <c r="AJ36" i="20" a="1"/>
  <c r="AJ36" i="20" s="1"/>
  <c r="BL28" i="6" a="1"/>
  <c r="BL28" i="6" s="1"/>
  <c r="BT28" i="6" a="1"/>
  <c r="BT28" i="6" s="1"/>
  <c r="ED28" i="6" a="1"/>
  <c r="ED28" i="6" s="1"/>
  <c r="BD28" i="6" a="1"/>
  <c r="BD28" i="6" s="1"/>
  <c r="EK28" i="6" a="1"/>
  <c r="EK28" i="6" s="1"/>
  <c r="EO28" i="6" a="1"/>
  <c r="EO28" i="6" s="1"/>
  <c r="E31" i="21"/>
  <c r="EL28" i="6" a="1"/>
  <c r="EL28" i="6" s="1"/>
  <c r="EC28" i="6" a="1"/>
  <c r="EC28" i="6" s="1"/>
  <c r="BE28" i="6" a="1"/>
  <c r="BE28" i="6" s="1"/>
  <c r="J31" i="21"/>
  <c r="BI28" i="6" a="1"/>
  <c r="BI28" i="6" s="1"/>
  <c r="G31" i="21"/>
  <c r="EI28" i="6" a="1"/>
  <c r="EI28" i="6" s="1"/>
  <c r="BS28" i="6" a="1"/>
  <c r="BS28" i="6" s="1"/>
  <c r="BM28" i="6" a="1"/>
  <c r="BM28" i="6" s="1"/>
  <c r="BK28" i="6" a="1"/>
  <c r="BK28" i="6" s="1"/>
  <c r="EM28" i="6" a="1"/>
  <c r="EM28" i="6" s="1"/>
  <c r="EB28" i="6" a="1"/>
  <c r="EB28" i="6" s="1"/>
  <c r="EJ28" i="6" a="1"/>
  <c r="EJ28" i="6" s="1"/>
  <c r="C31" i="21"/>
  <c r="H31" i="21"/>
  <c r="BJ28" i="6" a="1"/>
  <c r="BJ28" i="6" s="1"/>
  <c r="EN28" i="6" a="1"/>
  <c r="EN28" i="6" s="1"/>
  <c r="EE28" i="6" a="1"/>
  <c r="EE28" i="6" s="1"/>
  <c r="B33" i="21"/>
  <c r="BG29" i="6" a="1"/>
  <c r="BG29" i="6" s="1"/>
  <c r="BO29" i="6" a="1"/>
  <c r="BO29" i="6" s="1"/>
  <c r="I31" i="21"/>
  <c r="F31" i="21"/>
  <c r="EA28" i="6" a="1"/>
  <c r="EA28" i="6" s="1"/>
  <c r="EQ28" i="6" a="1"/>
  <c r="EQ28" i="6" s="1"/>
  <c r="EF28" i="6" a="1"/>
  <c r="EF28" i="6" s="1"/>
  <c r="BQ28" i="6" a="1"/>
  <c r="BQ28" i="6" s="1"/>
  <c r="BF28" i="6" a="1"/>
  <c r="BF28" i="6" s="1"/>
  <c r="D31" i="21"/>
  <c r="EG28" i="6" a="1"/>
  <c r="EG28" i="6" s="1"/>
  <c r="BR28" i="6" a="1"/>
  <c r="BR28" i="6" s="1"/>
  <c r="BN28" i="6" a="1"/>
  <c r="BN28" i="6" s="1"/>
  <c r="O33" i="21" l="1"/>
  <c r="L33" i="21"/>
  <c r="P33" i="21"/>
  <c r="M33" i="21"/>
  <c r="Q33" i="21"/>
  <c r="R33" i="21"/>
  <c r="K33" i="21"/>
  <c r="N33" i="21"/>
  <c r="BX38" i="20" a="1"/>
  <c r="BX38" i="20" s="1"/>
  <c r="BY38" i="20" a="1"/>
  <c r="BY38" i="20" s="1"/>
  <c r="CB38" i="20" a="1"/>
  <c r="CB38" i="20" s="1"/>
  <c r="CA38" i="20" a="1"/>
  <c r="CA38" i="20" s="1"/>
  <c r="BI29" i="6" a="1"/>
  <c r="BI29" i="6" s="1"/>
  <c r="EK29" i="6" a="1"/>
  <c r="EK29" i="6" s="1"/>
  <c r="BF29" i="6" a="1"/>
  <c r="BF29" i="6" s="1"/>
  <c r="EN29" i="6" a="1"/>
  <c r="EN29" i="6" s="1"/>
  <c r="EB29" i="6" a="1"/>
  <c r="EB29" i="6" s="1"/>
  <c r="BK29" i="6" a="1"/>
  <c r="BK29" i="6" s="1"/>
  <c r="AG37" i="20" a="1"/>
  <c r="AG37" i="20" s="1"/>
  <c r="AM37" i="20" a="1"/>
  <c r="AM37" i="20" s="1"/>
  <c r="AH37" i="20" a="1"/>
  <c r="AH37" i="20" s="1"/>
  <c r="AK37" i="20" a="1"/>
  <c r="AK37" i="20" s="1"/>
  <c r="AJ37" i="20" a="1"/>
  <c r="AJ37" i="20" s="1"/>
  <c r="EJ29" i="6" a="1"/>
  <c r="EJ29" i="6" s="1"/>
  <c r="EG29" i="6" a="1"/>
  <c r="EG29" i="6" s="1"/>
  <c r="EO29" i="6" a="1"/>
  <c r="EO29" i="6" s="1"/>
  <c r="EF29" i="6" a="1"/>
  <c r="EF29" i="6" s="1"/>
  <c r="BS29" i="6" a="1"/>
  <c r="BS29" i="6" s="1"/>
  <c r="EC29" i="6" a="1"/>
  <c r="EC29" i="6" s="1"/>
  <c r="BJ29" i="6" a="1"/>
  <c r="BJ29" i="6" s="1"/>
  <c r="BR29" i="6" a="1"/>
  <c r="BR29" i="6" s="1"/>
  <c r="J32" i="21"/>
  <c r="EA29" i="6" a="1"/>
  <c r="EA29" i="6" s="1"/>
  <c r="BN29" i="6" a="1"/>
  <c r="BN29" i="6" s="1"/>
  <c r="EQ29" i="6" a="1"/>
  <c r="EQ29" i="6" s="1"/>
  <c r="EI29" i="6" a="1"/>
  <c r="EI29" i="6" s="1"/>
  <c r="ED29" i="6" a="1"/>
  <c r="ED29" i="6" s="1"/>
  <c r="EH29" i="6" a="1"/>
  <c r="EH29" i="6" s="1"/>
  <c r="BT29" i="6" a="1"/>
  <c r="BT29" i="6" s="1"/>
  <c r="BL29" i="6" a="1"/>
  <c r="BL29" i="6" s="1"/>
  <c r="BP29" i="6" a="1"/>
  <c r="BP29" i="6" s="1"/>
  <c r="H32" i="21"/>
  <c r="F32" i="21"/>
  <c r="BE29" i="6" a="1"/>
  <c r="BE29" i="6" s="1"/>
  <c r="BH29" i="6" a="1"/>
  <c r="BH29" i="6" s="1"/>
  <c r="D32" i="21"/>
  <c r="BM29" i="6" a="1"/>
  <c r="BM29" i="6" s="1"/>
  <c r="EP29" i="6" a="1"/>
  <c r="EP29" i="6" s="1"/>
  <c r="EM29" i="6" a="1"/>
  <c r="EM29" i="6" s="1"/>
  <c r="EE29" i="6" a="1"/>
  <c r="EE29" i="6" s="1"/>
  <c r="I32" i="21"/>
  <c r="C32" i="21"/>
  <c r="G32" i="21"/>
  <c r="E32" i="21"/>
  <c r="BD29" i="6" a="1"/>
  <c r="BD29" i="6" s="1"/>
  <c r="BQ29" i="6" a="1"/>
  <c r="BQ29" i="6" s="1"/>
  <c r="EL29" i="6" a="1"/>
  <c r="EL29" i="6" s="1"/>
  <c r="B34" i="21"/>
  <c r="BJ30" i="6" a="1"/>
  <c r="BJ30" i="6" s="1"/>
  <c r="BF30" i="6" a="1"/>
  <c r="BF30" i="6" s="1"/>
  <c r="L34" i="21" l="1"/>
  <c r="P34" i="21"/>
  <c r="M34" i="21"/>
  <c r="Q34" i="21"/>
  <c r="N34" i="21"/>
  <c r="O34" i="21"/>
  <c r="K34" i="21"/>
  <c r="R34" i="21"/>
  <c r="BZ39" i="20" a="1"/>
  <c r="BZ39" i="20" s="1"/>
  <c r="CA40" i="20" a="1"/>
  <c r="CA40" i="20" s="1"/>
  <c r="CC39" i="20" a="1"/>
  <c r="CC39" i="20" s="1"/>
  <c r="BW39" i="20" a="1"/>
  <c r="BW39" i="20" s="1"/>
  <c r="CB39" i="20" a="1"/>
  <c r="CB39" i="20" s="1"/>
  <c r="BY39" i="20" a="1"/>
  <c r="BY39" i="20" s="1"/>
  <c r="CA39" i="20" a="1"/>
  <c r="CA39" i="20" s="1"/>
  <c r="BX39" i="20" a="1"/>
  <c r="BX39" i="20" s="1"/>
  <c r="BM30" i="6" a="1"/>
  <c r="BM30" i="6" s="1"/>
  <c r="EQ30" i="6" a="1"/>
  <c r="EQ30" i="6" s="1"/>
  <c r="AG38" i="20" a="1"/>
  <c r="AG38" i="20" s="1"/>
  <c r="AK38" i="20" a="1"/>
  <c r="AK38" i="20" s="1"/>
  <c r="AM38" i="20" a="1"/>
  <c r="AM38" i="20" s="1"/>
  <c r="AI38" i="20" a="1"/>
  <c r="AI38" i="20" s="1"/>
  <c r="AJ38" i="20" a="1"/>
  <c r="AJ38" i="20" s="1"/>
  <c r="AH38" i="20" a="1"/>
  <c r="AH38" i="20" s="1"/>
  <c r="AL38" i="20" a="1"/>
  <c r="AL38" i="20" s="1"/>
  <c r="EB30" i="6" a="1"/>
  <c r="EB30" i="6" s="1"/>
  <c r="EA30" i="6" a="1"/>
  <c r="EA30" i="6" s="1"/>
  <c r="BR30" i="6" a="1"/>
  <c r="BR30" i="6" s="1"/>
  <c r="EE30" i="6" a="1"/>
  <c r="EE30" i="6" s="1"/>
  <c r="EN30" i="6" a="1"/>
  <c r="EN30" i="6" s="1"/>
  <c r="EM30" i="6" a="1"/>
  <c r="EM30" i="6" s="1"/>
  <c r="EF30" i="6" a="1"/>
  <c r="EF30" i="6" s="1"/>
  <c r="EJ30" i="6" a="1"/>
  <c r="EJ30" i="6" s="1"/>
  <c r="BI30" i="6" a="1"/>
  <c r="BI30" i="6" s="1"/>
  <c r="BQ30" i="6" a="1"/>
  <c r="BQ30" i="6" s="1"/>
  <c r="EL30" i="6" a="1"/>
  <c r="EL30" i="6" s="1"/>
  <c r="EK30" i="6" a="1"/>
  <c r="EK30" i="6" s="1"/>
  <c r="BE30" i="6" a="1"/>
  <c r="BE30" i="6" s="1"/>
  <c r="EC30" i="6" a="1"/>
  <c r="EC30" i="6" s="1"/>
  <c r="I33" i="21"/>
  <c r="G33" i="21"/>
  <c r="EP30" i="6" a="1"/>
  <c r="EP30" i="6" s="1"/>
  <c r="EG30" i="6" a="1"/>
  <c r="EG30" i="6" s="1"/>
  <c r="BO30" i="6" a="1"/>
  <c r="BO30" i="6" s="1"/>
  <c r="BL30" i="6" a="1"/>
  <c r="BL30" i="6" s="1"/>
  <c r="C33" i="21"/>
  <c r="BP30" i="6" a="1"/>
  <c r="BP30" i="6" s="1"/>
  <c r="BD30" i="6" a="1"/>
  <c r="BD30" i="6" s="1"/>
  <c r="BK30" i="6" a="1"/>
  <c r="BK30" i="6" s="1"/>
  <c r="BS30" i="6" a="1"/>
  <c r="BS30" i="6" s="1"/>
  <c r="EO30" i="6" a="1"/>
  <c r="EO30" i="6" s="1"/>
  <c r="E33" i="21"/>
  <c r="BN30" i="6" a="1"/>
  <c r="BN30" i="6" s="1"/>
  <c r="EI30" i="6" a="1"/>
  <c r="EI30" i="6" s="1"/>
  <c r="EH30" i="6" a="1"/>
  <c r="EH30" i="6" s="1"/>
  <c r="BG30" i="6" a="1"/>
  <c r="BG30" i="6" s="1"/>
  <c r="D33" i="21"/>
  <c r="J33" i="21"/>
  <c r="F33" i="21"/>
  <c r="H33" i="21"/>
  <c r="BH30" i="6" a="1"/>
  <c r="BH30" i="6" s="1"/>
  <c r="ED30" i="6" a="1"/>
  <c r="ED30" i="6" s="1"/>
  <c r="BT30" i="6" a="1"/>
  <c r="BT30" i="6" s="1"/>
  <c r="B35" i="21"/>
  <c r="M35" i="21" l="1"/>
  <c r="Q35" i="21"/>
  <c r="N35" i="21"/>
  <c r="R35" i="21"/>
  <c r="O35" i="21"/>
  <c r="L35" i="21"/>
  <c r="P35" i="21"/>
  <c r="K35" i="21"/>
  <c r="BX40" i="20" a="1"/>
  <c r="BX40" i="20" s="1"/>
  <c r="CC40" i="20" a="1"/>
  <c r="CC40" i="20" s="1"/>
  <c r="BW41" i="20" a="1"/>
  <c r="BW41" i="20" s="1"/>
  <c r="CB40" i="20" a="1"/>
  <c r="CB40" i="20" s="1"/>
  <c r="BW40" i="20" a="1"/>
  <c r="BW40" i="20" s="1"/>
  <c r="BZ40" i="20" a="1"/>
  <c r="BZ40" i="20" s="1"/>
  <c r="BY40" i="20" a="1"/>
  <c r="BY40" i="20" s="1"/>
  <c r="BS31" i="6" a="1"/>
  <c r="BS31" i="6" s="1"/>
  <c r="BQ31" i="6" a="1"/>
  <c r="BQ31" i="6" s="1"/>
  <c r="EQ31" i="6" a="1"/>
  <c r="EQ31" i="6" s="1"/>
  <c r="BL31" i="6" a="1"/>
  <c r="BL31" i="6" s="1"/>
  <c r="EH31" i="6" a="1"/>
  <c r="EH31" i="6" s="1"/>
  <c r="EI31" i="6" a="1"/>
  <c r="EI31" i="6" s="1"/>
  <c r="AG39" i="20" a="1"/>
  <c r="AG39" i="20" s="1"/>
  <c r="AM39" i="20" a="1"/>
  <c r="AM39" i="20" s="1"/>
  <c r="AL39" i="20" a="1"/>
  <c r="AL39" i="20" s="1"/>
  <c r="AK39" i="20" a="1"/>
  <c r="AK39" i="20" s="1"/>
  <c r="AI39" i="20" a="1"/>
  <c r="AI39" i="20" s="1"/>
  <c r="AJ39" i="20" a="1"/>
  <c r="AJ39" i="20" s="1"/>
  <c r="AH39" i="20" a="1"/>
  <c r="AH39" i="20" s="1"/>
  <c r="EE31" i="6" a="1"/>
  <c r="EE31" i="6" s="1"/>
  <c r="EL31" i="6" a="1"/>
  <c r="EL31" i="6" s="1"/>
  <c r="BE31" i="6" a="1"/>
  <c r="BE31" i="6" s="1"/>
  <c r="BT31" i="6" a="1"/>
  <c r="BT31" i="6" s="1"/>
  <c r="EP31" i="6" a="1"/>
  <c r="EP31" i="6" s="1"/>
  <c r="BI31" i="6" a="1"/>
  <c r="BI31" i="6" s="1"/>
  <c r="EA31" i="6" a="1"/>
  <c r="EA31" i="6" s="1"/>
  <c r="I34" i="21"/>
  <c r="EF31" i="6" a="1"/>
  <c r="EF31" i="6" s="1"/>
  <c r="BR31" i="6" a="1"/>
  <c r="BR31" i="6" s="1"/>
  <c r="BP31" i="6" a="1"/>
  <c r="BP31" i="6" s="1"/>
  <c r="BM31" i="6" a="1"/>
  <c r="BM31" i="6" s="1"/>
  <c r="ED31" i="6" a="1"/>
  <c r="ED31" i="6" s="1"/>
  <c r="BD31" i="6" a="1"/>
  <c r="BD31" i="6" s="1"/>
  <c r="EO31" i="6" a="1"/>
  <c r="EO31" i="6" s="1"/>
  <c r="BJ31" i="6" a="1"/>
  <c r="BJ31" i="6" s="1"/>
  <c r="BN31" i="6" a="1"/>
  <c r="BN31" i="6" s="1"/>
  <c r="E34" i="21"/>
  <c r="EM31" i="6" a="1"/>
  <c r="EM31" i="6" s="1"/>
  <c r="BH31" i="6" a="1"/>
  <c r="BH31" i="6" s="1"/>
  <c r="EG31" i="6" a="1"/>
  <c r="EG31" i="6" s="1"/>
  <c r="EK31" i="6" a="1"/>
  <c r="EK31" i="6" s="1"/>
  <c r="EJ31" i="6" a="1"/>
  <c r="EJ31" i="6" s="1"/>
  <c r="EN31" i="6" a="1"/>
  <c r="EN31" i="6" s="1"/>
  <c r="BG31" i="6" a="1"/>
  <c r="BG31" i="6" s="1"/>
  <c r="EB31" i="6" a="1"/>
  <c r="EB31" i="6" s="1"/>
  <c r="B36" i="21"/>
  <c r="J34" i="21"/>
  <c r="H34" i="21"/>
  <c r="F34" i="21"/>
  <c r="D34" i="21"/>
  <c r="G34" i="21"/>
  <c r="BK31" i="6" a="1"/>
  <c r="BK31" i="6" s="1"/>
  <c r="EC31" i="6" a="1"/>
  <c r="EC31" i="6" s="1"/>
  <c r="BF31" i="6" a="1"/>
  <c r="BF31" i="6" s="1"/>
  <c r="C34" i="21"/>
  <c r="BO31" i="6" a="1"/>
  <c r="BO31" i="6" s="1"/>
  <c r="N36" i="21" l="1"/>
  <c r="R36" i="21"/>
  <c r="O36" i="21"/>
  <c r="P36" i="21"/>
  <c r="Q36" i="21"/>
  <c r="L36" i="21"/>
  <c r="M36" i="21"/>
  <c r="K36" i="21"/>
  <c r="BX41" i="20" a="1"/>
  <c r="BX41" i="20" s="1"/>
  <c r="BY41" i="20" a="1"/>
  <c r="BY41" i="20" s="1"/>
  <c r="CA41" i="20" a="1"/>
  <c r="CA41" i="20" s="1"/>
  <c r="CC41" i="20" a="1"/>
  <c r="CC41" i="20" s="1"/>
  <c r="BZ41" i="20" a="1"/>
  <c r="BZ41" i="20" s="1"/>
  <c r="CB41" i="20" a="1"/>
  <c r="CB41" i="20" s="1"/>
  <c r="BR32" i="6" a="1"/>
  <c r="BR32" i="6" s="1"/>
  <c r="BN32" i="6" a="1"/>
  <c r="BN32" i="6" s="1"/>
  <c r="BP32" i="6" a="1"/>
  <c r="BP32" i="6" s="1"/>
  <c r="EL32" i="6" a="1"/>
  <c r="EL32" i="6" s="1"/>
  <c r="BO32" i="6" a="1"/>
  <c r="BO32" i="6" s="1"/>
  <c r="EP32" i="6" a="1"/>
  <c r="EP32" i="6" s="1"/>
  <c r="BD32" i="6" a="1"/>
  <c r="BD32" i="6" s="1"/>
  <c r="AK40" i="20" a="1"/>
  <c r="AK40" i="20" s="1"/>
  <c r="AG40" i="20" a="1"/>
  <c r="AG40" i="20" s="1"/>
  <c r="AI40" i="20" a="1"/>
  <c r="AI40" i="20" s="1"/>
  <c r="AM40" i="20" a="1"/>
  <c r="AM40" i="20" s="1"/>
  <c r="AL40" i="20" a="1"/>
  <c r="AL40" i="20" s="1"/>
  <c r="AH40" i="20" a="1"/>
  <c r="AH40" i="20" s="1"/>
  <c r="AJ40" i="20" a="1"/>
  <c r="AJ40" i="20" s="1"/>
  <c r="EK32" i="6" a="1"/>
  <c r="EK32" i="6" s="1"/>
  <c r="BL32" i="6" a="1"/>
  <c r="BL32" i="6" s="1"/>
  <c r="EH32" i="6" a="1"/>
  <c r="EH32" i="6" s="1"/>
  <c r="BT32" i="6" a="1"/>
  <c r="BT32" i="6" s="1"/>
  <c r="BH32" i="6" a="1"/>
  <c r="BH32" i="6" s="1"/>
  <c r="EG32" i="6" a="1"/>
  <c r="EG32" i="6" s="1"/>
  <c r="ED32" i="6" a="1"/>
  <c r="ED32" i="6" s="1"/>
  <c r="BG32" i="6" a="1"/>
  <c r="BG32" i="6" s="1"/>
  <c r="EO32" i="6" a="1"/>
  <c r="EO32" i="6" s="1"/>
  <c r="BF32" i="6" a="1"/>
  <c r="BF32" i="6" s="1"/>
  <c r="EM32" i="6" a="1"/>
  <c r="EM32" i="6" s="1"/>
  <c r="D35" i="21"/>
  <c r="BK32" i="6" a="1"/>
  <c r="BK32" i="6" s="1"/>
  <c r="EC32" i="6" a="1"/>
  <c r="EC32" i="6" s="1"/>
  <c r="G35" i="21"/>
  <c r="BE32" i="6" a="1"/>
  <c r="BE32" i="6" s="1"/>
  <c r="EA32" i="6" a="1"/>
  <c r="EA32" i="6" s="1"/>
  <c r="EN32" i="6" a="1"/>
  <c r="EN32" i="6" s="1"/>
  <c r="J35" i="21"/>
  <c r="E35" i="21"/>
  <c r="BM32" i="6" a="1"/>
  <c r="BM32" i="6" s="1"/>
  <c r="BS32" i="6" a="1"/>
  <c r="BS32" i="6" s="1"/>
  <c r="EE32" i="6" a="1"/>
  <c r="EE32" i="6" s="1"/>
  <c r="BQ32" i="6" a="1"/>
  <c r="BQ32" i="6" s="1"/>
  <c r="EJ32" i="6" a="1"/>
  <c r="EJ32" i="6" s="1"/>
  <c r="EB32" i="6" a="1"/>
  <c r="EB32" i="6" s="1"/>
  <c r="H35" i="21"/>
  <c r="C35" i="21"/>
  <c r="EI32" i="6" a="1"/>
  <c r="EI32" i="6" s="1"/>
  <c r="EF32" i="6" a="1"/>
  <c r="EF32" i="6" s="1"/>
  <c r="BI32" i="6" a="1"/>
  <c r="BI32" i="6" s="1"/>
  <c r="B37" i="21"/>
  <c r="F35" i="21"/>
  <c r="I35" i="21"/>
  <c r="EQ32" i="6" a="1"/>
  <c r="EQ32" i="6" s="1"/>
  <c r="BJ32" i="6" a="1"/>
  <c r="BJ32" i="6" s="1"/>
  <c r="O37" i="21" l="1"/>
  <c r="L37" i="21"/>
  <c r="P37" i="21"/>
  <c r="Q37" i="21"/>
  <c r="M37" i="21"/>
  <c r="N37" i="21"/>
  <c r="K37" i="21"/>
  <c r="R37" i="21"/>
  <c r="BY42" i="20" a="1"/>
  <c r="BY42" i="20" s="1"/>
  <c r="CC42" i="20" a="1"/>
  <c r="CC42" i="20" s="1"/>
  <c r="BW42" i="20" a="1"/>
  <c r="BW42" i="20" s="1"/>
  <c r="CA42" i="20" a="1"/>
  <c r="CA42" i="20" s="1"/>
  <c r="CC43" i="20" a="1"/>
  <c r="CC43" i="20" s="1"/>
  <c r="BZ42" i="20" a="1"/>
  <c r="BZ42" i="20" s="1"/>
  <c r="CB42" i="20" a="1"/>
  <c r="CB42" i="20" s="1"/>
  <c r="BX42" i="20" a="1"/>
  <c r="BX42" i="20" s="1"/>
  <c r="BI33" i="6" a="1"/>
  <c r="BI33" i="6" s="1"/>
  <c r="EK33" i="6" a="1"/>
  <c r="EK33" i="6" s="1"/>
  <c r="BS33" i="6" a="1"/>
  <c r="BS33" i="6" s="1"/>
  <c r="EB33" i="6" a="1"/>
  <c r="EB33" i="6" s="1"/>
  <c r="EC33" i="6" a="1"/>
  <c r="EC33" i="6" s="1"/>
  <c r="EG33" i="6" a="1"/>
  <c r="EG33" i="6" s="1"/>
  <c r="EF33" i="6" a="1"/>
  <c r="EF33" i="6" s="1"/>
  <c r="EO33" i="6" a="1"/>
  <c r="EO33" i="6" s="1"/>
  <c r="AK41" i="20" a="1"/>
  <c r="AK41" i="20" s="1"/>
  <c r="AJ41" i="20" a="1"/>
  <c r="AJ41" i="20" s="1"/>
  <c r="AH41" i="20" a="1"/>
  <c r="AH41" i="20" s="1"/>
  <c r="AI41" i="20" a="1"/>
  <c r="AI41" i="20" s="1"/>
  <c r="AG41" i="20" a="1"/>
  <c r="AG41" i="20" s="1"/>
  <c r="AM41" i="20" a="1"/>
  <c r="AM41" i="20" s="1"/>
  <c r="AL41" i="20" a="1"/>
  <c r="AL41" i="20" s="1"/>
  <c r="BK33" i="6" a="1"/>
  <c r="BK33" i="6" s="1"/>
  <c r="EJ33" i="6" a="1"/>
  <c r="EJ33" i="6" s="1"/>
  <c r="BF33" i="6" a="1"/>
  <c r="BF33" i="6" s="1"/>
  <c r="BG33" i="6" a="1"/>
  <c r="BG33" i="6" s="1"/>
  <c r="BN33" i="6" a="1"/>
  <c r="BN33" i="6" s="1"/>
  <c r="BJ33" i="6" a="1"/>
  <c r="BJ33" i="6" s="1"/>
  <c r="BO33" i="6" a="1"/>
  <c r="BO33" i="6" s="1"/>
  <c r="EN33" i="6" a="1"/>
  <c r="EN33" i="6" s="1"/>
  <c r="BE33" i="6" a="1"/>
  <c r="BE33" i="6" s="1"/>
  <c r="D36" i="21"/>
  <c r="EQ33" i="6" a="1"/>
  <c r="EQ33" i="6" s="1"/>
  <c r="EE33" i="6" a="1"/>
  <c r="EE33" i="6" s="1"/>
  <c r="BD33" i="6" a="1"/>
  <c r="BD33" i="6" s="1"/>
  <c r="EH33" i="6" a="1"/>
  <c r="EH33" i="6" s="1"/>
  <c r="EL33" i="6" a="1"/>
  <c r="EL33" i="6" s="1"/>
  <c r="J36" i="21"/>
  <c r="EA33" i="6" a="1"/>
  <c r="EA33" i="6" s="1"/>
  <c r="BT33" i="6" a="1"/>
  <c r="BT33" i="6" s="1"/>
  <c r="BQ33" i="6" a="1"/>
  <c r="BQ33" i="6" s="1"/>
  <c r="ED33" i="6" a="1"/>
  <c r="ED33" i="6" s="1"/>
  <c r="H36" i="21"/>
  <c r="BR33" i="6" a="1"/>
  <c r="BR33" i="6" s="1"/>
  <c r="BL33" i="6" a="1"/>
  <c r="BL33" i="6" s="1"/>
  <c r="EM33" i="6" a="1"/>
  <c r="EM33" i="6" s="1"/>
  <c r="B38" i="21"/>
  <c r="BE34" i="6" a="1"/>
  <c r="BE34" i="6" s="1"/>
  <c r="F36" i="21"/>
  <c r="C36" i="21"/>
  <c r="I36" i="21"/>
  <c r="G36" i="21"/>
  <c r="E36" i="21"/>
  <c r="EI33" i="6" a="1"/>
  <c r="EI33" i="6" s="1"/>
  <c r="BM33" i="6" a="1"/>
  <c r="BM33" i="6" s="1"/>
  <c r="BH33" i="6" a="1"/>
  <c r="BH33" i="6" s="1"/>
  <c r="EP33" i="6" a="1"/>
  <c r="EP33" i="6" s="1"/>
  <c r="BP33" i="6" a="1"/>
  <c r="BP33" i="6" s="1"/>
  <c r="L38" i="21" l="1"/>
  <c r="P38" i="21"/>
  <c r="M38" i="21"/>
  <c r="Q38" i="21"/>
  <c r="R38" i="21"/>
  <c r="N38" i="21"/>
  <c r="O38" i="21"/>
  <c r="K38" i="21"/>
  <c r="BY43" i="20" a="1"/>
  <c r="BY43" i="20" s="1"/>
  <c r="BZ43" i="20" a="1"/>
  <c r="BZ43" i="20" s="1"/>
  <c r="CA43" i="20" a="1"/>
  <c r="CA43" i="20" s="1"/>
  <c r="CB43" i="20" a="1"/>
  <c r="CB43" i="20" s="1"/>
  <c r="BW43" i="20" a="1"/>
  <c r="BW43" i="20" s="1"/>
  <c r="BX43" i="20" a="1"/>
  <c r="BX43" i="20" s="1"/>
  <c r="EQ34" i="6" a="1"/>
  <c r="EQ34" i="6" s="1"/>
  <c r="EN34" i="6" a="1"/>
  <c r="EN34" i="6" s="1"/>
  <c r="AG42" i="20" a="1"/>
  <c r="AG42" i="20" s="1"/>
  <c r="AM42" i="20" a="1"/>
  <c r="AM42" i="20" s="1"/>
  <c r="AL42" i="20" a="1"/>
  <c r="AL42" i="20" s="1"/>
  <c r="AK42" i="20" a="1"/>
  <c r="AK42" i="20" s="1"/>
  <c r="AH42" i="20" a="1"/>
  <c r="AH42" i="20" s="1"/>
  <c r="AJ42" i="20" a="1"/>
  <c r="AJ42" i="20" s="1"/>
  <c r="AI42" i="20" a="1"/>
  <c r="AI42" i="20" s="1"/>
  <c r="EB34" i="6" a="1"/>
  <c r="EB34" i="6" s="1"/>
  <c r="BI34" i="6" a="1"/>
  <c r="BI34" i="6" s="1"/>
  <c r="BF34" i="6" a="1"/>
  <c r="BF34" i="6" s="1"/>
  <c r="EA34" i="6" a="1"/>
  <c r="EA34" i="6" s="1"/>
  <c r="BR34" i="6" a="1"/>
  <c r="BR34" i="6" s="1"/>
  <c r="BJ34" i="6" a="1"/>
  <c r="BJ34" i="6" s="1"/>
  <c r="EE34" i="6" a="1"/>
  <c r="EE34" i="6" s="1"/>
  <c r="EF34" i="6" a="1"/>
  <c r="EF34" i="6" s="1"/>
  <c r="BQ34" i="6" a="1"/>
  <c r="BQ34" i="6" s="1"/>
  <c r="EJ34" i="6" a="1"/>
  <c r="EJ34" i="6" s="1"/>
  <c r="EM34" i="6" a="1"/>
  <c r="EM34" i="6" s="1"/>
  <c r="EI34" i="6" a="1"/>
  <c r="EI34" i="6" s="1"/>
  <c r="BN34" i="6" a="1"/>
  <c r="BN34" i="6" s="1"/>
  <c r="BM34" i="6" a="1"/>
  <c r="BM34" i="6" s="1"/>
  <c r="ED34" i="6" a="1"/>
  <c r="ED34" i="6" s="1"/>
  <c r="BH34" i="6" a="1"/>
  <c r="BH34" i="6" s="1"/>
  <c r="BT34" i="6" a="1"/>
  <c r="BT34" i="6" s="1"/>
  <c r="EC34" i="6" a="1"/>
  <c r="EC34" i="6" s="1"/>
  <c r="EO34" i="6" a="1"/>
  <c r="EO34" i="6" s="1"/>
  <c r="B39" i="21"/>
  <c r="EA35" i="6" a="1"/>
  <c r="EA35" i="6" s="1"/>
  <c r="EI35" i="6" a="1"/>
  <c r="EI35" i="6" s="1"/>
  <c r="BL34" i="6" a="1"/>
  <c r="BL34" i="6" s="1"/>
  <c r="EP34" i="6" a="1"/>
  <c r="EP34" i="6" s="1"/>
  <c r="EG34" i="6" a="1"/>
  <c r="EG34" i="6" s="1"/>
  <c r="BK34" i="6" a="1"/>
  <c r="BK34" i="6" s="1"/>
  <c r="E37" i="21"/>
  <c r="C37" i="21"/>
  <c r="I37" i="21"/>
  <c r="G37" i="21"/>
  <c r="H37" i="21"/>
  <c r="F37" i="21"/>
  <c r="D37" i="21"/>
  <c r="J37" i="21"/>
  <c r="EL34" i="6" a="1"/>
  <c r="EL34" i="6" s="1"/>
  <c r="BP34" i="6" a="1"/>
  <c r="BP34" i="6" s="1"/>
  <c r="BO34" i="6" a="1"/>
  <c r="BO34" i="6" s="1"/>
  <c r="BD34" i="6" a="1"/>
  <c r="BD34" i="6" s="1"/>
  <c r="BS34" i="6" a="1"/>
  <c r="BS34" i="6" s="1"/>
  <c r="BG34" i="6" a="1"/>
  <c r="BG34" i="6" s="1"/>
  <c r="EK34" i="6" a="1"/>
  <c r="EK34" i="6" s="1"/>
  <c r="EH34" i="6" a="1"/>
  <c r="EH34" i="6" s="1"/>
  <c r="M39" i="21" l="1"/>
  <c r="Q39" i="21"/>
  <c r="N39" i="21"/>
  <c r="R39" i="21"/>
  <c r="P39" i="21"/>
  <c r="L39" i="21"/>
  <c r="K39" i="21"/>
  <c r="O39" i="21"/>
  <c r="BZ44" i="20" a="1"/>
  <c r="BZ44" i="20" s="1"/>
  <c r="CA44" i="20" a="1"/>
  <c r="CA44" i="20" s="1"/>
  <c r="CC44" i="20" a="1"/>
  <c r="CC44" i="20" s="1"/>
  <c r="BW44" i="20" a="1"/>
  <c r="BW44" i="20" s="1"/>
  <c r="CB44" i="20" a="1"/>
  <c r="CB44" i="20" s="1"/>
  <c r="BX44" i="20" a="1"/>
  <c r="BX44" i="20" s="1"/>
  <c r="BY44" i="20" a="1"/>
  <c r="BY44" i="20" s="1"/>
  <c r="EH35" i="6" a="1"/>
  <c r="EH35" i="6" s="1"/>
  <c r="EM35" i="6" a="1"/>
  <c r="EM35" i="6" s="1"/>
  <c r="EL35" i="6" a="1"/>
  <c r="EL35" i="6" s="1"/>
  <c r="BI35" i="6" a="1"/>
  <c r="BI35" i="6" s="1"/>
  <c r="EP35" i="6" a="1"/>
  <c r="EP35" i="6" s="1"/>
  <c r="ED35" i="6" a="1"/>
  <c r="ED35" i="6" s="1"/>
  <c r="AL43" i="20" a="1"/>
  <c r="AL43" i="20" s="1"/>
  <c r="AH43" i="20" a="1"/>
  <c r="AH43" i="20" s="1"/>
  <c r="AK43" i="20" a="1"/>
  <c r="AK43" i="20" s="1"/>
  <c r="AM43" i="20" a="1"/>
  <c r="AM43" i="20" s="1"/>
  <c r="AG43" i="20" a="1"/>
  <c r="AG43" i="20" s="1"/>
  <c r="AI43" i="20" a="1"/>
  <c r="AI43" i="20" s="1"/>
  <c r="AJ43" i="20" a="1"/>
  <c r="AJ43" i="20" s="1"/>
  <c r="BM35" i="6" a="1"/>
  <c r="BM35" i="6" s="1"/>
  <c r="BE35" i="6" a="1"/>
  <c r="BE35" i="6" s="1"/>
  <c r="BT35" i="6" a="1"/>
  <c r="BT35" i="6" s="1"/>
  <c r="EQ35" i="6" a="1"/>
  <c r="EQ35" i="6" s="1"/>
  <c r="EE35" i="6" a="1"/>
  <c r="EE35" i="6" s="1"/>
  <c r="BQ35" i="6" a="1"/>
  <c r="BQ35" i="6" s="1"/>
  <c r="BP35" i="6" a="1"/>
  <c r="BP35" i="6" s="1"/>
  <c r="BD35" i="6" a="1"/>
  <c r="BD35" i="6" s="1"/>
  <c r="BH35" i="6" a="1"/>
  <c r="BH35" i="6" s="1"/>
  <c r="BL35" i="6" a="1"/>
  <c r="BL35" i="6" s="1"/>
  <c r="E38" i="21"/>
  <c r="G38" i="21"/>
  <c r="C38" i="21"/>
  <c r="BS35" i="6" a="1"/>
  <c r="BS35" i="6" s="1"/>
  <c r="BJ35" i="6" a="1"/>
  <c r="BJ35" i="6" s="1"/>
  <c r="EN35" i="6" a="1"/>
  <c r="EN35" i="6" s="1"/>
  <c r="BF35" i="6" a="1"/>
  <c r="BF35" i="6" s="1"/>
  <c r="EB35" i="6" a="1"/>
  <c r="EB35" i="6" s="1"/>
  <c r="D38" i="21"/>
  <c r="F38" i="21"/>
  <c r="J38" i="21"/>
  <c r="H38" i="21"/>
  <c r="I38" i="21"/>
  <c r="EF35" i="6" a="1"/>
  <c r="EF35" i="6" s="1"/>
  <c r="BR35" i="6" a="1"/>
  <c r="BR35" i="6" s="1"/>
  <c r="BN35" i="6" a="1"/>
  <c r="BN35" i="6" s="1"/>
  <c r="EG35" i="6" a="1"/>
  <c r="EG35" i="6" s="1"/>
  <c r="BK35" i="6" a="1"/>
  <c r="BK35" i="6" s="1"/>
  <c r="BO35" i="6" a="1"/>
  <c r="BO35" i="6" s="1"/>
  <c r="EJ35" i="6" a="1"/>
  <c r="EJ35" i="6" s="1"/>
  <c r="B40" i="21"/>
  <c r="BD36" i="6" a="1"/>
  <c r="BD36" i="6" s="1"/>
  <c r="EO35" i="6" a="1"/>
  <c r="EO35" i="6" s="1"/>
  <c r="BG35" i="6" a="1"/>
  <c r="BG35" i="6" s="1"/>
  <c r="EK35" i="6" a="1"/>
  <c r="EK35" i="6" s="1"/>
  <c r="EC35" i="6" a="1"/>
  <c r="EC35" i="6" s="1"/>
  <c r="N40" i="21" l="1"/>
  <c r="R40" i="21"/>
  <c r="O40" i="21"/>
  <c r="L40" i="21"/>
  <c r="M40" i="21"/>
  <c r="P40" i="21"/>
  <c r="K40" i="21"/>
  <c r="Q40" i="21"/>
  <c r="CC45" i="20" a="1"/>
  <c r="CC45" i="20" s="1"/>
  <c r="BZ45" i="20" a="1"/>
  <c r="BZ45" i="20" s="1"/>
  <c r="BW45" i="20" a="1"/>
  <c r="BW45" i="20" s="1"/>
  <c r="CB45" i="20" a="1"/>
  <c r="CB45" i="20" s="1"/>
  <c r="BY45" i="20" a="1"/>
  <c r="BY45" i="20" s="1"/>
  <c r="BX45" i="20" a="1"/>
  <c r="BX45" i="20" s="1"/>
  <c r="CB46" i="20" a="1"/>
  <c r="CB46" i="20" s="1"/>
  <c r="CA45" i="20" a="1"/>
  <c r="CA45" i="20" s="1"/>
  <c r="BM36" i="6" a="1"/>
  <c r="BM36" i="6" s="1"/>
  <c r="BO36" i="6" a="1"/>
  <c r="BO36" i="6" s="1"/>
  <c r="BP36" i="6" a="1"/>
  <c r="BP36" i="6" s="1"/>
  <c r="BG36" i="6" a="1"/>
  <c r="BG36" i="6" s="1"/>
  <c r="AI44" i="20" a="1"/>
  <c r="AI44" i="20" s="1"/>
  <c r="AK44" i="20" a="1"/>
  <c r="AK44" i="20" s="1"/>
  <c r="AJ44" i="20" a="1"/>
  <c r="AJ44" i="20" s="1"/>
  <c r="AL44" i="20" a="1"/>
  <c r="AL44" i="20" s="1"/>
  <c r="AM44" i="20" a="1"/>
  <c r="AM44" i="20" s="1"/>
  <c r="AG44" i="20" a="1"/>
  <c r="AG44" i="20" s="1"/>
  <c r="AH44" i="20" a="1"/>
  <c r="AH44" i="20" s="1"/>
  <c r="BT36" i="6" a="1"/>
  <c r="BT36" i="6" s="1"/>
  <c r="BL36" i="6" a="1"/>
  <c r="BL36" i="6" s="1"/>
  <c r="EH36" i="6" a="1"/>
  <c r="EH36" i="6" s="1"/>
  <c r="EC36" i="6" a="1"/>
  <c r="EC36" i="6" s="1"/>
  <c r="EK36" i="6" a="1"/>
  <c r="EK36" i="6" s="1"/>
  <c r="BH36" i="6" a="1"/>
  <c r="BH36" i="6" s="1"/>
  <c r="EL36" i="6" a="1"/>
  <c r="EL36" i="6" s="1"/>
  <c r="EP36" i="6" a="1"/>
  <c r="EP36" i="6" s="1"/>
  <c r="ED36" i="6" a="1"/>
  <c r="ED36" i="6" s="1"/>
  <c r="EG36" i="6" a="1"/>
  <c r="EG36" i="6" s="1"/>
  <c r="BK36" i="6" a="1"/>
  <c r="BK36" i="6" s="1"/>
  <c r="C39" i="21"/>
  <c r="EO36" i="6" a="1"/>
  <c r="EO36" i="6" s="1"/>
  <c r="EI36" i="6" a="1"/>
  <c r="EI36" i="6" s="1"/>
  <c r="BS36" i="6" a="1"/>
  <c r="BS36" i="6" s="1"/>
  <c r="J39" i="21"/>
  <c r="EJ36" i="6" a="1"/>
  <c r="EJ36" i="6" s="1"/>
  <c r="BN36" i="6" a="1"/>
  <c r="BN36" i="6" s="1"/>
  <c r="I39" i="21"/>
  <c r="H39" i="21"/>
  <c r="BJ36" i="6" a="1"/>
  <c r="BJ36" i="6" s="1"/>
  <c r="EN36" i="6" a="1"/>
  <c r="EN36" i="6" s="1"/>
  <c r="EF36" i="6" a="1"/>
  <c r="EF36" i="6" s="1"/>
  <c r="BR36" i="6" a="1"/>
  <c r="BR36" i="6" s="1"/>
  <c r="B41" i="21"/>
  <c r="G39" i="21"/>
  <c r="F39" i="21"/>
  <c r="EA36" i="6" a="1"/>
  <c r="EA36" i="6" s="1"/>
  <c r="EQ36" i="6" a="1"/>
  <c r="EQ36" i="6" s="1"/>
  <c r="BF36" i="6" a="1"/>
  <c r="BF36" i="6" s="1"/>
  <c r="EB36" i="6" a="1"/>
  <c r="EB36" i="6" s="1"/>
  <c r="E39" i="21"/>
  <c r="D39" i="21"/>
  <c r="BE36" i="6" a="1"/>
  <c r="BE36" i="6" s="1"/>
  <c r="BI36" i="6" a="1"/>
  <c r="BI36" i="6" s="1"/>
  <c r="EM36" i="6" a="1"/>
  <c r="EM36" i="6" s="1"/>
  <c r="EE36" i="6" a="1"/>
  <c r="EE36" i="6" s="1"/>
  <c r="BQ36" i="6" a="1"/>
  <c r="BQ36" i="6" s="1"/>
  <c r="O41" i="21" l="1"/>
  <c r="L41" i="21"/>
  <c r="P41" i="21"/>
  <c r="M41" i="21"/>
  <c r="N41" i="21"/>
  <c r="Q41" i="21"/>
  <c r="R41" i="21"/>
  <c r="K41" i="21"/>
  <c r="CA46" i="20" a="1"/>
  <c r="CA46" i="20" s="1"/>
  <c r="BW46" i="20" a="1"/>
  <c r="BW46" i="20" s="1"/>
  <c r="CC46" i="20" a="1"/>
  <c r="CC46" i="20" s="1"/>
  <c r="BZ46" i="20" a="1"/>
  <c r="BZ46" i="20" s="1"/>
  <c r="BY46" i="20" a="1"/>
  <c r="BY46" i="20" s="1"/>
  <c r="BX46" i="20" a="1"/>
  <c r="BX46" i="20" s="1"/>
  <c r="BN37" i="6" a="1"/>
  <c r="BN37" i="6" s="1"/>
  <c r="EJ37" i="6" a="1"/>
  <c r="EJ37" i="6" s="1"/>
  <c r="EC37" i="6" a="1"/>
  <c r="EC37" i="6" s="1"/>
  <c r="EF37" i="6" a="1"/>
  <c r="EF37" i="6" s="1"/>
  <c r="BK37" i="6" a="1"/>
  <c r="BK37" i="6" s="1"/>
  <c r="AI45" i="20" a="1"/>
  <c r="AI45" i="20" s="1"/>
  <c r="AG45" i="20" a="1"/>
  <c r="AG45" i="20" s="1"/>
  <c r="AM45" i="20" a="1"/>
  <c r="AM45" i="20" s="1"/>
  <c r="AL45" i="20" a="1"/>
  <c r="AL45" i="20" s="1"/>
  <c r="AK45" i="20" a="1"/>
  <c r="AK45" i="20" s="1"/>
  <c r="AH45" i="20" a="1"/>
  <c r="AH45" i="20" s="1"/>
  <c r="AJ45" i="20" a="1"/>
  <c r="AJ45" i="20" s="1"/>
  <c r="BO37" i="6" a="1"/>
  <c r="BO37" i="6" s="1"/>
  <c r="BF37" i="6" a="1"/>
  <c r="BF37" i="6" s="1"/>
  <c r="BS37" i="6" a="1"/>
  <c r="BS37" i="6" s="1"/>
  <c r="EG37" i="6" a="1"/>
  <c r="EG37" i="6" s="1"/>
  <c r="BG37" i="6" a="1"/>
  <c r="BG37" i="6" s="1"/>
  <c r="EK37" i="6" a="1"/>
  <c r="EK37" i="6" s="1"/>
  <c r="EB37" i="6" a="1"/>
  <c r="EB37" i="6" s="1"/>
  <c r="EN37" i="6" a="1"/>
  <c r="EN37" i="6" s="1"/>
  <c r="BJ37" i="6" a="1"/>
  <c r="BJ37" i="6" s="1"/>
  <c r="BR37" i="6" a="1"/>
  <c r="BR37" i="6" s="1"/>
  <c r="D40" i="21"/>
  <c r="EO37" i="6" a="1"/>
  <c r="EO37" i="6" s="1"/>
  <c r="EA37" i="6" a="1"/>
  <c r="EA37" i="6" s="1"/>
  <c r="EQ37" i="6" a="1"/>
  <c r="EQ37" i="6" s="1"/>
  <c r="BI37" i="6" a="1"/>
  <c r="BI37" i="6" s="1"/>
  <c r="EM37" i="6" a="1"/>
  <c r="EM37" i="6" s="1"/>
  <c r="EE37" i="6" a="1"/>
  <c r="EE37" i="6" s="1"/>
  <c r="BQ37" i="6" a="1"/>
  <c r="BQ37" i="6" s="1"/>
  <c r="ED37" i="6" a="1"/>
  <c r="ED37" i="6" s="1"/>
  <c r="BH37" i="6" a="1"/>
  <c r="BH37" i="6" s="1"/>
  <c r="J40" i="21"/>
  <c r="BE37" i="6" a="1"/>
  <c r="BE37" i="6" s="1"/>
  <c r="EP37" i="6" a="1"/>
  <c r="EP37" i="6" s="1"/>
  <c r="B42" i="21"/>
  <c r="BF38" i="6" a="1"/>
  <c r="BF38" i="6" s="1"/>
  <c r="BR38" i="6" a="1"/>
  <c r="BR38" i="6" s="1"/>
  <c r="H40" i="21"/>
  <c r="C40" i="21"/>
  <c r="I40" i="21"/>
  <c r="G40" i="21"/>
  <c r="E40" i="21"/>
  <c r="BM37" i="6" a="1"/>
  <c r="BM37" i="6" s="1"/>
  <c r="BD37" i="6" a="1"/>
  <c r="BD37" i="6" s="1"/>
  <c r="EH37" i="6" a="1"/>
  <c r="EH37" i="6" s="1"/>
  <c r="BT37" i="6" a="1"/>
  <c r="BT37" i="6" s="1"/>
  <c r="BL37" i="6" a="1"/>
  <c r="BL37" i="6" s="1"/>
  <c r="EL37" i="6" a="1"/>
  <c r="EL37" i="6" s="1"/>
  <c r="BP37" i="6" a="1"/>
  <c r="BP37" i="6" s="1"/>
  <c r="F40" i="21"/>
  <c r="EI37" i="6" a="1"/>
  <c r="EI37" i="6" s="1"/>
  <c r="L42" i="21" l="1"/>
  <c r="P42" i="21"/>
  <c r="M42" i="21"/>
  <c r="Q42" i="21"/>
  <c r="N42" i="21"/>
  <c r="R42" i="21"/>
  <c r="O42" i="21"/>
  <c r="K42" i="21"/>
  <c r="CB47" i="20" a="1"/>
  <c r="CB47" i="20" s="1"/>
  <c r="BY47" i="20" a="1"/>
  <c r="BY47" i="20" s="1"/>
  <c r="BX47" i="20" a="1"/>
  <c r="BX47" i="20" s="1"/>
  <c r="BW47" i="20" a="1"/>
  <c r="BW47" i="20" s="1"/>
  <c r="CC47" i="20" a="1"/>
  <c r="CC47" i="20" s="1"/>
  <c r="CA47" i="20" a="1"/>
  <c r="CA47" i="20" s="1"/>
  <c r="BZ47" i="20" a="1"/>
  <c r="BZ47" i="20" s="1"/>
  <c r="BI38" i="6" a="1"/>
  <c r="BI38" i="6" s="1"/>
  <c r="BJ38" i="6" a="1"/>
  <c r="BJ38" i="6" s="1"/>
  <c r="BS38" i="6" a="1"/>
  <c r="BS38" i="6" s="1"/>
  <c r="AM46" i="20" a="1"/>
  <c r="AM46" i="20" s="1"/>
  <c r="AG46" i="20" a="1"/>
  <c r="AG46" i="20" s="1"/>
  <c r="AL46" i="20" a="1"/>
  <c r="AL46" i="20" s="1"/>
  <c r="AJ46" i="20" a="1"/>
  <c r="AJ46" i="20" s="1"/>
  <c r="AH46" i="20" a="1"/>
  <c r="AH46" i="20" s="1"/>
  <c r="AK46" i="20" a="1"/>
  <c r="AK46" i="20" s="1"/>
  <c r="AI46" i="20" a="1"/>
  <c r="AI46" i="20" s="1"/>
  <c r="EM38" i="6" a="1"/>
  <c r="EM38" i="6" s="1"/>
  <c r="EB38" i="6" a="1"/>
  <c r="EB38" i="6" s="1"/>
  <c r="EN38" i="6" a="1"/>
  <c r="EN38" i="6" s="1"/>
  <c r="BQ38" i="6" a="1"/>
  <c r="BQ38" i="6" s="1"/>
  <c r="EQ38" i="6" a="1"/>
  <c r="EQ38" i="6" s="1"/>
  <c r="BE38" i="6" a="1"/>
  <c r="BE38" i="6" s="1"/>
  <c r="EF38" i="6" a="1"/>
  <c r="EF38" i="6" s="1"/>
  <c r="EE38" i="6" a="1"/>
  <c r="EE38" i="6" s="1"/>
  <c r="EA38" i="6" a="1"/>
  <c r="EA38" i="6" s="1"/>
  <c r="BM38" i="6" a="1"/>
  <c r="BM38" i="6" s="1"/>
  <c r="EJ38" i="6" a="1"/>
  <c r="EJ38" i="6" s="1"/>
  <c r="BN38" i="6" a="1"/>
  <c r="BN38" i="6" s="1"/>
  <c r="EI38" i="6" a="1"/>
  <c r="EI38" i="6" s="1"/>
  <c r="D41" i="21"/>
  <c r="J41" i="21"/>
  <c r="H41" i="21"/>
  <c r="F41" i="21"/>
  <c r="BH38" i="6" a="1"/>
  <c r="BH38" i="6" s="1"/>
  <c r="ED38" i="6" a="1"/>
  <c r="ED38" i="6" s="1"/>
  <c r="EP38" i="6" a="1"/>
  <c r="EP38" i="6" s="1"/>
  <c r="BG38" i="6" a="1"/>
  <c r="BG38" i="6" s="1"/>
  <c r="EO38" i="6" a="1"/>
  <c r="EO38" i="6" s="1"/>
  <c r="B43" i="21"/>
  <c r="BE39" i="6" a="1"/>
  <c r="BE39" i="6" s="1"/>
  <c r="BD38" i="6" a="1"/>
  <c r="BD38" i="6" s="1"/>
  <c r="EH38" i="6" a="1"/>
  <c r="EH38" i="6" s="1"/>
  <c r="BT38" i="6" a="1"/>
  <c r="BT38" i="6" s="1"/>
  <c r="BP38" i="6" a="1"/>
  <c r="BP38" i="6" s="1"/>
  <c r="EL38" i="6" a="1"/>
  <c r="EL38" i="6" s="1"/>
  <c r="EK38" i="6" a="1"/>
  <c r="EK38" i="6" s="1"/>
  <c r="BL38" i="6" a="1"/>
  <c r="BL38" i="6" s="1"/>
  <c r="EG38" i="6" a="1"/>
  <c r="EG38" i="6" s="1"/>
  <c r="BK38" i="6" a="1"/>
  <c r="BK38" i="6" s="1"/>
  <c r="EC38" i="6" a="1"/>
  <c r="EC38" i="6" s="1"/>
  <c r="BO38" i="6" a="1"/>
  <c r="BO38" i="6" s="1"/>
  <c r="I41" i="21"/>
  <c r="G41" i="21"/>
  <c r="E41" i="21"/>
  <c r="C41" i="21"/>
  <c r="M43" i="21" l="1"/>
  <c r="Q43" i="21"/>
  <c r="N43" i="21"/>
  <c r="R43" i="21"/>
  <c r="O43" i="21"/>
  <c r="L43" i="21"/>
  <c r="P43" i="21"/>
  <c r="K43" i="21"/>
  <c r="BX48" i="20" a="1"/>
  <c r="BX48" i="20" s="1"/>
  <c r="BW48" i="20" a="1"/>
  <c r="BW48" i="20" s="1"/>
  <c r="CC48" i="20" a="1"/>
  <c r="CC48" i="20" s="1"/>
  <c r="CB48" i="20" a="1"/>
  <c r="CB48" i="20" s="1"/>
  <c r="BZ48" i="20" a="1"/>
  <c r="BZ48" i="20" s="1"/>
  <c r="BY48" i="20" a="1"/>
  <c r="BY48" i="20" s="1"/>
  <c r="BZ49" i="20" a="1"/>
  <c r="BZ49" i="20" s="1"/>
  <c r="CA48" i="20" a="1"/>
  <c r="CA48" i="20" s="1"/>
  <c r="BQ39" i="6" a="1"/>
  <c r="BQ39" i="6" s="1"/>
  <c r="EL39" i="6" a="1"/>
  <c r="EL39" i="6" s="1"/>
  <c r="EI39" i="6" a="1"/>
  <c r="EI39" i="6" s="1"/>
  <c r="EA39" i="6" a="1"/>
  <c r="EA39" i="6" s="1"/>
  <c r="BI39" i="6" a="1"/>
  <c r="BI39" i="6" s="1"/>
  <c r="BL39" i="6" a="1"/>
  <c r="BL39" i="6" s="1"/>
  <c r="AI47" i="20" a="1"/>
  <c r="AI47" i="20" s="1"/>
  <c r="AJ47" i="20" a="1"/>
  <c r="AJ47" i="20" s="1"/>
  <c r="AG47" i="20" a="1"/>
  <c r="AG47" i="20" s="1"/>
  <c r="AM47" i="20" a="1"/>
  <c r="AM47" i="20" s="1"/>
  <c r="AL47" i="20" a="1"/>
  <c r="AL47" i="20" s="1"/>
  <c r="AH47" i="20" a="1"/>
  <c r="AH47" i="20" s="1"/>
  <c r="AK47" i="20" a="1"/>
  <c r="AK47" i="20" s="1"/>
  <c r="EQ39" i="6" a="1"/>
  <c r="EQ39" i="6" s="1"/>
  <c r="BM39" i="6" a="1"/>
  <c r="BM39" i="6" s="1"/>
  <c r="BT39" i="6" a="1"/>
  <c r="BT39" i="6" s="1"/>
  <c r="EP39" i="6" a="1"/>
  <c r="EP39" i="6" s="1"/>
  <c r="EH39" i="6" a="1"/>
  <c r="EH39" i="6" s="1"/>
  <c r="EM39" i="6" a="1"/>
  <c r="EM39" i="6" s="1"/>
  <c r="EE39" i="6" a="1"/>
  <c r="EE39" i="6" s="1"/>
  <c r="C42" i="21"/>
  <c r="BD39" i="6" a="1"/>
  <c r="BD39" i="6" s="1"/>
  <c r="ED39" i="6" a="1"/>
  <c r="ED39" i="6" s="1"/>
  <c r="BP39" i="6" a="1"/>
  <c r="BP39" i="6" s="1"/>
  <c r="BH39" i="6" a="1"/>
  <c r="BH39" i="6" s="1"/>
  <c r="EJ39" i="6" a="1"/>
  <c r="EJ39" i="6" s="1"/>
  <c r="BN39" i="6" a="1"/>
  <c r="BN39" i="6" s="1"/>
  <c r="B44" i="21"/>
  <c r="BD40" i="6" a="1"/>
  <c r="BD40" i="6" s="1"/>
  <c r="I42" i="21"/>
  <c r="BK39" i="6" a="1"/>
  <c r="BK39" i="6" s="1"/>
  <c r="EG39" i="6" a="1"/>
  <c r="EG39" i="6" s="1"/>
  <c r="EK39" i="6" a="1"/>
  <c r="EK39" i="6" s="1"/>
  <c r="EC39" i="6" a="1"/>
  <c r="EC39" i="6" s="1"/>
  <c r="BO39" i="6" a="1"/>
  <c r="BO39" i="6" s="1"/>
  <c r="G42" i="21"/>
  <c r="BG39" i="6" a="1"/>
  <c r="BG39" i="6" s="1"/>
  <c r="EB39" i="6" a="1"/>
  <c r="EB39" i="6" s="1"/>
  <c r="E42" i="21"/>
  <c r="D42" i="21"/>
  <c r="J42" i="21"/>
  <c r="H42" i="21"/>
  <c r="F42" i="21"/>
  <c r="BS39" i="6" a="1"/>
  <c r="BS39" i="6" s="1"/>
  <c r="EO39" i="6" a="1"/>
  <c r="EO39" i="6" s="1"/>
  <c r="EF39" i="6" a="1"/>
  <c r="EF39" i="6" s="1"/>
  <c r="BR39" i="6" a="1"/>
  <c r="BR39" i="6" s="1"/>
  <c r="BJ39" i="6" a="1"/>
  <c r="BJ39" i="6" s="1"/>
  <c r="EN39" i="6" a="1"/>
  <c r="EN39" i="6" s="1"/>
  <c r="BF39" i="6" a="1"/>
  <c r="BF39" i="6" s="1"/>
  <c r="N44" i="21" l="1"/>
  <c r="R44" i="21"/>
  <c r="O44" i="21"/>
  <c r="P44" i="21"/>
  <c r="M44" i="21"/>
  <c r="Q44" i="21"/>
  <c r="L44" i="21"/>
  <c r="K44" i="21"/>
  <c r="CB49" i="20" a="1"/>
  <c r="CB49" i="20" s="1"/>
  <c r="CA49" i="20" a="1"/>
  <c r="CA49" i="20" s="1"/>
  <c r="BX49" i="20" a="1"/>
  <c r="BX49" i="20" s="1"/>
  <c r="BY49" i="20" a="1"/>
  <c r="BY49" i="20" s="1"/>
  <c r="BW49" i="20" a="1"/>
  <c r="BW49" i="20" s="1"/>
  <c r="CC49" i="20" a="1"/>
  <c r="CC49" i="20" s="1"/>
  <c r="EL40" i="6" a="1"/>
  <c r="EL40" i="6" s="1"/>
  <c r="EH40" i="6" a="1"/>
  <c r="EH40" i="6" s="1"/>
  <c r="BQ40" i="6" a="1"/>
  <c r="BQ40" i="6" s="1"/>
  <c r="BL40" i="6" a="1"/>
  <c r="BL40" i="6" s="1"/>
  <c r="AI48" i="20" a="1"/>
  <c r="AI48" i="20" s="1"/>
  <c r="AL48" i="20" a="1"/>
  <c r="AL48" i="20" s="1"/>
  <c r="AG48" i="20" a="1"/>
  <c r="AG48" i="20" s="1"/>
  <c r="AK48" i="20" a="1"/>
  <c r="AK48" i="20" s="1"/>
  <c r="AM48" i="20" a="1"/>
  <c r="AM48" i="20" s="1"/>
  <c r="AJ48" i="20" a="1"/>
  <c r="AJ48" i="20" s="1"/>
  <c r="AH48" i="20" a="1"/>
  <c r="AH48" i="20" s="1"/>
  <c r="EQ40" i="6" a="1"/>
  <c r="EQ40" i="6" s="1"/>
  <c r="EA40" i="6" a="1"/>
  <c r="EA40" i="6" s="1"/>
  <c r="EE40" i="6" a="1"/>
  <c r="EE40" i="6" s="1"/>
  <c r="EP40" i="6" a="1"/>
  <c r="EP40" i="6" s="1"/>
  <c r="ED40" i="6" a="1"/>
  <c r="ED40" i="6" s="1"/>
  <c r="BH40" i="6" a="1"/>
  <c r="BH40" i="6" s="1"/>
  <c r="EI40" i="6" a="1"/>
  <c r="EI40" i="6" s="1"/>
  <c r="BP40" i="6" a="1"/>
  <c r="BP40" i="6" s="1"/>
  <c r="BM40" i="6" a="1"/>
  <c r="BM40" i="6" s="1"/>
  <c r="EM40" i="6" a="1"/>
  <c r="EM40" i="6" s="1"/>
  <c r="BT40" i="6" a="1"/>
  <c r="BT40" i="6" s="1"/>
  <c r="D43" i="21"/>
  <c r="E43" i="21"/>
  <c r="H43" i="21"/>
  <c r="BS40" i="6" a="1"/>
  <c r="BS40" i="6" s="1"/>
  <c r="BG40" i="6" a="1"/>
  <c r="BG40" i="6" s="1"/>
  <c r="EF40" i="6" a="1"/>
  <c r="EF40" i="6" s="1"/>
  <c r="B45" i="21"/>
  <c r="C43" i="21"/>
  <c r="F43" i="21"/>
  <c r="EK40" i="6" a="1"/>
  <c r="EK40" i="6" s="1"/>
  <c r="EG40" i="6" a="1"/>
  <c r="EG40" i="6" s="1"/>
  <c r="BN40" i="6" a="1"/>
  <c r="BN40" i="6" s="1"/>
  <c r="EJ40" i="6" a="1"/>
  <c r="EJ40" i="6" s="1"/>
  <c r="EB40" i="6" a="1"/>
  <c r="EB40" i="6" s="1"/>
  <c r="BI40" i="6" a="1"/>
  <c r="BI40" i="6" s="1"/>
  <c r="EN40" i="6" a="1"/>
  <c r="EN40" i="6" s="1"/>
  <c r="I43" i="21"/>
  <c r="BK40" i="6" a="1"/>
  <c r="BK40" i="6" s="1"/>
  <c r="EO40" i="6" a="1"/>
  <c r="EO40" i="6" s="1"/>
  <c r="BJ40" i="6" a="1"/>
  <c r="BJ40" i="6" s="1"/>
  <c r="BR40" i="6" a="1"/>
  <c r="BR40" i="6" s="1"/>
  <c r="G43" i="21"/>
  <c r="J43" i="21"/>
  <c r="BO40" i="6" a="1"/>
  <c r="BO40" i="6" s="1"/>
  <c r="EC40" i="6" a="1"/>
  <c r="EC40" i="6" s="1"/>
  <c r="BE40" i="6" a="1"/>
  <c r="BE40" i="6" s="1"/>
  <c r="BF40" i="6" a="1"/>
  <c r="BF40" i="6" s="1"/>
  <c r="O45" i="21" l="1"/>
  <c r="L45" i="21"/>
  <c r="P45" i="21"/>
  <c r="Q45" i="21"/>
  <c r="R45" i="21"/>
  <c r="M45" i="21"/>
  <c r="N45" i="21"/>
  <c r="K45" i="21"/>
  <c r="CA50" i="20" a="1"/>
  <c r="CA50" i="20" s="1"/>
  <c r="AM50" i="20" a="1"/>
  <c r="AM50" i="20" s="1"/>
  <c r="BZ50" i="20" a="1"/>
  <c r="BZ50" i="20" s="1"/>
  <c r="CB50" i="20" a="1"/>
  <c r="CB50" i="20" s="1"/>
  <c r="BY50" i="20" a="1"/>
  <c r="BY50" i="20" s="1"/>
  <c r="CC50" i="20" a="1"/>
  <c r="CC50" i="20" s="1"/>
  <c r="BX50" i="20" a="1"/>
  <c r="BX50" i="20" s="1"/>
  <c r="CB51" i="20" a="1"/>
  <c r="CB51" i="20" s="1"/>
  <c r="BW50" i="20" a="1"/>
  <c r="BW50" i="20" s="1"/>
  <c r="EL41" i="6" a="1"/>
  <c r="EL41" i="6" s="1"/>
  <c r="BS41" i="6" a="1"/>
  <c r="BS41" i="6" s="1"/>
  <c r="AI50" i="20" a="1"/>
  <c r="AI50" i="20" s="1"/>
  <c r="AL49" i="20" a="1"/>
  <c r="AL49" i="20" s="1"/>
  <c r="AK49" i="20" a="1"/>
  <c r="AK49" i="20" s="1"/>
  <c r="AG49" i="20" a="1"/>
  <c r="AG49" i="20" s="1"/>
  <c r="AH49" i="20" a="1"/>
  <c r="AH49" i="20" s="1"/>
  <c r="AI49" i="20" a="1"/>
  <c r="AI49" i="20" s="1"/>
  <c r="AJ49" i="20" a="1"/>
  <c r="AJ49" i="20" s="1"/>
  <c r="AM49" i="20" a="1"/>
  <c r="AM49" i="20" s="1"/>
  <c r="EG41" i="6" a="1"/>
  <c r="EG41" i="6" s="1"/>
  <c r="BG41" i="6" a="1"/>
  <c r="BG41" i="6" s="1"/>
  <c r="EK41" i="6" a="1"/>
  <c r="EK41" i="6" s="1"/>
  <c r="ED41" i="6" a="1"/>
  <c r="ED41" i="6" s="1"/>
  <c r="BL41" i="6" a="1"/>
  <c r="BL41" i="6" s="1"/>
  <c r="EO41" i="6" a="1"/>
  <c r="EO41" i="6" s="1"/>
  <c r="BK41" i="6" a="1"/>
  <c r="BK41" i="6" s="1"/>
  <c r="BH41" i="6" a="1"/>
  <c r="BH41" i="6" s="1"/>
  <c r="BD41" i="6" a="1"/>
  <c r="BD41" i="6" s="1"/>
  <c r="EP41" i="6" a="1"/>
  <c r="EP41" i="6" s="1"/>
  <c r="BO41" i="6" a="1"/>
  <c r="BO41" i="6" s="1"/>
  <c r="BP41" i="6" a="1"/>
  <c r="BP41" i="6" s="1"/>
  <c r="BT41" i="6" a="1"/>
  <c r="BT41" i="6" s="1"/>
  <c r="EC41" i="6" a="1"/>
  <c r="EC41" i="6" s="1"/>
  <c r="EH41" i="6" a="1"/>
  <c r="EH41" i="6" s="1"/>
  <c r="C44" i="21"/>
  <c r="J44" i="21"/>
  <c r="F44" i="21"/>
  <c r="G44" i="21"/>
  <c r="H44" i="21"/>
  <c r="I44" i="21"/>
  <c r="BJ41" i="6" a="1"/>
  <c r="BJ41" i="6" s="1"/>
  <c r="BR41" i="6" a="1"/>
  <c r="BR41" i="6" s="1"/>
  <c r="EQ41" i="6" a="1"/>
  <c r="EQ41" i="6" s="1"/>
  <c r="EM41" i="6" a="1"/>
  <c r="EM41" i="6" s="1"/>
  <c r="EE41" i="6" a="1"/>
  <c r="EE41" i="6" s="1"/>
  <c r="BN41" i="6" a="1"/>
  <c r="BN41" i="6" s="1"/>
  <c r="EA41" i="6" a="1"/>
  <c r="EA41" i="6" s="1"/>
  <c r="BM41" i="6" a="1"/>
  <c r="BM41" i="6" s="1"/>
  <c r="BI41" i="6" a="1"/>
  <c r="BI41" i="6" s="1"/>
  <c r="D44" i="21"/>
  <c r="E44" i="21"/>
  <c r="EF41" i="6" a="1"/>
  <c r="EF41" i="6" s="1"/>
  <c r="EB41" i="6" a="1"/>
  <c r="EB41" i="6" s="1"/>
  <c r="BE41" i="6" a="1"/>
  <c r="BE41" i="6" s="1"/>
  <c r="BQ41" i="6" a="1"/>
  <c r="BQ41" i="6" s="1"/>
  <c r="BF41" i="6" a="1"/>
  <c r="BF41" i="6" s="1"/>
  <c r="EJ41" i="6" a="1"/>
  <c r="EJ41" i="6" s="1"/>
  <c r="EN41" i="6" a="1"/>
  <c r="EN41" i="6" s="1"/>
  <c r="EI41" i="6" a="1"/>
  <c r="EI41" i="6" s="1"/>
  <c r="B46" i="21"/>
  <c r="EG42" i="6" a="1"/>
  <c r="EG42" i="6" s="1"/>
  <c r="L46" i="21" l="1"/>
  <c r="P46" i="21"/>
  <c r="M46" i="21"/>
  <c r="Q46" i="21"/>
  <c r="R46" i="21"/>
  <c r="N46" i="21"/>
  <c r="O46" i="21"/>
  <c r="K46" i="21"/>
  <c r="CC51" i="20" a="1"/>
  <c r="CC51" i="20" s="1"/>
  <c r="BX51" i="20" a="1"/>
  <c r="BX51" i="20" s="1"/>
  <c r="CC52" i="20" a="1"/>
  <c r="CC52" i="20" s="1"/>
  <c r="CB52" i="20" a="1"/>
  <c r="CB52" i="20" s="1"/>
  <c r="BZ51" i="20" a="1"/>
  <c r="BZ51" i="20" s="1"/>
  <c r="CA51" i="20" a="1"/>
  <c r="CA51" i="20" s="1"/>
  <c r="BY51" i="20" a="1"/>
  <c r="BY51" i="20" s="1"/>
  <c r="BW51" i="20" a="1"/>
  <c r="BW51" i="20" s="1"/>
  <c r="BJ42" i="6" a="1"/>
  <c r="BJ42" i="6" s="1"/>
  <c r="BN42" i="6" a="1"/>
  <c r="BN42" i="6" s="1"/>
  <c r="EJ42" i="6" a="1"/>
  <c r="EJ42" i="6" s="1"/>
  <c r="AL50" i="20" a="1"/>
  <c r="AL50" i="20" s="1"/>
  <c r="AG50" i="20" a="1"/>
  <c r="AG50" i="20" s="1"/>
  <c r="AJ50" i="20" a="1"/>
  <c r="AJ50" i="20" s="1"/>
  <c r="AK50" i="20" a="1"/>
  <c r="AK50" i="20" s="1"/>
  <c r="AH50" i="20" a="1"/>
  <c r="AH50" i="20" s="1"/>
  <c r="EB42" i="6" a="1"/>
  <c r="EB42" i="6" s="1"/>
  <c r="BK42" i="6" a="1"/>
  <c r="BK42" i="6" s="1"/>
  <c r="BS42" i="6" a="1"/>
  <c r="BS42" i="6" s="1"/>
  <c r="BO42" i="6" a="1"/>
  <c r="BO42" i="6" s="1"/>
  <c r="EO42" i="6" a="1"/>
  <c r="EO42" i="6" s="1"/>
  <c r="BF42" i="6" a="1"/>
  <c r="BF42" i="6" s="1"/>
  <c r="EF42" i="6" a="1"/>
  <c r="EF42" i="6" s="1"/>
  <c r="BG42" i="6" a="1"/>
  <c r="BG42" i="6" s="1"/>
  <c r="H45" i="21"/>
  <c r="EN42" i="6" a="1"/>
  <c r="EN42" i="6" s="1"/>
  <c r="EK42" i="6" a="1"/>
  <c r="EK42" i="6" s="1"/>
  <c r="EC42" i="6" a="1"/>
  <c r="EC42" i="6" s="1"/>
  <c r="BR42" i="6" a="1"/>
  <c r="BR42" i="6" s="1"/>
  <c r="J45" i="21"/>
  <c r="BQ42" i="6" a="1"/>
  <c r="BQ42" i="6" s="1"/>
  <c r="BD42" i="6" a="1"/>
  <c r="BD42" i="6" s="1"/>
  <c r="EP42" i="6" a="1"/>
  <c r="EP42" i="6" s="1"/>
  <c r="BP42" i="6" a="1"/>
  <c r="BP42" i="6" s="1"/>
  <c r="F45" i="21"/>
  <c r="EA42" i="6" a="1"/>
  <c r="EA42" i="6" s="1"/>
  <c r="BT42" i="6" a="1"/>
  <c r="BT42" i="6" s="1"/>
  <c r="BH42" i="6" a="1"/>
  <c r="BH42" i="6" s="1"/>
  <c r="D45" i="21"/>
  <c r="EM42" i="6" a="1"/>
  <c r="EM42" i="6" s="1"/>
  <c r="EE42" i="6" a="1"/>
  <c r="EE42" i="6" s="1"/>
  <c r="EI42" i="6" a="1"/>
  <c r="EI42" i="6" s="1"/>
  <c r="EH42" i="6" a="1"/>
  <c r="EH42" i="6" s="1"/>
  <c r="ED42" i="6" a="1"/>
  <c r="ED42" i="6" s="1"/>
  <c r="B47" i="21"/>
  <c r="EQ42" i="6" a="1"/>
  <c r="EQ42" i="6" s="1"/>
  <c r="BI42" i="6" a="1"/>
  <c r="BI42" i="6" s="1"/>
  <c r="BE42" i="6" a="1"/>
  <c r="BE42" i="6" s="1"/>
  <c r="BM42" i="6" a="1"/>
  <c r="BM42" i="6" s="1"/>
  <c r="BL42" i="6" a="1"/>
  <c r="BL42" i="6" s="1"/>
  <c r="EL42" i="6" a="1"/>
  <c r="EL42" i="6" s="1"/>
  <c r="G45" i="21"/>
  <c r="E45" i="21"/>
  <c r="I45" i="21"/>
  <c r="C45" i="21"/>
  <c r="M47" i="21" l="1"/>
  <c r="Q47" i="21"/>
  <c r="N47" i="21"/>
  <c r="R47" i="21"/>
  <c r="O47" i="21"/>
  <c r="P47" i="21"/>
  <c r="K47" i="21"/>
  <c r="L47" i="21"/>
  <c r="BZ52" i="20" a="1"/>
  <c r="BZ52" i="20" s="1"/>
  <c r="CA52" i="20" a="1"/>
  <c r="CA52" i="20" s="1"/>
  <c r="BW52" i="20" a="1"/>
  <c r="BW52" i="20" s="1"/>
  <c r="BX53" i="20" a="1"/>
  <c r="BX53" i="20" s="1"/>
  <c r="BY53" i="20" a="1"/>
  <c r="BY53" i="20" s="1"/>
  <c r="CA53" i="20" a="1"/>
  <c r="CA53" i="20" s="1"/>
  <c r="BY52" i="20" a="1"/>
  <c r="BY52" i="20" s="1"/>
  <c r="BX52" i="20" a="1"/>
  <c r="BX52" i="20" s="1"/>
  <c r="BO43" i="6" a="1"/>
  <c r="BO43" i="6" s="1"/>
  <c r="BK43" i="6" a="1"/>
  <c r="BK43" i="6" s="1"/>
  <c r="BN43" i="6" a="1"/>
  <c r="BN43" i="6" s="1"/>
  <c r="BQ43" i="6" a="1"/>
  <c r="BQ43" i="6" s="1"/>
  <c r="BR43" i="6" a="1"/>
  <c r="BR43" i="6" s="1"/>
  <c r="EN43" i="6" a="1"/>
  <c r="EN43" i="6" s="1"/>
  <c r="EB43" i="6" a="1"/>
  <c r="EB43" i="6" s="1"/>
  <c r="BI43" i="6" a="1"/>
  <c r="BI43" i="6" s="1"/>
  <c r="EE43" i="6" a="1"/>
  <c r="EE43" i="6" s="1"/>
  <c r="EJ43" i="6" a="1"/>
  <c r="EJ43" i="6" s="1"/>
  <c r="BF43" i="6" a="1"/>
  <c r="BF43" i="6" s="1"/>
  <c r="EM43" i="6" a="1"/>
  <c r="EM43" i="6" s="1"/>
  <c r="AH51" i="20" a="1"/>
  <c r="AH51" i="20" s="1"/>
  <c r="AM51" i="20" a="1"/>
  <c r="AM51" i="20" s="1"/>
  <c r="AG51" i="20" a="1"/>
  <c r="AG51" i="20" s="1"/>
  <c r="AL51" i="20" a="1"/>
  <c r="AL51" i="20" s="1"/>
  <c r="AK51" i="20" a="1"/>
  <c r="AK51" i="20" s="1"/>
  <c r="AJ51" i="20" a="1"/>
  <c r="AJ51" i="20" s="1"/>
  <c r="AI51" i="20" a="1"/>
  <c r="AI51" i="20" s="1"/>
  <c r="EQ43" i="6" a="1"/>
  <c r="EQ43" i="6" s="1"/>
  <c r="EF43" i="6" a="1"/>
  <c r="EF43" i="6" s="1"/>
  <c r="BE43" i="6" a="1"/>
  <c r="BE43" i="6" s="1"/>
  <c r="EA43" i="6" a="1"/>
  <c r="EA43" i="6" s="1"/>
  <c r="EI43" i="6" a="1"/>
  <c r="EI43" i="6" s="1"/>
  <c r="BP43" i="6" a="1"/>
  <c r="BP43" i="6" s="1"/>
  <c r="BJ43" i="6" a="1"/>
  <c r="BJ43" i="6" s="1"/>
  <c r="BM43" i="6" a="1"/>
  <c r="BM43" i="6" s="1"/>
  <c r="BS43" i="6" a="1"/>
  <c r="BS43" i="6" s="1"/>
  <c r="ED43" i="6" a="1"/>
  <c r="ED43" i="6" s="1"/>
  <c r="EC43" i="6" a="1"/>
  <c r="EC43" i="6" s="1"/>
  <c r="B48" i="21"/>
  <c r="BD44" i="6" a="1"/>
  <c r="BD44" i="6" s="1"/>
  <c r="EL43" i="6" a="1"/>
  <c r="EL43" i="6" s="1"/>
  <c r="EH43" i="6" a="1"/>
  <c r="EH43" i="6" s="1"/>
  <c r="BT43" i="6" a="1"/>
  <c r="BT43" i="6" s="1"/>
  <c r="BH43" i="6" a="1"/>
  <c r="BH43" i="6" s="1"/>
  <c r="EO43" i="6" a="1"/>
  <c r="EO43" i="6" s="1"/>
  <c r="EG43" i="6" a="1"/>
  <c r="EG43" i="6" s="1"/>
  <c r="C46" i="21"/>
  <c r="I46" i="21"/>
  <c r="G46" i="21"/>
  <c r="E46" i="21"/>
  <c r="F46" i="21"/>
  <c r="D46" i="21"/>
  <c r="J46" i="21"/>
  <c r="H46" i="21"/>
  <c r="EP43" i="6" a="1"/>
  <c r="EP43" i="6" s="1"/>
  <c r="BL43" i="6" a="1"/>
  <c r="BL43" i="6" s="1"/>
  <c r="BD43" i="6" a="1"/>
  <c r="BD43" i="6" s="1"/>
  <c r="BG43" i="6" a="1"/>
  <c r="BG43" i="6" s="1"/>
  <c r="EK43" i="6" a="1"/>
  <c r="EK43" i="6" s="1"/>
  <c r="N48" i="21" l="1"/>
  <c r="R48" i="21"/>
  <c r="O48" i="21"/>
  <c r="L48" i="21"/>
  <c r="Q48" i="21"/>
  <c r="M48" i="21"/>
  <c r="P48" i="21"/>
  <c r="K48" i="21"/>
  <c r="BZ53" i="20" a="1"/>
  <c r="BZ53" i="20" s="1"/>
  <c r="CC53" i="20" a="1"/>
  <c r="CC53" i="20" s="1"/>
  <c r="BW53" i="20" a="1"/>
  <c r="BW53" i="20" s="1"/>
  <c r="CB53" i="20" a="1"/>
  <c r="CB53" i="20" s="1"/>
  <c r="BE44" i="6" a="1"/>
  <c r="BE44" i="6" s="1"/>
  <c r="BP44" i="6" a="1"/>
  <c r="BP44" i="6" s="1"/>
  <c r="EQ44" i="6" a="1"/>
  <c r="EQ44" i="6" s="1"/>
  <c r="EA44" i="6" a="1"/>
  <c r="EA44" i="6" s="1"/>
  <c r="AK52" i="20" a="1"/>
  <c r="AK52" i="20" s="1"/>
  <c r="AH52" i="20" a="1"/>
  <c r="AH52" i="20" s="1"/>
  <c r="AL52" i="20" a="1"/>
  <c r="AL52" i="20" s="1"/>
  <c r="AI52" i="20" a="1"/>
  <c r="AI52" i="20" s="1"/>
  <c r="AJ52" i="20" a="1"/>
  <c r="AJ52" i="20" s="1"/>
  <c r="AG52" i="20" a="1"/>
  <c r="AG52" i="20" s="1"/>
  <c r="AM52" i="20" a="1"/>
  <c r="AM52" i="20" s="1"/>
  <c r="BM44" i="6" a="1"/>
  <c r="BM44" i="6" s="1"/>
  <c r="BQ44" i="6" a="1"/>
  <c r="BQ44" i="6" s="1"/>
  <c r="BL44" i="6" a="1"/>
  <c r="BL44" i="6" s="1"/>
  <c r="EM44" i="6" a="1"/>
  <c r="EM44" i="6" s="1"/>
  <c r="EP44" i="6" a="1"/>
  <c r="EP44" i="6" s="1"/>
  <c r="EL44" i="6" a="1"/>
  <c r="EL44" i="6" s="1"/>
  <c r="BI44" i="6" a="1"/>
  <c r="BI44" i="6" s="1"/>
  <c r="EH44" i="6" a="1"/>
  <c r="EH44" i="6" s="1"/>
  <c r="EE44" i="6" a="1"/>
  <c r="EE44" i="6" s="1"/>
  <c r="ED44" i="6" a="1"/>
  <c r="ED44" i="6" s="1"/>
  <c r="BT44" i="6" a="1"/>
  <c r="BT44" i="6" s="1"/>
  <c r="EI44" i="6" a="1"/>
  <c r="EI44" i="6" s="1"/>
  <c r="BH44" i="6" a="1"/>
  <c r="BH44" i="6" s="1"/>
  <c r="E47" i="21"/>
  <c r="EK44" i="6" a="1"/>
  <c r="EK44" i="6" s="1"/>
  <c r="EG44" i="6" a="1"/>
  <c r="EG44" i="6" s="1"/>
  <c r="BG44" i="6" a="1"/>
  <c r="BG44" i="6" s="1"/>
  <c r="EF44" i="6" a="1"/>
  <c r="EF44" i="6" s="1"/>
  <c r="EN44" i="6" a="1"/>
  <c r="EN44" i="6" s="1"/>
  <c r="C47" i="21"/>
  <c r="D47" i="21"/>
  <c r="J47" i="21"/>
  <c r="H47" i="21"/>
  <c r="F47" i="21"/>
  <c r="EO44" i="6" a="1"/>
  <c r="EO44" i="6" s="1"/>
  <c r="BK44" i="6" a="1"/>
  <c r="BK44" i="6" s="1"/>
  <c r="EB44" i="6" a="1"/>
  <c r="EB44" i="6" s="1"/>
  <c r="BR44" i="6" a="1"/>
  <c r="BR44" i="6" s="1"/>
  <c r="I47" i="21"/>
  <c r="BO44" i="6" a="1"/>
  <c r="BO44" i="6" s="1"/>
  <c r="EJ44" i="6" a="1"/>
  <c r="EJ44" i="6" s="1"/>
  <c r="BJ44" i="6" a="1"/>
  <c r="BJ44" i="6" s="1"/>
  <c r="B49" i="21"/>
  <c r="BG45" i="6" a="1"/>
  <c r="BG45" i="6" s="1"/>
  <c r="G47" i="21"/>
  <c r="BS44" i="6" a="1"/>
  <c r="BS44" i="6" s="1"/>
  <c r="EC44" i="6" a="1"/>
  <c r="EC44" i="6" s="1"/>
  <c r="BN44" i="6" a="1"/>
  <c r="BN44" i="6" s="1"/>
  <c r="BF44" i="6" a="1"/>
  <c r="BF44" i="6" s="1"/>
  <c r="O49" i="21" l="1"/>
  <c r="L49" i="21"/>
  <c r="P49" i="21"/>
  <c r="M49" i="21"/>
  <c r="N49" i="21"/>
  <c r="Q49" i="21"/>
  <c r="R49" i="21"/>
  <c r="K49" i="21"/>
  <c r="BY54" i="20" a="1"/>
  <c r="BY54" i="20" s="1"/>
  <c r="CC54" i="20" a="1"/>
  <c r="CC54" i="20" s="1"/>
  <c r="BZ54" i="20" a="1"/>
  <c r="BZ54" i="20" s="1"/>
  <c r="CB54" i="20" a="1"/>
  <c r="CB54" i="20" s="1"/>
  <c r="BW54" i="20" a="1"/>
  <c r="BW54" i="20" s="1"/>
  <c r="BX54" i="20" a="1"/>
  <c r="BX54" i="20" s="1"/>
  <c r="CA54" i="20" a="1"/>
  <c r="CA54" i="20" s="1"/>
  <c r="BJ45" i="6" a="1"/>
  <c r="BJ45" i="6" s="1"/>
  <c r="EH45" i="6" a="1"/>
  <c r="EH45" i="6" s="1"/>
  <c r="ED45" i="6" a="1"/>
  <c r="ED45" i="6" s="1"/>
  <c r="BL45" i="6" a="1"/>
  <c r="BL45" i="6" s="1"/>
  <c r="EK45" i="6" a="1"/>
  <c r="EK45" i="6" s="1"/>
  <c r="AM53" i="20" a="1"/>
  <c r="AM53" i="20" s="1"/>
  <c r="AL54" i="20" a="1"/>
  <c r="AL54" i="20" s="1"/>
  <c r="AI53" i="20" a="1"/>
  <c r="AI53" i="20" s="1"/>
  <c r="AH53" i="20" a="1"/>
  <c r="AH53" i="20" s="1"/>
  <c r="AL53" i="20" a="1"/>
  <c r="AL53" i="20" s="1"/>
  <c r="AK53" i="20" a="1"/>
  <c r="AK53" i="20" s="1"/>
  <c r="AG53" i="20" a="1"/>
  <c r="AG53" i="20" s="1"/>
  <c r="AJ53" i="20" a="1"/>
  <c r="AJ53" i="20" s="1"/>
  <c r="EC45" i="6" a="1"/>
  <c r="EC45" i="6" s="1"/>
  <c r="BO45" i="6" a="1"/>
  <c r="BO45" i="6" s="1"/>
  <c r="BP45" i="6" a="1"/>
  <c r="BP45" i="6" s="1"/>
  <c r="BK45" i="6" a="1"/>
  <c r="BK45" i="6" s="1"/>
  <c r="EL45" i="6" a="1"/>
  <c r="EL45" i="6" s="1"/>
  <c r="BD45" i="6" a="1"/>
  <c r="BD45" i="6" s="1"/>
  <c r="EG45" i="6" a="1"/>
  <c r="EG45" i="6" s="1"/>
  <c r="EO45" i="6" a="1"/>
  <c r="EO45" i="6" s="1"/>
  <c r="BH45" i="6" a="1"/>
  <c r="BH45" i="6" s="1"/>
  <c r="BT45" i="6" a="1"/>
  <c r="BT45" i="6" s="1"/>
  <c r="BS45" i="6" a="1"/>
  <c r="BS45" i="6" s="1"/>
  <c r="D48" i="21"/>
  <c r="G48" i="21"/>
  <c r="F48" i="21"/>
  <c r="EP45" i="6" a="1"/>
  <c r="EP45" i="6" s="1"/>
  <c r="BF45" i="6" a="1"/>
  <c r="BF45" i="6" s="1"/>
  <c r="EA45" i="6" a="1"/>
  <c r="EA45" i="6" s="1"/>
  <c r="BQ45" i="6" a="1"/>
  <c r="BQ45" i="6" s="1"/>
  <c r="B50" i="21"/>
  <c r="BG46" i="6" a="1"/>
  <c r="BG46" i="6" s="1"/>
  <c r="BO46" i="6" a="1"/>
  <c r="BO46" i="6" s="1"/>
  <c r="E48" i="21"/>
  <c r="J48" i="21"/>
  <c r="EN45" i="6" a="1"/>
  <c r="EN45" i="6" s="1"/>
  <c r="EI45" i="6" a="1"/>
  <c r="EI45" i="6" s="1"/>
  <c r="C48" i="21"/>
  <c r="BN45" i="6" a="1"/>
  <c r="BN45" i="6" s="1"/>
  <c r="BR45" i="6" a="1"/>
  <c r="BR45" i="6" s="1"/>
  <c r="BE45" i="6" a="1"/>
  <c r="BE45" i="6" s="1"/>
  <c r="EM45" i="6" a="1"/>
  <c r="EM45" i="6" s="1"/>
  <c r="EE45" i="6" a="1"/>
  <c r="EE45" i="6" s="1"/>
  <c r="I48" i="21"/>
  <c r="H48" i="21"/>
  <c r="EJ45" i="6" a="1"/>
  <c r="EJ45" i="6" s="1"/>
  <c r="EF45" i="6" a="1"/>
  <c r="EF45" i="6" s="1"/>
  <c r="EB45" i="6" a="1"/>
  <c r="EB45" i="6" s="1"/>
  <c r="EQ45" i="6" a="1"/>
  <c r="EQ45" i="6" s="1"/>
  <c r="BM45" i="6" a="1"/>
  <c r="BM45" i="6" s="1"/>
  <c r="BI45" i="6" a="1"/>
  <c r="BI45" i="6" s="1"/>
  <c r="L50" i="21" l="1"/>
  <c r="P50" i="21"/>
  <c r="M50" i="21"/>
  <c r="Q50" i="21"/>
  <c r="N50" i="21"/>
  <c r="O50" i="21"/>
  <c r="R50" i="21"/>
  <c r="K50" i="21"/>
  <c r="BY55" i="20" a="1"/>
  <c r="BY55" i="20" s="1"/>
  <c r="BZ55" i="20" a="1"/>
  <c r="BZ55" i="20" s="1"/>
  <c r="BX55" i="20" a="1"/>
  <c r="BX55" i="20" s="1"/>
  <c r="BW55" i="20" a="1"/>
  <c r="BW55" i="20" s="1"/>
  <c r="CA55" i="20" a="1"/>
  <c r="CA55" i="20" s="1"/>
  <c r="CC55" i="20" a="1"/>
  <c r="CC55" i="20" s="1"/>
  <c r="CB55" i="20" a="1"/>
  <c r="CB55" i="20" s="1"/>
  <c r="BJ46" i="6" a="1"/>
  <c r="BJ46" i="6" s="1"/>
  <c r="EF46" i="6" a="1"/>
  <c r="EF46" i="6" s="1"/>
  <c r="EJ46" i="6" a="1"/>
  <c r="EJ46" i="6" s="1"/>
  <c r="EK46" i="6" a="1"/>
  <c r="EK46" i="6" s="1"/>
  <c r="AG54" i="20" a="1"/>
  <c r="AG54" i="20" s="1"/>
  <c r="AJ54" i="20" a="1"/>
  <c r="AJ54" i="20" s="1"/>
  <c r="AI54" i="20" a="1"/>
  <c r="AI54" i="20" s="1"/>
  <c r="AH54" i="20" a="1"/>
  <c r="AH54" i="20" s="1"/>
  <c r="AK54" i="20" a="1"/>
  <c r="AK54" i="20" s="1"/>
  <c r="AM54" i="20" a="1"/>
  <c r="AM54" i="20" s="1"/>
  <c r="BF46" i="6" a="1"/>
  <c r="BF46" i="6" s="1"/>
  <c r="EN46" i="6" a="1"/>
  <c r="EN46" i="6" s="1"/>
  <c r="BK46" i="6" a="1"/>
  <c r="BK46" i="6" s="1"/>
  <c r="EG46" i="6" a="1"/>
  <c r="EG46" i="6" s="1"/>
  <c r="BN46" i="6" a="1"/>
  <c r="BN46" i="6" s="1"/>
  <c r="EC46" i="6" a="1"/>
  <c r="EC46" i="6" s="1"/>
  <c r="EB46" i="6" a="1"/>
  <c r="EB46" i="6" s="1"/>
  <c r="BR46" i="6" a="1"/>
  <c r="BR46" i="6" s="1"/>
  <c r="EO46" i="6" a="1"/>
  <c r="EO46" i="6" s="1"/>
  <c r="BS46" i="6" a="1"/>
  <c r="BS46" i="6" s="1"/>
  <c r="D49" i="21"/>
  <c r="F49" i="21"/>
  <c r="EQ46" i="6" a="1"/>
  <c r="EQ46" i="6" s="1"/>
  <c r="BI46" i="6" a="1"/>
  <c r="BI46" i="6" s="1"/>
  <c r="BM46" i="6" a="1"/>
  <c r="BM46" i="6" s="1"/>
  <c r="EP46" i="6" a="1"/>
  <c r="EP46" i="6" s="1"/>
  <c r="EL46" i="6" a="1"/>
  <c r="EL46" i="6" s="1"/>
  <c r="H49" i="21"/>
  <c r="BQ46" i="6" a="1"/>
  <c r="BQ46" i="6" s="1"/>
  <c r="EH46" i="6" a="1"/>
  <c r="EH46" i="6" s="1"/>
  <c r="BH46" i="6" a="1"/>
  <c r="BH46" i="6" s="1"/>
  <c r="BD46" i="6" a="1"/>
  <c r="BD46" i="6" s="1"/>
  <c r="BP46" i="6" a="1"/>
  <c r="BP46" i="6" s="1"/>
  <c r="G49" i="21"/>
  <c r="I49" i="21"/>
  <c r="E49" i="21"/>
  <c r="C49" i="21"/>
  <c r="J49" i="21"/>
  <c r="EE46" i="6" a="1"/>
  <c r="EE46" i="6" s="1"/>
  <c r="EA46" i="6" a="1"/>
  <c r="EA46" i="6" s="1"/>
  <c r="BL46" i="6" a="1"/>
  <c r="BL46" i="6" s="1"/>
  <c r="BT46" i="6" a="1"/>
  <c r="BT46" i="6" s="1"/>
  <c r="B51" i="21"/>
  <c r="BI47" i="6" a="1"/>
  <c r="BI47" i="6" s="1"/>
  <c r="BF47" i="6" a="1"/>
  <c r="BF47" i="6" s="1"/>
  <c r="EB47" i="6" a="1"/>
  <c r="EB47" i="6" s="1"/>
  <c r="BE47" i="6" a="1"/>
  <c r="BE47" i="6" s="1"/>
  <c r="BE46" i="6" a="1"/>
  <c r="BE46" i="6" s="1"/>
  <c r="EM46" i="6" a="1"/>
  <c r="EM46" i="6" s="1"/>
  <c r="EI46" i="6" a="1"/>
  <c r="EI46" i="6" s="1"/>
  <c r="ED46" i="6" a="1"/>
  <c r="ED46" i="6" s="1"/>
  <c r="M51" i="21" l="1"/>
  <c r="Q51" i="21"/>
  <c r="N51" i="21"/>
  <c r="R51" i="21"/>
  <c r="O51" i="21"/>
  <c r="L51" i="21"/>
  <c r="K51" i="21"/>
  <c r="P51" i="21"/>
  <c r="BX56" i="20" a="1"/>
  <c r="BX56" i="20" s="1"/>
  <c r="BZ56" i="20" a="1"/>
  <c r="BZ56" i="20" s="1"/>
  <c r="BW56" i="20" a="1"/>
  <c r="BW56" i="20" s="1"/>
  <c r="CC56" i="20" a="1"/>
  <c r="CC56" i="20" s="1"/>
  <c r="CB56" i="20" a="1"/>
  <c r="CB56" i="20" s="1"/>
  <c r="BY56" i="20" a="1"/>
  <c r="BY56" i="20" s="1"/>
  <c r="CA56" i="20" a="1"/>
  <c r="CA56" i="20" s="1"/>
  <c r="BQ47" i="6" a="1"/>
  <c r="BQ47" i="6" s="1"/>
  <c r="BN47" i="6" a="1"/>
  <c r="BN47" i="6" s="1"/>
  <c r="BH47" i="6" a="1"/>
  <c r="BH47" i="6" s="1"/>
  <c r="BJ47" i="6" a="1"/>
  <c r="BJ47" i="6" s="1"/>
  <c r="BM47" i="6" a="1"/>
  <c r="BM47" i="6" s="1"/>
  <c r="EE47" i="6" a="1"/>
  <c r="EE47" i="6" s="1"/>
  <c r="EI47" i="6" a="1"/>
  <c r="EI47" i="6" s="1"/>
  <c r="AH55" i="20" a="1"/>
  <c r="AH55" i="20" s="1"/>
  <c r="AM55" i="20" a="1"/>
  <c r="AM55" i="20" s="1"/>
  <c r="AJ55" i="20" a="1"/>
  <c r="AJ55" i="20" s="1"/>
  <c r="AK55" i="20" a="1"/>
  <c r="AK55" i="20" s="1"/>
  <c r="AL55" i="20" a="1"/>
  <c r="AL55" i="20" s="1"/>
  <c r="AG55" i="20" a="1"/>
  <c r="AG55" i="20" s="1"/>
  <c r="AI55" i="20" a="1"/>
  <c r="AI55" i="20" s="1"/>
  <c r="EQ47" i="6" a="1"/>
  <c r="EQ47" i="6" s="1"/>
  <c r="EF47" i="6" a="1"/>
  <c r="EF47" i="6" s="1"/>
  <c r="BR47" i="6" a="1"/>
  <c r="BR47" i="6" s="1"/>
  <c r="EA47" i="6" a="1"/>
  <c r="EA47" i="6" s="1"/>
  <c r="EM47" i="6" a="1"/>
  <c r="EM47" i="6" s="1"/>
  <c r="EJ47" i="6" a="1"/>
  <c r="EJ47" i="6" s="1"/>
  <c r="EL47" i="6" a="1"/>
  <c r="EL47" i="6" s="1"/>
  <c r="EH47" i="6" a="1"/>
  <c r="EH47" i="6" s="1"/>
  <c r="EN47" i="6" a="1"/>
  <c r="EN47" i="6" s="1"/>
  <c r="EP47" i="6" a="1"/>
  <c r="EP47" i="6" s="1"/>
  <c r="BL47" i="6" a="1"/>
  <c r="BL47" i="6" s="1"/>
  <c r="BD47" i="6" a="1"/>
  <c r="BD47" i="6" s="1"/>
  <c r="EO47" i="6" a="1"/>
  <c r="EO47" i="6" s="1"/>
  <c r="EG47" i="6" a="1"/>
  <c r="EG47" i="6" s="1"/>
  <c r="BP47" i="6" a="1"/>
  <c r="BP47" i="6" s="1"/>
  <c r="EC47" i="6" a="1"/>
  <c r="EC47" i="6" s="1"/>
  <c r="EK47" i="6" a="1"/>
  <c r="EK47" i="6" s="1"/>
  <c r="BK47" i="6" a="1"/>
  <c r="BK47" i="6" s="1"/>
  <c r="BT47" i="6" a="1"/>
  <c r="BT47" i="6" s="1"/>
  <c r="BS47" i="6" a="1"/>
  <c r="BS47" i="6" s="1"/>
  <c r="B52" i="21"/>
  <c r="BE48" i="6" a="1"/>
  <c r="BE48" i="6" s="1"/>
  <c r="C50" i="21"/>
  <c r="I50" i="21"/>
  <c r="G50" i="21"/>
  <c r="E50" i="21"/>
  <c r="F50" i="21"/>
  <c r="D50" i="21"/>
  <c r="J50" i="21"/>
  <c r="H50" i="21"/>
  <c r="ED47" i="6" a="1"/>
  <c r="ED47" i="6" s="1"/>
  <c r="BG47" i="6" a="1"/>
  <c r="BG47" i="6" s="1"/>
  <c r="BO47" i="6" a="1"/>
  <c r="BO47" i="6" s="1"/>
  <c r="N52" i="21" l="1"/>
  <c r="R52" i="21"/>
  <c r="O52" i="21"/>
  <c r="P52" i="21"/>
  <c r="L52" i="21"/>
  <c r="M52" i="21"/>
  <c r="Q52" i="21"/>
  <c r="K52" i="21"/>
  <c r="BY57" i="20" a="1"/>
  <c r="BY57" i="20" s="1"/>
  <c r="BW57" i="20" a="1"/>
  <c r="BW57" i="20" s="1"/>
  <c r="CA57" i="20" a="1"/>
  <c r="CA57" i="20" s="1"/>
  <c r="BX57" i="20" a="1"/>
  <c r="BX57" i="20" s="1"/>
  <c r="CC57" i="20" a="1"/>
  <c r="CC57" i="20" s="1"/>
  <c r="CB57" i="20" a="1"/>
  <c r="CB57" i="20" s="1"/>
  <c r="BW58" i="20" a="1"/>
  <c r="BW58" i="20" s="1"/>
  <c r="BZ57" i="20" a="1"/>
  <c r="BZ57" i="20" s="1"/>
  <c r="BH48" i="6" a="1"/>
  <c r="BH48" i="6" s="1"/>
  <c r="BL48" i="6" a="1"/>
  <c r="BL48" i="6" s="1"/>
  <c r="EL48" i="6" a="1"/>
  <c r="EL48" i="6" s="1"/>
  <c r="EA48" i="6" a="1"/>
  <c r="EA48" i="6" s="1"/>
  <c r="AM56" i="20" a="1"/>
  <c r="AM56" i="20" s="1"/>
  <c r="AL56" i="20" a="1"/>
  <c r="AL56" i="20" s="1"/>
  <c r="AI56" i="20" a="1"/>
  <c r="AI56" i="20" s="1"/>
  <c r="AG56" i="20" a="1"/>
  <c r="AG56" i="20" s="1"/>
  <c r="AH56" i="20" a="1"/>
  <c r="AH56" i="20" s="1"/>
  <c r="AK56" i="20" a="1"/>
  <c r="AK56" i="20" s="1"/>
  <c r="AJ56" i="20" a="1"/>
  <c r="AJ56" i="20" s="1"/>
  <c r="EQ48" i="6" a="1"/>
  <c r="EQ48" i="6" s="1"/>
  <c r="BM48" i="6" a="1"/>
  <c r="BM48" i="6" s="1"/>
  <c r="ED48" i="6" a="1"/>
  <c r="ED48" i="6" s="1"/>
  <c r="BP48" i="6" a="1"/>
  <c r="BP48" i="6" s="1"/>
  <c r="EI48" i="6" a="1"/>
  <c r="EI48" i="6" s="1"/>
  <c r="BD48" i="6" a="1"/>
  <c r="BD48" i="6" s="1"/>
  <c r="BT48" i="6" a="1"/>
  <c r="BT48" i="6" s="1"/>
  <c r="EM48" i="6" a="1"/>
  <c r="EM48" i="6" s="1"/>
  <c r="EE48" i="6" a="1"/>
  <c r="EE48" i="6" s="1"/>
  <c r="BQ48" i="6" a="1"/>
  <c r="BQ48" i="6" s="1"/>
  <c r="EH48" i="6" a="1"/>
  <c r="EH48" i="6" s="1"/>
  <c r="EP48" i="6" a="1"/>
  <c r="EP48" i="6" s="1"/>
  <c r="BI48" i="6" a="1"/>
  <c r="BI48" i="6" s="1"/>
  <c r="C51" i="21"/>
  <c r="EO48" i="6" a="1"/>
  <c r="EO48" i="6" s="1"/>
  <c r="BK48" i="6" a="1"/>
  <c r="BK48" i="6" s="1"/>
  <c r="BG48" i="6" a="1"/>
  <c r="BG48" i="6" s="1"/>
  <c r="EJ48" i="6" a="1"/>
  <c r="EJ48" i="6" s="1"/>
  <c r="EB48" i="6" a="1"/>
  <c r="EB48" i="6" s="1"/>
  <c r="EN48" i="6" a="1"/>
  <c r="EN48" i="6" s="1"/>
  <c r="I51" i="21"/>
  <c r="BO48" i="6" a="1"/>
  <c r="BO48" i="6" s="1"/>
  <c r="BN48" i="6" a="1"/>
  <c r="BN48" i="6" s="1"/>
  <c r="BJ48" i="6" a="1"/>
  <c r="BJ48" i="6" s="1"/>
  <c r="BR48" i="6" a="1"/>
  <c r="BR48" i="6" s="1"/>
  <c r="G51" i="21"/>
  <c r="D51" i="21"/>
  <c r="J51" i="21"/>
  <c r="H51" i="21"/>
  <c r="F51" i="21"/>
  <c r="BS48" i="6" a="1"/>
  <c r="BS48" i="6" s="1"/>
  <c r="E51" i="21"/>
  <c r="EK48" i="6" a="1"/>
  <c r="EK48" i="6" s="1"/>
  <c r="EG48" i="6" a="1"/>
  <c r="EG48" i="6" s="1"/>
  <c r="EC48" i="6" a="1"/>
  <c r="EC48" i="6" s="1"/>
  <c r="EF48" i="6" a="1"/>
  <c r="EF48" i="6" s="1"/>
  <c r="BF48" i="6" a="1"/>
  <c r="BF48" i="6" s="1"/>
  <c r="B53" i="21"/>
  <c r="BG49" i="6" a="1"/>
  <c r="BG49" i="6" s="1"/>
  <c r="O53" i="21" l="1"/>
  <c r="L53" i="21"/>
  <c r="P53" i="21"/>
  <c r="Q53" i="21"/>
  <c r="N53" i="21"/>
  <c r="R53" i="21"/>
  <c r="K53" i="21"/>
  <c r="M53" i="21"/>
  <c r="CC58" i="20" a="1"/>
  <c r="CC58" i="20" s="1"/>
  <c r="CB58" i="20" a="1"/>
  <c r="CB58" i="20" s="1"/>
  <c r="BZ58" i="20" a="1"/>
  <c r="BZ58" i="20" s="1"/>
  <c r="BW59" i="20" a="1"/>
  <c r="BW59" i="20" s="1"/>
  <c r="CC59" i="20" a="1"/>
  <c r="CC59" i="20" s="1"/>
  <c r="CA58" i="20" a="1"/>
  <c r="CA58" i="20" s="1"/>
  <c r="BX58" i="20" a="1"/>
  <c r="BX58" i="20" s="1"/>
  <c r="BY58" i="20" a="1"/>
  <c r="BY58" i="20" s="1"/>
  <c r="BL49" i="6" a="1"/>
  <c r="BL49" i="6" s="1"/>
  <c r="BS49" i="6" a="1"/>
  <c r="BS49" i="6" s="1"/>
  <c r="BH49" i="6" a="1"/>
  <c r="BH49" i="6" s="1"/>
  <c r="AJ57" i="20" a="1"/>
  <c r="AJ57" i="20" s="1"/>
  <c r="AH57" i="20" a="1"/>
  <c r="AH57" i="20" s="1"/>
  <c r="AI57" i="20" a="1"/>
  <c r="AI57" i="20" s="1"/>
  <c r="AG57" i="20" a="1"/>
  <c r="AG57" i="20" s="1"/>
  <c r="AL57" i="20" a="1"/>
  <c r="AL57" i="20" s="1"/>
  <c r="AM57" i="20" a="1"/>
  <c r="AM57" i="20" s="1"/>
  <c r="AK57" i="20" a="1"/>
  <c r="AK57" i="20" s="1"/>
  <c r="EG49" i="6" a="1"/>
  <c r="EG49" i="6" s="1"/>
  <c r="EK49" i="6" a="1"/>
  <c r="EK49" i="6" s="1"/>
  <c r="BK49" i="6" a="1"/>
  <c r="BK49" i="6" s="1"/>
  <c r="BT49" i="6" a="1"/>
  <c r="BT49" i="6" s="1"/>
  <c r="EL49" i="6" a="1"/>
  <c r="EL49" i="6" s="1"/>
  <c r="EC49" i="6" a="1"/>
  <c r="EC49" i="6" s="1"/>
  <c r="BP49" i="6" a="1"/>
  <c r="BP49" i="6" s="1"/>
  <c r="EH49" i="6" a="1"/>
  <c r="EH49" i="6" s="1"/>
  <c r="BO49" i="6" a="1"/>
  <c r="BO49" i="6" s="1"/>
  <c r="BD49" i="6" a="1"/>
  <c r="BD49" i="6" s="1"/>
  <c r="F52" i="21"/>
  <c r="ED49" i="6" a="1"/>
  <c r="ED49" i="6" s="1"/>
  <c r="EO49" i="6" a="1"/>
  <c r="EO49" i="6" s="1"/>
  <c r="E52" i="21"/>
  <c r="G52" i="21"/>
  <c r="D52" i="21"/>
  <c r="EN49" i="6" a="1"/>
  <c r="EN49" i="6" s="1"/>
  <c r="EI49" i="6" a="1"/>
  <c r="EI49" i="6" s="1"/>
  <c r="J52" i="21"/>
  <c r="C52" i="21"/>
  <c r="EJ49" i="6" a="1"/>
  <c r="EJ49" i="6" s="1"/>
  <c r="EF49" i="6" a="1"/>
  <c r="EF49" i="6" s="1"/>
  <c r="EB49" i="6" a="1"/>
  <c r="EB49" i="6" s="1"/>
  <c r="BR49" i="6" a="1"/>
  <c r="BR49" i="6" s="1"/>
  <c r="EQ49" i="6" a="1"/>
  <c r="EQ49" i="6" s="1"/>
  <c r="EM49" i="6" a="1"/>
  <c r="EM49" i="6" s="1"/>
  <c r="EE49" i="6" a="1"/>
  <c r="EE49" i="6" s="1"/>
  <c r="H52" i="21"/>
  <c r="I52" i="21"/>
  <c r="EP49" i="6" a="1"/>
  <c r="EP49" i="6" s="1"/>
  <c r="BJ49" i="6" a="1"/>
  <c r="BJ49" i="6" s="1"/>
  <c r="BF49" i="6" a="1"/>
  <c r="BF49" i="6" s="1"/>
  <c r="EA49" i="6" a="1"/>
  <c r="EA49" i="6" s="1"/>
  <c r="BM49" i="6" a="1"/>
  <c r="BM49" i="6" s="1"/>
  <c r="BI49" i="6" a="1"/>
  <c r="BI49" i="6" s="1"/>
  <c r="BN49" i="6" a="1"/>
  <c r="BN49" i="6" s="1"/>
  <c r="BE49" i="6" a="1"/>
  <c r="BE49" i="6" s="1"/>
  <c r="BQ49" i="6" a="1"/>
  <c r="BQ49" i="6" s="1"/>
  <c r="B54" i="21"/>
  <c r="L54" i="21" l="1"/>
  <c r="P54" i="21"/>
  <c r="M54" i="21"/>
  <c r="Q54" i="21"/>
  <c r="R54" i="21"/>
  <c r="N54" i="21"/>
  <c r="O54" i="21"/>
  <c r="K54" i="21"/>
  <c r="BX59" i="20" a="1"/>
  <c r="BX59" i="20" s="1"/>
  <c r="BY59" i="20" a="1"/>
  <c r="BY59" i="20" s="1"/>
  <c r="BZ59" i="20" a="1"/>
  <c r="BZ59" i="20" s="1"/>
  <c r="CB59" i="20" a="1"/>
  <c r="CB59" i="20" s="1"/>
  <c r="CA59" i="20" a="1"/>
  <c r="CA59" i="20" s="1"/>
  <c r="BN50" i="6" a="1"/>
  <c r="BN50" i="6" s="1"/>
  <c r="EO50" i="6" a="1"/>
  <c r="EO50" i="6" s="1"/>
  <c r="BS50" i="6" a="1"/>
  <c r="BS50" i="6" s="1"/>
  <c r="BG50" i="6" a="1"/>
  <c r="BG50" i="6" s="1"/>
  <c r="EJ50" i="6" a="1"/>
  <c r="EJ50" i="6" s="1"/>
  <c r="AJ58" i="20" a="1"/>
  <c r="AJ58" i="20" s="1"/>
  <c r="AL58" i="20" a="1"/>
  <c r="AL58" i="20" s="1"/>
  <c r="AG58" i="20" a="1"/>
  <c r="AG58" i="20" s="1"/>
  <c r="AK58" i="20" a="1"/>
  <c r="AK58" i="20" s="1"/>
  <c r="AI58" i="20" a="1"/>
  <c r="AI58" i="20" s="1"/>
  <c r="AM58" i="20" a="1"/>
  <c r="AM58" i="20" s="1"/>
  <c r="AH58" i="20" a="1"/>
  <c r="AH58" i="20" s="1"/>
  <c r="EK50" i="6" a="1"/>
  <c r="EK50" i="6" s="1"/>
  <c r="BR50" i="6" a="1"/>
  <c r="BR50" i="6" s="1"/>
  <c r="BO50" i="6" a="1"/>
  <c r="BO50" i="6" s="1"/>
  <c r="EB50" i="6" a="1"/>
  <c r="EB50" i="6" s="1"/>
  <c r="BK50" i="6" a="1"/>
  <c r="BK50" i="6" s="1"/>
  <c r="BJ50" i="6" a="1"/>
  <c r="BJ50" i="6" s="1"/>
  <c r="EC50" i="6" a="1"/>
  <c r="EC50" i="6" s="1"/>
  <c r="EG50" i="6" a="1"/>
  <c r="EG50" i="6" s="1"/>
  <c r="EF50" i="6" a="1"/>
  <c r="EF50" i="6" s="1"/>
  <c r="EN50" i="6" a="1"/>
  <c r="EN50" i="6" s="1"/>
  <c r="BF50" i="6" a="1"/>
  <c r="BF50" i="6" s="1"/>
  <c r="H53" i="21"/>
  <c r="BI50" i="6" a="1"/>
  <c r="BI50" i="6" s="1"/>
  <c r="BE50" i="6" a="1"/>
  <c r="BE50" i="6" s="1"/>
  <c r="BT50" i="6" a="1"/>
  <c r="BT50" i="6" s="1"/>
  <c r="BH50" i="6" a="1"/>
  <c r="BH50" i="6" s="1"/>
  <c r="B55" i="21"/>
  <c r="BI51" i="6" a="1"/>
  <c r="BI51" i="6" s="1"/>
  <c r="BJ51" i="6" a="1"/>
  <c r="BJ51" i="6" s="1"/>
  <c r="F53" i="21"/>
  <c r="EQ50" i="6" a="1"/>
  <c r="EQ50" i="6" s="1"/>
  <c r="EI50" i="6" a="1"/>
  <c r="EI50" i="6" s="1"/>
  <c r="EH50" i="6" a="1"/>
  <c r="EH50" i="6" s="1"/>
  <c r="ED50" i="6" a="1"/>
  <c r="ED50" i="6" s="1"/>
  <c r="D53" i="21"/>
  <c r="BQ50" i="6" a="1"/>
  <c r="BQ50" i="6" s="1"/>
  <c r="BM50" i="6" a="1"/>
  <c r="BM50" i="6" s="1"/>
  <c r="BL50" i="6" a="1"/>
  <c r="BL50" i="6" s="1"/>
  <c r="EL50" i="6" a="1"/>
  <c r="EL50" i="6" s="1"/>
  <c r="J53" i="21"/>
  <c r="EM50" i="6" a="1"/>
  <c r="EM50" i="6" s="1"/>
  <c r="EE50" i="6" a="1"/>
  <c r="EE50" i="6" s="1"/>
  <c r="EA50" i="6" a="1"/>
  <c r="EA50" i="6" s="1"/>
  <c r="BD50" i="6" a="1"/>
  <c r="BD50" i="6" s="1"/>
  <c r="EP50" i="6" a="1"/>
  <c r="EP50" i="6" s="1"/>
  <c r="BP50" i="6" a="1"/>
  <c r="BP50" i="6" s="1"/>
  <c r="C53" i="21"/>
  <c r="E53" i="21"/>
  <c r="I53" i="21"/>
  <c r="G53" i="21"/>
  <c r="M55" i="21" l="1"/>
  <c r="Q55" i="21"/>
  <c r="N55" i="21"/>
  <c r="R55" i="21"/>
  <c r="L55" i="21"/>
  <c r="O55" i="21"/>
  <c r="P55" i="21"/>
  <c r="K55" i="21"/>
  <c r="BY60" i="20" a="1"/>
  <c r="BY60" i="20" s="1"/>
  <c r="BW60" i="20" a="1"/>
  <c r="BW60" i="20" s="1"/>
  <c r="BZ60" i="20" a="1"/>
  <c r="BZ60" i="20" s="1"/>
  <c r="CC60" i="20" a="1"/>
  <c r="CC60" i="20" s="1"/>
  <c r="CA60" i="20" a="1"/>
  <c r="CA60" i="20" s="1"/>
  <c r="BX60" i="20" a="1"/>
  <c r="BX60" i="20" s="1"/>
  <c r="CB60" i="20" a="1"/>
  <c r="CB60" i="20" s="1"/>
  <c r="EE51" i="6" a="1"/>
  <c r="EE51" i="6" s="1"/>
  <c r="EN51" i="6" a="1"/>
  <c r="EN51" i="6" s="1"/>
  <c r="EF51" i="6" a="1"/>
  <c r="EF51" i="6" s="1"/>
  <c r="BM51" i="6" a="1"/>
  <c r="BM51" i="6" s="1"/>
  <c r="AG59" i="20" a="1"/>
  <c r="AG59" i="20" s="1"/>
  <c r="AJ59" i="20" a="1"/>
  <c r="AJ59" i="20" s="1"/>
  <c r="AM59" i="20" a="1"/>
  <c r="AM59" i="20" s="1"/>
  <c r="AK59" i="20" a="1"/>
  <c r="AK59" i="20" s="1"/>
  <c r="AL59" i="20" a="1"/>
  <c r="AL59" i="20" s="1"/>
  <c r="AH59" i="20" a="1"/>
  <c r="AH59" i="20" s="1"/>
  <c r="AI59" i="20" a="1"/>
  <c r="AI59" i="20" s="1"/>
  <c r="EI51" i="6" a="1"/>
  <c r="EI51" i="6" s="1"/>
  <c r="EB51" i="6" a="1"/>
  <c r="EB51" i="6" s="1"/>
  <c r="EA51" i="6" a="1"/>
  <c r="EA51" i="6" s="1"/>
  <c r="BQ51" i="6" a="1"/>
  <c r="BQ51" i="6" s="1"/>
  <c r="BF51" i="6" a="1"/>
  <c r="BF51" i="6" s="1"/>
  <c r="BE51" i="6" a="1"/>
  <c r="BE51" i="6" s="1"/>
  <c r="BN51" i="6" a="1"/>
  <c r="BN51" i="6" s="1"/>
  <c r="EM51" i="6" a="1"/>
  <c r="EM51" i="6" s="1"/>
  <c r="EJ51" i="6" a="1"/>
  <c r="EJ51" i="6" s="1"/>
  <c r="BR51" i="6" a="1"/>
  <c r="BR51" i="6" s="1"/>
  <c r="EQ51" i="6" a="1"/>
  <c r="EQ51" i="6" s="1"/>
  <c r="E54" i="21"/>
  <c r="I54" i="21"/>
  <c r="C54" i="21"/>
  <c r="G54" i="21"/>
  <c r="EP51" i="6" a="1"/>
  <c r="EP51" i="6" s="1"/>
  <c r="BL51" i="6" a="1"/>
  <c r="BL51" i="6" s="1"/>
  <c r="BH51" i="6" a="1"/>
  <c r="BH51" i="6" s="1"/>
  <c r="EO51" i="6" a="1"/>
  <c r="EO51" i="6" s="1"/>
  <c r="EG51" i="6" a="1"/>
  <c r="EG51" i="6" s="1"/>
  <c r="D54" i="21"/>
  <c r="H54" i="21"/>
  <c r="J54" i="21"/>
  <c r="F54" i="21"/>
  <c r="BP51" i="6" a="1"/>
  <c r="BP51" i="6" s="1"/>
  <c r="BG51" i="6" a="1"/>
  <c r="BG51" i="6" s="1"/>
  <c r="EK51" i="6" a="1"/>
  <c r="EK51" i="6" s="1"/>
  <c r="BK51" i="6" a="1"/>
  <c r="BK51" i="6" s="1"/>
  <c r="EH51" i="6" a="1"/>
  <c r="EH51" i="6" s="1"/>
  <c r="BT51" i="6" a="1"/>
  <c r="BT51" i="6" s="1"/>
  <c r="BS51" i="6" a="1"/>
  <c r="BS51" i="6" s="1"/>
  <c r="B56" i="21"/>
  <c r="BD52" i="6" a="1"/>
  <c r="BD52" i="6" s="1"/>
  <c r="BP52" i="6" a="1"/>
  <c r="BP52" i="6" s="1"/>
  <c r="BE52" i="6" a="1"/>
  <c r="BE52" i="6" s="1"/>
  <c r="BD51" i="6" a="1"/>
  <c r="BD51" i="6" s="1"/>
  <c r="EL51" i="6" a="1"/>
  <c r="EL51" i="6" s="1"/>
  <c r="ED51" i="6" a="1"/>
  <c r="ED51" i="6" s="1"/>
  <c r="EC51" i="6" a="1"/>
  <c r="EC51" i="6" s="1"/>
  <c r="BO51" i="6" a="1"/>
  <c r="BO51" i="6" s="1"/>
  <c r="N56" i="21" l="1"/>
  <c r="R56" i="21"/>
  <c r="O56" i="21"/>
  <c r="L56" i="21"/>
  <c r="P56" i="21"/>
  <c r="Q56" i="21"/>
  <c r="M56" i="21"/>
  <c r="K56" i="21"/>
  <c r="BY61" i="20" a="1"/>
  <c r="BY61" i="20" s="1"/>
  <c r="CB61" i="20" a="1"/>
  <c r="CB61" i="20" s="1"/>
  <c r="BW61" i="20" a="1"/>
  <c r="BW61" i="20" s="1"/>
  <c r="CA61" i="20" a="1"/>
  <c r="CA61" i="20" s="1"/>
  <c r="BZ61" i="20" a="1"/>
  <c r="BZ61" i="20" s="1"/>
  <c r="BZ62" i="20" a="1"/>
  <c r="BZ62" i="20" s="1"/>
  <c r="BW62" i="20" a="1"/>
  <c r="BW62" i="20" s="1"/>
  <c r="BX61" i="20" a="1"/>
  <c r="BX61" i="20" s="1"/>
  <c r="CC61" i="20" a="1"/>
  <c r="CC61" i="20" s="1"/>
  <c r="BH52" i="6" a="1"/>
  <c r="BH52" i="6" s="1"/>
  <c r="EA52" i="6" a="1"/>
  <c r="EA52" i="6" s="1"/>
  <c r="EH52" i="6" a="1"/>
  <c r="EH52" i="6" s="1"/>
  <c r="EQ52" i="6" a="1"/>
  <c r="EQ52" i="6" s="1"/>
  <c r="EE52" i="6" a="1"/>
  <c r="EE52" i="6" s="1"/>
  <c r="EI52" i="6" a="1"/>
  <c r="EI52" i="6" s="1"/>
  <c r="EM52" i="6" a="1"/>
  <c r="EM52" i="6" s="1"/>
  <c r="ED52" i="6" a="1"/>
  <c r="ED52" i="6" s="1"/>
  <c r="BQ52" i="6" a="1"/>
  <c r="BQ52" i="6" s="1"/>
  <c r="AM60" i="20" a="1"/>
  <c r="AM60" i="20" s="1"/>
  <c r="AK60" i="20" a="1"/>
  <c r="AK60" i="20" s="1"/>
  <c r="AJ60" i="20" a="1"/>
  <c r="AJ60" i="20" s="1"/>
  <c r="AL60" i="20" a="1"/>
  <c r="AL60" i="20" s="1"/>
  <c r="AH60" i="20" a="1"/>
  <c r="AH60" i="20" s="1"/>
  <c r="AI60" i="20" a="1"/>
  <c r="AI60" i="20" s="1"/>
  <c r="AG60" i="20" a="1"/>
  <c r="AG60" i="20" s="1"/>
  <c r="BI52" i="6" a="1"/>
  <c r="BI52" i="6" s="1"/>
  <c r="BL52" i="6" a="1"/>
  <c r="BL52" i="6" s="1"/>
  <c r="BT52" i="6" a="1"/>
  <c r="BT52" i="6" s="1"/>
  <c r="EL52" i="6" a="1"/>
  <c r="EL52" i="6" s="1"/>
  <c r="EP52" i="6" a="1"/>
  <c r="EP52" i="6" s="1"/>
  <c r="BM52" i="6" a="1"/>
  <c r="BM52" i="6" s="1"/>
  <c r="E55" i="21"/>
  <c r="BO52" i="6" a="1"/>
  <c r="BO52" i="6" s="1"/>
  <c r="BG52" i="6" a="1"/>
  <c r="BG52" i="6" s="1"/>
  <c r="EF52" i="6" a="1"/>
  <c r="EF52" i="6" s="1"/>
  <c r="EN52" i="6" a="1"/>
  <c r="EN52" i="6" s="1"/>
  <c r="C55" i="21"/>
  <c r="BS52" i="6" a="1"/>
  <c r="BS52" i="6" s="1"/>
  <c r="EB52" i="6" a="1"/>
  <c r="EB52" i="6" s="1"/>
  <c r="BR52" i="6" a="1"/>
  <c r="BR52" i="6" s="1"/>
  <c r="G55" i="21"/>
  <c r="EG52" i="6" a="1"/>
  <c r="EG52" i="6" s="1"/>
  <c r="EK52" i="6" a="1"/>
  <c r="EK52" i="6" s="1"/>
  <c r="EJ52" i="6" a="1"/>
  <c r="EJ52" i="6" s="1"/>
  <c r="BJ52" i="6" a="1"/>
  <c r="BJ52" i="6" s="1"/>
  <c r="I55" i="21"/>
  <c r="F55" i="21"/>
  <c r="H55" i="21"/>
  <c r="J55" i="21"/>
  <c r="D55" i="21"/>
  <c r="EO52" i="6" a="1"/>
  <c r="EO52" i="6" s="1"/>
  <c r="BK52" i="6" a="1"/>
  <c r="BK52" i="6" s="1"/>
  <c r="EC52" i="6" a="1"/>
  <c r="EC52" i="6" s="1"/>
  <c r="BN52" i="6" a="1"/>
  <c r="BN52" i="6" s="1"/>
  <c r="BF52" i="6" a="1"/>
  <c r="BF52" i="6" s="1"/>
  <c r="B57" i="21"/>
  <c r="BD53" i="6" a="1"/>
  <c r="BD53" i="6" s="1"/>
  <c r="O57" i="21" l="1"/>
  <c r="L57" i="21"/>
  <c r="P57" i="21"/>
  <c r="M57" i="21"/>
  <c r="R57" i="21"/>
  <c r="N57" i="21"/>
  <c r="Q57" i="21"/>
  <c r="K57" i="21"/>
  <c r="BX62" i="20" a="1"/>
  <c r="BX62" i="20" s="1"/>
  <c r="CB62" i="20" a="1"/>
  <c r="CB62" i="20" s="1"/>
  <c r="CC62" i="20" a="1"/>
  <c r="CC62" i="20" s="1"/>
  <c r="CA62" i="20" a="1"/>
  <c r="CA62" i="20" s="1"/>
  <c r="BY62" i="20" a="1"/>
  <c r="BY62" i="20" s="1"/>
  <c r="ED53" i="6" a="1"/>
  <c r="ED53" i="6" s="1"/>
  <c r="EH53" i="6" a="1"/>
  <c r="EH53" i="6" s="1"/>
  <c r="AK61" i="20" a="1"/>
  <c r="AK61" i="20" s="1"/>
  <c r="AJ61" i="20" a="1"/>
  <c r="AJ61" i="20" s="1"/>
  <c r="AM61" i="20" a="1"/>
  <c r="AM61" i="20" s="1"/>
  <c r="AI61" i="20" a="1"/>
  <c r="AI61" i="20" s="1"/>
  <c r="AL61" i="20" a="1"/>
  <c r="AL61" i="20" s="1"/>
  <c r="AG61" i="20" a="1"/>
  <c r="AG61" i="20" s="1"/>
  <c r="AH61" i="20" a="1"/>
  <c r="AH61" i="20" s="1"/>
  <c r="EL53" i="6" a="1"/>
  <c r="EL53" i="6" s="1"/>
  <c r="EP53" i="6" a="1"/>
  <c r="EP53" i="6" s="1"/>
  <c r="EG53" i="6" a="1"/>
  <c r="EG53" i="6" s="1"/>
  <c r="BG53" i="6" a="1"/>
  <c r="BG53" i="6" s="1"/>
  <c r="EO53" i="6" a="1"/>
  <c r="EO53" i="6" s="1"/>
  <c r="BP53" i="6" a="1"/>
  <c r="BP53" i="6" s="1"/>
  <c r="EC53" i="6" a="1"/>
  <c r="EC53" i="6" s="1"/>
  <c r="EK53" i="6" a="1"/>
  <c r="EK53" i="6" s="1"/>
  <c r="BO53" i="6" a="1"/>
  <c r="BO53" i="6" s="1"/>
  <c r="BT53" i="6" a="1"/>
  <c r="BT53" i="6" s="1"/>
  <c r="BK53" i="6" a="1"/>
  <c r="BK53" i="6" s="1"/>
  <c r="BS53" i="6" a="1"/>
  <c r="BS53" i="6" s="1"/>
  <c r="BH53" i="6" a="1"/>
  <c r="BH53" i="6" s="1"/>
  <c r="BL53" i="6" a="1"/>
  <c r="BL53" i="6" s="1"/>
  <c r="J56" i="21"/>
  <c r="E56" i="21"/>
  <c r="EJ53" i="6" a="1"/>
  <c r="EJ53" i="6" s="1"/>
  <c r="EF53" i="6" a="1"/>
  <c r="EF53" i="6" s="1"/>
  <c r="EN53" i="6" a="1"/>
  <c r="EN53" i="6" s="1"/>
  <c r="EI53" i="6" a="1"/>
  <c r="EI53" i="6" s="1"/>
  <c r="B58" i="21"/>
  <c r="H56" i="21"/>
  <c r="G56" i="21"/>
  <c r="BJ53" i="6" a="1"/>
  <c r="BJ53" i="6" s="1"/>
  <c r="BF53" i="6" a="1"/>
  <c r="BF53" i="6" s="1"/>
  <c r="BR53" i="6" a="1"/>
  <c r="BR53" i="6" s="1"/>
  <c r="BE53" i="6" a="1"/>
  <c r="BE53" i="6" s="1"/>
  <c r="EM53" i="6" a="1"/>
  <c r="EM53" i="6" s="1"/>
  <c r="EE53" i="6" a="1"/>
  <c r="EE53" i="6" s="1"/>
  <c r="D56" i="21"/>
  <c r="C56" i="21"/>
  <c r="BN53" i="6" a="1"/>
  <c r="BN53" i="6" s="1"/>
  <c r="EQ53" i="6" a="1"/>
  <c r="EQ53" i="6" s="1"/>
  <c r="BM53" i="6" a="1"/>
  <c r="BM53" i="6" s="1"/>
  <c r="BI53" i="6" a="1"/>
  <c r="BI53" i="6" s="1"/>
  <c r="F56" i="21"/>
  <c r="I56" i="21"/>
  <c r="EB53" i="6" a="1"/>
  <c r="EB53" i="6" s="1"/>
  <c r="EA53" i="6" a="1"/>
  <c r="EA53" i="6" s="1"/>
  <c r="BQ53" i="6" a="1"/>
  <c r="BQ53" i="6" s="1"/>
  <c r="L58" i="21" l="1"/>
  <c r="P58" i="21"/>
  <c r="M58" i="21"/>
  <c r="Q58" i="21"/>
  <c r="N58" i="21"/>
  <c r="O58" i="21"/>
  <c r="R58" i="21"/>
  <c r="K58" i="21"/>
  <c r="BY63" i="20" a="1"/>
  <c r="BY63" i="20" s="1"/>
  <c r="CC63" i="20" a="1"/>
  <c r="CC63" i="20" s="1"/>
  <c r="BW63" i="20" a="1"/>
  <c r="BW63" i="20" s="1"/>
  <c r="CB63" i="20" a="1"/>
  <c r="CB63" i="20" s="1"/>
  <c r="CA63" i="20" a="1"/>
  <c r="CA63" i="20" s="1"/>
  <c r="BX63" i="20" a="1"/>
  <c r="BX63" i="20" s="1"/>
  <c r="BZ63" i="20" a="1"/>
  <c r="BZ63" i="20" s="1"/>
  <c r="BK54" i="6" a="1"/>
  <c r="BK54" i="6" s="1"/>
  <c r="BS54" i="6" a="1"/>
  <c r="BS54" i="6" s="1"/>
  <c r="EO54" i="6" a="1"/>
  <c r="EO54" i="6" s="1"/>
  <c r="BN54" i="6" a="1"/>
  <c r="BN54" i="6" s="1"/>
  <c r="EJ54" i="6" a="1"/>
  <c r="EJ54" i="6" s="1"/>
  <c r="EN54" i="6" a="1"/>
  <c r="EN54" i="6" s="1"/>
  <c r="AH62" i="20" a="1"/>
  <c r="AH62" i="20" s="1"/>
  <c r="AI62" i="20" a="1"/>
  <c r="AI62" i="20" s="1"/>
  <c r="AG62" i="20" a="1"/>
  <c r="AG62" i="20" s="1"/>
  <c r="AL62" i="20" a="1"/>
  <c r="AL62" i="20" s="1"/>
  <c r="AK62" i="20" a="1"/>
  <c r="AK62" i="20" s="1"/>
  <c r="AM62" i="20" a="1"/>
  <c r="AM62" i="20" s="1"/>
  <c r="AJ62" i="20" a="1"/>
  <c r="AJ62" i="20" s="1"/>
  <c r="EG54" i="6" a="1"/>
  <c r="EG54" i="6" s="1"/>
  <c r="BJ54" i="6" a="1"/>
  <c r="BJ54" i="6" s="1"/>
  <c r="EC54" i="6" a="1"/>
  <c r="EC54" i="6" s="1"/>
  <c r="BR54" i="6" a="1"/>
  <c r="BR54" i="6" s="1"/>
  <c r="EK54" i="6" a="1"/>
  <c r="EK54" i="6" s="1"/>
  <c r="EB54" i="6" a="1"/>
  <c r="EB54" i="6" s="1"/>
  <c r="BO54" i="6" a="1"/>
  <c r="BO54" i="6" s="1"/>
  <c r="EF54" i="6" a="1"/>
  <c r="EF54" i="6" s="1"/>
  <c r="BG54" i="6" a="1"/>
  <c r="BG54" i="6" s="1"/>
  <c r="BF54" i="6" a="1"/>
  <c r="BF54" i="6" s="1"/>
  <c r="F57" i="21"/>
  <c r="J57" i="21"/>
  <c r="EM54" i="6" a="1"/>
  <c r="EM54" i="6" s="1"/>
  <c r="EE54" i="6" a="1"/>
  <c r="EE54" i="6" s="1"/>
  <c r="EA54" i="6" a="1"/>
  <c r="EA54" i="6" s="1"/>
  <c r="BM54" i="6" a="1"/>
  <c r="BM54" i="6" s="1"/>
  <c r="EP54" i="6" a="1"/>
  <c r="EP54" i="6" s="1"/>
  <c r="EL54" i="6" a="1"/>
  <c r="EL54" i="6" s="1"/>
  <c r="D57" i="21"/>
  <c r="EQ54" i="6" a="1"/>
  <c r="EQ54" i="6" s="1"/>
  <c r="BI54" i="6" a="1"/>
  <c r="BI54" i="6" s="1"/>
  <c r="BE54" i="6" a="1"/>
  <c r="BE54" i="6" s="1"/>
  <c r="EH54" i="6" a="1"/>
  <c r="EH54" i="6" s="1"/>
  <c r="BH54" i="6" a="1"/>
  <c r="BH54" i="6" s="1"/>
  <c r="BD54" i="6" a="1"/>
  <c r="BD54" i="6" s="1"/>
  <c r="BP54" i="6" a="1"/>
  <c r="BP54" i="6" s="1"/>
  <c r="G57" i="21"/>
  <c r="C57" i="21"/>
  <c r="E57" i="21"/>
  <c r="I57" i="21"/>
  <c r="H57" i="21"/>
  <c r="BQ54" i="6" a="1"/>
  <c r="BQ54" i="6" s="1"/>
  <c r="BL54" i="6" a="1"/>
  <c r="BL54" i="6" s="1"/>
  <c r="BT54" i="6" a="1"/>
  <c r="BT54" i="6" s="1"/>
  <c r="B59" i="21"/>
  <c r="EI54" i="6" a="1"/>
  <c r="EI54" i="6" s="1"/>
  <c r="ED54" i="6" a="1"/>
  <c r="ED54" i="6" s="1"/>
  <c r="M59" i="21" l="1"/>
  <c r="Q59" i="21"/>
  <c r="N59" i="21"/>
  <c r="R59" i="21"/>
  <c r="O59" i="21"/>
  <c r="P59" i="21"/>
  <c r="K59" i="21"/>
  <c r="L59" i="21"/>
  <c r="CC64" i="20" a="1"/>
  <c r="CC64" i="20" s="1"/>
  <c r="CA64" i="20" a="1"/>
  <c r="CA64" i="20" s="1"/>
  <c r="CB64" i="20" a="1"/>
  <c r="CB64" i="20" s="1"/>
  <c r="BX64" i="20" a="1"/>
  <c r="BX64" i="20" s="1"/>
  <c r="BZ64" i="20" a="1"/>
  <c r="BZ64" i="20" s="1"/>
  <c r="BY64" i="20" a="1"/>
  <c r="BY64" i="20" s="1"/>
  <c r="BW64" i="20" a="1"/>
  <c r="BW64" i="20" s="1"/>
  <c r="BI55" i="6" a="1"/>
  <c r="BI55" i="6" s="1"/>
  <c r="BJ55" i="6" a="1"/>
  <c r="BJ55" i="6" s="1"/>
  <c r="BR55" i="6" a="1"/>
  <c r="BR55" i="6" s="1"/>
  <c r="BH55" i="6" a="1"/>
  <c r="BH55" i="6" s="1"/>
  <c r="EE55" i="6" a="1"/>
  <c r="EE55" i="6" s="1"/>
  <c r="BN55" i="6" a="1"/>
  <c r="BN55" i="6" s="1"/>
  <c r="EN55" i="6" a="1"/>
  <c r="EN55" i="6" s="1"/>
  <c r="AM64" i="20" a="1"/>
  <c r="AM64" i="20" s="1"/>
  <c r="EM55" i="6" a="1"/>
  <c r="EM55" i="6" s="1"/>
  <c r="AG63" i="20" a="1"/>
  <c r="AG63" i="20" s="1"/>
  <c r="AM63" i="20" a="1"/>
  <c r="AM63" i="20" s="1"/>
  <c r="AL63" i="20" a="1"/>
  <c r="AL63" i="20" s="1"/>
  <c r="AK63" i="20" a="1"/>
  <c r="AK63" i="20" s="1"/>
  <c r="AJ63" i="20" a="1"/>
  <c r="AJ63" i="20" s="1"/>
  <c r="AH63" i="20" a="1"/>
  <c r="AH63" i="20" s="1"/>
  <c r="AI63" i="20" a="1"/>
  <c r="AI63" i="20" s="1"/>
  <c r="EB55" i="6" a="1"/>
  <c r="EB55" i="6" s="1"/>
  <c r="BM55" i="6" a="1"/>
  <c r="BM55" i="6" s="1"/>
  <c r="EA55" i="6" a="1"/>
  <c r="EA55" i="6" s="1"/>
  <c r="EI55" i="6" a="1"/>
  <c r="EI55" i="6" s="1"/>
  <c r="BE55" i="6" a="1"/>
  <c r="BE55" i="6" s="1"/>
  <c r="EQ55" i="6" a="1"/>
  <c r="EQ55" i="6" s="1"/>
  <c r="EF55" i="6" a="1"/>
  <c r="EF55" i="6" s="1"/>
  <c r="BQ55" i="6" a="1"/>
  <c r="BQ55" i="6" s="1"/>
  <c r="BF55" i="6" a="1"/>
  <c r="BF55" i="6" s="1"/>
  <c r="EJ55" i="6" a="1"/>
  <c r="EJ55" i="6" s="1"/>
  <c r="BL55" i="6" a="1"/>
  <c r="BL55" i="6" s="1"/>
  <c r="BD55" i="6" a="1"/>
  <c r="BD55" i="6" s="1"/>
  <c r="BS55" i="6" a="1"/>
  <c r="BS55" i="6" s="1"/>
  <c r="C58" i="21"/>
  <c r="I58" i="21"/>
  <c r="G58" i="21"/>
  <c r="E58" i="21"/>
  <c r="EP55" i="6" a="1"/>
  <c r="EP55" i="6" s="1"/>
  <c r="ED55" i="6" a="1"/>
  <c r="ED55" i="6" s="1"/>
  <c r="BG55" i="6" a="1"/>
  <c r="BG55" i="6" s="1"/>
  <c r="BO55" i="6" a="1"/>
  <c r="BO55" i="6" s="1"/>
  <c r="BP55" i="6" a="1"/>
  <c r="BP55" i="6" s="1"/>
  <c r="EO55" i="6" a="1"/>
  <c r="EO55" i="6" s="1"/>
  <c r="EG55" i="6" a="1"/>
  <c r="EG55" i="6" s="1"/>
  <c r="D58" i="21"/>
  <c r="F58" i="21"/>
  <c r="J58" i="21"/>
  <c r="H58" i="21"/>
  <c r="EL55" i="6" a="1"/>
  <c r="EL55" i="6" s="1"/>
  <c r="EH55" i="6" a="1"/>
  <c r="EH55" i="6" s="1"/>
  <c r="BT55" i="6" a="1"/>
  <c r="BT55" i="6" s="1"/>
  <c r="EC55" i="6" a="1"/>
  <c r="EC55" i="6" s="1"/>
  <c r="EK55" i="6" a="1"/>
  <c r="EK55" i="6" s="1"/>
  <c r="BK55" i="6" a="1"/>
  <c r="BK55" i="6" s="1"/>
  <c r="CC65" i="20" l="1" a="1"/>
  <c r="CC65" i="20" s="1"/>
  <c r="BW65" i="20" a="1"/>
  <c r="BW65" i="20" s="1"/>
  <c r="BZ65" i="20" a="1"/>
  <c r="BZ65" i="20" s="1"/>
  <c r="CB65" i="20" a="1"/>
  <c r="CB65" i="20" s="1"/>
  <c r="BY65" i="20" a="1"/>
  <c r="BY65" i="20" s="1"/>
  <c r="CB66" i="20" a="1"/>
  <c r="CB66" i="20" s="1"/>
  <c r="CA66" i="20" a="1"/>
  <c r="CA66" i="20" s="1"/>
  <c r="CA65" i="20" a="1"/>
  <c r="CA65" i="20" s="1"/>
  <c r="BX65" i="20" a="1"/>
  <c r="BX65" i="20" s="1"/>
  <c r="AI64" i="20" a="1"/>
  <c r="AI64" i="20" s="1"/>
  <c r="AJ64" i="20" a="1"/>
  <c r="AJ64" i="20" s="1"/>
  <c r="AL64" i="20" a="1"/>
  <c r="AL64" i="20" s="1"/>
  <c r="AH64" i="20" a="1"/>
  <c r="AH64" i="20" s="1"/>
  <c r="AG64" i="20" a="1"/>
  <c r="AG64" i="20" s="1"/>
  <c r="AK64" i="20" a="1"/>
  <c r="AK64" i="20" s="1"/>
  <c r="G59" i="21"/>
  <c r="E59" i="21"/>
  <c r="C59" i="21"/>
  <c r="I59" i="21"/>
  <c r="J59" i="21"/>
  <c r="H59" i="21"/>
  <c r="F59" i="21"/>
  <c r="D59" i="21"/>
  <c r="BW66" i="20" l="1" a="1"/>
  <c r="BW66" i="20" s="1"/>
  <c r="BZ66" i="20" a="1"/>
  <c r="BZ66" i="20" s="1"/>
  <c r="BX66" i="20" a="1"/>
  <c r="BX66" i="20" s="1"/>
  <c r="CC67" i="20" a="1"/>
  <c r="CC67" i="20" s="1"/>
  <c r="BY66" i="20" a="1"/>
  <c r="BY66" i="20" s="1"/>
  <c r="CC66" i="20" a="1"/>
  <c r="CC66" i="20" s="1"/>
  <c r="AJ65" i="20" a="1"/>
  <c r="AJ65" i="20" s="1"/>
  <c r="AK65" i="20" a="1"/>
  <c r="AK65" i="20" s="1"/>
  <c r="AM65" i="20" a="1"/>
  <c r="AM65" i="20" s="1"/>
  <c r="AG65" i="20" a="1"/>
  <c r="AG65" i="20" s="1"/>
  <c r="AI65" i="20" a="1"/>
  <c r="AI65" i="20" s="1"/>
  <c r="AL65" i="20" a="1"/>
  <c r="AL65" i="20" s="1"/>
  <c r="AH65" i="20" a="1"/>
  <c r="AH65" i="20" s="1"/>
  <c r="BW67" i="20" l="1" a="1"/>
  <c r="BW67" i="20" s="1"/>
  <c r="BZ68" i="20" a="1"/>
  <c r="BZ68" i="20" s="1"/>
  <c r="BW68" i="20" a="1"/>
  <c r="BW68" i="20" s="1"/>
  <c r="BY67" i="20" a="1"/>
  <c r="BY67" i="20" s="1"/>
  <c r="BX67" i="20" a="1"/>
  <c r="BX67" i="20" s="1"/>
  <c r="BZ67" i="20" a="1"/>
  <c r="BZ67" i="20" s="1"/>
  <c r="CB67" i="20" a="1"/>
  <c r="CB67" i="20" s="1"/>
  <c r="CA67" i="20" a="1"/>
  <c r="CA67" i="20" s="1"/>
  <c r="AI66" i="20" a="1"/>
  <c r="AI66" i="20" s="1"/>
  <c r="AJ66" i="20" a="1"/>
  <c r="AJ66" i="20" s="1"/>
  <c r="AL66" i="20" a="1"/>
  <c r="AL66" i="20" s="1"/>
  <c r="AG66" i="20" a="1"/>
  <c r="AG66" i="20" s="1"/>
  <c r="AM66" i="20" a="1"/>
  <c r="AM66" i="20" s="1"/>
  <c r="AH66" i="20" a="1"/>
  <c r="AH66" i="20" s="1"/>
  <c r="AK66" i="20" a="1"/>
  <c r="AK66" i="20" s="1"/>
  <c r="BY68" i="20" l="1" a="1"/>
  <c r="BY68" i="20" s="1"/>
  <c r="CB68" i="20" a="1"/>
  <c r="CB68" i="20" s="1"/>
  <c r="CA68" i="20" a="1"/>
  <c r="CA68" i="20" s="1"/>
  <c r="CC68" i="20" a="1"/>
  <c r="CC68" i="20" s="1"/>
  <c r="CA69" i="20" a="1"/>
  <c r="CA69" i="20" s="1"/>
  <c r="BX68" i="20" a="1"/>
  <c r="BX68" i="20" s="1"/>
  <c r="AI67" i="20" a="1"/>
  <c r="AI67" i="20" s="1"/>
  <c r="AG67" i="20" a="1"/>
  <c r="AG67" i="20" s="1"/>
  <c r="AL67" i="20" a="1"/>
  <c r="AL67" i="20" s="1"/>
  <c r="AK67" i="20" a="1"/>
  <c r="AK67" i="20" s="1"/>
  <c r="AM67" i="20" a="1"/>
  <c r="AM67" i="20" s="1"/>
  <c r="AH67" i="20" a="1"/>
  <c r="AH67" i="20" s="1"/>
  <c r="AJ67" i="20" a="1"/>
  <c r="AJ67" i="20" s="1"/>
  <c r="CC69" i="20" l="1" a="1"/>
  <c r="CC69" i="20" s="1"/>
  <c r="BW69" i="20" a="1"/>
  <c r="BW69" i="20" s="1"/>
  <c r="BZ69" i="20" a="1"/>
  <c r="BZ69" i="20" s="1"/>
  <c r="BX69" i="20" a="1"/>
  <c r="BX69" i="20" s="1"/>
  <c r="CB69" i="20" a="1"/>
  <c r="CB69" i="20" s="1"/>
  <c r="BY69" i="20" a="1"/>
  <c r="BY69" i="20" s="1"/>
  <c r="AG68" i="20" a="1"/>
  <c r="AG68" i="20" s="1"/>
  <c r="AL68" i="20" a="1"/>
  <c r="AL68" i="20" s="1"/>
  <c r="AM68" i="20" a="1"/>
  <c r="AM68" i="20" s="1"/>
  <c r="AH68" i="20" a="1"/>
  <c r="AH68" i="20" s="1"/>
  <c r="AJ68" i="20" a="1"/>
  <c r="AJ68" i="20" s="1"/>
  <c r="AK68" i="20" a="1"/>
  <c r="AK68" i="20" s="1"/>
  <c r="AI68" i="20" a="1"/>
  <c r="AI68" i="20" s="1"/>
  <c r="CA70" i="20" l="1" a="1"/>
  <c r="CA70" i="20" s="1"/>
  <c r="CB70" i="20" a="1"/>
  <c r="CB70" i="20" s="1"/>
  <c r="BZ70" i="20" a="1"/>
  <c r="BZ70" i="20" s="1"/>
  <c r="BW70" i="20" a="1"/>
  <c r="BW70" i="20" s="1"/>
  <c r="BY70" i="20" a="1"/>
  <c r="BY70" i="20" s="1"/>
  <c r="CC70" i="20" a="1"/>
  <c r="CC70" i="20" s="1"/>
  <c r="BX70" i="20" a="1"/>
  <c r="BX70" i="20" s="1"/>
  <c r="AK69" i="20" a="1"/>
  <c r="AK69" i="20" s="1"/>
  <c r="AG69" i="20" a="1"/>
  <c r="AG69" i="20" s="1"/>
  <c r="AI69" i="20" a="1"/>
  <c r="AI69" i="20" s="1"/>
  <c r="AL69" i="20" a="1"/>
  <c r="AL69" i="20" s="1"/>
  <c r="AM69" i="20" a="1"/>
  <c r="AM69" i="20" s="1"/>
  <c r="AH69" i="20" a="1"/>
  <c r="AH69" i="20" s="1"/>
  <c r="AJ69" i="20" a="1"/>
  <c r="AJ69" i="20" s="1"/>
  <c r="CB71" i="20" l="1" a="1"/>
  <c r="CB71" i="20" s="1"/>
  <c r="CA71" i="20" a="1"/>
  <c r="CA71" i="20" s="1"/>
  <c r="CC71" i="20" a="1"/>
  <c r="CC71" i="20" s="1"/>
  <c r="BX71" i="20" a="1"/>
  <c r="BX71" i="20" s="1"/>
  <c r="BZ71" i="20" a="1"/>
  <c r="BZ71" i="20" s="1"/>
  <c r="BW71" i="20" a="1"/>
  <c r="BW71" i="20" s="1"/>
  <c r="BY71" i="20" a="1"/>
  <c r="BY71" i="20" s="1"/>
  <c r="AJ70" i="20" a="1"/>
  <c r="AJ70" i="20" s="1"/>
  <c r="AK70" i="20" a="1"/>
  <c r="AK70" i="20" s="1"/>
  <c r="AL70" i="20" a="1"/>
  <c r="AL70" i="20" s="1"/>
  <c r="AG70" i="20" a="1"/>
  <c r="AG70" i="20" s="1"/>
  <c r="AM70" i="20" a="1"/>
  <c r="AM70" i="20" s="1"/>
  <c r="AH70" i="20" a="1"/>
  <c r="AH70" i="20" s="1"/>
  <c r="AI70" i="20" a="1"/>
  <c r="AI70" i="20" s="1"/>
  <c r="BZ72" i="20" l="1" a="1"/>
  <c r="BZ72" i="20" s="1"/>
  <c r="CC73" i="20" a="1"/>
  <c r="CC73" i="20" s="1"/>
  <c r="BY72" i="20" a="1"/>
  <c r="BY72" i="20" s="1"/>
  <c r="BW72" i="20" a="1"/>
  <c r="BW72" i="20" s="1"/>
  <c r="CB72" i="20" a="1"/>
  <c r="CB72" i="20" s="1"/>
  <c r="BX72" i="20" a="1"/>
  <c r="BX72" i="20" s="1"/>
  <c r="CC72" i="20" a="1"/>
  <c r="CC72" i="20" s="1"/>
  <c r="CA72" i="20" a="1"/>
  <c r="CA72" i="20" s="1"/>
  <c r="AL71" i="20" a="1"/>
  <c r="AL71" i="20" s="1"/>
  <c r="AK71" i="20" a="1"/>
  <c r="AK71" i="20" s="1"/>
  <c r="AI71" i="20" a="1"/>
  <c r="AI71" i="20" s="1"/>
  <c r="AH71" i="20" a="1"/>
  <c r="AH71" i="20" s="1"/>
  <c r="AG71" i="20" a="1"/>
  <c r="AG71" i="20" s="1"/>
  <c r="AM71" i="20" a="1"/>
  <c r="AM71" i="20" s="1"/>
  <c r="AJ71" i="20" a="1"/>
  <c r="AJ71" i="20" s="1"/>
  <c r="CB73" i="20" l="1" a="1"/>
  <c r="CB73" i="20" s="1"/>
  <c r="BY73" i="20" a="1"/>
  <c r="BY73" i="20" s="1"/>
  <c r="BX73" i="20" a="1"/>
  <c r="BX73" i="20" s="1"/>
  <c r="BZ73" i="20" a="1"/>
  <c r="BZ73" i="20" s="1"/>
  <c r="CA73" i="20" a="1"/>
  <c r="CA73" i="20" s="1"/>
  <c r="BY74" i="20" a="1"/>
  <c r="BY74" i="20" s="1"/>
  <c r="BW73" i="20" a="1"/>
  <c r="BW73" i="20" s="1"/>
  <c r="AM72" i="20" a="1"/>
  <c r="AM72" i="20" s="1"/>
  <c r="AH72" i="20" a="1"/>
  <c r="AH72" i="20" s="1"/>
  <c r="AK72" i="20" a="1"/>
  <c r="AK72" i="20" s="1"/>
  <c r="AI72" i="20" a="1"/>
  <c r="AI72" i="20" s="1"/>
  <c r="AG72" i="20" a="1"/>
  <c r="AG72" i="20" s="1"/>
  <c r="AJ72" i="20" a="1"/>
  <c r="AJ72" i="20" s="1"/>
  <c r="AL72" i="20" a="1"/>
  <c r="AL72" i="20" s="1"/>
  <c r="CA74" i="20" l="1" a="1"/>
  <c r="CA74" i="20" s="1"/>
  <c r="BX74" i="20" a="1"/>
  <c r="BX74" i="20" s="1"/>
  <c r="CC74" i="20" a="1"/>
  <c r="CC74" i="20" s="1"/>
  <c r="BZ74" i="20" a="1"/>
  <c r="BZ74" i="20" s="1"/>
  <c r="BW74" i="20" a="1"/>
  <c r="BW74" i="20" s="1"/>
  <c r="CB74" i="20" a="1"/>
  <c r="CB74" i="20" s="1"/>
  <c r="AM73" i="20" a="1"/>
  <c r="AM73" i="20" s="1"/>
  <c r="AH73" i="20" a="1"/>
  <c r="AH73" i="20" s="1"/>
  <c r="AJ73" i="20" a="1"/>
  <c r="AJ73" i="20" s="1"/>
  <c r="AL73" i="20" a="1"/>
  <c r="AL73" i="20" s="1"/>
  <c r="AI73" i="20" a="1"/>
  <c r="AI73" i="20" s="1"/>
  <c r="AK73" i="20" a="1"/>
  <c r="AK73" i="20" s="1"/>
  <c r="AG73" i="20" a="1"/>
  <c r="AG73" i="20" s="1"/>
  <c r="BW75" i="20" l="1" a="1"/>
  <c r="BW75" i="20" s="1"/>
  <c r="CA75" i="20" a="1"/>
  <c r="CA75" i="20" s="1"/>
  <c r="BZ76" i="20" a="1"/>
  <c r="BZ76" i="20" s="1"/>
  <c r="CA76" i="20" a="1"/>
  <c r="CA76" i="20" s="1"/>
  <c r="BW76" i="20" a="1"/>
  <c r="BW76" i="20" s="1"/>
  <c r="BY75" i="20" a="1"/>
  <c r="BY75" i="20" s="1"/>
  <c r="CB75" i="20" a="1"/>
  <c r="CB75" i="20" s="1"/>
  <c r="BX75" i="20" a="1"/>
  <c r="BX75" i="20" s="1"/>
  <c r="BZ75" i="20" a="1"/>
  <c r="BZ75" i="20" s="1"/>
  <c r="CC75" i="20" a="1"/>
  <c r="CC75" i="20" s="1"/>
  <c r="AG74" i="20" a="1"/>
  <c r="AG74" i="20" s="1"/>
  <c r="AL74" i="20" a="1"/>
  <c r="AL74" i="20" s="1"/>
  <c r="AK74" i="20" a="1"/>
  <c r="AK74" i="20" s="1"/>
  <c r="AJ74" i="20" a="1"/>
  <c r="AJ74" i="20" s="1"/>
  <c r="AI74" i="20" a="1"/>
  <c r="AI74" i="20" s="1"/>
  <c r="AH74" i="20" a="1"/>
  <c r="AH74" i="20" s="1"/>
  <c r="AM74" i="20" a="1"/>
  <c r="AM74" i="20" s="1"/>
  <c r="BY76" i="20" l="1" a="1"/>
  <c r="BY76" i="20" s="1"/>
  <c r="CB76" i="20" a="1"/>
  <c r="CB76" i="20" s="1"/>
  <c r="BX76" i="20" a="1"/>
  <c r="BX76" i="20" s="1"/>
  <c r="CC76" i="20" a="1"/>
  <c r="CC76" i="20" s="1"/>
  <c r="AL75" i="20" a="1"/>
  <c r="AL75" i="20" s="1"/>
  <c r="AI75" i="20" a="1"/>
  <c r="AI75" i="20" s="1"/>
  <c r="AJ75" i="20" a="1"/>
  <c r="AJ75" i="20" s="1"/>
  <c r="AH75" i="20" a="1"/>
  <c r="AH75" i="20" s="1"/>
  <c r="AM75" i="20" a="1"/>
  <c r="AM75" i="20" s="1"/>
  <c r="AK75" i="20" a="1"/>
  <c r="AK75" i="20" s="1"/>
  <c r="AG75" i="20" a="1"/>
  <c r="AG75" i="20" s="1"/>
  <c r="CC77" i="20" l="1" a="1"/>
  <c r="CC77" i="20" s="1"/>
  <c r="CA77" i="20" a="1"/>
  <c r="CA77" i="20" s="1"/>
  <c r="BZ77" i="20" a="1"/>
  <c r="BZ77" i="20" s="1"/>
  <c r="BY77" i="20" a="1"/>
  <c r="BY77" i="20" s="1"/>
  <c r="BW77" i="20" a="1"/>
  <c r="BW77" i="20" s="1"/>
  <c r="BX77" i="20" a="1"/>
  <c r="BX77" i="20" s="1"/>
  <c r="CC78" i="20" a="1"/>
  <c r="CC78" i="20" s="1"/>
  <c r="CB77" i="20" a="1"/>
  <c r="CB77" i="20" s="1"/>
  <c r="AK76" i="20" a="1"/>
  <c r="AK76" i="20" s="1"/>
  <c r="AJ76" i="20" a="1"/>
  <c r="AJ76" i="20" s="1"/>
  <c r="AI76" i="20" a="1"/>
  <c r="AI76" i="20" s="1"/>
  <c r="AL76" i="20" a="1"/>
  <c r="AL76" i="20" s="1"/>
  <c r="AH76" i="20" a="1"/>
  <c r="AH76" i="20" s="1"/>
  <c r="AG76" i="20" a="1"/>
  <c r="AG76" i="20" s="1"/>
  <c r="AM76" i="20" a="1"/>
  <c r="AM76" i="20" s="1"/>
  <c r="BX78" i="20" l="1" a="1"/>
  <c r="BX78" i="20" s="1"/>
  <c r="BZ79" i="20" a="1"/>
  <c r="BZ79" i="20" s="1"/>
  <c r="BW78" i="20" a="1"/>
  <c r="BW78" i="20" s="1"/>
  <c r="BZ78" i="20" a="1"/>
  <c r="BZ78" i="20" s="1"/>
  <c r="BY78" i="20" a="1"/>
  <c r="BY78" i="20" s="1"/>
  <c r="CA78" i="20" a="1"/>
  <c r="CA78" i="20" s="1"/>
  <c r="CB78" i="20" a="1"/>
  <c r="CB78" i="20" s="1"/>
  <c r="AM77" i="20" a="1"/>
  <c r="AM77" i="20" s="1"/>
  <c r="AJ77" i="20" a="1"/>
  <c r="AJ77" i="20" s="1"/>
  <c r="AH77" i="20" a="1"/>
  <c r="AH77" i="20" s="1"/>
  <c r="AI77" i="20" a="1"/>
  <c r="AI77" i="20" s="1"/>
  <c r="AG77" i="20" a="1"/>
  <c r="AG77" i="20" s="1"/>
  <c r="AL77" i="20" a="1"/>
  <c r="AL77" i="20" s="1"/>
  <c r="AK77" i="20" a="1"/>
  <c r="AK77" i="20" s="1"/>
  <c r="BW79" i="20" l="1" a="1"/>
  <c r="BW79" i="20" s="1"/>
  <c r="BX79" i="20" a="1"/>
  <c r="BX79" i="20" s="1"/>
  <c r="CA79" i="20" a="1"/>
  <c r="CA79" i="20" s="1"/>
  <c r="CC79" i="20" a="1"/>
  <c r="CC79" i="20" s="1"/>
  <c r="CB79" i="20" a="1"/>
  <c r="CB79" i="20" s="1"/>
  <c r="AI79" i="20" a="1"/>
  <c r="AI79" i="20" s="1"/>
  <c r="CA80" i="20" a="1"/>
  <c r="CA80" i="20" s="1"/>
  <c r="BY79" i="20" a="1"/>
  <c r="BY79" i="20" s="1"/>
  <c r="AM79" i="20" a="1"/>
  <c r="AM79" i="20" s="1"/>
  <c r="AL78" i="20" a="1"/>
  <c r="AL78" i="20" s="1"/>
  <c r="AJ78" i="20" a="1"/>
  <c r="AJ78" i="20" s="1"/>
  <c r="AK78" i="20" a="1"/>
  <c r="AK78" i="20" s="1"/>
  <c r="AI78" i="20" a="1"/>
  <c r="AI78" i="20" s="1"/>
  <c r="AM78" i="20" a="1"/>
  <c r="AM78" i="20" s="1"/>
  <c r="AG78" i="20" a="1"/>
  <c r="AG78" i="20" s="1"/>
  <c r="AH78" i="20" a="1"/>
  <c r="AH78" i="20" s="1"/>
  <c r="BY80" i="20" l="1" a="1"/>
  <c r="BY80" i="20" s="1"/>
  <c r="BZ80" i="20" a="1"/>
  <c r="BZ80" i="20" s="1"/>
  <c r="BX80" i="20" a="1"/>
  <c r="BX80" i="20" s="1"/>
  <c r="CA81" i="20" a="1"/>
  <c r="CA81" i="20" s="1"/>
  <c r="BX81" i="20" a="1"/>
  <c r="BX81" i="20" s="1"/>
  <c r="CC80" i="20" a="1"/>
  <c r="CC80" i="20" s="1"/>
  <c r="BW80" i="20" a="1"/>
  <c r="BW80" i="20" s="1"/>
  <c r="CB80" i="20" a="1"/>
  <c r="CB80" i="20" s="1"/>
  <c r="AH79" i="20" a="1"/>
  <c r="AH79" i="20" s="1"/>
  <c r="AL79" i="20" a="1"/>
  <c r="AL79" i="20" s="1"/>
  <c r="AJ79" i="20" a="1"/>
  <c r="AJ79" i="20" s="1"/>
  <c r="AK79" i="20" a="1"/>
  <c r="AK79" i="20" s="1"/>
  <c r="AG79" i="20" a="1"/>
  <c r="AG79" i="20" s="1"/>
  <c r="BY81" i="20" l="1" a="1"/>
  <c r="BY81" i="20" s="1"/>
  <c r="BW81" i="20" a="1"/>
  <c r="BW81" i="20" s="1"/>
  <c r="CB81" i="20" a="1"/>
  <c r="CB81" i="20" s="1"/>
  <c r="CC81" i="20" a="1"/>
  <c r="CC81" i="20" s="1"/>
  <c r="BZ81" i="20" a="1"/>
  <c r="BZ81" i="20" s="1"/>
  <c r="AM80" i="20" a="1"/>
  <c r="AM80" i="20" s="1"/>
  <c r="AJ80" i="20" a="1"/>
  <c r="AJ80" i="20" s="1"/>
  <c r="AK80" i="20" a="1"/>
  <c r="AK80" i="20" s="1"/>
  <c r="AH80" i="20" a="1"/>
  <c r="AH80" i="20" s="1"/>
  <c r="AG80" i="20" a="1"/>
  <c r="AG80" i="20" s="1"/>
  <c r="AL80" i="20" a="1"/>
  <c r="AL80" i="20" s="1"/>
  <c r="AI80" i="20" a="1"/>
  <c r="AI80" i="20" s="1"/>
  <c r="BY82" i="20" l="1" a="1"/>
  <c r="BY82" i="20" s="1"/>
  <c r="BW82" i="20" a="1"/>
  <c r="BW82" i="20" s="1"/>
  <c r="CC82" i="20" a="1"/>
  <c r="CC82" i="20" s="1"/>
  <c r="BZ82" i="20" a="1"/>
  <c r="BZ82" i="20" s="1"/>
  <c r="BX82" i="20" a="1"/>
  <c r="BX82" i="20" s="1"/>
  <c r="CB82" i="20" a="1"/>
  <c r="CB82" i="20" s="1"/>
  <c r="CA82" i="20" a="1"/>
  <c r="CA82" i="20" s="1"/>
  <c r="AM81" i="20" a="1"/>
  <c r="AM81" i="20" s="1"/>
  <c r="AI81" i="20" a="1"/>
  <c r="AI81" i="20" s="1"/>
  <c r="AJ81" i="20" a="1"/>
  <c r="AJ81" i="20" s="1"/>
  <c r="AH81" i="20" a="1"/>
  <c r="AH81" i="20" s="1"/>
  <c r="AG81" i="20" a="1"/>
  <c r="AG81" i="20" s="1"/>
  <c r="AK81" i="20" a="1"/>
  <c r="AK81" i="20" s="1"/>
  <c r="AL81" i="20" a="1"/>
  <c r="AL81" i="20" s="1"/>
  <c r="BZ83" i="20" l="1" a="1"/>
  <c r="BZ83" i="20" s="1"/>
  <c r="CA83" i="20" a="1"/>
  <c r="CA83" i="20" s="1"/>
  <c r="CC83" i="20" a="1"/>
  <c r="CC83" i="20" s="1"/>
  <c r="BZ84" i="20" a="1"/>
  <c r="BZ84" i="20" s="1"/>
  <c r="CC84" i="20" a="1"/>
  <c r="CC84" i="20" s="1"/>
  <c r="BW83" i="20" a="1"/>
  <c r="BW83" i="20" s="1"/>
  <c r="CB83" i="20" a="1"/>
  <c r="CB83" i="20" s="1"/>
  <c r="BY83" i="20" a="1"/>
  <c r="BY83" i="20" s="1"/>
  <c r="BX83" i="20" a="1"/>
  <c r="BX83" i="20" s="1"/>
  <c r="AI83" i="20" a="1"/>
  <c r="AI83" i="20" s="1"/>
  <c r="AM83" i="20" a="1"/>
  <c r="AM83" i="20" s="1"/>
  <c r="AK82" i="20" a="1"/>
  <c r="AK82" i="20" s="1"/>
  <c r="AH82" i="20" a="1"/>
  <c r="AH82" i="20" s="1"/>
  <c r="AI82" i="20" a="1"/>
  <c r="AI82" i="20" s="1"/>
  <c r="AL82" i="20" a="1"/>
  <c r="AL82" i="20" s="1"/>
  <c r="AG82" i="20" a="1"/>
  <c r="AG82" i="20" s="1"/>
  <c r="AJ82" i="20" a="1"/>
  <c r="AJ82" i="20" s="1"/>
  <c r="AM82" i="20" a="1"/>
  <c r="AM82" i="20" s="1"/>
  <c r="BW84" i="20" l="1" a="1"/>
  <c r="BW84" i="20" s="1"/>
  <c r="CA84" i="20" a="1"/>
  <c r="CA84" i="20" s="1"/>
  <c r="CB84" i="20" a="1"/>
  <c r="CB84" i="20" s="1"/>
  <c r="BY84" i="20" a="1"/>
  <c r="BY84" i="20" s="1"/>
  <c r="BX84" i="20" a="1"/>
  <c r="BX84" i="20" s="1"/>
  <c r="CC85" i="20" a="1"/>
  <c r="CC85" i="20" s="1"/>
  <c r="BY85" i="20" a="1"/>
  <c r="BY85" i="20" s="1"/>
  <c r="BX85" i="20" a="1"/>
  <c r="BX85" i="20" s="1"/>
  <c r="AH83" i="20" a="1"/>
  <c r="AH83" i="20" s="1"/>
  <c r="AL83" i="20" a="1"/>
  <c r="AL83" i="20" s="1"/>
  <c r="AK83" i="20" a="1"/>
  <c r="AK83" i="20" s="1"/>
  <c r="AG83" i="20" a="1"/>
  <c r="AG83" i="20" s="1"/>
  <c r="AJ83" i="20" a="1"/>
  <c r="AJ83" i="20" s="1"/>
  <c r="CB85" i="20" l="1" a="1"/>
  <c r="CB85" i="20" s="1"/>
  <c r="CB86" i="20" a="1"/>
  <c r="CB86" i="20" s="1"/>
  <c r="BZ86" i="20" a="1"/>
  <c r="BZ86" i="20" s="1"/>
  <c r="CA85" i="20" a="1"/>
  <c r="CA85" i="20" s="1"/>
  <c r="BW85" i="20" a="1"/>
  <c r="BW85" i="20" s="1"/>
  <c r="AG85" i="20" a="1"/>
  <c r="AG85" i="20" s="1"/>
  <c r="BZ85" i="20" a="1"/>
  <c r="BZ85" i="20" s="1"/>
  <c r="AM84" i="20" a="1"/>
  <c r="AM84" i="20" s="1"/>
  <c r="AG84" i="20" a="1"/>
  <c r="AG84" i="20" s="1"/>
  <c r="AL84" i="20" a="1"/>
  <c r="AL84" i="20" s="1"/>
  <c r="AJ84" i="20" a="1"/>
  <c r="AJ84" i="20" s="1"/>
  <c r="AK84" i="20" a="1"/>
  <c r="AK84" i="20" s="1"/>
  <c r="AH84" i="20" a="1"/>
  <c r="AH84" i="20" s="1"/>
  <c r="AI84" i="20" a="1"/>
  <c r="AI84" i="20" s="1"/>
  <c r="BY86" i="20" l="1" a="1"/>
  <c r="BY86" i="20" s="1"/>
  <c r="CC87" i="20" a="1"/>
  <c r="CC87" i="20" s="1"/>
  <c r="CC86" i="20" a="1"/>
  <c r="CC86" i="20" s="1"/>
  <c r="BX86" i="20" a="1"/>
  <c r="BX86" i="20" s="1"/>
  <c r="BW86" i="20" a="1"/>
  <c r="BW86" i="20" s="1"/>
  <c r="CA86" i="20" a="1"/>
  <c r="CA86" i="20" s="1"/>
  <c r="AJ85" i="20" a="1"/>
  <c r="AJ85" i="20" s="1"/>
  <c r="AI85" i="20" a="1"/>
  <c r="AI85" i="20" s="1"/>
  <c r="AH85" i="20" a="1"/>
  <c r="AH85" i="20" s="1"/>
  <c r="AK85" i="20" a="1"/>
  <c r="AK85" i="20" s="1"/>
  <c r="AM85" i="20" a="1"/>
  <c r="AM85" i="20" s="1"/>
  <c r="AL85" i="20" a="1"/>
  <c r="AL85" i="20" s="1"/>
  <c r="CB87" i="20" l="1" a="1"/>
  <c r="CB87" i="20" s="1"/>
  <c r="BX87" i="20" a="1"/>
  <c r="BX87" i="20" s="1"/>
  <c r="BY87" i="20" a="1"/>
  <c r="BY87" i="20" s="1"/>
  <c r="BZ87" i="20" a="1"/>
  <c r="BZ87" i="20" s="1"/>
  <c r="CA87" i="20" a="1"/>
  <c r="CA87" i="20" s="1"/>
  <c r="BW87" i="20" a="1"/>
  <c r="BW87" i="20" s="1"/>
  <c r="AL86" i="20" a="1"/>
  <c r="AL86" i="20" s="1"/>
  <c r="AG86" i="20" a="1"/>
  <c r="AG86" i="20" s="1"/>
  <c r="AI86" i="20" a="1"/>
  <c r="AI86" i="20" s="1"/>
  <c r="AK86" i="20" a="1"/>
  <c r="AK86" i="20" s="1"/>
  <c r="AM86" i="20" a="1"/>
  <c r="AM86" i="20" s="1"/>
  <c r="AJ86" i="20" a="1"/>
  <c r="AJ86" i="20" s="1"/>
  <c r="AH86" i="20" a="1"/>
  <c r="AH86" i="20" s="1"/>
  <c r="BY88" i="20" l="1" a="1"/>
  <c r="BY88" i="20" s="1"/>
  <c r="BX88" i="20" a="1"/>
  <c r="BX88" i="20" s="1"/>
  <c r="BZ88" i="20" a="1"/>
  <c r="BZ88" i="20" s="1"/>
  <c r="CC88" i="20" a="1"/>
  <c r="CC88" i="20" s="1"/>
  <c r="AG88" i="20" a="1"/>
  <c r="AG88" i="20" s="1"/>
  <c r="CA88" i="20" a="1"/>
  <c r="CA88" i="20" s="1"/>
  <c r="BW88" i="20" a="1"/>
  <c r="BW88" i="20" s="1"/>
  <c r="CB88" i="20" a="1"/>
  <c r="CB88" i="20" s="1"/>
  <c r="AG87" i="20" a="1"/>
  <c r="AG87" i="20" s="1"/>
  <c r="AL87" i="20" a="1"/>
  <c r="AL87" i="20" s="1"/>
  <c r="AI87" i="20" a="1"/>
  <c r="AI87" i="20" s="1"/>
  <c r="AJ87" i="20" a="1"/>
  <c r="AJ87" i="20" s="1"/>
  <c r="AM87" i="20" a="1"/>
  <c r="AM87" i="20" s="1"/>
  <c r="AH87" i="20" a="1"/>
  <c r="AH87" i="20" s="1"/>
  <c r="AK87" i="20" a="1"/>
  <c r="AK87" i="20" s="1"/>
  <c r="CA89" i="20" l="1" a="1"/>
  <c r="CA89" i="20" s="1"/>
  <c r="BW89" i="20" a="1"/>
  <c r="BW89" i="20" s="1"/>
  <c r="BZ90" i="20" a="1"/>
  <c r="BZ90" i="20" s="1"/>
  <c r="CC89" i="20" a="1"/>
  <c r="CC89" i="20" s="1"/>
  <c r="CB89" i="20" a="1"/>
  <c r="CB89" i="20" s="1"/>
  <c r="BX89" i="20" a="1"/>
  <c r="BX89" i="20" s="1"/>
  <c r="BZ89" i="20" a="1"/>
  <c r="BZ89" i="20" s="1"/>
  <c r="BY89" i="20" a="1"/>
  <c r="BY89" i="20" s="1"/>
  <c r="AM88" i="20" a="1"/>
  <c r="AM88" i="20" s="1"/>
  <c r="AK88" i="20" a="1"/>
  <c r="AK88" i="20" s="1"/>
  <c r="AL88" i="20" a="1"/>
  <c r="AL88" i="20" s="1"/>
  <c r="AJ88" i="20" a="1"/>
  <c r="AJ88" i="20" s="1"/>
  <c r="AI88" i="20" a="1"/>
  <c r="AI88" i="20" s="1"/>
  <c r="AH88" i="20" a="1"/>
  <c r="AH88" i="20" s="1"/>
  <c r="CA90" i="20" l="1" a="1"/>
  <c r="CA90" i="20" s="1"/>
  <c r="BY90" i="20" a="1"/>
  <c r="BY90" i="20" s="1"/>
  <c r="BX90" i="20" a="1"/>
  <c r="BX90" i="20" s="1"/>
  <c r="BW90" i="20" a="1"/>
  <c r="BW90" i="20" s="1"/>
  <c r="CC90" i="20" a="1"/>
  <c r="CC90" i="20" s="1"/>
  <c r="CB90" i="20" a="1"/>
  <c r="CB90" i="20" s="1"/>
  <c r="AK90" i="20" a="1"/>
  <c r="AK90" i="20" s="1"/>
  <c r="AG90" i="20" a="1"/>
  <c r="AG90" i="20" s="1"/>
  <c r="AH89" i="20" a="1"/>
  <c r="AH89" i="20" s="1"/>
  <c r="AL89" i="20" a="1"/>
  <c r="AL89" i="20" s="1"/>
  <c r="AM89" i="20" a="1"/>
  <c r="AM89" i="20" s="1"/>
  <c r="AI89" i="20" a="1"/>
  <c r="AI89" i="20" s="1"/>
  <c r="AK89" i="20" a="1"/>
  <c r="AK89" i="20" s="1"/>
  <c r="AG89" i="20" a="1"/>
  <c r="AG89" i="20" s="1"/>
  <c r="AJ89" i="20" a="1"/>
  <c r="AJ89" i="20" s="1"/>
  <c r="CC91" i="20" l="1" a="1"/>
  <c r="CC91" i="20" s="1"/>
  <c r="CB91" i="20" a="1"/>
  <c r="CB91" i="20" s="1"/>
  <c r="BX91" i="20" a="1"/>
  <c r="BX91" i="20" s="1"/>
  <c r="BZ92" i="20" a="1"/>
  <c r="BZ92" i="20" s="1"/>
  <c r="BX92" i="20" a="1"/>
  <c r="BX92" i="20" s="1"/>
  <c r="CB92" i="20" a="1"/>
  <c r="CB92" i="20" s="1"/>
  <c r="CA92" i="20" a="1"/>
  <c r="CA92" i="20" s="1"/>
  <c r="BW91" i="20" a="1"/>
  <c r="BW91" i="20" s="1"/>
  <c r="BY91" i="20" a="1"/>
  <c r="BY91" i="20" s="1"/>
  <c r="BZ91" i="20" a="1"/>
  <c r="BZ91" i="20" s="1"/>
  <c r="CA91" i="20" a="1"/>
  <c r="CA91" i="20" s="1"/>
  <c r="AH90" i="20" a="1"/>
  <c r="AH90" i="20" s="1"/>
  <c r="AL90" i="20" a="1"/>
  <c r="AL90" i="20" s="1"/>
  <c r="AI90" i="20" a="1"/>
  <c r="AI90" i="20" s="1"/>
  <c r="AM90" i="20" a="1"/>
  <c r="AM90" i="20" s="1"/>
  <c r="AJ90" i="20" a="1"/>
  <c r="AJ90" i="20" s="1"/>
  <c r="CC92" i="20" l="1" a="1"/>
  <c r="CC92" i="20" s="1"/>
  <c r="BW92" i="20" a="1"/>
  <c r="BW92" i="20" s="1"/>
  <c r="BY92" i="20" a="1"/>
  <c r="BY92" i="20" s="1"/>
  <c r="BZ93" i="20" a="1"/>
  <c r="BZ93" i="20" s="1"/>
  <c r="BW93" i="20" a="1"/>
  <c r="BW93" i="20" s="1"/>
  <c r="BX93" i="20" a="1"/>
  <c r="BX93" i="20" s="1"/>
  <c r="AM91" i="20" a="1"/>
  <c r="AM91" i="20" s="1"/>
  <c r="AK91" i="20" a="1"/>
  <c r="AK91" i="20" s="1"/>
  <c r="AL91" i="20" a="1"/>
  <c r="AL91" i="20" s="1"/>
  <c r="AJ91" i="20" a="1"/>
  <c r="AJ91" i="20" s="1"/>
  <c r="AG91" i="20" a="1"/>
  <c r="AG91" i="20" s="1"/>
  <c r="AH91" i="20" a="1"/>
  <c r="AH91" i="20" s="1"/>
  <c r="AI91" i="20" a="1"/>
  <c r="AI91" i="20" s="1"/>
  <c r="CA93" i="20" l="1" a="1"/>
  <c r="CA93" i="20" s="1"/>
  <c r="CB93" i="20" a="1"/>
  <c r="CB93" i="20" s="1"/>
  <c r="CC93" i="20" a="1"/>
  <c r="CC93" i="20" s="1"/>
  <c r="BY93" i="20" a="1"/>
  <c r="BY93" i="20" s="1"/>
  <c r="AH92" i="20" a="1"/>
  <c r="AH92" i="20" s="1"/>
  <c r="AL92" i="20" a="1"/>
  <c r="AL92" i="20" s="1"/>
  <c r="AM92" i="20" a="1"/>
  <c r="AM92" i="20" s="1"/>
  <c r="AK92" i="20" a="1"/>
  <c r="AK92" i="20" s="1"/>
  <c r="AI92" i="20" a="1"/>
  <c r="AI92" i="20" s="1"/>
  <c r="AG92" i="20" a="1"/>
  <c r="AG92" i="20" s="1"/>
  <c r="AJ92" i="20" a="1"/>
  <c r="AJ92" i="20" s="1"/>
  <c r="AG93" i="20" l="1" a="1"/>
  <c r="AG93" i="20" s="1"/>
  <c r="AH93" i="20" a="1"/>
  <c r="AH93" i="20" s="1"/>
  <c r="AJ93" i="20" a="1"/>
  <c r="AJ93" i="20" s="1"/>
  <c r="AK93" i="20" a="1"/>
  <c r="AK93" i="20" s="1"/>
  <c r="AM93" i="20" a="1"/>
  <c r="AM93" i="20" s="1"/>
  <c r="AL93" i="20" a="1"/>
  <c r="AL93" i="20" s="1"/>
  <c r="AI93" i="20" a="1"/>
  <c r="AI93" i="20"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<sst xmlns="http://schemas.openxmlformats.org/spreadsheetml/2006/main" count="1633" uniqueCount="224">
  <si>
    <t>Workbook location</t>
  </si>
  <si>
    <t>Author</t>
  </si>
  <si>
    <t>Approved</t>
  </si>
  <si>
    <t>Authorised</t>
  </si>
  <si>
    <t>Date</t>
  </si>
  <si>
    <t>Version</t>
  </si>
  <si>
    <t>Description</t>
  </si>
  <si>
    <t>Worksheet</t>
  </si>
  <si>
    <t>Update</t>
  </si>
  <si>
    <t>?</t>
  </si>
  <si>
    <t>Cost</t>
  </si>
  <si>
    <t>PWS drought resilience</t>
  </si>
  <si>
    <t>Flood Risk: positive</t>
  </si>
  <si>
    <t>Human and social wellbeing: positive</t>
  </si>
  <si>
    <t>Biodiversity &amp; habitat</t>
  </si>
  <si>
    <t>Agriculture</t>
  </si>
  <si>
    <t>PWS customer resilience</t>
  </si>
  <si>
    <t>Multi-abstractor benefits: negative</t>
  </si>
  <si>
    <t>Water purification</t>
  </si>
  <si>
    <t>Multi-abstractor benefits: positive</t>
  </si>
  <si>
    <t>Human and social wellbeing: negative</t>
  </si>
  <si>
    <t>Metric</t>
  </si>
  <si>
    <t>Human + social wellbeing (neg)</t>
  </si>
  <si>
    <t>Human + social wellbeing (pos)</t>
  </si>
  <si>
    <t>Flood risk (neg)</t>
  </si>
  <si>
    <t>Flood risk (pos)</t>
  </si>
  <si>
    <t>SEA Inputs</t>
  </si>
  <si>
    <t>Option</t>
  </si>
  <si>
    <t>Stage</t>
  </si>
  <si>
    <t>1.  Biodiversity</t>
  </si>
  <si>
    <t>3. INNS</t>
  </si>
  <si>
    <t>4. Soils, Geodiversity and Land Use</t>
  </si>
  <si>
    <t>5. Water Quantity</t>
  </si>
  <si>
    <t>6. Water Quality</t>
  </si>
  <si>
    <t>7. Flood Risk</t>
  </si>
  <si>
    <t>8. Air Quality</t>
  </si>
  <si>
    <t>9. Greenhouse Gas Emissions</t>
  </si>
  <si>
    <t>10. Climate Resilience</t>
  </si>
  <si>
    <t>11. Economy</t>
  </si>
  <si>
    <t>12. Tourism and Recreation</t>
  </si>
  <si>
    <t>13. Human Health and Well-being</t>
  </si>
  <si>
    <t>14. Water Resource Use</t>
  </si>
  <si>
    <t>15. Waste and Resource Use</t>
  </si>
  <si>
    <t>16. Cultural Heritage</t>
  </si>
  <si>
    <t>17. Landscape</t>
  </si>
  <si>
    <t>Construction (negative)</t>
  </si>
  <si>
    <t>Construction (positive)</t>
  </si>
  <si>
    <t>Operation (negative)</t>
  </si>
  <si>
    <t>Operation (positive)</t>
  </si>
  <si>
    <t>Sub-weightings for construction and operations effects</t>
  </si>
  <si>
    <t>Subweightings for combining SEA objectives into WRW metrics</t>
  </si>
  <si>
    <t>Flood Risk: negative</t>
  </si>
  <si>
    <t xml:space="preserve">Human and social wellbeing: negative </t>
  </si>
  <si>
    <t>NCA score</t>
  </si>
  <si>
    <t>SEA Score</t>
  </si>
  <si>
    <t>Climate regulation</t>
  </si>
  <si>
    <t xml:space="preserve">Natural hazard regulation </t>
  </si>
  <si>
    <t xml:space="preserve">Water regulation </t>
  </si>
  <si>
    <t xml:space="preserve">Recreation &amp; tourism, Health &amp; well-being </t>
  </si>
  <si>
    <t>Magnitude (negative)</t>
  </si>
  <si>
    <t>Scale (negative)</t>
  </si>
  <si>
    <t>Duration (negative)</t>
  </si>
  <si>
    <t>Magnitude (positive)</t>
  </si>
  <si>
    <t>Scale (positive)</t>
  </si>
  <si>
    <t>Duration (positive)</t>
  </si>
  <si>
    <t>Score for MCDA</t>
  </si>
  <si>
    <t>NCA Inputs</t>
  </si>
  <si>
    <t>Subweightings for combining NCA objectives into WRW metrics</t>
  </si>
  <si>
    <t>Sub-weightings for magnitude, scale and duration effects</t>
  </si>
  <si>
    <t>Negative effects</t>
  </si>
  <si>
    <t>Positive effects</t>
  </si>
  <si>
    <t>Weighting of construction and operational effects for each SEA objective (negative effects)</t>
  </si>
  <si>
    <t>Combined construction and operational negative effects</t>
  </si>
  <si>
    <t>WRW metrics</t>
  </si>
  <si>
    <t>Weighting of construction and operational effects for each SEA objective (positive effects)</t>
  </si>
  <si>
    <t>Combined construction and operational positive effects</t>
  </si>
  <si>
    <t>Weighted</t>
  </si>
  <si>
    <t>Weighting of magnitude, scale and duration effects for each NCA measure (negative effects)</t>
  </si>
  <si>
    <t>Combined magnitude, scale and duration negative effects</t>
  </si>
  <si>
    <t>Weighting of magnitude, scale and duration effects for each NCA measure (positive effects)</t>
  </si>
  <si>
    <t>Combined magnitude, scale and duration positive effects</t>
  </si>
  <si>
    <t>Option reference no.</t>
  </si>
  <si>
    <t>SEA-Based Metrics</t>
  </si>
  <si>
    <t>NCA-Based Metrics</t>
  </si>
  <si>
    <t>Carbon (£NPV)</t>
  </si>
  <si>
    <t>Cost (£NPV)</t>
  </si>
  <si>
    <t>PWS customer resilience (£NPV)</t>
  </si>
  <si>
    <t>M1</t>
  </si>
  <si>
    <t>M3</t>
  </si>
  <si>
    <t>M7</t>
  </si>
  <si>
    <t>M4a</t>
  </si>
  <si>
    <t>M4b</t>
  </si>
  <si>
    <t>M5b</t>
  </si>
  <si>
    <t>M6b</t>
  </si>
  <si>
    <t>M8b</t>
  </si>
  <si>
    <t>M5a</t>
  </si>
  <si>
    <t>M6a</t>
  </si>
  <si>
    <t>M8a</t>
  </si>
  <si>
    <t>Run name</t>
  </si>
  <si>
    <t>Run ID</t>
  </si>
  <si>
    <t>SEA_base</t>
  </si>
  <si>
    <t>SEA or NCA?</t>
  </si>
  <si>
    <t>SEA</t>
  </si>
  <si>
    <t>1</t>
  </si>
  <si>
    <t>Paul Metcalfe, PJM Economics</t>
  </si>
  <si>
    <t>NOTES / INSTRUCTIONS</t>
  </si>
  <si>
    <t>Multi-abstractor benefits (neg)</t>
  </si>
  <si>
    <t>Multi-abstractor benefits (pos)</t>
  </si>
  <si>
    <t>Table 1: Input Scores for SEA Submetrics</t>
  </si>
  <si>
    <t>Table 2: Input subweights for WRW metric derivation</t>
  </si>
  <si>
    <t>Notes</t>
  </si>
  <si>
    <t xml:space="preserve">The first table is to set the scores for each of the sub-metrics.  These must range from 0 to 100 with 0 representing the worst level and 100 the best level. </t>
  </si>
  <si>
    <t>The default sets of scores and weights are those agreed at the decision making workshops.  These can be changed to run sensitivity analyses.</t>
  </si>
  <si>
    <t>Table 1: Input scores for NCA Submetrics</t>
  </si>
  <si>
    <t>Table 2: Weights for NCA Submetrics</t>
  </si>
  <si>
    <t>The second table is to set the weights for the NCA sub-metrics, including how magnitude, scale and duration are combined</t>
  </si>
  <si>
    <t>In each case, there are three sub-tasks:</t>
  </si>
  <si>
    <t>a) Compare negative impacts and determine relative weights</t>
  </si>
  <si>
    <t>b) Compare positive impacts and determine relative weights</t>
  </si>
  <si>
    <t>c) Compare positive impacts against negative impacts for each metric and determine relative weights</t>
  </si>
  <si>
    <t>The default inputs are based on the conclusions from the decision making workshops.</t>
  </si>
  <si>
    <t>Carbon (£NPV: £0 to £140million)</t>
  </si>
  <si>
    <t>(These end-points were obtained from data provided by companies in advance of the second decision-making workshop.)</t>
  </si>
  <si>
    <t>Flood risk: positive</t>
  </si>
  <si>
    <t>Flood risk: negative</t>
  </si>
  <si>
    <t>M2</t>
  </si>
  <si>
    <t>PWS drought resilience (£NPV)</t>
  </si>
  <si>
    <t>NCA_base</t>
  </si>
  <si>
    <t>2</t>
  </si>
  <si>
    <t>NCA</t>
  </si>
  <si>
    <t xml:space="preserve">Column C focusses on SEA weights; Column D focusses on NCA weights. </t>
  </si>
  <si>
    <t>Weight</t>
  </si>
  <si>
    <t>Task 2 - Monetised Metric Weights</t>
  </si>
  <si>
    <t>Task 3 - SEA+NCA vs Monetised Metric Weights</t>
  </si>
  <si>
    <t>Task 1 - SEA+NCA Metric Weights</t>
  </si>
  <si>
    <t xml:space="preserve">In the table below, the three monetised metrics should be assigned a weight in relation to cost.  </t>
  </si>
  <si>
    <t>A weight greater than 1 implies a higher weight, ie £1 of the metric is worth more than £1 of cost, and vice versa.</t>
  </si>
  <si>
    <t>A value greater than 1.0 indicates the metric is more important than the top metric in each group, and vice versa.</t>
  </si>
  <si>
    <t xml:space="preserve">A weight of 1.0 in this table indicates that the value of the Carbon (£NPV) swing from £0 to £140million in Carbon (£NPV) equals the </t>
  </si>
  <si>
    <t>These can be changed to run sensitivity analyses by following the instructions below for the three tasks shown.</t>
  </si>
  <si>
    <t>Carbon</t>
  </si>
  <si>
    <t>LEGEND</t>
  </si>
  <si>
    <t>Green tabs</t>
  </si>
  <si>
    <t>Input pages</t>
  </si>
  <si>
    <t>Grey tabs</t>
  </si>
  <si>
    <t>Calculations pages, not to be edited by users</t>
  </si>
  <si>
    <t>Blue tabs</t>
  </si>
  <si>
    <t>Green highlighted cells</t>
  </si>
  <si>
    <t>User inputs</t>
  </si>
  <si>
    <t>Grey highlighted cells</t>
  </si>
  <si>
    <t>Blue highlighted cells</t>
  </si>
  <si>
    <t>Intermediate calculations</t>
  </si>
  <si>
    <t>No highlights</t>
  </si>
  <si>
    <t>Hard coded data and text</t>
  </si>
  <si>
    <t>Teal highlighted cells</t>
  </si>
  <si>
    <t>Header text</t>
  </si>
  <si>
    <t>Outputs pages</t>
  </si>
  <si>
    <t>Test version</t>
  </si>
  <si>
    <t>Cells to be inputted are highlighted in green</t>
  </si>
  <si>
    <t>SEA Calcs1 - Transformed SEA Metric Scores</t>
  </si>
  <si>
    <t>Option name</t>
  </si>
  <si>
    <t>Row (input page)</t>
  </si>
  <si>
    <t>Row (this page)</t>
  </si>
  <si>
    <t xml:space="preserve">NCA Calcs1: Transformed NCA Metric Scores </t>
  </si>
  <si>
    <t>Metrics Output for ValueStream1.2</t>
  </si>
  <si>
    <t xml:space="preserve">Once scores and weights for the SEA and NCA submetrics, and weights for the main decision metrics,  have been determined, give the scenario names and ID numbers by editing the cells highlighted in green.  </t>
  </si>
  <si>
    <t>Weights Output for ValueStream1.2</t>
  </si>
  <si>
    <t xml:space="preserve">Then review the 'W1-SEA Scores+Subweights',  'W1-NCA Scores+Subweights' and 'W2-Metric Weights' pages to create a scoring and weighting scenario.  (Default scores and weights are as agreed at the decision-making workshops.)
</t>
  </si>
  <si>
    <t>as negative values relative to a reference point of neutral, rather than presenting them as benefits from a reference point of the worst possible score.</t>
  </si>
  <si>
    <t>#</t>
  </si>
  <si>
    <t xml:space="preserve">Instructions: </t>
  </si>
  <si>
    <t>Paste data from Wood/Ricardo outputs into colums C to T, in rows 8 and below. Take care to preseve the layout of rows and columns otherwise the calculations will not work.</t>
  </si>
  <si>
    <t>Paste data from Wood/Ricardo outputs into colums C to J, in rows 8 and below. Take care to preseve the layout of rows and columns otherwise the calculations will not work.</t>
  </si>
  <si>
    <t>SEA Scores+Subweights</t>
  </si>
  <si>
    <t>NCA Scores+Subweights</t>
  </si>
  <si>
    <t>SEA Calcs2-Weighting of SEA sub-metrics to determine overarching decision metrics</t>
  </si>
  <si>
    <t>\\hrw-uk.local\projects\live\fwr6470$\3_technical\Tool</t>
  </si>
  <si>
    <t xml:space="preserve">Valerie Houlden, HR Wallingford </t>
  </si>
  <si>
    <t>R01-00</t>
  </si>
  <si>
    <t>First release to client team.</t>
  </si>
  <si>
    <t>R00-06</t>
  </si>
  <si>
    <t xml:space="preserve">Input data from Wood/Ricardo outputs into the 'SEA Input' and 'NCA Input' worksheets, taking care to preserve the layout of rows and columns.
</t>
  </si>
  <si>
    <t>The second table (scroll down) is to set the weights for the SEA sub-metrics, including constructions vs operation.</t>
  </si>
  <si>
    <t>Weights for WRW Metrics</t>
  </si>
  <si>
    <t>1A) Compare swings on negatives</t>
  </si>
  <si>
    <t>1B) Compare swings on positives</t>
  </si>
  <si>
    <t>1C) Compare positives with negatives</t>
  </si>
  <si>
    <t>R00-07</t>
  </si>
  <si>
    <t>Number of options entered</t>
  </si>
  <si>
    <t>NCA Calcs2-Weighting of NCA sub-metrics to determine overarching decision metrics</t>
  </si>
  <si>
    <t>Clean version without test data</t>
  </si>
  <si>
    <t>R02-00</t>
  </si>
  <si>
    <t>Corrects NCA weights in MetricWeights page</t>
  </si>
  <si>
    <t>R03-00</t>
  </si>
  <si>
    <t>ValueStream1</t>
  </si>
  <si>
    <t>R04-00</t>
  </si>
  <si>
    <t>This workbook is for companies to input metric data for supply-demand options, and select weights for the metrics.  It is a pre-process for the weighted sum optimisation calculation carried out in ValueStream2.</t>
  </si>
  <si>
    <t>Changed the title of the workbook to ValueStream1</t>
  </si>
  <si>
    <t>Changes units of weights to be consistent with ValueStream2</t>
  </si>
  <si>
    <t xml:space="preserve">Finally, copy the outputs from the 'MetricsOutput' and 'WeightsOutput' pages and paste the data into ValueStream2.
</t>
  </si>
  <si>
    <r>
      <t xml:space="preserve">Once a set of scores and weights for the SEA and NCA submetrics has been determined, copy the cells highlighted in light blue below and paste into ValueStream2, </t>
    </r>
    <r>
      <rPr>
        <sz val="10"/>
        <rFont val="Arial"/>
        <family val="2"/>
      </rPr>
      <t>"options" worksheet.</t>
    </r>
  </si>
  <si>
    <t>The 'options' worksheet of ValueStream2 contains inputs for all metrics, not just SEA and NCA metrics.  The data from this page will therefore need to be copied carefully to ensure that each column is pasted into the correct column of the ValueStream2 workbook.</t>
  </si>
  <si>
    <t xml:space="preserve">The negative SEA and NCA metrics have been transformed to a scale from -100 to 0 whilst preserving the absolute difference between scores.  This transformation has been performed so that ValueStream2 may present disbenefits </t>
  </si>
  <si>
    <r>
      <t>Then, copy the selection of cells highlighted in green and light blue below and paste into ValueStream2,</t>
    </r>
    <r>
      <rPr>
        <sz val="10"/>
        <rFont val="Arial"/>
        <family val="2"/>
      </rPr>
      <t xml:space="preserve"> "metric_weights" worksheet</t>
    </r>
    <r>
      <rPr>
        <sz val="10"/>
        <color theme="1"/>
        <rFont val="Arial"/>
        <family val="2"/>
      </rPr>
      <t>.</t>
    </r>
  </si>
  <si>
    <t>2. Ecosystem resilience</t>
  </si>
  <si>
    <t>Ecosystem resilience: negative</t>
  </si>
  <si>
    <t>Ecosystem resilience: positive</t>
  </si>
  <si>
    <t>Ecosystem resilience (neg)</t>
  </si>
  <si>
    <t>Ecosystem resilience (pos)</t>
  </si>
  <si>
    <t>The cells highlighted in yellow represent the importance of the Carbon (£NPV) metric as a proportion of the top-ranked metric (Ecosystem resilience (neg))</t>
  </si>
  <si>
    <t>value of the Ecosystem resilience (neg) swing from 0 to 100.</t>
  </si>
  <si>
    <t xml:space="preserve">In the case of Ecosystem resilience (neg) the range is from 0 to 100.  In the case of Carbon (£NPV), the range is £0 to £140million.  </t>
  </si>
  <si>
    <t>R05-00</t>
  </si>
  <si>
    <t>Changed name of sustainable natural resources metric to ecosystem resilience</t>
  </si>
  <si>
    <t>R06-00</t>
  </si>
  <si>
    <t>Corrected error in combining construction and operation weights for positive impacts</t>
  </si>
  <si>
    <t>Outputs to be copied from this workbook into ValueStream2_R06-00.xlsx</t>
  </si>
  <si>
    <t>01A</t>
  </si>
  <si>
    <t>01B</t>
  </si>
  <si>
    <t>37A</t>
  </si>
  <si>
    <t>73A</t>
  </si>
  <si>
    <t>75A</t>
  </si>
  <si>
    <t>75B</t>
  </si>
  <si>
    <t>75C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</si>
</sst>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
    <numFmt numFmtId="165" formatCode="#,##0.0"/>
    <numFmt numFmtId="166" formatCode="#,##0_);\(#,##0\);\-_)"/>
    <numFmt numFmtId="167" formatCode="0.0%"/>
    <numFmt numFmtId="168" formatCode="0.0"/>
  </numFmts>
  <fonts count="51"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b/>
      <sz val="11"/>
      <color theme="0"/>
      <name val="Calibri"/>
      <family val="2"/>
      <scheme val="minor"/>
    </font>
    <font>
      <u/>
      <sz val="11"/>
      <color theme="10"/>
      <name val="Calibri"/>
      <family val="2"/>
      <scheme val="minor"/>
    </font>
    <font>
      <b/>
      <sz val="11"/>
      <color theme="1"/>
      <name val="Arial"/>
      <family val="2"/>
    </font>
    <font>
      <b/>
      <sz val="14"/>
      <color theme="1"/>
      <name val="Arial"/>
      <family val="2"/>
    </font>
    <font>
      <b/>
      <sz val="10"/>
      <color theme="1"/>
      <name val="Arial"/>
      <family val="2"/>
    </font>
    <font>
      <b/>
      <sz val="16"/>
      <color theme="1"/>
      <name val="Calibri"/>
      <family val="2"/>
      <scheme val="minor"/>
    </font>
    <font>
      <sz val="10"/>
      <color theme="1"/>
      <name val="Arial"/>
      <family val="2"/>
    </font>
    <font>
      <b/>
      <sz val="11"/>
      <color theme="3"/>
      <name val="Calibri"/>
      <family val="2"/>
      <scheme val="minor"/>
    </font>
    <font>
      <b/>
      <sz val="11"/>
      <color rgb="FF3F3F3F"/>
      <name val="Calibri"/>
      <family val="2"/>
      <scheme val="minor"/>
    </font>
    <font>
      <b/>
      <sz val="18"/>
      <color indexed="9"/>
      <name val="Arial"/>
      <family val="2"/>
    </font>
    <font>
      <b/>
      <sz val="12"/>
      <color indexed="9"/>
      <name val="Arial"/>
      <family val="2"/>
    </font>
    <font>
      <sz val="10"/>
      <name val="Arial"/>
      <family val="2"/>
    </font>
    <font>
      <b/>
      <sz val="9"/>
      <color rgb="FFFFFFFF"/>
      <name val="Segoe UI"/>
      <family val="2"/>
    </font>
    <font>
      <b/>
      <sz val="8"/>
      <color rgb="FFFFFFFF"/>
      <name val="Segoe UI"/>
      <family val="2"/>
    </font>
    <font>
      <b/>
      <sz val="10"/>
      <color indexed="10"/>
      <name val="Wingdings 2"/>
      <family val="1"/>
      <charset val="2"/>
    </font>
    <font>
      <b/>
      <sz val="18"/>
      <color indexed="9"/>
      <name val="Calibri"/>
      <family val="2"/>
      <scheme val="minor"/>
    </font>
    <font>
      <sz val="10"/>
      <color theme="1"/>
      <name val="Calibri"/>
      <family val="2"/>
      <scheme val="minor"/>
    </font>
    <font>
      <b/>
      <sz val="8"/>
      <color rgb="FFFFFFFF"/>
      <name val="Calibri"/>
      <family val="2"/>
      <scheme val="minor"/>
    </font>
    <font>
      <b/>
      <sz val="10"/>
      <color theme="1"/>
      <name val="Calibri"/>
      <family val="2"/>
      <scheme val="minor"/>
    </font>
    <font>
      <b/>
      <sz val="9"/>
      <color rgb="FFFFFFFF"/>
      <name val="Calibri"/>
      <family val="2"/>
      <scheme val="minor"/>
    </font>
    <font>
      <b/>
      <sz val="8"/>
      <color theme="1"/>
      <name val="Calibri"/>
      <family val="2"/>
      <scheme val="minor"/>
    </font>
    <font>
      <sz val="10"/>
      <name val="Calibri"/>
      <family val="2"/>
      <scheme val="minor"/>
    </font>
    <font>
      <b/>
      <sz val="10"/>
      <color indexed="10"/>
      <name val="Calibri"/>
      <family val="2"/>
      <scheme val="minor"/>
    </font>
    <font>
      <b/>
      <sz val="10"/>
      <name val="Calibri"/>
      <family val="2"/>
      <scheme val="minor"/>
    </font>
    <font>
      <b/>
      <sz val="10"/>
      <color indexed="9"/>
      <name val="Calibri"/>
      <family val="2"/>
      <scheme val="minor"/>
    </font>
    <font>
      <b/>
      <sz val="10"/>
      <color rgb="FF3F3F3F"/>
      <name val="Calibri"/>
      <family val="2"/>
      <scheme val="minor"/>
    </font>
    <font>
      <sz val="8"/>
      <name val="Arial"/>
      <family val="2"/>
    </font>
    <font>
      <sz val="10"/>
      <color theme="0"/>
      <name val="Calibri"/>
      <family val="2"/>
      <scheme val="minor"/>
    </font>
    <font>
      <b/>
      <sz val="8"/>
      <color theme="0"/>
      <name val="Calibri"/>
      <family val="2"/>
      <scheme val="minor"/>
    </font>
    <font>
      <sz val="10"/>
      <color indexed="16"/>
      <name val="Arial"/>
      <family val="2"/>
    </font>
    <font>
      <sz val="11"/>
      <name val="Arial"/>
      <family val="2"/>
    </font>
    <font>
      <sz val="11"/>
      <color theme="1"/>
      <name val="Arial"/>
      <family val="2"/>
    </font>
    <font>
      <sz val="12"/>
      <color theme="1"/>
      <name val="Arial"/>
      <family val="2"/>
    </font>
    <font>
      <b/>
      <sz val="10"/>
      <color theme="0"/>
      <name val="Arial"/>
      <family val="2"/>
    </font>
    <font>
      <b/>
      <sz val="8"/>
      <color rgb="FFFFFFFF"/>
      <name val="Arial"/>
      <family val="2"/>
    </font>
    <font>
      <b/>
      <sz val="8"/>
      <color theme="1"/>
      <name val="Arial"/>
      <family val="2"/>
    </font>
    <font>
      <b/>
      <sz val="8"/>
      <color theme="0"/>
      <name val="Arial"/>
      <family val="2"/>
    </font>
    <font>
      <b/>
      <sz val="16"/>
      <color theme="1"/>
      <name val="Arial"/>
      <family val="2"/>
    </font>
    <font>
      <sz val="11"/>
      <color theme="8"/>
      <name val="Arial"/>
      <family val="2"/>
    </font>
    <font>
      <sz val="10"/>
      <color rgb="FFFF0000"/>
      <name val="Arial"/>
      <family val="2"/>
    </font>
    <font>
      <sz val="10"/>
      <color theme="0"/>
      <name val="Arial"/>
      <family val="2"/>
    </font>
    <font>
      <b/>
      <sz val="10"/>
      <name val="Arial"/>
      <family val="2"/>
    </font>
    <font>
      <b/>
      <sz val="9"/>
      <color rgb="FFFFFFFF"/>
      <name val="Arial"/>
      <family val="2"/>
    </font>
    <font>
      <sz val="9"/>
      <name val="Arial"/>
      <family val="2"/>
    </font>
    <font>
      <b/>
      <sz val="24"/>
      <color theme="1"/>
      <name val="Arial"/>
      <family val="2"/>
    </font>
    <font>
      <b/>
      <sz val="10"/>
      <color indexed="9"/>
      <name val="Arial"/>
      <family val="2"/>
    </font>
    <font>
      <sz val="8"/>
      <color theme="1"/>
      <name val="Arial"/>
      <family val="2"/>
    </font>
  </fonts>
  <fills count="14">
    <fill>
      <patternFill patternType="none"/>
    </fill>
    <fill>
      <patternFill patternType="gray125"/>
    </fill>
    <fill>
      <patternFill patternType="solid">
        <fgColor rgb="FF92D050"/>
        <bgColor indexed="64"/>
      </patternFill>
    </fill>
    <fill>
      <patternFill patternType="solid">
        <fgColor theme="0" tint="-0.14999847407452621"/>
        <bgColor indexed="64"/>
      </patternFill>
    </fill>
    <fill>
      <patternFill patternType="solid">
        <fgColor rgb="FFF2F2F2"/>
      </patternFill>
    </fill>
    <fill>
      <patternFill patternType="solid">
        <fgColor indexed="21"/>
        <bgColor indexed="64"/>
      </patternFill>
    </fill>
    <fill>
      <patternFill patternType="solid">
        <fgColor theme="0"/>
        <bgColor indexed="64"/>
      </patternFill>
    </fill>
    <fill>
      <patternFill patternType="solid">
        <fgColor indexed="43"/>
        <bgColor indexed="64"/>
      </patternFill>
    </fill>
    <fill>
      <patternFill patternType="solid">
        <fgColor indexed="41"/>
        <bgColor indexed="64"/>
      </patternFill>
    </fill>
    <fill>
      <patternFill patternType="solid">
        <fgColor theme="6"/>
        <bgColor indexed="64"/>
      </patternFill>
    </fill>
    <fill>
      <patternFill patternType="solid">
        <fgColor rgb="FF008080"/>
        <bgColor indexed="64"/>
      </patternFill>
    </fill>
    <fill>
      <patternFill patternType="solid">
        <fgColor theme="8"/>
        <bgColor indexed="64"/>
      </patternFill>
    </fill>
    <fill>
      <patternFill patternType="solid">
        <fgColor theme="9" tint="0.59999389629810485"/>
        <bgColor indexed="64"/>
      </patternFill>
    </fill>
    <fill>
      <patternFill patternType="solid">
        <fgColor theme="8" tint="0.59999389629810485"/>
        <bgColor indexed="64"/>
      </patternFill>
    </fill>
  </fills>
  <borders count="55">
    <border>
      <left/>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medium">
        <color indexed="64"/>
      </right>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top/>
      <bottom/>
      <diagonal/>
    </border>
    <border>
      <left style="thin">
        <color indexed="64"/>
      </left>
      <right/>
      <top style="thin">
        <color indexed="64"/>
      </top>
      <bottom/>
      <diagonal/>
    </border>
    <border>
      <left/>
      <right/>
      <top/>
      <bottom style="medium">
        <color theme="4" tint="0.39997558519241921"/>
      </bottom>
      <diagonal/>
    </border>
    <border>
      <left style="thin">
        <color rgb="FF3F3F3F"/>
      </left>
      <right style="thin">
        <color rgb="FF3F3F3F"/>
      </right>
      <top style="thin">
        <color rgb="FF3F3F3F"/>
      </top>
      <bottom style="thin">
        <color rgb="FF3F3F3F"/>
      </bottom>
      <diagonal/>
    </border>
    <border>
      <left/>
      <right/>
      <top/>
      <bottom style="thick">
        <color indexed="9"/>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medium">
        <color indexed="64"/>
      </bottom>
      <diagonal/>
    </border>
    <border>
      <left style="medium">
        <color theme="0"/>
      </left>
      <right/>
      <top/>
      <bottom/>
      <diagonal/>
    </border>
    <border>
      <left style="medium">
        <color indexed="64"/>
      </left>
      <right/>
      <top style="medium">
        <color indexed="64"/>
      </top>
      <bottom style="medium">
        <color theme="4" tint="0.39997558519241921"/>
      </bottom>
      <diagonal/>
    </border>
    <border>
      <left/>
      <right/>
      <top style="medium">
        <color indexed="64"/>
      </top>
      <bottom style="medium">
        <color theme="4" tint="0.39997558519241921"/>
      </bottom>
      <diagonal/>
    </border>
    <border>
      <left/>
      <right style="medium">
        <color indexed="64"/>
      </right>
      <top style="medium">
        <color indexed="64"/>
      </top>
      <bottom style="medium">
        <color theme="4" tint="0.39997558519241921"/>
      </bottom>
      <diagonal/>
    </border>
    <border>
      <left style="medium">
        <color indexed="64"/>
      </left>
      <right/>
      <top/>
      <bottom/>
      <diagonal/>
    </border>
    <border>
      <left style="medium">
        <color indexed="64"/>
      </left>
      <right/>
      <top/>
      <bottom style="medium">
        <color theme="4" tint="0.39997558519241921"/>
      </bottom>
      <diagonal/>
    </border>
    <border>
      <left/>
      <right style="medium">
        <color indexed="64"/>
      </right>
      <top/>
      <bottom style="medium">
        <color theme="4" tint="0.39997558519241921"/>
      </bottom>
      <diagonal/>
    </border>
    <border>
      <left style="medium">
        <color theme="0"/>
      </left>
      <right/>
      <top/>
      <bottom style="medium">
        <color theme="0"/>
      </bottom>
      <diagonal/>
    </border>
    <border>
      <left style="medium">
        <color indexed="64"/>
      </left>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style="thin">
        <color theme="0"/>
      </left>
      <right/>
      <top style="thin">
        <color theme="0"/>
      </top>
      <bottom style="medium">
        <color theme="0"/>
      </bottom>
      <diagonal/>
    </border>
    <border>
      <left/>
      <right/>
      <top style="thin">
        <color theme="0"/>
      </top>
      <bottom style="medium">
        <color theme="0"/>
      </bottom>
      <diagonal/>
    </border>
    <border>
      <left/>
      <right style="thin">
        <color theme="0"/>
      </right>
      <top style="thin">
        <color theme="0"/>
      </top>
      <bottom style="medium">
        <color theme="0"/>
      </bottom>
      <diagonal/>
    </border>
    <border>
      <left style="medium">
        <color indexed="64"/>
      </left>
      <right style="medium">
        <color indexed="64"/>
      </right>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s>
  <cellStyleXfs count="23">
    <xf numFmtId="0" fontId="0" fillId="0" borderId="0"/>
    <xf numFmtId="0" fontId="5" fillId="0" borderId="0" applyNumberFormat="0" applyFill="0" applyBorder="0" applyAlignment="0" applyProtection="0"/>
    <xf numFmtId="0" fontId="3" fillId="0" borderId="0"/>
    <xf numFmtId="9" fontId="10" fillId="0" borderId="0" applyFont="0" applyFill="0" applyBorder="0" applyAlignment="0" applyProtection="0"/>
    <xf numFmtId="0" fontId="11" fillId="0" borderId="23" applyNumberFormat="0" applyFill="0" applyAlignment="0" applyProtection="0"/>
    <xf numFmtId="0" fontId="12" fillId="4" borderId="24" applyNumberFormat="0" applyAlignment="0" applyProtection="0"/>
    <xf numFmtId="165" fontId="13" fillId="5" borderId="0"/>
    <xf numFmtId="0" fontId="14" fillId="5" borderId="25"/>
    <xf numFmtId="166" fontId="15" fillId="0" borderId="0">
      <alignment vertical="top" wrapText="1"/>
    </xf>
    <xf numFmtId="10" fontId="15" fillId="7" borderId="0"/>
    <xf numFmtId="10" fontId="15" fillId="0" borderId="0"/>
    <xf numFmtId="166" fontId="18" fillId="0" borderId="0">
      <alignment horizontal="center"/>
    </xf>
    <xf numFmtId="166" fontId="15" fillId="8" borderId="0"/>
    <xf numFmtId="166" fontId="15" fillId="7" borderId="0"/>
    <xf numFmtId="166" fontId="33" fillId="0" borderId="0"/>
    <xf numFmtId="0" fontId="15" fillId="0" borderId="0"/>
    <xf numFmtId="0" fontId="2" fillId="0" borderId="0"/>
    <xf numFmtId="0" fontId="36" fillId="0" borderId="0"/>
    <xf numFmtId="0" fontId="15" fillId="0" borderId="0"/>
    <xf numFmtId="0" fontId="36" fillId="0" borderId="0"/>
    <xf numFmtId="0" fontId="36" fillId="0" borderId="0"/>
    <xf numFmtId="0" fontId="1" fillId="0" borderId="0"/>
    <xf numFmtId="0" fontId="1" fillId="0" borderId="0"/>
  </cellStyleXfs>
  <cellXfs count="334">
    <xf numFmtId="0" fontId="0" fillId="0" borderId="0" xfId="0"/>
    <xf numFmtId="2" fontId="0" fillId="0" borderId="4" xfId="0" applyNumberFormat="1" applyBorder="1"/>
    <xf numFmtId="0" fontId="0" fillId="0" borderId="5" xfId="0" applyBorder="1"/>
    <xf numFmtId="0" fontId="0" fillId="0" borderId="9" xfId="0" applyBorder="1"/>
    <xf numFmtId="0" fontId="0" fillId="0" borderId="10" xfId="0" applyBorder="1"/>
    <xf numFmtId="0" fontId="7" fillId="0" borderId="0" xfId="0" applyFont="1"/>
    <xf numFmtId="165" fontId="13" fillId="5" borderId="0" xfId="6"/>
    <xf numFmtId="0" fontId="8" fillId="0" borderId="0" xfId="0" applyFont="1"/>
    <xf numFmtId="165" fontId="19" fillId="5" borderId="0" xfId="6" applyFont="1"/>
    <xf numFmtId="0" fontId="20" fillId="0" borderId="0" xfId="0" applyFont="1"/>
    <xf numFmtId="0" fontId="20" fillId="0" borderId="0" xfId="0" applyFont="1" applyAlignment="1">
      <alignment horizontal="right"/>
    </xf>
    <xf numFmtId="0" fontId="20" fillId="0" borderId="31" xfId="0" applyFont="1" applyBorder="1"/>
    <xf numFmtId="166" fontId="11" fillId="0" borderId="32" xfId="4" applyNumberFormat="1" applyFont="1" applyBorder="1"/>
    <xf numFmtId="166" fontId="11" fillId="0" borderId="33" xfId="4" applyNumberFormat="1" applyFont="1" applyBorder="1"/>
    <xf numFmtId="166" fontId="11" fillId="0" borderId="34" xfId="4" applyNumberFormat="1" applyFont="1" applyBorder="1"/>
    <xf numFmtId="0" fontId="24" fillId="0" borderId="35" xfId="0" applyFont="1" applyBorder="1" applyAlignment="1">
      <alignment vertical="center" wrapText="1"/>
    </xf>
    <xf numFmtId="0" fontId="20" fillId="0" borderId="35" xfId="0" applyFont="1" applyBorder="1"/>
    <xf numFmtId="166" fontId="26" fillId="0" borderId="5" xfId="11" applyFont="1" applyBorder="1">
      <alignment horizontal="center"/>
    </xf>
    <xf numFmtId="0" fontId="20" fillId="0" borderId="5" xfId="0" applyFont="1" applyBorder="1"/>
    <xf numFmtId="166" fontId="11" fillId="0" borderId="36" xfId="4" applyNumberFormat="1" applyFont="1" applyBorder="1"/>
    <xf numFmtId="166" fontId="11" fillId="0" borderId="37" xfId="4" applyNumberFormat="1" applyFont="1" applyBorder="1"/>
    <xf numFmtId="0" fontId="20" fillId="0" borderId="38" xfId="0" applyFont="1" applyBorder="1"/>
    <xf numFmtId="0" fontId="20" fillId="0" borderId="39" xfId="0" applyFont="1" applyBorder="1"/>
    <xf numFmtId="0" fontId="20" fillId="0" borderId="40" xfId="0" applyFont="1" applyBorder="1"/>
    <xf numFmtId="0" fontId="20" fillId="0" borderId="10" xfId="0" applyFont="1" applyBorder="1"/>
    <xf numFmtId="0" fontId="20" fillId="0" borderId="0" xfId="0" applyFont="1" applyBorder="1"/>
    <xf numFmtId="0" fontId="27" fillId="0" borderId="35" xfId="0" applyFont="1" applyBorder="1"/>
    <xf numFmtId="0" fontId="22" fillId="0" borderId="0" xfId="0" applyFont="1" applyBorder="1"/>
    <xf numFmtId="0" fontId="27" fillId="0" borderId="35" xfId="0" applyFont="1" applyBorder="1" applyAlignment="1">
      <alignment horizontal="right"/>
    </xf>
    <xf numFmtId="0" fontId="25" fillId="0" borderId="35" xfId="0" applyFont="1" applyBorder="1"/>
    <xf numFmtId="0" fontId="27" fillId="0" borderId="39" xfId="0" applyFont="1" applyBorder="1" applyAlignment="1">
      <alignment horizontal="right"/>
    </xf>
    <xf numFmtId="0" fontId="0" fillId="0" borderId="0" xfId="0" applyBorder="1"/>
    <xf numFmtId="165" fontId="13" fillId="5" borderId="0" xfId="6" applyFont="1"/>
    <xf numFmtId="0" fontId="22" fillId="0" borderId="35" xfId="0" applyFont="1" applyBorder="1" applyAlignment="1">
      <alignment horizontal="left"/>
    </xf>
    <xf numFmtId="0" fontId="22" fillId="0" borderId="35" xfId="0" applyFont="1" applyBorder="1"/>
    <xf numFmtId="167" fontId="0" fillId="0" borderId="0" xfId="3" applyNumberFormat="1" applyFont="1" applyBorder="1"/>
    <xf numFmtId="167" fontId="0" fillId="0" borderId="5" xfId="3" applyNumberFormat="1" applyFont="1" applyBorder="1"/>
    <xf numFmtId="167" fontId="0" fillId="0" borderId="40" xfId="3" applyNumberFormat="1" applyFont="1" applyBorder="1"/>
    <xf numFmtId="167" fontId="0" fillId="0" borderId="10" xfId="3" applyNumberFormat="1" applyFont="1" applyBorder="1"/>
    <xf numFmtId="0" fontId="22" fillId="0" borderId="39" xfId="0" applyFont="1" applyBorder="1"/>
    <xf numFmtId="167" fontId="0" fillId="0" borderId="0" xfId="3" applyNumberFormat="1" applyFont="1" applyFill="1" applyBorder="1"/>
    <xf numFmtId="167" fontId="0" fillId="0" borderId="5" xfId="3" applyNumberFormat="1" applyFont="1" applyFill="1" applyBorder="1"/>
    <xf numFmtId="0" fontId="8" fillId="0" borderId="0" xfId="0" applyFont="1" applyFill="1" applyBorder="1"/>
    <xf numFmtId="0" fontId="0" fillId="0" borderId="0" xfId="0"/>
    <xf numFmtId="0" fontId="0" fillId="0" borderId="0" xfId="0" applyAlignment="1">
      <alignment wrapText="1"/>
    </xf>
    <xf numFmtId="0" fontId="8" fillId="0" borderId="0" xfId="0" applyFont="1" applyAlignment="1">
      <alignment wrapText="1"/>
    </xf>
    <xf numFmtId="0" fontId="9" fillId="0" borderId="0" xfId="0" applyFont="1"/>
    <xf numFmtId="0" fontId="20" fillId="0" borderId="11" xfId="0" applyFont="1" applyFill="1" applyBorder="1"/>
    <xf numFmtId="0" fontId="22" fillId="0" borderId="11" xfId="0" applyFont="1" applyFill="1" applyBorder="1"/>
    <xf numFmtId="165" fontId="13" fillId="10" borderId="0" xfId="6" applyFont="1" applyFill="1"/>
    <xf numFmtId="0" fontId="20" fillId="10" borderId="41" xfId="0" applyFont="1" applyFill="1" applyBorder="1"/>
    <xf numFmtId="0" fontId="21" fillId="10" borderId="42" xfId="0" applyFont="1" applyFill="1" applyBorder="1" applyAlignment="1">
      <alignment horizontal="centerContinuous" vertical="center" wrapText="1"/>
    </xf>
    <xf numFmtId="0" fontId="20" fillId="10" borderId="42" xfId="0" applyFont="1" applyFill="1" applyBorder="1" applyAlignment="1">
      <alignment horizontal="centerContinuous"/>
    </xf>
    <xf numFmtId="0" fontId="20" fillId="10" borderId="3" xfId="0" applyFont="1" applyFill="1" applyBorder="1" applyAlignment="1">
      <alignment horizontal="centerContinuous"/>
    </xf>
    <xf numFmtId="0" fontId="21" fillId="10" borderId="35" xfId="0" applyFont="1" applyFill="1" applyBorder="1" applyAlignment="1">
      <alignment horizontal="right" wrapText="1"/>
    </xf>
    <xf numFmtId="0" fontId="21" fillId="10" borderId="26" xfId="0" applyFont="1" applyFill="1" applyBorder="1" applyAlignment="1">
      <alignment horizontal="center" vertical="center" wrapText="1"/>
    </xf>
    <xf numFmtId="0" fontId="23" fillId="10" borderId="14" xfId="0" applyFont="1" applyFill="1" applyBorder="1" applyAlignment="1">
      <alignment vertical="center" wrapText="1"/>
    </xf>
    <xf numFmtId="166" fontId="26" fillId="0" borderId="0" xfId="11" applyFont="1" applyBorder="1">
      <alignment horizontal="center"/>
    </xf>
    <xf numFmtId="166" fontId="11" fillId="0" borderId="23" xfId="4" applyNumberFormat="1" applyFont="1" applyBorder="1"/>
    <xf numFmtId="10" fontId="25" fillId="0" borderId="0" xfId="9" applyFont="1" applyFill="1" applyBorder="1"/>
    <xf numFmtId="0" fontId="20" fillId="10" borderId="41" xfId="0" applyFont="1" applyFill="1" applyBorder="1" applyAlignment="1">
      <alignment horizontal="right"/>
    </xf>
    <xf numFmtId="0" fontId="32" fillId="10" borderId="42" xfId="0" applyFont="1" applyFill="1" applyBorder="1" applyAlignment="1">
      <alignment horizontal="centerContinuous"/>
    </xf>
    <xf numFmtId="0" fontId="31" fillId="10" borderId="42" xfId="0" applyFont="1" applyFill="1" applyBorder="1" applyAlignment="1">
      <alignment horizontal="centerContinuous"/>
    </xf>
    <xf numFmtId="0" fontId="32" fillId="10" borderId="35" xfId="0" applyFont="1" applyFill="1" applyBorder="1" applyAlignment="1">
      <alignment horizontal="right"/>
    </xf>
    <xf numFmtId="0" fontId="0" fillId="0" borderId="42" xfId="0" applyBorder="1"/>
    <xf numFmtId="0" fontId="0" fillId="0" borderId="3" xfId="0" applyBorder="1"/>
    <xf numFmtId="165" fontId="13" fillId="0" borderId="0" xfId="6" applyFont="1" applyFill="1"/>
    <xf numFmtId="0" fontId="14" fillId="0" borderId="25" xfId="7" applyFont="1" applyFill="1"/>
    <xf numFmtId="0" fontId="10" fillId="0" borderId="0" xfId="0" applyFont="1" applyBorder="1"/>
    <xf numFmtId="0" fontId="10" fillId="0" borderId="0" xfId="0" applyFont="1"/>
    <xf numFmtId="0" fontId="10" fillId="0" borderId="0" xfId="0" applyFont="1" applyFill="1"/>
    <xf numFmtId="0" fontId="10" fillId="0" borderId="0" xfId="0" applyFont="1" applyAlignment="1">
      <alignment horizontal="right"/>
    </xf>
    <xf numFmtId="0" fontId="10" fillId="0" borderId="0" xfId="0" applyFont="1" applyFill="1" applyAlignment="1">
      <alignment horizontal="right"/>
    </xf>
    <xf numFmtId="0" fontId="35" fillId="0" borderId="0" xfId="2" applyFont="1"/>
    <xf numFmtId="0" fontId="35" fillId="0" borderId="0" xfId="2" applyFont="1" applyAlignment="1">
      <alignment horizontal="center" wrapText="1"/>
    </xf>
    <xf numFmtId="0" fontId="35" fillId="0" borderId="0" xfId="2" applyFont="1" applyAlignment="1">
      <alignment vertical="top"/>
    </xf>
    <xf numFmtId="0" fontId="6" fillId="0" borderId="0" xfId="2" applyFont="1"/>
    <xf numFmtId="0" fontId="41" fillId="0" borderId="0" xfId="2" applyFont="1"/>
    <xf numFmtId="0" fontId="35" fillId="0" borderId="0" xfId="2" applyFont="1" applyAlignment="1">
      <alignment horizontal="center" vertical="top" wrapText="1"/>
    </xf>
    <xf numFmtId="0" fontId="6" fillId="0" borderId="0" xfId="2" applyFont="1" applyAlignment="1">
      <alignment horizontal="left"/>
    </xf>
    <xf numFmtId="0" fontId="6" fillId="0" borderId="0" xfId="2" applyFont="1" applyFill="1" applyAlignment="1">
      <alignment horizontal="center" wrapText="1"/>
    </xf>
    <xf numFmtId="0" fontId="35" fillId="0" borderId="0" xfId="2" applyFont="1" applyAlignment="1">
      <alignment vertical="top" wrapText="1"/>
    </xf>
    <xf numFmtId="164" fontId="42" fillId="0" borderId="0" xfId="2" applyNumberFormat="1" applyFont="1" applyAlignment="1">
      <alignment horizontal="center" vertical="top" wrapText="1"/>
    </xf>
    <xf numFmtId="2" fontId="42" fillId="0" borderId="0" xfId="2" applyNumberFormat="1" applyFont="1" applyAlignment="1">
      <alignment horizontal="center" vertical="top" wrapText="1"/>
    </xf>
    <xf numFmtId="0" fontId="6" fillId="0" borderId="0" xfId="2" applyFont="1" applyAlignment="1">
      <alignment horizontal="center"/>
    </xf>
    <xf numFmtId="0" fontId="6" fillId="0" borderId="0" xfId="2" applyFont="1" applyAlignment="1">
      <alignment vertical="top"/>
    </xf>
    <xf numFmtId="0" fontId="7" fillId="0" borderId="0" xfId="2" applyFont="1"/>
    <xf numFmtId="0" fontId="10" fillId="0" borderId="0" xfId="2" quotePrefix="1" applyFont="1" applyAlignment="1">
      <alignment horizontal="left" indent="2"/>
    </xf>
    <xf numFmtId="0" fontId="10" fillId="0" borderId="0" xfId="2" applyFont="1"/>
    <xf numFmtId="0" fontId="10" fillId="0" borderId="0" xfId="2" applyFont="1" applyAlignment="1">
      <alignment vertical="top"/>
    </xf>
    <xf numFmtId="0" fontId="10" fillId="0" borderId="0" xfId="2" quotePrefix="1" applyFont="1" applyAlignment="1">
      <alignment horizontal="left"/>
    </xf>
    <xf numFmtId="0" fontId="0" fillId="0" borderId="0" xfId="0" applyFont="1"/>
    <xf numFmtId="0" fontId="35" fillId="0" borderId="0" xfId="2" applyFont="1" applyFill="1" applyAlignment="1">
      <alignment vertical="top" wrapText="1"/>
    </xf>
    <xf numFmtId="0" fontId="6" fillId="0" borderId="0" xfId="2" applyFont="1" applyAlignment="1">
      <alignment horizontal="center" vertical="top" wrapText="1"/>
    </xf>
    <xf numFmtId="0" fontId="6" fillId="0" borderId="0" xfId="2" applyFont="1" applyFill="1" applyAlignment="1">
      <alignment vertical="top" wrapText="1"/>
    </xf>
    <xf numFmtId="0" fontId="7" fillId="0" borderId="0" xfId="2" applyFont="1" applyAlignment="1">
      <alignment horizontal="center" vertical="top" wrapText="1"/>
    </xf>
    <xf numFmtId="0" fontId="6" fillId="0" borderId="0" xfId="2" applyFont="1" applyAlignment="1">
      <alignment wrapText="1"/>
    </xf>
    <xf numFmtId="0" fontId="6" fillId="0" borderId="0" xfId="2" applyFont="1" applyAlignment="1">
      <alignment horizontal="left" wrapText="1"/>
    </xf>
    <xf numFmtId="2" fontId="42" fillId="0" borderId="0" xfId="2" applyNumberFormat="1" applyFont="1" applyAlignment="1">
      <alignment horizontal="center" wrapText="1"/>
    </xf>
    <xf numFmtId="0" fontId="35" fillId="0" borderId="0" xfId="2" applyFont="1" applyAlignment="1">
      <alignment wrapText="1"/>
    </xf>
    <xf numFmtId="0" fontId="35" fillId="0" borderId="0" xfId="2" applyFont="1" applyAlignment="1">
      <alignment horizontal="center" vertical="top"/>
    </xf>
    <xf numFmtId="0" fontId="35" fillId="0" borderId="0" xfId="2" applyFont="1" applyAlignment="1">
      <alignment horizontal="left"/>
    </xf>
    <xf numFmtId="0" fontId="37" fillId="10" borderId="41" xfId="0" applyFont="1" applyFill="1" applyBorder="1"/>
    <xf numFmtId="0" fontId="37" fillId="10" borderId="35" xfId="0" applyFont="1" applyFill="1" applyBorder="1"/>
    <xf numFmtId="0" fontId="4" fillId="10" borderId="6" xfId="0" applyFont="1" applyFill="1" applyBorder="1"/>
    <xf numFmtId="0" fontId="44" fillId="10" borderId="7" xfId="0" applyFont="1" applyFill="1" applyBorder="1"/>
    <xf numFmtId="0" fontId="4" fillId="10" borderId="8" xfId="0" applyFont="1" applyFill="1" applyBorder="1"/>
    <xf numFmtId="0" fontId="4" fillId="10" borderId="7" xfId="0" applyFont="1" applyFill="1" applyBorder="1"/>
    <xf numFmtId="0" fontId="0" fillId="0" borderId="35" xfId="0" applyBorder="1"/>
    <xf numFmtId="0" fontId="0" fillId="0" borderId="0" xfId="0" applyAlignment="1">
      <alignment horizontal="left"/>
    </xf>
    <xf numFmtId="0" fontId="17" fillId="10" borderId="3" xfId="0" applyFont="1" applyFill="1" applyBorder="1" applyAlignment="1">
      <alignment horizontal="center" wrapText="1"/>
    </xf>
    <xf numFmtId="0" fontId="20" fillId="12" borderId="11" xfId="0" applyFont="1" applyFill="1" applyBorder="1"/>
    <xf numFmtId="0" fontId="20" fillId="12" borderId="0" xfId="0" applyFont="1" applyFill="1"/>
    <xf numFmtId="10" fontId="25" fillId="12" borderId="0" xfId="9" applyFont="1" applyFill="1" applyBorder="1"/>
    <xf numFmtId="10" fontId="25" fillId="12" borderId="5" xfId="9" applyFont="1" applyFill="1" applyBorder="1"/>
    <xf numFmtId="10" fontId="25" fillId="12" borderId="40" xfId="9" applyFont="1" applyFill="1" applyBorder="1"/>
    <xf numFmtId="10" fontId="25" fillId="3" borderId="0" xfId="9" applyFont="1" applyFill="1" applyBorder="1"/>
    <xf numFmtId="10" fontId="25" fillId="3" borderId="40" xfId="9" applyFont="1" applyFill="1" applyBorder="1"/>
    <xf numFmtId="10" fontId="25" fillId="3" borderId="5" xfId="9" applyFont="1" applyFill="1" applyBorder="1"/>
    <xf numFmtId="0" fontId="21" fillId="10" borderId="3" xfId="0" applyFont="1" applyFill="1" applyBorder="1" applyAlignment="1">
      <alignment horizontal="center" wrapText="1"/>
    </xf>
    <xf numFmtId="0" fontId="22" fillId="0" borderId="48" xfId="0" applyFont="1" applyFill="1" applyBorder="1"/>
    <xf numFmtId="0" fontId="20" fillId="12" borderId="48" xfId="0" applyFont="1" applyFill="1" applyBorder="1"/>
    <xf numFmtId="0" fontId="20" fillId="0" borderId="48" xfId="0" applyFont="1" applyFill="1" applyBorder="1"/>
    <xf numFmtId="0" fontId="22" fillId="0" borderId="30" xfId="0" applyFont="1" applyFill="1" applyBorder="1"/>
    <xf numFmtId="0" fontId="22" fillId="0" borderId="49" xfId="0" applyFont="1" applyFill="1" applyBorder="1"/>
    <xf numFmtId="0" fontId="0" fillId="12" borderId="0" xfId="0" applyFill="1" applyBorder="1"/>
    <xf numFmtId="0" fontId="20" fillId="12" borderId="0" xfId="0" applyFont="1" applyFill="1" applyBorder="1"/>
    <xf numFmtId="0" fontId="20" fillId="12" borderId="5" xfId="0" applyFont="1" applyFill="1" applyBorder="1"/>
    <xf numFmtId="0" fontId="20" fillId="0" borderId="0" xfId="0" applyFont="1" applyFill="1" applyBorder="1"/>
    <xf numFmtId="0" fontId="20" fillId="0" borderId="5" xfId="0" applyFont="1" applyFill="1" applyBorder="1"/>
    <xf numFmtId="0" fontId="22" fillId="0" borderId="0" xfId="0" applyFont="1" applyFill="1" applyBorder="1"/>
    <xf numFmtId="0" fontId="22" fillId="0" borderId="5" xfId="0" applyFont="1" applyFill="1" applyBorder="1"/>
    <xf numFmtId="167" fontId="0" fillId="12" borderId="0" xfId="3" applyNumberFormat="1" applyFont="1" applyFill="1" applyBorder="1"/>
    <xf numFmtId="167" fontId="0" fillId="12" borderId="5" xfId="3" applyNumberFormat="1" applyFont="1" applyFill="1" applyBorder="1"/>
    <xf numFmtId="0" fontId="8" fillId="0" borderId="40" xfId="0" applyFont="1" applyFill="1" applyBorder="1"/>
    <xf numFmtId="0" fontId="22" fillId="0" borderId="40" xfId="0" applyFont="1" applyFill="1" applyBorder="1"/>
    <xf numFmtId="0" fontId="22" fillId="0" borderId="10" xfId="0" applyFont="1" applyFill="1" applyBorder="1"/>
    <xf numFmtId="167" fontId="0" fillId="3" borderId="0" xfId="3" applyNumberFormat="1" applyFont="1" applyFill="1" applyBorder="1"/>
    <xf numFmtId="167" fontId="0" fillId="3" borderId="5" xfId="3" applyNumberFormat="1" applyFont="1" applyFill="1" applyBorder="1"/>
    <xf numFmtId="167" fontId="0" fillId="3" borderId="40" xfId="3" applyNumberFormat="1" applyFont="1" applyFill="1" applyBorder="1"/>
    <xf numFmtId="0" fontId="21" fillId="10" borderId="26" xfId="0" applyFont="1" applyFill="1" applyBorder="1" applyAlignment="1">
      <alignment horizontal="center" wrapText="1"/>
    </xf>
    <xf numFmtId="167" fontId="0" fillId="12" borderId="40" xfId="3" applyNumberFormat="1" applyFont="1" applyFill="1" applyBorder="1"/>
    <xf numFmtId="10" fontId="25" fillId="3" borderId="0" xfId="10" applyFont="1" applyFill="1" applyBorder="1"/>
    <xf numFmtId="10" fontId="25" fillId="3" borderId="5" xfId="10" applyFont="1" applyFill="1" applyBorder="1"/>
    <xf numFmtId="0" fontId="35" fillId="6" borderId="0" xfId="0" applyFont="1" applyFill="1"/>
    <xf numFmtId="0" fontId="46" fillId="10" borderId="26" xfId="0" applyFont="1" applyFill="1" applyBorder="1" applyAlignment="1">
      <alignment wrapText="1"/>
    </xf>
    <xf numFmtId="0" fontId="38" fillId="10" borderId="12" xfId="0" applyFont="1" applyFill="1" applyBorder="1" applyAlignment="1">
      <alignment horizontal="center" wrapText="1"/>
    </xf>
    <xf numFmtId="165" fontId="13" fillId="10" borderId="0" xfId="6" applyFont="1" applyFill="1" applyBorder="1"/>
    <xf numFmtId="0" fontId="14" fillId="10" borderId="43" xfId="7" applyFont="1" applyFill="1" applyBorder="1" applyAlignment="1">
      <alignment horizontal="left"/>
    </xf>
    <xf numFmtId="0" fontId="14" fillId="10" borderId="44" xfId="7" applyFont="1" applyFill="1" applyBorder="1" applyAlignment="1">
      <alignment horizontal="left"/>
    </xf>
    <xf numFmtId="0" fontId="14" fillId="10" borderId="45" xfId="7" applyFont="1" applyFill="1" applyBorder="1" applyAlignment="1">
      <alignment horizontal="left"/>
    </xf>
    <xf numFmtId="0" fontId="14" fillId="10" borderId="43" xfId="7" applyFont="1" applyFill="1" applyBorder="1" applyAlignment="1"/>
    <xf numFmtId="0" fontId="14" fillId="10" borderId="44" xfId="7" applyFont="1" applyFill="1" applyBorder="1" applyAlignment="1"/>
    <xf numFmtId="0" fontId="14" fillId="10" borderId="45" xfId="7" applyFont="1" applyFill="1" applyBorder="1" applyAlignment="1"/>
    <xf numFmtId="0" fontId="10" fillId="3" borderId="11" xfId="0" applyFont="1" applyFill="1" applyBorder="1"/>
    <xf numFmtId="166" fontId="40" fillId="10" borderId="11" xfId="12" applyFont="1" applyFill="1" applyBorder="1" applyAlignment="1">
      <alignment horizontal="right"/>
    </xf>
    <xf numFmtId="1" fontId="10" fillId="3" borderId="22" xfId="0" applyNumberFormat="1" applyFont="1" applyFill="1" applyBorder="1"/>
    <xf numFmtId="166" fontId="40" fillId="10" borderId="0" xfId="13" applyFont="1" applyFill="1" applyBorder="1" applyAlignment="1">
      <alignment horizontal="left" wrapText="1"/>
    </xf>
    <xf numFmtId="0" fontId="14" fillId="10" borderId="43" xfId="7" applyFont="1" applyFill="1" applyBorder="1"/>
    <xf numFmtId="0" fontId="14" fillId="10" borderId="44" xfId="7" applyFont="1" applyFill="1" applyBorder="1"/>
    <xf numFmtId="0" fontId="14" fillId="10" borderId="45" xfId="7" applyFont="1" applyFill="1" applyBorder="1"/>
    <xf numFmtId="0" fontId="40" fillId="10" borderId="11" xfId="0" applyFont="1" applyFill="1" applyBorder="1" applyAlignment="1">
      <alignment horizontal="right" wrapText="1"/>
    </xf>
    <xf numFmtId="0" fontId="10" fillId="0" borderId="0" xfId="0" applyFont="1" applyBorder="1" applyAlignment="1"/>
    <xf numFmtId="0" fontId="8" fillId="0" borderId="0" xfId="0" applyFont="1" applyBorder="1" applyAlignment="1"/>
    <xf numFmtId="0" fontId="10" fillId="0" borderId="0" xfId="0" applyFont="1" applyAlignment="1"/>
    <xf numFmtId="0" fontId="40" fillId="10" borderId="0" xfId="0" applyNumberFormat="1" applyFont="1" applyFill="1" applyAlignment="1"/>
    <xf numFmtId="165" fontId="28" fillId="10" borderId="0" xfId="6" applyFont="1" applyFill="1"/>
    <xf numFmtId="0" fontId="16" fillId="10" borderId="41" xfId="0" applyFont="1" applyFill="1" applyBorder="1" applyAlignment="1">
      <alignment horizontal="center" wrapText="1"/>
    </xf>
    <xf numFmtId="0" fontId="16" fillId="10" borderId="14" xfId="0" applyFont="1" applyFill="1" applyBorder="1" applyAlignment="1">
      <alignment horizontal="center" wrapText="1"/>
    </xf>
    <xf numFmtId="0" fontId="16" fillId="10" borderId="41" xfId="0" applyFont="1" applyFill="1" applyBorder="1" applyAlignment="1">
      <alignment horizontal="left" wrapText="1"/>
    </xf>
    <xf numFmtId="165" fontId="13" fillId="10" borderId="0" xfId="6" applyFont="1" applyFill="1" applyAlignment="1">
      <alignment horizontal="left"/>
    </xf>
    <xf numFmtId="0" fontId="20" fillId="0" borderId="0" xfId="0" applyFont="1" applyAlignment="1">
      <alignment horizontal="left"/>
    </xf>
    <xf numFmtId="0" fontId="10" fillId="12" borderId="0" xfId="0" applyFont="1" applyFill="1"/>
    <xf numFmtId="2" fontId="34" fillId="12" borderId="11" xfId="2" applyNumberFormat="1" applyFont="1" applyFill="1" applyBorder="1" applyAlignment="1">
      <alignment horizontal="center" vertical="top" wrapText="1"/>
    </xf>
    <xf numFmtId="2" fontId="35" fillId="12" borderId="11" xfId="2" applyNumberFormat="1" applyFont="1" applyFill="1" applyBorder="1" applyAlignment="1">
      <alignment horizontal="center"/>
    </xf>
    <xf numFmtId="0" fontId="35" fillId="12" borderId="11" xfId="2" applyFont="1" applyFill="1" applyBorder="1" applyAlignment="1">
      <alignment horizontal="center"/>
    </xf>
    <xf numFmtId="0" fontId="37" fillId="10" borderId="11" xfId="0" applyFont="1" applyFill="1" applyBorder="1" applyAlignment="1">
      <alignment horizontal="centerContinuous"/>
    </xf>
    <xf numFmtId="0" fontId="37" fillId="10" borderId="11" xfId="0" applyFont="1" applyFill="1" applyBorder="1" applyAlignment="1">
      <alignment horizontal="center"/>
    </xf>
    <xf numFmtId="0" fontId="15" fillId="13" borderId="11" xfId="15" applyFont="1" applyFill="1" applyBorder="1"/>
    <xf numFmtId="168" fontId="15" fillId="13" borderId="11" xfId="15" applyNumberFormat="1" applyFont="1" applyFill="1" applyBorder="1" applyAlignment="1" applyProtection="1">
      <alignment horizontal="center" vertical="center" wrapText="1"/>
      <protection locked="0"/>
    </xf>
    <xf numFmtId="168" fontId="10" fillId="13" borderId="11" xfId="0" applyNumberFormat="1" applyFont="1" applyFill="1" applyBorder="1"/>
    <xf numFmtId="0" fontId="37" fillId="10" borderId="11" xfId="2" applyFont="1" applyFill="1" applyBorder="1" applyAlignment="1">
      <alignment horizontal="center" wrapText="1"/>
    </xf>
    <xf numFmtId="0" fontId="0" fillId="12" borderId="11" xfId="0" applyFill="1" applyBorder="1" applyAlignment="1">
      <alignment horizontal="center" wrapText="1"/>
    </xf>
    <xf numFmtId="49" fontId="0" fillId="12" borderId="11" xfId="0" applyNumberFormat="1" applyFill="1" applyBorder="1" applyAlignment="1">
      <alignment horizontal="center" wrapText="1"/>
    </xf>
    <xf numFmtId="49" fontId="0" fillId="13" borderId="11" xfId="0" applyNumberFormat="1" applyFill="1" applyBorder="1" applyAlignment="1">
      <alignment horizontal="center" wrapText="1"/>
    </xf>
    <xf numFmtId="0" fontId="37" fillId="10" borderId="13" xfId="0" applyFont="1" applyFill="1" applyBorder="1"/>
    <xf numFmtId="0" fontId="0" fillId="10" borderId="12" xfId="0" applyFill="1" applyBorder="1"/>
    <xf numFmtId="0" fontId="48" fillId="0" borderId="0" xfId="0" applyFont="1"/>
    <xf numFmtId="0" fontId="8" fillId="0" borderId="0" xfId="0" applyFont="1" applyAlignment="1">
      <alignment horizontal="left"/>
    </xf>
    <xf numFmtId="166" fontId="45" fillId="0" borderId="0" xfId="8" applyFont="1" applyAlignment="1">
      <alignment horizontal="left" vertical="top"/>
    </xf>
    <xf numFmtId="0" fontId="15" fillId="0" borderId="14" xfId="0" applyFont="1" applyFill="1" applyBorder="1" applyAlignment="1">
      <alignment wrapText="1"/>
    </xf>
    <xf numFmtId="0" fontId="15" fillId="0" borderId="46" xfId="0" applyFont="1" applyFill="1" applyBorder="1" applyAlignment="1">
      <alignment wrapText="1"/>
    </xf>
    <xf numFmtId="0" fontId="15" fillId="0" borderId="1" xfId="0" applyFont="1" applyFill="1" applyBorder="1" applyAlignment="1">
      <alignment wrapText="1"/>
    </xf>
    <xf numFmtId="1" fontId="15" fillId="3" borderId="22" xfId="14" applyNumberFormat="1" applyFont="1" applyFill="1" applyBorder="1"/>
    <xf numFmtId="1" fontId="15" fillId="13" borderId="22" xfId="12" applyNumberFormat="1" applyFont="1" applyFill="1" applyBorder="1"/>
    <xf numFmtId="1" fontId="15" fillId="3" borderId="19" xfId="12" applyNumberFormat="1" applyFont="1" applyFill="1" applyBorder="1"/>
    <xf numFmtId="1" fontId="15" fillId="3" borderId="11" xfId="14" applyNumberFormat="1" applyFont="1" applyFill="1" applyBorder="1"/>
    <xf numFmtId="1" fontId="15" fillId="3" borderId="11" xfId="12" applyNumberFormat="1" applyFont="1" applyFill="1" applyBorder="1"/>
    <xf numFmtId="165" fontId="13" fillId="5" borderId="0" xfId="6" applyFont="1" applyAlignment="1">
      <alignment horizontal="left"/>
    </xf>
    <xf numFmtId="166" fontId="15" fillId="0" borderId="0" xfId="8" applyFont="1" applyAlignment="1">
      <alignment horizontal="left" vertical="top" wrapText="1"/>
    </xf>
    <xf numFmtId="0" fontId="10" fillId="0" borderId="0" xfId="0" applyFont="1" applyAlignment="1">
      <alignment horizontal="left"/>
    </xf>
    <xf numFmtId="0" fontId="35" fillId="6" borderId="0" xfId="0" applyFont="1" applyFill="1" applyAlignment="1">
      <alignment horizontal="left"/>
    </xf>
    <xf numFmtId="0" fontId="46" fillId="10" borderId="13" xfId="0" applyFont="1" applyFill="1" applyBorder="1" applyAlignment="1">
      <alignment horizontal="left" wrapText="1"/>
    </xf>
    <xf numFmtId="0" fontId="38" fillId="10" borderId="3" xfId="0" applyFont="1" applyFill="1" applyBorder="1" applyAlignment="1">
      <alignment horizontal="center" wrapText="1"/>
    </xf>
    <xf numFmtId="0" fontId="39" fillId="0" borderId="28" xfId="0" applyFont="1" applyFill="1" applyBorder="1" applyAlignment="1">
      <alignment vertical="center" wrapText="1"/>
    </xf>
    <xf numFmtId="0" fontId="39" fillId="0" borderId="11" xfId="0" applyFont="1" applyFill="1" applyBorder="1" applyAlignment="1">
      <alignment vertical="center" wrapText="1"/>
    </xf>
    <xf numFmtId="0" fontId="39" fillId="0" borderId="30" xfId="0" applyFont="1" applyFill="1" applyBorder="1" applyAlignment="1">
      <alignment vertical="center" wrapText="1"/>
    </xf>
    <xf numFmtId="0" fontId="39" fillId="12" borderId="28" xfId="0" applyFont="1" applyFill="1" applyBorder="1" applyAlignment="1">
      <alignment horizontal="center"/>
    </xf>
    <xf numFmtId="0" fontId="39" fillId="12" borderId="47" xfId="0" applyFont="1" applyFill="1" applyBorder="1" applyAlignment="1">
      <alignment horizontal="center"/>
    </xf>
    <xf numFmtId="0" fontId="39" fillId="12" borderId="11" xfId="0" applyFont="1" applyFill="1" applyBorder="1" applyAlignment="1">
      <alignment horizontal="center"/>
    </xf>
    <xf numFmtId="0" fontId="39" fillId="12" borderId="48" xfId="0" applyFont="1" applyFill="1" applyBorder="1" applyAlignment="1">
      <alignment horizontal="center"/>
    </xf>
    <xf numFmtId="0" fontId="39" fillId="12" borderId="30" xfId="0" applyFont="1" applyFill="1" applyBorder="1" applyAlignment="1">
      <alignment horizontal="center"/>
    </xf>
    <xf numFmtId="0" fontId="39" fillId="12" borderId="49" xfId="0" applyFont="1" applyFill="1" applyBorder="1" applyAlignment="1">
      <alignment horizontal="center"/>
    </xf>
    <xf numFmtId="165" fontId="49" fillId="5" borderId="0" xfId="6" applyFont="1"/>
    <xf numFmtId="165" fontId="49" fillId="0" borderId="0" xfId="6" applyFont="1" applyFill="1"/>
    <xf numFmtId="166" fontId="15" fillId="0" borderId="0" xfId="8" applyFont="1" applyAlignment="1">
      <alignment horizontal="left" vertical="top"/>
    </xf>
    <xf numFmtId="166" fontId="15" fillId="0" borderId="0" xfId="8" applyFont="1" applyAlignment="1">
      <alignment vertical="top"/>
    </xf>
    <xf numFmtId="166" fontId="15" fillId="0" borderId="0" xfId="8" applyFont="1">
      <alignment vertical="top" wrapText="1"/>
    </xf>
    <xf numFmtId="0" fontId="46" fillId="10" borderId="26" xfId="0" applyFont="1" applyFill="1" applyBorder="1" applyAlignment="1">
      <alignment horizontal="left" wrapText="1"/>
    </xf>
    <xf numFmtId="0" fontId="50" fillId="12" borderId="42" xfId="0" applyFont="1" applyFill="1" applyBorder="1" applyAlignment="1">
      <alignment wrapText="1"/>
    </xf>
    <xf numFmtId="0" fontId="50" fillId="12" borderId="14" xfId="0" applyFont="1" applyFill="1" applyBorder="1" applyAlignment="1">
      <alignment wrapText="1"/>
    </xf>
    <xf numFmtId="0" fontId="50" fillId="12" borderId="3" xfId="0" applyFont="1" applyFill="1" applyBorder="1" applyAlignment="1">
      <alignment wrapText="1"/>
    </xf>
    <xf numFmtId="0" fontId="50" fillId="12" borderId="0" xfId="0" applyFont="1" applyFill="1" applyBorder="1" applyAlignment="1">
      <alignment wrapText="1"/>
    </xf>
    <xf numFmtId="0" fontId="50" fillId="12" borderId="46" xfId="0" applyFont="1" applyFill="1" applyBorder="1" applyAlignment="1">
      <alignment wrapText="1"/>
    </xf>
    <xf numFmtId="0" fontId="50" fillId="12" borderId="5" xfId="0" applyFont="1" applyFill="1" applyBorder="1" applyAlignment="1">
      <alignment wrapText="1"/>
    </xf>
    <xf numFmtId="0" fontId="50" fillId="12" borderId="40" xfId="0" applyFont="1" applyFill="1" applyBorder="1" applyAlignment="1">
      <alignment wrapText="1"/>
    </xf>
    <xf numFmtId="0" fontId="50" fillId="12" borderId="1" xfId="0" applyFont="1" applyFill="1" applyBorder="1" applyAlignment="1">
      <alignment wrapText="1"/>
    </xf>
    <xf numFmtId="0" fontId="50" fillId="12" borderId="10" xfId="0" applyFont="1" applyFill="1" applyBorder="1" applyAlignment="1">
      <alignment wrapText="1"/>
    </xf>
    <xf numFmtId="0" fontId="43" fillId="0" borderId="0" xfId="0" applyFont="1"/>
    <xf numFmtId="0" fontId="5" fillId="0" borderId="3" xfId="1" applyBorder="1"/>
    <xf numFmtId="0" fontId="0" fillId="0" borderId="5" xfId="0" applyBorder="1" applyAlignment="1">
      <alignment horizontal="left"/>
    </xf>
    <xf numFmtId="14" fontId="0" fillId="0" borderId="5" xfId="0" applyNumberFormat="1" applyBorder="1" applyAlignment="1">
      <alignment horizontal="left"/>
    </xf>
    <xf numFmtId="2" fontId="0" fillId="0" borderId="5" xfId="0" applyNumberFormat="1" applyBorder="1" applyAlignment="1">
      <alignment horizontal="left"/>
    </xf>
    <xf numFmtId="0" fontId="0" fillId="0" borderId="35" xfId="0" applyBorder="1" applyAlignment="1">
      <alignment vertical="top"/>
    </xf>
    <xf numFmtId="0" fontId="0" fillId="0" borderId="5" xfId="0" applyBorder="1" applyAlignment="1">
      <alignment vertical="top" wrapText="1"/>
    </xf>
    <xf numFmtId="0" fontId="0" fillId="0" borderId="39" xfId="0" applyBorder="1" applyAlignment="1">
      <alignment vertical="top"/>
    </xf>
    <xf numFmtId="0" fontId="0" fillId="0" borderId="10" xfId="0" applyBorder="1" applyAlignment="1">
      <alignment vertical="top" wrapText="1"/>
    </xf>
    <xf numFmtId="0" fontId="0" fillId="0" borderId="0" xfId="0"/>
    <xf numFmtId="0" fontId="0" fillId="0" borderId="5" xfId="0" applyBorder="1"/>
    <xf numFmtId="0" fontId="0" fillId="0" borderId="10" xfId="0" applyBorder="1"/>
    <xf numFmtId="0" fontId="20" fillId="0" borderId="0" xfId="0" applyFont="1"/>
    <xf numFmtId="165" fontId="13" fillId="10" borderId="0" xfId="6" applyFont="1" applyFill="1"/>
    <xf numFmtId="0" fontId="10" fillId="0" borderId="0" xfId="0" applyFont="1" applyBorder="1"/>
    <xf numFmtId="0" fontId="10" fillId="0" borderId="0" xfId="0" applyFont="1"/>
    <xf numFmtId="0" fontId="0" fillId="0" borderId="0" xfId="0" applyFont="1"/>
    <xf numFmtId="0" fontId="37" fillId="10" borderId="35" xfId="0" applyFont="1" applyFill="1" applyBorder="1"/>
    <xf numFmtId="0" fontId="0" fillId="0" borderId="35" xfId="0" applyBorder="1"/>
    <xf numFmtId="0" fontId="0" fillId="0" borderId="0" xfId="0" applyAlignment="1">
      <alignment horizontal="left"/>
    </xf>
    <xf numFmtId="0" fontId="20" fillId="12" borderId="0" xfId="0" applyFont="1" applyFill="1"/>
    <xf numFmtId="0" fontId="10" fillId="3" borderId="11" xfId="0" applyFont="1" applyFill="1" applyBorder="1"/>
    <xf numFmtId="1" fontId="10" fillId="3" borderId="22" xfId="0" applyNumberFormat="1" applyFont="1" applyFill="1" applyBorder="1"/>
    <xf numFmtId="0" fontId="16" fillId="10" borderId="41" xfId="0" applyFont="1" applyFill="1" applyBorder="1" applyAlignment="1">
      <alignment horizontal="left" wrapText="1"/>
    </xf>
    <xf numFmtId="165" fontId="13" fillId="10" borderId="0" xfId="6" applyFont="1" applyFill="1" applyAlignment="1">
      <alignment horizontal="left"/>
    </xf>
    <xf numFmtId="0" fontId="20" fillId="0" borderId="0" xfId="0" applyFont="1" applyAlignment="1">
      <alignment horizontal="left"/>
    </xf>
    <xf numFmtId="0" fontId="25" fillId="3" borderId="11" xfId="0" applyFont="1" applyFill="1" applyBorder="1" applyProtection="1">
      <protection locked="0"/>
    </xf>
    <xf numFmtId="0" fontId="22" fillId="3" borderId="41" xfId="0" applyFont="1" applyFill="1" applyBorder="1" applyAlignment="1">
      <alignment horizontal="left"/>
    </xf>
    <xf numFmtId="0" fontId="0" fillId="2" borderId="35" xfId="0" applyFill="1" applyBorder="1"/>
    <xf numFmtId="0" fontId="0" fillId="9" borderId="35" xfId="0" applyFill="1" applyBorder="1"/>
    <xf numFmtId="0" fontId="0" fillId="11" borderId="35" xfId="0" applyFill="1" applyBorder="1"/>
    <xf numFmtId="0" fontId="0" fillId="12" borderId="35" xfId="0" applyFill="1" applyBorder="1"/>
    <xf numFmtId="0" fontId="0" fillId="3" borderId="35" xfId="0" applyFill="1" applyBorder="1"/>
    <xf numFmtId="0" fontId="0" fillId="13" borderId="39" xfId="0" applyFill="1" applyBorder="1"/>
    <xf numFmtId="0" fontId="37" fillId="10" borderId="13" xfId="0" applyFont="1" applyFill="1" applyBorder="1"/>
    <xf numFmtId="0" fontId="44" fillId="10" borderId="12" xfId="0" applyFont="1" applyFill="1" applyBorder="1"/>
    <xf numFmtId="0" fontId="38" fillId="10" borderId="11" xfId="0" applyFont="1" applyFill="1" applyBorder="1" applyAlignment="1">
      <alignment horizontal="center" wrapText="1"/>
    </xf>
    <xf numFmtId="0" fontId="39" fillId="3" borderId="11" xfId="0" applyFont="1" applyFill="1" applyBorder="1" applyAlignment="1">
      <alignment vertical="center" wrapText="1"/>
    </xf>
    <xf numFmtId="0" fontId="47" fillId="3" borderId="11" xfId="0" applyFont="1" applyFill="1" applyBorder="1" applyAlignment="1">
      <alignment horizontal="center"/>
    </xf>
    <xf numFmtId="0" fontId="39" fillId="3" borderId="51" xfId="0" applyFont="1" applyFill="1" applyBorder="1" applyAlignment="1">
      <alignment vertical="center" wrapText="1"/>
    </xf>
    <xf numFmtId="0" fontId="47" fillId="3" borderId="51" xfId="0" applyFont="1" applyFill="1" applyBorder="1" applyAlignment="1">
      <alignment horizontal="center"/>
    </xf>
    <xf numFmtId="0" fontId="46" fillId="10" borderId="11" xfId="0" applyFont="1" applyFill="1" applyBorder="1" applyAlignment="1">
      <alignment wrapText="1"/>
    </xf>
    <xf numFmtId="0" fontId="8" fillId="0" borderId="0" xfId="0" quotePrefix="1" applyFont="1"/>
    <xf numFmtId="166" fontId="15" fillId="3" borderId="11" xfId="13" applyFont="1" applyFill="1" applyBorder="1" applyAlignment="1">
      <alignment horizontal="left"/>
    </xf>
    <xf numFmtId="0" fontId="22" fillId="3" borderId="35" xfId="0" applyFont="1" applyFill="1" applyBorder="1" applyAlignment="1" applyProtection="1">
      <alignment horizontal="left"/>
      <protection locked="0"/>
    </xf>
    <xf numFmtId="0" fontId="22" fillId="3" borderId="39" xfId="0" applyFont="1" applyFill="1" applyBorder="1" applyAlignment="1" applyProtection="1">
      <alignment horizontal="left"/>
      <protection locked="0"/>
    </xf>
    <xf numFmtId="0" fontId="37" fillId="10" borderId="26" xfId="0" applyFont="1" applyFill="1" applyBorder="1" applyAlignment="1">
      <alignment horizontal="center"/>
    </xf>
    <xf numFmtId="0" fontId="39" fillId="0" borderId="52" xfId="0" applyFont="1" applyFill="1" applyBorder="1" applyAlignment="1">
      <alignment vertical="center" wrapText="1"/>
    </xf>
    <xf numFmtId="0" fontId="39" fillId="0" borderId="53" xfId="0" applyFont="1" applyFill="1" applyBorder="1" applyAlignment="1">
      <alignment vertical="center" wrapText="1"/>
    </xf>
    <xf numFmtId="0" fontId="39" fillId="0" borderId="54" xfId="0" applyFont="1" applyFill="1" applyBorder="1" applyAlignment="1">
      <alignment vertical="center" wrapText="1"/>
    </xf>
    <xf numFmtId="0" fontId="25" fillId="3" borderId="27" xfId="0" applyFont="1" applyFill="1" applyBorder="1" applyProtection="1">
      <protection locked="0"/>
    </xf>
    <xf numFmtId="0" fontId="25" fillId="3" borderId="28" xfId="0" applyFont="1" applyFill="1" applyBorder="1" applyProtection="1">
      <protection locked="0"/>
    </xf>
    <xf numFmtId="0" fontId="25" fillId="3" borderId="47" xfId="0" applyFont="1" applyFill="1" applyBorder="1" applyProtection="1">
      <protection locked="0"/>
    </xf>
    <xf numFmtId="0" fontId="25" fillId="3" borderId="8" xfId="0" applyFont="1" applyFill="1" applyBorder="1" applyProtection="1">
      <protection locked="0"/>
    </xf>
    <xf numFmtId="0" fontId="25" fillId="3" borderId="48" xfId="0" applyFont="1" applyFill="1" applyBorder="1" applyProtection="1">
      <protection locked="0"/>
    </xf>
    <xf numFmtId="0" fontId="25" fillId="3" borderId="50" xfId="0" applyFont="1" applyFill="1" applyBorder="1" applyProtection="1">
      <protection locked="0"/>
    </xf>
    <xf numFmtId="0" fontId="25" fillId="3" borderId="30" xfId="0" applyFont="1" applyFill="1" applyBorder="1" applyProtection="1">
      <protection locked="0"/>
    </xf>
    <xf numFmtId="0" fontId="25" fillId="3" borderId="49" xfId="0" applyFont="1" applyFill="1" applyBorder="1" applyProtection="1">
      <protection locked="0"/>
    </xf>
    <xf numFmtId="0" fontId="50" fillId="12" borderId="0" xfId="0" applyFont="1" applyFill="1" applyAlignment="1">
      <alignment wrapText="1"/>
    </xf>
    <xf numFmtId="164" fontId="0" fillId="13" borderId="11" xfId="0" applyNumberFormat="1" applyFill="1" applyBorder="1" applyAlignment="1">
      <alignment wrapText="1"/>
    </xf>
    <xf numFmtId="2" fontId="0" fillId="0" borderId="4" xfId="0" applyNumberFormat="1" applyFont="1" applyBorder="1"/>
    <xf numFmtId="0" fontId="0" fillId="0" borderId="5" xfId="0" applyFont="1" applyBorder="1" applyAlignment="1">
      <alignment wrapText="1"/>
    </xf>
    <xf numFmtId="0" fontId="0" fillId="0" borderId="5" xfId="0" applyFont="1" applyBorder="1"/>
    <xf numFmtId="0" fontId="15" fillId="0" borderId="4" xfId="0" applyFont="1" applyFill="1" applyBorder="1"/>
    <xf numFmtId="0" fontId="15" fillId="0" borderId="5" xfId="0" applyFont="1" applyFill="1" applyBorder="1"/>
    <xf numFmtId="0" fontId="0" fillId="0" borderId="6" xfId="0" applyBorder="1" applyAlignment="1">
      <alignment horizontal="left" vertical="top" wrapText="1"/>
    </xf>
    <xf numFmtId="0" fontId="0" fillId="0" borderId="7" xfId="0" applyBorder="1" applyAlignment="1">
      <alignment horizontal="left" vertical="top" wrapText="1"/>
    </xf>
    <xf numFmtId="0" fontId="8" fillId="0" borderId="14" xfId="0" applyFont="1" applyBorder="1" applyAlignment="1">
      <alignment horizontal="center" vertical="center"/>
    </xf>
    <xf numFmtId="0" fontId="8" fillId="0" borderId="46" xfId="0" applyFont="1" applyBorder="1" applyAlignment="1">
      <alignment horizontal="center" vertical="center"/>
    </xf>
    <xf numFmtId="0" fontId="8" fillId="0" borderId="1" xfId="0" applyFont="1" applyBorder="1" applyAlignment="1">
      <alignment horizontal="center" vertical="center"/>
    </xf>
    <xf numFmtId="0" fontId="39" fillId="12" borderId="27" xfId="0" applyFont="1" applyFill="1" applyBorder="1" applyAlignment="1" applyProtection="1">
      <alignment horizontal="left" vertical="center" wrapText="1"/>
      <protection locked="0"/>
    </xf>
    <xf numFmtId="0" fontId="39" fillId="12" borderId="8" xfId="0" applyFont="1" applyFill="1" applyBorder="1" applyAlignment="1" applyProtection="1">
      <alignment horizontal="left" vertical="center" wrapText="1"/>
      <protection locked="0"/>
    </xf>
    <xf numFmtId="0" fontId="39" fillId="12" borderId="50" xfId="0" applyFont="1" applyFill="1" applyBorder="1" applyAlignment="1" applyProtection="1">
      <alignment horizontal="left" vertical="center" wrapText="1"/>
      <protection locked="0"/>
    </xf>
    <xf numFmtId="0" fontId="39" fillId="12" borderId="2" xfId="0" applyFont="1" applyFill="1" applyBorder="1" applyAlignment="1" applyProtection="1">
      <alignment horizontal="left" vertical="center" wrapText="1"/>
      <protection locked="0"/>
    </xf>
    <xf numFmtId="0" fontId="39" fillId="12" borderId="4" xfId="0" applyFont="1" applyFill="1" applyBorder="1" applyAlignment="1" applyProtection="1">
      <alignment horizontal="left" vertical="center" wrapText="1"/>
      <protection locked="0"/>
    </xf>
    <xf numFmtId="0" fontId="39" fillId="12" borderId="9" xfId="0" applyFont="1" applyFill="1" applyBorder="1" applyAlignment="1" applyProtection="1">
      <alignment horizontal="left" vertical="center" wrapText="1"/>
      <protection locked="0"/>
    </xf>
    <xf numFmtId="0" fontId="39" fillId="12" borderId="29" xfId="0" applyFont="1" applyFill="1" applyBorder="1" applyAlignment="1" applyProtection="1">
      <alignment horizontal="left" vertical="center" wrapText="1"/>
      <protection locked="0"/>
    </xf>
    <xf numFmtId="0" fontId="15" fillId="12" borderId="14" xfId="0" applyFont="1" applyFill="1" applyBorder="1" applyAlignment="1">
      <alignment horizontal="left" vertical="center" wrapText="1"/>
    </xf>
    <xf numFmtId="0" fontId="15" fillId="12" borderId="46" xfId="0" applyFont="1" applyFill="1" applyBorder="1" applyAlignment="1">
      <alignment horizontal="left" vertical="center" wrapText="1"/>
    </xf>
    <xf numFmtId="0" fontId="15" fillId="12" borderId="1" xfId="0" applyFont="1" applyFill="1" applyBorder="1" applyAlignment="1">
      <alignment horizontal="left" vertical="center" wrapText="1"/>
    </xf>
    <xf numFmtId="0" fontId="39" fillId="3" borderId="51" xfId="0" applyFont="1" applyFill="1" applyBorder="1" applyAlignment="1" applyProtection="1">
      <alignment horizontal="center" vertical="center" wrapText="1"/>
      <protection locked="0"/>
    </xf>
    <xf numFmtId="0" fontId="39" fillId="3" borderId="11" xfId="0" applyFont="1" applyFill="1" applyBorder="1" applyAlignment="1" applyProtection="1">
      <alignment horizontal="center" vertical="center" wrapText="1"/>
      <protection locked="0"/>
    </xf>
    <xf numFmtId="0" fontId="38" fillId="10" borderId="11" xfId="0" applyFont="1" applyFill="1" applyBorder="1" applyAlignment="1">
      <alignment horizontal="center" wrapText="1"/>
    </xf>
    <xf numFmtId="0" fontId="14" fillId="10" borderId="43" xfId="7" applyFont="1" applyFill="1" applyBorder="1"/>
    <xf numFmtId="0" fontId="14" fillId="10" borderId="44" xfId="7" applyFont="1" applyFill="1" applyBorder="1"/>
    <xf numFmtId="0" fontId="14" fillId="10" borderId="45" xfId="7" applyFont="1" applyFill="1" applyBorder="1"/>
    <xf numFmtId="0" fontId="38" fillId="10" borderId="21" xfId="0" applyFont="1" applyFill="1" applyBorder="1" applyAlignment="1">
      <alignment horizontal="center" wrapText="1"/>
    </xf>
    <xf numFmtId="0" fontId="38" fillId="10" borderId="20" xfId="0" applyFont="1" applyFill="1" applyBorder="1" applyAlignment="1">
      <alignment horizontal="center" wrapText="1"/>
    </xf>
    <xf numFmtId="0" fontId="38" fillId="10" borderId="0" xfId="0" applyFont="1" applyFill="1" applyBorder="1" applyAlignment="1">
      <alignment horizontal="center" wrapText="1"/>
    </xf>
    <xf numFmtId="0" fontId="38" fillId="10" borderId="17" xfId="0" applyFont="1" applyFill="1" applyBorder="1" applyAlignment="1">
      <alignment horizontal="center" wrapText="1"/>
    </xf>
    <xf numFmtId="0" fontId="38" fillId="10" borderId="15" xfId="0" applyFont="1" applyFill="1" applyBorder="1" applyAlignment="1">
      <alignment horizontal="center" wrapText="1"/>
    </xf>
    <xf numFmtId="0" fontId="38" fillId="10" borderId="18" xfId="0" applyFont="1" applyFill="1" applyBorder="1" applyAlignment="1">
      <alignment horizontal="center" wrapText="1"/>
    </xf>
    <xf numFmtId="0" fontId="38" fillId="10" borderId="16" xfId="0" applyFont="1" applyFill="1" applyBorder="1" applyAlignment="1">
      <alignment horizontal="center" wrapText="1"/>
    </xf>
    <xf numFmtId="0" fontId="40" fillId="10" borderId="21" xfId="2" applyFont="1" applyFill="1" applyBorder="1" applyAlignment="1">
      <alignment horizontal="center" wrapText="1"/>
    </xf>
    <xf numFmtId="0" fontId="40" fillId="10" borderId="20" xfId="2" applyFont="1" applyFill="1" applyBorder="1" applyAlignment="1">
      <alignment horizontal="center" wrapText="1"/>
    </xf>
    <xf numFmtId="0" fontId="40" fillId="10" borderId="0" xfId="2" applyFont="1" applyFill="1" applyBorder="1" applyAlignment="1">
      <alignment horizontal="center" wrapText="1"/>
    </xf>
    <xf numFmtId="0" fontId="40" fillId="10" borderId="17" xfId="2" applyFont="1" applyFill="1" applyBorder="1" applyAlignment="1">
      <alignment horizontal="center" wrapText="1"/>
    </xf>
    <xf numFmtId="0" fontId="40" fillId="10" borderId="18" xfId="2" applyFont="1" applyFill="1" applyBorder="1" applyAlignment="1">
      <alignment horizontal="center" wrapText="1"/>
    </xf>
    <xf numFmtId="0" fontId="40" fillId="10" borderId="16" xfId="2" applyFont="1" applyFill="1" applyBorder="1" applyAlignment="1">
      <alignment horizontal="center" wrapText="1"/>
    </xf>
    <xf numFmtId="0" fontId="29" fillId="3" borderId="14" xfId="5" applyFont="1" applyFill="1" applyBorder="1" applyAlignment="1" applyProtection="1">
      <alignment horizontal="left" vertical="center"/>
    </xf>
    <xf numFmtId="0" fontId="29" fillId="3" borderId="46" xfId="5" applyFont="1" applyFill="1" applyBorder="1" applyAlignment="1" applyProtection="1">
      <alignment horizontal="left" vertical="center"/>
    </xf>
    <xf numFmtId="0" fontId="29" fillId="3" borderId="1" xfId="5" applyFont="1" applyFill="1" applyBorder="1" applyAlignment="1" applyProtection="1">
      <alignment horizontal="left" vertical="center"/>
    </xf>
    <xf numFmtId="0" fontId="38" fillId="10" borderId="42" xfId="0" applyFont="1" applyFill="1" applyBorder="1" applyAlignment="1">
      <alignment horizontal="center" wrapText="1"/>
    </xf>
    <xf numFmtId="0" fontId="40" fillId="10" borderId="15" xfId="0" applyFont="1" applyFill="1" applyBorder="1" applyAlignment="1">
      <alignment horizontal="center" wrapText="1"/>
    </xf>
    <xf numFmtId="0" fontId="37" fillId="10" borderId="11" xfId="15" applyFont="1" applyFill="1" applyBorder="1" applyAlignment="1">
      <alignment horizontal="center" wrapText="1" shrinkToFit="1"/>
    </xf>
    <xf numFmtId="0" fontId="37" fillId="10" borderId="11" xfId="2" applyFont="1" applyFill="1" applyBorder="1" applyAlignment="1">
      <alignment horizontal="center" wrapText="1"/>
    </xf>
  </cellXfs>
  <cellStyles count="23">
    <cellStyle name="Brought" xfId="14" xr:uid="{0227536B-1D17-43DA-B0E5-F1B1E639E133}"/>
    <cellStyle name="Column Heading" xfId="7" xr:uid="{76D967A6-C0CC-4AD8-A82B-AFF38F397B50}"/>
    <cellStyle name="Heading 3" xfId="4" builtinId="18"/>
    <cellStyle name="Hyperlink" xfId="1" builtinId="8"/>
    <cellStyle name="Inputs" xfId="13" xr:uid="{8BEDFBA5-1D1E-47F5-85B0-A6B223FC87ED}"/>
    <cellStyle name="Inputs_percent" xfId="9" xr:uid="{5B9BC5B1-EC5B-4F14-A4E8-772CDF6A1F7D}"/>
    <cellStyle name="Normal" xfId="0" builtinId="0"/>
    <cellStyle name="Normal 2" xfId="2" xr:uid="{4AA78DAC-AB5B-440F-BC9C-F9BEC69FBA87}"/>
    <cellStyle name="Normal 2 2" xfId="18" xr:uid="{3F022F15-A3EE-4CCE-94B0-F8090EF8114C}"/>
    <cellStyle name="Normal 2 2 2" xfId="15" xr:uid="{42F742E1-B243-436E-ADED-D759FC7EE8E2}"/>
    <cellStyle name="Normal 2 3" xfId="19" xr:uid="{3E361976-CD64-447C-B0E5-6E9A2021BDDD}"/>
    <cellStyle name="Normal 2 4" xfId="17" xr:uid="{63F61A49-3883-4222-88ED-AAEAA57ACDE3}"/>
    <cellStyle name="Normal 2 5" xfId="21" xr:uid="{08F2B3A6-8438-4B40-9E6E-8BF73C801B62}"/>
    <cellStyle name="Normal 3" xfId="20" xr:uid="{FF649C9E-46CD-4528-8980-D6FB48A00A62}"/>
    <cellStyle name="Normal 4" xfId="16" xr:uid="{5DF2692B-2F9E-4DFC-B33F-A8E990B9B73F}"/>
    <cellStyle name="Normal 4 2" xfId="22" xr:uid="{C8ADB587-1BFA-47E0-A934-AD6ECB9AC00C}"/>
    <cellStyle name="Normal_blue" xfId="12" xr:uid="{1CA388B0-B381-413E-B478-AF05AE3326D2}"/>
    <cellStyle name="Normal_percent" xfId="10" xr:uid="{DEBBBACD-9D3C-4FE4-94B9-984237BD135B}"/>
    <cellStyle name="Output" xfId="5" builtinId="21"/>
    <cellStyle name="Percent" xfId="3" builtinId="5"/>
    <cellStyle name="Sheet Heading" xfId="6" xr:uid="{D27C407F-FDE0-4C08-9AEC-1E3E9F7A2F99}"/>
    <cellStyle name="Text" xfId="8" xr:uid="{71874737-4D14-459E-A3A2-D177B04A0E21}"/>
    <cellStyle name="Tick_test" xfId="11" xr:uid="{9F7263E4-011A-4AFA-9265-8C34CE158677}"/>
  </cellStyles>
  <dxfs count="0"/>
  <tableStyles count="0" defaultTableStyle="TableStyleMedium2" defaultPivotStyle="PivotStyleLight16"/>
  <colors>
    <mruColors>
      <color rgb="FF008080"/>
      <color rgb="FFFFFF99"/>
      <color rgb="FFCCFFFF"/>
      <color rgb="FF66FFFF"/>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379446-11DE-4C07-91EF-C6B5D397433B}">
  <sheetPr codeName="Sheet1"/>
  <dimension ref="A1:D55"/>
  <sheetViews>
    <sheetView showGridLines="0" workbookViewId="0"/>
  </sheetViews>
  <sheetFormatPr defaultColWidth="0" defaultRowHeight="13.2" zeroHeight="1" x14ac:dyDescent="0.25"/>
  <cols>
    <col min="1" max="1" width="9.109375" customWidth="1"/>
    <col min="2" max="2" width="24.109375" customWidth="1"/>
    <col min="3" max="3" width="124.44140625" customWidth="1"/>
    <col min="4" max="4" width="9.109375" customWidth="1"/>
    <col min="5" max="16384" width="9.109375" hidden="1"/>
  </cols>
  <sheetData>
    <row r="1" spans="2:3" s="43" customFormat="1" x14ac:dyDescent="0.25"/>
    <row r="2" spans="2:3" s="43" customFormat="1" ht="30" x14ac:dyDescent="0.5">
      <c r="B2" s="187" t="s">
        <v>194</v>
      </c>
    </row>
    <row r="3" spans="2:3" ht="13.8" thickBot="1" x14ac:dyDescent="0.3"/>
    <row r="4" spans="2:3" ht="14.4" x14ac:dyDescent="0.3">
      <c r="B4" s="102" t="s">
        <v>0</v>
      </c>
      <c r="C4" s="229" t="s">
        <v>176</v>
      </c>
    </row>
    <row r="5" spans="2:3" x14ac:dyDescent="0.25">
      <c r="B5" s="103" t="s">
        <v>1</v>
      </c>
      <c r="C5" s="230" t="s">
        <v>104</v>
      </c>
    </row>
    <row r="6" spans="2:3" x14ac:dyDescent="0.25">
      <c r="B6" s="103" t="s">
        <v>2</v>
      </c>
      <c r="C6" s="230" t="s">
        <v>177</v>
      </c>
    </row>
    <row r="7" spans="2:3" x14ac:dyDescent="0.25">
      <c r="B7" s="103" t="s">
        <v>3</v>
      </c>
      <c r="C7" s="230" t="s">
        <v>177</v>
      </c>
    </row>
    <row r="8" spans="2:3" x14ac:dyDescent="0.25">
      <c r="B8" s="103" t="s">
        <v>4</v>
      </c>
      <c r="C8" s="231">
        <v>44742</v>
      </c>
    </row>
    <row r="9" spans="2:3" x14ac:dyDescent="0.25">
      <c r="B9" s="103" t="s">
        <v>5</v>
      </c>
      <c r="C9" s="232" t="s">
        <v>214</v>
      </c>
    </row>
    <row r="10" spans="2:3" s="43" customFormat="1" x14ac:dyDescent="0.25">
      <c r="B10" s="108"/>
      <c r="C10" s="2"/>
    </row>
    <row r="11" spans="2:3" ht="14.4" x14ac:dyDescent="0.3">
      <c r="B11" s="104" t="s">
        <v>6</v>
      </c>
      <c r="C11" s="105"/>
    </row>
    <row r="12" spans="2:3" ht="31.5" customHeight="1" x14ac:dyDescent="0.25">
      <c r="B12" s="293" t="s">
        <v>196</v>
      </c>
      <c r="C12" s="294"/>
    </row>
    <row r="13" spans="2:3" ht="14.4" x14ac:dyDescent="0.3">
      <c r="B13" s="106" t="s">
        <v>7</v>
      </c>
      <c r="C13" s="107" t="s">
        <v>6</v>
      </c>
    </row>
    <row r="14" spans="2:3" ht="14.4" x14ac:dyDescent="0.3">
      <c r="B14" s="106" t="s">
        <v>5</v>
      </c>
      <c r="C14" s="107" t="s">
        <v>8</v>
      </c>
    </row>
    <row r="15" spans="2:3" s="237" customFormat="1" x14ac:dyDescent="0.25">
      <c r="B15" s="291" t="s">
        <v>214</v>
      </c>
      <c r="C15" s="292" t="s">
        <v>215</v>
      </c>
    </row>
    <row r="16" spans="2:3" s="237" customFormat="1" x14ac:dyDescent="0.25">
      <c r="B16" s="291" t="s">
        <v>212</v>
      </c>
      <c r="C16" s="292" t="s">
        <v>213</v>
      </c>
    </row>
    <row r="17" spans="2:3" s="237" customFormat="1" x14ac:dyDescent="0.25">
      <c r="B17" s="291" t="s">
        <v>195</v>
      </c>
      <c r="C17" s="292" t="s">
        <v>197</v>
      </c>
    </row>
    <row r="18" spans="2:3" x14ac:dyDescent="0.25">
      <c r="B18" s="288" t="s">
        <v>193</v>
      </c>
      <c r="C18" s="289" t="s">
        <v>198</v>
      </c>
    </row>
    <row r="19" spans="2:3" s="237" customFormat="1" x14ac:dyDescent="0.25">
      <c r="B19" s="288" t="s">
        <v>191</v>
      </c>
      <c r="C19" s="289" t="s">
        <v>192</v>
      </c>
    </row>
    <row r="20" spans="2:3" s="237" customFormat="1" x14ac:dyDescent="0.25">
      <c r="B20" s="288" t="s">
        <v>178</v>
      </c>
      <c r="C20" s="289" t="s">
        <v>179</v>
      </c>
    </row>
    <row r="21" spans="2:3" x14ac:dyDescent="0.25">
      <c r="B21" s="288" t="s">
        <v>187</v>
      </c>
      <c r="C21" s="290" t="s">
        <v>190</v>
      </c>
    </row>
    <row r="22" spans="2:3" x14ac:dyDescent="0.25">
      <c r="B22" s="288" t="s">
        <v>180</v>
      </c>
      <c r="C22" s="289" t="s">
        <v>157</v>
      </c>
    </row>
    <row r="23" spans="2:3" x14ac:dyDescent="0.25">
      <c r="B23" s="1"/>
    </row>
    <row r="24" spans="2:3" ht="13.8" thickBot="1" x14ac:dyDescent="0.3">
      <c r="B24" s="3"/>
      <c r="C24" s="4"/>
    </row>
    <row r="25" spans="2:3" x14ac:dyDescent="0.25"/>
    <row r="26" spans="2:3" ht="13.8" thickBot="1" x14ac:dyDescent="0.3"/>
    <row r="27" spans="2:3" ht="13.8" thickBot="1" x14ac:dyDescent="0.3">
      <c r="B27" s="185" t="s">
        <v>105</v>
      </c>
      <c r="C27" s="186"/>
    </row>
    <row r="28" spans="2:3" ht="26.4" x14ac:dyDescent="0.25">
      <c r="B28" s="233">
        <v>1</v>
      </c>
      <c r="C28" s="234" t="s">
        <v>181</v>
      </c>
    </row>
    <row r="29" spans="2:3" ht="39.6" x14ac:dyDescent="0.25">
      <c r="B29" s="233">
        <v>2</v>
      </c>
      <c r="C29" s="234" t="s">
        <v>167</v>
      </c>
    </row>
    <row r="30" spans="2:3" ht="27" thickBot="1" x14ac:dyDescent="0.3">
      <c r="B30" s="235">
        <v>3</v>
      </c>
      <c r="C30" s="236" t="s">
        <v>199</v>
      </c>
    </row>
    <row r="31" spans="2:3" x14ac:dyDescent="0.25"/>
    <row r="32" spans="2:3" ht="13.8" thickBot="1" x14ac:dyDescent="0.3"/>
    <row r="33" spans="2:3" ht="13.8" thickBot="1" x14ac:dyDescent="0.3">
      <c r="B33" s="262" t="s">
        <v>141</v>
      </c>
      <c r="C33" s="263"/>
    </row>
    <row r="34" spans="2:3" s="43" customFormat="1" x14ac:dyDescent="0.25">
      <c r="B34" s="246"/>
      <c r="C34" s="238"/>
    </row>
    <row r="35" spans="2:3" x14ac:dyDescent="0.25">
      <c r="B35" s="256" t="s">
        <v>142</v>
      </c>
      <c r="C35" s="238" t="s">
        <v>143</v>
      </c>
    </row>
    <row r="36" spans="2:3" x14ac:dyDescent="0.25">
      <c r="B36" s="257" t="s">
        <v>144</v>
      </c>
      <c r="C36" s="238" t="s">
        <v>145</v>
      </c>
    </row>
    <row r="37" spans="2:3" x14ac:dyDescent="0.25">
      <c r="B37" s="258" t="s">
        <v>146</v>
      </c>
      <c r="C37" s="238" t="s">
        <v>156</v>
      </c>
    </row>
    <row r="38" spans="2:3" x14ac:dyDescent="0.25">
      <c r="B38" s="246"/>
      <c r="C38" s="238"/>
    </row>
    <row r="39" spans="2:3" x14ac:dyDescent="0.25">
      <c r="B39" s="245" t="s">
        <v>154</v>
      </c>
      <c r="C39" s="238" t="s">
        <v>155</v>
      </c>
    </row>
    <row r="40" spans="2:3" s="43" customFormat="1" x14ac:dyDescent="0.25">
      <c r="B40" s="246" t="s">
        <v>152</v>
      </c>
      <c r="C40" s="238" t="s">
        <v>153</v>
      </c>
    </row>
    <row r="41" spans="2:3" x14ac:dyDescent="0.25">
      <c r="B41" s="259" t="s">
        <v>147</v>
      </c>
      <c r="C41" s="238" t="s">
        <v>148</v>
      </c>
    </row>
    <row r="42" spans="2:3" x14ac:dyDescent="0.25">
      <c r="B42" s="260" t="s">
        <v>149</v>
      </c>
      <c r="C42" s="238" t="s">
        <v>151</v>
      </c>
    </row>
    <row r="43" spans="2:3" ht="13.8" thickBot="1" x14ac:dyDescent="0.3">
      <c r="B43" s="261" t="s">
        <v>150</v>
      </c>
      <c r="C43" s="239" t="s">
        <v>216</v>
      </c>
    </row>
    <row r="44" spans="2:3" x14ac:dyDescent="0.25"/>
    <row r="45" spans="2:3" x14ac:dyDescent="0.25"/>
    <row r="46" spans="2:3" x14ac:dyDescent="0.25"/>
    <row r="47" spans="2:3" x14ac:dyDescent="0.25"/>
    <row r="48" spans="2:3" x14ac:dyDescent="0.25"/>
    <row r="49" x14ac:dyDescent="0.25"/>
    <row r="50" x14ac:dyDescent="0.25"/>
    <row r="51" x14ac:dyDescent="0.25"/>
    <row r="52" x14ac:dyDescent="0.25"/>
    <row r="53" x14ac:dyDescent="0.25"/>
    <row r="54" x14ac:dyDescent="0.25"/>
    <row r="55" x14ac:dyDescent="0.25"/>
  </sheetData>
  <mergeCells count="1">
    <mergeCell ref="B12:C12"/>
  </mergeCell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DC3B99-D014-464E-9B69-6B655AE31344}">
  <sheetPr codeName="Sheet2">
    <tabColor theme="9"/>
  </sheetPr>
  <dimension ref="A1:V420"/>
  <sheetViews>
    <sheetView showGridLines="0" zoomScale="85" zoomScaleNormal="85" workbookViewId="0">
      <selection activeCell="R5" sqref="R5"/>
    </sheetView>
  </sheetViews>
  <sheetFormatPr defaultColWidth="0" defaultRowHeight="13.2" zeroHeight="1" x14ac:dyDescent="0.25"/>
  <cols>
    <col min="1" max="1" width="4.109375" style="200" customWidth="1"/>
    <col min="2" max="2" width="22.88671875" style="69" customWidth="1"/>
    <col min="3" max="3" width="23.109375" style="200" customWidth="1"/>
    <col min="4" max="19" width="13.88671875" style="69" customWidth="1"/>
    <col min="20" max="21" width="13.109375" style="69" customWidth="1"/>
    <col min="22" max="22" width="9.109375" style="69" hidden="1" customWidth="1"/>
    <col min="23" max="16384" width="9.109375" style="69" hidden="1"/>
  </cols>
  <sheetData>
    <row r="1" spans="1:22" ht="36.75" customHeight="1" x14ac:dyDescent="0.4">
      <c r="A1" s="198" t="s">
        <v>26</v>
      </c>
      <c r="B1" s="32"/>
      <c r="C1" s="198"/>
      <c r="D1" s="32"/>
      <c r="E1" s="32"/>
      <c r="F1" s="32"/>
      <c r="G1" s="32"/>
      <c r="H1" s="32"/>
      <c r="I1" s="32"/>
      <c r="J1" s="32"/>
      <c r="K1" s="32"/>
      <c r="L1" s="32"/>
      <c r="M1" s="32"/>
      <c r="N1" s="32"/>
      <c r="O1" s="32"/>
      <c r="P1" s="32"/>
      <c r="Q1" s="32"/>
      <c r="R1" s="32"/>
      <c r="S1" s="32"/>
      <c r="T1" s="32"/>
      <c r="U1" s="66"/>
      <c r="V1" s="66"/>
    </row>
    <row r="2" spans="1:22" x14ac:dyDescent="0.25"/>
    <row r="3" spans="1:22" ht="12.75" customHeight="1" x14ac:dyDescent="0.25">
      <c r="A3" s="189" t="s">
        <v>170</v>
      </c>
      <c r="B3" s="199"/>
      <c r="C3" s="199"/>
      <c r="D3" s="199"/>
      <c r="E3" s="199"/>
      <c r="F3" s="199"/>
      <c r="G3" s="199"/>
      <c r="H3" s="199"/>
      <c r="I3" s="199"/>
      <c r="J3" s="199"/>
      <c r="K3" s="199"/>
      <c r="L3" s="199"/>
      <c r="M3" s="199"/>
      <c r="N3" s="199"/>
      <c r="O3" s="199"/>
      <c r="P3" s="199"/>
      <c r="Q3" s="199"/>
      <c r="R3" s="199"/>
      <c r="S3" s="199"/>
      <c r="T3" s="199"/>
    </row>
    <row r="4" spans="1:22" x14ac:dyDescent="0.25">
      <c r="A4" s="200" t="s">
        <v>171</v>
      </c>
      <c r="R4" s="270" t="s">
        <v>188</v>
      </c>
    </row>
    <row r="5" spans="1:22" x14ac:dyDescent="0.25">
      <c r="R5" s="249" cm="1">
        <f t="array" ref="R5">NOptions_SEA</f>
        <v>10</v>
      </c>
    </row>
    <row r="6" spans="1:22" ht="14.4" thickBot="1" x14ac:dyDescent="0.3">
      <c r="B6" s="144"/>
      <c r="C6" s="201"/>
      <c r="D6" s="144"/>
      <c r="E6" s="144"/>
      <c r="F6" s="144"/>
      <c r="G6" s="144"/>
      <c r="H6" s="144"/>
      <c r="I6" s="144"/>
      <c r="J6" s="144"/>
      <c r="K6" s="144"/>
      <c r="L6" s="144"/>
      <c r="M6" s="144"/>
      <c r="N6" s="144"/>
      <c r="O6" s="144"/>
      <c r="P6" s="144"/>
      <c r="Q6" s="144"/>
      <c r="R6" s="144"/>
      <c r="S6" s="144"/>
      <c r="T6" s="144"/>
    </row>
    <row r="7" spans="1:22" ht="31.8" thickBot="1" x14ac:dyDescent="0.3">
      <c r="A7" s="274" t="s">
        <v>169</v>
      </c>
      <c r="B7" s="145" t="s">
        <v>28</v>
      </c>
      <c r="C7" s="202" t="s">
        <v>27</v>
      </c>
      <c r="D7" s="146" t="s">
        <v>29</v>
      </c>
      <c r="E7" s="146" t="s">
        <v>204</v>
      </c>
      <c r="F7" s="146" t="s">
        <v>30</v>
      </c>
      <c r="G7" s="146" t="s">
        <v>31</v>
      </c>
      <c r="H7" s="146" t="s">
        <v>32</v>
      </c>
      <c r="I7" s="146" t="s">
        <v>33</v>
      </c>
      <c r="J7" s="146" t="s">
        <v>34</v>
      </c>
      <c r="K7" s="146" t="s">
        <v>35</v>
      </c>
      <c r="L7" s="146" t="s">
        <v>36</v>
      </c>
      <c r="M7" s="146" t="s">
        <v>37</v>
      </c>
      <c r="N7" s="203" t="s">
        <v>38</v>
      </c>
      <c r="O7" s="203" t="s">
        <v>39</v>
      </c>
      <c r="P7" s="203" t="s">
        <v>40</v>
      </c>
      <c r="Q7" s="146" t="s">
        <v>41</v>
      </c>
      <c r="R7" s="146" t="s">
        <v>42</v>
      </c>
      <c r="S7" s="146" t="s">
        <v>43</v>
      </c>
      <c r="T7" s="146" t="s">
        <v>44</v>
      </c>
    </row>
    <row r="8" spans="1:22" x14ac:dyDescent="0.25">
      <c r="A8" s="295">
        <v>1</v>
      </c>
      <c r="B8" s="275" t="s">
        <v>45</v>
      </c>
      <c r="C8" s="298" t="s">
        <v>217</v>
      </c>
      <c r="D8" s="207">
        <v>5</v>
      </c>
      <c r="E8" s="207">
        <v>4</v>
      </c>
      <c r="F8" s="207">
        <v>4</v>
      </c>
      <c r="G8" s="207">
        <v>4</v>
      </c>
      <c r="H8" s="207">
        <v>6</v>
      </c>
      <c r="I8" s="207">
        <v>4</v>
      </c>
      <c r="J8" s="207">
        <v>4</v>
      </c>
      <c r="K8" s="207">
        <v>5</v>
      </c>
      <c r="L8" s="207">
        <v>5</v>
      </c>
      <c r="M8" s="207">
        <v>6</v>
      </c>
      <c r="N8" s="207">
        <v>6</v>
      </c>
      <c r="O8" s="207">
        <v>2</v>
      </c>
      <c r="P8" s="207">
        <v>4</v>
      </c>
      <c r="Q8" s="207">
        <v>6</v>
      </c>
      <c r="R8" s="207">
        <v>6</v>
      </c>
      <c r="S8" s="207">
        <v>6</v>
      </c>
      <c r="T8" s="208">
        <v>6</v>
      </c>
    </row>
    <row r="9" spans="1:22" x14ac:dyDescent="0.25">
      <c r="A9" s="296"/>
      <c r="B9" s="276" t="s">
        <v>46</v>
      </c>
      <c r="C9" s="299"/>
      <c r="D9" s="209">
        <v>6</v>
      </c>
      <c r="E9" s="209">
        <v>6</v>
      </c>
      <c r="F9" s="209">
        <v>6</v>
      </c>
      <c r="G9" s="209">
        <v>6</v>
      </c>
      <c r="H9" s="209">
        <v>6</v>
      </c>
      <c r="I9" s="209">
        <v>6</v>
      </c>
      <c r="J9" s="209">
        <v>6</v>
      </c>
      <c r="K9" s="209">
        <v>6</v>
      </c>
      <c r="L9" s="209">
        <v>6</v>
      </c>
      <c r="M9" s="209">
        <v>6</v>
      </c>
      <c r="N9" s="209">
        <v>7</v>
      </c>
      <c r="O9" s="209">
        <v>6</v>
      </c>
      <c r="P9" s="209">
        <v>6</v>
      </c>
      <c r="Q9" s="209">
        <v>6</v>
      </c>
      <c r="R9" s="209">
        <v>6</v>
      </c>
      <c r="S9" s="209">
        <v>6</v>
      </c>
      <c r="T9" s="210">
        <v>6</v>
      </c>
    </row>
    <row r="10" spans="1:22" x14ac:dyDescent="0.25">
      <c r="A10" s="296"/>
      <c r="B10" s="276" t="s">
        <v>47</v>
      </c>
      <c r="C10" s="299"/>
      <c r="D10" s="209">
        <v>5</v>
      </c>
      <c r="E10" s="209">
        <v>6</v>
      </c>
      <c r="F10" s="209">
        <v>6</v>
      </c>
      <c r="G10" s="209">
        <v>6</v>
      </c>
      <c r="H10" s="209">
        <v>4</v>
      </c>
      <c r="I10" s="209">
        <v>4</v>
      </c>
      <c r="J10" s="209">
        <v>6</v>
      </c>
      <c r="K10" s="209">
        <v>6</v>
      </c>
      <c r="L10" s="209">
        <v>4</v>
      </c>
      <c r="M10" s="209">
        <v>6</v>
      </c>
      <c r="N10" s="209">
        <v>6</v>
      </c>
      <c r="O10" s="209">
        <v>6</v>
      </c>
      <c r="P10" s="209">
        <v>6</v>
      </c>
      <c r="Q10" s="209">
        <v>6</v>
      </c>
      <c r="R10" s="209">
        <v>5</v>
      </c>
      <c r="S10" s="209">
        <v>6</v>
      </c>
      <c r="T10" s="210">
        <v>6</v>
      </c>
    </row>
    <row r="11" spans="1:22" ht="13.8" thickBot="1" x14ac:dyDescent="0.3">
      <c r="A11" s="297"/>
      <c r="B11" s="277" t="s">
        <v>48</v>
      </c>
      <c r="C11" s="304"/>
      <c r="D11" s="211">
        <v>6</v>
      </c>
      <c r="E11" s="211">
        <v>8</v>
      </c>
      <c r="F11" s="211">
        <v>6</v>
      </c>
      <c r="G11" s="211">
        <v>6</v>
      </c>
      <c r="H11" s="211">
        <v>6</v>
      </c>
      <c r="I11" s="211">
        <v>6</v>
      </c>
      <c r="J11" s="211">
        <v>6</v>
      </c>
      <c r="K11" s="211">
        <v>6</v>
      </c>
      <c r="L11" s="211">
        <v>6</v>
      </c>
      <c r="M11" s="211">
        <v>8</v>
      </c>
      <c r="N11" s="211">
        <v>8</v>
      </c>
      <c r="O11" s="211">
        <v>6</v>
      </c>
      <c r="P11" s="211">
        <v>6</v>
      </c>
      <c r="Q11" s="211">
        <v>6</v>
      </c>
      <c r="R11" s="211">
        <v>6</v>
      </c>
      <c r="S11" s="211">
        <v>6</v>
      </c>
      <c r="T11" s="212">
        <v>6</v>
      </c>
    </row>
    <row r="12" spans="1:22" x14ac:dyDescent="0.25">
      <c r="A12" s="295">
        <f>A8+1</f>
        <v>2</v>
      </c>
      <c r="B12" s="204" t="s">
        <v>45</v>
      </c>
      <c r="C12" s="301" t="s">
        <v>218</v>
      </c>
      <c r="D12" s="207">
        <v>5</v>
      </c>
      <c r="E12" s="207">
        <v>4</v>
      </c>
      <c r="F12" s="207">
        <v>4</v>
      </c>
      <c r="G12" s="207">
        <v>4</v>
      </c>
      <c r="H12" s="207">
        <v>6</v>
      </c>
      <c r="I12" s="207">
        <v>4</v>
      </c>
      <c r="J12" s="207">
        <v>4</v>
      </c>
      <c r="K12" s="207">
        <v>5</v>
      </c>
      <c r="L12" s="207">
        <v>5</v>
      </c>
      <c r="M12" s="207">
        <v>6</v>
      </c>
      <c r="N12" s="207">
        <v>6</v>
      </c>
      <c r="O12" s="207">
        <v>4</v>
      </c>
      <c r="P12" s="207">
        <v>4</v>
      </c>
      <c r="Q12" s="207">
        <v>6</v>
      </c>
      <c r="R12" s="207">
        <v>6</v>
      </c>
      <c r="S12" s="207">
        <v>6</v>
      </c>
      <c r="T12" s="208">
        <v>6</v>
      </c>
    </row>
    <row r="13" spans="1:22" x14ac:dyDescent="0.25">
      <c r="A13" s="296"/>
      <c r="B13" s="205" t="s">
        <v>46</v>
      </c>
      <c r="C13" s="302"/>
      <c r="D13" s="209">
        <v>6</v>
      </c>
      <c r="E13" s="209">
        <v>6</v>
      </c>
      <c r="F13" s="209">
        <v>6</v>
      </c>
      <c r="G13" s="209">
        <v>6</v>
      </c>
      <c r="H13" s="209">
        <v>6</v>
      </c>
      <c r="I13" s="209">
        <v>6</v>
      </c>
      <c r="J13" s="209">
        <v>6</v>
      </c>
      <c r="K13" s="209">
        <v>6</v>
      </c>
      <c r="L13" s="209">
        <v>6</v>
      </c>
      <c r="M13" s="209">
        <v>6</v>
      </c>
      <c r="N13" s="209">
        <v>7</v>
      </c>
      <c r="O13" s="209">
        <v>6</v>
      </c>
      <c r="P13" s="209">
        <v>6</v>
      </c>
      <c r="Q13" s="209">
        <v>6</v>
      </c>
      <c r="R13" s="209">
        <v>6</v>
      </c>
      <c r="S13" s="209">
        <v>6</v>
      </c>
      <c r="T13" s="210">
        <v>6</v>
      </c>
    </row>
    <row r="14" spans="1:22" x14ac:dyDescent="0.25">
      <c r="A14" s="296"/>
      <c r="B14" s="205" t="s">
        <v>47</v>
      </c>
      <c r="C14" s="302"/>
      <c r="D14" s="209">
        <v>5</v>
      </c>
      <c r="E14" s="209">
        <v>6</v>
      </c>
      <c r="F14" s="209">
        <v>6</v>
      </c>
      <c r="G14" s="209">
        <v>6</v>
      </c>
      <c r="H14" s="209">
        <v>4</v>
      </c>
      <c r="I14" s="209">
        <v>4</v>
      </c>
      <c r="J14" s="209">
        <v>6</v>
      </c>
      <c r="K14" s="209">
        <v>6</v>
      </c>
      <c r="L14" s="209">
        <v>4</v>
      </c>
      <c r="M14" s="209">
        <v>6</v>
      </c>
      <c r="N14" s="209">
        <v>6</v>
      </c>
      <c r="O14" s="209">
        <v>6</v>
      </c>
      <c r="P14" s="209">
        <v>6</v>
      </c>
      <c r="Q14" s="209">
        <v>6</v>
      </c>
      <c r="R14" s="209">
        <v>5</v>
      </c>
      <c r="S14" s="209">
        <v>6</v>
      </c>
      <c r="T14" s="210">
        <v>6</v>
      </c>
    </row>
    <row r="15" spans="1:22" ht="13.8" thickBot="1" x14ac:dyDescent="0.3">
      <c r="A15" s="297"/>
      <c r="B15" s="206" t="s">
        <v>48</v>
      </c>
      <c r="C15" s="303"/>
      <c r="D15" s="211" t="s">
        <v>9</v>
      </c>
      <c r="E15" s="211">
        <v>8</v>
      </c>
      <c r="F15" s="211">
        <v>6</v>
      </c>
      <c r="G15" s="211">
        <v>6</v>
      </c>
      <c r="H15" s="211">
        <v>6</v>
      </c>
      <c r="I15" s="211">
        <v>6</v>
      </c>
      <c r="J15" s="211">
        <v>6</v>
      </c>
      <c r="K15" s="211">
        <v>6</v>
      </c>
      <c r="L15" s="211">
        <v>6</v>
      </c>
      <c r="M15" s="211">
        <v>8</v>
      </c>
      <c r="N15" s="211">
        <v>8</v>
      </c>
      <c r="O15" s="211">
        <v>6</v>
      </c>
      <c r="P15" s="211">
        <v>8</v>
      </c>
      <c r="Q15" s="211">
        <v>6</v>
      </c>
      <c r="R15" s="211">
        <v>6</v>
      </c>
      <c r="S15" s="211">
        <v>6</v>
      </c>
      <c r="T15" s="212">
        <v>6</v>
      </c>
    </row>
    <row r="16" spans="1:22" x14ac:dyDescent="0.25">
      <c r="A16" s="295">
        <f>A12+1</f>
        <v>3</v>
      </c>
      <c r="B16" s="204" t="s">
        <v>45</v>
      </c>
      <c r="C16" s="298" t="s">
        <v>219</v>
      </c>
      <c r="D16" s="207">
        <v>4</v>
      </c>
      <c r="E16" s="207">
        <v>6</v>
      </c>
      <c r="F16" s="207">
        <v>4</v>
      </c>
      <c r="G16" s="207">
        <v>2</v>
      </c>
      <c r="H16" s="207">
        <v>6</v>
      </c>
      <c r="I16" s="207">
        <v>4</v>
      </c>
      <c r="J16" s="207">
        <v>4</v>
      </c>
      <c r="K16" s="207">
        <v>5</v>
      </c>
      <c r="L16" s="207">
        <v>0</v>
      </c>
      <c r="M16" s="207">
        <v>6</v>
      </c>
      <c r="N16" s="207">
        <v>6</v>
      </c>
      <c r="O16" s="207">
        <v>4</v>
      </c>
      <c r="P16" s="207">
        <v>3</v>
      </c>
      <c r="Q16" s="207">
        <v>6</v>
      </c>
      <c r="R16" s="207">
        <v>3</v>
      </c>
      <c r="S16" s="207">
        <v>5</v>
      </c>
      <c r="T16" s="208">
        <v>6</v>
      </c>
    </row>
    <row r="17" spans="1:20" x14ac:dyDescent="0.25">
      <c r="A17" s="296"/>
      <c r="B17" s="205" t="s">
        <v>46</v>
      </c>
      <c r="C17" s="299"/>
      <c r="D17" s="209">
        <v>6</v>
      </c>
      <c r="E17" s="209">
        <v>6</v>
      </c>
      <c r="F17" s="209">
        <v>6</v>
      </c>
      <c r="G17" s="209">
        <v>8</v>
      </c>
      <c r="H17" s="209">
        <v>6</v>
      </c>
      <c r="I17" s="209">
        <v>6</v>
      </c>
      <c r="J17" s="209">
        <v>6</v>
      </c>
      <c r="K17" s="209">
        <v>6</v>
      </c>
      <c r="L17" s="209">
        <v>6</v>
      </c>
      <c r="M17" s="209">
        <v>6</v>
      </c>
      <c r="N17" s="209">
        <v>7</v>
      </c>
      <c r="O17" s="209">
        <v>6</v>
      </c>
      <c r="P17" s="209">
        <v>6</v>
      </c>
      <c r="Q17" s="209">
        <v>6</v>
      </c>
      <c r="R17" s="209">
        <v>6</v>
      </c>
      <c r="S17" s="209">
        <v>6</v>
      </c>
      <c r="T17" s="210">
        <v>6</v>
      </c>
    </row>
    <row r="18" spans="1:20" x14ac:dyDescent="0.25">
      <c r="A18" s="296"/>
      <c r="B18" s="205" t="s">
        <v>47</v>
      </c>
      <c r="C18" s="299"/>
      <c r="D18" s="209">
        <v>6</v>
      </c>
      <c r="E18" s="209">
        <v>6</v>
      </c>
      <c r="F18" s="209">
        <v>6</v>
      </c>
      <c r="G18" s="209">
        <v>6</v>
      </c>
      <c r="H18" s="209">
        <v>6</v>
      </c>
      <c r="I18" s="209">
        <v>6</v>
      </c>
      <c r="J18" s="209">
        <v>6</v>
      </c>
      <c r="K18" s="209">
        <v>5</v>
      </c>
      <c r="L18" s="209">
        <v>4</v>
      </c>
      <c r="M18" s="209">
        <v>6</v>
      </c>
      <c r="N18" s="209">
        <v>6</v>
      </c>
      <c r="O18" s="209">
        <v>6</v>
      </c>
      <c r="P18" s="209">
        <v>6</v>
      </c>
      <c r="Q18" s="209">
        <v>6</v>
      </c>
      <c r="R18" s="209">
        <v>4</v>
      </c>
      <c r="S18" s="209">
        <v>6</v>
      </c>
      <c r="T18" s="210">
        <v>6</v>
      </c>
    </row>
    <row r="19" spans="1:20" ht="13.8" thickBot="1" x14ac:dyDescent="0.3">
      <c r="A19" s="297"/>
      <c r="B19" s="206" t="s">
        <v>48</v>
      </c>
      <c r="C19" s="304"/>
      <c r="D19" s="211">
        <v>6</v>
      </c>
      <c r="E19" s="211">
        <v>6</v>
      </c>
      <c r="F19" s="211">
        <v>6</v>
      </c>
      <c r="G19" s="211">
        <v>6</v>
      </c>
      <c r="H19" s="211">
        <v>6</v>
      </c>
      <c r="I19" s="211">
        <v>6</v>
      </c>
      <c r="J19" s="211">
        <v>6</v>
      </c>
      <c r="K19" s="211">
        <v>6</v>
      </c>
      <c r="L19" s="211">
        <v>6</v>
      </c>
      <c r="M19" s="211">
        <v>8</v>
      </c>
      <c r="N19" s="211">
        <v>8</v>
      </c>
      <c r="O19" s="211">
        <v>6</v>
      </c>
      <c r="P19" s="211">
        <v>8</v>
      </c>
      <c r="Q19" s="211">
        <v>6</v>
      </c>
      <c r="R19" s="211">
        <v>6</v>
      </c>
      <c r="S19" s="211">
        <v>6</v>
      </c>
      <c r="T19" s="212">
        <v>6</v>
      </c>
    </row>
    <row r="20" spans="1:20" x14ac:dyDescent="0.25">
      <c r="A20" s="295">
        <f>A16+1</f>
        <v>4</v>
      </c>
      <c r="B20" s="204" t="s">
        <v>45</v>
      </c>
      <c r="C20" s="301">
        <v>38</v>
      </c>
      <c r="D20" s="207">
        <v>4</v>
      </c>
      <c r="E20" s="207">
        <v>6</v>
      </c>
      <c r="F20" s="207">
        <v>4</v>
      </c>
      <c r="G20" s="207">
        <v>2</v>
      </c>
      <c r="H20" s="207">
        <v>6</v>
      </c>
      <c r="I20" s="207">
        <v>4</v>
      </c>
      <c r="J20" s="207">
        <v>6</v>
      </c>
      <c r="K20" s="207">
        <v>5</v>
      </c>
      <c r="L20" s="207">
        <v>0</v>
      </c>
      <c r="M20" s="207">
        <v>6</v>
      </c>
      <c r="N20" s="207">
        <v>6</v>
      </c>
      <c r="O20" s="207">
        <v>6</v>
      </c>
      <c r="P20" s="207">
        <v>2</v>
      </c>
      <c r="Q20" s="207">
        <v>6</v>
      </c>
      <c r="R20" s="207">
        <v>3</v>
      </c>
      <c r="S20" s="207">
        <v>6</v>
      </c>
      <c r="T20" s="208">
        <v>4</v>
      </c>
    </row>
    <row r="21" spans="1:20" x14ac:dyDescent="0.25">
      <c r="A21" s="296"/>
      <c r="B21" s="205" t="s">
        <v>46</v>
      </c>
      <c r="C21" s="302"/>
      <c r="D21" s="209">
        <v>6</v>
      </c>
      <c r="E21" s="209">
        <v>6</v>
      </c>
      <c r="F21" s="209">
        <v>6</v>
      </c>
      <c r="G21" s="209">
        <v>8</v>
      </c>
      <c r="H21" s="209">
        <v>6</v>
      </c>
      <c r="I21" s="209">
        <v>6</v>
      </c>
      <c r="J21" s="209">
        <v>6</v>
      </c>
      <c r="K21" s="209">
        <v>6</v>
      </c>
      <c r="L21" s="209">
        <v>6</v>
      </c>
      <c r="M21" s="209">
        <v>6</v>
      </c>
      <c r="N21" s="209">
        <v>7</v>
      </c>
      <c r="O21" s="209">
        <v>6</v>
      </c>
      <c r="P21" s="209">
        <v>6</v>
      </c>
      <c r="Q21" s="209">
        <v>6</v>
      </c>
      <c r="R21" s="209">
        <v>6</v>
      </c>
      <c r="S21" s="209">
        <v>6</v>
      </c>
      <c r="T21" s="210">
        <v>6</v>
      </c>
    </row>
    <row r="22" spans="1:20" x14ac:dyDescent="0.25">
      <c r="A22" s="296"/>
      <c r="B22" s="205" t="s">
        <v>47</v>
      </c>
      <c r="C22" s="302"/>
      <c r="D22" s="209">
        <v>4</v>
      </c>
      <c r="E22" s="209">
        <v>2</v>
      </c>
      <c r="F22" s="209">
        <v>6</v>
      </c>
      <c r="G22" s="209">
        <v>6</v>
      </c>
      <c r="H22" s="209">
        <v>6</v>
      </c>
      <c r="I22" s="209">
        <v>4</v>
      </c>
      <c r="J22" s="209">
        <v>6</v>
      </c>
      <c r="K22" s="209">
        <v>6</v>
      </c>
      <c r="L22" s="209">
        <v>5</v>
      </c>
      <c r="M22" s="209">
        <v>6</v>
      </c>
      <c r="N22" s="209">
        <v>6</v>
      </c>
      <c r="O22" s="209">
        <v>6</v>
      </c>
      <c r="P22" s="209">
        <v>6</v>
      </c>
      <c r="Q22" s="209">
        <v>6</v>
      </c>
      <c r="R22" s="209">
        <v>6</v>
      </c>
      <c r="S22" s="209">
        <v>6</v>
      </c>
      <c r="T22" s="210">
        <v>3</v>
      </c>
    </row>
    <row r="23" spans="1:20" ht="13.8" thickBot="1" x14ac:dyDescent="0.3">
      <c r="A23" s="297"/>
      <c r="B23" s="206" t="s">
        <v>48</v>
      </c>
      <c r="C23" s="303"/>
      <c r="D23" s="211">
        <v>6</v>
      </c>
      <c r="E23" s="211">
        <v>6</v>
      </c>
      <c r="F23" s="211">
        <v>6</v>
      </c>
      <c r="G23" s="211">
        <v>6</v>
      </c>
      <c r="H23" s="211">
        <v>6</v>
      </c>
      <c r="I23" s="211">
        <v>8</v>
      </c>
      <c r="J23" s="211">
        <v>7</v>
      </c>
      <c r="K23" s="211">
        <v>6</v>
      </c>
      <c r="L23" s="211">
        <v>6</v>
      </c>
      <c r="M23" s="211">
        <v>8</v>
      </c>
      <c r="N23" s="211">
        <v>7</v>
      </c>
      <c r="O23" s="211">
        <v>6</v>
      </c>
      <c r="P23" s="211">
        <v>8</v>
      </c>
      <c r="Q23" s="211">
        <v>8</v>
      </c>
      <c r="R23" s="211">
        <v>10</v>
      </c>
      <c r="S23" s="211">
        <v>6</v>
      </c>
      <c r="T23" s="212">
        <v>6</v>
      </c>
    </row>
    <row r="24" spans="1:20" x14ac:dyDescent="0.25">
      <c r="A24" s="295">
        <f>A20+1</f>
        <v>5</v>
      </c>
      <c r="B24" s="204" t="s">
        <v>45</v>
      </c>
      <c r="C24" s="298">
        <v>57</v>
      </c>
      <c r="D24" s="207">
        <v>1</v>
      </c>
      <c r="E24" s="207">
        <v>2</v>
      </c>
      <c r="F24" s="207">
        <v>4</v>
      </c>
      <c r="G24" s="207">
        <v>0</v>
      </c>
      <c r="H24" s="207">
        <v>6</v>
      </c>
      <c r="I24" s="207">
        <v>4</v>
      </c>
      <c r="J24" s="207">
        <v>2</v>
      </c>
      <c r="K24" s="207">
        <v>5</v>
      </c>
      <c r="L24" s="207">
        <v>1</v>
      </c>
      <c r="M24" s="207">
        <v>6</v>
      </c>
      <c r="N24" s="207">
        <v>6</v>
      </c>
      <c r="O24" s="207">
        <v>4</v>
      </c>
      <c r="P24" s="207">
        <v>4</v>
      </c>
      <c r="Q24" s="207">
        <v>6</v>
      </c>
      <c r="R24" s="207">
        <v>3</v>
      </c>
      <c r="S24" s="207">
        <v>0</v>
      </c>
      <c r="T24" s="208">
        <v>4</v>
      </c>
    </row>
    <row r="25" spans="1:20" x14ac:dyDescent="0.25">
      <c r="A25" s="296"/>
      <c r="B25" s="205" t="s">
        <v>46</v>
      </c>
      <c r="C25" s="299"/>
      <c r="D25" s="209">
        <v>6</v>
      </c>
      <c r="E25" s="209">
        <v>6</v>
      </c>
      <c r="F25" s="209">
        <v>6</v>
      </c>
      <c r="G25" s="209">
        <v>6</v>
      </c>
      <c r="H25" s="209">
        <v>6</v>
      </c>
      <c r="I25" s="209">
        <v>6</v>
      </c>
      <c r="J25" s="209">
        <v>6</v>
      </c>
      <c r="K25" s="209">
        <v>6</v>
      </c>
      <c r="L25" s="209">
        <v>6</v>
      </c>
      <c r="M25" s="209">
        <v>6</v>
      </c>
      <c r="N25" s="209">
        <v>9</v>
      </c>
      <c r="O25" s="209">
        <v>6</v>
      </c>
      <c r="P25" s="209">
        <v>6</v>
      </c>
      <c r="Q25" s="209">
        <v>6</v>
      </c>
      <c r="R25" s="209">
        <v>6</v>
      </c>
      <c r="S25" s="209">
        <v>6</v>
      </c>
      <c r="T25" s="210">
        <v>6</v>
      </c>
    </row>
    <row r="26" spans="1:20" x14ac:dyDescent="0.25">
      <c r="A26" s="296"/>
      <c r="B26" s="205" t="s">
        <v>47</v>
      </c>
      <c r="C26" s="299"/>
      <c r="D26" s="209">
        <v>4</v>
      </c>
      <c r="E26" s="209">
        <v>6</v>
      </c>
      <c r="F26" s="209">
        <v>2</v>
      </c>
      <c r="G26" s="209">
        <v>6</v>
      </c>
      <c r="H26" s="209">
        <v>4</v>
      </c>
      <c r="I26" s="209">
        <v>4</v>
      </c>
      <c r="J26" s="209">
        <v>6</v>
      </c>
      <c r="K26" s="209">
        <v>6</v>
      </c>
      <c r="L26" s="209">
        <v>3</v>
      </c>
      <c r="M26" s="209">
        <v>6</v>
      </c>
      <c r="N26" s="209">
        <v>6</v>
      </c>
      <c r="O26" s="209">
        <v>6</v>
      </c>
      <c r="P26" s="209">
        <v>6</v>
      </c>
      <c r="Q26" s="209">
        <v>6</v>
      </c>
      <c r="R26" s="209">
        <v>3</v>
      </c>
      <c r="S26" s="209">
        <v>6</v>
      </c>
      <c r="T26" s="210">
        <v>6</v>
      </c>
    </row>
    <row r="27" spans="1:20" ht="13.8" thickBot="1" x14ac:dyDescent="0.3">
      <c r="A27" s="297"/>
      <c r="B27" s="206" t="s">
        <v>48</v>
      </c>
      <c r="C27" s="304"/>
      <c r="D27" s="211">
        <v>6</v>
      </c>
      <c r="E27" s="211">
        <v>8</v>
      </c>
      <c r="F27" s="211">
        <v>6</v>
      </c>
      <c r="G27" s="211">
        <v>6</v>
      </c>
      <c r="H27" s="211">
        <v>6</v>
      </c>
      <c r="I27" s="211">
        <v>6</v>
      </c>
      <c r="J27" s="211">
        <v>10</v>
      </c>
      <c r="K27" s="211">
        <v>6</v>
      </c>
      <c r="L27" s="211">
        <v>6</v>
      </c>
      <c r="M27" s="211">
        <v>8</v>
      </c>
      <c r="N27" s="211">
        <v>10</v>
      </c>
      <c r="O27" s="211">
        <v>6</v>
      </c>
      <c r="P27" s="211">
        <v>10</v>
      </c>
      <c r="Q27" s="211">
        <v>10</v>
      </c>
      <c r="R27" s="211">
        <v>6</v>
      </c>
      <c r="S27" s="211">
        <v>6</v>
      </c>
      <c r="T27" s="212">
        <v>6</v>
      </c>
    </row>
    <row r="28" spans="1:20" x14ac:dyDescent="0.25">
      <c r="A28" s="295">
        <f>A24+1</f>
        <v>6</v>
      </c>
      <c r="B28" s="204" t="s">
        <v>45</v>
      </c>
      <c r="C28" s="301">
        <v>71</v>
      </c>
      <c r="D28" s="207">
        <v>4</v>
      </c>
      <c r="E28" s="207">
        <v>2</v>
      </c>
      <c r="F28" s="207">
        <v>4</v>
      </c>
      <c r="G28" s="207">
        <v>2</v>
      </c>
      <c r="H28" s="207">
        <v>6</v>
      </c>
      <c r="I28" s="207">
        <v>4</v>
      </c>
      <c r="J28" s="207">
        <v>6</v>
      </c>
      <c r="K28" s="207">
        <v>5</v>
      </c>
      <c r="L28" s="207">
        <v>3</v>
      </c>
      <c r="M28" s="207">
        <v>6</v>
      </c>
      <c r="N28" s="207">
        <v>6</v>
      </c>
      <c r="O28" s="207">
        <v>4</v>
      </c>
      <c r="P28" s="207">
        <v>4</v>
      </c>
      <c r="Q28" s="207">
        <v>6</v>
      </c>
      <c r="R28" s="207">
        <v>5</v>
      </c>
      <c r="S28" s="207">
        <v>0</v>
      </c>
      <c r="T28" s="208">
        <v>4</v>
      </c>
    </row>
    <row r="29" spans="1:20" x14ac:dyDescent="0.25">
      <c r="A29" s="296"/>
      <c r="B29" s="205" t="s">
        <v>46</v>
      </c>
      <c r="C29" s="302"/>
      <c r="D29" s="209">
        <v>6</v>
      </c>
      <c r="E29" s="209">
        <v>6</v>
      </c>
      <c r="F29" s="209">
        <v>6</v>
      </c>
      <c r="G29" s="209">
        <v>6</v>
      </c>
      <c r="H29" s="209">
        <v>6</v>
      </c>
      <c r="I29" s="209">
        <v>6</v>
      </c>
      <c r="J29" s="209">
        <v>6</v>
      </c>
      <c r="K29" s="209">
        <v>6</v>
      </c>
      <c r="L29" s="209">
        <v>6</v>
      </c>
      <c r="M29" s="209">
        <v>6</v>
      </c>
      <c r="N29" s="209">
        <v>7</v>
      </c>
      <c r="O29" s="209">
        <v>6</v>
      </c>
      <c r="P29" s="209">
        <v>6</v>
      </c>
      <c r="Q29" s="209">
        <v>6</v>
      </c>
      <c r="R29" s="209">
        <v>6</v>
      </c>
      <c r="S29" s="209">
        <v>6</v>
      </c>
      <c r="T29" s="210">
        <v>6</v>
      </c>
    </row>
    <row r="30" spans="1:20" x14ac:dyDescent="0.25">
      <c r="A30" s="296"/>
      <c r="B30" s="205" t="s">
        <v>47</v>
      </c>
      <c r="C30" s="302"/>
      <c r="D30" s="209">
        <v>4</v>
      </c>
      <c r="E30" s="209">
        <v>6</v>
      </c>
      <c r="F30" s="209">
        <v>4</v>
      </c>
      <c r="G30" s="209">
        <v>6</v>
      </c>
      <c r="H30" s="209">
        <v>4</v>
      </c>
      <c r="I30" s="209">
        <v>4</v>
      </c>
      <c r="J30" s="209">
        <v>6</v>
      </c>
      <c r="K30" s="209">
        <v>6</v>
      </c>
      <c r="L30" s="209">
        <v>3</v>
      </c>
      <c r="M30" s="209">
        <v>6</v>
      </c>
      <c r="N30" s="209">
        <v>6</v>
      </c>
      <c r="O30" s="209">
        <v>6</v>
      </c>
      <c r="P30" s="209">
        <v>6</v>
      </c>
      <c r="Q30" s="209">
        <v>6</v>
      </c>
      <c r="R30" s="209">
        <v>5</v>
      </c>
      <c r="S30" s="209">
        <v>6</v>
      </c>
      <c r="T30" s="210">
        <v>6</v>
      </c>
    </row>
    <row r="31" spans="1:20" ht="13.8" thickBot="1" x14ac:dyDescent="0.3">
      <c r="A31" s="297"/>
      <c r="B31" s="206" t="s">
        <v>48</v>
      </c>
      <c r="C31" s="303"/>
      <c r="D31" s="211">
        <v>6</v>
      </c>
      <c r="E31" s="211">
        <v>10</v>
      </c>
      <c r="F31" s="211">
        <v>6</v>
      </c>
      <c r="G31" s="211">
        <v>6</v>
      </c>
      <c r="H31" s="211">
        <v>6</v>
      </c>
      <c r="I31" s="211">
        <v>8</v>
      </c>
      <c r="J31" s="211">
        <v>6</v>
      </c>
      <c r="K31" s="211">
        <v>6</v>
      </c>
      <c r="L31" s="211">
        <v>6</v>
      </c>
      <c r="M31" s="211">
        <v>8</v>
      </c>
      <c r="N31" s="211">
        <v>10</v>
      </c>
      <c r="O31" s="211">
        <v>6</v>
      </c>
      <c r="P31" s="211">
        <v>10</v>
      </c>
      <c r="Q31" s="211">
        <v>8</v>
      </c>
      <c r="R31" s="211">
        <v>6</v>
      </c>
      <c r="S31" s="211">
        <v>6</v>
      </c>
      <c r="T31" s="212">
        <v>6</v>
      </c>
    </row>
    <row r="32" spans="1:20" x14ac:dyDescent="0.25">
      <c r="A32" s="295">
        <f>A28+1</f>
        <v>7</v>
      </c>
      <c r="B32" s="204" t="s">
        <v>45</v>
      </c>
      <c r="C32" s="298" t="s">
        <v>220</v>
      </c>
      <c r="D32" s="207">
        <v>5</v>
      </c>
      <c r="E32" s="207">
        <v>0</v>
      </c>
      <c r="F32" s="207">
        <v>4</v>
      </c>
      <c r="G32" s="207">
        <v>2</v>
      </c>
      <c r="H32" s="207">
        <v>6</v>
      </c>
      <c r="I32" s="207">
        <v>4</v>
      </c>
      <c r="J32" s="207">
        <v>2</v>
      </c>
      <c r="K32" s="207">
        <v>3</v>
      </c>
      <c r="L32" s="207">
        <v>1</v>
      </c>
      <c r="M32" s="207">
        <v>5</v>
      </c>
      <c r="N32" s="207">
        <v>6</v>
      </c>
      <c r="O32" s="207">
        <v>2</v>
      </c>
      <c r="P32" s="207">
        <v>4</v>
      </c>
      <c r="Q32" s="207">
        <v>6</v>
      </c>
      <c r="R32" s="207">
        <v>1</v>
      </c>
      <c r="S32" s="207">
        <v>4</v>
      </c>
      <c r="T32" s="208">
        <v>2</v>
      </c>
    </row>
    <row r="33" spans="1:20" x14ac:dyDescent="0.25">
      <c r="A33" s="296"/>
      <c r="B33" s="205" t="s">
        <v>46</v>
      </c>
      <c r="C33" s="299"/>
      <c r="D33" s="209">
        <v>6</v>
      </c>
      <c r="E33" s="209">
        <v>6</v>
      </c>
      <c r="F33" s="209">
        <v>6</v>
      </c>
      <c r="G33" s="209">
        <v>6</v>
      </c>
      <c r="H33" s="209">
        <v>6</v>
      </c>
      <c r="I33" s="209">
        <v>6</v>
      </c>
      <c r="J33" s="209">
        <v>6</v>
      </c>
      <c r="K33" s="209">
        <v>6</v>
      </c>
      <c r="L33" s="209">
        <v>6</v>
      </c>
      <c r="M33" s="209" t="s">
        <v>9</v>
      </c>
      <c r="N33" s="209">
        <v>9</v>
      </c>
      <c r="O33" s="209">
        <v>6</v>
      </c>
      <c r="P33" s="209">
        <v>6</v>
      </c>
      <c r="Q33" s="209">
        <v>6</v>
      </c>
      <c r="R33" s="209">
        <v>6</v>
      </c>
      <c r="S33" s="209">
        <v>6</v>
      </c>
      <c r="T33" s="210">
        <v>6</v>
      </c>
    </row>
    <row r="34" spans="1:20" x14ac:dyDescent="0.25">
      <c r="A34" s="296"/>
      <c r="B34" s="205" t="s">
        <v>47</v>
      </c>
      <c r="C34" s="299"/>
      <c r="D34" s="209">
        <v>4</v>
      </c>
      <c r="E34" s="209">
        <v>6</v>
      </c>
      <c r="F34" s="209">
        <v>4</v>
      </c>
      <c r="G34" s="209">
        <v>6</v>
      </c>
      <c r="H34" s="209">
        <v>4</v>
      </c>
      <c r="I34" s="209">
        <v>5</v>
      </c>
      <c r="J34" s="209">
        <v>6</v>
      </c>
      <c r="K34" s="209">
        <v>6</v>
      </c>
      <c r="L34" s="209">
        <v>0</v>
      </c>
      <c r="M34" s="209">
        <v>6</v>
      </c>
      <c r="N34" s="209">
        <v>6</v>
      </c>
      <c r="O34" s="209">
        <v>6</v>
      </c>
      <c r="P34" s="209">
        <v>6</v>
      </c>
      <c r="Q34" s="209">
        <v>6</v>
      </c>
      <c r="R34" s="209">
        <v>4</v>
      </c>
      <c r="S34" s="209">
        <v>6</v>
      </c>
      <c r="T34" s="210">
        <v>4</v>
      </c>
    </row>
    <row r="35" spans="1:20" ht="13.8" thickBot="1" x14ac:dyDescent="0.3">
      <c r="A35" s="297"/>
      <c r="B35" s="206" t="s">
        <v>48</v>
      </c>
      <c r="C35" s="304"/>
      <c r="D35" s="211">
        <v>6</v>
      </c>
      <c r="E35" s="211">
        <v>10</v>
      </c>
      <c r="F35" s="211">
        <v>6</v>
      </c>
      <c r="G35" s="211">
        <v>6</v>
      </c>
      <c r="H35" s="211">
        <v>6</v>
      </c>
      <c r="I35" s="211">
        <v>6</v>
      </c>
      <c r="J35" s="211">
        <v>10</v>
      </c>
      <c r="K35" s="211">
        <v>6</v>
      </c>
      <c r="L35" s="211">
        <v>6</v>
      </c>
      <c r="M35" s="211">
        <v>10</v>
      </c>
      <c r="N35" s="211">
        <v>12</v>
      </c>
      <c r="O35" s="211">
        <v>8</v>
      </c>
      <c r="P35" s="211">
        <v>12</v>
      </c>
      <c r="Q35" s="211">
        <v>10</v>
      </c>
      <c r="R35" s="211">
        <v>6</v>
      </c>
      <c r="S35" s="211">
        <v>6</v>
      </c>
      <c r="T35" s="212">
        <v>6</v>
      </c>
    </row>
    <row r="36" spans="1:20" x14ac:dyDescent="0.25">
      <c r="A36" s="295">
        <f>A32+1</f>
        <v>8</v>
      </c>
      <c r="B36" s="204" t="s">
        <v>45</v>
      </c>
      <c r="C36" s="301" t="s">
        <v>221</v>
      </c>
      <c r="D36" s="207">
        <v>4</v>
      </c>
      <c r="E36" s="207">
        <v>4</v>
      </c>
      <c r="F36" s="207">
        <v>4</v>
      </c>
      <c r="G36" s="207">
        <v>4</v>
      </c>
      <c r="H36" s="207">
        <v>6</v>
      </c>
      <c r="I36" s="207">
        <v>4</v>
      </c>
      <c r="J36" s="207">
        <v>6</v>
      </c>
      <c r="K36" s="207">
        <v>5</v>
      </c>
      <c r="L36" s="207">
        <v>5</v>
      </c>
      <c r="M36" s="207">
        <v>6</v>
      </c>
      <c r="N36" s="207">
        <v>6</v>
      </c>
      <c r="O36" s="207">
        <v>6</v>
      </c>
      <c r="P36" s="207">
        <v>4</v>
      </c>
      <c r="Q36" s="207">
        <v>6</v>
      </c>
      <c r="R36" s="207">
        <v>5</v>
      </c>
      <c r="S36" s="207">
        <v>6</v>
      </c>
      <c r="T36" s="208">
        <v>4</v>
      </c>
    </row>
    <row r="37" spans="1:20" x14ac:dyDescent="0.25">
      <c r="A37" s="296"/>
      <c r="B37" s="205" t="s">
        <v>46</v>
      </c>
      <c r="C37" s="302"/>
      <c r="D37" s="209">
        <v>6</v>
      </c>
      <c r="E37" s="209">
        <v>6</v>
      </c>
      <c r="F37" s="209">
        <v>6</v>
      </c>
      <c r="G37" s="209">
        <v>6</v>
      </c>
      <c r="H37" s="209">
        <v>6</v>
      </c>
      <c r="I37" s="209">
        <v>6</v>
      </c>
      <c r="J37" s="209">
        <v>6</v>
      </c>
      <c r="K37" s="209">
        <v>6</v>
      </c>
      <c r="L37" s="209">
        <v>6</v>
      </c>
      <c r="M37" s="209">
        <v>6</v>
      </c>
      <c r="N37" s="209">
        <v>7</v>
      </c>
      <c r="O37" s="209">
        <v>6</v>
      </c>
      <c r="P37" s="209">
        <v>6</v>
      </c>
      <c r="Q37" s="209">
        <v>6</v>
      </c>
      <c r="R37" s="209">
        <v>6</v>
      </c>
      <c r="S37" s="209">
        <v>6</v>
      </c>
      <c r="T37" s="210">
        <v>6</v>
      </c>
    </row>
    <row r="38" spans="1:20" x14ac:dyDescent="0.25">
      <c r="A38" s="296"/>
      <c r="B38" s="205" t="s">
        <v>47</v>
      </c>
      <c r="C38" s="302"/>
      <c r="D38" s="209">
        <v>6</v>
      </c>
      <c r="E38" s="209">
        <v>6</v>
      </c>
      <c r="F38" s="209">
        <v>6</v>
      </c>
      <c r="G38" s="209">
        <v>6</v>
      </c>
      <c r="H38" s="209">
        <v>6</v>
      </c>
      <c r="I38" s="209">
        <v>6</v>
      </c>
      <c r="J38" s="209">
        <v>6</v>
      </c>
      <c r="K38" s="209">
        <v>6</v>
      </c>
      <c r="L38" s="209">
        <v>6</v>
      </c>
      <c r="M38" s="209">
        <v>6</v>
      </c>
      <c r="N38" s="209">
        <v>6</v>
      </c>
      <c r="O38" s="209">
        <v>6</v>
      </c>
      <c r="P38" s="209">
        <v>6</v>
      </c>
      <c r="Q38" s="209">
        <v>6</v>
      </c>
      <c r="R38" s="209">
        <v>5</v>
      </c>
      <c r="S38" s="209">
        <v>6</v>
      </c>
      <c r="T38" s="210">
        <v>6</v>
      </c>
    </row>
    <row r="39" spans="1:20" ht="13.8" thickBot="1" x14ac:dyDescent="0.3">
      <c r="A39" s="297"/>
      <c r="B39" s="206" t="s">
        <v>48</v>
      </c>
      <c r="C39" s="303"/>
      <c r="D39" s="211">
        <v>6</v>
      </c>
      <c r="E39" s="211">
        <v>8</v>
      </c>
      <c r="F39" s="211">
        <v>6</v>
      </c>
      <c r="G39" s="211">
        <v>6</v>
      </c>
      <c r="H39" s="211">
        <v>6</v>
      </c>
      <c r="I39" s="211">
        <v>6</v>
      </c>
      <c r="J39" s="211">
        <v>6</v>
      </c>
      <c r="K39" s="211">
        <v>6</v>
      </c>
      <c r="L39" s="211">
        <v>6</v>
      </c>
      <c r="M39" s="211">
        <v>8</v>
      </c>
      <c r="N39" s="211">
        <v>8</v>
      </c>
      <c r="O39" s="211">
        <v>6</v>
      </c>
      <c r="P39" s="211">
        <v>8</v>
      </c>
      <c r="Q39" s="211">
        <v>8</v>
      </c>
      <c r="R39" s="211">
        <v>6</v>
      </c>
      <c r="S39" s="211">
        <v>6</v>
      </c>
      <c r="T39" s="212">
        <v>6</v>
      </c>
    </row>
    <row r="40" spans="1:20" x14ac:dyDescent="0.25">
      <c r="A40" s="295">
        <f>A36+1</f>
        <v>9</v>
      </c>
      <c r="B40" s="204" t="s">
        <v>45</v>
      </c>
      <c r="C40" s="301" t="s">
        <v>222</v>
      </c>
      <c r="D40" s="207">
        <v>4</v>
      </c>
      <c r="E40" s="207">
        <v>4</v>
      </c>
      <c r="F40" s="207">
        <v>4</v>
      </c>
      <c r="G40" s="207">
        <v>4</v>
      </c>
      <c r="H40" s="207">
        <v>6</v>
      </c>
      <c r="I40" s="207">
        <v>4</v>
      </c>
      <c r="J40" s="207">
        <v>6</v>
      </c>
      <c r="K40" s="207">
        <v>5</v>
      </c>
      <c r="L40" s="207">
        <v>5</v>
      </c>
      <c r="M40" s="207">
        <v>6</v>
      </c>
      <c r="N40" s="207">
        <v>6</v>
      </c>
      <c r="O40" s="207">
        <v>6</v>
      </c>
      <c r="P40" s="207">
        <v>4</v>
      </c>
      <c r="Q40" s="207">
        <v>6</v>
      </c>
      <c r="R40" s="207">
        <v>5</v>
      </c>
      <c r="S40" s="207">
        <v>6</v>
      </c>
      <c r="T40" s="208">
        <v>4</v>
      </c>
    </row>
    <row r="41" spans="1:20" x14ac:dyDescent="0.25">
      <c r="A41" s="296"/>
      <c r="B41" s="205" t="s">
        <v>46</v>
      </c>
      <c r="C41" s="302"/>
      <c r="D41" s="209">
        <v>6</v>
      </c>
      <c r="E41" s="209">
        <v>6</v>
      </c>
      <c r="F41" s="209">
        <v>6</v>
      </c>
      <c r="G41" s="209">
        <v>6</v>
      </c>
      <c r="H41" s="209">
        <v>6</v>
      </c>
      <c r="I41" s="209">
        <v>6</v>
      </c>
      <c r="J41" s="209">
        <v>6</v>
      </c>
      <c r="K41" s="209">
        <v>6</v>
      </c>
      <c r="L41" s="209">
        <v>6</v>
      </c>
      <c r="M41" s="209">
        <v>6</v>
      </c>
      <c r="N41" s="209">
        <v>7</v>
      </c>
      <c r="O41" s="209">
        <v>6</v>
      </c>
      <c r="P41" s="209">
        <v>6</v>
      </c>
      <c r="Q41" s="209">
        <v>6</v>
      </c>
      <c r="R41" s="209">
        <v>6</v>
      </c>
      <c r="S41" s="209">
        <v>6</v>
      </c>
      <c r="T41" s="210">
        <v>6</v>
      </c>
    </row>
    <row r="42" spans="1:20" x14ac:dyDescent="0.25">
      <c r="A42" s="296"/>
      <c r="B42" s="205" t="s">
        <v>47</v>
      </c>
      <c r="C42" s="302"/>
      <c r="D42" s="209">
        <v>6</v>
      </c>
      <c r="E42" s="209">
        <v>6</v>
      </c>
      <c r="F42" s="209">
        <v>6</v>
      </c>
      <c r="G42" s="209">
        <v>6</v>
      </c>
      <c r="H42" s="209">
        <v>6</v>
      </c>
      <c r="I42" s="209">
        <v>6</v>
      </c>
      <c r="J42" s="209">
        <v>6</v>
      </c>
      <c r="K42" s="209">
        <v>6</v>
      </c>
      <c r="L42" s="209">
        <v>6</v>
      </c>
      <c r="M42" s="209">
        <v>6</v>
      </c>
      <c r="N42" s="209">
        <v>6</v>
      </c>
      <c r="O42" s="209">
        <v>6</v>
      </c>
      <c r="P42" s="209">
        <v>6</v>
      </c>
      <c r="Q42" s="209">
        <v>6</v>
      </c>
      <c r="R42" s="209">
        <v>5</v>
      </c>
      <c r="S42" s="209">
        <v>6</v>
      </c>
      <c r="T42" s="210">
        <v>6</v>
      </c>
    </row>
    <row r="43" spans="1:20" ht="13.8" thickBot="1" x14ac:dyDescent="0.3">
      <c r="A43" s="297"/>
      <c r="B43" s="206" t="s">
        <v>48</v>
      </c>
      <c r="C43" s="303"/>
      <c r="D43" s="211">
        <v>6</v>
      </c>
      <c r="E43" s="211">
        <v>8</v>
      </c>
      <c r="F43" s="211">
        <v>6</v>
      </c>
      <c r="G43" s="211">
        <v>6</v>
      </c>
      <c r="H43" s="211">
        <v>6</v>
      </c>
      <c r="I43" s="211">
        <v>6</v>
      </c>
      <c r="J43" s="211">
        <v>6</v>
      </c>
      <c r="K43" s="211">
        <v>6</v>
      </c>
      <c r="L43" s="211">
        <v>6</v>
      </c>
      <c r="M43" s="211">
        <v>8</v>
      </c>
      <c r="N43" s="211">
        <v>10</v>
      </c>
      <c r="O43" s="211">
        <v>6</v>
      </c>
      <c r="P43" s="211">
        <v>10</v>
      </c>
      <c r="Q43" s="211">
        <v>8</v>
      </c>
      <c r="R43" s="211">
        <v>6</v>
      </c>
      <c r="S43" s="211">
        <v>6</v>
      </c>
      <c r="T43" s="212">
        <v>6</v>
      </c>
    </row>
    <row r="44" spans="1:20" x14ac:dyDescent="0.25">
      <c r="A44" s="295">
        <f>A40+1</f>
        <v>10</v>
      </c>
      <c r="B44" s="204" t="s">
        <v>45</v>
      </c>
      <c r="C44" s="301" t="s">
        <v>223</v>
      </c>
      <c r="D44" s="207">
        <v>4</v>
      </c>
      <c r="E44" s="207">
        <v>4</v>
      </c>
      <c r="F44" s="207">
        <v>4</v>
      </c>
      <c r="G44" s="207">
        <v>4</v>
      </c>
      <c r="H44" s="207">
        <v>6</v>
      </c>
      <c r="I44" s="207">
        <v>4</v>
      </c>
      <c r="J44" s="207">
        <v>6</v>
      </c>
      <c r="K44" s="207">
        <v>5</v>
      </c>
      <c r="L44" s="207">
        <v>5</v>
      </c>
      <c r="M44" s="207">
        <v>6</v>
      </c>
      <c r="N44" s="207">
        <v>6</v>
      </c>
      <c r="O44" s="207">
        <v>6</v>
      </c>
      <c r="P44" s="207">
        <v>4</v>
      </c>
      <c r="Q44" s="207">
        <v>6</v>
      </c>
      <c r="R44" s="207">
        <v>5</v>
      </c>
      <c r="S44" s="207">
        <v>6</v>
      </c>
      <c r="T44" s="208">
        <v>4</v>
      </c>
    </row>
    <row r="45" spans="1:20" x14ac:dyDescent="0.25">
      <c r="A45" s="296"/>
      <c r="B45" s="205" t="s">
        <v>46</v>
      </c>
      <c r="C45" s="302"/>
      <c r="D45" s="209">
        <v>6</v>
      </c>
      <c r="E45" s="209">
        <v>6</v>
      </c>
      <c r="F45" s="209">
        <v>6</v>
      </c>
      <c r="G45" s="209">
        <v>6</v>
      </c>
      <c r="H45" s="209">
        <v>6</v>
      </c>
      <c r="I45" s="209">
        <v>6</v>
      </c>
      <c r="J45" s="209">
        <v>6</v>
      </c>
      <c r="K45" s="209">
        <v>6</v>
      </c>
      <c r="L45" s="209">
        <v>6</v>
      </c>
      <c r="M45" s="209">
        <v>6</v>
      </c>
      <c r="N45" s="209">
        <v>7</v>
      </c>
      <c r="O45" s="209">
        <v>6</v>
      </c>
      <c r="P45" s="209">
        <v>6</v>
      </c>
      <c r="Q45" s="209">
        <v>6</v>
      </c>
      <c r="R45" s="209">
        <v>6</v>
      </c>
      <c r="S45" s="209">
        <v>6</v>
      </c>
      <c r="T45" s="210">
        <v>6</v>
      </c>
    </row>
    <row r="46" spans="1:20" x14ac:dyDescent="0.25">
      <c r="A46" s="296"/>
      <c r="B46" s="205" t="s">
        <v>47</v>
      </c>
      <c r="C46" s="302"/>
      <c r="D46" s="209">
        <v>6</v>
      </c>
      <c r="E46" s="209">
        <v>6</v>
      </c>
      <c r="F46" s="209">
        <v>6</v>
      </c>
      <c r="G46" s="209">
        <v>6</v>
      </c>
      <c r="H46" s="209">
        <v>6</v>
      </c>
      <c r="I46" s="209">
        <v>6</v>
      </c>
      <c r="J46" s="209">
        <v>6</v>
      </c>
      <c r="K46" s="209">
        <v>6</v>
      </c>
      <c r="L46" s="209">
        <v>6</v>
      </c>
      <c r="M46" s="209">
        <v>6</v>
      </c>
      <c r="N46" s="209">
        <v>6</v>
      </c>
      <c r="O46" s="209">
        <v>6</v>
      </c>
      <c r="P46" s="209">
        <v>6</v>
      </c>
      <c r="Q46" s="209">
        <v>6</v>
      </c>
      <c r="R46" s="209">
        <v>5</v>
      </c>
      <c r="S46" s="209">
        <v>6</v>
      </c>
      <c r="T46" s="210">
        <v>6</v>
      </c>
    </row>
    <row r="47" spans="1:20" ht="13.8" thickBot="1" x14ac:dyDescent="0.3">
      <c r="A47" s="297"/>
      <c r="B47" s="206" t="s">
        <v>48</v>
      </c>
      <c r="C47" s="303"/>
      <c r="D47" s="211">
        <v>6</v>
      </c>
      <c r="E47" s="211">
        <v>8</v>
      </c>
      <c r="F47" s="211">
        <v>6</v>
      </c>
      <c r="G47" s="211">
        <v>6</v>
      </c>
      <c r="H47" s="211">
        <v>6</v>
      </c>
      <c r="I47" s="211">
        <v>6</v>
      </c>
      <c r="J47" s="211">
        <v>6</v>
      </c>
      <c r="K47" s="211">
        <v>6</v>
      </c>
      <c r="L47" s="211">
        <v>6</v>
      </c>
      <c r="M47" s="211">
        <v>8</v>
      </c>
      <c r="N47" s="211">
        <v>10</v>
      </c>
      <c r="O47" s="211">
        <v>6</v>
      </c>
      <c r="P47" s="211">
        <v>10</v>
      </c>
      <c r="Q47" s="211">
        <v>8</v>
      </c>
      <c r="R47" s="211">
        <v>6</v>
      </c>
      <c r="S47" s="211">
        <v>6</v>
      </c>
      <c r="T47" s="212">
        <v>6</v>
      </c>
    </row>
    <row r="48" spans="1:20" x14ac:dyDescent="0.25">
      <c r="A48" s="295">
        <f>A44+1</f>
        <v>11</v>
      </c>
      <c r="B48" s="204" t="s">
        <v>45</v>
      </c>
      <c r="C48" s="301"/>
      <c r="D48" s="207"/>
      <c r="E48" s="207"/>
      <c r="F48" s="207"/>
      <c r="G48" s="207"/>
      <c r="H48" s="207"/>
      <c r="I48" s="207"/>
      <c r="J48" s="207"/>
      <c r="K48" s="207"/>
      <c r="L48" s="207"/>
      <c r="M48" s="207"/>
      <c r="N48" s="207"/>
      <c r="O48" s="207"/>
      <c r="P48" s="207"/>
      <c r="Q48" s="207"/>
      <c r="R48" s="207"/>
      <c r="S48" s="207"/>
      <c r="T48" s="208"/>
    </row>
    <row r="49" spans="1:20" x14ac:dyDescent="0.25">
      <c r="A49" s="296"/>
      <c r="B49" s="205" t="s">
        <v>46</v>
      </c>
      <c r="C49" s="302"/>
      <c r="D49" s="209"/>
      <c r="E49" s="209"/>
      <c r="F49" s="209"/>
      <c r="G49" s="209"/>
      <c r="H49" s="209"/>
      <c r="I49" s="209"/>
      <c r="J49" s="209"/>
      <c r="K49" s="209"/>
      <c r="L49" s="209"/>
      <c r="M49" s="209"/>
      <c r="N49" s="209"/>
      <c r="O49" s="209"/>
      <c r="P49" s="209"/>
      <c r="Q49" s="209"/>
      <c r="R49" s="209"/>
      <c r="S49" s="209"/>
      <c r="T49" s="210"/>
    </row>
    <row r="50" spans="1:20" x14ac:dyDescent="0.25">
      <c r="A50" s="296"/>
      <c r="B50" s="205" t="s">
        <v>47</v>
      </c>
      <c r="C50" s="302"/>
      <c r="D50" s="209"/>
      <c r="E50" s="209"/>
      <c r="F50" s="209"/>
      <c r="G50" s="209"/>
      <c r="H50" s="209"/>
      <c r="I50" s="209"/>
      <c r="J50" s="209"/>
      <c r="K50" s="209"/>
      <c r="L50" s="209"/>
      <c r="M50" s="209"/>
      <c r="N50" s="209"/>
      <c r="O50" s="209"/>
      <c r="P50" s="209"/>
      <c r="Q50" s="209"/>
      <c r="R50" s="209"/>
      <c r="S50" s="209"/>
      <c r="T50" s="210"/>
    </row>
    <row r="51" spans="1:20" ht="13.8" thickBot="1" x14ac:dyDescent="0.3">
      <c r="A51" s="297"/>
      <c r="B51" s="206" t="s">
        <v>48</v>
      </c>
      <c r="C51" s="303"/>
      <c r="D51" s="211"/>
      <c r="E51" s="211"/>
      <c r="F51" s="211"/>
      <c r="G51" s="211"/>
      <c r="H51" s="211"/>
      <c r="I51" s="211"/>
      <c r="J51" s="211"/>
      <c r="K51" s="211"/>
      <c r="L51" s="211"/>
      <c r="M51" s="211"/>
      <c r="N51" s="211"/>
      <c r="O51" s="211"/>
      <c r="P51" s="211"/>
      <c r="Q51" s="211"/>
      <c r="R51" s="211"/>
      <c r="S51" s="211"/>
      <c r="T51" s="212"/>
    </row>
    <row r="52" spans="1:20" x14ac:dyDescent="0.25">
      <c r="A52" s="295">
        <f>A48+1</f>
        <v>12</v>
      </c>
      <c r="B52" s="204" t="s">
        <v>45</v>
      </c>
      <c r="C52" s="301"/>
      <c r="D52" s="207"/>
      <c r="E52" s="207"/>
      <c r="F52" s="207"/>
      <c r="G52" s="207"/>
      <c r="H52" s="207"/>
      <c r="I52" s="207"/>
      <c r="J52" s="207"/>
      <c r="K52" s="207"/>
      <c r="L52" s="207"/>
      <c r="M52" s="207"/>
      <c r="N52" s="207"/>
      <c r="O52" s="207"/>
      <c r="P52" s="207"/>
      <c r="Q52" s="207"/>
      <c r="R52" s="207"/>
      <c r="S52" s="207"/>
      <c r="T52" s="208"/>
    </row>
    <row r="53" spans="1:20" x14ac:dyDescent="0.25">
      <c r="A53" s="296"/>
      <c r="B53" s="205" t="s">
        <v>46</v>
      </c>
      <c r="C53" s="302"/>
      <c r="D53" s="209"/>
      <c r="E53" s="209"/>
      <c r="F53" s="209"/>
      <c r="G53" s="209"/>
      <c r="H53" s="209"/>
      <c r="I53" s="209"/>
      <c r="J53" s="209"/>
      <c r="K53" s="209"/>
      <c r="L53" s="209"/>
      <c r="M53" s="209"/>
      <c r="N53" s="209"/>
      <c r="O53" s="209"/>
      <c r="P53" s="209"/>
      <c r="Q53" s="209"/>
      <c r="R53" s="209"/>
      <c r="S53" s="209"/>
      <c r="T53" s="210"/>
    </row>
    <row r="54" spans="1:20" x14ac:dyDescent="0.25">
      <c r="A54" s="296"/>
      <c r="B54" s="205" t="s">
        <v>47</v>
      </c>
      <c r="C54" s="302"/>
      <c r="D54" s="209"/>
      <c r="E54" s="209"/>
      <c r="F54" s="209"/>
      <c r="G54" s="209"/>
      <c r="H54" s="209"/>
      <c r="I54" s="209"/>
      <c r="J54" s="209"/>
      <c r="K54" s="209"/>
      <c r="L54" s="209"/>
      <c r="M54" s="209"/>
      <c r="N54" s="209"/>
      <c r="O54" s="209"/>
      <c r="P54" s="209"/>
      <c r="Q54" s="209"/>
      <c r="R54" s="209"/>
      <c r="S54" s="209"/>
      <c r="T54" s="210"/>
    </row>
    <row r="55" spans="1:20" ht="13.8" thickBot="1" x14ac:dyDescent="0.3">
      <c r="A55" s="297"/>
      <c r="B55" s="206" t="s">
        <v>48</v>
      </c>
      <c r="C55" s="303"/>
      <c r="D55" s="211"/>
      <c r="E55" s="211"/>
      <c r="F55" s="211"/>
      <c r="G55" s="211"/>
      <c r="H55" s="211"/>
      <c r="I55" s="211"/>
      <c r="J55" s="211"/>
      <c r="K55" s="211"/>
      <c r="L55" s="211"/>
      <c r="M55" s="211"/>
      <c r="N55" s="211"/>
      <c r="O55" s="211"/>
      <c r="P55" s="211"/>
      <c r="Q55" s="211"/>
      <c r="R55" s="211"/>
      <c r="S55" s="211"/>
      <c r="T55" s="212"/>
    </row>
    <row r="56" spans="1:20" x14ac:dyDescent="0.25">
      <c r="A56" s="295">
        <f>A52+1</f>
        <v>13</v>
      </c>
      <c r="B56" s="204" t="s">
        <v>45</v>
      </c>
      <c r="C56" s="301"/>
      <c r="D56" s="207"/>
      <c r="E56" s="207"/>
      <c r="F56" s="207"/>
      <c r="G56" s="207"/>
      <c r="H56" s="207"/>
      <c r="I56" s="207"/>
      <c r="J56" s="207"/>
      <c r="K56" s="207"/>
      <c r="L56" s="207"/>
      <c r="M56" s="207"/>
      <c r="N56" s="207"/>
      <c r="O56" s="207"/>
      <c r="P56" s="207"/>
      <c r="Q56" s="207"/>
      <c r="R56" s="207"/>
      <c r="S56" s="207"/>
      <c r="T56" s="208"/>
    </row>
    <row r="57" spans="1:20" x14ac:dyDescent="0.25">
      <c r="A57" s="296"/>
      <c r="B57" s="205" t="s">
        <v>46</v>
      </c>
      <c r="C57" s="302"/>
      <c r="D57" s="209"/>
      <c r="E57" s="209"/>
      <c r="F57" s="209"/>
      <c r="G57" s="209"/>
      <c r="H57" s="209"/>
      <c r="I57" s="209"/>
      <c r="J57" s="209"/>
      <c r="K57" s="209"/>
      <c r="L57" s="209"/>
      <c r="M57" s="209"/>
      <c r="N57" s="209"/>
      <c r="O57" s="209"/>
      <c r="P57" s="209"/>
      <c r="Q57" s="209"/>
      <c r="R57" s="209"/>
      <c r="S57" s="209"/>
      <c r="T57" s="210"/>
    </row>
    <row r="58" spans="1:20" x14ac:dyDescent="0.25">
      <c r="A58" s="296"/>
      <c r="B58" s="205" t="s">
        <v>47</v>
      </c>
      <c r="C58" s="302"/>
      <c r="D58" s="209"/>
      <c r="E58" s="209"/>
      <c r="F58" s="209"/>
      <c r="G58" s="209"/>
      <c r="H58" s="209"/>
      <c r="I58" s="209"/>
      <c r="J58" s="209"/>
      <c r="K58" s="209"/>
      <c r="L58" s="209"/>
      <c r="M58" s="209"/>
      <c r="N58" s="209"/>
      <c r="O58" s="209"/>
      <c r="P58" s="209"/>
      <c r="Q58" s="209"/>
      <c r="R58" s="209"/>
      <c r="S58" s="209"/>
      <c r="T58" s="210"/>
    </row>
    <row r="59" spans="1:20" ht="13.8" thickBot="1" x14ac:dyDescent="0.3">
      <c r="A59" s="297"/>
      <c r="B59" s="206" t="s">
        <v>48</v>
      </c>
      <c r="C59" s="303"/>
      <c r="D59" s="211"/>
      <c r="E59" s="211"/>
      <c r="F59" s="211"/>
      <c r="G59" s="211"/>
      <c r="H59" s="211"/>
      <c r="I59" s="211"/>
      <c r="J59" s="211"/>
      <c r="K59" s="211"/>
      <c r="L59" s="211"/>
      <c r="M59" s="211"/>
      <c r="N59" s="211"/>
      <c r="O59" s="211"/>
      <c r="P59" s="211"/>
      <c r="Q59" s="211"/>
      <c r="R59" s="211"/>
      <c r="S59" s="211"/>
      <c r="T59" s="212"/>
    </row>
    <row r="60" spans="1:20" x14ac:dyDescent="0.25">
      <c r="A60" s="295">
        <f>A56+1</f>
        <v>14</v>
      </c>
      <c r="B60" s="204" t="s">
        <v>45</v>
      </c>
      <c r="C60" s="301"/>
      <c r="D60" s="207"/>
      <c r="E60" s="207"/>
      <c r="F60" s="207"/>
      <c r="G60" s="207"/>
      <c r="H60" s="207"/>
      <c r="I60" s="207"/>
      <c r="J60" s="207"/>
      <c r="K60" s="207"/>
      <c r="L60" s="207"/>
      <c r="M60" s="207"/>
      <c r="N60" s="207"/>
      <c r="O60" s="207"/>
      <c r="P60" s="207"/>
      <c r="Q60" s="207"/>
      <c r="R60" s="207"/>
      <c r="S60" s="207"/>
      <c r="T60" s="208"/>
    </row>
    <row r="61" spans="1:20" x14ac:dyDescent="0.25">
      <c r="A61" s="296"/>
      <c r="B61" s="205" t="s">
        <v>46</v>
      </c>
      <c r="C61" s="302"/>
      <c r="D61" s="209"/>
      <c r="E61" s="209"/>
      <c r="F61" s="209"/>
      <c r="G61" s="209"/>
      <c r="H61" s="209"/>
      <c r="I61" s="209"/>
      <c r="J61" s="209"/>
      <c r="K61" s="209"/>
      <c r="L61" s="209"/>
      <c r="M61" s="209"/>
      <c r="N61" s="209"/>
      <c r="O61" s="209"/>
      <c r="P61" s="209"/>
      <c r="Q61" s="209"/>
      <c r="R61" s="209"/>
      <c r="S61" s="209"/>
      <c r="T61" s="210"/>
    </row>
    <row r="62" spans="1:20" x14ac:dyDescent="0.25">
      <c r="A62" s="296"/>
      <c r="B62" s="205" t="s">
        <v>47</v>
      </c>
      <c r="C62" s="302"/>
      <c r="D62" s="209"/>
      <c r="E62" s="209"/>
      <c r="F62" s="209"/>
      <c r="G62" s="209"/>
      <c r="H62" s="209"/>
      <c r="I62" s="209"/>
      <c r="J62" s="209"/>
      <c r="K62" s="209"/>
      <c r="L62" s="209"/>
      <c r="M62" s="209"/>
      <c r="N62" s="209"/>
      <c r="O62" s="209"/>
      <c r="P62" s="209"/>
      <c r="Q62" s="209"/>
      <c r="R62" s="209"/>
      <c r="S62" s="209"/>
      <c r="T62" s="210"/>
    </row>
    <row r="63" spans="1:20" ht="13.8" thickBot="1" x14ac:dyDescent="0.3">
      <c r="A63" s="297"/>
      <c r="B63" s="206" t="s">
        <v>48</v>
      </c>
      <c r="C63" s="303"/>
      <c r="D63" s="211"/>
      <c r="E63" s="211"/>
      <c r="F63" s="211"/>
      <c r="G63" s="211"/>
      <c r="H63" s="211"/>
      <c r="I63" s="211"/>
      <c r="J63" s="211"/>
      <c r="K63" s="211"/>
      <c r="L63" s="211"/>
      <c r="M63" s="211"/>
      <c r="N63" s="211"/>
      <c r="O63" s="211"/>
      <c r="P63" s="211"/>
      <c r="Q63" s="211"/>
      <c r="R63" s="211"/>
      <c r="S63" s="211"/>
      <c r="T63" s="212"/>
    </row>
    <row r="64" spans="1:20" x14ac:dyDescent="0.25">
      <c r="A64" s="295">
        <f>A60+1</f>
        <v>15</v>
      </c>
      <c r="B64" s="204" t="s">
        <v>45</v>
      </c>
      <c r="C64" s="301"/>
      <c r="D64" s="207"/>
      <c r="E64" s="207"/>
      <c r="F64" s="207"/>
      <c r="G64" s="207"/>
      <c r="H64" s="207"/>
      <c r="I64" s="207"/>
      <c r="J64" s="207"/>
      <c r="K64" s="207"/>
      <c r="L64" s="207"/>
      <c r="M64" s="207"/>
      <c r="N64" s="207"/>
      <c r="O64" s="207"/>
      <c r="P64" s="207"/>
      <c r="Q64" s="207"/>
      <c r="R64" s="207"/>
      <c r="S64" s="207"/>
      <c r="T64" s="208"/>
    </row>
    <row r="65" spans="1:20" x14ac:dyDescent="0.25">
      <c r="A65" s="296"/>
      <c r="B65" s="205" t="s">
        <v>46</v>
      </c>
      <c r="C65" s="302"/>
      <c r="D65" s="209"/>
      <c r="E65" s="209"/>
      <c r="F65" s="209"/>
      <c r="G65" s="209"/>
      <c r="H65" s="209"/>
      <c r="I65" s="209"/>
      <c r="J65" s="209"/>
      <c r="K65" s="209"/>
      <c r="L65" s="209"/>
      <c r="M65" s="209"/>
      <c r="N65" s="209"/>
      <c r="O65" s="209"/>
      <c r="P65" s="209"/>
      <c r="Q65" s="209"/>
      <c r="R65" s="209"/>
      <c r="S65" s="209"/>
      <c r="T65" s="210"/>
    </row>
    <row r="66" spans="1:20" x14ac:dyDescent="0.25">
      <c r="A66" s="296"/>
      <c r="B66" s="205" t="s">
        <v>47</v>
      </c>
      <c r="C66" s="302"/>
      <c r="D66" s="209"/>
      <c r="E66" s="209"/>
      <c r="F66" s="209"/>
      <c r="G66" s="209"/>
      <c r="H66" s="209"/>
      <c r="I66" s="209"/>
      <c r="J66" s="209"/>
      <c r="K66" s="209"/>
      <c r="L66" s="209"/>
      <c r="M66" s="209"/>
      <c r="N66" s="209"/>
      <c r="O66" s="209"/>
      <c r="P66" s="209"/>
      <c r="Q66" s="209"/>
      <c r="R66" s="209"/>
      <c r="S66" s="209"/>
      <c r="T66" s="210"/>
    </row>
    <row r="67" spans="1:20" ht="13.8" thickBot="1" x14ac:dyDescent="0.3">
      <c r="A67" s="297"/>
      <c r="B67" s="206" t="s">
        <v>48</v>
      </c>
      <c r="C67" s="303"/>
      <c r="D67" s="211"/>
      <c r="E67" s="211"/>
      <c r="F67" s="211"/>
      <c r="G67" s="211"/>
      <c r="H67" s="211"/>
      <c r="I67" s="211"/>
      <c r="J67" s="211"/>
      <c r="K67" s="211"/>
      <c r="L67" s="211"/>
      <c r="M67" s="211"/>
      <c r="N67" s="211"/>
      <c r="O67" s="211"/>
      <c r="P67" s="211"/>
      <c r="Q67" s="211"/>
      <c r="R67" s="211"/>
      <c r="S67" s="211"/>
      <c r="T67" s="212"/>
    </row>
    <row r="68" spans="1:20" x14ac:dyDescent="0.25">
      <c r="A68" s="295">
        <f>A64+1</f>
        <v>16</v>
      </c>
      <c r="B68" s="204" t="s">
        <v>45</v>
      </c>
      <c r="C68" s="298"/>
      <c r="D68" s="207"/>
      <c r="E68" s="207"/>
      <c r="F68" s="207"/>
      <c r="G68" s="207"/>
      <c r="H68" s="207"/>
      <c r="I68" s="207"/>
      <c r="J68" s="207"/>
      <c r="K68" s="207"/>
      <c r="L68" s="207"/>
      <c r="M68" s="207"/>
      <c r="N68" s="207"/>
      <c r="O68" s="207"/>
      <c r="P68" s="207"/>
      <c r="Q68" s="207"/>
      <c r="R68" s="207"/>
      <c r="S68" s="207"/>
      <c r="T68" s="208"/>
    </row>
    <row r="69" spans="1:20" x14ac:dyDescent="0.25">
      <c r="A69" s="296"/>
      <c r="B69" s="205" t="s">
        <v>46</v>
      </c>
      <c r="C69" s="299"/>
      <c r="D69" s="209"/>
      <c r="E69" s="209"/>
      <c r="F69" s="209"/>
      <c r="G69" s="209"/>
      <c r="H69" s="209"/>
      <c r="I69" s="209"/>
      <c r="J69" s="209"/>
      <c r="K69" s="209"/>
      <c r="L69" s="209"/>
      <c r="M69" s="209"/>
      <c r="N69" s="209"/>
      <c r="O69" s="209"/>
      <c r="P69" s="209"/>
      <c r="Q69" s="209"/>
      <c r="R69" s="209"/>
      <c r="S69" s="209"/>
      <c r="T69" s="210"/>
    </row>
    <row r="70" spans="1:20" x14ac:dyDescent="0.25">
      <c r="A70" s="296"/>
      <c r="B70" s="205" t="s">
        <v>47</v>
      </c>
      <c r="C70" s="299"/>
      <c r="D70" s="209"/>
      <c r="E70" s="209"/>
      <c r="F70" s="209"/>
      <c r="G70" s="209"/>
      <c r="H70" s="209"/>
      <c r="I70" s="209"/>
      <c r="J70" s="209"/>
      <c r="K70" s="209"/>
      <c r="L70" s="209"/>
      <c r="M70" s="209"/>
      <c r="N70" s="209"/>
      <c r="O70" s="209"/>
      <c r="P70" s="209"/>
      <c r="Q70" s="209"/>
      <c r="R70" s="209"/>
      <c r="S70" s="209"/>
      <c r="T70" s="210"/>
    </row>
    <row r="71" spans="1:20" ht="13.8" thickBot="1" x14ac:dyDescent="0.3">
      <c r="A71" s="297"/>
      <c r="B71" s="206" t="s">
        <v>48</v>
      </c>
      <c r="C71" s="300"/>
      <c r="D71" s="211"/>
      <c r="E71" s="211"/>
      <c r="F71" s="211"/>
      <c r="G71" s="211"/>
      <c r="H71" s="211"/>
      <c r="I71" s="211"/>
      <c r="J71" s="211"/>
      <c r="K71" s="211"/>
      <c r="L71" s="211"/>
      <c r="M71" s="211"/>
      <c r="N71" s="211"/>
      <c r="O71" s="211"/>
      <c r="P71" s="211"/>
      <c r="Q71" s="211"/>
      <c r="R71" s="211"/>
      <c r="S71" s="211"/>
      <c r="T71" s="212"/>
    </row>
    <row r="72" spans="1:20" x14ac:dyDescent="0.25">
      <c r="A72" s="295">
        <f>A68+1</f>
        <v>17</v>
      </c>
      <c r="B72" s="204" t="s">
        <v>45</v>
      </c>
      <c r="C72" s="298"/>
      <c r="D72" s="207"/>
      <c r="E72" s="207"/>
      <c r="F72" s="207"/>
      <c r="G72" s="207"/>
      <c r="H72" s="207"/>
      <c r="I72" s="207"/>
      <c r="J72" s="207"/>
      <c r="K72" s="207"/>
      <c r="L72" s="207"/>
      <c r="M72" s="207"/>
      <c r="N72" s="207"/>
      <c r="O72" s="207"/>
      <c r="P72" s="207"/>
      <c r="Q72" s="207"/>
      <c r="R72" s="207"/>
      <c r="S72" s="207"/>
      <c r="T72" s="208"/>
    </row>
    <row r="73" spans="1:20" x14ac:dyDescent="0.25">
      <c r="A73" s="296"/>
      <c r="B73" s="205" t="s">
        <v>46</v>
      </c>
      <c r="C73" s="299"/>
      <c r="D73" s="209"/>
      <c r="E73" s="209"/>
      <c r="F73" s="209"/>
      <c r="G73" s="209"/>
      <c r="H73" s="209"/>
      <c r="I73" s="209"/>
      <c r="J73" s="209"/>
      <c r="K73" s="209"/>
      <c r="L73" s="209"/>
      <c r="M73" s="209"/>
      <c r="N73" s="209"/>
      <c r="O73" s="209"/>
      <c r="P73" s="209"/>
      <c r="Q73" s="209"/>
      <c r="R73" s="209"/>
      <c r="S73" s="209"/>
      <c r="T73" s="210"/>
    </row>
    <row r="74" spans="1:20" x14ac:dyDescent="0.25">
      <c r="A74" s="296"/>
      <c r="B74" s="205" t="s">
        <v>47</v>
      </c>
      <c r="C74" s="299"/>
      <c r="D74" s="209"/>
      <c r="E74" s="209"/>
      <c r="F74" s="209"/>
      <c r="G74" s="209"/>
      <c r="H74" s="209"/>
      <c r="I74" s="209"/>
      <c r="J74" s="209"/>
      <c r="K74" s="209"/>
      <c r="L74" s="209"/>
      <c r="M74" s="209"/>
      <c r="N74" s="209"/>
      <c r="O74" s="209"/>
      <c r="P74" s="209"/>
      <c r="Q74" s="209"/>
      <c r="R74" s="209"/>
      <c r="S74" s="209"/>
      <c r="T74" s="210"/>
    </row>
    <row r="75" spans="1:20" ht="13.8" thickBot="1" x14ac:dyDescent="0.3">
      <c r="A75" s="297"/>
      <c r="B75" s="206" t="s">
        <v>48</v>
      </c>
      <c r="C75" s="300"/>
      <c r="D75" s="211"/>
      <c r="E75" s="211"/>
      <c r="F75" s="211"/>
      <c r="G75" s="211"/>
      <c r="H75" s="211"/>
      <c r="I75" s="211"/>
      <c r="J75" s="211"/>
      <c r="K75" s="211"/>
      <c r="L75" s="211"/>
      <c r="M75" s="211"/>
      <c r="N75" s="211"/>
      <c r="O75" s="211"/>
      <c r="P75" s="211"/>
      <c r="Q75" s="211"/>
      <c r="R75" s="211"/>
      <c r="S75" s="211"/>
      <c r="T75" s="212"/>
    </row>
    <row r="76" spans="1:20" x14ac:dyDescent="0.25">
      <c r="A76" s="295">
        <f>A72+1</f>
        <v>18</v>
      </c>
      <c r="B76" s="204" t="s">
        <v>45</v>
      </c>
      <c r="C76" s="298"/>
      <c r="D76" s="207"/>
      <c r="E76" s="207"/>
      <c r="F76" s="207"/>
      <c r="G76" s="207"/>
      <c r="H76" s="207"/>
      <c r="I76" s="207"/>
      <c r="J76" s="207"/>
      <c r="K76" s="207"/>
      <c r="L76" s="207"/>
      <c r="M76" s="207"/>
      <c r="N76" s="207"/>
      <c r="O76" s="207"/>
      <c r="P76" s="207"/>
      <c r="Q76" s="207"/>
      <c r="R76" s="207"/>
      <c r="S76" s="207"/>
      <c r="T76" s="208"/>
    </row>
    <row r="77" spans="1:20" x14ac:dyDescent="0.25">
      <c r="A77" s="296"/>
      <c r="B77" s="205" t="s">
        <v>46</v>
      </c>
      <c r="C77" s="299"/>
      <c r="D77" s="209"/>
      <c r="E77" s="209"/>
      <c r="F77" s="209"/>
      <c r="G77" s="209"/>
      <c r="H77" s="209"/>
      <c r="I77" s="209"/>
      <c r="J77" s="209"/>
      <c r="K77" s="209"/>
      <c r="L77" s="209"/>
      <c r="M77" s="209"/>
      <c r="N77" s="209"/>
      <c r="O77" s="209"/>
      <c r="P77" s="209"/>
      <c r="Q77" s="209"/>
      <c r="R77" s="209"/>
      <c r="S77" s="209"/>
      <c r="T77" s="210"/>
    </row>
    <row r="78" spans="1:20" x14ac:dyDescent="0.25">
      <c r="A78" s="296"/>
      <c r="B78" s="205" t="s">
        <v>47</v>
      </c>
      <c r="C78" s="299"/>
      <c r="D78" s="209"/>
      <c r="E78" s="209"/>
      <c r="F78" s="209"/>
      <c r="G78" s="209"/>
      <c r="H78" s="209"/>
      <c r="I78" s="209"/>
      <c r="J78" s="209"/>
      <c r="K78" s="209"/>
      <c r="L78" s="209"/>
      <c r="M78" s="209"/>
      <c r="N78" s="209"/>
      <c r="O78" s="209"/>
      <c r="P78" s="209"/>
      <c r="Q78" s="209"/>
      <c r="R78" s="209"/>
      <c r="S78" s="209"/>
      <c r="T78" s="210"/>
    </row>
    <row r="79" spans="1:20" ht="13.8" thickBot="1" x14ac:dyDescent="0.3">
      <c r="A79" s="297"/>
      <c r="B79" s="206" t="s">
        <v>48</v>
      </c>
      <c r="C79" s="300"/>
      <c r="D79" s="211"/>
      <c r="E79" s="211"/>
      <c r="F79" s="211"/>
      <c r="G79" s="211"/>
      <c r="H79" s="211"/>
      <c r="I79" s="211"/>
      <c r="J79" s="211"/>
      <c r="K79" s="211"/>
      <c r="L79" s="211"/>
      <c r="M79" s="211"/>
      <c r="N79" s="211"/>
      <c r="O79" s="211"/>
      <c r="P79" s="211"/>
      <c r="Q79" s="211"/>
      <c r="R79" s="211"/>
      <c r="S79" s="211"/>
      <c r="T79" s="212"/>
    </row>
    <row r="80" spans="1:20" x14ac:dyDescent="0.25">
      <c r="A80" s="295">
        <f>A76+1</f>
        <v>19</v>
      </c>
      <c r="B80" s="204" t="s">
        <v>45</v>
      </c>
      <c r="C80" s="298"/>
      <c r="D80" s="207"/>
      <c r="E80" s="207"/>
      <c r="F80" s="207"/>
      <c r="G80" s="207"/>
      <c r="H80" s="207"/>
      <c r="I80" s="207"/>
      <c r="J80" s="207"/>
      <c r="K80" s="207"/>
      <c r="L80" s="207"/>
      <c r="M80" s="207"/>
      <c r="N80" s="207"/>
      <c r="O80" s="207"/>
      <c r="P80" s="207"/>
      <c r="Q80" s="207"/>
      <c r="R80" s="207"/>
      <c r="S80" s="207"/>
      <c r="T80" s="208"/>
    </row>
    <row r="81" spans="1:20" x14ac:dyDescent="0.25">
      <c r="A81" s="296"/>
      <c r="B81" s="205" t="s">
        <v>46</v>
      </c>
      <c r="C81" s="299"/>
      <c r="D81" s="209"/>
      <c r="E81" s="209"/>
      <c r="F81" s="209"/>
      <c r="G81" s="209"/>
      <c r="H81" s="209"/>
      <c r="I81" s="209"/>
      <c r="J81" s="209"/>
      <c r="K81" s="209"/>
      <c r="L81" s="209"/>
      <c r="M81" s="209"/>
      <c r="N81" s="209"/>
      <c r="O81" s="209"/>
      <c r="P81" s="209"/>
      <c r="Q81" s="209"/>
      <c r="R81" s="209"/>
      <c r="S81" s="209"/>
      <c r="T81" s="210"/>
    </row>
    <row r="82" spans="1:20" x14ac:dyDescent="0.25">
      <c r="A82" s="296"/>
      <c r="B82" s="205" t="s">
        <v>47</v>
      </c>
      <c r="C82" s="299"/>
      <c r="D82" s="209"/>
      <c r="E82" s="209"/>
      <c r="F82" s="209"/>
      <c r="G82" s="209"/>
      <c r="H82" s="209"/>
      <c r="I82" s="209"/>
      <c r="J82" s="209"/>
      <c r="K82" s="209"/>
      <c r="L82" s="209"/>
      <c r="M82" s="209"/>
      <c r="N82" s="209"/>
      <c r="O82" s="209"/>
      <c r="P82" s="209"/>
      <c r="Q82" s="209"/>
      <c r="R82" s="209"/>
      <c r="S82" s="209"/>
      <c r="T82" s="210"/>
    </row>
    <row r="83" spans="1:20" ht="13.8" thickBot="1" x14ac:dyDescent="0.3">
      <c r="A83" s="297"/>
      <c r="B83" s="206" t="s">
        <v>48</v>
      </c>
      <c r="C83" s="300"/>
      <c r="D83" s="211"/>
      <c r="E83" s="211"/>
      <c r="F83" s="211"/>
      <c r="G83" s="211"/>
      <c r="H83" s="211"/>
      <c r="I83" s="211"/>
      <c r="J83" s="211"/>
      <c r="K83" s="211"/>
      <c r="L83" s="211"/>
      <c r="M83" s="211"/>
      <c r="N83" s="211"/>
      <c r="O83" s="211"/>
      <c r="P83" s="211"/>
      <c r="Q83" s="211"/>
      <c r="R83" s="211"/>
      <c r="S83" s="211"/>
      <c r="T83" s="212"/>
    </row>
    <row r="84" spans="1:20" x14ac:dyDescent="0.25">
      <c r="A84" s="295">
        <f>A80+1</f>
        <v>20</v>
      </c>
      <c r="B84" s="204" t="s">
        <v>45</v>
      </c>
      <c r="C84" s="298"/>
      <c r="D84" s="207"/>
      <c r="E84" s="207"/>
      <c r="F84" s="207"/>
      <c r="G84" s="207"/>
      <c r="H84" s="207"/>
      <c r="I84" s="207"/>
      <c r="J84" s="207"/>
      <c r="K84" s="207"/>
      <c r="L84" s="207"/>
      <c r="M84" s="207"/>
      <c r="N84" s="207"/>
      <c r="O84" s="207"/>
      <c r="P84" s="207"/>
      <c r="Q84" s="207"/>
      <c r="R84" s="207"/>
      <c r="S84" s="207"/>
      <c r="T84" s="208"/>
    </row>
    <row r="85" spans="1:20" x14ac:dyDescent="0.25">
      <c r="A85" s="296"/>
      <c r="B85" s="205" t="s">
        <v>46</v>
      </c>
      <c r="C85" s="299"/>
      <c r="D85" s="209"/>
      <c r="E85" s="209"/>
      <c r="F85" s="209"/>
      <c r="G85" s="209"/>
      <c r="H85" s="209"/>
      <c r="I85" s="209"/>
      <c r="J85" s="209"/>
      <c r="K85" s="209"/>
      <c r="L85" s="209"/>
      <c r="M85" s="209"/>
      <c r="N85" s="209"/>
      <c r="O85" s="209"/>
      <c r="P85" s="209"/>
      <c r="Q85" s="209"/>
      <c r="R85" s="209"/>
      <c r="S85" s="209"/>
      <c r="T85" s="210"/>
    </row>
    <row r="86" spans="1:20" x14ac:dyDescent="0.25">
      <c r="A86" s="296"/>
      <c r="B86" s="205" t="s">
        <v>47</v>
      </c>
      <c r="C86" s="299"/>
      <c r="D86" s="209"/>
      <c r="E86" s="209"/>
      <c r="F86" s="209"/>
      <c r="G86" s="209"/>
      <c r="H86" s="209"/>
      <c r="I86" s="209"/>
      <c r="J86" s="209"/>
      <c r="K86" s="209"/>
      <c r="L86" s="209"/>
      <c r="M86" s="209"/>
      <c r="N86" s="209"/>
      <c r="O86" s="209"/>
      <c r="P86" s="209"/>
      <c r="Q86" s="209"/>
      <c r="R86" s="209"/>
      <c r="S86" s="209"/>
      <c r="T86" s="210"/>
    </row>
    <row r="87" spans="1:20" ht="13.8" thickBot="1" x14ac:dyDescent="0.3">
      <c r="A87" s="297"/>
      <c r="B87" s="206" t="s">
        <v>48</v>
      </c>
      <c r="C87" s="300"/>
      <c r="D87" s="211"/>
      <c r="E87" s="211"/>
      <c r="F87" s="211"/>
      <c r="G87" s="211"/>
      <c r="H87" s="211"/>
      <c r="I87" s="211"/>
      <c r="J87" s="211"/>
      <c r="K87" s="211"/>
      <c r="L87" s="211"/>
      <c r="M87" s="211"/>
      <c r="N87" s="211"/>
      <c r="O87" s="211"/>
      <c r="P87" s="211"/>
      <c r="Q87" s="211"/>
      <c r="R87" s="211"/>
      <c r="S87" s="211"/>
      <c r="T87" s="212"/>
    </row>
    <row r="88" spans="1:20" x14ac:dyDescent="0.25">
      <c r="A88" s="295">
        <f>A84+1</f>
        <v>21</v>
      </c>
      <c r="B88" s="204" t="s">
        <v>45</v>
      </c>
      <c r="C88" s="298"/>
      <c r="D88" s="207"/>
      <c r="E88" s="207"/>
      <c r="F88" s="207"/>
      <c r="G88" s="207"/>
      <c r="H88" s="207"/>
      <c r="I88" s="207"/>
      <c r="J88" s="207"/>
      <c r="K88" s="207"/>
      <c r="L88" s="207"/>
      <c r="M88" s="207"/>
      <c r="N88" s="207"/>
      <c r="O88" s="207"/>
      <c r="P88" s="207"/>
      <c r="Q88" s="207"/>
      <c r="R88" s="207"/>
      <c r="S88" s="207"/>
      <c r="T88" s="208"/>
    </row>
    <row r="89" spans="1:20" x14ac:dyDescent="0.25">
      <c r="A89" s="296"/>
      <c r="B89" s="205" t="s">
        <v>46</v>
      </c>
      <c r="C89" s="299"/>
      <c r="D89" s="209"/>
      <c r="E89" s="209"/>
      <c r="F89" s="209"/>
      <c r="G89" s="209"/>
      <c r="H89" s="209"/>
      <c r="I89" s="209"/>
      <c r="J89" s="209"/>
      <c r="K89" s="209"/>
      <c r="L89" s="209"/>
      <c r="M89" s="209"/>
      <c r="N89" s="209"/>
      <c r="O89" s="209"/>
      <c r="P89" s="209"/>
      <c r="Q89" s="209"/>
      <c r="R89" s="209"/>
      <c r="S89" s="209"/>
      <c r="T89" s="210"/>
    </row>
    <row r="90" spans="1:20" x14ac:dyDescent="0.25">
      <c r="A90" s="296"/>
      <c r="B90" s="205" t="s">
        <v>47</v>
      </c>
      <c r="C90" s="299"/>
      <c r="D90" s="209"/>
      <c r="E90" s="209"/>
      <c r="F90" s="209"/>
      <c r="G90" s="209"/>
      <c r="H90" s="209"/>
      <c r="I90" s="209"/>
      <c r="J90" s="209"/>
      <c r="K90" s="209"/>
      <c r="L90" s="209"/>
      <c r="M90" s="209"/>
      <c r="N90" s="209"/>
      <c r="O90" s="209"/>
      <c r="P90" s="209"/>
      <c r="Q90" s="209"/>
      <c r="R90" s="209"/>
      <c r="S90" s="209"/>
      <c r="T90" s="210"/>
    </row>
    <row r="91" spans="1:20" ht="13.8" thickBot="1" x14ac:dyDescent="0.3">
      <c r="A91" s="297"/>
      <c r="B91" s="206" t="s">
        <v>48</v>
      </c>
      <c r="C91" s="300"/>
      <c r="D91" s="211"/>
      <c r="E91" s="211"/>
      <c r="F91" s="211"/>
      <c r="G91" s="211"/>
      <c r="H91" s="211"/>
      <c r="I91" s="211"/>
      <c r="J91" s="211"/>
      <c r="K91" s="211"/>
      <c r="L91" s="211"/>
      <c r="M91" s="211"/>
      <c r="N91" s="211"/>
      <c r="O91" s="211"/>
      <c r="P91" s="211"/>
      <c r="Q91" s="211"/>
      <c r="R91" s="211"/>
      <c r="S91" s="211"/>
      <c r="T91" s="212"/>
    </row>
    <row r="92" spans="1:20" x14ac:dyDescent="0.25">
      <c r="A92" s="295">
        <f>A88+1</f>
        <v>22</v>
      </c>
      <c r="B92" s="204" t="s">
        <v>45</v>
      </c>
      <c r="C92" s="298"/>
      <c r="D92" s="207"/>
      <c r="E92" s="207"/>
      <c r="F92" s="207"/>
      <c r="G92" s="207"/>
      <c r="H92" s="207"/>
      <c r="I92" s="207"/>
      <c r="J92" s="207"/>
      <c r="K92" s="207"/>
      <c r="L92" s="207"/>
      <c r="M92" s="207"/>
      <c r="N92" s="207"/>
      <c r="O92" s="207"/>
      <c r="P92" s="207"/>
      <c r="Q92" s="207"/>
      <c r="R92" s="207"/>
      <c r="S92" s="207"/>
      <c r="T92" s="208"/>
    </row>
    <row r="93" spans="1:20" x14ac:dyDescent="0.25">
      <c r="A93" s="296"/>
      <c r="B93" s="205" t="s">
        <v>46</v>
      </c>
      <c r="C93" s="299"/>
      <c r="D93" s="209"/>
      <c r="E93" s="209"/>
      <c r="F93" s="209"/>
      <c r="G93" s="209"/>
      <c r="H93" s="209"/>
      <c r="I93" s="209"/>
      <c r="J93" s="209"/>
      <c r="K93" s="209"/>
      <c r="L93" s="209"/>
      <c r="M93" s="209"/>
      <c r="N93" s="209"/>
      <c r="O93" s="209"/>
      <c r="P93" s="209"/>
      <c r="Q93" s="209"/>
      <c r="R93" s="209"/>
      <c r="S93" s="209"/>
      <c r="T93" s="210"/>
    </row>
    <row r="94" spans="1:20" x14ac:dyDescent="0.25">
      <c r="A94" s="296"/>
      <c r="B94" s="205" t="s">
        <v>47</v>
      </c>
      <c r="C94" s="299"/>
      <c r="D94" s="209"/>
      <c r="E94" s="209"/>
      <c r="F94" s="209"/>
      <c r="G94" s="209"/>
      <c r="H94" s="209"/>
      <c r="I94" s="209"/>
      <c r="J94" s="209"/>
      <c r="K94" s="209"/>
      <c r="L94" s="209"/>
      <c r="M94" s="209"/>
      <c r="N94" s="209"/>
      <c r="O94" s="209"/>
      <c r="P94" s="209"/>
      <c r="Q94" s="209"/>
      <c r="R94" s="209"/>
      <c r="S94" s="209"/>
      <c r="T94" s="210"/>
    </row>
    <row r="95" spans="1:20" ht="13.8" thickBot="1" x14ac:dyDescent="0.3">
      <c r="A95" s="297"/>
      <c r="B95" s="206" t="s">
        <v>48</v>
      </c>
      <c r="C95" s="300"/>
      <c r="D95" s="211"/>
      <c r="E95" s="211"/>
      <c r="F95" s="211"/>
      <c r="G95" s="211"/>
      <c r="H95" s="211"/>
      <c r="I95" s="211"/>
      <c r="J95" s="211"/>
      <c r="K95" s="211"/>
      <c r="L95" s="211"/>
      <c r="M95" s="211"/>
      <c r="N95" s="211"/>
      <c r="O95" s="211"/>
      <c r="P95" s="211"/>
      <c r="Q95" s="211"/>
      <c r="R95" s="211"/>
      <c r="S95" s="211"/>
      <c r="T95" s="212"/>
    </row>
    <row r="96" spans="1:20" x14ac:dyDescent="0.25">
      <c r="A96" s="295">
        <f>A92+1</f>
        <v>23</v>
      </c>
      <c r="B96" s="204" t="s">
        <v>45</v>
      </c>
      <c r="C96" s="298"/>
      <c r="D96" s="207"/>
      <c r="E96" s="207"/>
      <c r="F96" s="207"/>
      <c r="G96" s="207"/>
      <c r="H96" s="207"/>
      <c r="I96" s="207"/>
      <c r="J96" s="207"/>
      <c r="K96" s="207"/>
      <c r="L96" s="207"/>
      <c r="M96" s="207"/>
      <c r="N96" s="207"/>
      <c r="O96" s="207"/>
      <c r="P96" s="207"/>
      <c r="Q96" s="207"/>
      <c r="R96" s="207"/>
      <c r="S96" s="207"/>
      <c r="T96" s="208"/>
    </row>
    <row r="97" spans="1:20" x14ac:dyDescent="0.25">
      <c r="A97" s="296"/>
      <c r="B97" s="205" t="s">
        <v>46</v>
      </c>
      <c r="C97" s="299"/>
      <c r="D97" s="209"/>
      <c r="E97" s="209"/>
      <c r="F97" s="209"/>
      <c r="G97" s="209"/>
      <c r="H97" s="209"/>
      <c r="I97" s="209"/>
      <c r="J97" s="209"/>
      <c r="K97" s="209"/>
      <c r="L97" s="209"/>
      <c r="M97" s="209"/>
      <c r="N97" s="209"/>
      <c r="O97" s="209"/>
      <c r="P97" s="209"/>
      <c r="Q97" s="209"/>
      <c r="R97" s="209"/>
      <c r="S97" s="209"/>
      <c r="T97" s="210"/>
    </row>
    <row r="98" spans="1:20" x14ac:dyDescent="0.25">
      <c r="A98" s="296"/>
      <c r="B98" s="205" t="s">
        <v>47</v>
      </c>
      <c r="C98" s="299"/>
      <c r="D98" s="209"/>
      <c r="E98" s="209"/>
      <c r="F98" s="209"/>
      <c r="G98" s="209"/>
      <c r="H98" s="209"/>
      <c r="I98" s="209"/>
      <c r="J98" s="209"/>
      <c r="K98" s="209"/>
      <c r="L98" s="209"/>
      <c r="M98" s="209"/>
      <c r="N98" s="209"/>
      <c r="O98" s="209"/>
      <c r="P98" s="209"/>
      <c r="Q98" s="209"/>
      <c r="R98" s="209"/>
      <c r="S98" s="209"/>
      <c r="T98" s="210"/>
    </row>
    <row r="99" spans="1:20" ht="13.8" thickBot="1" x14ac:dyDescent="0.3">
      <c r="A99" s="297"/>
      <c r="B99" s="206" t="s">
        <v>48</v>
      </c>
      <c r="C99" s="300"/>
      <c r="D99" s="211"/>
      <c r="E99" s="211"/>
      <c r="F99" s="211"/>
      <c r="G99" s="211"/>
      <c r="H99" s="211"/>
      <c r="I99" s="211"/>
      <c r="J99" s="211"/>
      <c r="K99" s="211"/>
      <c r="L99" s="211"/>
      <c r="M99" s="211"/>
      <c r="N99" s="211"/>
      <c r="O99" s="211"/>
      <c r="P99" s="211"/>
      <c r="Q99" s="211"/>
      <c r="R99" s="211"/>
      <c r="S99" s="211"/>
      <c r="T99" s="212"/>
    </row>
    <row r="100" spans="1:20" x14ac:dyDescent="0.25">
      <c r="A100" s="295">
        <f>A96+1</f>
        <v>24</v>
      </c>
      <c r="B100" s="204" t="s">
        <v>45</v>
      </c>
      <c r="C100" s="298"/>
      <c r="D100" s="207"/>
      <c r="E100" s="207"/>
      <c r="F100" s="207"/>
      <c r="G100" s="207"/>
      <c r="H100" s="207"/>
      <c r="I100" s="207"/>
      <c r="J100" s="207"/>
      <c r="K100" s="207"/>
      <c r="L100" s="207"/>
      <c r="M100" s="207"/>
      <c r="N100" s="207"/>
      <c r="O100" s="207"/>
      <c r="P100" s="207"/>
      <c r="Q100" s="207"/>
      <c r="R100" s="207"/>
      <c r="S100" s="207"/>
      <c r="T100" s="208"/>
    </row>
    <row r="101" spans="1:20" x14ac:dyDescent="0.25">
      <c r="A101" s="296"/>
      <c r="B101" s="205" t="s">
        <v>46</v>
      </c>
      <c r="C101" s="299"/>
      <c r="D101" s="209"/>
      <c r="E101" s="209"/>
      <c r="F101" s="209"/>
      <c r="G101" s="209"/>
      <c r="H101" s="209"/>
      <c r="I101" s="209"/>
      <c r="J101" s="209"/>
      <c r="K101" s="209"/>
      <c r="L101" s="209"/>
      <c r="M101" s="209"/>
      <c r="N101" s="209"/>
      <c r="O101" s="209"/>
      <c r="P101" s="209"/>
      <c r="Q101" s="209"/>
      <c r="R101" s="209"/>
      <c r="S101" s="209"/>
      <c r="T101" s="210"/>
    </row>
    <row r="102" spans="1:20" x14ac:dyDescent="0.25">
      <c r="A102" s="296"/>
      <c r="B102" s="205" t="s">
        <v>47</v>
      </c>
      <c r="C102" s="299"/>
      <c r="D102" s="209"/>
      <c r="E102" s="209"/>
      <c r="F102" s="209"/>
      <c r="G102" s="209"/>
      <c r="H102" s="209"/>
      <c r="I102" s="209"/>
      <c r="J102" s="209"/>
      <c r="K102" s="209"/>
      <c r="L102" s="209"/>
      <c r="M102" s="209"/>
      <c r="N102" s="209"/>
      <c r="O102" s="209"/>
      <c r="P102" s="209"/>
      <c r="Q102" s="209"/>
      <c r="R102" s="209"/>
      <c r="S102" s="209"/>
      <c r="T102" s="210"/>
    </row>
    <row r="103" spans="1:20" ht="13.8" thickBot="1" x14ac:dyDescent="0.3">
      <c r="A103" s="297"/>
      <c r="B103" s="206" t="s">
        <v>48</v>
      </c>
      <c r="C103" s="300"/>
      <c r="D103" s="211"/>
      <c r="E103" s="211"/>
      <c r="F103" s="211"/>
      <c r="G103" s="211"/>
      <c r="H103" s="211"/>
      <c r="I103" s="211"/>
      <c r="J103" s="211"/>
      <c r="K103" s="211"/>
      <c r="L103" s="211"/>
      <c r="M103" s="211"/>
      <c r="N103" s="211"/>
      <c r="O103" s="211"/>
      <c r="P103" s="211"/>
      <c r="Q103" s="211"/>
      <c r="R103" s="211"/>
      <c r="S103" s="211"/>
      <c r="T103" s="212"/>
    </row>
    <row r="104" spans="1:20" x14ac:dyDescent="0.25">
      <c r="A104" s="295">
        <f>A100+1</f>
        <v>25</v>
      </c>
      <c r="B104" s="204" t="s">
        <v>45</v>
      </c>
      <c r="C104" s="298"/>
      <c r="D104" s="207"/>
      <c r="E104" s="207"/>
      <c r="F104" s="207"/>
      <c r="G104" s="207"/>
      <c r="H104" s="207"/>
      <c r="I104" s="207"/>
      <c r="J104" s="207"/>
      <c r="K104" s="207"/>
      <c r="L104" s="207"/>
      <c r="M104" s="207"/>
      <c r="N104" s="207"/>
      <c r="O104" s="207"/>
      <c r="P104" s="207"/>
      <c r="Q104" s="207"/>
      <c r="R104" s="207"/>
      <c r="S104" s="207"/>
      <c r="T104" s="208"/>
    </row>
    <row r="105" spans="1:20" x14ac:dyDescent="0.25">
      <c r="A105" s="296"/>
      <c r="B105" s="205" t="s">
        <v>46</v>
      </c>
      <c r="C105" s="299"/>
      <c r="D105" s="209"/>
      <c r="E105" s="209"/>
      <c r="F105" s="209"/>
      <c r="G105" s="209"/>
      <c r="H105" s="209"/>
      <c r="I105" s="209"/>
      <c r="J105" s="209"/>
      <c r="K105" s="209"/>
      <c r="L105" s="209"/>
      <c r="M105" s="209"/>
      <c r="N105" s="209"/>
      <c r="O105" s="209"/>
      <c r="P105" s="209"/>
      <c r="Q105" s="209"/>
      <c r="R105" s="209"/>
      <c r="S105" s="209"/>
      <c r="T105" s="210"/>
    </row>
    <row r="106" spans="1:20" x14ac:dyDescent="0.25">
      <c r="A106" s="296"/>
      <c r="B106" s="205" t="s">
        <v>47</v>
      </c>
      <c r="C106" s="299"/>
      <c r="D106" s="209"/>
      <c r="E106" s="209"/>
      <c r="F106" s="209"/>
      <c r="G106" s="209"/>
      <c r="H106" s="209"/>
      <c r="I106" s="209"/>
      <c r="J106" s="209"/>
      <c r="K106" s="209"/>
      <c r="L106" s="209"/>
      <c r="M106" s="209"/>
      <c r="N106" s="209"/>
      <c r="O106" s="209"/>
      <c r="P106" s="209"/>
      <c r="Q106" s="209"/>
      <c r="R106" s="209"/>
      <c r="S106" s="209"/>
      <c r="T106" s="210"/>
    </row>
    <row r="107" spans="1:20" ht="13.8" thickBot="1" x14ac:dyDescent="0.3">
      <c r="A107" s="297"/>
      <c r="B107" s="206" t="s">
        <v>48</v>
      </c>
      <c r="C107" s="300"/>
      <c r="D107" s="211"/>
      <c r="E107" s="211"/>
      <c r="F107" s="211"/>
      <c r="G107" s="211"/>
      <c r="H107" s="211"/>
      <c r="I107" s="211"/>
      <c r="J107" s="211"/>
      <c r="K107" s="211"/>
      <c r="L107" s="211"/>
      <c r="M107" s="211"/>
      <c r="N107" s="211"/>
      <c r="O107" s="211"/>
      <c r="P107" s="211"/>
      <c r="Q107" s="211"/>
      <c r="R107" s="211"/>
      <c r="S107" s="211"/>
      <c r="T107" s="212"/>
    </row>
    <row r="108" spans="1:20" x14ac:dyDescent="0.25">
      <c r="A108" s="295">
        <f>A104+1</f>
        <v>26</v>
      </c>
      <c r="B108" s="204" t="s">
        <v>45</v>
      </c>
      <c r="C108" s="298"/>
      <c r="D108" s="207"/>
      <c r="E108" s="207"/>
      <c r="F108" s="207"/>
      <c r="G108" s="207"/>
      <c r="H108" s="207"/>
      <c r="I108" s="207"/>
      <c r="J108" s="207"/>
      <c r="K108" s="207"/>
      <c r="L108" s="207"/>
      <c r="M108" s="207"/>
      <c r="N108" s="207"/>
      <c r="O108" s="207"/>
      <c r="P108" s="207"/>
      <c r="Q108" s="207"/>
      <c r="R108" s="207"/>
      <c r="S108" s="207"/>
      <c r="T108" s="208"/>
    </row>
    <row r="109" spans="1:20" x14ac:dyDescent="0.25">
      <c r="A109" s="296"/>
      <c r="B109" s="205" t="s">
        <v>46</v>
      </c>
      <c r="C109" s="299"/>
      <c r="D109" s="209"/>
      <c r="E109" s="209"/>
      <c r="F109" s="209"/>
      <c r="G109" s="209"/>
      <c r="H109" s="209"/>
      <c r="I109" s="209"/>
      <c r="J109" s="209"/>
      <c r="K109" s="209"/>
      <c r="L109" s="209"/>
      <c r="M109" s="209"/>
      <c r="N109" s="209"/>
      <c r="O109" s="209"/>
      <c r="P109" s="209"/>
      <c r="Q109" s="209"/>
      <c r="R109" s="209"/>
      <c r="S109" s="209"/>
      <c r="T109" s="210"/>
    </row>
    <row r="110" spans="1:20" x14ac:dyDescent="0.25">
      <c r="A110" s="296"/>
      <c r="B110" s="205" t="s">
        <v>47</v>
      </c>
      <c r="C110" s="299"/>
      <c r="D110" s="209"/>
      <c r="E110" s="209"/>
      <c r="F110" s="209"/>
      <c r="G110" s="209"/>
      <c r="H110" s="209"/>
      <c r="I110" s="209"/>
      <c r="J110" s="209"/>
      <c r="K110" s="209"/>
      <c r="L110" s="209"/>
      <c r="M110" s="209"/>
      <c r="N110" s="209"/>
      <c r="O110" s="209"/>
      <c r="P110" s="209"/>
      <c r="Q110" s="209"/>
      <c r="R110" s="209"/>
      <c r="S110" s="209"/>
      <c r="T110" s="210"/>
    </row>
    <row r="111" spans="1:20" ht="13.8" thickBot="1" x14ac:dyDescent="0.3">
      <c r="A111" s="297"/>
      <c r="B111" s="206" t="s">
        <v>48</v>
      </c>
      <c r="C111" s="300"/>
      <c r="D111" s="211"/>
      <c r="E111" s="211"/>
      <c r="F111" s="211"/>
      <c r="G111" s="211"/>
      <c r="H111" s="211"/>
      <c r="I111" s="211"/>
      <c r="J111" s="211"/>
      <c r="K111" s="211"/>
      <c r="L111" s="211"/>
      <c r="M111" s="211"/>
      <c r="N111" s="211"/>
      <c r="O111" s="211"/>
      <c r="P111" s="211"/>
      <c r="Q111" s="211"/>
      <c r="R111" s="211"/>
      <c r="S111" s="211"/>
      <c r="T111" s="212"/>
    </row>
    <row r="112" spans="1:20" x14ac:dyDescent="0.25">
      <c r="A112" s="295">
        <f>A108+1</f>
        <v>27</v>
      </c>
      <c r="B112" s="204" t="s">
        <v>45</v>
      </c>
      <c r="C112" s="298"/>
      <c r="D112" s="207"/>
      <c r="E112" s="207"/>
      <c r="F112" s="207"/>
      <c r="G112" s="207"/>
      <c r="H112" s="207"/>
      <c r="I112" s="207"/>
      <c r="J112" s="207"/>
      <c r="K112" s="207"/>
      <c r="L112" s="207"/>
      <c r="M112" s="207"/>
      <c r="N112" s="207"/>
      <c r="O112" s="207"/>
      <c r="P112" s="207"/>
      <c r="Q112" s="207"/>
      <c r="R112" s="207"/>
      <c r="S112" s="207"/>
      <c r="T112" s="208"/>
    </row>
    <row r="113" spans="1:20" x14ac:dyDescent="0.25">
      <c r="A113" s="296"/>
      <c r="B113" s="205" t="s">
        <v>46</v>
      </c>
      <c r="C113" s="299"/>
      <c r="D113" s="209"/>
      <c r="E113" s="209"/>
      <c r="F113" s="209"/>
      <c r="G113" s="209"/>
      <c r="H113" s="209"/>
      <c r="I113" s="209"/>
      <c r="J113" s="209"/>
      <c r="K113" s="209"/>
      <c r="L113" s="209"/>
      <c r="M113" s="209"/>
      <c r="N113" s="209"/>
      <c r="O113" s="209"/>
      <c r="P113" s="209"/>
      <c r="Q113" s="209"/>
      <c r="R113" s="209"/>
      <c r="S113" s="209"/>
      <c r="T113" s="210"/>
    </row>
    <row r="114" spans="1:20" x14ac:dyDescent="0.25">
      <c r="A114" s="296"/>
      <c r="B114" s="205" t="s">
        <v>47</v>
      </c>
      <c r="C114" s="299"/>
      <c r="D114" s="209"/>
      <c r="E114" s="209"/>
      <c r="F114" s="209"/>
      <c r="G114" s="209"/>
      <c r="H114" s="209"/>
      <c r="I114" s="209"/>
      <c r="J114" s="209"/>
      <c r="K114" s="209"/>
      <c r="L114" s="209"/>
      <c r="M114" s="209"/>
      <c r="N114" s="209"/>
      <c r="O114" s="209"/>
      <c r="P114" s="209"/>
      <c r="Q114" s="209"/>
      <c r="R114" s="209"/>
      <c r="S114" s="209"/>
      <c r="T114" s="210"/>
    </row>
    <row r="115" spans="1:20" ht="13.8" thickBot="1" x14ac:dyDescent="0.3">
      <c r="A115" s="297"/>
      <c r="B115" s="206" t="s">
        <v>48</v>
      </c>
      <c r="C115" s="300"/>
      <c r="D115" s="211"/>
      <c r="E115" s="211"/>
      <c r="F115" s="211"/>
      <c r="G115" s="211"/>
      <c r="H115" s="211"/>
      <c r="I115" s="211"/>
      <c r="J115" s="211"/>
      <c r="K115" s="211"/>
      <c r="L115" s="211"/>
      <c r="M115" s="211"/>
      <c r="N115" s="211"/>
      <c r="O115" s="211"/>
      <c r="P115" s="211"/>
      <c r="Q115" s="211"/>
      <c r="R115" s="211"/>
      <c r="S115" s="211"/>
      <c r="T115" s="212"/>
    </row>
    <row r="116" spans="1:20" x14ac:dyDescent="0.25">
      <c r="A116" s="295">
        <f>A112+1</f>
        <v>28</v>
      </c>
      <c r="B116" s="204" t="s">
        <v>45</v>
      </c>
      <c r="C116" s="298"/>
      <c r="D116" s="207"/>
      <c r="E116" s="207"/>
      <c r="F116" s="207"/>
      <c r="G116" s="207"/>
      <c r="H116" s="207"/>
      <c r="I116" s="207"/>
      <c r="J116" s="207"/>
      <c r="K116" s="207"/>
      <c r="L116" s="207"/>
      <c r="M116" s="207"/>
      <c r="N116" s="207"/>
      <c r="O116" s="207"/>
      <c r="P116" s="207"/>
      <c r="Q116" s="207"/>
      <c r="R116" s="207"/>
      <c r="S116" s="207"/>
      <c r="T116" s="208"/>
    </row>
    <row r="117" spans="1:20" x14ac:dyDescent="0.25">
      <c r="A117" s="296"/>
      <c r="B117" s="205" t="s">
        <v>46</v>
      </c>
      <c r="C117" s="299"/>
      <c r="D117" s="209"/>
      <c r="E117" s="209"/>
      <c r="F117" s="209"/>
      <c r="G117" s="209"/>
      <c r="H117" s="209"/>
      <c r="I117" s="209"/>
      <c r="J117" s="209"/>
      <c r="K117" s="209"/>
      <c r="L117" s="209"/>
      <c r="M117" s="209"/>
      <c r="N117" s="209"/>
      <c r="O117" s="209"/>
      <c r="P117" s="209"/>
      <c r="Q117" s="209"/>
      <c r="R117" s="209"/>
      <c r="S117" s="209"/>
      <c r="T117" s="210"/>
    </row>
    <row r="118" spans="1:20" x14ac:dyDescent="0.25">
      <c r="A118" s="296"/>
      <c r="B118" s="205" t="s">
        <v>47</v>
      </c>
      <c r="C118" s="299"/>
      <c r="D118" s="209"/>
      <c r="E118" s="209"/>
      <c r="F118" s="209"/>
      <c r="G118" s="209"/>
      <c r="H118" s="209"/>
      <c r="I118" s="209"/>
      <c r="J118" s="209"/>
      <c r="K118" s="209"/>
      <c r="L118" s="209"/>
      <c r="M118" s="209"/>
      <c r="N118" s="209"/>
      <c r="O118" s="209"/>
      <c r="P118" s="209"/>
      <c r="Q118" s="209"/>
      <c r="R118" s="209"/>
      <c r="S118" s="209"/>
      <c r="T118" s="210"/>
    </row>
    <row r="119" spans="1:20" ht="13.8" thickBot="1" x14ac:dyDescent="0.3">
      <c r="A119" s="297"/>
      <c r="B119" s="206" t="s">
        <v>48</v>
      </c>
      <c r="C119" s="300"/>
      <c r="D119" s="211"/>
      <c r="E119" s="211"/>
      <c r="F119" s="211"/>
      <c r="G119" s="211"/>
      <c r="H119" s="211"/>
      <c r="I119" s="211"/>
      <c r="J119" s="211"/>
      <c r="K119" s="211"/>
      <c r="L119" s="211"/>
      <c r="M119" s="211"/>
      <c r="N119" s="211"/>
      <c r="O119" s="211"/>
      <c r="P119" s="211"/>
      <c r="Q119" s="211"/>
      <c r="R119" s="211"/>
      <c r="S119" s="211"/>
      <c r="T119" s="212"/>
    </row>
    <row r="120" spans="1:20" x14ac:dyDescent="0.25">
      <c r="A120" s="295">
        <f>A116+1</f>
        <v>29</v>
      </c>
      <c r="B120" s="204" t="s">
        <v>45</v>
      </c>
      <c r="C120" s="298"/>
      <c r="D120" s="207"/>
      <c r="E120" s="207"/>
      <c r="F120" s="207"/>
      <c r="G120" s="207"/>
      <c r="H120" s="207"/>
      <c r="I120" s="207"/>
      <c r="J120" s="207"/>
      <c r="K120" s="207"/>
      <c r="L120" s="207"/>
      <c r="M120" s="207"/>
      <c r="N120" s="207"/>
      <c r="O120" s="207"/>
      <c r="P120" s="207"/>
      <c r="Q120" s="207"/>
      <c r="R120" s="207"/>
      <c r="S120" s="207"/>
      <c r="T120" s="208"/>
    </row>
    <row r="121" spans="1:20" x14ac:dyDescent="0.25">
      <c r="A121" s="296"/>
      <c r="B121" s="205" t="s">
        <v>46</v>
      </c>
      <c r="C121" s="299"/>
      <c r="D121" s="209"/>
      <c r="E121" s="209"/>
      <c r="F121" s="209"/>
      <c r="G121" s="209"/>
      <c r="H121" s="209"/>
      <c r="I121" s="209"/>
      <c r="J121" s="209"/>
      <c r="K121" s="209"/>
      <c r="L121" s="209"/>
      <c r="M121" s="209"/>
      <c r="N121" s="209"/>
      <c r="O121" s="209"/>
      <c r="P121" s="209"/>
      <c r="Q121" s="209"/>
      <c r="R121" s="209"/>
      <c r="S121" s="209"/>
      <c r="T121" s="210"/>
    </row>
    <row r="122" spans="1:20" x14ac:dyDescent="0.25">
      <c r="A122" s="296"/>
      <c r="B122" s="205" t="s">
        <v>47</v>
      </c>
      <c r="C122" s="299"/>
      <c r="D122" s="209"/>
      <c r="E122" s="209"/>
      <c r="F122" s="209"/>
      <c r="G122" s="209"/>
      <c r="H122" s="209"/>
      <c r="I122" s="209"/>
      <c r="J122" s="209"/>
      <c r="K122" s="209"/>
      <c r="L122" s="209"/>
      <c r="M122" s="209"/>
      <c r="N122" s="209"/>
      <c r="O122" s="209"/>
      <c r="P122" s="209"/>
      <c r="Q122" s="209"/>
      <c r="R122" s="209"/>
      <c r="S122" s="209"/>
      <c r="T122" s="210"/>
    </row>
    <row r="123" spans="1:20" ht="13.8" thickBot="1" x14ac:dyDescent="0.3">
      <c r="A123" s="297"/>
      <c r="B123" s="206" t="s">
        <v>48</v>
      </c>
      <c r="C123" s="300"/>
      <c r="D123" s="211"/>
      <c r="E123" s="211"/>
      <c r="F123" s="211"/>
      <c r="G123" s="211"/>
      <c r="H123" s="211"/>
      <c r="I123" s="211"/>
      <c r="J123" s="211"/>
      <c r="K123" s="211"/>
      <c r="L123" s="211"/>
      <c r="M123" s="211"/>
      <c r="N123" s="211"/>
      <c r="O123" s="211"/>
      <c r="P123" s="211"/>
      <c r="Q123" s="211"/>
      <c r="R123" s="211"/>
      <c r="S123" s="211"/>
      <c r="T123" s="212"/>
    </row>
    <row r="124" spans="1:20" x14ac:dyDescent="0.25">
      <c r="A124" s="295">
        <f>A120+1</f>
        <v>30</v>
      </c>
      <c r="B124" s="204" t="s">
        <v>45</v>
      </c>
      <c r="C124" s="298"/>
      <c r="D124" s="207"/>
      <c r="E124" s="207"/>
      <c r="F124" s="207"/>
      <c r="G124" s="207"/>
      <c r="H124" s="207"/>
      <c r="I124" s="207"/>
      <c r="J124" s="207"/>
      <c r="K124" s="207"/>
      <c r="L124" s="207"/>
      <c r="M124" s="207"/>
      <c r="N124" s="207"/>
      <c r="O124" s="207"/>
      <c r="P124" s="207"/>
      <c r="Q124" s="207"/>
      <c r="R124" s="207"/>
      <c r="S124" s="207"/>
      <c r="T124" s="208"/>
    </row>
    <row r="125" spans="1:20" x14ac:dyDescent="0.25">
      <c r="A125" s="296"/>
      <c r="B125" s="205" t="s">
        <v>46</v>
      </c>
      <c r="C125" s="299"/>
      <c r="D125" s="209"/>
      <c r="E125" s="209"/>
      <c r="F125" s="209"/>
      <c r="G125" s="209"/>
      <c r="H125" s="209"/>
      <c r="I125" s="209"/>
      <c r="J125" s="209"/>
      <c r="K125" s="209"/>
      <c r="L125" s="209"/>
      <c r="M125" s="209"/>
      <c r="N125" s="209"/>
      <c r="O125" s="209"/>
      <c r="P125" s="209"/>
      <c r="Q125" s="209"/>
      <c r="R125" s="209"/>
      <c r="S125" s="209"/>
      <c r="T125" s="210"/>
    </row>
    <row r="126" spans="1:20" x14ac:dyDescent="0.25">
      <c r="A126" s="296"/>
      <c r="B126" s="205" t="s">
        <v>47</v>
      </c>
      <c r="C126" s="299"/>
      <c r="D126" s="209"/>
      <c r="E126" s="209"/>
      <c r="F126" s="209"/>
      <c r="G126" s="209"/>
      <c r="H126" s="209"/>
      <c r="I126" s="209"/>
      <c r="J126" s="209"/>
      <c r="K126" s="209"/>
      <c r="L126" s="209"/>
      <c r="M126" s="209"/>
      <c r="N126" s="209"/>
      <c r="O126" s="209"/>
      <c r="P126" s="209"/>
      <c r="Q126" s="209"/>
      <c r="R126" s="209"/>
      <c r="S126" s="209"/>
      <c r="T126" s="210"/>
    </row>
    <row r="127" spans="1:20" ht="13.8" thickBot="1" x14ac:dyDescent="0.3">
      <c r="A127" s="297"/>
      <c r="B127" s="206" t="s">
        <v>48</v>
      </c>
      <c r="C127" s="300"/>
      <c r="D127" s="211"/>
      <c r="E127" s="211"/>
      <c r="F127" s="211"/>
      <c r="G127" s="211"/>
      <c r="H127" s="211"/>
      <c r="I127" s="211"/>
      <c r="J127" s="211"/>
      <c r="K127" s="211"/>
      <c r="L127" s="211"/>
      <c r="M127" s="211"/>
      <c r="N127" s="211"/>
      <c r="O127" s="211"/>
      <c r="P127" s="211"/>
      <c r="Q127" s="211"/>
      <c r="R127" s="211"/>
      <c r="S127" s="211"/>
      <c r="T127" s="212"/>
    </row>
    <row r="128" spans="1:20" x14ac:dyDescent="0.25">
      <c r="A128" s="295">
        <f>A124+1</f>
        <v>31</v>
      </c>
      <c r="B128" s="204" t="s">
        <v>45</v>
      </c>
      <c r="C128" s="298"/>
      <c r="D128" s="207"/>
      <c r="E128" s="207"/>
      <c r="F128" s="207"/>
      <c r="G128" s="207"/>
      <c r="H128" s="207"/>
      <c r="I128" s="207"/>
      <c r="J128" s="207"/>
      <c r="K128" s="207"/>
      <c r="L128" s="207"/>
      <c r="M128" s="207"/>
      <c r="N128" s="207"/>
      <c r="O128" s="207"/>
      <c r="P128" s="207"/>
      <c r="Q128" s="207"/>
      <c r="R128" s="207"/>
      <c r="S128" s="207"/>
      <c r="T128" s="208"/>
    </row>
    <row r="129" spans="1:20" x14ac:dyDescent="0.25">
      <c r="A129" s="296"/>
      <c r="B129" s="205" t="s">
        <v>46</v>
      </c>
      <c r="C129" s="299"/>
      <c r="D129" s="209"/>
      <c r="E129" s="209"/>
      <c r="F129" s="209"/>
      <c r="G129" s="209"/>
      <c r="H129" s="209"/>
      <c r="I129" s="209"/>
      <c r="J129" s="209"/>
      <c r="K129" s="209"/>
      <c r="L129" s="209"/>
      <c r="M129" s="209"/>
      <c r="N129" s="209"/>
      <c r="O129" s="209"/>
      <c r="P129" s="209"/>
      <c r="Q129" s="209"/>
      <c r="R129" s="209"/>
      <c r="S129" s="209"/>
      <c r="T129" s="210"/>
    </row>
    <row r="130" spans="1:20" x14ac:dyDescent="0.25">
      <c r="A130" s="296"/>
      <c r="B130" s="205" t="s">
        <v>47</v>
      </c>
      <c r="C130" s="299"/>
      <c r="D130" s="209"/>
      <c r="E130" s="209"/>
      <c r="F130" s="209"/>
      <c r="G130" s="209"/>
      <c r="H130" s="209"/>
      <c r="I130" s="209"/>
      <c r="J130" s="209"/>
      <c r="K130" s="209"/>
      <c r="L130" s="209"/>
      <c r="M130" s="209"/>
      <c r="N130" s="209"/>
      <c r="O130" s="209"/>
      <c r="P130" s="209"/>
      <c r="Q130" s="209"/>
      <c r="R130" s="209"/>
      <c r="S130" s="209"/>
      <c r="T130" s="210"/>
    </row>
    <row r="131" spans="1:20" ht="13.8" thickBot="1" x14ac:dyDescent="0.3">
      <c r="A131" s="297"/>
      <c r="B131" s="206" t="s">
        <v>48</v>
      </c>
      <c r="C131" s="300"/>
      <c r="D131" s="211"/>
      <c r="E131" s="211"/>
      <c r="F131" s="211"/>
      <c r="G131" s="211"/>
      <c r="H131" s="211"/>
      <c r="I131" s="211"/>
      <c r="J131" s="211"/>
      <c r="K131" s="211"/>
      <c r="L131" s="211"/>
      <c r="M131" s="211"/>
      <c r="N131" s="211"/>
      <c r="O131" s="211"/>
      <c r="P131" s="211"/>
      <c r="Q131" s="211"/>
      <c r="R131" s="211"/>
      <c r="S131" s="211"/>
      <c r="T131" s="212"/>
    </row>
    <row r="132" spans="1:20" x14ac:dyDescent="0.25">
      <c r="A132" s="295">
        <f>A128+1</f>
        <v>32</v>
      </c>
      <c r="B132" s="204" t="s">
        <v>45</v>
      </c>
      <c r="C132" s="298"/>
      <c r="D132" s="207"/>
      <c r="E132" s="207"/>
      <c r="F132" s="207"/>
      <c r="G132" s="207"/>
      <c r="H132" s="207"/>
      <c r="I132" s="207"/>
      <c r="J132" s="207"/>
      <c r="K132" s="207"/>
      <c r="L132" s="207"/>
      <c r="M132" s="207"/>
      <c r="N132" s="207"/>
      <c r="O132" s="207"/>
      <c r="P132" s="207"/>
      <c r="Q132" s="207"/>
      <c r="R132" s="207"/>
      <c r="S132" s="207"/>
      <c r="T132" s="208"/>
    </row>
    <row r="133" spans="1:20" x14ac:dyDescent="0.25">
      <c r="A133" s="296"/>
      <c r="B133" s="205" t="s">
        <v>46</v>
      </c>
      <c r="C133" s="299"/>
      <c r="D133" s="209"/>
      <c r="E133" s="209"/>
      <c r="F133" s="209"/>
      <c r="G133" s="209"/>
      <c r="H133" s="209"/>
      <c r="I133" s="209"/>
      <c r="J133" s="209"/>
      <c r="K133" s="209"/>
      <c r="L133" s="209"/>
      <c r="M133" s="209"/>
      <c r="N133" s="209"/>
      <c r="O133" s="209"/>
      <c r="P133" s="209"/>
      <c r="Q133" s="209"/>
      <c r="R133" s="209"/>
      <c r="S133" s="209"/>
      <c r="T133" s="210"/>
    </row>
    <row r="134" spans="1:20" x14ac:dyDescent="0.25">
      <c r="A134" s="296"/>
      <c r="B134" s="205" t="s">
        <v>47</v>
      </c>
      <c r="C134" s="299"/>
      <c r="D134" s="209"/>
      <c r="E134" s="209"/>
      <c r="F134" s="209"/>
      <c r="G134" s="209"/>
      <c r="H134" s="209"/>
      <c r="I134" s="209"/>
      <c r="J134" s="209"/>
      <c r="K134" s="209"/>
      <c r="L134" s="209"/>
      <c r="M134" s="209"/>
      <c r="N134" s="209"/>
      <c r="O134" s="209"/>
      <c r="P134" s="209"/>
      <c r="Q134" s="209"/>
      <c r="R134" s="209"/>
      <c r="S134" s="209"/>
      <c r="T134" s="210"/>
    </row>
    <row r="135" spans="1:20" ht="13.8" thickBot="1" x14ac:dyDescent="0.3">
      <c r="A135" s="297"/>
      <c r="B135" s="206" t="s">
        <v>48</v>
      </c>
      <c r="C135" s="300"/>
      <c r="D135" s="211"/>
      <c r="E135" s="211"/>
      <c r="F135" s="211"/>
      <c r="G135" s="211"/>
      <c r="H135" s="211"/>
      <c r="I135" s="211"/>
      <c r="J135" s="211"/>
      <c r="K135" s="211"/>
      <c r="L135" s="211"/>
      <c r="M135" s="211"/>
      <c r="N135" s="211"/>
      <c r="O135" s="211"/>
      <c r="P135" s="211"/>
      <c r="Q135" s="211"/>
      <c r="R135" s="211"/>
      <c r="S135" s="211"/>
      <c r="T135" s="212"/>
    </row>
    <row r="136" spans="1:20" x14ac:dyDescent="0.25">
      <c r="A136" s="295">
        <f>A132+1</f>
        <v>33</v>
      </c>
      <c r="B136" s="204" t="s">
        <v>45</v>
      </c>
      <c r="C136" s="298"/>
      <c r="D136" s="207"/>
      <c r="E136" s="207"/>
      <c r="F136" s="207"/>
      <c r="G136" s="207"/>
      <c r="H136" s="207"/>
      <c r="I136" s="207"/>
      <c r="J136" s="207"/>
      <c r="K136" s="207"/>
      <c r="L136" s="207"/>
      <c r="M136" s="207"/>
      <c r="N136" s="207"/>
      <c r="O136" s="207"/>
      <c r="P136" s="207"/>
      <c r="Q136" s="207"/>
      <c r="R136" s="207"/>
      <c r="S136" s="207"/>
      <c r="T136" s="208"/>
    </row>
    <row r="137" spans="1:20" x14ac:dyDescent="0.25">
      <c r="A137" s="296"/>
      <c r="B137" s="205" t="s">
        <v>46</v>
      </c>
      <c r="C137" s="299"/>
      <c r="D137" s="209"/>
      <c r="E137" s="209"/>
      <c r="F137" s="209"/>
      <c r="G137" s="209"/>
      <c r="H137" s="209"/>
      <c r="I137" s="209"/>
      <c r="J137" s="209"/>
      <c r="K137" s="209"/>
      <c r="L137" s="209"/>
      <c r="M137" s="209"/>
      <c r="N137" s="209"/>
      <c r="O137" s="209"/>
      <c r="P137" s="209"/>
      <c r="Q137" s="209"/>
      <c r="R137" s="209"/>
      <c r="S137" s="209"/>
      <c r="T137" s="210"/>
    </row>
    <row r="138" spans="1:20" x14ac:dyDescent="0.25">
      <c r="A138" s="296"/>
      <c r="B138" s="205" t="s">
        <v>47</v>
      </c>
      <c r="C138" s="299"/>
      <c r="D138" s="209"/>
      <c r="E138" s="209"/>
      <c r="F138" s="209"/>
      <c r="G138" s="209"/>
      <c r="H138" s="209"/>
      <c r="I138" s="209"/>
      <c r="J138" s="209"/>
      <c r="K138" s="209"/>
      <c r="L138" s="209"/>
      <c r="M138" s="209"/>
      <c r="N138" s="209"/>
      <c r="O138" s="209"/>
      <c r="P138" s="209"/>
      <c r="Q138" s="209"/>
      <c r="R138" s="209"/>
      <c r="S138" s="209"/>
      <c r="T138" s="210"/>
    </row>
    <row r="139" spans="1:20" ht="13.8" thickBot="1" x14ac:dyDescent="0.3">
      <c r="A139" s="297"/>
      <c r="B139" s="206" t="s">
        <v>48</v>
      </c>
      <c r="C139" s="300"/>
      <c r="D139" s="211"/>
      <c r="E139" s="211"/>
      <c r="F139" s="211"/>
      <c r="G139" s="211"/>
      <c r="H139" s="211"/>
      <c r="I139" s="211"/>
      <c r="J139" s="211"/>
      <c r="K139" s="211"/>
      <c r="L139" s="211"/>
      <c r="M139" s="211"/>
      <c r="N139" s="211"/>
      <c r="O139" s="211"/>
      <c r="P139" s="211"/>
      <c r="Q139" s="211"/>
      <c r="R139" s="211"/>
      <c r="S139" s="211"/>
      <c r="T139" s="212"/>
    </row>
    <row r="140" spans="1:20" x14ac:dyDescent="0.25">
      <c r="A140" s="295">
        <f>A136+1</f>
        <v>34</v>
      </c>
      <c r="B140" s="204" t="s">
        <v>45</v>
      </c>
      <c r="C140" s="298"/>
      <c r="D140" s="207"/>
      <c r="E140" s="207"/>
      <c r="F140" s="207"/>
      <c r="G140" s="207"/>
      <c r="H140" s="207"/>
      <c r="I140" s="207"/>
      <c r="J140" s="207"/>
      <c r="K140" s="207"/>
      <c r="L140" s="207"/>
      <c r="M140" s="207"/>
      <c r="N140" s="207"/>
      <c r="O140" s="207"/>
      <c r="P140" s="207"/>
      <c r="Q140" s="207"/>
      <c r="R140" s="207"/>
      <c r="S140" s="207"/>
      <c r="T140" s="208"/>
    </row>
    <row r="141" spans="1:20" x14ac:dyDescent="0.25">
      <c r="A141" s="296"/>
      <c r="B141" s="205" t="s">
        <v>46</v>
      </c>
      <c r="C141" s="299"/>
      <c r="D141" s="209"/>
      <c r="E141" s="209"/>
      <c r="F141" s="209"/>
      <c r="G141" s="209"/>
      <c r="H141" s="209"/>
      <c r="I141" s="209"/>
      <c r="J141" s="209"/>
      <c r="K141" s="209"/>
      <c r="L141" s="209"/>
      <c r="M141" s="209"/>
      <c r="N141" s="209"/>
      <c r="O141" s="209"/>
      <c r="P141" s="209"/>
      <c r="Q141" s="209"/>
      <c r="R141" s="209"/>
      <c r="S141" s="209"/>
      <c r="T141" s="210"/>
    </row>
    <row r="142" spans="1:20" x14ac:dyDescent="0.25">
      <c r="A142" s="296"/>
      <c r="B142" s="205" t="s">
        <v>47</v>
      </c>
      <c r="C142" s="299"/>
      <c r="D142" s="209"/>
      <c r="E142" s="209"/>
      <c r="F142" s="209"/>
      <c r="G142" s="209"/>
      <c r="H142" s="209"/>
      <c r="I142" s="209"/>
      <c r="J142" s="209"/>
      <c r="K142" s="209"/>
      <c r="L142" s="209"/>
      <c r="M142" s="209"/>
      <c r="N142" s="209"/>
      <c r="O142" s="209"/>
      <c r="P142" s="209"/>
      <c r="Q142" s="209"/>
      <c r="R142" s="209"/>
      <c r="S142" s="209"/>
      <c r="T142" s="210"/>
    </row>
    <row r="143" spans="1:20" ht="13.8" thickBot="1" x14ac:dyDescent="0.3">
      <c r="A143" s="297"/>
      <c r="B143" s="206" t="s">
        <v>48</v>
      </c>
      <c r="C143" s="300"/>
      <c r="D143" s="211"/>
      <c r="E143" s="211"/>
      <c r="F143" s="211"/>
      <c r="G143" s="211"/>
      <c r="H143" s="211"/>
      <c r="I143" s="211"/>
      <c r="J143" s="211"/>
      <c r="K143" s="211"/>
      <c r="L143" s="211"/>
      <c r="M143" s="211"/>
      <c r="N143" s="211"/>
      <c r="O143" s="211"/>
      <c r="P143" s="211"/>
      <c r="Q143" s="211"/>
      <c r="R143" s="211"/>
      <c r="S143" s="211"/>
      <c r="T143" s="212"/>
    </row>
    <row r="144" spans="1:20" x14ac:dyDescent="0.25">
      <c r="A144" s="295">
        <f>A140+1</f>
        <v>35</v>
      </c>
      <c r="B144" s="204" t="s">
        <v>45</v>
      </c>
      <c r="C144" s="298"/>
      <c r="D144" s="207"/>
      <c r="E144" s="207"/>
      <c r="F144" s="207"/>
      <c r="G144" s="207"/>
      <c r="H144" s="207"/>
      <c r="I144" s="207"/>
      <c r="J144" s="207"/>
      <c r="K144" s="207"/>
      <c r="L144" s="207"/>
      <c r="M144" s="207"/>
      <c r="N144" s="207"/>
      <c r="O144" s="207"/>
      <c r="P144" s="207"/>
      <c r="Q144" s="207"/>
      <c r="R144" s="207"/>
      <c r="S144" s="207"/>
      <c r="T144" s="208"/>
    </row>
    <row r="145" spans="1:20" x14ac:dyDescent="0.25">
      <c r="A145" s="296"/>
      <c r="B145" s="205" t="s">
        <v>46</v>
      </c>
      <c r="C145" s="299"/>
      <c r="D145" s="209"/>
      <c r="E145" s="209"/>
      <c r="F145" s="209"/>
      <c r="G145" s="209"/>
      <c r="H145" s="209"/>
      <c r="I145" s="209"/>
      <c r="J145" s="209"/>
      <c r="K145" s="209"/>
      <c r="L145" s="209"/>
      <c r="M145" s="209"/>
      <c r="N145" s="209"/>
      <c r="O145" s="209"/>
      <c r="P145" s="209"/>
      <c r="Q145" s="209"/>
      <c r="R145" s="209"/>
      <c r="S145" s="209"/>
      <c r="T145" s="210"/>
    </row>
    <row r="146" spans="1:20" x14ac:dyDescent="0.25">
      <c r="A146" s="296"/>
      <c r="B146" s="205" t="s">
        <v>47</v>
      </c>
      <c r="C146" s="299"/>
      <c r="D146" s="209"/>
      <c r="E146" s="209"/>
      <c r="F146" s="209"/>
      <c r="G146" s="209"/>
      <c r="H146" s="209"/>
      <c r="I146" s="209"/>
      <c r="J146" s="209"/>
      <c r="K146" s="209"/>
      <c r="L146" s="209"/>
      <c r="M146" s="209"/>
      <c r="N146" s="209"/>
      <c r="O146" s="209"/>
      <c r="P146" s="209"/>
      <c r="Q146" s="209"/>
      <c r="R146" s="209"/>
      <c r="S146" s="209"/>
      <c r="T146" s="210"/>
    </row>
    <row r="147" spans="1:20" ht="13.8" thickBot="1" x14ac:dyDescent="0.3">
      <c r="A147" s="297"/>
      <c r="B147" s="206" t="s">
        <v>48</v>
      </c>
      <c r="C147" s="300"/>
      <c r="D147" s="211"/>
      <c r="E147" s="211"/>
      <c r="F147" s="211"/>
      <c r="G147" s="211"/>
      <c r="H147" s="211"/>
      <c r="I147" s="211"/>
      <c r="J147" s="211"/>
      <c r="K147" s="211"/>
      <c r="L147" s="211"/>
      <c r="M147" s="211"/>
      <c r="N147" s="211"/>
      <c r="O147" s="211"/>
      <c r="P147" s="211"/>
      <c r="Q147" s="211"/>
      <c r="R147" s="211"/>
      <c r="S147" s="211"/>
      <c r="T147" s="212"/>
    </row>
    <row r="148" spans="1:20" x14ac:dyDescent="0.25">
      <c r="A148" s="295">
        <f>A144+1</f>
        <v>36</v>
      </c>
      <c r="B148" s="204" t="s">
        <v>45</v>
      </c>
      <c r="C148" s="298"/>
      <c r="D148" s="207"/>
      <c r="E148" s="207"/>
      <c r="F148" s="207"/>
      <c r="G148" s="207"/>
      <c r="H148" s="207"/>
      <c r="I148" s="207"/>
      <c r="J148" s="207"/>
      <c r="K148" s="207"/>
      <c r="L148" s="207"/>
      <c r="M148" s="207"/>
      <c r="N148" s="207"/>
      <c r="O148" s="207"/>
      <c r="P148" s="207"/>
      <c r="Q148" s="207"/>
      <c r="R148" s="207"/>
      <c r="S148" s="207"/>
      <c r="T148" s="208"/>
    </row>
    <row r="149" spans="1:20" x14ac:dyDescent="0.25">
      <c r="A149" s="296"/>
      <c r="B149" s="205" t="s">
        <v>46</v>
      </c>
      <c r="C149" s="299"/>
      <c r="D149" s="209"/>
      <c r="E149" s="209"/>
      <c r="F149" s="209"/>
      <c r="G149" s="209"/>
      <c r="H149" s="209"/>
      <c r="I149" s="209"/>
      <c r="J149" s="209"/>
      <c r="K149" s="209"/>
      <c r="L149" s="209"/>
      <c r="M149" s="209"/>
      <c r="N149" s="209"/>
      <c r="O149" s="209"/>
      <c r="P149" s="209"/>
      <c r="Q149" s="209"/>
      <c r="R149" s="209"/>
      <c r="S149" s="209"/>
      <c r="T149" s="210"/>
    </row>
    <row r="150" spans="1:20" x14ac:dyDescent="0.25">
      <c r="A150" s="296"/>
      <c r="B150" s="205" t="s">
        <v>47</v>
      </c>
      <c r="C150" s="299"/>
      <c r="D150" s="209"/>
      <c r="E150" s="209"/>
      <c r="F150" s="209"/>
      <c r="G150" s="209"/>
      <c r="H150" s="209"/>
      <c r="I150" s="209"/>
      <c r="J150" s="209"/>
      <c r="K150" s="209"/>
      <c r="L150" s="209"/>
      <c r="M150" s="209"/>
      <c r="N150" s="209"/>
      <c r="O150" s="209"/>
      <c r="P150" s="209"/>
      <c r="Q150" s="209"/>
      <c r="R150" s="209"/>
      <c r="S150" s="209"/>
      <c r="T150" s="210"/>
    </row>
    <row r="151" spans="1:20" ht="13.8" thickBot="1" x14ac:dyDescent="0.3">
      <c r="A151" s="297"/>
      <c r="B151" s="206" t="s">
        <v>48</v>
      </c>
      <c r="C151" s="300"/>
      <c r="D151" s="211"/>
      <c r="E151" s="211"/>
      <c r="F151" s="211"/>
      <c r="G151" s="211"/>
      <c r="H151" s="211"/>
      <c r="I151" s="211"/>
      <c r="J151" s="211"/>
      <c r="K151" s="211"/>
      <c r="L151" s="211"/>
      <c r="M151" s="211"/>
      <c r="N151" s="211"/>
      <c r="O151" s="211"/>
      <c r="P151" s="211"/>
      <c r="Q151" s="211"/>
      <c r="R151" s="211"/>
      <c r="S151" s="211"/>
      <c r="T151" s="212"/>
    </row>
    <row r="152" spans="1:20" x14ac:dyDescent="0.25">
      <c r="A152" s="295">
        <f>A148+1</f>
        <v>37</v>
      </c>
      <c r="B152" s="204" t="s">
        <v>45</v>
      </c>
      <c r="C152" s="298"/>
      <c r="D152" s="207"/>
      <c r="E152" s="207"/>
      <c r="F152" s="207"/>
      <c r="G152" s="207"/>
      <c r="H152" s="207"/>
      <c r="I152" s="207"/>
      <c r="J152" s="207"/>
      <c r="K152" s="207"/>
      <c r="L152" s="207"/>
      <c r="M152" s="207"/>
      <c r="N152" s="207"/>
      <c r="O152" s="207"/>
      <c r="P152" s="207"/>
      <c r="Q152" s="207"/>
      <c r="R152" s="207"/>
      <c r="S152" s="207"/>
      <c r="T152" s="208"/>
    </row>
    <row r="153" spans="1:20" x14ac:dyDescent="0.25">
      <c r="A153" s="296"/>
      <c r="B153" s="205" t="s">
        <v>46</v>
      </c>
      <c r="C153" s="299"/>
      <c r="D153" s="209"/>
      <c r="E153" s="209"/>
      <c r="F153" s="209"/>
      <c r="G153" s="209"/>
      <c r="H153" s="209"/>
      <c r="I153" s="209"/>
      <c r="J153" s="209"/>
      <c r="K153" s="209"/>
      <c r="L153" s="209"/>
      <c r="M153" s="209"/>
      <c r="N153" s="209"/>
      <c r="O153" s="209"/>
      <c r="P153" s="209"/>
      <c r="Q153" s="209"/>
      <c r="R153" s="209"/>
      <c r="S153" s="209"/>
      <c r="T153" s="210"/>
    </row>
    <row r="154" spans="1:20" x14ac:dyDescent="0.25">
      <c r="A154" s="296"/>
      <c r="B154" s="205" t="s">
        <v>47</v>
      </c>
      <c r="C154" s="299"/>
      <c r="D154" s="209"/>
      <c r="E154" s="209"/>
      <c r="F154" s="209"/>
      <c r="G154" s="209"/>
      <c r="H154" s="209"/>
      <c r="I154" s="209"/>
      <c r="J154" s="209"/>
      <c r="K154" s="209"/>
      <c r="L154" s="209"/>
      <c r="M154" s="209"/>
      <c r="N154" s="209"/>
      <c r="O154" s="209"/>
      <c r="P154" s="209"/>
      <c r="Q154" s="209"/>
      <c r="R154" s="209"/>
      <c r="S154" s="209"/>
      <c r="T154" s="210"/>
    </row>
    <row r="155" spans="1:20" ht="13.8" thickBot="1" x14ac:dyDescent="0.3">
      <c r="A155" s="297"/>
      <c r="B155" s="206" t="s">
        <v>48</v>
      </c>
      <c r="C155" s="300"/>
      <c r="D155" s="211"/>
      <c r="E155" s="211"/>
      <c r="F155" s="211"/>
      <c r="G155" s="211"/>
      <c r="H155" s="211"/>
      <c r="I155" s="211"/>
      <c r="J155" s="211"/>
      <c r="K155" s="211"/>
      <c r="L155" s="211"/>
      <c r="M155" s="211"/>
      <c r="N155" s="211"/>
      <c r="O155" s="211"/>
      <c r="P155" s="211"/>
      <c r="Q155" s="211"/>
      <c r="R155" s="211"/>
      <c r="S155" s="211"/>
      <c r="T155" s="212"/>
    </row>
    <row r="156" spans="1:20" x14ac:dyDescent="0.25">
      <c r="A156" s="295">
        <f>A152+1</f>
        <v>38</v>
      </c>
      <c r="B156" s="204" t="s">
        <v>45</v>
      </c>
      <c r="C156" s="298"/>
      <c r="D156" s="207"/>
      <c r="E156" s="207"/>
      <c r="F156" s="207"/>
      <c r="G156" s="207"/>
      <c r="H156" s="207"/>
      <c r="I156" s="207"/>
      <c r="J156" s="207"/>
      <c r="K156" s="207"/>
      <c r="L156" s="207"/>
      <c r="M156" s="207"/>
      <c r="N156" s="207"/>
      <c r="O156" s="207"/>
      <c r="P156" s="207"/>
      <c r="Q156" s="207"/>
      <c r="R156" s="207"/>
      <c r="S156" s="207"/>
      <c r="T156" s="208"/>
    </row>
    <row r="157" spans="1:20" x14ac:dyDescent="0.25">
      <c r="A157" s="296"/>
      <c r="B157" s="205" t="s">
        <v>46</v>
      </c>
      <c r="C157" s="299"/>
      <c r="D157" s="209"/>
      <c r="E157" s="209"/>
      <c r="F157" s="209"/>
      <c r="G157" s="209"/>
      <c r="H157" s="209"/>
      <c r="I157" s="209"/>
      <c r="J157" s="209"/>
      <c r="K157" s="209"/>
      <c r="L157" s="209"/>
      <c r="M157" s="209"/>
      <c r="N157" s="209"/>
      <c r="O157" s="209"/>
      <c r="P157" s="209"/>
      <c r="Q157" s="209"/>
      <c r="R157" s="209"/>
      <c r="S157" s="209"/>
      <c r="T157" s="210"/>
    </row>
    <row r="158" spans="1:20" x14ac:dyDescent="0.25">
      <c r="A158" s="296"/>
      <c r="B158" s="205" t="s">
        <v>47</v>
      </c>
      <c r="C158" s="299"/>
      <c r="D158" s="209"/>
      <c r="E158" s="209"/>
      <c r="F158" s="209"/>
      <c r="G158" s="209"/>
      <c r="H158" s="209"/>
      <c r="I158" s="209"/>
      <c r="J158" s="209"/>
      <c r="K158" s="209"/>
      <c r="L158" s="209"/>
      <c r="M158" s="209"/>
      <c r="N158" s="209"/>
      <c r="O158" s="209"/>
      <c r="P158" s="209"/>
      <c r="Q158" s="209"/>
      <c r="R158" s="209"/>
      <c r="S158" s="209"/>
      <c r="T158" s="210"/>
    </row>
    <row r="159" spans="1:20" ht="13.8" thickBot="1" x14ac:dyDescent="0.3">
      <c r="A159" s="297"/>
      <c r="B159" s="206" t="s">
        <v>48</v>
      </c>
      <c r="C159" s="300"/>
      <c r="D159" s="211"/>
      <c r="E159" s="211"/>
      <c r="F159" s="211"/>
      <c r="G159" s="211"/>
      <c r="H159" s="211"/>
      <c r="I159" s="211"/>
      <c r="J159" s="211"/>
      <c r="K159" s="211"/>
      <c r="L159" s="211"/>
      <c r="M159" s="211"/>
      <c r="N159" s="211"/>
      <c r="O159" s="211"/>
      <c r="P159" s="211"/>
      <c r="Q159" s="211"/>
      <c r="R159" s="211"/>
      <c r="S159" s="211"/>
      <c r="T159" s="212"/>
    </row>
    <row r="160" spans="1:20" x14ac:dyDescent="0.25">
      <c r="A160" s="295">
        <f>A156+1</f>
        <v>39</v>
      </c>
      <c r="B160" s="204" t="s">
        <v>45</v>
      </c>
      <c r="C160" s="298"/>
      <c r="D160" s="207"/>
      <c r="E160" s="207"/>
      <c r="F160" s="207"/>
      <c r="G160" s="207"/>
      <c r="H160" s="207"/>
      <c r="I160" s="207"/>
      <c r="J160" s="207"/>
      <c r="K160" s="207"/>
      <c r="L160" s="207"/>
      <c r="M160" s="207"/>
      <c r="N160" s="207"/>
      <c r="O160" s="207"/>
      <c r="P160" s="207"/>
      <c r="Q160" s="207"/>
      <c r="R160" s="207"/>
      <c r="S160" s="207"/>
      <c r="T160" s="208"/>
    </row>
    <row r="161" spans="1:20" x14ac:dyDescent="0.25">
      <c r="A161" s="296"/>
      <c r="B161" s="205" t="s">
        <v>46</v>
      </c>
      <c r="C161" s="299"/>
      <c r="D161" s="209"/>
      <c r="E161" s="209"/>
      <c r="F161" s="209"/>
      <c r="G161" s="209"/>
      <c r="H161" s="209"/>
      <c r="I161" s="209"/>
      <c r="J161" s="209"/>
      <c r="K161" s="209"/>
      <c r="L161" s="209"/>
      <c r="M161" s="209"/>
      <c r="N161" s="209"/>
      <c r="O161" s="209"/>
      <c r="P161" s="209"/>
      <c r="Q161" s="209"/>
      <c r="R161" s="209"/>
      <c r="S161" s="209"/>
      <c r="T161" s="210"/>
    </row>
    <row r="162" spans="1:20" x14ac:dyDescent="0.25">
      <c r="A162" s="296"/>
      <c r="B162" s="205" t="s">
        <v>47</v>
      </c>
      <c r="C162" s="299"/>
      <c r="D162" s="209"/>
      <c r="E162" s="209"/>
      <c r="F162" s="209"/>
      <c r="G162" s="209"/>
      <c r="H162" s="209"/>
      <c r="I162" s="209"/>
      <c r="J162" s="209"/>
      <c r="K162" s="209"/>
      <c r="L162" s="209"/>
      <c r="M162" s="209"/>
      <c r="N162" s="209"/>
      <c r="O162" s="209"/>
      <c r="P162" s="209"/>
      <c r="Q162" s="209"/>
      <c r="R162" s="209"/>
      <c r="S162" s="209"/>
      <c r="T162" s="210"/>
    </row>
    <row r="163" spans="1:20" ht="13.8" thickBot="1" x14ac:dyDescent="0.3">
      <c r="A163" s="297"/>
      <c r="B163" s="206" t="s">
        <v>48</v>
      </c>
      <c r="C163" s="300"/>
      <c r="D163" s="211"/>
      <c r="E163" s="211"/>
      <c r="F163" s="211"/>
      <c r="G163" s="211"/>
      <c r="H163" s="211"/>
      <c r="I163" s="211"/>
      <c r="J163" s="211"/>
      <c r="K163" s="211"/>
      <c r="L163" s="211"/>
      <c r="M163" s="211"/>
      <c r="N163" s="211"/>
      <c r="O163" s="211"/>
      <c r="P163" s="211"/>
      <c r="Q163" s="211"/>
      <c r="R163" s="211"/>
      <c r="S163" s="211"/>
      <c r="T163" s="212"/>
    </row>
    <row r="164" spans="1:20" x14ac:dyDescent="0.25">
      <c r="A164" s="295">
        <f>A160+1</f>
        <v>40</v>
      </c>
      <c r="B164" s="204" t="s">
        <v>45</v>
      </c>
      <c r="C164" s="298"/>
      <c r="D164" s="207"/>
      <c r="E164" s="207"/>
      <c r="F164" s="207"/>
      <c r="G164" s="207"/>
      <c r="H164" s="207"/>
      <c r="I164" s="207"/>
      <c r="J164" s="207"/>
      <c r="K164" s="207"/>
      <c r="L164" s="207"/>
      <c r="M164" s="207"/>
      <c r="N164" s="207"/>
      <c r="O164" s="207"/>
      <c r="P164" s="207"/>
      <c r="Q164" s="207"/>
      <c r="R164" s="207"/>
      <c r="S164" s="207"/>
      <c r="T164" s="208"/>
    </row>
    <row r="165" spans="1:20" x14ac:dyDescent="0.25">
      <c r="A165" s="296"/>
      <c r="B165" s="205" t="s">
        <v>46</v>
      </c>
      <c r="C165" s="299"/>
      <c r="D165" s="209"/>
      <c r="E165" s="209"/>
      <c r="F165" s="209"/>
      <c r="G165" s="209"/>
      <c r="H165" s="209"/>
      <c r="I165" s="209"/>
      <c r="J165" s="209"/>
      <c r="K165" s="209"/>
      <c r="L165" s="209"/>
      <c r="M165" s="209"/>
      <c r="N165" s="209"/>
      <c r="O165" s="209"/>
      <c r="P165" s="209"/>
      <c r="Q165" s="209"/>
      <c r="R165" s="209"/>
      <c r="S165" s="209"/>
      <c r="T165" s="210"/>
    </row>
    <row r="166" spans="1:20" x14ac:dyDescent="0.25">
      <c r="A166" s="296"/>
      <c r="B166" s="205" t="s">
        <v>47</v>
      </c>
      <c r="C166" s="299"/>
      <c r="D166" s="209"/>
      <c r="E166" s="209"/>
      <c r="F166" s="209"/>
      <c r="G166" s="209"/>
      <c r="H166" s="209"/>
      <c r="I166" s="209"/>
      <c r="J166" s="209"/>
      <c r="K166" s="209"/>
      <c r="L166" s="209"/>
      <c r="M166" s="209"/>
      <c r="N166" s="209"/>
      <c r="O166" s="209"/>
      <c r="P166" s="209"/>
      <c r="Q166" s="209"/>
      <c r="R166" s="209"/>
      <c r="S166" s="209"/>
      <c r="T166" s="210"/>
    </row>
    <row r="167" spans="1:20" ht="13.8" thickBot="1" x14ac:dyDescent="0.3">
      <c r="A167" s="297"/>
      <c r="B167" s="206" t="s">
        <v>48</v>
      </c>
      <c r="C167" s="300"/>
      <c r="D167" s="211"/>
      <c r="E167" s="211"/>
      <c r="F167" s="211"/>
      <c r="G167" s="211"/>
      <c r="H167" s="211"/>
      <c r="I167" s="211"/>
      <c r="J167" s="211"/>
      <c r="K167" s="211"/>
      <c r="L167" s="211"/>
      <c r="M167" s="211"/>
      <c r="N167" s="211"/>
      <c r="O167" s="211"/>
      <c r="P167" s="211"/>
      <c r="Q167" s="211"/>
      <c r="R167" s="211"/>
      <c r="S167" s="211"/>
      <c r="T167" s="212"/>
    </row>
    <row r="168" spans="1:20" x14ac:dyDescent="0.25">
      <c r="A168" s="295">
        <f>A164+1</f>
        <v>41</v>
      </c>
      <c r="B168" s="204" t="s">
        <v>45</v>
      </c>
      <c r="C168" s="298"/>
      <c r="D168" s="207"/>
      <c r="E168" s="207"/>
      <c r="F168" s="207"/>
      <c r="G168" s="207"/>
      <c r="H168" s="207"/>
      <c r="I168" s="207"/>
      <c r="J168" s="207"/>
      <c r="K168" s="207"/>
      <c r="L168" s="207"/>
      <c r="M168" s="207"/>
      <c r="N168" s="207"/>
      <c r="O168" s="207"/>
      <c r="P168" s="207"/>
      <c r="Q168" s="207"/>
      <c r="R168" s="207"/>
      <c r="S168" s="207"/>
      <c r="T168" s="208"/>
    </row>
    <row r="169" spans="1:20" x14ac:dyDescent="0.25">
      <c r="A169" s="296"/>
      <c r="B169" s="205" t="s">
        <v>46</v>
      </c>
      <c r="C169" s="299"/>
      <c r="D169" s="209"/>
      <c r="E169" s="209"/>
      <c r="F169" s="209"/>
      <c r="G169" s="209"/>
      <c r="H169" s="209"/>
      <c r="I169" s="209"/>
      <c r="J169" s="209"/>
      <c r="K169" s="209"/>
      <c r="L169" s="209"/>
      <c r="M169" s="209"/>
      <c r="N169" s="209"/>
      <c r="O169" s="209"/>
      <c r="P169" s="209"/>
      <c r="Q169" s="209"/>
      <c r="R169" s="209"/>
      <c r="S169" s="209"/>
      <c r="T169" s="210"/>
    </row>
    <row r="170" spans="1:20" x14ac:dyDescent="0.25">
      <c r="A170" s="296"/>
      <c r="B170" s="205" t="s">
        <v>47</v>
      </c>
      <c r="C170" s="299"/>
      <c r="D170" s="209"/>
      <c r="E170" s="209"/>
      <c r="F170" s="209"/>
      <c r="G170" s="209"/>
      <c r="H170" s="209"/>
      <c r="I170" s="209"/>
      <c r="J170" s="209"/>
      <c r="K170" s="209"/>
      <c r="L170" s="209"/>
      <c r="M170" s="209"/>
      <c r="N170" s="209"/>
      <c r="O170" s="209"/>
      <c r="P170" s="209"/>
      <c r="Q170" s="209"/>
      <c r="R170" s="209"/>
      <c r="S170" s="209"/>
      <c r="T170" s="210"/>
    </row>
    <row r="171" spans="1:20" ht="13.8" thickBot="1" x14ac:dyDescent="0.3">
      <c r="A171" s="297"/>
      <c r="B171" s="206" t="s">
        <v>48</v>
      </c>
      <c r="C171" s="300"/>
      <c r="D171" s="211"/>
      <c r="E171" s="211"/>
      <c r="F171" s="211"/>
      <c r="G171" s="211"/>
      <c r="H171" s="211"/>
      <c r="I171" s="211"/>
      <c r="J171" s="211"/>
      <c r="K171" s="211"/>
      <c r="L171" s="211"/>
      <c r="M171" s="211"/>
      <c r="N171" s="211"/>
      <c r="O171" s="211"/>
      <c r="P171" s="211"/>
      <c r="Q171" s="211"/>
      <c r="R171" s="211"/>
      <c r="S171" s="211"/>
      <c r="T171" s="212"/>
    </row>
    <row r="172" spans="1:20" x14ac:dyDescent="0.25">
      <c r="A172" s="295">
        <f>A168+1</f>
        <v>42</v>
      </c>
      <c r="B172" s="204" t="s">
        <v>45</v>
      </c>
      <c r="C172" s="298"/>
      <c r="D172" s="207"/>
      <c r="E172" s="207"/>
      <c r="F172" s="207"/>
      <c r="G172" s="207"/>
      <c r="H172" s="207"/>
      <c r="I172" s="207"/>
      <c r="J172" s="207"/>
      <c r="K172" s="207"/>
      <c r="L172" s="207"/>
      <c r="M172" s="207"/>
      <c r="N172" s="207"/>
      <c r="O172" s="207"/>
      <c r="P172" s="207"/>
      <c r="Q172" s="207"/>
      <c r="R172" s="207"/>
      <c r="S172" s="207"/>
      <c r="T172" s="208"/>
    </row>
    <row r="173" spans="1:20" x14ac:dyDescent="0.25">
      <c r="A173" s="296"/>
      <c r="B173" s="205" t="s">
        <v>46</v>
      </c>
      <c r="C173" s="299"/>
      <c r="D173" s="209"/>
      <c r="E173" s="209"/>
      <c r="F173" s="209"/>
      <c r="G173" s="209"/>
      <c r="H173" s="209"/>
      <c r="I173" s="209"/>
      <c r="J173" s="209"/>
      <c r="K173" s="209"/>
      <c r="L173" s="209"/>
      <c r="M173" s="209"/>
      <c r="N173" s="209"/>
      <c r="O173" s="209"/>
      <c r="P173" s="209"/>
      <c r="Q173" s="209"/>
      <c r="R173" s="209"/>
      <c r="S173" s="209"/>
      <c r="T173" s="210"/>
    </row>
    <row r="174" spans="1:20" x14ac:dyDescent="0.25">
      <c r="A174" s="296"/>
      <c r="B174" s="205" t="s">
        <v>47</v>
      </c>
      <c r="C174" s="299"/>
      <c r="D174" s="209"/>
      <c r="E174" s="209"/>
      <c r="F174" s="209"/>
      <c r="G174" s="209"/>
      <c r="H174" s="209"/>
      <c r="I174" s="209"/>
      <c r="J174" s="209"/>
      <c r="K174" s="209"/>
      <c r="L174" s="209"/>
      <c r="M174" s="209"/>
      <c r="N174" s="209"/>
      <c r="O174" s="209"/>
      <c r="P174" s="209"/>
      <c r="Q174" s="209"/>
      <c r="R174" s="209"/>
      <c r="S174" s="209"/>
      <c r="T174" s="210"/>
    </row>
    <row r="175" spans="1:20" ht="13.8" thickBot="1" x14ac:dyDescent="0.3">
      <c r="A175" s="297"/>
      <c r="B175" s="206" t="s">
        <v>48</v>
      </c>
      <c r="C175" s="300"/>
      <c r="D175" s="211"/>
      <c r="E175" s="211"/>
      <c r="F175" s="211"/>
      <c r="G175" s="211"/>
      <c r="H175" s="211"/>
      <c r="I175" s="211"/>
      <c r="J175" s="211"/>
      <c r="K175" s="211"/>
      <c r="L175" s="211"/>
      <c r="M175" s="211"/>
      <c r="N175" s="211"/>
      <c r="O175" s="211"/>
      <c r="P175" s="211"/>
      <c r="Q175" s="211"/>
      <c r="R175" s="211"/>
      <c r="S175" s="211"/>
      <c r="T175" s="212"/>
    </row>
    <row r="176" spans="1:20" x14ac:dyDescent="0.25">
      <c r="A176" s="295">
        <f>A172+1</f>
        <v>43</v>
      </c>
      <c r="B176" s="204" t="s">
        <v>45</v>
      </c>
      <c r="C176" s="298"/>
      <c r="D176" s="207"/>
      <c r="E176" s="207"/>
      <c r="F176" s="207"/>
      <c r="G176" s="207"/>
      <c r="H176" s="207"/>
      <c r="I176" s="207"/>
      <c r="J176" s="207"/>
      <c r="K176" s="207"/>
      <c r="L176" s="207"/>
      <c r="M176" s="207"/>
      <c r="N176" s="207"/>
      <c r="O176" s="207"/>
      <c r="P176" s="207"/>
      <c r="Q176" s="207"/>
      <c r="R176" s="207"/>
      <c r="S176" s="207"/>
      <c r="T176" s="208"/>
    </row>
    <row r="177" spans="1:20" x14ac:dyDescent="0.25">
      <c r="A177" s="296"/>
      <c r="B177" s="205" t="s">
        <v>46</v>
      </c>
      <c r="C177" s="299"/>
      <c r="D177" s="209"/>
      <c r="E177" s="209"/>
      <c r="F177" s="209"/>
      <c r="G177" s="209"/>
      <c r="H177" s="209"/>
      <c r="I177" s="209"/>
      <c r="J177" s="209"/>
      <c r="K177" s="209"/>
      <c r="L177" s="209"/>
      <c r="M177" s="209"/>
      <c r="N177" s="209"/>
      <c r="O177" s="209"/>
      <c r="P177" s="209"/>
      <c r="Q177" s="209"/>
      <c r="R177" s="209"/>
      <c r="S177" s="209"/>
      <c r="T177" s="210"/>
    </row>
    <row r="178" spans="1:20" x14ac:dyDescent="0.25">
      <c r="A178" s="296"/>
      <c r="B178" s="205" t="s">
        <v>47</v>
      </c>
      <c r="C178" s="299"/>
      <c r="D178" s="209"/>
      <c r="E178" s="209"/>
      <c r="F178" s="209"/>
      <c r="G178" s="209"/>
      <c r="H178" s="209"/>
      <c r="I178" s="209"/>
      <c r="J178" s="209"/>
      <c r="K178" s="209"/>
      <c r="L178" s="209"/>
      <c r="M178" s="209"/>
      <c r="N178" s="209"/>
      <c r="O178" s="209"/>
      <c r="P178" s="209"/>
      <c r="Q178" s="209"/>
      <c r="R178" s="209"/>
      <c r="S178" s="209"/>
      <c r="T178" s="210"/>
    </row>
    <row r="179" spans="1:20" ht="13.8" thickBot="1" x14ac:dyDescent="0.3">
      <c r="A179" s="297"/>
      <c r="B179" s="206" t="s">
        <v>48</v>
      </c>
      <c r="C179" s="300"/>
      <c r="D179" s="211"/>
      <c r="E179" s="211"/>
      <c r="F179" s="211"/>
      <c r="G179" s="211"/>
      <c r="H179" s="211"/>
      <c r="I179" s="211"/>
      <c r="J179" s="211"/>
      <c r="K179" s="211"/>
      <c r="L179" s="211"/>
      <c r="M179" s="211"/>
      <c r="N179" s="211"/>
      <c r="O179" s="211"/>
      <c r="P179" s="211"/>
      <c r="Q179" s="211"/>
      <c r="R179" s="211"/>
      <c r="S179" s="211"/>
      <c r="T179" s="212"/>
    </row>
    <row r="180" spans="1:20" x14ac:dyDescent="0.25">
      <c r="A180" s="295">
        <f>A176+1</f>
        <v>44</v>
      </c>
      <c r="B180" s="204" t="s">
        <v>45</v>
      </c>
      <c r="C180" s="298"/>
      <c r="D180" s="207"/>
      <c r="E180" s="207"/>
      <c r="F180" s="207"/>
      <c r="G180" s="207"/>
      <c r="H180" s="207"/>
      <c r="I180" s="207"/>
      <c r="J180" s="207"/>
      <c r="K180" s="207"/>
      <c r="L180" s="207"/>
      <c r="M180" s="207"/>
      <c r="N180" s="207"/>
      <c r="O180" s="207"/>
      <c r="P180" s="207"/>
      <c r="Q180" s="207"/>
      <c r="R180" s="207"/>
      <c r="S180" s="207"/>
      <c r="T180" s="208"/>
    </row>
    <row r="181" spans="1:20" x14ac:dyDescent="0.25">
      <c r="A181" s="296"/>
      <c r="B181" s="205" t="s">
        <v>46</v>
      </c>
      <c r="C181" s="299"/>
      <c r="D181" s="209"/>
      <c r="E181" s="209"/>
      <c r="F181" s="209"/>
      <c r="G181" s="209"/>
      <c r="H181" s="209"/>
      <c r="I181" s="209"/>
      <c r="J181" s="209"/>
      <c r="K181" s="209"/>
      <c r="L181" s="209"/>
      <c r="M181" s="209"/>
      <c r="N181" s="209"/>
      <c r="O181" s="209"/>
      <c r="P181" s="209"/>
      <c r="Q181" s="209"/>
      <c r="R181" s="209"/>
      <c r="S181" s="209"/>
      <c r="T181" s="210"/>
    </row>
    <row r="182" spans="1:20" x14ac:dyDescent="0.25">
      <c r="A182" s="296"/>
      <c r="B182" s="205" t="s">
        <v>47</v>
      </c>
      <c r="C182" s="299"/>
      <c r="D182" s="209"/>
      <c r="E182" s="209"/>
      <c r="F182" s="209"/>
      <c r="G182" s="209"/>
      <c r="H182" s="209"/>
      <c r="I182" s="209"/>
      <c r="J182" s="209"/>
      <c r="K182" s="209"/>
      <c r="L182" s="209"/>
      <c r="M182" s="209"/>
      <c r="N182" s="209"/>
      <c r="O182" s="209"/>
      <c r="P182" s="209"/>
      <c r="Q182" s="209"/>
      <c r="R182" s="209"/>
      <c r="S182" s="209"/>
      <c r="T182" s="210"/>
    </row>
    <row r="183" spans="1:20" ht="13.8" thickBot="1" x14ac:dyDescent="0.3">
      <c r="A183" s="297"/>
      <c r="B183" s="206" t="s">
        <v>48</v>
      </c>
      <c r="C183" s="300"/>
      <c r="D183" s="211"/>
      <c r="E183" s="211"/>
      <c r="F183" s="211"/>
      <c r="G183" s="211"/>
      <c r="H183" s="211"/>
      <c r="I183" s="211"/>
      <c r="J183" s="211"/>
      <c r="K183" s="211"/>
      <c r="L183" s="211"/>
      <c r="M183" s="211"/>
      <c r="N183" s="211"/>
      <c r="O183" s="211"/>
      <c r="P183" s="211"/>
      <c r="Q183" s="211"/>
      <c r="R183" s="211"/>
      <c r="S183" s="211"/>
      <c r="T183" s="212"/>
    </row>
    <row r="184" spans="1:20" x14ac:dyDescent="0.25">
      <c r="A184" s="295">
        <f>A180+1</f>
        <v>45</v>
      </c>
      <c r="B184" s="204" t="s">
        <v>45</v>
      </c>
      <c r="C184" s="298"/>
      <c r="D184" s="207"/>
      <c r="E184" s="207"/>
      <c r="F184" s="207"/>
      <c r="G184" s="207"/>
      <c r="H184" s="207"/>
      <c r="I184" s="207"/>
      <c r="J184" s="207"/>
      <c r="K184" s="207"/>
      <c r="L184" s="207"/>
      <c r="M184" s="207"/>
      <c r="N184" s="207"/>
      <c r="O184" s="207"/>
      <c r="P184" s="207"/>
      <c r="Q184" s="207"/>
      <c r="R184" s="207"/>
      <c r="S184" s="207"/>
      <c r="T184" s="208"/>
    </row>
    <row r="185" spans="1:20" x14ac:dyDescent="0.25">
      <c r="A185" s="296"/>
      <c r="B185" s="205" t="s">
        <v>46</v>
      </c>
      <c r="C185" s="299"/>
      <c r="D185" s="209"/>
      <c r="E185" s="209"/>
      <c r="F185" s="209"/>
      <c r="G185" s="209"/>
      <c r="H185" s="209"/>
      <c r="I185" s="209"/>
      <c r="J185" s="209"/>
      <c r="K185" s="209"/>
      <c r="L185" s="209"/>
      <c r="M185" s="209"/>
      <c r="N185" s="209"/>
      <c r="O185" s="209"/>
      <c r="P185" s="209"/>
      <c r="Q185" s="209"/>
      <c r="R185" s="209"/>
      <c r="S185" s="209"/>
      <c r="T185" s="210"/>
    </row>
    <row r="186" spans="1:20" x14ac:dyDescent="0.25">
      <c r="A186" s="296"/>
      <c r="B186" s="205" t="s">
        <v>47</v>
      </c>
      <c r="C186" s="299"/>
      <c r="D186" s="209"/>
      <c r="E186" s="209"/>
      <c r="F186" s="209"/>
      <c r="G186" s="209"/>
      <c r="H186" s="209"/>
      <c r="I186" s="209"/>
      <c r="J186" s="209"/>
      <c r="K186" s="209"/>
      <c r="L186" s="209"/>
      <c r="M186" s="209"/>
      <c r="N186" s="209"/>
      <c r="O186" s="209"/>
      <c r="P186" s="209"/>
      <c r="Q186" s="209"/>
      <c r="R186" s="209"/>
      <c r="S186" s="209"/>
      <c r="T186" s="210"/>
    </row>
    <row r="187" spans="1:20" ht="13.8" thickBot="1" x14ac:dyDescent="0.3">
      <c r="A187" s="297"/>
      <c r="B187" s="206" t="s">
        <v>48</v>
      </c>
      <c r="C187" s="300"/>
      <c r="D187" s="211"/>
      <c r="E187" s="211"/>
      <c r="F187" s="211"/>
      <c r="G187" s="211"/>
      <c r="H187" s="211"/>
      <c r="I187" s="211"/>
      <c r="J187" s="211"/>
      <c r="K187" s="211"/>
      <c r="L187" s="211"/>
      <c r="M187" s="211"/>
      <c r="N187" s="211"/>
      <c r="O187" s="211"/>
      <c r="P187" s="211"/>
      <c r="Q187" s="211"/>
      <c r="R187" s="211"/>
      <c r="S187" s="211"/>
      <c r="T187" s="212"/>
    </row>
    <row r="188" spans="1:20" x14ac:dyDescent="0.25">
      <c r="A188" s="295">
        <f>A184+1</f>
        <v>46</v>
      </c>
      <c r="B188" s="204" t="s">
        <v>45</v>
      </c>
      <c r="C188" s="298"/>
      <c r="D188" s="207"/>
      <c r="E188" s="207"/>
      <c r="F188" s="207"/>
      <c r="G188" s="207"/>
      <c r="H188" s="207"/>
      <c r="I188" s="207"/>
      <c r="J188" s="207"/>
      <c r="K188" s="207"/>
      <c r="L188" s="207"/>
      <c r="M188" s="207"/>
      <c r="N188" s="207"/>
      <c r="O188" s="207"/>
      <c r="P188" s="207"/>
      <c r="Q188" s="207"/>
      <c r="R188" s="207"/>
      <c r="S188" s="207"/>
      <c r="T188" s="208"/>
    </row>
    <row r="189" spans="1:20" x14ac:dyDescent="0.25">
      <c r="A189" s="296"/>
      <c r="B189" s="205" t="s">
        <v>46</v>
      </c>
      <c r="C189" s="299"/>
      <c r="D189" s="209"/>
      <c r="E189" s="209"/>
      <c r="F189" s="209"/>
      <c r="G189" s="209"/>
      <c r="H189" s="209"/>
      <c r="I189" s="209"/>
      <c r="J189" s="209"/>
      <c r="K189" s="209"/>
      <c r="L189" s="209"/>
      <c r="M189" s="209"/>
      <c r="N189" s="209"/>
      <c r="O189" s="209"/>
      <c r="P189" s="209"/>
      <c r="Q189" s="209"/>
      <c r="R189" s="209"/>
      <c r="S189" s="209"/>
      <c r="T189" s="210"/>
    </row>
    <row r="190" spans="1:20" x14ac:dyDescent="0.25">
      <c r="A190" s="296"/>
      <c r="B190" s="205" t="s">
        <v>47</v>
      </c>
      <c r="C190" s="299"/>
      <c r="D190" s="209"/>
      <c r="E190" s="209"/>
      <c r="F190" s="209"/>
      <c r="G190" s="209"/>
      <c r="H190" s="209"/>
      <c r="I190" s="209"/>
      <c r="J190" s="209"/>
      <c r="K190" s="209"/>
      <c r="L190" s="209"/>
      <c r="M190" s="209"/>
      <c r="N190" s="209"/>
      <c r="O190" s="209"/>
      <c r="P190" s="209"/>
      <c r="Q190" s="209"/>
      <c r="R190" s="209"/>
      <c r="S190" s="209"/>
      <c r="T190" s="210"/>
    </row>
    <row r="191" spans="1:20" ht="13.8" thickBot="1" x14ac:dyDescent="0.3">
      <c r="A191" s="297"/>
      <c r="B191" s="206" t="s">
        <v>48</v>
      </c>
      <c r="C191" s="300"/>
      <c r="D191" s="211"/>
      <c r="E191" s="211"/>
      <c r="F191" s="211"/>
      <c r="G191" s="211"/>
      <c r="H191" s="211"/>
      <c r="I191" s="211"/>
      <c r="J191" s="211"/>
      <c r="K191" s="211"/>
      <c r="L191" s="211"/>
      <c r="M191" s="211"/>
      <c r="N191" s="211"/>
      <c r="O191" s="211"/>
      <c r="P191" s="211"/>
      <c r="Q191" s="211"/>
      <c r="R191" s="211"/>
      <c r="S191" s="211"/>
      <c r="T191" s="212"/>
    </row>
    <row r="192" spans="1:20" x14ac:dyDescent="0.25">
      <c r="A192" s="295">
        <f>A188+1</f>
        <v>47</v>
      </c>
      <c r="B192" s="204" t="s">
        <v>45</v>
      </c>
      <c r="C192" s="298"/>
      <c r="D192" s="207"/>
      <c r="E192" s="207"/>
      <c r="F192" s="207"/>
      <c r="G192" s="207"/>
      <c r="H192" s="207"/>
      <c r="I192" s="207"/>
      <c r="J192" s="207"/>
      <c r="K192" s="207"/>
      <c r="L192" s="207"/>
      <c r="M192" s="207"/>
      <c r="N192" s="207"/>
      <c r="O192" s="207"/>
      <c r="P192" s="207"/>
      <c r="Q192" s="207"/>
      <c r="R192" s="207"/>
      <c r="S192" s="207"/>
      <c r="T192" s="208"/>
    </row>
    <row r="193" spans="1:20" x14ac:dyDescent="0.25">
      <c r="A193" s="296"/>
      <c r="B193" s="205" t="s">
        <v>46</v>
      </c>
      <c r="C193" s="299"/>
      <c r="D193" s="209"/>
      <c r="E193" s="209"/>
      <c r="F193" s="209"/>
      <c r="G193" s="209"/>
      <c r="H193" s="209"/>
      <c r="I193" s="209"/>
      <c r="J193" s="209"/>
      <c r="K193" s="209"/>
      <c r="L193" s="209"/>
      <c r="M193" s="209"/>
      <c r="N193" s="209"/>
      <c r="O193" s="209"/>
      <c r="P193" s="209"/>
      <c r="Q193" s="209"/>
      <c r="R193" s="209"/>
      <c r="S193" s="209"/>
      <c r="T193" s="210"/>
    </row>
    <row r="194" spans="1:20" x14ac:dyDescent="0.25">
      <c r="A194" s="296"/>
      <c r="B194" s="205" t="s">
        <v>47</v>
      </c>
      <c r="C194" s="299"/>
      <c r="D194" s="209"/>
      <c r="E194" s="209"/>
      <c r="F194" s="209"/>
      <c r="G194" s="209"/>
      <c r="H194" s="209"/>
      <c r="I194" s="209"/>
      <c r="J194" s="209"/>
      <c r="K194" s="209"/>
      <c r="L194" s="209"/>
      <c r="M194" s="209"/>
      <c r="N194" s="209"/>
      <c r="O194" s="209"/>
      <c r="P194" s="209"/>
      <c r="Q194" s="209"/>
      <c r="R194" s="209"/>
      <c r="S194" s="209"/>
      <c r="T194" s="210"/>
    </row>
    <row r="195" spans="1:20" ht="13.8" thickBot="1" x14ac:dyDescent="0.3">
      <c r="A195" s="297"/>
      <c r="B195" s="206" t="s">
        <v>48</v>
      </c>
      <c r="C195" s="300"/>
      <c r="D195" s="211"/>
      <c r="E195" s="211"/>
      <c r="F195" s="211"/>
      <c r="G195" s="211"/>
      <c r="H195" s="211"/>
      <c r="I195" s="211"/>
      <c r="J195" s="211"/>
      <c r="K195" s="211"/>
      <c r="L195" s="211"/>
      <c r="M195" s="211"/>
      <c r="N195" s="211"/>
      <c r="O195" s="211"/>
      <c r="P195" s="211"/>
      <c r="Q195" s="211"/>
      <c r="R195" s="211"/>
      <c r="S195" s="211"/>
      <c r="T195" s="212"/>
    </row>
    <row r="196" spans="1:20" x14ac:dyDescent="0.25">
      <c r="A196" s="295">
        <f>A192+1</f>
        <v>48</v>
      </c>
      <c r="B196" s="204" t="s">
        <v>45</v>
      </c>
      <c r="C196" s="301"/>
      <c r="D196" s="207"/>
      <c r="E196" s="207"/>
      <c r="F196" s="207"/>
      <c r="G196" s="207"/>
      <c r="H196" s="207"/>
      <c r="I196" s="207"/>
      <c r="J196" s="207"/>
      <c r="K196" s="207"/>
      <c r="L196" s="207"/>
      <c r="M196" s="207"/>
      <c r="N196" s="207"/>
      <c r="O196" s="207"/>
      <c r="P196" s="207"/>
      <c r="Q196" s="207"/>
      <c r="R196" s="207"/>
      <c r="S196" s="207"/>
      <c r="T196" s="208"/>
    </row>
    <row r="197" spans="1:20" x14ac:dyDescent="0.25">
      <c r="A197" s="296"/>
      <c r="B197" s="205" t="s">
        <v>46</v>
      </c>
      <c r="C197" s="302"/>
      <c r="D197" s="209"/>
      <c r="E197" s="209"/>
      <c r="F197" s="209"/>
      <c r="G197" s="209"/>
      <c r="H197" s="209"/>
      <c r="I197" s="209"/>
      <c r="J197" s="209"/>
      <c r="K197" s="209"/>
      <c r="L197" s="209"/>
      <c r="M197" s="209"/>
      <c r="N197" s="209"/>
      <c r="O197" s="209"/>
      <c r="P197" s="209"/>
      <c r="Q197" s="209"/>
      <c r="R197" s="209"/>
      <c r="S197" s="209"/>
      <c r="T197" s="210"/>
    </row>
    <row r="198" spans="1:20" x14ac:dyDescent="0.25">
      <c r="A198" s="296"/>
      <c r="B198" s="205" t="s">
        <v>47</v>
      </c>
      <c r="C198" s="302"/>
      <c r="D198" s="209"/>
      <c r="E198" s="209"/>
      <c r="F198" s="209"/>
      <c r="G198" s="209"/>
      <c r="H198" s="209"/>
      <c r="I198" s="209"/>
      <c r="J198" s="209"/>
      <c r="K198" s="209"/>
      <c r="L198" s="209"/>
      <c r="M198" s="209"/>
      <c r="N198" s="209"/>
      <c r="O198" s="209"/>
      <c r="P198" s="209"/>
      <c r="Q198" s="209"/>
      <c r="R198" s="209"/>
      <c r="S198" s="209"/>
      <c r="T198" s="210"/>
    </row>
    <row r="199" spans="1:20" ht="13.8" thickBot="1" x14ac:dyDescent="0.3">
      <c r="A199" s="297"/>
      <c r="B199" s="206" t="s">
        <v>48</v>
      </c>
      <c r="C199" s="303"/>
      <c r="D199" s="211"/>
      <c r="E199" s="211"/>
      <c r="F199" s="211"/>
      <c r="G199" s="211"/>
      <c r="H199" s="211"/>
      <c r="I199" s="211"/>
      <c r="J199" s="211"/>
      <c r="K199" s="211"/>
      <c r="L199" s="211"/>
      <c r="M199" s="211"/>
      <c r="N199" s="211"/>
      <c r="O199" s="211"/>
      <c r="P199" s="211"/>
      <c r="Q199" s="211"/>
      <c r="R199" s="211"/>
      <c r="S199" s="211"/>
      <c r="T199" s="212"/>
    </row>
    <row r="200" spans="1:20" x14ac:dyDescent="0.25">
      <c r="A200" s="295">
        <f>A196+1</f>
        <v>49</v>
      </c>
      <c r="B200" s="204" t="s">
        <v>45</v>
      </c>
      <c r="C200" s="301"/>
      <c r="D200" s="207"/>
      <c r="E200" s="207"/>
      <c r="F200" s="207"/>
      <c r="G200" s="207"/>
      <c r="H200" s="207"/>
      <c r="I200" s="207"/>
      <c r="J200" s="207"/>
      <c r="K200" s="207"/>
      <c r="L200" s="207"/>
      <c r="M200" s="207"/>
      <c r="N200" s="207"/>
      <c r="O200" s="207"/>
      <c r="P200" s="207"/>
      <c r="Q200" s="207"/>
      <c r="R200" s="207"/>
      <c r="S200" s="207"/>
      <c r="T200" s="208"/>
    </row>
    <row r="201" spans="1:20" x14ac:dyDescent="0.25">
      <c r="A201" s="296"/>
      <c r="B201" s="205" t="s">
        <v>46</v>
      </c>
      <c r="C201" s="302"/>
      <c r="D201" s="209"/>
      <c r="E201" s="209"/>
      <c r="F201" s="209"/>
      <c r="G201" s="209"/>
      <c r="H201" s="209"/>
      <c r="I201" s="209"/>
      <c r="J201" s="209"/>
      <c r="K201" s="209"/>
      <c r="L201" s="209"/>
      <c r="M201" s="209"/>
      <c r="N201" s="209"/>
      <c r="O201" s="209"/>
      <c r="P201" s="209"/>
      <c r="Q201" s="209"/>
      <c r="R201" s="209"/>
      <c r="S201" s="209"/>
      <c r="T201" s="210"/>
    </row>
    <row r="202" spans="1:20" x14ac:dyDescent="0.25">
      <c r="A202" s="296"/>
      <c r="B202" s="205" t="s">
        <v>47</v>
      </c>
      <c r="C202" s="302"/>
      <c r="D202" s="209"/>
      <c r="E202" s="209"/>
      <c r="F202" s="209"/>
      <c r="G202" s="209"/>
      <c r="H202" s="209"/>
      <c r="I202" s="209"/>
      <c r="J202" s="209"/>
      <c r="K202" s="209"/>
      <c r="L202" s="209"/>
      <c r="M202" s="209"/>
      <c r="N202" s="209"/>
      <c r="O202" s="209"/>
      <c r="P202" s="209"/>
      <c r="Q202" s="209"/>
      <c r="R202" s="209"/>
      <c r="S202" s="209"/>
      <c r="T202" s="210"/>
    </row>
    <row r="203" spans="1:20" ht="13.8" thickBot="1" x14ac:dyDescent="0.3">
      <c r="A203" s="297"/>
      <c r="B203" s="206" t="s">
        <v>48</v>
      </c>
      <c r="C203" s="303"/>
      <c r="D203" s="211"/>
      <c r="E203" s="211"/>
      <c r="F203" s="211"/>
      <c r="G203" s="211"/>
      <c r="H203" s="211"/>
      <c r="I203" s="211"/>
      <c r="J203" s="211"/>
      <c r="K203" s="211"/>
      <c r="L203" s="211"/>
      <c r="M203" s="211"/>
      <c r="N203" s="211"/>
      <c r="O203" s="211"/>
      <c r="P203" s="211"/>
      <c r="Q203" s="211"/>
      <c r="R203" s="211"/>
      <c r="S203" s="211"/>
      <c r="T203" s="212"/>
    </row>
    <row r="204" spans="1:20" x14ac:dyDescent="0.25">
      <c r="A204" s="295">
        <f>A200+1</f>
        <v>50</v>
      </c>
      <c r="B204" s="204" t="s">
        <v>45</v>
      </c>
      <c r="C204" s="298"/>
      <c r="D204" s="207"/>
      <c r="E204" s="207"/>
      <c r="F204" s="207"/>
      <c r="G204" s="207"/>
      <c r="H204" s="207"/>
      <c r="I204" s="207"/>
      <c r="J204" s="207"/>
      <c r="K204" s="207"/>
      <c r="L204" s="207"/>
      <c r="M204" s="207"/>
      <c r="N204" s="207"/>
      <c r="O204" s="207"/>
      <c r="P204" s="207"/>
      <c r="Q204" s="207"/>
      <c r="R204" s="207"/>
      <c r="S204" s="207"/>
      <c r="T204" s="208"/>
    </row>
    <row r="205" spans="1:20" x14ac:dyDescent="0.25">
      <c r="A205" s="296"/>
      <c r="B205" s="205" t="s">
        <v>46</v>
      </c>
      <c r="C205" s="299"/>
      <c r="D205" s="209"/>
      <c r="E205" s="209"/>
      <c r="F205" s="209"/>
      <c r="G205" s="209"/>
      <c r="H205" s="209"/>
      <c r="I205" s="209"/>
      <c r="J205" s="209"/>
      <c r="K205" s="209"/>
      <c r="L205" s="209"/>
      <c r="M205" s="209"/>
      <c r="N205" s="209"/>
      <c r="O205" s="209"/>
      <c r="P205" s="209"/>
      <c r="Q205" s="209"/>
      <c r="R205" s="209"/>
      <c r="S205" s="209"/>
      <c r="T205" s="210"/>
    </row>
    <row r="206" spans="1:20" x14ac:dyDescent="0.25">
      <c r="A206" s="296"/>
      <c r="B206" s="205" t="s">
        <v>47</v>
      </c>
      <c r="C206" s="299"/>
      <c r="D206" s="209"/>
      <c r="E206" s="209"/>
      <c r="F206" s="209"/>
      <c r="G206" s="209"/>
      <c r="H206" s="209"/>
      <c r="I206" s="209"/>
      <c r="J206" s="209"/>
      <c r="K206" s="209"/>
      <c r="L206" s="209"/>
      <c r="M206" s="209"/>
      <c r="N206" s="209"/>
      <c r="O206" s="209"/>
      <c r="P206" s="209"/>
      <c r="Q206" s="209"/>
      <c r="R206" s="209"/>
      <c r="S206" s="209"/>
      <c r="T206" s="210"/>
    </row>
    <row r="207" spans="1:20" ht="13.8" thickBot="1" x14ac:dyDescent="0.3">
      <c r="A207" s="297"/>
      <c r="B207" s="206" t="s">
        <v>48</v>
      </c>
      <c r="C207" s="300"/>
      <c r="D207" s="211"/>
      <c r="E207" s="211"/>
      <c r="F207" s="211"/>
      <c r="G207" s="211"/>
      <c r="H207" s="211"/>
      <c r="I207" s="211"/>
      <c r="J207" s="211"/>
      <c r="K207" s="211"/>
      <c r="L207" s="211"/>
      <c r="M207" s="211"/>
      <c r="N207" s="211"/>
      <c r="O207" s="211"/>
      <c r="P207" s="211"/>
      <c r="Q207" s="211"/>
      <c r="R207" s="211"/>
      <c r="S207" s="211"/>
      <c r="T207" s="212"/>
    </row>
    <row r="208" spans="1:20" x14ac:dyDescent="0.25">
      <c r="A208" s="295">
        <f>A204+1</f>
        <v>51</v>
      </c>
      <c r="B208" s="204" t="s">
        <v>45</v>
      </c>
      <c r="C208" s="298"/>
      <c r="D208" s="207"/>
      <c r="E208" s="207"/>
      <c r="F208" s="207"/>
      <c r="G208" s="207"/>
      <c r="H208" s="207"/>
      <c r="I208" s="207"/>
      <c r="J208" s="207"/>
      <c r="K208" s="207"/>
      <c r="L208" s="207"/>
      <c r="M208" s="207"/>
      <c r="N208" s="207"/>
      <c r="O208" s="207"/>
      <c r="P208" s="207"/>
      <c r="Q208" s="207"/>
      <c r="R208" s="207"/>
      <c r="S208" s="207"/>
      <c r="T208" s="208"/>
    </row>
    <row r="209" spans="1:20" x14ac:dyDescent="0.25">
      <c r="A209" s="296"/>
      <c r="B209" s="205" t="s">
        <v>46</v>
      </c>
      <c r="C209" s="299"/>
      <c r="D209" s="209"/>
      <c r="E209" s="209"/>
      <c r="F209" s="209"/>
      <c r="G209" s="209"/>
      <c r="H209" s="209"/>
      <c r="I209" s="209"/>
      <c r="J209" s="209"/>
      <c r="K209" s="209"/>
      <c r="L209" s="209"/>
      <c r="M209" s="209"/>
      <c r="N209" s="209"/>
      <c r="O209" s="209"/>
      <c r="P209" s="209"/>
      <c r="Q209" s="209"/>
      <c r="R209" s="209"/>
      <c r="S209" s="209"/>
      <c r="T209" s="210"/>
    </row>
    <row r="210" spans="1:20" x14ac:dyDescent="0.25">
      <c r="A210" s="296"/>
      <c r="B210" s="205" t="s">
        <v>47</v>
      </c>
      <c r="C210" s="299"/>
      <c r="D210" s="209"/>
      <c r="E210" s="209"/>
      <c r="F210" s="209"/>
      <c r="G210" s="209"/>
      <c r="H210" s="209"/>
      <c r="I210" s="209"/>
      <c r="J210" s="209"/>
      <c r="K210" s="209"/>
      <c r="L210" s="209"/>
      <c r="M210" s="209"/>
      <c r="N210" s="209"/>
      <c r="O210" s="209"/>
      <c r="P210" s="209"/>
      <c r="Q210" s="209"/>
      <c r="R210" s="209"/>
      <c r="S210" s="209"/>
      <c r="T210" s="210"/>
    </row>
    <row r="211" spans="1:20" ht="13.8" thickBot="1" x14ac:dyDescent="0.3">
      <c r="A211" s="297"/>
      <c r="B211" s="206" t="s">
        <v>48</v>
      </c>
      <c r="C211" s="300"/>
      <c r="D211" s="211"/>
      <c r="E211" s="211"/>
      <c r="F211" s="211"/>
      <c r="G211" s="211"/>
      <c r="H211" s="211"/>
      <c r="I211" s="211"/>
      <c r="J211" s="211"/>
      <c r="K211" s="211"/>
      <c r="L211" s="211"/>
      <c r="M211" s="211"/>
      <c r="N211" s="211"/>
      <c r="O211" s="211"/>
      <c r="P211" s="211"/>
      <c r="Q211" s="211"/>
      <c r="R211" s="211"/>
      <c r="S211" s="211"/>
      <c r="T211" s="212"/>
    </row>
    <row r="212" spans="1:20" x14ac:dyDescent="0.25">
      <c r="A212" s="295">
        <f>A208+1</f>
        <v>52</v>
      </c>
      <c r="B212" s="204" t="s">
        <v>45</v>
      </c>
      <c r="C212" s="298"/>
      <c r="D212" s="207"/>
      <c r="E212" s="207"/>
      <c r="F212" s="207"/>
      <c r="G212" s="207"/>
      <c r="H212" s="207"/>
      <c r="I212" s="207"/>
      <c r="J212" s="207"/>
      <c r="K212" s="207"/>
      <c r="L212" s="207"/>
      <c r="M212" s="207"/>
      <c r="N212" s="207"/>
      <c r="O212" s="207"/>
      <c r="P212" s="207"/>
      <c r="Q212" s="207"/>
      <c r="R212" s="207"/>
      <c r="S212" s="207"/>
      <c r="T212" s="208"/>
    </row>
    <row r="213" spans="1:20" x14ac:dyDescent="0.25">
      <c r="A213" s="296"/>
      <c r="B213" s="205" t="s">
        <v>46</v>
      </c>
      <c r="C213" s="299"/>
      <c r="D213" s="209"/>
      <c r="E213" s="209"/>
      <c r="F213" s="209"/>
      <c r="G213" s="209"/>
      <c r="H213" s="209"/>
      <c r="I213" s="209"/>
      <c r="J213" s="209"/>
      <c r="K213" s="209"/>
      <c r="L213" s="209"/>
      <c r="M213" s="209"/>
      <c r="N213" s="209"/>
      <c r="O213" s="209"/>
      <c r="P213" s="209"/>
      <c r="Q213" s="209"/>
      <c r="R213" s="209"/>
      <c r="S213" s="209"/>
      <c r="T213" s="210"/>
    </row>
    <row r="214" spans="1:20" x14ac:dyDescent="0.25">
      <c r="A214" s="296"/>
      <c r="B214" s="205" t="s">
        <v>47</v>
      </c>
      <c r="C214" s="299"/>
      <c r="D214" s="209"/>
      <c r="E214" s="209"/>
      <c r="F214" s="209"/>
      <c r="G214" s="209"/>
      <c r="H214" s="209"/>
      <c r="I214" s="209"/>
      <c r="J214" s="209"/>
      <c r="K214" s="209"/>
      <c r="L214" s="209"/>
      <c r="M214" s="209"/>
      <c r="N214" s="209"/>
      <c r="O214" s="209"/>
      <c r="P214" s="209"/>
      <c r="Q214" s="209"/>
      <c r="R214" s="209"/>
      <c r="S214" s="209"/>
      <c r="T214" s="210"/>
    </row>
    <row r="215" spans="1:20" ht="13.8" thickBot="1" x14ac:dyDescent="0.3">
      <c r="A215" s="297"/>
      <c r="B215" s="206" t="s">
        <v>48</v>
      </c>
      <c r="C215" s="300"/>
      <c r="D215" s="211"/>
      <c r="E215" s="211"/>
      <c r="F215" s="211"/>
      <c r="G215" s="211"/>
      <c r="H215" s="211"/>
      <c r="I215" s="211"/>
      <c r="J215" s="211"/>
      <c r="K215" s="211"/>
      <c r="L215" s="211"/>
      <c r="M215" s="211"/>
      <c r="N215" s="211"/>
      <c r="O215" s="211"/>
      <c r="P215" s="211"/>
      <c r="Q215" s="211"/>
      <c r="R215" s="211"/>
      <c r="S215" s="211"/>
      <c r="T215" s="212"/>
    </row>
    <row r="216" spans="1:20" x14ac:dyDescent="0.25">
      <c r="A216" s="295">
        <f>A212+1</f>
        <v>53</v>
      </c>
      <c r="B216" s="204" t="s">
        <v>45</v>
      </c>
      <c r="C216" s="298"/>
      <c r="D216" s="207"/>
      <c r="E216" s="207"/>
      <c r="F216" s="207"/>
      <c r="G216" s="207"/>
      <c r="H216" s="207"/>
      <c r="I216" s="207"/>
      <c r="J216" s="207"/>
      <c r="K216" s="207"/>
      <c r="L216" s="207"/>
      <c r="M216" s="207"/>
      <c r="N216" s="207"/>
      <c r="O216" s="207"/>
      <c r="P216" s="207"/>
      <c r="Q216" s="207"/>
      <c r="R216" s="207"/>
      <c r="S216" s="207"/>
      <c r="T216" s="208"/>
    </row>
    <row r="217" spans="1:20" x14ac:dyDescent="0.25">
      <c r="A217" s="296"/>
      <c r="B217" s="205" t="s">
        <v>46</v>
      </c>
      <c r="C217" s="299"/>
      <c r="D217" s="209"/>
      <c r="E217" s="209"/>
      <c r="F217" s="209"/>
      <c r="G217" s="209"/>
      <c r="H217" s="209"/>
      <c r="I217" s="209"/>
      <c r="J217" s="209"/>
      <c r="K217" s="209"/>
      <c r="L217" s="209"/>
      <c r="M217" s="209"/>
      <c r="N217" s="209"/>
      <c r="O217" s="209"/>
      <c r="P217" s="209"/>
      <c r="Q217" s="209"/>
      <c r="R217" s="209"/>
      <c r="S217" s="209"/>
      <c r="T217" s="210"/>
    </row>
    <row r="218" spans="1:20" x14ac:dyDescent="0.25">
      <c r="A218" s="296"/>
      <c r="B218" s="205" t="s">
        <v>47</v>
      </c>
      <c r="C218" s="299"/>
      <c r="D218" s="209"/>
      <c r="E218" s="209"/>
      <c r="F218" s="209"/>
      <c r="G218" s="209"/>
      <c r="H218" s="209"/>
      <c r="I218" s="209"/>
      <c r="J218" s="209"/>
      <c r="K218" s="209"/>
      <c r="L218" s="209"/>
      <c r="M218" s="209"/>
      <c r="N218" s="209"/>
      <c r="O218" s="209"/>
      <c r="P218" s="209"/>
      <c r="Q218" s="209"/>
      <c r="R218" s="209"/>
      <c r="S218" s="209"/>
      <c r="T218" s="210"/>
    </row>
    <row r="219" spans="1:20" ht="13.8" thickBot="1" x14ac:dyDescent="0.3">
      <c r="A219" s="297"/>
      <c r="B219" s="206" t="s">
        <v>48</v>
      </c>
      <c r="C219" s="300"/>
      <c r="D219" s="211"/>
      <c r="E219" s="211"/>
      <c r="F219" s="211"/>
      <c r="G219" s="211"/>
      <c r="H219" s="211"/>
      <c r="I219" s="211"/>
      <c r="J219" s="211"/>
      <c r="K219" s="211"/>
      <c r="L219" s="211"/>
      <c r="M219" s="211"/>
      <c r="N219" s="211"/>
      <c r="O219" s="211"/>
      <c r="P219" s="211"/>
      <c r="Q219" s="211"/>
      <c r="R219" s="211"/>
      <c r="S219" s="211"/>
      <c r="T219" s="212"/>
    </row>
    <row r="220" spans="1:20" x14ac:dyDescent="0.25">
      <c r="A220" s="295">
        <f>A216+1</f>
        <v>54</v>
      </c>
      <c r="B220" s="204" t="s">
        <v>45</v>
      </c>
      <c r="C220" s="298"/>
      <c r="D220" s="207"/>
      <c r="E220" s="207"/>
      <c r="F220" s="207"/>
      <c r="G220" s="207"/>
      <c r="H220" s="207"/>
      <c r="I220" s="207"/>
      <c r="J220" s="207"/>
      <c r="K220" s="207"/>
      <c r="L220" s="207"/>
      <c r="M220" s="207"/>
      <c r="N220" s="207"/>
      <c r="O220" s="207"/>
      <c r="P220" s="207"/>
      <c r="Q220" s="207"/>
      <c r="R220" s="207"/>
      <c r="S220" s="207"/>
      <c r="T220" s="208"/>
    </row>
    <row r="221" spans="1:20" x14ac:dyDescent="0.25">
      <c r="A221" s="296"/>
      <c r="B221" s="205" t="s">
        <v>46</v>
      </c>
      <c r="C221" s="299"/>
      <c r="D221" s="209"/>
      <c r="E221" s="209"/>
      <c r="F221" s="209"/>
      <c r="G221" s="209"/>
      <c r="H221" s="209"/>
      <c r="I221" s="209"/>
      <c r="J221" s="209"/>
      <c r="K221" s="209"/>
      <c r="L221" s="209"/>
      <c r="M221" s="209"/>
      <c r="N221" s="209"/>
      <c r="O221" s="209"/>
      <c r="P221" s="209"/>
      <c r="Q221" s="209"/>
      <c r="R221" s="209"/>
      <c r="S221" s="209"/>
      <c r="T221" s="210"/>
    </row>
    <row r="222" spans="1:20" x14ac:dyDescent="0.25">
      <c r="A222" s="296"/>
      <c r="B222" s="205" t="s">
        <v>47</v>
      </c>
      <c r="C222" s="299"/>
      <c r="D222" s="209"/>
      <c r="E222" s="209"/>
      <c r="F222" s="209"/>
      <c r="G222" s="209"/>
      <c r="H222" s="209"/>
      <c r="I222" s="209"/>
      <c r="J222" s="209"/>
      <c r="K222" s="209"/>
      <c r="L222" s="209"/>
      <c r="M222" s="209"/>
      <c r="N222" s="209"/>
      <c r="O222" s="209"/>
      <c r="P222" s="209"/>
      <c r="Q222" s="209"/>
      <c r="R222" s="209"/>
      <c r="S222" s="209"/>
      <c r="T222" s="210"/>
    </row>
    <row r="223" spans="1:20" ht="13.8" thickBot="1" x14ac:dyDescent="0.3">
      <c r="A223" s="297"/>
      <c r="B223" s="206" t="s">
        <v>48</v>
      </c>
      <c r="C223" s="300"/>
      <c r="D223" s="211"/>
      <c r="E223" s="211"/>
      <c r="F223" s="211"/>
      <c r="G223" s="211"/>
      <c r="H223" s="211"/>
      <c r="I223" s="211"/>
      <c r="J223" s="211"/>
      <c r="K223" s="211"/>
      <c r="L223" s="211"/>
      <c r="M223" s="211"/>
      <c r="N223" s="211"/>
      <c r="O223" s="211"/>
      <c r="P223" s="211"/>
      <c r="Q223" s="211"/>
      <c r="R223" s="211"/>
      <c r="S223" s="211"/>
      <c r="T223" s="212"/>
    </row>
    <row r="224" spans="1:20" x14ac:dyDescent="0.25">
      <c r="A224" s="295">
        <f>A220+1</f>
        <v>55</v>
      </c>
      <c r="B224" s="204" t="s">
        <v>45</v>
      </c>
      <c r="C224" s="298"/>
      <c r="D224" s="207"/>
      <c r="E224" s="207"/>
      <c r="F224" s="207"/>
      <c r="G224" s="207"/>
      <c r="H224" s="207"/>
      <c r="I224" s="207"/>
      <c r="J224" s="207"/>
      <c r="K224" s="207"/>
      <c r="L224" s="207"/>
      <c r="M224" s="207"/>
      <c r="N224" s="207"/>
      <c r="O224" s="207"/>
      <c r="P224" s="207"/>
      <c r="Q224" s="207"/>
      <c r="R224" s="207"/>
      <c r="S224" s="207"/>
      <c r="T224" s="208"/>
    </row>
    <row r="225" spans="1:20" x14ac:dyDescent="0.25">
      <c r="A225" s="296"/>
      <c r="B225" s="205" t="s">
        <v>46</v>
      </c>
      <c r="C225" s="299"/>
      <c r="D225" s="209"/>
      <c r="E225" s="209"/>
      <c r="F225" s="209"/>
      <c r="G225" s="209"/>
      <c r="H225" s="209"/>
      <c r="I225" s="209"/>
      <c r="J225" s="209"/>
      <c r="K225" s="209"/>
      <c r="L225" s="209"/>
      <c r="M225" s="209"/>
      <c r="N225" s="209"/>
      <c r="O225" s="209"/>
      <c r="P225" s="209"/>
      <c r="Q225" s="209"/>
      <c r="R225" s="209"/>
      <c r="S225" s="209"/>
      <c r="T225" s="210"/>
    </row>
    <row r="226" spans="1:20" x14ac:dyDescent="0.25">
      <c r="A226" s="296"/>
      <c r="B226" s="205" t="s">
        <v>47</v>
      </c>
      <c r="C226" s="299"/>
      <c r="D226" s="209"/>
      <c r="E226" s="209"/>
      <c r="F226" s="209"/>
      <c r="G226" s="209"/>
      <c r="H226" s="209"/>
      <c r="I226" s="209"/>
      <c r="J226" s="209"/>
      <c r="K226" s="209"/>
      <c r="L226" s="209"/>
      <c r="M226" s="209"/>
      <c r="N226" s="209"/>
      <c r="O226" s="209"/>
      <c r="P226" s="209"/>
      <c r="Q226" s="209"/>
      <c r="R226" s="209"/>
      <c r="S226" s="209"/>
      <c r="T226" s="210"/>
    </row>
    <row r="227" spans="1:20" ht="13.8" thickBot="1" x14ac:dyDescent="0.3">
      <c r="A227" s="297"/>
      <c r="B227" s="206" t="s">
        <v>48</v>
      </c>
      <c r="C227" s="300"/>
      <c r="D227" s="211"/>
      <c r="E227" s="211"/>
      <c r="F227" s="211"/>
      <c r="G227" s="211"/>
      <c r="H227" s="211"/>
      <c r="I227" s="211"/>
      <c r="J227" s="211"/>
      <c r="K227" s="211"/>
      <c r="L227" s="211"/>
      <c r="M227" s="211"/>
      <c r="N227" s="211"/>
      <c r="O227" s="211"/>
      <c r="P227" s="211"/>
      <c r="Q227" s="211"/>
      <c r="R227" s="211"/>
      <c r="S227" s="211"/>
      <c r="T227" s="212"/>
    </row>
    <row r="228" spans="1:20" x14ac:dyDescent="0.25">
      <c r="A228" s="295">
        <f>A224+1</f>
        <v>56</v>
      </c>
      <c r="B228" s="204" t="s">
        <v>45</v>
      </c>
      <c r="C228" s="298"/>
      <c r="D228" s="207"/>
      <c r="E228" s="207"/>
      <c r="F228" s="207"/>
      <c r="G228" s="207"/>
      <c r="H228" s="207"/>
      <c r="I228" s="207"/>
      <c r="J228" s="207"/>
      <c r="K228" s="207"/>
      <c r="L228" s="207"/>
      <c r="M228" s="207"/>
      <c r="N228" s="207"/>
      <c r="O228" s="207"/>
      <c r="P228" s="207"/>
      <c r="Q228" s="207"/>
      <c r="R228" s="207"/>
      <c r="S228" s="207"/>
      <c r="T228" s="208"/>
    </row>
    <row r="229" spans="1:20" x14ac:dyDescent="0.25">
      <c r="A229" s="296"/>
      <c r="B229" s="205" t="s">
        <v>46</v>
      </c>
      <c r="C229" s="299"/>
      <c r="D229" s="209"/>
      <c r="E229" s="209"/>
      <c r="F229" s="209"/>
      <c r="G229" s="209"/>
      <c r="H229" s="209"/>
      <c r="I229" s="209"/>
      <c r="J229" s="209"/>
      <c r="K229" s="209"/>
      <c r="L229" s="209"/>
      <c r="M229" s="209"/>
      <c r="N229" s="209"/>
      <c r="O229" s="209"/>
      <c r="P229" s="209"/>
      <c r="Q229" s="209"/>
      <c r="R229" s="209"/>
      <c r="S229" s="209"/>
      <c r="T229" s="210"/>
    </row>
    <row r="230" spans="1:20" x14ac:dyDescent="0.25">
      <c r="A230" s="296"/>
      <c r="B230" s="205" t="s">
        <v>47</v>
      </c>
      <c r="C230" s="299"/>
      <c r="D230" s="209"/>
      <c r="E230" s="209"/>
      <c r="F230" s="209"/>
      <c r="G230" s="209"/>
      <c r="H230" s="209"/>
      <c r="I230" s="209"/>
      <c r="J230" s="209"/>
      <c r="K230" s="209"/>
      <c r="L230" s="209"/>
      <c r="M230" s="209"/>
      <c r="N230" s="209"/>
      <c r="O230" s="209"/>
      <c r="P230" s="209"/>
      <c r="Q230" s="209"/>
      <c r="R230" s="209"/>
      <c r="S230" s="209"/>
      <c r="T230" s="210"/>
    </row>
    <row r="231" spans="1:20" ht="13.8" thickBot="1" x14ac:dyDescent="0.3">
      <c r="A231" s="297"/>
      <c r="B231" s="206" t="s">
        <v>48</v>
      </c>
      <c r="C231" s="300"/>
      <c r="D231" s="211"/>
      <c r="E231" s="211"/>
      <c r="F231" s="211"/>
      <c r="G231" s="211"/>
      <c r="H231" s="211"/>
      <c r="I231" s="211"/>
      <c r="J231" s="211"/>
      <c r="K231" s="211"/>
      <c r="L231" s="211"/>
      <c r="M231" s="211"/>
      <c r="N231" s="211"/>
      <c r="O231" s="211"/>
      <c r="P231" s="211"/>
      <c r="Q231" s="211"/>
      <c r="R231" s="211"/>
      <c r="S231" s="211"/>
      <c r="T231" s="212"/>
    </row>
    <row r="232" spans="1:20" x14ac:dyDescent="0.25">
      <c r="A232" s="295">
        <f>A228+1</f>
        <v>57</v>
      </c>
      <c r="B232" s="204" t="s">
        <v>45</v>
      </c>
      <c r="C232" s="298"/>
      <c r="D232" s="207"/>
      <c r="E232" s="207"/>
      <c r="F232" s="207"/>
      <c r="G232" s="207"/>
      <c r="H232" s="207"/>
      <c r="I232" s="207"/>
      <c r="J232" s="207"/>
      <c r="K232" s="207"/>
      <c r="L232" s="207"/>
      <c r="M232" s="207"/>
      <c r="N232" s="207"/>
      <c r="O232" s="207"/>
      <c r="P232" s="207"/>
      <c r="Q232" s="207"/>
      <c r="R232" s="207"/>
      <c r="S232" s="207"/>
      <c r="T232" s="208"/>
    </row>
    <row r="233" spans="1:20" x14ac:dyDescent="0.25">
      <c r="A233" s="296"/>
      <c r="B233" s="205" t="s">
        <v>46</v>
      </c>
      <c r="C233" s="299"/>
      <c r="D233" s="209"/>
      <c r="E233" s="209"/>
      <c r="F233" s="209"/>
      <c r="G233" s="209"/>
      <c r="H233" s="209"/>
      <c r="I233" s="209"/>
      <c r="J233" s="209"/>
      <c r="K233" s="209"/>
      <c r="L233" s="209"/>
      <c r="M233" s="209"/>
      <c r="N233" s="209"/>
      <c r="O233" s="209"/>
      <c r="P233" s="209"/>
      <c r="Q233" s="209"/>
      <c r="R233" s="209"/>
      <c r="S233" s="209"/>
      <c r="T233" s="210"/>
    </row>
    <row r="234" spans="1:20" x14ac:dyDescent="0.25">
      <c r="A234" s="296"/>
      <c r="B234" s="205" t="s">
        <v>47</v>
      </c>
      <c r="C234" s="299"/>
      <c r="D234" s="209"/>
      <c r="E234" s="209"/>
      <c r="F234" s="209"/>
      <c r="G234" s="209"/>
      <c r="H234" s="209"/>
      <c r="I234" s="209"/>
      <c r="J234" s="209"/>
      <c r="K234" s="209"/>
      <c r="L234" s="209"/>
      <c r="M234" s="209"/>
      <c r="N234" s="209"/>
      <c r="O234" s="209"/>
      <c r="P234" s="209"/>
      <c r="Q234" s="209"/>
      <c r="R234" s="209"/>
      <c r="S234" s="209"/>
      <c r="T234" s="210"/>
    </row>
    <row r="235" spans="1:20" ht="13.8" thickBot="1" x14ac:dyDescent="0.3">
      <c r="A235" s="297"/>
      <c r="B235" s="206" t="s">
        <v>48</v>
      </c>
      <c r="C235" s="300"/>
      <c r="D235" s="211"/>
      <c r="E235" s="211"/>
      <c r="F235" s="211"/>
      <c r="G235" s="211"/>
      <c r="H235" s="211"/>
      <c r="I235" s="211"/>
      <c r="J235" s="211"/>
      <c r="K235" s="211"/>
      <c r="L235" s="211"/>
      <c r="M235" s="211"/>
      <c r="N235" s="211"/>
      <c r="O235" s="211"/>
      <c r="P235" s="211"/>
      <c r="Q235" s="211"/>
      <c r="R235" s="211"/>
      <c r="S235" s="211"/>
      <c r="T235" s="212"/>
    </row>
    <row r="236" spans="1:20" x14ac:dyDescent="0.25">
      <c r="A236" s="295">
        <f>A232+1</f>
        <v>58</v>
      </c>
      <c r="B236" s="204" t="s">
        <v>45</v>
      </c>
      <c r="C236" s="298"/>
      <c r="D236" s="207"/>
      <c r="E236" s="207"/>
      <c r="F236" s="207"/>
      <c r="G236" s="207"/>
      <c r="H236" s="207"/>
      <c r="I236" s="207"/>
      <c r="J236" s="207"/>
      <c r="K236" s="207"/>
      <c r="L236" s="207"/>
      <c r="M236" s="207"/>
      <c r="N236" s="207"/>
      <c r="O236" s="207"/>
      <c r="P236" s="207"/>
      <c r="Q236" s="207"/>
      <c r="R236" s="207"/>
      <c r="S236" s="207"/>
      <c r="T236" s="208"/>
    </row>
    <row r="237" spans="1:20" x14ac:dyDescent="0.25">
      <c r="A237" s="296"/>
      <c r="B237" s="205" t="s">
        <v>46</v>
      </c>
      <c r="C237" s="299"/>
      <c r="D237" s="209"/>
      <c r="E237" s="209"/>
      <c r="F237" s="209"/>
      <c r="G237" s="209"/>
      <c r="H237" s="209"/>
      <c r="I237" s="209"/>
      <c r="J237" s="209"/>
      <c r="K237" s="209"/>
      <c r="L237" s="209"/>
      <c r="M237" s="209"/>
      <c r="N237" s="209"/>
      <c r="O237" s="209"/>
      <c r="P237" s="209"/>
      <c r="Q237" s="209"/>
      <c r="R237" s="209"/>
      <c r="S237" s="209"/>
      <c r="T237" s="210"/>
    </row>
    <row r="238" spans="1:20" x14ac:dyDescent="0.25">
      <c r="A238" s="296"/>
      <c r="B238" s="205" t="s">
        <v>47</v>
      </c>
      <c r="C238" s="299"/>
      <c r="D238" s="209"/>
      <c r="E238" s="209"/>
      <c r="F238" s="209"/>
      <c r="G238" s="209"/>
      <c r="H238" s="209"/>
      <c r="I238" s="209"/>
      <c r="J238" s="209"/>
      <c r="K238" s="209"/>
      <c r="L238" s="209"/>
      <c r="M238" s="209"/>
      <c r="N238" s="209"/>
      <c r="O238" s="209"/>
      <c r="P238" s="209"/>
      <c r="Q238" s="209"/>
      <c r="R238" s="209"/>
      <c r="S238" s="209"/>
      <c r="T238" s="210"/>
    </row>
    <row r="239" spans="1:20" ht="13.8" thickBot="1" x14ac:dyDescent="0.3">
      <c r="A239" s="297"/>
      <c r="B239" s="206" t="s">
        <v>48</v>
      </c>
      <c r="C239" s="300"/>
      <c r="D239" s="211"/>
      <c r="E239" s="211"/>
      <c r="F239" s="211"/>
      <c r="G239" s="211"/>
      <c r="H239" s="211"/>
      <c r="I239" s="211"/>
      <c r="J239" s="211"/>
      <c r="K239" s="211"/>
      <c r="L239" s="211"/>
      <c r="M239" s="211"/>
      <c r="N239" s="211"/>
      <c r="O239" s="211"/>
      <c r="P239" s="211"/>
      <c r="Q239" s="211"/>
      <c r="R239" s="211"/>
      <c r="S239" s="211"/>
      <c r="T239" s="212"/>
    </row>
    <row r="240" spans="1:20" x14ac:dyDescent="0.25">
      <c r="A240" s="295">
        <f>A236+1</f>
        <v>59</v>
      </c>
      <c r="B240" s="204" t="s">
        <v>45</v>
      </c>
      <c r="C240" s="298"/>
      <c r="D240" s="207"/>
      <c r="E240" s="207"/>
      <c r="F240" s="207"/>
      <c r="G240" s="207"/>
      <c r="H240" s="207"/>
      <c r="I240" s="207"/>
      <c r="J240" s="207"/>
      <c r="K240" s="207"/>
      <c r="L240" s="207"/>
      <c r="M240" s="207"/>
      <c r="N240" s="207"/>
      <c r="O240" s="207"/>
      <c r="P240" s="207"/>
      <c r="Q240" s="207"/>
      <c r="R240" s="207"/>
      <c r="S240" s="207"/>
      <c r="T240" s="208"/>
    </row>
    <row r="241" spans="1:20" x14ac:dyDescent="0.25">
      <c r="A241" s="296"/>
      <c r="B241" s="205" t="s">
        <v>46</v>
      </c>
      <c r="C241" s="299"/>
      <c r="D241" s="209"/>
      <c r="E241" s="209"/>
      <c r="F241" s="209"/>
      <c r="G241" s="209"/>
      <c r="H241" s="209"/>
      <c r="I241" s="209"/>
      <c r="J241" s="209"/>
      <c r="K241" s="209"/>
      <c r="L241" s="209"/>
      <c r="M241" s="209"/>
      <c r="N241" s="209"/>
      <c r="O241" s="209"/>
      <c r="P241" s="209"/>
      <c r="Q241" s="209"/>
      <c r="R241" s="209"/>
      <c r="S241" s="209"/>
      <c r="T241" s="210"/>
    </row>
    <row r="242" spans="1:20" x14ac:dyDescent="0.25">
      <c r="A242" s="296"/>
      <c r="B242" s="205" t="s">
        <v>47</v>
      </c>
      <c r="C242" s="299"/>
      <c r="D242" s="209"/>
      <c r="E242" s="209"/>
      <c r="F242" s="209"/>
      <c r="G242" s="209"/>
      <c r="H242" s="209"/>
      <c r="I242" s="209"/>
      <c r="J242" s="209"/>
      <c r="K242" s="209"/>
      <c r="L242" s="209"/>
      <c r="M242" s="209"/>
      <c r="N242" s="209"/>
      <c r="O242" s="209"/>
      <c r="P242" s="209"/>
      <c r="Q242" s="209"/>
      <c r="R242" s="209"/>
      <c r="S242" s="209"/>
      <c r="T242" s="210"/>
    </row>
    <row r="243" spans="1:20" ht="13.8" thickBot="1" x14ac:dyDescent="0.3">
      <c r="A243" s="297"/>
      <c r="B243" s="206" t="s">
        <v>48</v>
      </c>
      <c r="C243" s="300"/>
      <c r="D243" s="211"/>
      <c r="E243" s="211"/>
      <c r="F243" s="211"/>
      <c r="G243" s="211"/>
      <c r="H243" s="211"/>
      <c r="I243" s="211"/>
      <c r="J243" s="211"/>
      <c r="K243" s="211"/>
      <c r="L243" s="211"/>
      <c r="M243" s="211"/>
      <c r="N243" s="211"/>
      <c r="O243" s="211"/>
      <c r="P243" s="211"/>
      <c r="Q243" s="211"/>
      <c r="R243" s="211"/>
      <c r="S243" s="211"/>
      <c r="T243" s="212"/>
    </row>
    <row r="244" spans="1:20" x14ac:dyDescent="0.25">
      <c r="A244" s="295">
        <f>A240+1</f>
        <v>60</v>
      </c>
      <c r="B244" s="204" t="s">
        <v>45</v>
      </c>
      <c r="C244" s="298"/>
      <c r="D244" s="207"/>
      <c r="E244" s="207"/>
      <c r="F244" s="207"/>
      <c r="G244" s="207"/>
      <c r="H244" s="207"/>
      <c r="I244" s="207"/>
      <c r="J244" s="207"/>
      <c r="K244" s="207"/>
      <c r="L244" s="207"/>
      <c r="M244" s="207"/>
      <c r="N244" s="207"/>
      <c r="O244" s="207"/>
      <c r="P244" s="207"/>
      <c r="Q244" s="207"/>
      <c r="R244" s="207"/>
      <c r="S244" s="207"/>
      <c r="T244" s="208"/>
    </row>
    <row r="245" spans="1:20" x14ac:dyDescent="0.25">
      <c r="A245" s="296"/>
      <c r="B245" s="205" t="s">
        <v>46</v>
      </c>
      <c r="C245" s="299"/>
      <c r="D245" s="209"/>
      <c r="E245" s="209"/>
      <c r="F245" s="209"/>
      <c r="G245" s="209"/>
      <c r="H245" s="209"/>
      <c r="I245" s="209"/>
      <c r="J245" s="209"/>
      <c r="K245" s="209"/>
      <c r="L245" s="209"/>
      <c r="M245" s="209"/>
      <c r="N245" s="209"/>
      <c r="O245" s="209"/>
      <c r="P245" s="209"/>
      <c r="Q245" s="209"/>
      <c r="R245" s="209"/>
      <c r="S245" s="209"/>
      <c r="T245" s="210"/>
    </row>
    <row r="246" spans="1:20" x14ac:dyDescent="0.25">
      <c r="A246" s="296"/>
      <c r="B246" s="205" t="s">
        <v>47</v>
      </c>
      <c r="C246" s="299"/>
      <c r="D246" s="209"/>
      <c r="E246" s="209"/>
      <c r="F246" s="209"/>
      <c r="G246" s="209"/>
      <c r="H246" s="209"/>
      <c r="I246" s="209"/>
      <c r="J246" s="209"/>
      <c r="K246" s="209"/>
      <c r="L246" s="209"/>
      <c r="M246" s="209"/>
      <c r="N246" s="209"/>
      <c r="O246" s="209"/>
      <c r="P246" s="209"/>
      <c r="Q246" s="209"/>
      <c r="R246" s="209"/>
      <c r="S246" s="209"/>
      <c r="T246" s="210"/>
    </row>
    <row r="247" spans="1:20" ht="13.8" thickBot="1" x14ac:dyDescent="0.3">
      <c r="A247" s="297"/>
      <c r="B247" s="206" t="s">
        <v>48</v>
      </c>
      <c r="C247" s="300"/>
      <c r="D247" s="211"/>
      <c r="E247" s="211"/>
      <c r="F247" s="211"/>
      <c r="G247" s="211"/>
      <c r="H247" s="211"/>
      <c r="I247" s="211"/>
      <c r="J247" s="211"/>
      <c r="K247" s="211"/>
      <c r="L247" s="211"/>
      <c r="M247" s="211"/>
      <c r="N247" s="211"/>
      <c r="O247" s="211"/>
      <c r="P247" s="211"/>
      <c r="Q247" s="211"/>
      <c r="R247" s="211"/>
      <c r="S247" s="211"/>
      <c r="T247" s="212"/>
    </row>
    <row r="248" spans="1:20" x14ac:dyDescent="0.25">
      <c r="A248" s="295">
        <f>A244+1</f>
        <v>61</v>
      </c>
      <c r="B248" s="204" t="s">
        <v>45</v>
      </c>
      <c r="C248" s="298"/>
      <c r="D248" s="207"/>
      <c r="E248" s="207"/>
      <c r="F248" s="207"/>
      <c r="G248" s="207"/>
      <c r="H248" s="207"/>
      <c r="I248" s="207"/>
      <c r="J248" s="207"/>
      <c r="K248" s="207"/>
      <c r="L248" s="207"/>
      <c r="M248" s="207"/>
      <c r="N248" s="207"/>
      <c r="O248" s="207"/>
      <c r="P248" s="207"/>
      <c r="Q248" s="207"/>
      <c r="R248" s="207"/>
      <c r="S248" s="207"/>
      <c r="T248" s="208"/>
    </row>
    <row r="249" spans="1:20" x14ac:dyDescent="0.25">
      <c r="A249" s="296"/>
      <c r="B249" s="205" t="s">
        <v>46</v>
      </c>
      <c r="C249" s="299"/>
      <c r="D249" s="209"/>
      <c r="E249" s="209"/>
      <c r="F249" s="209"/>
      <c r="G249" s="209"/>
      <c r="H249" s="209"/>
      <c r="I249" s="209"/>
      <c r="J249" s="209"/>
      <c r="K249" s="209"/>
      <c r="L249" s="209"/>
      <c r="M249" s="209"/>
      <c r="N249" s="209"/>
      <c r="O249" s="209"/>
      <c r="P249" s="209"/>
      <c r="Q249" s="209"/>
      <c r="R249" s="209"/>
      <c r="S249" s="209"/>
      <c r="T249" s="210"/>
    </row>
    <row r="250" spans="1:20" x14ac:dyDescent="0.25">
      <c r="A250" s="296"/>
      <c r="B250" s="205" t="s">
        <v>47</v>
      </c>
      <c r="C250" s="299"/>
      <c r="D250" s="209"/>
      <c r="E250" s="209"/>
      <c r="F250" s="209"/>
      <c r="G250" s="209"/>
      <c r="H250" s="209"/>
      <c r="I250" s="209"/>
      <c r="J250" s="209"/>
      <c r="K250" s="209"/>
      <c r="L250" s="209"/>
      <c r="M250" s="209"/>
      <c r="N250" s="209"/>
      <c r="O250" s="209"/>
      <c r="P250" s="209"/>
      <c r="Q250" s="209"/>
      <c r="R250" s="209"/>
      <c r="S250" s="209"/>
      <c r="T250" s="210"/>
    </row>
    <row r="251" spans="1:20" ht="13.8" thickBot="1" x14ac:dyDescent="0.3">
      <c r="A251" s="297"/>
      <c r="B251" s="206" t="s">
        <v>48</v>
      </c>
      <c r="C251" s="300"/>
      <c r="D251" s="211"/>
      <c r="E251" s="211"/>
      <c r="F251" s="211"/>
      <c r="G251" s="211"/>
      <c r="H251" s="211"/>
      <c r="I251" s="211"/>
      <c r="J251" s="211"/>
      <c r="K251" s="211"/>
      <c r="L251" s="211"/>
      <c r="M251" s="211"/>
      <c r="N251" s="211"/>
      <c r="O251" s="211"/>
      <c r="P251" s="211"/>
      <c r="Q251" s="211"/>
      <c r="R251" s="211"/>
      <c r="S251" s="211"/>
      <c r="T251" s="212"/>
    </row>
    <row r="252" spans="1:20" x14ac:dyDescent="0.25">
      <c r="A252" s="295">
        <f>A248+1</f>
        <v>62</v>
      </c>
      <c r="B252" s="204" t="s">
        <v>45</v>
      </c>
      <c r="C252" s="298"/>
      <c r="D252" s="207"/>
      <c r="E252" s="207"/>
      <c r="F252" s="207"/>
      <c r="G252" s="207"/>
      <c r="H252" s="207"/>
      <c r="I252" s="207"/>
      <c r="J252" s="207"/>
      <c r="K252" s="207"/>
      <c r="L252" s="207"/>
      <c r="M252" s="207"/>
      <c r="N252" s="207"/>
      <c r="O252" s="207"/>
      <c r="P252" s="207"/>
      <c r="Q252" s="207"/>
      <c r="R252" s="207"/>
      <c r="S252" s="207"/>
      <c r="T252" s="208"/>
    </row>
    <row r="253" spans="1:20" x14ac:dyDescent="0.25">
      <c r="A253" s="296"/>
      <c r="B253" s="205" t="s">
        <v>46</v>
      </c>
      <c r="C253" s="299"/>
      <c r="D253" s="209"/>
      <c r="E253" s="209"/>
      <c r="F253" s="209"/>
      <c r="G253" s="209"/>
      <c r="H253" s="209"/>
      <c r="I253" s="209"/>
      <c r="J253" s="209"/>
      <c r="K253" s="209"/>
      <c r="L253" s="209"/>
      <c r="M253" s="209"/>
      <c r="N253" s="209"/>
      <c r="O253" s="209"/>
      <c r="P253" s="209"/>
      <c r="Q253" s="209"/>
      <c r="R253" s="209"/>
      <c r="S253" s="209"/>
      <c r="T253" s="210"/>
    </row>
    <row r="254" spans="1:20" x14ac:dyDescent="0.25">
      <c r="A254" s="296"/>
      <c r="B254" s="205" t="s">
        <v>47</v>
      </c>
      <c r="C254" s="299"/>
      <c r="D254" s="209"/>
      <c r="E254" s="209"/>
      <c r="F254" s="209"/>
      <c r="G254" s="209"/>
      <c r="H254" s="209"/>
      <c r="I254" s="209"/>
      <c r="J254" s="209"/>
      <c r="K254" s="209"/>
      <c r="L254" s="209"/>
      <c r="M254" s="209"/>
      <c r="N254" s="209"/>
      <c r="O254" s="209"/>
      <c r="P254" s="209"/>
      <c r="Q254" s="209"/>
      <c r="R254" s="209"/>
      <c r="S254" s="209"/>
      <c r="T254" s="210"/>
    </row>
    <row r="255" spans="1:20" ht="13.8" thickBot="1" x14ac:dyDescent="0.3">
      <c r="A255" s="297"/>
      <c r="B255" s="206" t="s">
        <v>48</v>
      </c>
      <c r="C255" s="300"/>
      <c r="D255" s="211"/>
      <c r="E255" s="211"/>
      <c r="F255" s="211"/>
      <c r="G255" s="211"/>
      <c r="H255" s="211"/>
      <c r="I255" s="211"/>
      <c r="J255" s="211"/>
      <c r="K255" s="211"/>
      <c r="L255" s="211"/>
      <c r="M255" s="211"/>
      <c r="N255" s="211"/>
      <c r="O255" s="211"/>
      <c r="P255" s="211"/>
      <c r="Q255" s="211"/>
      <c r="R255" s="211"/>
      <c r="S255" s="211"/>
      <c r="T255" s="212"/>
    </row>
    <row r="256" spans="1:20" x14ac:dyDescent="0.25">
      <c r="A256" s="295">
        <f>A252+1</f>
        <v>63</v>
      </c>
      <c r="B256" s="204" t="s">
        <v>45</v>
      </c>
      <c r="C256" s="298"/>
      <c r="D256" s="207"/>
      <c r="E256" s="207"/>
      <c r="F256" s="207"/>
      <c r="G256" s="207"/>
      <c r="H256" s="207"/>
      <c r="I256" s="207"/>
      <c r="J256" s="207"/>
      <c r="K256" s="207"/>
      <c r="L256" s="207"/>
      <c r="M256" s="207"/>
      <c r="N256" s="207"/>
      <c r="O256" s="207"/>
      <c r="P256" s="207"/>
      <c r="Q256" s="207"/>
      <c r="R256" s="207"/>
      <c r="S256" s="207"/>
      <c r="T256" s="208"/>
    </row>
    <row r="257" spans="1:20" x14ac:dyDescent="0.25">
      <c r="A257" s="296"/>
      <c r="B257" s="205" t="s">
        <v>46</v>
      </c>
      <c r="C257" s="299"/>
      <c r="D257" s="209"/>
      <c r="E257" s="209"/>
      <c r="F257" s="209"/>
      <c r="G257" s="209"/>
      <c r="H257" s="209"/>
      <c r="I257" s="209"/>
      <c r="J257" s="209"/>
      <c r="K257" s="209"/>
      <c r="L257" s="209"/>
      <c r="M257" s="209"/>
      <c r="N257" s="209"/>
      <c r="O257" s="209"/>
      <c r="P257" s="209"/>
      <c r="Q257" s="209"/>
      <c r="R257" s="209"/>
      <c r="S257" s="209"/>
      <c r="T257" s="210"/>
    </row>
    <row r="258" spans="1:20" x14ac:dyDescent="0.25">
      <c r="A258" s="296"/>
      <c r="B258" s="205" t="s">
        <v>47</v>
      </c>
      <c r="C258" s="299"/>
      <c r="D258" s="209"/>
      <c r="E258" s="209"/>
      <c r="F258" s="209"/>
      <c r="G258" s="209"/>
      <c r="H258" s="209"/>
      <c r="I258" s="209"/>
      <c r="J258" s="209"/>
      <c r="K258" s="209"/>
      <c r="L258" s="209"/>
      <c r="M258" s="209"/>
      <c r="N258" s="209"/>
      <c r="O258" s="209"/>
      <c r="P258" s="209"/>
      <c r="Q258" s="209"/>
      <c r="R258" s="209"/>
      <c r="S258" s="209"/>
      <c r="T258" s="210"/>
    </row>
    <row r="259" spans="1:20" ht="13.8" thickBot="1" x14ac:dyDescent="0.3">
      <c r="A259" s="297"/>
      <c r="B259" s="206" t="s">
        <v>48</v>
      </c>
      <c r="C259" s="300"/>
      <c r="D259" s="211"/>
      <c r="E259" s="211"/>
      <c r="F259" s="211"/>
      <c r="G259" s="211"/>
      <c r="H259" s="211"/>
      <c r="I259" s="211"/>
      <c r="J259" s="211"/>
      <c r="K259" s="211"/>
      <c r="L259" s="211"/>
      <c r="M259" s="211"/>
      <c r="N259" s="211"/>
      <c r="O259" s="211"/>
      <c r="P259" s="211"/>
      <c r="Q259" s="211"/>
      <c r="R259" s="211"/>
      <c r="S259" s="211"/>
      <c r="T259" s="212"/>
    </row>
    <row r="260" spans="1:20" x14ac:dyDescent="0.25">
      <c r="A260" s="295">
        <f>A256+1</f>
        <v>64</v>
      </c>
      <c r="B260" s="204" t="s">
        <v>45</v>
      </c>
      <c r="C260" s="298"/>
      <c r="D260" s="207"/>
      <c r="E260" s="207"/>
      <c r="F260" s="207"/>
      <c r="G260" s="207"/>
      <c r="H260" s="207"/>
      <c r="I260" s="207"/>
      <c r="J260" s="207"/>
      <c r="K260" s="207"/>
      <c r="L260" s="207"/>
      <c r="M260" s="207"/>
      <c r="N260" s="207"/>
      <c r="O260" s="207"/>
      <c r="P260" s="207"/>
      <c r="Q260" s="207"/>
      <c r="R260" s="207"/>
      <c r="S260" s="207"/>
      <c r="T260" s="208"/>
    </row>
    <row r="261" spans="1:20" x14ac:dyDescent="0.25">
      <c r="A261" s="296"/>
      <c r="B261" s="205" t="s">
        <v>46</v>
      </c>
      <c r="C261" s="299"/>
      <c r="D261" s="209"/>
      <c r="E261" s="209"/>
      <c r="F261" s="209"/>
      <c r="G261" s="209"/>
      <c r="H261" s="209"/>
      <c r="I261" s="209"/>
      <c r="J261" s="209"/>
      <c r="K261" s="209"/>
      <c r="L261" s="209"/>
      <c r="M261" s="209"/>
      <c r="N261" s="209"/>
      <c r="O261" s="209"/>
      <c r="P261" s="209"/>
      <c r="Q261" s="209"/>
      <c r="R261" s="209"/>
      <c r="S261" s="209"/>
      <c r="T261" s="210"/>
    </row>
    <row r="262" spans="1:20" x14ac:dyDescent="0.25">
      <c r="A262" s="296"/>
      <c r="B262" s="205" t="s">
        <v>47</v>
      </c>
      <c r="C262" s="299"/>
      <c r="D262" s="209"/>
      <c r="E262" s="209"/>
      <c r="F262" s="209"/>
      <c r="G262" s="209"/>
      <c r="H262" s="209"/>
      <c r="I262" s="209"/>
      <c r="J262" s="209"/>
      <c r="K262" s="209"/>
      <c r="L262" s="209"/>
      <c r="M262" s="209"/>
      <c r="N262" s="209"/>
      <c r="O262" s="209"/>
      <c r="P262" s="209"/>
      <c r="Q262" s="209"/>
      <c r="R262" s="209"/>
      <c r="S262" s="209"/>
      <c r="T262" s="210"/>
    </row>
    <row r="263" spans="1:20" ht="13.8" thickBot="1" x14ac:dyDescent="0.3">
      <c r="A263" s="297"/>
      <c r="B263" s="206" t="s">
        <v>48</v>
      </c>
      <c r="C263" s="300"/>
      <c r="D263" s="211"/>
      <c r="E263" s="211"/>
      <c r="F263" s="211"/>
      <c r="G263" s="211"/>
      <c r="H263" s="211"/>
      <c r="I263" s="211"/>
      <c r="J263" s="211"/>
      <c r="K263" s="211"/>
      <c r="L263" s="211"/>
      <c r="M263" s="211"/>
      <c r="N263" s="211"/>
      <c r="O263" s="211"/>
      <c r="P263" s="211"/>
      <c r="Q263" s="211"/>
      <c r="R263" s="211"/>
      <c r="S263" s="211"/>
      <c r="T263" s="212"/>
    </row>
    <row r="264" spans="1:20" x14ac:dyDescent="0.25">
      <c r="A264" s="295">
        <f>A260+1</f>
        <v>65</v>
      </c>
      <c r="B264" s="204" t="s">
        <v>45</v>
      </c>
      <c r="C264" s="298"/>
      <c r="D264" s="207"/>
      <c r="E264" s="207"/>
      <c r="F264" s="207"/>
      <c r="G264" s="207"/>
      <c r="H264" s="207"/>
      <c r="I264" s="207"/>
      <c r="J264" s="207"/>
      <c r="K264" s="207"/>
      <c r="L264" s="207"/>
      <c r="M264" s="207"/>
      <c r="N264" s="207"/>
      <c r="O264" s="207"/>
      <c r="P264" s="207"/>
      <c r="Q264" s="207"/>
      <c r="R264" s="207"/>
      <c r="S264" s="207"/>
      <c r="T264" s="208"/>
    </row>
    <row r="265" spans="1:20" x14ac:dyDescent="0.25">
      <c r="A265" s="296"/>
      <c r="B265" s="205" t="s">
        <v>46</v>
      </c>
      <c r="C265" s="299"/>
      <c r="D265" s="209"/>
      <c r="E265" s="209"/>
      <c r="F265" s="209"/>
      <c r="G265" s="209"/>
      <c r="H265" s="209"/>
      <c r="I265" s="209"/>
      <c r="J265" s="209"/>
      <c r="K265" s="209"/>
      <c r="L265" s="209"/>
      <c r="M265" s="209"/>
      <c r="N265" s="209"/>
      <c r="O265" s="209"/>
      <c r="P265" s="209"/>
      <c r="Q265" s="209"/>
      <c r="R265" s="209"/>
      <c r="S265" s="209"/>
      <c r="T265" s="210"/>
    </row>
    <row r="266" spans="1:20" x14ac:dyDescent="0.25">
      <c r="A266" s="296"/>
      <c r="B266" s="205" t="s">
        <v>47</v>
      </c>
      <c r="C266" s="299"/>
      <c r="D266" s="209"/>
      <c r="E266" s="209"/>
      <c r="F266" s="209"/>
      <c r="G266" s="209"/>
      <c r="H266" s="209"/>
      <c r="I266" s="209"/>
      <c r="J266" s="209"/>
      <c r="K266" s="209"/>
      <c r="L266" s="209"/>
      <c r="M266" s="209"/>
      <c r="N266" s="209"/>
      <c r="O266" s="209"/>
      <c r="P266" s="209"/>
      <c r="Q266" s="209"/>
      <c r="R266" s="209"/>
      <c r="S266" s="209"/>
      <c r="T266" s="210"/>
    </row>
    <row r="267" spans="1:20" ht="13.8" thickBot="1" x14ac:dyDescent="0.3">
      <c r="A267" s="297"/>
      <c r="B267" s="206" t="s">
        <v>48</v>
      </c>
      <c r="C267" s="300"/>
      <c r="D267" s="211"/>
      <c r="E267" s="211"/>
      <c r="F267" s="211"/>
      <c r="G267" s="211"/>
      <c r="H267" s="211"/>
      <c r="I267" s="211"/>
      <c r="J267" s="211"/>
      <c r="K267" s="211"/>
      <c r="L267" s="211"/>
      <c r="M267" s="211"/>
      <c r="N267" s="211"/>
      <c r="O267" s="211"/>
      <c r="P267" s="211"/>
      <c r="Q267" s="211"/>
      <c r="R267" s="211"/>
      <c r="S267" s="211"/>
      <c r="T267" s="212"/>
    </row>
    <row r="268" spans="1:20" x14ac:dyDescent="0.25">
      <c r="A268" s="295">
        <f>A264+1</f>
        <v>66</v>
      </c>
      <c r="B268" s="204" t="s">
        <v>45</v>
      </c>
      <c r="C268" s="298"/>
      <c r="D268" s="207"/>
      <c r="E268" s="207"/>
      <c r="F268" s="207"/>
      <c r="G268" s="207"/>
      <c r="H268" s="207"/>
      <c r="I268" s="207"/>
      <c r="J268" s="207"/>
      <c r="K268" s="207"/>
      <c r="L268" s="207"/>
      <c r="M268" s="207"/>
      <c r="N268" s="207"/>
      <c r="O268" s="207"/>
      <c r="P268" s="207"/>
      <c r="Q268" s="207"/>
      <c r="R268" s="207"/>
      <c r="S268" s="207"/>
      <c r="T268" s="208"/>
    </row>
    <row r="269" spans="1:20" x14ac:dyDescent="0.25">
      <c r="A269" s="296"/>
      <c r="B269" s="205" t="s">
        <v>46</v>
      </c>
      <c r="C269" s="299"/>
      <c r="D269" s="209"/>
      <c r="E269" s="209"/>
      <c r="F269" s="209"/>
      <c r="G269" s="209"/>
      <c r="H269" s="209"/>
      <c r="I269" s="209"/>
      <c r="J269" s="209"/>
      <c r="K269" s="209"/>
      <c r="L269" s="209"/>
      <c r="M269" s="209"/>
      <c r="N269" s="209"/>
      <c r="O269" s="209"/>
      <c r="P269" s="209"/>
      <c r="Q269" s="209"/>
      <c r="R269" s="209"/>
      <c r="S269" s="209"/>
      <c r="T269" s="210"/>
    </row>
    <row r="270" spans="1:20" x14ac:dyDescent="0.25">
      <c r="A270" s="296"/>
      <c r="B270" s="205" t="s">
        <v>47</v>
      </c>
      <c r="C270" s="299"/>
      <c r="D270" s="209"/>
      <c r="E270" s="209"/>
      <c r="F270" s="209"/>
      <c r="G270" s="209"/>
      <c r="H270" s="209"/>
      <c r="I270" s="209"/>
      <c r="J270" s="209"/>
      <c r="K270" s="209"/>
      <c r="L270" s="209"/>
      <c r="M270" s="209"/>
      <c r="N270" s="209"/>
      <c r="O270" s="209"/>
      <c r="P270" s="209"/>
      <c r="Q270" s="209"/>
      <c r="R270" s="209"/>
      <c r="S270" s="209"/>
      <c r="T270" s="210"/>
    </row>
    <row r="271" spans="1:20" ht="13.8" thickBot="1" x14ac:dyDescent="0.3">
      <c r="A271" s="297"/>
      <c r="B271" s="206" t="s">
        <v>48</v>
      </c>
      <c r="C271" s="300"/>
      <c r="D271" s="211"/>
      <c r="E271" s="211"/>
      <c r="F271" s="211"/>
      <c r="G271" s="211"/>
      <c r="H271" s="211"/>
      <c r="I271" s="211"/>
      <c r="J271" s="211"/>
      <c r="K271" s="211"/>
      <c r="L271" s="211"/>
      <c r="M271" s="211"/>
      <c r="N271" s="211"/>
      <c r="O271" s="211"/>
      <c r="P271" s="211"/>
      <c r="Q271" s="211"/>
      <c r="R271" s="211"/>
      <c r="S271" s="211"/>
      <c r="T271" s="212"/>
    </row>
    <row r="272" spans="1:20" x14ac:dyDescent="0.25">
      <c r="A272" s="295">
        <f>A268+1</f>
        <v>67</v>
      </c>
      <c r="B272" s="204" t="s">
        <v>45</v>
      </c>
      <c r="C272" s="298"/>
      <c r="D272" s="207"/>
      <c r="E272" s="207"/>
      <c r="F272" s="207"/>
      <c r="G272" s="207"/>
      <c r="H272" s="207"/>
      <c r="I272" s="207"/>
      <c r="J272" s="207"/>
      <c r="K272" s="207"/>
      <c r="L272" s="207"/>
      <c r="M272" s="207"/>
      <c r="N272" s="207"/>
      <c r="O272" s="207"/>
      <c r="P272" s="207"/>
      <c r="Q272" s="207"/>
      <c r="R272" s="207"/>
      <c r="S272" s="207"/>
      <c r="T272" s="208"/>
    </row>
    <row r="273" spans="1:20" x14ac:dyDescent="0.25">
      <c r="A273" s="296"/>
      <c r="B273" s="205" t="s">
        <v>46</v>
      </c>
      <c r="C273" s="299"/>
      <c r="D273" s="209"/>
      <c r="E273" s="209"/>
      <c r="F273" s="209"/>
      <c r="G273" s="209"/>
      <c r="H273" s="209"/>
      <c r="I273" s="209"/>
      <c r="J273" s="209"/>
      <c r="K273" s="209"/>
      <c r="L273" s="209"/>
      <c r="M273" s="209"/>
      <c r="N273" s="209"/>
      <c r="O273" s="209"/>
      <c r="P273" s="209"/>
      <c r="Q273" s="209"/>
      <c r="R273" s="209"/>
      <c r="S273" s="209"/>
      <c r="T273" s="210"/>
    </row>
    <row r="274" spans="1:20" x14ac:dyDescent="0.25">
      <c r="A274" s="296"/>
      <c r="B274" s="205" t="s">
        <v>47</v>
      </c>
      <c r="C274" s="299"/>
      <c r="D274" s="209"/>
      <c r="E274" s="209"/>
      <c r="F274" s="209"/>
      <c r="G274" s="209"/>
      <c r="H274" s="209"/>
      <c r="I274" s="209"/>
      <c r="J274" s="209"/>
      <c r="K274" s="209"/>
      <c r="L274" s="209"/>
      <c r="M274" s="209"/>
      <c r="N274" s="209"/>
      <c r="O274" s="209"/>
      <c r="P274" s="209"/>
      <c r="Q274" s="209"/>
      <c r="R274" s="209"/>
      <c r="S274" s="209"/>
      <c r="T274" s="210"/>
    </row>
    <row r="275" spans="1:20" ht="13.8" thickBot="1" x14ac:dyDescent="0.3">
      <c r="A275" s="297"/>
      <c r="B275" s="206" t="s">
        <v>48</v>
      </c>
      <c r="C275" s="300"/>
      <c r="D275" s="211"/>
      <c r="E275" s="211"/>
      <c r="F275" s="211"/>
      <c r="G275" s="211"/>
      <c r="H275" s="211"/>
      <c r="I275" s="211"/>
      <c r="J275" s="211"/>
      <c r="K275" s="211"/>
      <c r="L275" s="211"/>
      <c r="M275" s="211"/>
      <c r="N275" s="211"/>
      <c r="O275" s="211"/>
      <c r="P275" s="211"/>
      <c r="Q275" s="211"/>
      <c r="R275" s="211"/>
      <c r="S275" s="211"/>
      <c r="T275" s="212"/>
    </row>
    <row r="276" spans="1:20" x14ac:dyDescent="0.25">
      <c r="A276" s="295">
        <f>A272+1</f>
        <v>68</v>
      </c>
      <c r="B276" s="204" t="s">
        <v>45</v>
      </c>
      <c r="C276" s="298"/>
      <c r="D276" s="207"/>
      <c r="E276" s="207"/>
      <c r="F276" s="207"/>
      <c r="G276" s="207"/>
      <c r="H276" s="207"/>
      <c r="I276" s="207"/>
      <c r="J276" s="207"/>
      <c r="K276" s="207"/>
      <c r="L276" s="207"/>
      <c r="M276" s="207"/>
      <c r="N276" s="207"/>
      <c r="O276" s="207"/>
      <c r="P276" s="207"/>
      <c r="Q276" s="207"/>
      <c r="R276" s="207"/>
      <c r="S276" s="207"/>
      <c r="T276" s="208"/>
    </row>
    <row r="277" spans="1:20" x14ac:dyDescent="0.25">
      <c r="A277" s="296"/>
      <c r="B277" s="205" t="s">
        <v>46</v>
      </c>
      <c r="C277" s="299"/>
      <c r="D277" s="209"/>
      <c r="E277" s="209"/>
      <c r="F277" s="209"/>
      <c r="G277" s="209"/>
      <c r="H277" s="209"/>
      <c r="I277" s="209"/>
      <c r="J277" s="209"/>
      <c r="K277" s="209"/>
      <c r="L277" s="209"/>
      <c r="M277" s="209"/>
      <c r="N277" s="209"/>
      <c r="O277" s="209"/>
      <c r="P277" s="209"/>
      <c r="Q277" s="209"/>
      <c r="R277" s="209"/>
      <c r="S277" s="209"/>
      <c r="T277" s="210"/>
    </row>
    <row r="278" spans="1:20" x14ac:dyDescent="0.25">
      <c r="A278" s="296"/>
      <c r="B278" s="205" t="s">
        <v>47</v>
      </c>
      <c r="C278" s="299"/>
      <c r="D278" s="209"/>
      <c r="E278" s="209"/>
      <c r="F278" s="209"/>
      <c r="G278" s="209"/>
      <c r="H278" s="209"/>
      <c r="I278" s="209"/>
      <c r="J278" s="209"/>
      <c r="K278" s="209"/>
      <c r="L278" s="209"/>
      <c r="M278" s="209"/>
      <c r="N278" s="209"/>
      <c r="O278" s="209"/>
      <c r="P278" s="209"/>
      <c r="Q278" s="209"/>
      <c r="R278" s="209"/>
      <c r="S278" s="209"/>
      <c r="T278" s="210"/>
    </row>
    <row r="279" spans="1:20" ht="13.8" thickBot="1" x14ac:dyDescent="0.3">
      <c r="A279" s="297"/>
      <c r="B279" s="206" t="s">
        <v>48</v>
      </c>
      <c r="C279" s="300"/>
      <c r="D279" s="211"/>
      <c r="E279" s="211"/>
      <c r="F279" s="211"/>
      <c r="G279" s="211"/>
      <c r="H279" s="211"/>
      <c r="I279" s="211"/>
      <c r="J279" s="211"/>
      <c r="K279" s="211"/>
      <c r="L279" s="211"/>
      <c r="M279" s="211"/>
      <c r="N279" s="211"/>
      <c r="O279" s="211"/>
      <c r="P279" s="211"/>
      <c r="Q279" s="211"/>
      <c r="R279" s="211"/>
      <c r="S279" s="211"/>
      <c r="T279" s="212"/>
    </row>
    <row r="280" spans="1:20" x14ac:dyDescent="0.25">
      <c r="A280" s="295">
        <f>A276+1</f>
        <v>69</v>
      </c>
      <c r="B280" s="204" t="s">
        <v>45</v>
      </c>
      <c r="C280" s="298"/>
      <c r="D280" s="207"/>
      <c r="E280" s="207"/>
      <c r="F280" s="207"/>
      <c r="G280" s="207"/>
      <c r="H280" s="207"/>
      <c r="I280" s="207"/>
      <c r="J280" s="207"/>
      <c r="K280" s="207"/>
      <c r="L280" s="207"/>
      <c r="M280" s="207"/>
      <c r="N280" s="207"/>
      <c r="O280" s="207"/>
      <c r="P280" s="207"/>
      <c r="Q280" s="207"/>
      <c r="R280" s="207"/>
      <c r="S280" s="207"/>
      <c r="T280" s="208"/>
    </row>
    <row r="281" spans="1:20" x14ac:dyDescent="0.25">
      <c r="A281" s="296"/>
      <c r="B281" s="205" t="s">
        <v>46</v>
      </c>
      <c r="C281" s="299"/>
      <c r="D281" s="209"/>
      <c r="E281" s="209"/>
      <c r="F281" s="209"/>
      <c r="G281" s="209"/>
      <c r="H281" s="209"/>
      <c r="I281" s="209"/>
      <c r="J281" s="209"/>
      <c r="K281" s="209"/>
      <c r="L281" s="209"/>
      <c r="M281" s="209"/>
      <c r="N281" s="209"/>
      <c r="O281" s="209"/>
      <c r="P281" s="209"/>
      <c r="Q281" s="209"/>
      <c r="R281" s="209"/>
      <c r="S281" s="209"/>
      <c r="T281" s="210"/>
    </row>
    <row r="282" spans="1:20" x14ac:dyDescent="0.25">
      <c r="A282" s="296"/>
      <c r="B282" s="205" t="s">
        <v>47</v>
      </c>
      <c r="C282" s="299"/>
      <c r="D282" s="209"/>
      <c r="E282" s="209"/>
      <c r="F282" s="209"/>
      <c r="G282" s="209"/>
      <c r="H282" s="209"/>
      <c r="I282" s="209"/>
      <c r="J282" s="209"/>
      <c r="K282" s="209"/>
      <c r="L282" s="209"/>
      <c r="M282" s="209"/>
      <c r="N282" s="209"/>
      <c r="O282" s="209"/>
      <c r="P282" s="209"/>
      <c r="Q282" s="209"/>
      <c r="R282" s="209"/>
      <c r="S282" s="209"/>
      <c r="T282" s="210"/>
    </row>
    <row r="283" spans="1:20" ht="13.8" thickBot="1" x14ac:dyDescent="0.3">
      <c r="A283" s="297"/>
      <c r="B283" s="206" t="s">
        <v>48</v>
      </c>
      <c r="C283" s="300"/>
      <c r="D283" s="211"/>
      <c r="E283" s="211"/>
      <c r="F283" s="211"/>
      <c r="G283" s="211"/>
      <c r="H283" s="211"/>
      <c r="I283" s="211"/>
      <c r="J283" s="211"/>
      <c r="K283" s="211"/>
      <c r="L283" s="211"/>
      <c r="M283" s="211"/>
      <c r="N283" s="211"/>
      <c r="O283" s="211"/>
      <c r="P283" s="211"/>
      <c r="Q283" s="211"/>
      <c r="R283" s="211"/>
      <c r="S283" s="211"/>
      <c r="T283" s="212"/>
    </row>
    <row r="284" spans="1:20" x14ac:dyDescent="0.25">
      <c r="A284" s="295">
        <f>A280+1</f>
        <v>70</v>
      </c>
      <c r="B284" s="204" t="s">
        <v>45</v>
      </c>
      <c r="C284" s="298"/>
      <c r="D284" s="207"/>
      <c r="E284" s="207"/>
      <c r="F284" s="207"/>
      <c r="G284" s="207"/>
      <c r="H284" s="207"/>
      <c r="I284" s="207"/>
      <c r="J284" s="207"/>
      <c r="K284" s="207"/>
      <c r="L284" s="207"/>
      <c r="M284" s="207"/>
      <c r="N284" s="207"/>
      <c r="O284" s="207"/>
      <c r="P284" s="207"/>
      <c r="Q284" s="207"/>
      <c r="R284" s="207"/>
      <c r="S284" s="207"/>
      <c r="T284" s="208"/>
    </row>
    <row r="285" spans="1:20" x14ac:dyDescent="0.25">
      <c r="A285" s="296"/>
      <c r="B285" s="205" t="s">
        <v>46</v>
      </c>
      <c r="C285" s="299"/>
      <c r="D285" s="209"/>
      <c r="E285" s="209"/>
      <c r="F285" s="209"/>
      <c r="G285" s="209"/>
      <c r="H285" s="209"/>
      <c r="I285" s="209"/>
      <c r="J285" s="209"/>
      <c r="K285" s="209"/>
      <c r="L285" s="209"/>
      <c r="M285" s="209"/>
      <c r="N285" s="209"/>
      <c r="O285" s="209"/>
      <c r="P285" s="209"/>
      <c r="Q285" s="209"/>
      <c r="R285" s="209"/>
      <c r="S285" s="209"/>
      <c r="T285" s="210"/>
    </row>
    <row r="286" spans="1:20" x14ac:dyDescent="0.25">
      <c r="A286" s="296"/>
      <c r="B286" s="205" t="s">
        <v>47</v>
      </c>
      <c r="C286" s="299"/>
      <c r="D286" s="209"/>
      <c r="E286" s="209"/>
      <c r="F286" s="209"/>
      <c r="G286" s="209"/>
      <c r="H286" s="209"/>
      <c r="I286" s="209"/>
      <c r="J286" s="209"/>
      <c r="K286" s="209"/>
      <c r="L286" s="209"/>
      <c r="M286" s="209"/>
      <c r="N286" s="209"/>
      <c r="O286" s="209"/>
      <c r="P286" s="209"/>
      <c r="Q286" s="209"/>
      <c r="R286" s="209"/>
      <c r="S286" s="209"/>
      <c r="T286" s="210"/>
    </row>
    <row r="287" spans="1:20" ht="13.8" thickBot="1" x14ac:dyDescent="0.3">
      <c r="A287" s="297"/>
      <c r="B287" s="206" t="s">
        <v>48</v>
      </c>
      <c r="C287" s="300"/>
      <c r="D287" s="211"/>
      <c r="E287" s="211"/>
      <c r="F287" s="211"/>
      <c r="G287" s="211"/>
      <c r="H287" s="211"/>
      <c r="I287" s="211"/>
      <c r="J287" s="211"/>
      <c r="K287" s="211"/>
      <c r="L287" s="211"/>
      <c r="M287" s="211"/>
      <c r="N287" s="211"/>
      <c r="O287" s="211"/>
      <c r="P287" s="211"/>
      <c r="Q287" s="211"/>
      <c r="R287" s="211"/>
      <c r="S287" s="211"/>
      <c r="T287" s="212"/>
    </row>
    <row r="288" spans="1:20" x14ac:dyDescent="0.25">
      <c r="A288" s="295">
        <f>A284+1</f>
        <v>71</v>
      </c>
      <c r="B288" s="204" t="s">
        <v>45</v>
      </c>
      <c r="C288" s="298"/>
      <c r="D288" s="207"/>
      <c r="E288" s="207"/>
      <c r="F288" s="207"/>
      <c r="G288" s="207"/>
      <c r="H288" s="207"/>
      <c r="I288" s="207"/>
      <c r="J288" s="207"/>
      <c r="K288" s="207"/>
      <c r="L288" s="207"/>
      <c r="M288" s="207"/>
      <c r="N288" s="207"/>
      <c r="O288" s="207"/>
      <c r="P288" s="207"/>
      <c r="Q288" s="207"/>
      <c r="R288" s="207"/>
      <c r="S288" s="207"/>
      <c r="T288" s="208"/>
    </row>
    <row r="289" spans="1:20" x14ac:dyDescent="0.25">
      <c r="A289" s="296"/>
      <c r="B289" s="205" t="s">
        <v>46</v>
      </c>
      <c r="C289" s="299"/>
      <c r="D289" s="209"/>
      <c r="E289" s="209"/>
      <c r="F289" s="209"/>
      <c r="G289" s="209"/>
      <c r="H289" s="209"/>
      <c r="I289" s="209"/>
      <c r="J289" s="209"/>
      <c r="K289" s="209"/>
      <c r="L289" s="209"/>
      <c r="M289" s="209"/>
      <c r="N289" s="209"/>
      <c r="O289" s="209"/>
      <c r="P289" s="209"/>
      <c r="Q289" s="209"/>
      <c r="R289" s="209"/>
      <c r="S289" s="209"/>
      <c r="T289" s="210"/>
    </row>
    <row r="290" spans="1:20" x14ac:dyDescent="0.25">
      <c r="A290" s="296"/>
      <c r="B290" s="205" t="s">
        <v>47</v>
      </c>
      <c r="C290" s="299"/>
      <c r="D290" s="209"/>
      <c r="E290" s="209"/>
      <c r="F290" s="209"/>
      <c r="G290" s="209"/>
      <c r="H290" s="209"/>
      <c r="I290" s="209"/>
      <c r="J290" s="209"/>
      <c r="K290" s="209"/>
      <c r="L290" s="209"/>
      <c r="M290" s="209"/>
      <c r="N290" s="209"/>
      <c r="O290" s="209"/>
      <c r="P290" s="209"/>
      <c r="Q290" s="209"/>
      <c r="R290" s="209"/>
      <c r="S290" s="209"/>
      <c r="T290" s="210"/>
    </row>
    <row r="291" spans="1:20" ht="13.8" thickBot="1" x14ac:dyDescent="0.3">
      <c r="A291" s="297"/>
      <c r="B291" s="206" t="s">
        <v>48</v>
      </c>
      <c r="C291" s="300"/>
      <c r="D291" s="211"/>
      <c r="E291" s="211"/>
      <c r="F291" s="211"/>
      <c r="G291" s="211"/>
      <c r="H291" s="211"/>
      <c r="I291" s="211"/>
      <c r="J291" s="211"/>
      <c r="K291" s="211"/>
      <c r="L291" s="211"/>
      <c r="M291" s="211"/>
      <c r="N291" s="211"/>
      <c r="O291" s="211"/>
      <c r="P291" s="211"/>
      <c r="Q291" s="211"/>
      <c r="R291" s="211"/>
      <c r="S291" s="211"/>
      <c r="T291" s="212"/>
    </row>
    <row r="292" spans="1:20" x14ac:dyDescent="0.25">
      <c r="A292" s="295">
        <f>A288+1</f>
        <v>72</v>
      </c>
      <c r="B292" s="204" t="s">
        <v>45</v>
      </c>
      <c r="C292" s="298"/>
      <c r="D292" s="207"/>
      <c r="E292" s="207"/>
      <c r="F292" s="207"/>
      <c r="G292" s="207"/>
      <c r="H292" s="207"/>
      <c r="I292" s="207"/>
      <c r="J292" s="207"/>
      <c r="K292" s="207"/>
      <c r="L292" s="207"/>
      <c r="M292" s="207"/>
      <c r="N292" s="207"/>
      <c r="O292" s="207"/>
      <c r="P292" s="207"/>
      <c r="Q292" s="207"/>
      <c r="R292" s="207"/>
      <c r="S292" s="207"/>
      <c r="T292" s="208"/>
    </row>
    <row r="293" spans="1:20" x14ac:dyDescent="0.25">
      <c r="A293" s="296"/>
      <c r="B293" s="205" t="s">
        <v>46</v>
      </c>
      <c r="C293" s="299"/>
      <c r="D293" s="209"/>
      <c r="E293" s="209"/>
      <c r="F293" s="209"/>
      <c r="G293" s="209"/>
      <c r="H293" s="209"/>
      <c r="I293" s="209"/>
      <c r="J293" s="209"/>
      <c r="K293" s="209"/>
      <c r="L293" s="209"/>
      <c r="M293" s="209"/>
      <c r="N293" s="209"/>
      <c r="O293" s="209"/>
      <c r="P293" s="209"/>
      <c r="Q293" s="209"/>
      <c r="R293" s="209"/>
      <c r="S293" s="209"/>
      <c r="T293" s="210"/>
    </row>
    <row r="294" spans="1:20" x14ac:dyDescent="0.25">
      <c r="A294" s="296"/>
      <c r="B294" s="205" t="s">
        <v>47</v>
      </c>
      <c r="C294" s="299"/>
      <c r="D294" s="209"/>
      <c r="E294" s="209"/>
      <c r="F294" s="209"/>
      <c r="G294" s="209"/>
      <c r="H294" s="209"/>
      <c r="I294" s="209"/>
      <c r="J294" s="209"/>
      <c r="K294" s="209"/>
      <c r="L294" s="209"/>
      <c r="M294" s="209"/>
      <c r="N294" s="209"/>
      <c r="O294" s="209"/>
      <c r="P294" s="209"/>
      <c r="Q294" s="209"/>
      <c r="R294" s="209"/>
      <c r="S294" s="209"/>
      <c r="T294" s="210"/>
    </row>
    <row r="295" spans="1:20" ht="13.8" thickBot="1" x14ac:dyDescent="0.3">
      <c r="A295" s="297"/>
      <c r="B295" s="206" t="s">
        <v>48</v>
      </c>
      <c r="C295" s="300"/>
      <c r="D295" s="211"/>
      <c r="E295" s="211"/>
      <c r="F295" s="211"/>
      <c r="G295" s="211"/>
      <c r="H295" s="211"/>
      <c r="I295" s="211"/>
      <c r="J295" s="211"/>
      <c r="K295" s="211"/>
      <c r="L295" s="211"/>
      <c r="M295" s="211"/>
      <c r="N295" s="211"/>
      <c r="O295" s="211"/>
      <c r="P295" s="211"/>
      <c r="Q295" s="211"/>
      <c r="R295" s="211"/>
      <c r="S295" s="211"/>
      <c r="T295" s="212"/>
    </row>
    <row r="296" spans="1:20" x14ac:dyDescent="0.25">
      <c r="A296" s="295">
        <f>A292+1</f>
        <v>73</v>
      </c>
      <c r="B296" s="204" t="s">
        <v>45</v>
      </c>
      <c r="C296" s="298"/>
      <c r="D296" s="207"/>
      <c r="E296" s="207"/>
      <c r="F296" s="207"/>
      <c r="G296" s="207"/>
      <c r="H296" s="207"/>
      <c r="I296" s="207"/>
      <c r="J296" s="207"/>
      <c r="K296" s="207"/>
      <c r="L296" s="207"/>
      <c r="M296" s="207"/>
      <c r="N296" s="207"/>
      <c r="O296" s="207"/>
      <c r="P296" s="207"/>
      <c r="Q296" s="207"/>
      <c r="R296" s="207"/>
      <c r="S296" s="207"/>
      <c r="T296" s="208"/>
    </row>
    <row r="297" spans="1:20" x14ac:dyDescent="0.25">
      <c r="A297" s="296"/>
      <c r="B297" s="205" t="s">
        <v>46</v>
      </c>
      <c r="C297" s="299"/>
      <c r="D297" s="209"/>
      <c r="E297" s="209"/>
      <c r="F297" s="209"/>
      <c r="G297" s="209"/>
      <c r="H297" s="209"/>
      <c r="I297" s="209"/>
      <c r="J297" s="209"/>
      <c r="K297" s="209"/>
      <c r="L297" s="209"/>
      <c r="M297" s="209"/>
      <c r="N297" s="209"/>
      <c r="O297" s="209"/>
      <c r="P297" s="209"/>
      <c r="Q297" s="209"/>
      <c r="R297" s="209"/>
      <c r="S297" s="209"/>
      <c r="T297" s="210"/>
    </row>
    <row r="298" spans="1:20" x14ac:dyDescent="0.25">
      <c r="A298" s="296"/>
      <c r="B298" s="205" t="s">
        <v>47</v>
      </c>
      <c r="C298" s="299"/>
      <c r="D298" s="209"/>
      <c r="E298" s="209"/>
      <c r="F298" s="209"/>
      <c r="G298" s="209"/>
      <c r="H298" s="209"/>
      <c r="I298" s="209"/>
      <c r="J298" s="209"/>
      <c r="K298" s="209"/>
      <c r="L298" s="209"/>
      <c r="M298" s="209"/>
      <c r="N298" s="209"/>
      <c r="O298" s="209"/>
      <c r="P298" s="209"/>
      <c r="Q298" s="209"/>
      <c r="R298" s="209"/>
      <c r="S298" s="209"/>
      <c r="T298" s="210"/>
    </row>
    <row r="299" spans="1:20" ht="13.8" thickBot="1" x14ac:dyDescent="0.3">
      <c r="A299" s="297"/>
      <c r="B299" s="206" t="s">
        <v>48</v>
      </c>
      <c r="C299" s="300"/>
      <c r="D299" s="211"/>
      <c r="E299" s="211"/>
      <c r="F299" s="211"/>
      <c r="G299" s="211"/>
      <c r="H299" s="211"/>
      <c r="I299" s="211"/>
      <c r="J299" s="211"/>
      <c r="K299" s="211"/>
      <c r="L299" s="211"/>
      <c r="M299" s="211"/>
      <c r="N299" s="211"/>
      <c r="O299" s="211"/>
      <c r="P299" s="211"/>
      <c r="Q299" s="211"/>
      <c r="R299" s="211"/>
      <c r="S299" s="211"/>
      <c r="T299" s="212"/>
    </row>
    <row r="300" spans="1:20" x14ac:dyDescent="0.25">
      <c r="A300" s="295">
        <f>A296+1</f>
        <v>74</v>
      </c>
      <c r="B300" s="204" t="s">
        <v>45</v>
      </c>
      <c r="C300" s="298"/>
      <c r="D300" s="207"/>
      <c r="E300" s="207"/>
      <c r="F300" s="207"/>
      <c r="G300" s="207"/>
      <c r="H300" s="207"/>
      <c r="I300" s="207"/>
      <c r="J300" s="207"/>
      <c r="K300" s="207"/>
      <c r="L300" s="207"/>
      <c r="M300" s="207"/>
      <c r="N300" s="207"/>
      <c r="O300" s="207"/>
      <c r="P300" s="207"/>
      <c r="Q300" s="207"/>
      <c r="R300" s="207"/>
      <c r="S300" s="207"/>
      <c r="T300" s="208"/>
    </row>
    <row r="301" spans="1:20" x14ac:dyDescent="0.25">
      <c r="A301" s="296"/>
      <c r="B301" s="205" t="s">
        <v>46</v>
      </c>
      <c r="C301" s="299"/>
      <c r="D301" s="209"/>
      <c r="E301" s="209"/>
      <c r="F301" s="209"/>
      <c r="G301" s="209"/>
      <c r="H301" s="209"/>
      <c r="I301" s="209"/>
      <c r="J301" s="209"/>
      <c r="K301" s="209"/>
      <c r="L301" s="209"/>
      <c r="M301" s="209"/>
      <c r="N301" s="209"/>
      <c r="O301" s="209"/>
      <c r="P301" s="209"/>
      <c r="Q301" s="209"/>
      <c r="R301" s="209"/>
      <c r="S301" s="209"/>
      <c r="T301" s="210"/>
    </row>
    <row r="302" spans="1:20" x14ac:dyDescent="0.25">
      <c r="A302" s="296"/>
      <c r="B302" s="205" t="s">
        <v>47</v>
      </c>
      <c r="C302" s="299"/>
      <c r="D302" s="209"/>
      <c r="E302" s="209"/>
      <c r="F302" s="209"/>
      <c r="G302" s="209"/>
      <c r="H302" s="209"/>
      <c r="I302" s="209"/>
      <c r="J302" s="209"/>
      <c r="K302" s="209"/>
      <c r="L302" s="209"/>
      <c r="M302" s="209"/>
      <c r="N302" s="209"/>
      <c r="O302" s="209"/>
      <c r="P302" s="209"/>
      <c r="Q302" s="209"/>
      <c r="R302" s="209"/>
      <c r="S302" s="209"/>
      <c r="T302" s="210"/>
    </row>
    <row r="303" spans="1:20" ht="13.8" thickBot="1" x14ac:dyDescent="0.3">
      <c r="A303" s="297"/>
      <c r="B303" s="206" t="s">
        <v>48</v>
      </c>
      <c r="C303" s="300"/>
      <c r="D303" s="211"/>
      <c r="E303" s="211"/>
      <c r="F303" s="211"/>
      <c r="G303" s="211"/>
      <c r="H303" s="211"/>
      <c r="I303" s="211"/>
      <c r="J303" s="211"/>
      <c r="K303" s="211"/>
      <c r="L303" s="211"/>
      <c r="M303" s="211"/>
      <c r="N303" s="211"/>
      <c r="O303" s="211"/>
      <c r="P303" s="211"/>
      <c r="Q303" s="211"/>
      <c r="R303" s="211"/>
      <c r="S303" s="211"/>
      <c r="T303" s="212"/>
    </row>
    <row r="304" spans="1:20" x14ac:dyDescent="0.25">
      <c r="A304" s="295">
        <f>A300+1</f>
        <v>75</v>
      </c>
      <c r="B304" s="204" t="s">
        <v>45</v>
      </c>
      <c r="C304" s="298"/>
      <c r="D304" s="207"/>
      <c r="E304" s="207"/>
      <c r="F304" s="207"/>
      <c r="G304" s="207"/>
      <c r="H304" s="207"/>
      <c r="I304" s="207"/>
      <c r="J304" s="207"/>
      <c r="K304" s="207"/>
      <c r="L304" s="207"/>
      <c r="M304" s="207"/>
      <c r="N304" s="207"/>
      <c r="O304" s="207"/>
      <c r="P304" s="207"/>
      <c r="Q304" s="207"/>
      <c r="R304" s="207"/>
      <c r="S304" s="207"/>
      <c r="T304" s="208"/>
    </row>
    <row r="305" spans="1:20" x14ac:dyDescent="0.25">
      <c r="A305" s="296"/>
      <c r="B305" s="205" t="s">
        <v>46</v>
      </c>
      <c r="C305" s="299"/>
      <c r="D305" s="209"/>
      <c r="E305" s="209"/>
      <c r="F305" s="209"/>
      <c r="G305" s="209"/>
      <c r="H305" s="209"/>
      <c r="I305" s="209"/>
      <c r="J305" s="209"/>
      <c r="K305" s="209"/>
      <c r="L305" s="209"/>
      <c r="M305" s="209"/>
      <c r="N305" s="209"/>
      <c r="O305" s="209"/>
      <c r="P305" s="209"/>
      <c r="Q305" s="209"/>
      <c r="R305" s="209"/>
      <c r="S305" s="209"/>
      <c r="T305" s="210"/>
    </row>
    <row r="306" spans="1:20" x14ac:dyDescent="0.25">
      <c r="A306" s="296"/>
      <c r="B306" s="205" t="s">
        <v>47</v>
      </c>
      <c r="C306" s="299"/>
      <c r="D306" s="209"/>
      <c r="E306" s="209"/>
      <c r="F306" s="209"/>
      <c r="G306" s="209"/>
      <c r="H306" s="209"/>
      <c r="I306" s="209"/>
      <c r="J306" s="209"/>
      <c r="K306" s="209"/>
      <c r="L306" s="209"/>
      <c r="M306" s="209"/>
      <c r="N306" s="209"/>
      <c r="O306" s="209"/>
      <c r="P306" s="209"/>
      <c r="Q306" s="209"/>
      <c r="R306" s="209"/>
      <c r="S306" s="209"/>
      <c r="T306" s="210"/>
    </row>
    <row r="307" spans="1:20" ht="13.8" thickBot="1" x14ac:dyDescent="0.3">
      <c r="A307" s="297"/>
      <c r="B307" s="206" t="s">
        <v>48</v>
      </c>
      <c r="C307" s="300"/>
      <c r="D307" s="211"/>
      <c r="E307" s="211"/>
      <c r="F307" s="211"/>
      <c r="G307" s="211"/>
      <c r="H307" s="211"/>
      <c r="I307" s="211"/>
      <c r="J307" s="211"/>
      <c r="K307" s="211"/>
      <c r="L307" s="211"/>
      <c r="M307" s="211"/>
      <c r="N307" s="211"/>
      <c r="O307" s="211"/>
      <c r="P307" s="211"/>
      <c r="Q307" s="211"/>
      <c r="R307" s="211"/>
      <c r="S307" s="211"/>
      <c r="T307" s="212"/>
    </row>
    <row r="308" spans="1:20" x14ac:dyDescent="0.25">
      <c r="A308" s="295">
        <f>A304+1</f>
        <v>76</v>
      </c>
      <c r="B308" s="204" t="s">
        <v>45</v>
      </c>
      <c r="C308" s="298"/>
      <c r="D308" s="207"/>
      <c r="E308" s="207"/>
      <c r="F308" s="207"/>
      <c r="G308" s="207"/>
      <c r="H308" s="207"/>
      <c r="I308" s="207"/>
      <c r="J308" s="207"/>
      <c r="K308" s="207"/>
      <c r="L308" s="207"/>
      <c r="M308" s="207"/>
      <c r="N308" s="207"/>
      <c r="O308" s="207"/>
      <c r="P308" s="207"/>
      <c r="Q308" s="207"/>
      <c r="R308" s="207"/>
      <c r="S308" s="207"/>
      <c r="T308" s="208"/>
    </row>
    <row r="309" spans="1:20" x14ac:dyDescent="0.25">
      <c r="A309" s="296"/>
      <c r="B309" s="205" t="s">
        <v>46</v>
      </c>
      <c r="C309" s="299"/>
      <c r="D309" s="209"/>
      <c r="E309" s="209"/>
      <c r="F309" s="209"/>
      <c r="G309" s="209"/>
      <c r="H309" s="209"/>
      <c r="I309" s="209"/>
      <c r="J309" s="209"/>
      <c r="K309" s="209"/>
      <c r="L309" s="209"/>
      <c r="M309" s="209"/>
      <c r="N309" s="209"/>
      <c r="O309" s="209"/>
      <c r="P309" s="209"/>
      <c r="Q309" s="209"/>
      <c r="R309" s="209"/>
      <c r="S309" s="209"/>
      <c r="T309" s="210"/>
    </row>
    <row r="310" spans="1:20" x14ac:dyDescent="0.25">
      <c r="A310" s="296"/>
      <c r="B310" s="205" t="s">
        <v>47</v>
      </c>
      <c r="C310" s="299"/>
      <c r="D310" s="209"/>
      <c r="E310" s="209"/>
      <c r="F310" s="209"/>
      <c r="G310" s="209"/>
      <c r="H310" s="209"/>
      <c r="I310" s="209"/>
      <c r="J310" s="209"/>
      <c r="K310" s="209"/>
      <c r="L310" s="209"/>
      <c r="M310" s="209"/>
      <c r="N310" s="209"/>
      <c r="O310" s="209"/>
      <c r="P310" s="209"/>
      <c r="Q310" s="209"/>
      <c r="R310" s="209"/>
      <c r="S310" s="209"/>
      <c r="T310" s="210"/>
    </row>
    <row r="311" spans="1:20" ht="13.8" thickBot="1" x14ac:dyDescent="0.3">
      <c r="A311" s="297"/>
      <c r="B311" s="206" t="s">
        <v>48</v>
      </c>
      <c r="C311" s="300"/>
      <c r="D311" s="211"/>
      <c r="E311" s="211"/>
      <c r="F311" s="211"/>
      <c r="G311" s="211"/>
      <c r="H311" s="211"/>
      <c r="I311" s="211"/>
      <c r="J311" s="211"/>
      <c r="K311" s="211"/>
      <c r="L311" s="211"/>
      <c r="M311" s="211"/>
      <c r="N311" s="211"/>
      <c r="O311" s="211"/>
      <c r="P311" s="211"/>
      <c r="Q311" s="211"/>
      <c r="R311" s="211"/>
      <c r="S311" s="211"/>
      <c r="T311" s="212"/>
    </row>
    <row r="312" spans="1:20" x14ac:dyDescent="0.25">
      <c r="A312" s="295">
        <f>A308+1</f>
        <v>77</v>
      </c>
      <c r="B312" s="204" t="s">
        <v>45</v>
      </c>
      <c r="C312" s="298"/>
      <c r="D312" s="207"/>
      <c r="E312" s="207"/>
      <c r="F312" s="207"/>
      <c r="G312" s="207"/>
      <c r="H312" s="207"/>
      <c r="I312" s="207"/>
      <c r="J312" s="207"/>
      <c r="K312" s="207"/>
      <c r="L312" s="207"/>
      <c r="M312" s="207"/>
      <c r="N312" s="207"/>
      <c r="O312" s="207"/>
      <c r="P312" s="207"/>
      <c r="Q312" s="207"/>
      <c r="R312" s="207"/>
      <c r="S312" s="207"/>
      <c r="T312" s="208"/>
    </row>
    <row r="313" spans="1:20" x14ac:dyDescent="0.25">
      <c r="A313" s="296"/>
      <c r="B313" s="205" t="s">
        <v>46</v>
      </c>
      <c r="C313" s="299"/>
      <c r="D313" s="209"/>
      <c r="E313" s="209"/>
      <c r="F313" s="209"/>
      <c r="G313" s="209"/>
      <c r="H313" s="209"/>
      <c r="I313" s="209"/>
      <c r="J313" s="209"/>
      <c r="K313" s="209"/>
      <c r="L313" s="209"/>
      <c r="M313" s="209"/>
      <c r="N313" s="209"/>
      <c r="O313" s="209"/>
      <c r="P313" s="209"/>
      <c r="Q313" s="209"/>
      <c r="R313" s="209"/>
      <c r="S313" s="209"/>
      <c r="T313" s="210"/>
    </row>
    <row r="314" spans="1:20" x14ac:dyDescent="0.25">
      <c r="A314" s="296"/>
      <c r="B314" s="205" t="s">
        <v>47</v>
      </c>
      <c r="C314" s="299"/>
      <c r="D314" s="209"/>
      <c r="E314" s="209"/>
      <c r="F314" s="209"/>
      <c r="G314" s="209"/>
      <c r="H314" s="209"/>
      <c r="I314" s="209"/>
      <c r="J314" s="209"/>
      <c r="K314" s="209"/>
      <c r="L314" s="209"/>
      <c r="M314" s="209"/>
      <c r="N314" s="209"/>
      <c r="O314" s="209"/>
      <c r="P314" s="209"/>
      <c r="Q314" s="209"/>
      <c r="R314" s="209"/>
      <c r="S314" s="209"/>
      <c r="T314" s="210"/>
    </row>
    <row r="315" spans="1:20" ht="13.8" thickBot="1" x14ac:dyDescent="0.3">
      <c r="A315" s="297"/>
      <c r="B315" s="206" t="s">
        <v>48</v>
      </c>
      <c r="C315" s="300"/>
      <c r="D315" s="211"/>
      <c r="E315" s="211"/>
      <c r="F315" s="211"/>
      <c r="G315" s="211"/>
      <c r="H315" s="211"/>
      <c r="I315" s="211"/>
      <c r="J315" s="211"/>
      <c r="K315" s="211"/>
      <c r="L315" s="211"/>
      <c r="M315" s="211"/>
      <c r="N315" s="211"/>
      <c r="O315" s="211"/>
      <c r="P315" s="211"/>
      <c r="Q315" s="211"/>
      <c r="R315" s="211"/>
      <c r="S315" s="211"/>
      <c r="T315" s="212"/>
    </row>
    <row r="316" spans="1:20" x14ac:dyDescent="0.25">
      <c r="A316" s="295">
        <f>A312+1</f>
        <v>78</v>
      </c>
      <c r="B316" s="204" t="s">
        <v>45</v>
      </c>
      <c r="C316" s="298"/>
      <c r="D316" s="207"/>
      <c r="E316" s="207"/>
      <c r="F316" s="207"/>
      <c r="G316" s="207"/>
      <c r="H316" s="207"/>
      <c r="I316" s="207"/>
      <c r="J316" s="207"/>
      <c r="K316" s="207"/>
      <c r="L316" s="207"/>
      <c r="M316" s="207"/>
      <c r="N316" s="207"/>
      <c r="O316" s="207"/>
      <c r="P316" s="207"/>
      <c r="Q316" s="207"/>
      <c r="R316" s="207"/>
      <c r="S316" s="207"/>
      <c r="T316" s="208"/>
    </row>
    <row r="317" spans="1:20" x14ac:dyDescent="0.25">
      <c r="A317" s="296"/>
      <c r="B317" s="205" t="s">
        <v>46</v>
      </c>
      <c r="C317" s="299"/>
      <c r="D317" s="209"/>
      <c r="E317" s="209"/>
      <c r="F317" s="209"/>
      <c r="G317" s="209"/>
      <c r="H317" s="209"/>
      <c r="I317" s="209"/>
      <c r="J317" s="209"/>
      <c r="K317" s="209"/>
      <c r="L317" s="209"/>
      <c r="M317" s="209"/>
      <c r="N317" s="209"/>
      <c r="O317" s="209"/>
      <c r="P317" s="209"/>
      <c r="Q317" s="209"/>
      <c r="R317" s="209"/>
      <c r="S317" s="209"/>
      <c r="T317" s="210"/>
    </row>
    <row r="318" spans="1:20" x14ac:dyDescent="0.25">
      <c r="A318" s="296"/>
      <c r="B318" s="205" t="s">
        <v>47</v>
      </c>
      <c r="C318" s="299"/>
      <c r="D318" s="209"/>
      <c r="E318" s="209"/>
      <c r="F318" s="209"/>
      <c r="G318" s="209"/>
      <c r="H318" s="209"/>
      <c r="I318" s="209"/>
      <c r="J318" s="209"/>
      <c r="K318" s="209"/>
      <c r="L318" s="209"/>
      <c r="M318" s="209"/>
      <c r="N318" s="209"/>
      <c r="O318" s="209"/>
      <c r="P318" s="209"/>
      <c r="Q318" s="209"/>
      <c r="R318" s="209"/>
      <c r="S318" s="209"/>
      <c r="T318" s="210"/>
    </row>
    <row r="319" spans="1:20" ht="13.8" thickBot="1" x14ac:dyDescent="0.3">
      <c r="A319" s="297"/>
      <c r="B319" s="206" t="s">
        <v>48</v>
      </c>
      <c r="C319" s="300"/>
      <c r="D319" s="211"/>
      <c r="E319" s="211"/>
      <c r="F319" s="211"/>
      <c r="G319" s="211"/>
      <c r="H319" s="211"/>
      <c r="I319" s="211"/>
      <c r="J319" s="211"/>
      <c r="K319" s="211"/>
      <c r="L319" s="211"/>
      <c r="M319" s="211"/>
      <c r="N319" s="211"/>
      <c r="O319" s="211"/>
      <c r="P319" s="211"/>
      <c r="Q319" s="211"/>
      <c r="R319" s="211"/>
      <c r="S319" s="211"/>
      <c r="T319" s="212"/>
    </row>
    <row r="320" spans="1:20" x14ac:dyDescent="0.25">
      <c r="A320" s="295">
        <f>A316+1</f>
        <v>79</v>
      </c>
      <c r="B320" s="204" t="s">
        <v>45</v>
      </c>
      <c r="C320" s="298"/>
      <c r="D320" s="207"/>
      <c r="E320" s="207"/>
      <c r="F320" s="207"/>
      <c r="G320" s="207"/>
      <c r="H320" s="207"/>
      <c r="I320" s="207"/>
      <c r="J320" s="207"/>
      <c r="K320" s="207"/>
      <c r="L320" s="207"/>
      <c r="M320" s="207"/>
      <c r="N320" s="207"/>
      <c r="O320" s="207"/>
      <c r="P320" s="207"/>
      <c r="Q320" s="207"/>
      <c r="R320" s="207"/>
      <c r="S320" s="207"/>
      <c r="T320" s="208"/>
    </row>
    <row r="321" spans="1:20" x14ac:dyDescent="0.25">
      <c r="A321" s="296"/>
      <c r="B321" s="205" t="s">
        <v>46</v>
      </c>
      <c r="C321" s="299"/>
      <c r="D321" s="209"/>
      <c r="E321" s="209"/>
      <c r="F321" s="209"/>
      <c r="G321" s="209"/>
      <c r="H321" s="209"/>
      <c r="I321" s="209"/>
      <c r="J321" s="209"/>
      <c r="K321" s="209"/>
      <c r="L321" s="209"/>
      <c r="M321" s="209"/>
      <c r="N321" s="209"/>
      <c r="O321" s="209"/>
      <c r="P321" s="209"/>
      <c r="Q321" s="209"/>
      <c r="R321" s="209"/>
      <c r="S321" s="209"/>
      <c r="T321" s="210"/>
    </row>
    <row r="322" spans="1:20" x14ac:dyDescent="0.25">
      <c r="A322" s="296"/>
      <c r="B322" s="205" t="s">
        <v>47</v>
      </c>
      <c r="C322" s="299"/>
      <c r="D322" s="209"/>
      <c r="E322" s="209"/>
      <c r="F322" s="209"/>
      <c r="G322" s="209"/>
      <c r="H322" s="209"/>
      <c r="I322" s="209"/>
      <c r="J322" s="209"/>
      <c r="K322" s="209"/>
      <c r="L322" s="209"/>
      <c r="M322" s="209"/>
      <c r="N322" s="209"/>
      <c r="O322" s="209"/>
      <c r="P322" s="209"/>
      <c r="Q322" s="209"/>
      <c r="R322" s="209"/>
      <c r="S322" s="209"/>
      <c r="T322" s="210"/>
    </row>
    <row r="323" spans="1:20" ht="13.8" thickBot="1" x14ac:dyDescent="0.3">
      <c r="A323" s="297"/>
      <c r="B323" s="206" t="s">
        <v>48</v>
      </c>
      <c r="C323" s="300"/>
      <c r="D323" s="211"/>
      <c r="E323" s="211"/>
      <c r="F323" s="211"/>
      <c r="G323" s="211"/>
      <c r="H323" s="211"/>
      <c r="I323" s="211"/>
      <c r="J323" s="211"/>
      <c r="K323" s="211"/>
      <c r="L323" s="211"/>
      <c r="M323" s="211"/>
      <c r="N323" s="211"/>
      <c r="O323" s="211"/>
      <c r="P323" s="211"/>
      <c r="Q323" s="211"/>
      <c r="R323" s="211"/>
      <c r="S323" s="211"/>
      <c r="T323" s="212"/>
    </row>
    <row r="324" spans="1:20" x14ac:dyDescent="0.25">
      <c r="A324" s="295">
        <f>A320+1</f>
        <v>80</v>
      </c>
      <c r="B324" s="204" t="s">
        <v>45</v>
      </c>
      <c r="C324" s="298"/>
      <c r="D324" s="207"/>
      <c r="E324" s="207"/>
      <c r="F324" s="207"/>
      <c r="G324" s="207"/>
      <c r="H324" s="207"/>
      <c r="I324" s="207"/>
      <c r="J324" s="207"/>
      <c r="K324" s="207"/>
      <c r="L324" s="207"/>
      <c r="M324" s="207"/>
      <c r="N324" s="207"/>
      <c r="O324" s="207"/>
      <c r="P324" s="207"/>
      <c r="Q324" s="207"/>
      <c r="R324" s="207"/>
      <c r="S324" s="207"/>
      <c r="T324" s="208"/>
    </row>
    <row r="325" spans="1:20" x14ac:dyDescent="0.25">
      <c r="A325" s="296"/>
      <c r="B325" s="205" t="s">
        <v>46</v>
      </c>
      <c r="C325" s="299"/>
      <c r="D325" s="209"/>
      <c r="E325" s="209"/>
      <c r="F325" s="209"/>
      <c r="G325" s="209"/>
      <c r="H325" s="209"/>
      <c r="I325" s="209"/>
      <c r="J325" s="209"/>
      <c r="K325" s="209"/>
      <c r="L325" s="209"/>
      <c r="M325" s="209"/>
      <c r="N325" s="209"/>
      <c r="O325" s="209"/>
      <c r="P325" s="209"/>
      <c r="Q325" s="209"/>
      <c r="R325" s="209"/>
      <c r="S325" s="209"/>
      <c r="T325" s="210"/>
    </row>
    <row r="326" spans="1:20" x14ac:dyDescent="0.25">
      <c r="A326" s="296"/>
      <c r="B326" s="205" t="s">
        <v>47</v>
      </c>
      <c r="C326" s="299"/>
      <c r="D326" s="209"/>
      <c r="E326" s="209"/>
      <c r="F326" s="209"/>
      <c r="G326" s="209"/>
      <c r="H326" s="209"/>
      <c r="I326" s="209"/>
      <c r="J326" s="209"/>
      <c r="K326" s="209"/>
      <c r="L326" s="209"/>
      <c r="M326" s="209"/>
      <c r="N326" s="209"/>
      <c r="O326" s="209"/>
      <c r="P326" s="209"/>
      <c r="Q326" s="209"/>
      <c r="R326" s="209"/>
      <c r="S326" s="209"/>
      <c r="T326" s="210"/>
    </row>
    <row r="327" spans="1:20" ht="13.8" thickBot="1" x14ac:dyDescent="0.3">
      <c r="A327" s="297"/>
      <c r="B327" s="206" t="s">
        <v>48</v>
      </c>
      <c r="C327" s="300"/>
      <c r="D327" s="211"/>
      <c r="E327" s="211"/>
      <c r="F327" s="211"/>
      <c r="G327" s="211"/>
      <c r="H327" s="211"/>
      <c r="I327" s="211"/>
      <c r="J327" s="211"/>
      <c r="K327" s="211"/>
      <c r="L327" s="211"/>
      <c r="M327" s="211"/>
      <c r="N327" s="211"/>
      <c r="O327" s="211"/>
      <c r="P327" s="211"/>
      <c r="Q327" s="211"/>
      <c r="R327" s="211"/>
      <c r="S327" s="211"/>
      <c r="T327" s="212"/>
    </row>
    <row r="328" spans="1:20" x14ac:dyDescent="0.25">
      <c r="A328" s="295">
        <f>A324+1</f>
        <v>81</v>
      </c>
      <c r="B328" s="204" t="s">
        <v>45</v>
      </c>
      <c r="C328" s="298"/>
      <c r="D328" s="207"/>
      <c r="E328" s="207"/>
      <c r="F328" s="207"/>
      <c r="G328" s="207"/>
      <c r="H328" s="207"/>
      <c r="I328" s="207"/>
      <c r="J328" s="207"/>
      <c r="K328" s="207"/>
      <c r="L328" s="207"/>
      <c r="M328" s="207"/>
      <c r="N328" s="207"/>
      <c r="O328" s="207"/>
      <c r="P328" s="207"/>
      <c r="Q328" s="207"/>
      <c r="R328" s="207"/>
      <c r="S328" s="207"/>
      <c r="T328" s="208"/>
    </row>
    <row r="329" spans="1:20" x14ac:dyDescent="0.25">
      <c r="A329" s="296"/>
      <c r="B329" s="205" t="s">
        <v>46</v>
      </c>
      <c r="C329" s="299"/>
      <c r="D329" s="209"/>
      <c r="E329" s="209"/>
      <c r="F329" s="209"/>
      <c r="G329" s="209"/>
      <c r="H329" s="209"/>
      <c r="I329" s="209"/>
      <c r="J329" s="209"/>
      <c r="K329" s="209"/>
      <c r="L329" s="209"/>
      <c r="M329" s="209"/>
      <c r="N329" s="209"/>
      <c r="O329" s="209"/>
      <c r="P329" s="209"/>
      <c r="Q329" s="209"/>
      <c r="R329" s="209"/>
      <c r="S329" s="209"/>
      <c r="T329" s="210"/>
    </row>
    <row r="330" spans="1:20" x14ac:dyDescent="0.25">
      <c r="A330" s="296"/>
      <c r="B330" s="205" t="s">
        <v>47</v>
      </c>
      <c r="C330" s="299"/>
      <c r="D330" s="209"/>
      <c r="E330" s="209"/>
      <c r="F330" s="209"/>
      <c r="G330" s="209"/>
      <c r="H330" s="209"/>
      <c r="I330" s="209"/>
      <c r="J330" s="209"/>
      <c r="K330" s="209"/>
      <c r="L330" s="209"/>
      <c r="M330" s="209"/>
      <c r="N330" s="209"/>
      <c r="O330" s="209"/>
      <c r="P330" s="209"/>
      <c r="Q330" s="209"/>
      <c r="R330" s="209"/>
      <c r="S330" s="209"/>
      <c r="T330" s="210"/>
    </row>
    <row r="331" spans="1:20" ht="13.8" thickBot="1" x14ac:dyDescent="0.3">
      <c r="A331" s="297"/>
      <c r="B331" s="206" t="s">
        <v>48</v>
      </c>
      <c r="C331" s="300"/>
      <c r="D331" s="211"/>
      <c r="E331" s="211"/>
      <c r="F331" s="211"/>
      <c r="G331" s="211"/>
      <c r="H331" s="211"/>
      <c r="I331" s="211"/>
      <c r="J331" s="211"/>
      <c r="K331" s="211"/>
      <c r="L331" s="211"/>
      <c r="M331" s="211"/>
      <c r="N331" s="211"/>
      <c r="O331" s="211"/>
      <c r="P331" s="211"/>
      <c r="Q331" s="211"/>
      <c r="R331" s="211"/>
      <c r="S331" s="211"/>
      <c r="T331" s="212"/>
    </row>
    <row r="332" spans="1:20" x14ac:dyDescent="0.25">
      <c r="A332" s="295">
        <f>A328+1</f>
        <v>82</v>
      </c>
      <c r="B332" s="204" t="s">
        <v>45</v>
      </c>
      <c r="C332" s="298"/>
      <c r="D332" s="207"/>
      <c r="E332" s="207"/>
      <c r="F332" s="207"/>
      <c r="G332" s="207"/>
      <c r="H332" s="207"/>
      <c r="I332" s="207"/>
      <c r="J332" s="207"/>
      <c r="K332" s="207"/>
      <c r="L332" s="207"/>
      <c r="M332" s="207"/>
      <c r="N332" s="207"/>
      <c r="O332" s="207"/>
      <c r="P332" s="207"/>
      <c r="Q332" s="207"/>
      <c r="R332" s="207"/>
      <c r="S332" s="207"/>
      <c r="T332" s="208"/>
    </row>
    <row r="333" spans="1:20" x14ac:dyDescent="0.25">
      <c r="A333" s="296"/>
      <c r="B333" s="205" t="s">
        <v>46</v>
      </c>
      <c r="C333" s="299"/>
      <c r="D333" s="209"/>
      <c r="E333" s="209"/>
      <c r="F333" s="209"/>
      <c r="G333" s="209"/>
      <c r="H333" s="209"/>
      <c r="I333" s="209"/>
      <c r="J333" s="209"/>
      <c r="K333" s="209"/>
      <c r="L333" s="209"/>
      <c r="M333" s="209"/>
      <c r="N333" s="209"/>
      <c r="O333" s="209"/>
      <c r="P333" s="209"/>
      <c r="Q333" s="209"/>
      <c r="R333" s="209"/>
      <c r="S333" s="209"/>
      <c r="T333" s="210"/>
    </row>
    <row r="334" spans="1:20" x14ac:dyDescent="0.25">
      <c r="A334" s="296"/>
      <c r="B334" s="205" t="s">
        <v>47</v>
      </c>
      <c r="C334" s="299"/>
      <c r="D334" s="209"/>
      <c r="E334" s="209"/>
      <c r="F334" s="209"/>
      <c r="G334" s="209"/>
      <c r="H334" s="209"/>
      <c r="I334" s="209"/>
      <c r="J334" s="209"/>
      <c r="K334" s="209"/>
      <c r="L334" s="209"/>
      <c r="M334" s="209"/>
      <c r="N334" s="209"/>
      <c r="O334" s="209"/>
      <c r="P334" s="209"/>
      <c r="Q334" s="209"/>
      <c r="R334" s="209"/>
      <c r="S334" s="209"/>
      <c r="T334" s="210"/>
    </row>
    <row r="335" spans="1:20" ht="13.8" thickBot="1" x14ac:dyDescent="0.3">
      <c r="A335" s="297"/>
      <c r="B335" s="206" t="s">
        <v>48</v>
      </c>
      <c r="C335" s="300"/>
      <c r="D335" s="211"/>
      <c r="E335" s="211"/>
      <c r="F335" s="211"/>
      <c r="G335" s="211"/>
      <c r="H335" s="211"/>
      <c r="I335" s="211"/>
      <c r="J335" s="211"/>
      <c r="K335" s="211"/>
      <c r="L335" s="211"/>
      <c r="M335" s="211"/>
      <c r="N335" s="211"/>
      <c r="O335" s="211"/>
      <c r="P335" s="211"/>
      <c r="Q335" s="211"/>
      <c r="R335" s="211"/>
      <c r="S335" s="211"/>
      <c r="T335" s="212"/>
    </row>
    <row r="336" spans="1:20" x14ac:dyDescent="0.25">
      <c r="A336" s="295">
        <f>A332+1</f>
        <v>83</v>
      </c>
      <c r="B336" s="204" t="s">
        <v>45</v>
      </c>
      <c r="C336" s="298"/>
      <c r="D336" s="207"/>
      <c r="E336" s="207"/>
      <c r="F336" s="207"/>
      <c r="G336" s="207"/>
      <c r="H336" s="207"/>
      <c r="I336" s="207"/>
      <c r="J336" s="207"/>
      <c r="K336" s="207"/>
      <c r="L336" s="207"/>
      <c r="M336" s="207"/>
      <c r="N336" s="207"/>
      <c r="O336" s="207"/>
      <c r="P336" s="207"/>
      <c r="Q336" s="207"/>
      <c r="R336" s="207"/>
      <c r="S336" s="207"/>
      <c r="T336" s="208"/>
    </row>
    <row r="337" spans="1:20" x14ac:dyDescent="0.25">
      <c r="A337" s="296"/>
      <c r="B337" s="205" t="s">
        <v>46</v>
      </c>
      <c r="C337" s="299"/>
      <c r="D337" s="209"/>
      <c r="E337" s="209"/>
      <c r="F337" s="209"/>
      <c r="G337" s="209"/>
      <c r="H337" s="209"/>
      <c r="I337" s="209"/>
      <c r="J337" s="209"/>
      <c r="K337" s="209"/>
      <c r="L337" s="209"/>
      <c r="M337" s="209"/>
      <c r="N337" s="209"/>
      <c r="O337" s="209"/>
      <c r="P337" s="209"/>
      <c r="Q337" s="209"/>
      <c r="R337" s="209"/>
      <c r="S337" s="209"/>
      <c r="T337" s="210"/>
    </row>
    <row r="338" spans="1:20" x14ac:dyDescent="0.25">
      <c r="A338" s="296"/>
      <c r="B338" s="205" t="s">
        <v>47</v>
      </c>
      <c r="C338" s="299"/>
      <c r="D338" s="209"/>
      <c r="E338" s="209"/>
      <c r="F338" s="209"/>
      <c r="G338" s="209"/>
      <c r="H338" s="209"/>
      <c r="I338" s="209"/>
      <c r="J338" s="209"/>
      <c r="K338" s="209"/>
      <c r="L338" s="209"/>
      <c r="M338" s="209"/>
      <c r="N338" s="209"/>
      <c r="O338" s="209"/>
      <c r="P338" s="209"/>
      <c r="Q338" s="209"/>
      <c r="R338" s="209"/>
      <c r="S338" s="209"/>
      <c r="T338" s="210"/>
    </row>
    <row r="339" spans="1:20" ht="13.8" thickBot="1" x14ac:dyDescent="0.3">
      <c r="A339" s="297"/>
      <c r="B339" s="206" t="s">
        <v>48</v>
      </c>
      <c r="C339" s="300"/>
      <c r="D339" s="211"/>
      <c r="E339" s="211"/>
      <c r="F339" s="211"/>
      <c r="G339" s="211"/>
      <c r="H339" s="211"/>
      <c r="I339" s="211"/>
      <c r="J339" s="211"/>
      <c r="K339" s="211"/>
      <c r="L339" s="211"/>
      <c r="M339" s="211"/>
      <c r="N339" s="211"/>
      <c r="O339" s="211"/>
      <c r="P339" s="211"/>
      <c r="Q339" s="211"/>
      <c r="R339" s="211"/>
      <c r="S339" s="211"/>
      <c r="T339" s="212"/>
    </row>
    <row r="340" spans="1:20" x14ac:dyDescent="0.25">
      <c r="A340" s="295">
        <f>A336+1</f>
        <v>84</v>
      </c>
      <c r="B340" s="204" t="s">
        <v>45</v>
      </c>
      <c r="C340" s="298"/>
      <c r="D340" s="207"/>
      <c r="E340" s="207"/>
      <c r="F340" s="207"/>
      <c r="G340" s="207"/>
      <c r="H340" s="207"/>
      <c r="I340" s="207"/>
      <c r="J340" s="207"/>
      <c r="K340" s="207"/>
      <c r="L340" s="207"/>
      <c r="M340" s="207"/>
      <c r="N340" s="207"/>
      <c r="O340" s="207"/>
      <c r="P340" s="207"/>
      <c r="Q340" s="207"/>
      <c r="R340" s="207"/>
      <c r="S340" s="207"/>
      <c r="T340" s="208"/>
    </row>
    <row r="341" spans="1:20" x14ac:dyDescent="0.25">
      <c r="A341" s="296"/>
      <c r="B341" s="205" t="s">
        <v>46</v>
      </c>
      <c r="C341" s="299"/>
      <c r="D341" s="209"/>
      <c r="E341" s="209"/>
      <c r="F341" s="209"/>
      <c r="G341" s="209"/>
      <c r="H341" s="209"/>
      <c r="I341" s="209"/>
      <c r="J341" s="209"/>
      <c r="K341" s="209"/>
      <c r="L341" s="209"/>
      <c r="M341" s="209"/>
      <c r="N341" s="209"/>
      <c r="O341" s="209"/>
      <c r="P341" s="209"/>
      <c r="Q341" s="209"/>
      <c r="R341" s="209"/>
      <c r="S341" s="209"/>
      <c r="T341" s="210"/>
    </row>
    <row r="342" spans="1:20" x14ac:dyDescent="0.25">
      <c r="A342" s="296"/>
      <c r="B342" s="205" t="s">
        <v>47</v>
      </c>
      <c r="C342" s="299"/>
      <c r="D342" s="209"/>
      <c r="E342" s="209"/>
      <c r="F342" s="209"/>
      <c r="G342" s="209"/>
      <c r="H342" s="209"/>
      <c r="I342" s="209"/>
      <c r="J342" s="209"/>
      <c r="K342" s="209"/>
      <c r="L342" s="209"/>
      <c r="M342" s="209"/>
      <c r="N342" s="209"/>
      <c r="O342" s="209"/>
      <c r="P342" s="209"/>
      <c r="Q342" s="209"/>
      <c r="R342" s="209"/>
      <c r="S342" s="209"/>
      <c r="T342" s="210"/>
    </row>
    <row r="343" spans="1:20" ht="13.8" thickBot="1" x14ac:dyDescent="0.3">
      <c r="A343" s="297"/>
      <c r="B343" s="206" t="s">
        <v>48</v>
      </c>
      <c r="C343" s="300"/>
      <c r="D343" s="211"/>
      <c r="E343" s="211"/>
      <c r="F343" s="211"/>
      <c r="G343" s="211"/>
      <c r="H343" s="211"/>
      <c r="I343" s="211"/>
      <c r="J343" s="211"/>
      <c r="K343" s="211"/>
      <c r="L343" s="211"/>
      <c r="M343" s="211"/>
      <c r="N343" s="211"/>
      <c r="O343" s="211"/>
      <c r="P343" s="211"/>
      <c r="Q343" s="211"/>
      <c r="R343" s="211"/>
      <c r="S343" s="211"/>
      <c r="T343" s="212"/>
    </row>
    <row r="344" spans="1:20" x14ac:dyDescent="0.25">
      <c r="A344" s="295">
        <f>A340+1</f>
        <v>85</v>
      </c>
      <c r="B344" s="204" t="s">
        <v>45</v>
      </c>
      <c r="C344" s="298"/>
      <c r="D344" s="207"/>
      <c r="E344" s="207"/>
      <c r="F344" s="207"/>
      <c r="G344" s="207"/>
      <c r="H344" s="207"/>
      <c r="I344" s="207"/>
      <c r="J344" s="207"/>
      <c r="K344" s="207"/>
      <c r="L344" s="207"/>
      <c r="M344" s="207"/>
      <c r="N344" s="207"/>
      <c r="O344" s="207"/>
      <c r="P344" s="207"/>
      <c r="Q344" s="207"/>
      <c r="R344" s="207"/>
      <c r="S344" s="207"/>
      <c r="T344" s="208"/>
    </row>
    <row r="345" spans="1:20" x14ac:dyDescent="0.25">
      <c r="A345" s="296"/>
      <c r="B345" s="205" t="s">
        <v>46</v>
      </c>
      <c r="C345" s="299"/>
      <c r="D345" s="209"/>
      <c r="E345" s="209"/>
      <c r="F345" s="209"/>
      <c r="G345" s="209"/>
      <c r="H345" s="209"/>
      <c r="I345" s="209"/>
      <c r="J345" s="209"/>
      <c r="K345" s="209"/>
      <c r="L345" s="209"/>
      <c r="M345" s="209"/>
      <c r="N345" s="209"/>
      <c r="O345" s="209"/>
      <c r="P345" s="209"/>
      <c r="Q345" s="209"/>
      <c r="R345" s="209"/>
      <c r="S345" s="209"/>
      <c r="T345" s="210"/>
    </row>
    <row r="346" spans="1:20" x14ac:dyDescent="0.25">
      <c r="A346" s="296"/>
      <c r="B346" s="205" t="s">
        <v>47</v>
      </c>
      <c r="C346" s="299"/>
      <c r="D346" s="209"/>
      <c r="E346" s="209"/>
      <c r="F346" s="209"/>
      <c r="G346" s="209"/>
      <c r="H346" s="209"/>
      <c r="I346" s="209"/>
      <c r="J346" s="209"/>
      <c r="K346" s="209"/>
      <c r="L346" s="209"/>
      <c r="M346" s="209"/>
      <c r="N346" s="209"/>
      <c r="O346" s="209"/>
      <c r="P346" s="209"/>
      <c r="Q346" s="209"/>
      <c r="R346" s="209"/>
      <c r="S346" s="209"/>
      <c r="T346" s="210"/>
    </row>
    <row r="347" spans="1:20" ht="13.8" thickBot="1" x14ac:dyDescent="0.3">
      <c r="A347" s="297"/>
      <c r="B347" s="206" t="s">
        <v>48</v>
      </c>
      <c r="C347" s="300"/>
      <c r="D347" s="211"/>
      <c r="E347" s="211"/>
      <c r="F347" s="211"/>
      <c r="G347" s="211"/>
      <c r="H347" s="211"/>
      <c r="I347" s="211"/>
      <c r="J347" s="211"/>
      <c r="K347" s="211"/>
      <c r="L347" s="211"/>
      <c r="M347" s="211"/>
      <c r="N347" s="211"/>
      <c r="O347" s="211"/>
      <c r="P347" s="211"/>
      <c r="Q347" s="211"/>
      <c r="R347" s="211"/>
      <c r="S347" s="211"/>
      <c r="T347" s="212"/>
    </row>
    <row r="348" spans="1:20" x14ac:dyDescent="0.25">
      <c r="A348" s="295">
        <f>A344+1</f>
        <v>86</v>
      </c>
      <c r="B348" s="204" t="s">
        <v>45</v>
      </c>
      <c r="C348" s="298"/>
      <c r="D348" s="207"/>
      <c r="E348" s="207"/>
      <c r="F348" s="207"/>
      <c r="G348" s="207"/>
      <c r="H348" s="207"/>
      <c r="I348" s="207"/>
      <c r="J348" s="207"/>
      <c r="K348" s="207"/>
      <c r="L348" s="207"/>
      <c r="M348" s="207"/>
      <c r="N348" s="207"/>
      <c r="O348" s="207"/>
      <c r="P348" s="207"/>
      <c r="Q348" s="207"/>
      <c r="R348" s="207"/>
      <c r="S348" s="207"/>
      <c r="T348" s="208"/>
    </row>
    <row r="349" spans="1:20" x14ac:dyDescent="0.25">
      <c r="A349" s="296"/>
      <c r="B349" s="205" t="s">
        <v>46</v>
      </c>
      <c r="C349" s="299"/>
      <c r="D349" s="209"/>
      <c r="E349" s="209"/>
      <c r="F349" s="209"/>
      <c r="G349" s="209"/>
      <c r="H349" s="209"/>
      <c r="I349" s="209"/>
      <c r="J349" s="209"/>
      <c r="K349" s="209"/>
      <c r="L349" s="209"/>
      <c r="M349" s="209"/>
      <c r="N349" s="209"/>
      <c r="O349" s="209"/>
      <c r="P349" s="209"/>
      <c r="Q349" s="209"/>
      <c r="R349" s="209"/>
      <c r="S349" s="209"/>
      <c r="T349" s="210"/>
    </row>
    <row r="350" spans="1:20" x14ac:dyDescent="0.25">
      <c r="A350" s="296"/>
      <c r="B350" s="205" t="s">
        <v>47</v>
      </c>
      <c r="C350" s="299"/>
      <c r="D350" s="209"/>
      <c r="E350" s="209"/>
      <c r="F350" s="209"/>
      <c r="G350" s="209"/>
      <c r="H350" s="209"/>
      <c r="I350" s="209"/>
      <c r="J350" s="209"/>
      <c r="K350" s="209"/>
      <c r="L350" s="209"/>
      <c r="M350" s="209"/>
      <c r="N350" s="209"/>
      <c r="O350" s="209"/>
      <c r="P350" s="209"/>
      <c r="Q350" s="209"/>
      <c r="R350" s="209"/>
      <c r="S350" s="209"/>
      <c r="T350" s="210"/>
    </row>
    <row r="351" spans="1:20" ht="13.8" thickBot="1" x14ac:dyDescent="0.3">
      <c r="A351" s="297"/>
      <c r="B351" s="206" t="s">
        <v>48</v>
      </c>
      <c r="C351" s="300"/>
      <c r="D351" s="211"/>
      <c r="E351" s="211"/>
      <c r="F351" s="211"/>
      <c r="G351" s="211"/>
      <c r="H351" s="211"/>
      <c r="I351" s="211"/>
      <c r="J351" s="211"/>
      <c r="K351" s="211"/>
      <c r="L351" s="211"/>
      <c r="M351" s="211"/>
      <c r="N351" s="211"/>
      <c r="O351" s="211"/>
      <c r="P351" s="211"/>
      <c r="Q351" s="211"/>
      <c r="R351" s="211"/>
      <c r="S351" s="211"/>
      <c r="T351" s="212"/>
    </row>
    <row r="352" spans="1:20" x14ac:dyDescent="0.25">
      <c r="A352" s="295">
        <f>A348+1</f>
        <v>87</v>
      </c>
      <c r="B352" s="204" t="s">
        <v>45</v>
      </c>
      <c r="C352" s="298"/>
      <c r="D352" s="207"/>
      <c r="E352" s="207"/>
      <c r="F352" s="207"/>
      <c r="G352" s="207"/>
      <c r="H352" s="207"/>
      <c r="I352" s="207"/>
      <c r="J352" s="207"/>
      <c r="K352" s="207"/>
      <c r="L352" s="207"/>
      <c r="M352" s="207"/>
      <c r="N352" s="207"/>
      <c r="O352" s="207"/>
      <c r="P352" s="207"/>
      <c r="Q352" s="207"/>
      <c r="R352" s="207"/>
      <c r="S352" s="207"/>
      <c r="T352" s="208"/>
    </row>
    <row r="353" spans="1:20" x14ac:dyDescent="0.25">
      <c r="A353" s="296"/>
      <c r="B353" s="205" t="s">
        <v>46</v>
      </c>
      <c r="C353" s="299"/>
      <c r="D353" s="209"/>
      <c r="E353" s="209"/>
      <c r="F353" s="209"/>
      <c r="G353" s="209"/>
      <c r="H353" s="209"/>
      <c r="I353" s="209"/>
      <c r="J353" s="209"/>
      <c r="K353" s="209"/>
      <c r="L353" s="209"/>
      <c r="M353" s="209"/>
      <c r="N353" s="209"/>
      <c r="O353" s="209"/>
      <c r="P353" s="209"/>
      <c r="Q353" s="209"/>
      <c r="R353" s="209"/>
      <c r="S353" s="209"/>
      <c r="T353" s="210"/>
    </row>
    <row r="354" spans="1:20" x14ac:dyDescent="0.25">
      <c r="A354" s="296"/>
      <c r="B354" s="205" t="s">
        <v>47</v>
      </c>
      <c r="C354" s="299"/>
      <c r="D354" s="209"/>
      <c r="E354" s="209"/>
      <c r="F354" s="209"/>
      <c r="G354" s="209"/>
      <c r="H354" s="209"/>
      <c r="I354" s="209"/>
      <c r="J354" s="209"/>
      <c r="K354" s="209"/>
      <c r="L354" s="209"/>
      <c r="M354" s="209"/>
      <c r="N354" s="209"/>
      <c r="O354" s="209"/>
      <c r="P354" s="209"/>
      <c r="Q354" s="209"/>
      <c r="R354" s="209"/>
      <c r="S354" s="209"/>
      <c r="T354" s="210"/>
    </row>
    <row r="355" spans="1:20" ht="13.8" thickBot="1" x14ac:dyDescent="0.3">
      <c r="A355" s="297"/>
      <c r="B355" s="206" t="s">
        <v>48</v>
      </c>
      <c r="C355" s="300"/>
      <c r="D355" s="211"/>
      <c r="E355" s="211"/>
      <c r="F355" s="211"/>
      <c r="G355" s="211"/>
      <c r="H355" s="211"/>
      <c r="I355" s="211"/>
      <c r="J355" s="211"/>
      <c r="K355" s="211"/>
      <c r="L355" s="211"/>
      <c r="M355" s="211"/>
      <c r="N355" s="211"/>
      <c r="O355" s="211"/>
      <c r="P355" s="211"/>
      <c r="Q355" s="211"/>
      <c r="R355" s="211"/>
      <c r="S355" s="211"/>
      <c r="T355" s="212"/>
    </row>
    <row r="356" spans="1:20" x14ac:dyDescent="0.25">
      <c r="A356" s="295">
        <f>A352+1</f>
        <v>88</v>
      </c>
      <c r="B356" s="204" t="s">
        <v>45</v>
      </c>
      <c r="C356" s="298"/>
      <c r="D356" s="207"/>
      <c r="E356" s="207"/>
      <c r="F356" s="207"/>
      <c r="G356" s="207"/>
      <c r="H356" s="207"/>
      <c r="I356" s="207"/>
      <c r="J356" s="207"/>
      <c r="K356" s="207"/>
      <c r="L356" s="207"/>
      <c r="M356" s="207"/>
      <c r="N356" s="207"/>
      <c r="O356" s="207"/>
      <c r="P356" s="207"/>
      <c r="Q356" s="207"/>
      <c r="R356" s="207"/>
      <c r="S356" s="207"/>
      <c r="T356" s="208"/>
    </row>
    <row r="357" spans="1:20" x14ac:dyDescent="0.25">
      <c r="A357" s="296"/>
      <c r="B357" s="205" t="s">
        <v>46</v>
      </c>
      <c r="C357" s="299"/>
      <c r="D357" s="209"/>
      <c r="E357" s="209"/>
      <c r="F357" s="209"/>
      <c r="G357" s="209"/>
      <c r="H357" s="209"/>
      <c r="I357" s="209"/>
      <c r="J357" s="209"/>
      <c r="K357" s="209"/>
      <c r="L357" s="209"/>
      <c r="M357" s="209"/>
      <c r="N357" s="209"/>
      <c r="O357" s="209"/>
      <c r="P357" s="209"/>
      <c r="Q357" s="209"/>
      <c r="R357" s="209"/>
      <c r="S357" s="209"/>
      <c r="T357" s="210"/>
    </row>
    <row r="358" spans="1:20" x14ac:dyDescent="0.25">
      <c r="A358" s="296"/>
      <c r="B358" s="205" t="s">
        <v>47</v>
      </c>
      <c r="C358" s="299"/>
      <c r="D358" s="209"/>
      <c r="E358" s="209"/>
      <c r="F358" s="209"/>
      <c r="G358" s="209"/>
      <c r="H358" s="209"/>
      <c r="I358" s="209"/>
      <c r="J358" s="209"/>
      <c r="K358" s="209"/>
      <c r="L358" s="209"/>
      <c r="M358" s="209"/>
      <c r="N358" s="209"/>
      <c r="O358" s="209"/>
      <c r="P358" s="209"/>
      <c r="Q358" s="209"/>
      <c r="R358" s="209"/>
      <c r="S358" s="209"/>
      <c r="T358" s="210"/>
    </row>
    <row r="359" spans="1:20" ht="13.8" thickBot="1" x14ac:dyDescent="0.3">
      <c r="A359" s="297"/>
      <c r="B359" s="206" t="s">
        <v>48</v>
      </c>
      <c r="C359" s="300"/>
      <c r="D359" s="211"/>
      <c r="E359" s="211"/>
      <c r="F359" s="211"/>
      <c r="G359" s="211"/>
      <c r="H359" s="211"/>
      <c r="I359" s="211"/>
      <c r="J359" s="211"/>
      <c r="K359" s="211"/>
      <c r="L359" s="211"/>
      <c r="M359" s="211"/>
      <c r="N359" s="211"/>
      <c r="O359" s="211"/>
      <c r="P359" s="211"/>
      <c r="Q359" s="211"/>
      <c r="R359" s="211"/>
      <c r="S359" s="211"/>
      <c r="T359" s="212"/>
    </row>
    <row r="360" spans="1:20" x14ac:dyDescent="0.25">
      <c r="A360" s="295">
        <f>A356+1</f>
        <v>89</v>
      </c>
      <c r="B360" s="204" t="s">
        <v>45</v>
      </c>
      <c r="C360" s="298"/>
      <c r="D360" s="207"/>
      <c r="E360" s="207"/>
      <c r="F360" s="207"/>
      <c r="G360" s="207"/>
      <c r="H360" s="207"/>
      <c r="I360" s="207"/>
      <c r="J360" s="207"/>
      <c r="K360" s="207"/>
      <c r="L360" s="207"/>
      <c r="M360" s="207"/>
      <c r="N360" s="207"/>
      <c r="O360" s="207"/>
      <c r="P360" s="207"/>
      <c r="Q360" s="207"/>
      <c r="R360" s="207"/>
      <c r="S360" s="207"/>
      <c r="T360" s="208"/>
    </row>
    <row r="361" spans="1:20" x14ac:dyDescent="0.25">
      <c r="A361" s="296"/>
      <c r="B361" s="205" t="s">
        <v>46</v>
      </c>
      <c r="C361" s="299"/>
      <c r="D361" s="209"/>
      <c r="E361" s="209"/>
      <c r="F361" s="209"/>
      <c r="G361" s="209"/>
      <c r="H361" s="209"/>
      <c r="I361" s="209"/>
      <c r="J361" s="209"/>
      <c r="K361" s="209"/>
      <c r="L361" s="209"/>
      <c r="M361" s="209"/>
      <c r="N361" s="209"/>
      <c r="O361" s="209"/>
      <c r="P361" s="209"/>
      <c r="Q361" s="209"/>
      <c r="R361" s="209"/>
      <c r="S361" s="209"/>
      <c r="T361" s="210"/>
    </row>
    <row r="362" spans="1:20" x14ac:dyDescent="0.25">
      <c r="A362" s="296"/>
      <c r="B362" s="205" t="s">
        <v>47</v>
      </c>
      <c r="C362" s="299"/>
      <c r="D362" s="209"/>
      <c r="E362" s="209"/>
      <c r="F362" s="209"/>
      <c r="G362" s="209"/>
      <c r="H362" s="209"/>
      <c r="I362" s="209"/>
      <c r="J362" s="209"/>
      <c r="K362" s="209"/>
      <c r="L362" s="209"/>
      <c r="M362" s="209"/>
      <c r="N362" s="209"/>
      <c r="O362" s="209"/>
      <c r="P362" s="209"/>
      <c r="Q362" s="209"/>
      <c r="R362" s="209"/>
      <c r="S362" s="209"/>
      <c r="T362" s="210"/>
    </row>
    <row r="363" spans="1:20" ht="13.8" thickBot="1" x14ac:dyDescent="0.3">
      <c r="A363" s="297"/>
      <c r="B363" s="206" t="s">
        <v>48</v>
      </c>
      <c r="C363" s="300"/>
      <c r="D363" s="211"/>
      <c r="E363" s="211"/>
      <c r="F363" s="211"/>
      <c r="G363" s="211"/>
      <c r="H363" s="211"/>
      <c r="I363" s="211"/>
      <c r="J363" s="211"/>
      <c r="K363" s="211"/>
      <c r="L363" s="211"/>
      <c r="M363" s="211"/>
      <c r="N363" s="211"/>
      <c r="O363" s="211"/>
      <c r="P363" s="211"/>
      <c r="Q363" s="211"/>
      <c r="R363" s="211"/>
      <c r="S363" s="211"/>
      <c r="T363" s="212"/>
    </row>
    <row r="364" spans="1:20" x14ac:dyDescent="0.25">
      <c r="A364" s="295">
        <f>A360+1</f>
        <v>90</v>
      </c>
      <c r="B364" s="204" t="s">
        <v>45</v>
      </c>
      <c r="C364" s="298"/>
      <c r="D364" s="207"/>
      <c r="E364" s="207"/>
      <c r="F364" s="207"/>
      <c r="G364" s="207"/>
      <c r="H364" s="207"/>
      <c r="I364" s="207"/>
      <c r="J364" s="207"/>
      <c r="K364" s="207"/>
      <c r="L364" s="207"/>
      <c r="M364" s="207"/>
      <c r="N364" s="207"/>
      <c r="O364" s="207"/>
      <c r="P364" s="207"/>
      <c r="Q364" s="207"/>
      <c r="R364" s="207"/>
      <c r="S364" s="207"/>
      <c r="T364" s="208"/>
    </row>
    <row r="365" spans="1:20" x14ac:dyDescent="0.25">
      <c r="A365" s="296"/>
      <c r="B365" s="205" t="s">
        <v>46</v>
      </c>
      <c r="C365" s="299"/>
      <c r="D365" s="209"/>
      <c r="E365" s="209"/>
      <c r="F365" s="209"/>
      <c r="G365" s="209"/>
      <c r="H365" s="209"/>
      <c r="I365" s="209"/>
      <c r="J365" s="209"/>
      <c r="K365" s="209"/>
      <c r="L365" s="209"/>
      <c r="M365" s="209"/>
      <c r="N365" s="209"/>
      <c r="O365" s="209"/>
      <c r="P365" s="209"/>
      <c r="Q365" s="209"/>
      <c r="R365" s="209"/>
      <c r="S365" s="209"/>
      <c r="T365" s="210"/>
    </row>
    <row r="366" spans="1:20" x14ac:dyDescent="0.25">
      <c r="A366" s="296"/>
      <c r="B366" s="205" t="s">
        <v>47</v>
      </c>
      <c r="C366" s="299"/>
      <c r="D366" s="209"/>
      <c r="E366" s="209"/>
      <c r="F366" s="209"/>
      <c r="G366" s="209"/>
      <c r="H366" s="209"/>
      <c r="I366" s="209"/>
      <c r="J366" s="209"/>
      <c r="K366" s="209"/>
      <c r="L366" s="209"/>
      <c r="M366" s="209"/>
      <c r="N366" s="209"/>
      <c r="O366" s="209"/>
      <c r="P366" s="209"/>
      <c r="Q366" s="209"/>
      <c r="R366" s="209"/>
      <c r="S366" s="209"/>
      <c r="T366" s="210"/>
    </row>
    <row r="367" spans="1:20" ht="13.8" thickBot="1" x14ac:dyDescent="0.3">
      <c r="A367" s="297"/>
      <c r="B367" s="206" t="s">
        <v>48</v>
      </c>
      <c r="C367" s="300"/>
      <c r="D367" s="211"/>
      <c r="E367" s="211"/>
      <c r="F367" s="211"/>
      <c r="G367" s="211"/>
      <c r="H367" s="211"/>
      <c r="I367" s="211"/>
      <c r="J367" s="211"/>
      <c r="K367" s="211"/>
      <c r="L367" s="211"/>
      <c r="M367" s="211"/>
      <c r="N367" s="211"/>
      <c r="O367" s="211"/>
      <c r="P367" s="211"/>
      <c r="Q367" s="211"/>
      <c r="R367" s="211"/>
      <c r="S367" s="211"/>
      <c r="T367" s="212"/>
    </row>
    <row r="368" spans="1:20" x14ac:dyDescent="0.25">
      <c r="A368" s="295">
        <f>A364+1</f>
        <v>91</v>
      </c>
      <c r="B368" s="204" t="s">
        <v>45</v>
      </c>
      <c r="C368" s="298"/>
      <c r="D368" s="207"/>
      <c r="E368" s="207"/>
      <c r="F368" s="207"/>
      <c r="G368" s="207"/>
      <c r="H368" s="207"/>
      <c r="I368" s="207"/>
      <c r="J368" s="207"/>
      <c r="K368" s="207"/>
      <c r="L368" s="207"/>
      <c r="M368" s="207"/>
      <c r="N368" s="207"/>
      <c r="O368" s="207"/>
      <c r="P368" s="207"/>
      <c r="Q368" s="207"/>
      <c r="R368" s="207"/>
      <c r="S368" s="207"/>
      <c r="T368" s="208"/>
    </row>
    <row r="369" spans="1:20" x14ac:dyDescent="0.25">
      <c r="A369" s="296"/>
      <c r="B369" s="205" t="s">
        <v>46</v>
      </c>
      <c r="C369" s="299"/>
      <c r="D369" s="209"/>
      <c r="E369" s="209"/>
      <c r="F369" s="209"/>
      <c r="G369" s="209"/>
      <c r="H369" s="209"/>
      <c r="I369" s="209"/>
      <c r="J369" s="209"/>
      <c r="K369" s="209"/>
      <c r="L369" s="209"/>
      <c r="M369" s="209"/>
      <c r="N369" s="209"/>
      <c r="O369" s="209"/>
      <c r="P369" s="209"/>
      <c r="Q369" s="209"/>
      <c r="R369" s="209"/>
      <c r="S369" s="209"/>
      <c r="T369" s="210"/>
    </row>
    <row r="370" spans="1:20" x14ac:dyDescent="0.25">
      <c r="A370" s="296"/>
      <c r="B370" s="205" t="s">
        <v>47</v>
      </c>
      <c r="C370" s="299"/>
      <c r="D370" s="209"/>
      <c r="E370" s="209"/>
      <c r="F370" s="209"/>
      <c r="G370" s="209"/>
      <c r="H370" s="209"/>
      <c r="I370" s="209"/>
      <c r="J370" s="209"/>
      <c r="K370" s="209"/>
      <c r="L370" s="209"/>
      <c r="M370" s="209"/>
      <c r="N370" s="209"/>
      <c r="O370" s="209"/>
      <c r="P370" s="209"/>
      <c r="Q370" s="209"/>
      <c r="R370" s="209"/>
      <c r="S370" s="209"/>
      <c r="T370" s="210"/>
    </row>
    <row r="371" spans="1:20" ht="13.8" thickBot="1" x14ac:dyDescent="0.3">
      <c r="A371" s="297"/>
      <c r="B371" s="206" t="s">
        <v>48</v>
      </c>
      <c r="C371" s="300"/>
      <c r="D371" s="211"/>
      <c r="E371" s="211"/>
      <c r="F371" s="211"/>
      <c r="G371" s="211"/>
      <c r="H371" s="211"/>
      <c r="I371" s="211"/>
      <c r="J371" s="211"/>
      <c r="K371" s="211"/>
      <c r="L371" s="211"/>
      <c r="M371" s="211"/>
      <c r="N371" s="211"/>
      <c r="O371" s="211"/>
      <c r="P371" s="211"/>
      <c r="Q371" s="211"/>
      <c r="R371" s="211"/>
      <c r="S371" s="211"/>
      <c r="T371" s="212"/>
    </row>
    <row r="372" spans="1:20" x14ac:dyDescent="0.25">
      <c r="A372" s="295">
        <f>A368+1</f>
        <v>92</v>
      </c>
      <c r="B372" s="204" t="s">
        <v>45</v>
      </c>
      <c r="C372" s="298"/>
      <c r="D372" s="207"/>
      <c r="E372" s="207"/>
      <c r="F372" s="207"/>
      <c r="G372" s="207"/>
      <c r="H372" s="207"/>
      <c r="I372" s="207"/>
      <c r="J372" s="207"/>
      <c r="K372" s="207"/>
      <c r="L372" s="207"/>
      <c r="M372" s="207"/>
      <c r="N372" s="207"/>
      <c r="O372" s="207"/>
      <c r="P372" s="207"/>
      <c r="Q372" s="207"/>
      <c r="R372" s="207"/>
      <c r="S372" s="207"/>
      <c r="T372" s="208"/>
    </row>
    <row r="373" spans="1:20" x14ac:dyDescent="0.25">
      <c r="A373" s="296"/>
      <c r="B373" s="205" t="s">
        <v>46</v>
      </c>
      <c r="C373" s="299"/>
      <c r="D373" s="209"/>
      <c r="E373" s="209"/>
      <c r="F373" s="209"/>
      <c r="G373" s="209"/>
      <c r="H373" s="209"/>
      <c r="I373" s="209"/>
      <c r="J373" s="209"/>
      <c r="K373" s="209"/>
      <c r="L373" s="209"/>
      <c r="M373" s="209"/>
      <c r="N373" s="209"/>
      <c r="O373" s="209"/>
      <c r="P373" s="209"/>
      <c r="Q373" s="209"/>
      <c r="R373" s="209"/>
      <c r="S373" s="209"/>
      <c r="T373" s="210"/>
    </row>
    <row r="374" spans="1:20" x14ac:dyDescent="0.25">
      <c r="A374" s="296"/>
      <c r="B374" s="205" t="s">
        <v>47</v>
      </c>
      <c r="C374" s="299"/>
      <c r="D374" s="209"/>
      <c r="E374" s="209"/>
      <c r="F374" s="209"/>
      <c r="G374" s="209"/>
      <c r="H374" s="209"/>
      <c r="I374" s="209"/>
      <c r="J374" s="209"/>
      <c r="K374" s="209"/>
      <c r="L374" s="209"/>
      <c r="M374" s="209"/>
      <c r="N374" s="209"/>
      <c r="O374" s="209"/>
      <c r="P374" s="209"/>
      <c r="Q374" s="209"/>
      <c r="R374" s="209"/>
      <c r="S374" s="209"/>
      <c r="T374" s="210"/>
    </row>
    <row r="375" spans="1:20" ht="13.8" thickBot="1" x14ac:dyDescent="0.3">
      <c r="A375" s="297"/>
      <c r="B375" s="206" t="s">
        <v>48</v>
      </c>
      <c r="C375" s="300"/>
      <c r="D375" s="211"/>
      <c r="E375" s="211"/>
      <c r="F375" s="211"/>
      <c r="G375" s="211"/>
      <c r="H375" s="211"/>
      <c r="I375" s="211"/>
      <c r="J375" s="211"/>
      <c r="K375" s="211"/>
      <c r="L375" s="211"/>
      <c r="M375" s="211"/>
      <c r="N375" s="211"/>
      <c r="O375" s="211"/>
      <c r="P375" s="211"/>
      <c r="Q375" s="211"/>
      <c r="R375" s="211"/>
      <c r="S375" s="211"/>
      <c r="T375" s="212"/>
    </row>
    <row r="376" spans="1:20" x14ac:dyDescent="0.25">
      <c r="A376" s="295">
        <f>A372+1</f>
        <v>93</v>
      </c>
      <c r="B376" s="204" t="s">
        <v>45</v>
      </c>
      <c r="C376" s="298"/>
      <c r="D376" s="207"/>
      <c r="E376" s="207"/>
      <c r="F376" s="207"/>
      <c r="G376" s="207"/>
      <c r="H376" s="207"/>
      <c r="I376" s="207"/>
      <c r="J376" s="207"/>
      <c r="K376" s="207"/>
      <c r="L376" s="207"/>
      <c r="M376" s="207"/>
      <c r="N376" s="207"/>
      <c r="O376" s="207"/>
      <c r="P376" s="207"/>
      <c r="Q376" s="207"/>
      <c r="R376" s="207"/>
      <c r="S376" s="207"/>
      <c r="T376" s="208"/>
    </row>
    <row r="377" spans="1:20" x14ac:dyDescent="0.25">
      <c r="A377" s="296"/>
      <c r="B377" s="205" t="s">
        <v>46</v>
      </c>
      <c r="C377" s="299"/>
      <c r="D377" s="209"/>
      <c r="E377" s="209"/>
      <c r="F377" s="209"/>
      <c r="G377" s="209"/>
      <c r="H377" s="209"/>
      <c r="I377" s="209"/>
      <c r="J377" s="209"/>
      <c r="K377" s="209"/>
      <c r="L377" s="209"/>
      <c r="M377" s="209"/>
      <c r="N377" s="209"/>
      <c r="O377" s="209"/>
      <c r="P377" s="209"/>
      <c r="Q377" s="209"/>
      <c r="R377" s="209"/>
      <c r="S377" s="209"/>
      <c r="T377" s="210"/>
    </row>
    <row r="378" spans="1:20" x14ac:dyDescent="0.25">
      <c r="A378" s="296"/>
      <c r="B378" s="205" t="s">
        <v>47</v>
      </c>
      <c r="C378" s="299"/>
      <c r="D378" s="209"/>
      <c r="E378" s="209"/>
      <c r="F378" s="209"/>
      <c r="G378" s="209"/>
      <c r="H378" s="209"/>
      <c r="I378" s="209"/>
      <c r="J378" s="209"/>
      <c r="K378" s="209"/>
      <c r="L378" s="209"/>
      <c r="M378" s="209"/>
      <c r="N378" s="209"/>
      <c r="O378" s="209"/>
      <c r="P378" s="209"/>
      <c r="Q378" s="209"/>
      <c r="R378" s="209"/>
      <c r="S378" s="209"/>
      <c r="T378" s="210"/>
    </row>
    <row r="379" spans="1:20" ht="13.8" thickBot="1" x14ac:dyDescent="0.3">
      <c r="A379" s="297"/>
      <c r="B379" s="206" t="s">
        <v>48</v>
      </c>
      <c r="C379" s="300"/>
      <c r="D379" s="211"/>
      <c r="E379" s="211"/>
      <c r="F379" s="211"/>
      <c r="G379" s="211"/>
      <c r="H379" s="211"/>
      <c r="I379" s="211"/>
      <c r="J379" s="211"/>
      <c r="K379" s="211"/>
      <c r="L379" s="211"/>
      <c r="M379" s="211"/>
      <c r="N379" s="211"/>
      <c r="O379" s="211"/>
      <c r="P379" s="211"/>
      <c r="Q379" s="211"/>
      <c r="R379" s="211"/>
      <c r="S379" s="211"/>
      <c r="T379" s="212"/>
    </row>
    <row r="380" spans="1:20" x14ac:dyDescent="0.25">
      <c r="A380" s="295">
        <f>A376+1</f>
        <v>94</v>
      </c>
      <c r="B380" s="204" t="s">
        <v>45</v>
      </c>
      <c r="C380" s="298"/>
      <c r="D380" s="207"/>
      <c r="E380" s="207"/>
      <c r="F380" s="207"/>
      <c r="G380" s="207"/>
      <c r="H380" s="207"/>
      <c r="I380" s="207"/>
      <c r="J380" s="207"/>
      <c r="K380" s="207"/>
      <c r="L380" s="207"/>
      <c r="M380" s="207"/>
      <c r="N380" s="207"/>
      <c r="O380" s="207"/>
      <c r="P380" s="207"/>
      <c r="Q380" s="207"/>
      <c r="R380" s="207"/>
      <c r="S380" s="207"/>
      <c r="T380" s="208"/>
    </row>
    <row r="381" spans="1:20" x14ac:dyDescent="0.25">
      <c r="A381" s="296"/>
      <c r="B381" s="205" t="s">
        <v>46</v>
      </c>
      <c r="C381" s="299"/>
      <c r="D381" s="209"/>
      <c r="E381" s="209"/>
      <c r="F381" s="209"/>
      <c r="G381" s="209"/>
      <c r="H381" s="209"/>
      <c r="I381" s="209"/>
      <c r="J381" s="209"/>
      <c r="K381" s="209"/>
      <c r="L381" s="209"/>
      <c r="M381" s="209"/>
      <c r="N381" s="209"/>
      <c r="O381" s="209"/>
      <c r="P381" s="209"/>
      <c r="Q381" s="209"/>
      <c r="R381" s="209"/>
      <c r="S381" s="209"/>
      <c r="T381" s="210"/>
    </row>
    <row r="382" spans="1:20" x14ac:dyDescent="0.25">
      <c r="A382" s="296"/>
      <c r="B382" s="205" t="s">
        <v>47</v>
      </c>
      <c r="C382" s="299"/>
      <c r="D382" s="209"/>
      <c r="E382" s="209"/>
      <c r="F382" s="209"/>
      <c r="G382" s="209"/>
      <c r="H382" s="209"/>
      <c r="I382" s="209"/>
      <c r="J382" s="209"/>
      <c r="K382" s="209"/>
      <c r="L382" s="209"/>
      <c r="M382" s="209"/>
      <c r="N382" s="209"/>
      <c r="O382" s="209"/>
      <c r="P382" s="209"/>
      <c r="Q382" s="209"/>
      <c r="R382" s="209"/>
      <c r="S382" s="209"/>
      <c r="T382" s="210"/>
    </row>
    <row r="383" spans="1:20" ht="13.8" thickBot="1" x14ac:dyDescent="0.3">
      <c r="A383" s="297"/>
      <c r="B383" s="206" t="s">
        <v>48</v>
      </c>
      <c r="C383" s="300"/>
      <c r="D383" s="211"/>
      <c r="E383" s="211"/>
      <c r="F383" s="211"/>
      <c r="G383" s="211"/>
      <c r="H383" s="211"/>
      <c r="I383" s="211"/>
      <c r="J383" s="211"/>
      <c r="K383" s="211"/>
      <c r="L383" s="211"/>
      <c r="M383" s="211"/>
      <c r="N383" s="211"/>
      <c r="O383" s="211"/>
      <c r="P383" s="211"/>
      <c r="Q383" s="211"/>
      <c r="R383" s="211"/>
      <c r="S383" s="211"/>
      <c r="T383" s="212"/>
    </row>
    <row r="384" spans="1:20" x14ac:dyDescent="0.25">
      <c r="A384" s="295">
        <f>A380+1</f>
        <v>95</v>
      </c>
      <c r="B384" s="204" t="s">
        <v>45</v>
      </c>
      <c r="C384" s="298"/>
      <c r="D384" s="207"/>
      <c r="E384" s="207"/>
      <c r="F384" s="207"/>
      <c r="G384" s="207"/>
      <c r="H384" s="207"/>
      <c r="I384" s="207"/>
      <c r="J384" s="207"/>
      <c r="K384" s="207"/>
      <c r="L384" s="207"/>
      <c r="M384" s="207"/>
      <c r="N384" s="207"/>
      <c r="O384" s="207"/>
      <c r="P384" s="207"/>
      <c r="Q384" s="207"/>
      <c r="R384" s="207"/>
      <c r="S384" s="207"/>
      <c r="T384" s="208"/>
    </row>
    <row r="385" spans="1:20" x14ac:dyDescent="0.25">
      <c r="A385" s="296"/>
      <c r="B385" s="205" t="s">
        <v>46</v>
      </c>
      <c r="C385" s="299"/>
      <c r="D385" s="209"/>
      <c r="E385" s="209"/>
      <c r="F385" s="209"/>
      <c r="G385" s="209"/>
      <c r="H385" s="209"/>
      <c r="I385" s="209"/>
      <c r="J385" s="209"/>
      <c r="K385" s="209"/>
      <c r="L385" s="209"/>
      <c r="M385" s="209"/>
      <c r="N385" s="209"/>
      <c r="O385" s="209"/>
      <c r="P385" s="209"/>
      <c r="Q385" s="209"/>
      <c r="R385" s="209"/>
      <c r="S385" s="209"/>
      <c r="T385" s="210"/>
    </row>
    <row r="386" spans="1:20" x14ac:dyDescent="0.25">
      <c r="A386" s="296"/>
      <c r="B386" s="205" t="s">
        <v>47</v>
      </c>
      <c r="C386" s="299"/>
      <c r="D386" s="209"/>
      <c r="E386" s="209"/>
      <c r="F386" s="209"/>
      <c r="G386" s="209"/>
      <c r="H386" s="209"/>
      <c r="I386" s="209"/>
      <c r="J386" s="209"/>
      <c r="K386" s="209"/>
      <c r="L386" s="209"/>
      <c r="M386" s="209"/>
      <c r="N386" s="209"/>
      <c r="O386" s="209"/>
      <c r="P386" s="209"/>
      <c r="Q386" s="209"/>
      <c r="R386" s="209"/>
      <c r="S386" s="209"/>
      <c r="T386" s="210"/>
    </row>
    <row r="387" spans="1:20" ht="13.8" thickBot="1" x14ac:dyDescent="0.3">
      <c r="A387" s="297"/>
      <c r="B387" s="206" t="s">
        <v>48</v>
      </c>
      <c r="C387" s="300"/>
      <c r="D387" s="211"/>
      <c r="E387" s="211"/>
      <c r="F387" s="211"/>
      <c r="G387" s="211"/>
      <c r="H387" s="211"/>
      <c r="I387" s="211"/>
      <c r="J387" s="211"/>
      <c r="K387" s="211"/>
      <c r="L387" s="211"/>
      <c r="M387" s="211"/>
      <c r="N387" s="211"/>
      <c r="O387" s="211"/>
      <c r="P387" s="211"/>
      <c r="Q387" s="211"/>
      <c r="R387" s="211"/>
      <c r="S387" s="211"/>
      <c r="T387" s="212"/>
    </row>
    <row r="388" spans="1:20" x14ac:dyDescent="0.25">
      <c r="A388" s="295">
        <f>A384+1</f>
        <v>96</v>
      </c>
      <c r="B388" s="204" t="s">
        <v>45</v>
      </c>
      <c r="C388" s="298"/>
      <c r="D388" s="207"/>
      <c r="E388" s="207"/>
      <c r="F388" s="207"/>
      <c r="G388" s="207"/>
      <c r="H388" s="207"/>
      <c r="I388" s="207"/>
      <c r="J388" s="207"/>
      <c r="K388" s="207"/>
      <c r="L388" s="207"/>
      <c r="M388" s="207"/>
      <c r="N388" s="207"/>
      <c r="O388" s="207"/>
      <c r="P388" s="207"/>
      <c r="Q388" s="207"/>
      <c r="R388" s="207"/>
      <c r="S388" s="207"/>
      <c r="T388" s="208"/>
    </row>
    <row r="389" spans="1:20" x14ac:dyDescent="0.25">
      <c r="A389" s="296"/>
      <c r="B389" s="205" t="s">
        <v>46</v>
      </c>
      <c r="C389" s="299"/>
      <c r="D389" s="209"/>
      <c r="E389" s="209"/>
      <c r="F389" s="209"/>
      <c r="G389" s="209"/>
      <c r="H389" s="209"/>
      <c r="I389" s="209"/>
      <c r="J389" s="209"/>
      <c r="K389" s="209"/>
      <c r="L389" s="209"/>
      <c r="M389" s="209"/>
      <c r="N389" s="209"/>
      <c r="O389" s="209"/>
      <c r="P389" s="209"/>
      <c r="Q389" s="209"/>
      <c r="R389" s="209"/>
      <c r="S389" s="209"/>
      <c r="T389" s="210"/>
    </row>
    <row r="390" spans="1:20" x14ac:dyDescent="0.25">
      <c r="A390" s="296"/>
      <c r="B390" s="205" t="s">
        <v>47</v>
      </c>
      <c r="C390" s="299"/>
      <c r="D390" s="209"/>
      <c r="E390" s="209"/>
      <c r="F390" s="209"/>
      <c r="G390" s="209"/>
      <c r="H390" s="209"/>
      <c r="I390" s="209"/>
      <c r="J390" s="209"/>
      <c r="K390" s="209"/>
      <c r="L390" s="209"/>
      <c r="M390" s="209"/>
      <c r="N390" s="209"/>
      <c r="O390" s="209"/>
      <c r="P390" s="209"/>
      <c r="Q390" s="209"/>
      <c r="R390" s="209"/>
      <c r="S390" s="209"/>
      <c r="T390" s="210"/>
    </row>
    <row r="391" spans="1:20" ht="13.8" thickBot="1" x14ac:dyDescent="0.3">
      <c r="A391" s="297"/>
      <c r="B391" s="206" t="s">
        <v>48</v>
      </c>
      <c r="C391" s="300"/>
      <c r="D391" s="211"/>
      <c r="E391" s="211"/>
      <c r="F391" s="211"/>
      <c r="G391" s="211"/>
      <c r="H391" s="211"/>
      <c r="I391" s="211"/>
      <c r="J391" s="211"/>
      <c r="K391" s="211"/>
      <c r="L391" s="211"/>
      <c r="M391" s="211"/>
      <c r="N391" s="211"/>
      <c r="O391" s="211"/>
      <c r="P391" s="211"/>
      <c r="Q391" s="211"/>
      <c r="R391" s="211"/>
      <c r="S391" s="211"/>
      <c r="T391" s="212"/>
    </row>
    <row r="392" spans="1:20" x14ac:dyDescent="0.25">
      <c r="A392" s="295">
        <f>A388+1</f>
        <v>97</v>
      </c>
      <c r="B392" s="204" t="s">
        <v>45</v>
      </c>
      <c r="C392" s="298"/>
      <c r="D392" s="207"/>
      <c r="E392" s="207"/>
      <c r="F392" s="207"/>
      <c r="G392" s="207"/>
      <c r="H392" s="207"/>
      <c r="I392" s="207"/>
      <c r="J392" s="207"/>
      <c r="K392" s="207"/>
      <c r="L392" s="207"/>
      <c r="M392" s="207"/>
      <c r="N392" s="207"/>
      <c r="O392" s="207"/>
      <c r="P392" s="207"/>
      <c r="Q392" s="207"/>
      <c r="R392" s="207"/>
      <c r="S392" s="207"/>
      <c r="T392" s="208"/>
    </row>
    <row r="393" spans="1:20" x14ac:dyDescent="0.25">
      <c r="A393" s="296"/>
      <c r="B393" s="205" t="s">
        <v>46</v>
      </c>
      <c r="C393" s="299"/>
      <c r="D393" s="209"/>
      <c r="E393" s="209"/>
      <c r="F393" s="209"/>
      <c r="G393" s="209"/>
      <c r="H393" s="209"/>
      <c r="I393" s="209"/>
      <c r="J393" s="209"/>
      <c r="K393" s="209"/>
      <c r="L393" s="209"/>
      <c r="M393" s="209"/>
      <c r="N393" s="209"/>
      <c r="O393" s="209"/>
      <c r="P393" s="209"/>
      <c r="Q393" s="209"/>
      <c r="R393" s="209"/>
      <c r="S393" s="209"/>
      <c r="T393" s="210"/>
    </row>
    <row r="394" spans="1:20" x14ac:dyDescent="0.25">
      <c r="A394" s="296"/>
      <c r="B394" s="205" t="s">
        <v>47</v>
      </c>
      <c r="C394" s="299"/>
      <c r="D394" s="209"/>
      <c r="E394" s="209"/>
      <c r="F394" s="209"/>
      <c r="G394" s="209"/>
      <c r="H394" s="209"/>
      <c r="I394" s="209"/>
      <c r="J394" s="209"/>
      <c r="K394" s="209"/>
      <c r="L394" s="209"/>
      <c r="M394" s="209"/>
      <c r="N394" s="209"/>
      <c r="O394" s="209"/>
      <c r="P394" s="209"/>
      <c r="Q394" s="209"/>
      <c r="R394" s="209"/>
      <c r="S394" s="209"/>
      <c r="T394" s="210"/>
    </row>
    <row r="395" spans="1:20" ht="13.8" thickBot="1" x14ac:dyDescent="0.3">
      <c r="A395" s="297"/>
      <c r="B395" s="206" t="s">
        <v>48</v>
      </c>
      <c r="C395" s="300"/>
      <c r="D395" s="211"/>
      <c r="E395" s="211"/>
      <c r="F395" s="211"/>
      <c r="G395" s="211"/>
      <c r="H395" s="211"/>
      <c r="I395" s="211"/>
      <c r="J395" s="211"/>
      <c r="K395" s="211"/>
      <c r="L395" s="211"/>
      <c r="M395" s="211"/>
      <c r="N395" s="211"/>
      <c r="O395" s="211"/>
      <c r="P395" s="211"/>
      <c r="Q395" s="211"/>
      <c r="R395" s="211"/>
      <c r="S395" s="211"/>
      <c r="T395" s="212"/>
    </row>
    <row r="396" spans="1:20" x14ac:dyDescent="0.25">
      <c r="A396" s="295">
        <f>A392+1</f>
        <v>98</v>
      </c>
      <c r="B396" s="204" t="s">
        <v>45</v>
      </c>
      <c r="C396" s="298"/>
      <c r="D396" s="207"/>
      <c r="E396" s="207"/>
      <c r="F396" s="207"/>
      <c r="G396" s="207"/>
      <c r="H396" s="207"/>
      <c r="I396" s="207"/>
      <c r="J396" s="207"/>
      <c r="K396" s="207"/>
      <c r="L396" s="207"/>
      <c r="M396" s="207"/>
      <c r="N396" s="207"/>
      <c r="O396" s="207"/>
      <c r="P396" s="207"/>
      <c r="Q396" s="207"/>
      <c r="R396" s="207"/>
      <c r="S396" s="207"/>
      <c r="T396" s="208"/>
    </row>
    <row r="397" spans="1:20" x14ac:dyDescent="0.25">
      <c r="A397" s="296"/>
      <c r="B397" s="205" t="s">
        <v>46</v>
      </c>
      <c r="C397" s="299"/>
      <c r="D397" s="209"/>
      <c r="E397" s="209"/>
      <c r="F397" s="209"/>
      <c r="G397" s="209"/>
      <c r="H397" s="209"/>
      <c r="I397" s="209"/>
      <c r="J397" s="209"/>
      <c r="K397" s="209"/>
      <c r="L397" s="209"/>
      <c r="M397" s="209"/>
      <c r="N397" s="209"/>
      <c r="O397" s="209"/>
      <c r="P397" s="209"/>
      <c r="Q397" s="209"/>
      <c r="R397" s="209"/>
      <c r="S397" s="209"/>
      <c r="T397" s="210"/>
    </row>
    <row r="398" spans="1:20" x14ac:dyDescent="0.25">
      <c r="A398" s="296"/>
      <c r="B398" s="205" t="s">
        <v>47</v>
      </c>
      <c r="C398" s="299"/>
      <c r="D398" s="209"/>
      <c r="E398" s="209"/>
      <c r="F398" s="209"/>
      <c r="G398" s="209"/>
      <c r="H398" s="209"/>
      <c r="I398" s="209"/>
      <c r="J398" s="209"/>
      <c r="K398" s="209"/>
      <c r="L398" s="209"/>
      <c r="M398" s="209"/>
      <c r="N398" s="209"/>
      <c r="O398" s="209"/>
      <c r="P398" s="209"/>
      <c r="Q398" s="209"/>
      <c r="R398" s="209"/>
      <c r="S398" s="209"/>
      <c r="T398" s="210"/>
    </row>
    <row r="399" spans="1:20" ht="13.8" thickBot="1" x14ac:dyDescent="0.3">
      <c r="A399" s="297"/>
      <c r="B399" s="206" t="s">
        <v>48</v>
      </c>
      <c r="C399" s="300"/>
      <c r="D399" s="211"/>
      <c r="E399" s="211"/>
      <c r="F399" s="211"/>
      <c r="G399" s="211"/>
      <c r="H399" s="211"/>
      <c r="I399" s="211"/>
      <c r="J399" s="211"/>
      <c r="K399" s="211"/>
      <c r="L399" s="211"/>
      <c r="M399" s="211"/>
      <c r="N399" s="211"/>
      <c r="O399" s="211"/>
      <c r="P399" s="211"/>
      <c r="Q399" s="211"/>
      <c r="R399" s="211"/>
      <c r="S399" s="211"/>
      <c r="T399" s="212"/>
    </row>
    <row r="400" spans="1:20" x14ac:dyDescent="0.25">
      <c r="A400" s="295">
        <f>A396+1</f>
        <v>99</v>
      </c>
      <c r="B400" s="204" t="s">
        <v>45</v>
      </c>
      <c r="C400" s="298"/>
      <c r="D400" s="207"/>
      <c r="E400" s="207"/>
      <c r="F400" s="207"/>
      <c r="G400" s="207"/>
      <c r="H400" s="207"/>
      <c r="I400" s="207"/>
      <c r="J400" s="207"/>
      <c r="K400" s="207"/>
      <c r="L400" s="207"/>
      <c r="M400" s="207"/>
      <c r="N400" s="207"/>
      <c r="O400" s="207"/>
      <c r="P400" s="207"/>
      <c r="Q400" s="207"/>
      <c r="R400" s="207"/>
      <c r="S400" s="207"/>
      <c r="T400" s="208"/>
    </row>
    <row r="401" spans="1:20" x14ac:dyDescent="0.25">
      <c r="A401" s="296"/>
      <c r="B401" s="205" t="s">
        <v>46</v>
      </c>
      <c r="C401" s="299"/>
      <c r="D401" s="209"/>
      <c r="E401" s="209"/>
      <c r="F401" s="209"/>
      <c r="G401" s="209"/>
      <c r="H401" s="209"/>
      <c r="I401" s="209"/>
      <c r="J401" s="209"/>
      <c r="K401" s="209"/>
      <c r="L401" s="209"/>
      <c r="M401" s="209"/>
      <c r="N401" s="209"/>
      <c r="O401" s="209"/>
      <c r="P401" s="209"/>
      <c r="Q401" s="209"/>
      <c r="R401" s="209"/>
      <c r="S401" s="209"/>
      <c r="T401" s="210"/>
    </row>
    <row r="402" spans="1:20" x14ac:dyDescent="0.25">
      <c r="A402" s="296"/>
      <c r="B402" s="205" t="s">
        <v>47</v>
      </c>
      <c r="C402" s="299"/>
      <c r="D402" s="209"/>
      <c r="E402" s="209"/>
      <c r="F402" s="209"/>
      <c r="G402" s="209"/>
      <c r="H402" s="209"/>
      <c r="I402" s="209"/>
      <c r="J402" s="209"/>
      <c r="K402" s="209"/>
      <c r="L402" s="209"/>
      <c r="M402" s="209"/>
      <c r="N402" s="209"/>
      <c r="O402" s="209"/>
      <c r="P402" s="209"/>
      <c r="Q402" s="209"/>
      <c r="R402" s="209"/>
      <c r="S402" s="209"/>
      <c r="T402" s="210"/>
    </row>
    <row r="403" spans="1:20" ht="13.8" thickBot="1" x14ac:dyDescent="0.3">
      <c r="A403" s="297"/>
      <c r="B403" s="206" t="s">
        <v>48</v>
      </c>
      <c r="C403" s="300"/>
      <c r="D403" s="211"/>
      <c r="E403" s="211"/>
      <c r="F403" s="211"/>
      <c r="G403" s="211"/>
      <c r="H403" s="211"/>
      <c r="I403" s="211"/>
      <c r="J403" s="211"/>
      <c r="K403" s="211"/>
      <c r="L403" s="211"/>
      <c r="M403" s="211"/>
      <c r="N403" s="211"/>
      <c r="O403" s="211"/>
      <c r="P403" s="211"/>
      <c r="Q403" s="211"/>
      <c r="R403" s="211"/>
      <c r="S403" s="211"/>
      <c r="T403" s="212"/>
    </row>
    <row r="404" spans="1:20" x14ac:dyDescent="0.25">
      <c r="A404" s="295">
        <f>A400+1</f>
        <v>100</v>
      </c>
      <c r="B404" s="204" t="s">
        <v>45</v>
      </c>
      <c r="C404" s="298"/>
      <c r="D404" s="207"/>
      <c r="E404" s="207"/>
      <c r="F404" s="207"/>
      <c r="G404" s="207"/>
      <c r="H404" s="207"/>
      <c r="I404" s="207"/>
      <c r="J404" s="207"/>
      <c r="K404" s="207"/>
      <c r="L404" s="207"/>
      <c r="M404" s="207"/>
      <c r="N404" s="207"/>
      <c r="O404" s="207"/>
      <c r="P404" s="207"/>
      <c r="Q404" s="207"/>
      <c r="R404" s="207"/>
      <c r="S404" s="207"/>
      <c r="T404" s="208"/>
    </row>
    <row r="405" spans="1:20" x14ac:dyDescent="0.25">
      <c r="A405" s="296"/>
      <c r="B405" s="205" t="s">
        <v>46</v>
      </c>
      <c r="C405" s="299"/>
      <c r="D405" s="209"/>
      <c r="E405" s="209"/>
      <c r="F405" s="209"/>
      <c r="G405" s="209"/>
      <c r="H405" s="209"/>
      <c r="I405" s="209"/>
      <c r="J405" s="209"/>
      <c r="K405" s="209"/>
      <c r="L405" s="209"/>
      <c r="M405" s="209"/>
      <c r="N405" s="209"/>
      <c r="O405" s="209"/>
      <c r="P405" s="209"/>
      <c r="Q405" s="209"/>
      <c r="R405" s="209"/>
      <c r="S405" s="209"/>
      <c r="T405" s="210"/>
    </row>
    <row r="406" spans="1:20" x14ac:dyDescent="0.25">
      <c r="A406" s="296"/>
      <c r="B406" s="205" t="s">
        <v>47</v>
      </c>
      <c r="C406" s="299"/>
      <c r="D406" s="209"/>
      <c r="E406" s="209"/>
      <c r="F406" s="209"/>
      <c r="G406" s="209"/>
      <c r="H406" s="209"/>
      <c r="I406" s="209"/>
      <c r="J406" s="209"/>
      <c r="K406" s="209"/>
      <c r="L406" s="209"/>
      <c r="M406" s="209"/>
      <c r="N406" s="209"/>
      <c r="O406" s="209"/>
      <c r="P406" s="209"/>
      <c r="Q406" s="209"/>
      <c r="R406" s="209"/>
      <c r="S406" s="209"/>
      <c r="T406" s="210"/>
    </row>
    <row r="407" spans="1:20" ht="13.8" thickBot="1" x14ac:dyDescent="0.3">
      <c r="A407" s="297"/>
      <c r="B407" s="206" t="s">
        <v>48</v>
      </c>
      <c r="C407" s="300"/>
      <c r="D407" s="211"/>
      <c r="E407" s="211"/>
      <c r="F407" s="211"/>
      <c r="G407" s="211"/>
      <c r="H407" s="211"/>
      <c r="I407" s="211"/>
      <c r="J407" s="211"/>
      <c r="K407" s="211"/>
      <c r="L407" s="211"/>
      <c r="M407" s="211"/>
      <c r="N407" s="211"/>
      <c r="O407" s="211"/>
      <c r="P407" s="211"/>
      <c r="Q407" s="211"/>
      <c r="R407" s="211"/>
      <c r="S407" s="211"/>
      <c r="T407" s="212"/>
    </row>
    <row r="408" spans="1:20" x14ac:dyDescent="0.25">
      <c r="A408" s="188"/>
    </row>
    <row r="409" spans="1:20" x14ac:dyDescent="0.25"/>
    <row r="410" spans="1:20" x14ac:dyDescent="0.25"/>
    <row r="411" spans="1:20" x14ac:dyDescent="0.25"/>
    <row r="412" spans="1:20" x14ac:dyDescent="0.25"/>
    <row r="413" spans="1:20" x14ac:dyDescent="0.25"/>
    <row r="414" spans="1:20" x14ac:dyDescent="0.25"/>
    <row r="415" spans="1:20" x14ac:dyDescent="0.25"/>
    <row r="416" spans="1:20" x14ac:dyDescent="0.25"/>
    <row r="417" x14ac:dyDescent="0.25"/>
    <row r="418" x14ac:dyDescent="0.25"/>
    <row r="419" x14ac:dyDescent="0.25"/>
    <row r="420" x14ac:dyDescent="0.25"/>
  </sheetData>
  <mergeCells count="200">
    <mergeCell ref="C372:C375"/>
    <mergeCell ref="C376:C379"/>
    <mergeCell ref="C380:C383"/>
    <mergeCell ref="C396:C399"/>
    <mergeCell ref="C400:C403"/>
    <mergeCell ref="C404:C407"/>
    <mergeCell ref="C392:C395"/>
    <mergeCell ref="C384:C387"/>
    <mergeCell ref="C388:C391"/>
    <mergeCell ref="C364:C367"/>
    <mergeCell ref="C368:C371"/>
    <mergeCell ref="C308:C311"/>
    <mergeCell ref="C312:C315"/>
    <mergeCell ref="C316:C319"/>
    <mergeCell ref="C320:C323"/>
    <mergeCell ref="C324:C327"/>
    <mergeCell ref="C328:C331"/>
    <mergeCell ref="C332:C335"/>
    <mergeCell ref="C336:C339"/>
    <mergeCell ref="C340:C343"/>
    <mergeCell ref="C344:C347"/>
    <mergeCell ref="C348:C351"/>
    <mergeCell ref="C284:C287"/>
    <mergeCell ref="C288:C291"/>
    <mergeCell ref="C292:C295"/>
    <mergeCell ref="C296:C299"/>
    <mergeCell ref="C276:C279"/>
    <mergeCell ref="C280:C283"/>
    <mergeCell ref="C300:C303"/>
    <mergeCell ref="C304:C307"/>
    <mergeCell ref="C360:C363"/>
    <mergeCell ref="C228:C231"/>
    <mergeCell ref="C264:C267"/>
    <mergeCell ref="C268:C271"/>
    <mergeCell ref="C272:C275"/>
    <mergeCell ref="C260:C263"/>
    <mergeCell ref="C248:C251"/>
    <mergeCell ref="C252:C255"/>
    <mergeCell ref="C256:C259"/>
    <mergeCell ref="C232:C235"/>
    <mergeCell ref="C236:C239"/>
    <mergeCell ref="C240:C243"/>
    <mergeCell ref="C244:C247"/>
    <mergeCell ref="C208:C211"/>
    <mergeCell ref="C212:C215"/>
    <mergeCell ref="C216:C219"/>
    <mergeCell ref="C220:C223"/>
    <mergeCell ref="C224:C227"/>
    <mergeCell ref="C200:C203"/>
    <mergeCell ref="C8:C11"/>
    <mergeCell ref="C196:C199"/>
    <mergeCell ref="C204:C207"/>
    <mergeCell ref="C12:C15"/>
    <mergeCell ref="C16:C19"/>
    <mergeCell ref="C20:C23"/>
    <mergeCell ref="C24:C27"/>
    <mergeCell ref="C28:C31"/>
    <mergeCell ref="C32:C35"/>
    <mergeCell ref="C36:C39"/>
    <mergeCell ref="C40:C43"/>
    <mergeCell ref="C44:C47"/>
    <mergeCell ref="C48:C51"/>
    <mergeCell ref="C52:C55"/>
    <mergeCell ref="C76:C79"/>
    <mergeCell ref="C80:C83"/>
    <mergeCell ref="C84:C87"/>
    <mergeCell ref="C88:C91"/>
    <mergeCell ref="C92:C95"/>
    <mergeCell ref="C56:C59"/>
    <mergeCell ref="C60:C63"/>
    <mergeCell ref="C64:C67"/>
    <mergeCell ref="C68:C71"/>
    <mergeCell ref="C72:C75"/>
    <mergeCell ref="C116:C119"/>
    <mergeCell ref="C120:C123"/>
    <mergeCell ref="C124:C127"/>
    <mergeCell ref="C128:C131"/>
    <mergeCell ref="C132:C135"/>
    <mergeCell ref="C96:C99"/>
    <mergeCell ref="C100:C103"/>
    <mergeCell ref="C104:C107"/>
    <mergeCell ref="C108:C111"/>
    <mergeCell ref="C112:C115"/>
    <mergeCell ref="C188:C191"/>
    <mergeCell ref="C192:C195"/>
    <mergeCell ref="C156:C159"/>
    <mergeCell ref="C160:C163"/>
    <mergeCell ref="C164:C167"/>
    <mergeCell ref="C168:C171"/>
    <mergeCell ref="C172:C175"/>
    <mergeCell ref="C136:C139"/>
    <mergeCell ref="C140:C143"/>
    <mergeCell ref="C144:C147"/>
    <mergeCell ref="C148:C151"/>
    <mergeCell ref="C152:C155"/>
    <mergeCell ref="A64:A67"/>
    <mergeCell ref="A68:A71"/>
    <mergeCell ref="A72:A75"/>
    <mergeCell ref="A76:A79"/>
    <mergeCell ref="A80:A83"/>
    <mergeCell ref="C352:C355"/>
    <mergeCell ref="C356:C359"/>
    <mergeCell ref="A8:A11"/>
    <mergeCell ref="A12:A15"/>
    <mergeCell ref="A16:A19"/>
    <mergeCell ref="A20:A23"/>
    <mergeCell ref="A24:A27"/>
    <mergeCell ref="A28:A31"/>
    <mergeCell ref="A32:A35"/>
    <mergeCell ref="A36:A39"/>
    <mergeCell ref="A40:A43"/>
    <mergeCell ref="A44:A47"/>
    <mergeCell ref="A48:A51"/>
    <mergeCell ref="A52:A55"/>
    <mergeCell ref="A56:A59"/>
    <mergeCell ref="A60:A63"/>
    <mergeCell ref="C176:C179"/>
    <mergeCell ref="C180:C183"/>
    <mergeCell ref="C184:C187"/>
    <mergeCell ref="A104:A107"/>
    <mergeCell ref="A108:A111"/>
    <mergeCell ref="A112:A115"/>
    <mergeCell ref="A116:A119"/>
    <mergeCell ref="A120:A123"/>
    <mergeCell ref="A84:A87"/>
    <mergeCell ref="A88:A91"/>
    <mergeCell ref="A92:A95"/>
    <mergeCell ref="A96:A99"/>
    <mergeCell ref="A100:A103"/>
    <mergeCell ref="A144:A147"/>
    <mergeCell ref="A148:A151"/>
    <mergeCell ref="A152:A155"/>
    <mergeCell ref="A156:A159"/>
    <mergeCell ref="A160:A163"/>
    <mergeCell ref="A124:A127"/>
    <mergeCell ref="A128:A131"/>
    <mergeCell ref="A132:A135"/>
    <mergeCell ref="A136:A139"/>
    <mergeCell ref="A140:A143"/>
    <mergeCell ref="A184:A187"/>
    <mergeCell ref="A188:A191"/>
    <mergeCell ref="A192:A195"/>
    <mergeCell ref="A196:A199"/>
    <mergeCell ref="A200:A203"/>
    <mergeCell ref="A164:A167"/>
    <mergeCell ref="A168:A171"/>
    <mergeCell ref="A172:A175"/>
    <mergeCell ref="A176:A179"/>
    <mergeCell ref="A180:A183"/>
    <mergeCell ref="A224:A227"/>
    <mergeCell ref="A228:A231"/>
    <mergeCell ref="A232:A235"/>
    <mergeCell ref="A236:A239"/>
    <mergeCell ref="A240:A243"/>
    <mergeCell ref="A204:A207"/>
    <mergeCell ref="A208:A211"/>
    <mergeCell ref="A212:A215"/>
    <mergeCell ref="A216:A219"/>
    <mergeCell ref="A220:A223"/>
    <mergeCell ref="A264:A267"/>
    <mergeCell ref="A268:A271"/>
    <mergeCell ref="A272:A275"/>
    <mergeCell ref="A276:A279"/>
    <mergeCell ref="A280:A283"/>
    <mergeCell ref="A244:A247"/>
    <mergeCell ref="A248:A251"/>
    <mergeCell ref="A252:A255"/>
    <mergeCell ref="A256:A259"/>
    <mergeCell ref="A260:A263"/>
    <mergeCell ref="A304:A307"/>
    <mergeCell ref="A308:A311"/>
    <mergeCell ref="A312:A315"/>
    <mergeCell ref="A316:A319"/>
    <mergeCell ref="A320:A323"/>
    <mergeCell ref="A284:A287"/>
    <mergeCell ref="A288:A291"/>
    <mergeCell ref="A292:A295"/>
    <mergeCell ref="A296:A299"/>
    <mergeCell ref="A300:A303"/>
    <mergeCell ref="A344:A347"/>
    <mergeCell ref="A348:A351"/>
    <mergeCell ref="A352:A355"/>
    <mergeCell ref="A356:A359"/>
    <mergeCell ref="A360:A363"/>
    <mergeCell ref="A324:A327"/>
    <mergeCell ref="A328:A331"/>
    <mergeCell ref="A332:A335"/>
    <mergeCell ref="A336:A339"/>
    <mergeCell ref="A340:A343"/>
    <mergeCell ref="A404:A407"/>
    <mergeCell ref="A384:A387"/>
    <mergeCell ref="A388:A391"/>
    <mergeCell ref="A392:A395"/>
    <mergeCell ref="A396:A399"/>
    <mergeCell ref="A400:A403"/>
    <mergeCell ref="A364:A367"/>
    <mergeCell ref="A368:A371"/>
    <mergeCell ref="A372:A375"/>
    <mergeCell ref="A376:A379"/>
    <mergeCell ref="A380:A383"/>
  </mergeCell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DFEC4C-F50F-4F6C-909C-7C42D491762C}">
  <sheetPr codeName="Sheet3">
    <tabColor theme="9"/>
  </sheetPr>
  <dimension ref="A1:AN804"/>
  <sheetViews>
    <sheetView showGridLines="0" zoomScale="85" zoomScaleNormal="85" workbookViewId="0">
      <selection activeCell="C8" sqref="C8:J67"/>
    </sheetView>
  </sheetViews>
  <sheetFormatPr defaultColWidth="0" defaultRowHeight="13.2" zeroHeight="1" x14ac:dyDescent="0.25"/>
  <cols>
    <col min="1" max="1" width="4.5546875" style="69" customWidth="1"/>
    <col min="2" max="2" width="24" style="69" customWidth="1"/>
    <col min="3" max="3" width="17.44140625" style="69" customWidth="1"/>
    <col min="4" max="11" width="19.109375" style="69" customWidth="1"/>
    <col min="12" max="19" width="0" style="69" hidden="1"/>
    <col min="20" max="21" width="9.109375" style="69" hidden="1" customWidth="1"/>
    <col min="22" max="40" width="0" style="69" hidden="1" customWidth="1"/>
    <col min="41" max="16384" width="9.109375" style="69" hidden="1"/>
  </cols>
  <sheetData>
    <row r="1" spans="1:20" ht="36.75" customHeight="1" x14ac:dyDescent="0.4">
      <c r="A1" s="32" t="s">
        <v>66</v>
      </c>
      <c r="B1" s="213"/>
      <c r="C1" s="213"/>
      <c r="D1" s="213"/>
      <c r="E1" s="213"/>
      <c r="F1" s="213"/>
      <c r="G1" s="213"/>
      <c r="H1" s="213"/>
      <c r="I1" s="213"/>
      <c r="J1" s="213"/>
      <c r="T1" s="214"/>
    </row>
    <row r="2" spans="1:20" x14ac:dyDescent="0.25">
      <c r="B2" s="70"/>
      <c r="C2" s="70"/>
      <c r="D2" s="70"/>
      <c r="E2" s="70"/>
      <c r="F2" s="70"/>
      <c r="G2" s="70"/>
      <c r="H2" s="70"/>
      <c r="I2" s="70"/>
      <c r="J2" s="70"/>
    </row>
    <row r="3" spans="1:20" ht="12.75" customHeight="1" x14ac:dyDescent="0.25">
      <c r="A3" s="189" t="s">
        <v>170</v>
      </c>
      <c r="B3" s="215"/>
      <c r="C3" s="215"/>
      <c r="D3" s="215"/>
      <c r="E3" s="215"/>
      <c r="F3" s="215"/>
      <c r="G3" s="215"/>
      <c r="H3" s="215"/>
      <c r="I3" s="215"/>
      <c r="J3" s="215"/>
      <c r="K3" s="215"/>
      <c r="L3" s="215"/>
      <c r="M3" s="215"/>
      <c r="N3" s="215"/>
      <c r="O3" s="215"/>
      <c r="P3" s="215"/>
      <c r="Q3" s="215"/>
      <c r="R3" s="215"/>
      <c r="S3" s="215"/>
      <c r="T3" s="215"/>
    </row>
    <row r="4" spans="1:20" x14ac:dyDescent="0.25">
      <c r="A4" s="216" t="s">
        <v>172</v>
      </c>
      <c r="B4" s="217"/>
      <c r="C4" s="217"/>
      <c r="D4" s="217"/>
      <c r="E4" s="217"/>
      <c r="F4" s="217"/>
      <c r="G4" s="217"/>
      <c r="H4" s="217"/>
      <c r="I4" s="217"/>
      <c r="J4" s="270" t="s">
        <v>188</v>
      </c>
      <c r="K4" s="243"/>
      <c r="L4" s="217"/>
      <c r="M4" s="217"/>
      <c r="N4" s="217"/>
      <c r="O4" s="217"/>
      <c r="P4" s="217"/>
      <c r="Q4" s="217"/>
      <c r="R4" s="217"/>
      <c r="S4" s="217"/>
      <c r="T4" s="217"/>
    </row>
    <row r="5" spans="1:20" x14ac:dyDescent="0.25">
      <c r="A5" s="200"/>
      <c r="B5" s="200"/>
      <c r="J5" s="249" cm="1">
        <f t="array" ref="J5">NOptions_NCA</f>
        <v>10</v>
      </c>
      <c r="K5" s="243"/>
    </row>
    <row r="6" spans="1:20" ht="13.8" thickBot="1" x14ac:dyDescent="0.3"/>
    <row r="7" spans="1:20" ht="36.75" customHeight="1" thickBot="1" x14ac:dyDescent="0.3">
      <c r="A7" s="274" t="s">
        <v>169</v>
      </c>
      <c r="B7" s="218" t="s">
        <v>21</v>
      </c>
      <c r="C7" s="202" t="s">
        <v>27</v>
      </c>
      <c r="D7" s="146" t="s">
        <v>14</v>
      </c>
      <c r="E7" s="146" t="s">
        <v>55</v>
      </c>
      <c r="F7" s="146" t="s">
        <v>56</v>
      </c>
      <c r="G7" s="146" t="s">
        <v>18</v>
      </c>
      <c r="H7" s="146" t="s">
        <v>57</v>
      </c>
      <c r="I7" s="146" t="s">
        <v>58</v>
      </c>
      <c r="J7" s="146" t="s">
        <v>15</v>
      </c>
    </row>
    <row r="8" spans="1:20" x14ac:dyDescent="0.25">
      <c r="A8" s="295">
        <v>1</v>
      </c>
      <c r="B8" s="190" t="s">
        <v>59</v>
      </c>
      <c r="C8" s="305" t="s">
        <v>217</v>
      </c>
      <c r="D8" s="219">
        <v>-2</v>
      </c>
      <c r="E8" s="220">
        <v>-1</v>
      </c>
      <c r="F8" s="219">
        <v>-1</v>
      </c>
      <c r="G8" s="220">
        <v>0</v>
      </c>
      <c r="H8" s="219">
        <v>0</v>
      </c>
      <c r="I8" s="220">
        <v>-1</v>
      </c>
      <c r="J8" s="221">
        <v>-1</v>
      </c>
    </row>
    <row r="9" spans="1:20" x14ac:dyDescent="0.25">
      <c r="A9" s="296"/>
      <c r="B9" s="191" t="s">
        <v>60</v>
      </c>
      <c r="C9" s="306"/>
      <c r="D9" s="286">
        <v>-1</v>
      </c>
      <c r="E9" s="223">
        <v>-1</v>
      </c>
      <c r="F9" s="286">
        <v>-1</v>
      </c>
      <c r="G9" s="223">
        <v>0</v>
      </c>
      <c r="H9" s="286">
        <v>0</v>
      </c>
      <c r="I9" s="223">
        <v>-1</v>
      </c>
      <c r="J9" s="224">
        <v>-1</v>
      </c>
    </row>
    <row r="10" spans="1:20" x14ac:dyDescent="0.25">
      <c r="A10" s="296"/>
      <c r="B10" s="191" t="s">
        <v>61</v>
      </c>
      <c r="C10" s="306"/>
      <c r="D10" s="286">
        <v>-1</v>
      </c>
      <c r="E10" s="223">
        <v>-1</v>
      </c>
      <c r="F10" s="286">
        <v>-1</v>
      </c>
      <c r="G10" s="223">
        <v>0</v>
      </c>
      <c r="H10" s="286">
        <v>0</v>
      </c>
      <c r="I10" s="223">
        <v>-1</v>
      </c>
      <c r="J10" s="224">
        <v>-1</v>
      </c>
    </row>
    <row r="11" spans="1:20" x14ac:dyDescent="0.25">
      <c r="A11" s="296"/>
      <c r="B11" s="191" t="s">
        <v>62</v>
      </c>
      <c r="C11" s="306"/>
      <c r="D11" s="286">
        <v>0</v>
      </c>
      <c r="E11" s="223">
        <v>0</v>
      </c>
      <c r="F11" s="286">
        <v>0</v>
      </c>
      <c r="G11" s="223">
        <v>0</v>
      </c>
      <c r="H11" s="286">
        <v>0</v>
      </c>
      <c r="I11" s="223">
        <v>0</v>
      </c>
      <c r="J11" s="224">
        <v>0</v>
      </c>
    </row>
    <row r="12" spans="1:20" x14ac:dyDescent="0.25">
      <c r="A12" s="296"/>
      <c r="B12" s="191" t="s">
        <v>63</v>
      </c>
      <c r="C12" s="306"/>
      <c r="D12" s="286">
        <v>0</v>
      </c>
      <c r="E12" s="223">
        <v>0</v>
      </c>
      <c r="F12" s="223">
        <v>0</v>
      </c>
      <c r="G12" s="223">
        <v>0</v>
      </c>
      <c r="H12" s="223">
        <v>0</v>
      </c>
      <c r="I12" s="223">
        <v>0</v>
      </c>
      <c r="J12" s="223">
        <v>0</v>
      </c>
    </row>
    <row r="13" spans="1:20" ht="13.8" thickBot="1" x14ac:dyDescent="0.3">
      <c r="A13" s="297"/>
      <c r="B13" s="192" t="s">
        <v>64</v>
      </c>
      <c r="C13" s="307"/>
      <c r="D13" s="225">
        <v>0</v>
      </c>
      <c r="E13" s="226">
        <v>0</v>
      </c>
      <c r="F13" s="226">
        <v>0</v>
      </c>
      <c r="G13" s="226">
        <v>0</v>
      </c>
      <c r="H13" s="226">
        <v>0</v>
      </c>
      <c r="I13" s="226">
        <v>0</v>
      </c>
      <c r="J13" s="226">
        <v>0</v>
      </c>
    </row>
    <row r="14" spans="1:20" x14ac:dyDescent="0.25">
      <c r="A14" s="295">
        <f>A8+1</f>
        <v>2</v>
      </c>
      <c r="B14" s="190" t="s">
        <v>59</v>
      </c>
      <c r="C14" s="305" t="s">
        <v>218</v>
      </c>
      <c r="D14" s="219">
        <v>-2</v>
      </c>
      <c r="E14" s="220">
        <v>-1</v>
      </c>
      <c r="F14" s="219">
        <v>-1</v>
      </c>
      <c r="G14" s="220">
        <v>0</v>
      </c>
      <c r="H14" s="219">
        <v>0</v>
      </c>
      <c r="I14" s="220">
        <v>-1</v>
      </c>
      <c r="J14" s="221">
        <v>-1</v>
      </c>
    </row>
    <row r="15" spans="1:20" x14ac:dyDescent="0.25">
      <c r="A15" s="296"/>
      <c r="B15" s="191" t="s">
        <v>60</v>
      </c>
      <c r="C15" s="306"/>
      <c r="D15" s="286">
        <v>-1</v>
      </c>
      <c r="E15" s="223">
        <v>-1</v>
      </c>
      <c r="F15" s="286">
        <v>-1</v>
      </c>
      <c r="G15" s="223">
        <v>0</v>
      </c>
      <c r="H15" s="286">
        <v>0</v>
      </c>
      <c r="I15" s="223">
        <v>-1</v>
      </c>
      <c r="J15" s="224">
        <v>-1</v>
      </c>
    </row>
    <row r="16" spans="1:20" x14ac:dyDescent="0.25">
      <c r="A16" s="296"/>
      <c r="B16" s="191" t="s">
        <v>61</v>
      </c>
      <c r="C16" s="306"/>
      <c r="D16" s="286">
        <v>-1</v>
      </c>
      <c r="E16" s="223">
        <v>-1</v>
      </c>
      <c r="F16" s="286">
        <v>-1</v>
      </c>
      <c r="G16" s="223">
        <v>0</v>
      </c>
      <c r="H16" s="286">
        <v>0</v>
      </c>
      <c r="I16" s="223">
        <v>-1</v>
      </c>
      <c r="J16" s="224">
        <v>-1</v>
      </c>
    </row>
    <row r="17" spans="1:10" x14ac:dyDescent="0.25">
      <c r="A17" s="296"/>
      <c r="B17" s="191" t="s">
        <v>62</v>
      </c>
      <c r="C17" s="306"/>
      <c r="D17" s="286">
        <v>0</v>
      </c>
      <c r="E17" s="223">
        <v>0</v>
      </c>
      <c r="F17" s="286">
        <v>0</v>
      </c>
      <c r="G17" s="223">
        <v>0</v>
      </c>
      <c r="H17" s="286">
        <v>0</v>
      </c>
      <c r="I17" s="223">
        <v>0</v>
      </c>
      <c r="J17" s="224">
        <v>0</v>
      </c>
    </row>
    <row r="18" spans="1:10" x14ac:dyDescent="0.25">
      <c r="A18" s="296"/>
      <c r="B18" s="191" t="s">
        <v>63</v>
      </c>
      <c r="C18" s="306"/>
      <c r="D18" s="223">
        <v>0</v>
      </c>
      <c r="E18" s="223">
        <v>0</v>
      </c>
      <c r="F18" s="223">
        <v>0</v>
      </c>
      <c r="G18" s="223">
        <v>0</v>
      </c>
      <c r="H18" s="223">
        <v>0</v>
      </c>
      <c r="I18" s="223">
        <v>0</v>
      </c>
      <c r="J18" s="223">
        <v>0</v>
      </c>
    </row>
    <row r="19" spans="1:10" ht="13.8" thickBot="1" x14ac:dyDescent="0.3">
      <c r="A19" s="297"/>
      <c r="B19" s="192" t="s">
        <v>64</v>
      </c>
      <c r="C19" s="307"/>
      <c r="D19" s="226">
        <v>0</v>
      </c>
      <c r="E19" s="226">
        <v>0</v>
      </c>
      <c r="F19" s="226">
        <v>0</v>
      </c>
      <c r="G19" s="226">
        <v>0</v>
      </c>
      <c r="H19" s="226">
        <v>0</v>
      </c>
      <c r="I19" s="226">
        <v>0</v>
      </c>
      <c r="J19" s="226">
        <v>0</v>
      </c>
    </row>
    <row r="20" spans="1:10" x14ac:dyDescent="0.25">
      <c r="A20" s="295">
        <f>A14+1</f>
        <v>3</v>
      </c>
      <c r="B20" s="190" t="s">
        <v>59</v>
      </c>
      <c r="C20" s="305" t="s">
        <v>219</v>
      </c>
      <c r="D20" s="219">
        <v>-2</v>
      </c>
      <c r="E20" s="220">
        <v>-2</v>
      </c>
      <c r="F20" s="219">
        <v>-2</v>
      </c>
      <c r="G20" s="220">
        <v>0</v>
      </c>
      <c r="H20" s="219">
        <v>0</v>
      </c>
      <c r="I20" s="220">
        <v>-1</v>
      </c>
      <c r="J20" s="221">
        <v>-2</v>
      </c>
    </row>
    <row r="21" spans="1:10" x14ac:dyDescent="0.25">
      <c r="A21" s="296"/>
      <c r="B21" s="191" t="s">
        <v>60</v>
      </c>
      <c r="C21" s="306"/>
      <c r="D21" s="286">
        <v>-1</v>
      </c>
      <c r="E21" s="223">
        <v>-1</v>
      </c>
      <c r="F21" s="286">
        <v>-1</v>
      </c>
      <c r="G21" s="223">
        <v>0</v>
      </c>
      <c r="H21" s="286">
        <v>0</v>
      </c>
      <c r="I21" s="223">
        <v>-1</v>
      </c>
      <c r="J21" s="224">
        <v>-1</v>
      </c>
    </row>
    <row r="22" spans="1:10" x14ac:dyDescent="0.25">
      <c r="A22" s="296"/>
      <c r="B22" s="191" t="s">
        <v>61</v>
      </c>
      <c r="C22" s="306"/>
      <c r="D22" s="286">
        <v>-3</v>
      </c>
      <c r="E22" s="223">
        <v>-3</v>
      </c>
      <c r="F22" s="286">
        <v>-3</v>
      </c>
      <c r="G22" s="223">
        <v>0</v>
      </c>
      <c r="H22" s="286">
        <v>0</v>
      </c>
      <c r="I22" s="223">
        <v>-1</v>
      </c>
      <c r="J22" s="224">
        <v>-3</v>
      </c>
    </row>
    <row r="23" spans="1:10" x14ac:dyDescent="0.25">
      <c r="A23" s="296"/>
      <c r="B23" s="191" t="s">
        <v>62</v>
      </c>
      <c r="C23" s="306"/>
      <c r="D23" s="286">
        <v>0</v>
      </c>
      <c r="E23" s="223">
        <v>0</v>
      </c>
      <c r="F23" s="286">
        <v>0</v>
      </c>
      <c r="G23" s="223">
        <v>0</v>
      </c>
      <c r="H23" s="286">
        <v>0</v>
      </c>
      <c r="I23" s="223">
        <v>0</v>
      </c>
      <c r="J23" s="224">
        <v>0</v>
      </c>
    </row>
    <row r="24" spans="1:10" x14ac:dyDescent="0.25">
      <c r="A24" s="296"/>
      <c r="B24" s="191" t="s">
        <v>63</v>
      </c>
      <c r="C24" s="306"/>
      <c r="D24" s="223">
        <v>0</v>
      </c>
      <c r="E24" s="223">
        <v>0</v>
      </c>
      <c r="F24" s="223">
        <v>0</v>
      </c>
      <c r="G24" s="223">
        <v>0</v>
      </c>
      <c r="H24" s="223">
        <v>0</v>
      </c>
      <c r="I24" s="223">
        <v>0</v>
      </c>
      <c r="J24" s="223">
        <v>0</v>
      </c>
    </row>
    <row r="25" spans="1:10" ht="13.8" thickBot="1" x14ac:dyDescent="0.3">
      <c r="A25" s="297"/>
      <c r="B25" s="192" t="s">
        <v>64</v>
      </c>
      <c r="C25" s="307"/>
      <c r="D25" s="226">
        <v>0</v>
      </c>
      <c r="E25" s="226">
        <v>0</v>
      </c>
      <c r="F25" s="226">
        <v>0</v>
      </c>
      <c r="G25" s="226">
        <v>0</v>
      </c>
      <c r="H25" s="226">
        <v>0</v>
      </c>
      <c r="I25" s="226">
        <v>0</v>
      </c>
      <c r="J25" s="226">
        <v>0</v>
      </c>
    </row>
    <row r="26" spans="1:10" x14ac:dyDescent="0.25">
      <c r="A26" s="295">
        <f>A20+1</f>
        <v>4</v>
      </c>
      <c r="B26" s="190" t="s">
        <v>59</v>
      </c>
      <c r="C26" s="305">
        <v>38</v>
      </c>
      <c r="D26" s="219">
        <v>-2</v>
      </c>
      <c r="E26" s="220">
        <v>-2</v>
      </c>
      <c r="F26" s="219">
        <v>-2</v>
      </c>
      <c r="G26" s="220">
        <v>0</v>
      </c>
      <c r="H26" s="219">
        <v>0</v>
      </c>
      <c r="I26" s="220">
        <v>-1</v>
      </c>
      <c r="J26" s="221">
        <v>-2</v>
      </c>
    </row>
    <row r="27" spans="1:10" x14ac:dyDescent="0.25">
      <c r="A27" s="296"/>
      <c r="B27" s="191" t="s">
        <v>60</v>
      </c>
      <c r="C27" s="306"/>
      <c r="D27" s="286">
        <v>-1</v>
      </c>
      <c r="E27" s="223">
        <v>-1</v>
      </c>
      <c r="F27" s="286">
        <v>-1</v>
      </c>
      <c r="G27" s="223">
        <v>0</v>
      </c>
      <c r="H27" s="286">
        <v>0</v>
      </c>
      <c r="I27" s="223">
        <v>-1</v>
      </c>
      <c r="J27" s="224">
        <v>-1</v>
      </c>
    </row>
    <row r="28" spans="1:10" x14ac:dyDescent="0.25">
      <c r="A28" s="296"/>
      <c r="B28" s="191" t="s">
        <v>61</v>
      </c>
      <c r="C28" s="306"/>
      <c r="D28" s="286">
        <v>-3</v>
      </c>
      <c r="E28" s="223">
        <v>-3</v>
      </c>
      <c r="F28" s="286">
        <v>-3</v>
      </c>
      <c r="G28" s="223">
        <v>0</v>
      </c>
      <c r="H28" s="286">
        <v>0</v>
      </c>
      <c r="I28" s="223">
        <v>-1</v>
      </c>
      <c r="J28" s="224">
        <v>-3</v>
      </c>
    </row>
    <row r="29" spans="1:10" x14ac:dyDescent="0.25">
      <c r="A29" s="296"/>
      <c r="B29" s="191" t="s">
        <v>62</v>
      </c>
      <c r="C29" s="306"/>
      <c r="D29" s="286">
        <v>0</v>
      </c>
      <c r="E29" s="223">
        <v>0</v>
      </c>
      <c r="F29" s="286">
        <v>0</v>
      </c>
      <c r="G29" s="223">
        <v>0</v>
      </c>
      <c r="H29" s="286">
        <v>0</v>
      </c>
      <c r="I29" s="223">
        <v>0</v>
      </c>
      <c r="J29" s="224">
        <v>0</v>
      </c>
    </row>
    <row r="30" spans="1:10" x14ac:dyDescent="0.25">
      <c r="A30" s="296"/>
      <c r="B30" s="191" t="s">
        <v>63</v>
      </c>
      <c r="C30" s="306"/>
      <c r="D30" s="223">
        <v>0</v>
      </c>
      <c r="E30" s="223">
        <v>0</v>
      </c>
      <c r="F30" s="223">
        <v>0</v>
      </c>
      <c r="G30" s="223">
        <v>0</v>
      </c>
      <c r="H30" s="223">
        <v>0</v>
      </c>
      <c r="I30" s="223">
        <v>0</v>
      </c>
      <c r="J30" s="223">
        <v>0</v>
      </c>
    </row>
    <row r="31" spans="1:10" ht="13.8" thickBot="1" x14ac:dyDescent="0.3">
      <c r="A31" s="297"/>
      <c r="B31" s="192" t="s">
        <v>64</v>
      </c>
      <c r="C31" s="307"/>
      <c r="D31" s="226">
        <v>0</v>
      </c>
      <c r="E31" s="226">
        <v>0</v>
      </c>
      <c r="F31" s="226">
        <v>0</v>
      </c>
      <c r="G31" s="226">
        <v>0</v>
      </c>
      <c r="H31" s="226">
        <v>0</v>
      </c>
      <c r="I31" s="226">
        <v>0</v>
      </c>
      <c r="J31" s="226">
        <v>0</v>
      </c>
    </row>
    <row r="32" spans="1:10" x14ac:dyDescent="0.25">
      <c r="A32" s="295">
        <f>A26+1</f>
        <v>5</v>
      </c>
      <c r="B32" s="190" t="s">
        <v>59</v>
      </c>
      <c r="C32" s="305">
        <v>57</v>
      </c>
      <c r="D32" s="219">
        <v>-3</v>
      </c>
      <c r="E32" s="220">
        <v>-3</v>
      </c>
      <c r="F32" s="219">
        <v>-3</v>
      </c>
      <c r="G32" s="220">
        <v>-2</v>
      </c>
      <c r="H32" s="219">
        <v>0</v>
      </c>
      <c r="I32" s="220">
        <v>-1</v>
      </c>
      <c r="J32" s="221">
        <v>-2</v>
      </c>
    </row>
    <row r="33" spans="1:10" x14ac:dyDescent="0.25">
      <c r="A33" s="296"/>
      <c r="B33" s="191" t="s">
        <v>60</v>
      </c>
      <c r="C33" s="306"/>
      <c r="D33" s="286">
        <v>-2</v>
      </c>
      <c r="E33" s="223">
        <v>-1</v>
      </c>
      <c r="F33" s="286">
        <v>-1</v>
      </c>
      <c r="G33" s="223">
        <v>-2</v>
      </c>
      <c r="H33" s="286">
        <v>0</v>
      </c>
      <c r="I33" s="223">
        <v>-1</v>
      </c>
      <c r="J33" s="224">
        <v>-2</v>
      </c>
    </row>
    <row r="34" spans="1:10" x14ac:dyDescent="0.25">
      <c r="A34" s="296"/>
      <c r="B34" s="191" t="s">
        <v>61</v>
      </c>
      <c r="C34" s="306"/>
      <c r="D34" s="286">
        <v>-3</v>
      </c>
      <c r="E34" s="223">
        <v>-3</v>
      </c>
      <c r="F34" s="286">
        <v>-3</v>
      </c>
      <c r="G34" s="223">
        <v>-3</v>
      </c>
      <c r="H34" s="286">
        <v>0</v>
      </c>
      <c r="I34" s="223">
        <v>-1</v>
      </c>
      <c r="J34" s="224">
        <v>-1</v>
      </c>
    </row>
    <row r="35" spans="1:10" x14ac:dyDescent="0.25">
      <c r="A35" s="296"/>
      <c r="B35" s="191" t="s">
        <v>62</v>
      </c>
      <c r="C35" s="306"/>
      <c r="D35" s="286">
        <v>0</v>
      </c>
      <c r="E35" s="223">
        <v>0</v>
      </c>
      <c r="F35" s="286">
        <v>0</v>
      </c>
      <c r="G35" s="223">
        <v>0</v>
      </c>
      <c r="H35" s="286">
        <v>0</v>
      </c>
      <c r="I35" s="223">
        <v>0</v>
      </c>
      <c r="J35" s="224">
        <v>0</v>
      </c>
    </row>
    <row r="36" spans="1:10" x14ac:dyDescent="0.25">
      <c r="A36" s="296"/>
      <c r="B36" s="191" t="s">
        <v>63</v>
      </c>
      <c r="C36" s="306"/>
      <c r="D36" s="223">
        <v>0</v>
      </c>
      <c r="E36" s="223">
        <v>0</v>
      </c>
      <c r="F36" s="223">
        <v>0</v>
      </c>
      <c r="G36" s="223">
        <v>0</v>
      </c>
      <c r="H36" s="223">
        <v>0</v>
      </c>
      <c r="I36" s="223">
        <v>0</v>
      </c>
      <c r="J36" s="223">
        <v>0</v>
      </c>
    </row>
    <row r="37" spans="1:10" ht="13.8" thickBot="1" x14ac:dyDescent="0.3">
      <c r="A37" s="297"/>
      <c r="B37" s="192" t="s">
        <v>64</v>
      </c>
      <c r="C37" s="307"/>
      <c r="D37" s="226">
        <v>0</v>
      </c>
      <c r="E37" s="226">
        <v>0</v>
      </c>
      <c r="F37" s="226">
        <v>0</v>
      </c>
      <c r="G37" s="226">
        <v>0</v>
      </c>
      <c r="H37" s="226">
        <v>0</v>
      </c>
      <c r="I37" s="226">
        <v>0</v>
      </c>
      <c r="J37" s="226">
        <v>0</v>
      </c>
    </row>
    <row r="38" spans="1:10" x14ac:dyDescent="0.25">
      <c r="A38" s="295">
        <f>A32+1</f>
        <v>6</v>
      </c>
      <c r="B38" s="190" t="s">
        <v>59</v>
      </c>
      <c r="C38" s="305">
        <v>71</v>
      </c>
      <c r="D38" s="219">
        <v>-2</v>
      </c>
      <c r="E38" s="220">
        <v>-3</v>
      </c>
      <c r="F38" s="219">
        <v>-3</v>
      </c>
      <c r="G38" s="220">
        <v>-1</v>
      </c>
      <c r="H38" s="219">
        <v>0</v>
      </c>
      <c r="I38" s="220">
        <v>-1</v>
      </c>
      <c r="J38" s="221">
        <v>-2</v>
      </c>
    </row>
    <row r="39" spans="1:10" x14ac:dyDescent="0.25">
      <c r="A39" s="296"/>
      <c r="B39" s="191" t="s">
        <v>60</v>
      </c>
      <c r="C39" s="306"/>
      <c r="D39" s="286">
        <v>-1</v>
      </c>
      <c r="E39" s="223">
        <v>-1</v>
      </c>
      <c r="F39" s="286">
        <v>-1</v>
      </c>
      <c r="G39" s="223">
        <v>-1</v>
      </c>
      <c r="H39" s="286">
        <v>0</v>
      </c>
      <c r="I39" s="223">
        <v>-1</v>
      </c>
      <c r="J39" s="224">
        <v>-2</v>
      </c>
    </row>
    <row r="40" spans="1:10" x14ac:dyDescent="0.25">
      <c r="A40" s="296"/>
      <c r="B40" s="191" t="s">
        <v>61</v>
      </c>
      <c r="C40" s="306"/>
      <c r="D40" s="286">
        <v>-3</v>
      </c>
      <c r="E40" s="223">
        <v>-3</v>
      </c>
      <c r="F40" s="286">
        <v>-3</v>
      </c>
      <c r="G40" s="223">
        <v>-3</v>
      </c>
      <c r="H40" s="286">
        <v>0</v>
      </c>
      <c r="I40" s="223">
        <v>-1</v>
      </c>
      <c r="J40" s="224">
        <v>-3</v>
      </c>
    </row>
    <row r="41" spans="1:10" x14ac:dyDescent="0.25">
      <c r="A41" s="296"/>
      <c r="B41" s="191" t="s">
        <v>62</v>
      </c>
      <c r="C41" s="306"/>
      <c r="D41" s="286">
        <v>0</v>
      </c>
      <c r="E41" s="223">
        <v>0</v>
      </c>
      <c r="F41" s="286">
        <v>0</v>
      </c>
      <c r="G41" s="223">
        <v>0</v>
      </c>
      <c r="H41" s="286">
        <v>0</v>
      </c>
      <c r="I41" s="223">
        <v>0</v>
      </c>
      <c r="J41" s="224">
        <v>0</v>
      </c>
    </row>
    <row r="42" spans="1:10" x14ac:dyDescent="0.25">
      <c r="A42" s="296"/>
      <c r="B42" s="191" t="s">
        <v>63</v>
      </c>
      <c r="C42" s="306"/>
      <c r="D42" s="223">
        <v>0</v>
      </c>
      <c r="E42" s="223">
        <v>0</v>
      </c>
      <c r="F42" s="223">
        <v>0</v>
      </c>
      <c r="G42" s="223">
        <v>0</v>
      </c>
      <c r="H42" s="223">
        <v>0</v>
      </c>
      <c r="I42" s="223">
        <v>0</v>
      </c>
      <c r="J42" s="223">
        <v>0</v>
      </c>
    </row>
    <row r="43" spans="1:10" ht="13.8" thickBot="1" x14ac:dyDescent="0.3">
      <c r="A43" s="297"/>
      <c r="B43" s="192" t="s">
        <v>64</v>
      </c>
      <c r="C43" s="307"/>
      <c r="D43" s="226">
        <v>0</v>
      </c>
      <c r="E43" s="226">
        <v>0</v>
      </c>
      <c r="F43" s="226">
        <v>0</v>
      </c>
      <c r="G43" s="226">
        <v>0</v>
      </c>
      <c r="H43" s="226">
        <v>0</v>
      </c>
      <c r="I43" s="226">
        <v>0</v>
      </c>
      <c r="J43" s="226">
        <v>0</v>
      </c>
    </row>
    <row r="44" spans="1:10" x14ac:dyDescent="0.25">
      <c r="A44" s="295">
        <f>A38+1</f>
        <v>7</v>
      </c>
      <c r="B44" s="190" t="s">
        <v>59</v>
      </c>
      <c r="C44" s="305" t="s">
        <v>220</v>
      </c>
      <c r="D44" s="219">
        <v>-2</v>
      </c>
      <c r="E44" s="220">
        <v>-2</v>
      </c>
      <c r="F44" s="219">
        <v>-2</v>
      </c>
      <c r="G44" s="220">
        <v>-1</v>
      </c>
      <c r="H44" s="219">
        <v>0</v>
      </c>
      <c r="I44" s="220">
        <v>-1</v>
      </c>
      <c r="J44" s="221">
        <v>-3</v>
      </c>
    </row>
    <row r="45" spans="1:10" x14ac:dyDescent="0.25">
      <c r="A45" s="296"/>
      <c r="B45" s="191" t="s">
        <v>60</v>
      </c>
      <c r="C45" s="306"/>
      <c r="D45" s="286">
        <v>-2</v>
      </c>
      <c r="E45" s="223">
        <v>-2</v>
      </c>
      <c r="F45" s="286">
        <v>-2</v>
      </c>
      <c r="G45" s="223">
        <v>-1</v>
      </c>
      <c r="H45" s="286">
        <v>0</v>
      </c>
      <c r="I45" s="223">
        <v>-1</v>
      </c>
      <c r="J45" s="224">
        <v>-2</v>
      </c>
    </row>
    <row r="46" spans="1:10" x14ac:dyDescent="0.25">
      <c r="A46" s="296"/>
      <c r="B46" s="191" t="s">
        <v>61</v>
      </c>
      <c r="C46" s="306"/>
      <c r="D46" s="286">
        <v>-1</v>
      </c>
      <c r="E46" s="223">
        <v>-3</v>
      </c>
      <c r="F46" s="286">
        <v>-3</v>
      </c>
      <c r="G46" s="223">
        <v>-1</v>
      </c>
      <c r="H46" s="286">
        <v>0</v>
      </c>
      <c r="I46" s="223">
        <v>-1</v>
      </c>
      <c r="J46" s="224">
        <v>-1</v>
      </c>
    </row>
    <row r="47" spans="1:10" x14ac:dyDescent="0.25">
      <c r="A47" s="296"/>
      <c r="B47" s="191" t="s">
        <v>62</v>
      </c>
      <c r="C47" s="306"/>
      <c r="D47" s="286">
        <v>0</v>
      </c>
      <c r="E47" s="223">
        <v>0</v>
      </c>
      <c r="F47" s="286">
        <v>0</v>
      </c>
      <c r="G47" s="223">
        <v>0</v>
      </c>
      <c r="H47" s="286">
        <v>0</v>
      </c>
      <c r="I47" s="223">
        <v>0</v>
      </c>
      <c r="J47" s="224">
        <v>0</v>
      </c>
    </row>
    <row r="48" spans="1:10" x14ac:dyDescent="0.25">
      <c r="A48" s="296"/>
      <c r="B48" s="191" t="s">
        <v>63</v>
      </c>
      <c r="C48" s="306"/>
      <c r="D48" s="223">
        <v>0</v>
      </c>
      <c r="E48" s="223">
        <v>0</v>
      </c>
      <c r="F48" s="223">
        <v>0</v>
      </c>
      <c r="G48" s="223">
        <v>0</v>
      </c>
      <c r="H48" s="223">
        <v>0</v>
      </c>
      <c r="I48" s="223">
        <v>0</v>
      </c>
      <c r="J48" s="223">
        <v>0</v>
      </c>
    </row>
    <row r="49" spans="1:10" ht="13.8" thickBot="1" x14ac:dyDescent="0.3">
      <c r="A49" s="297"/>
      <c r="B49" s="192" t="s">
        <v>64</v>
      </c>
      <c r="C49" s="307"/>
      <c r="D49" s="226">
        <v>0</v>
      </c>
      <c r="E49" s="226">
        <v>0</v>
      </c>
      <c r="F49" s="226">
        <v>0</v>
      </c>
      <c r="G49" s="226">
        <v>0</v>
      </c>
      <c r="H49" s="226">
        <v>0</v>
      </c>
      <c r="I49" s="226">
        <v>0</v>
      </c>
      <c r="J49" s="226">
        <v>0</v>
      </c>
    </row>
    <row r="50" spans="1:10" x14ac:dyDescent="0.25">
      <c r="A50" s="295">
        <f>A44+1</f>
        <v>8</v>
      </c>
      <c r="B50" s="190" t="s">
        <v>59</v>
      </c>
      <c r="C50" s="305" t="s">
        <v>221</v>
      </c>
      <c r="D50" s="219">
        <v>-1</v>
      </c>
      <c r="E50" s="220">
        <v>-1</v>
      </c>
      <c r="F50" s="219">
        <v>-1</v>
      </c>
      <c r="G50" s="220">
        <v>0</v>
      </c>
      <c r="H50" s="219">
        <v>0</v>
      </c>
      <c r="I50" s="220">
        <v>0</v>
      </c>
      <c r="J50" s="221">
        <v>-1</v>
      </c>
    </row>
    <row r="51" spans="1:10" x14ac:dyDescent="0.25">
      <c r="A51" s="296"/>
      <c r="B51" s="191" t="s">
        <v>60</v>
      </c>
      <c r="C51" s="306"/>
      <c r="D51" s="286">
        <v>-1</v>
      </c>
      <c r="E51" s="223">
        <v>-1</v>
      </c>
      <c r="F51" s="286">
        <v>-1</v>
      </c>
      <c r="G51" s="223">
        <v>0</v>
      </c>
      <c r="H51" s="286">
        <v>0</v>
      </c>
      <c r="I51" s="223">
        <v>0</v>
      </c>
      <c r="J51" s="224">
        <v>-1</v>
      </c>
    </row>
    <row r="52" spans="1:10" x14ac:dyDescent="0.25">
      <c r="A52" s="296"/>
      <c r="B52" s="191" t="s">
        <v>61</v>
      </c>
      <c r="C52" s="306"/>
      <c r="D52" s="286">
        <v>-1</v>
      </c>
      <c r="E52" s="223">
        <v>-1</v>
      </c>
      <c r="F52" s="286">
        <v>-1</v>
      </c>
      <c r="G52" s="223">
        <v>0</v>
      </c>
      <c r="H52" s="286">
        <v>0</v>
      </c>
      <c r="I52" s="223">
        <v>0</v>
      </c>
      <c r="J52" s="224">
        <v>-1</v>
      </c>
    </row>
    <row r="53" spans="1:10" x14ac:dyDescent="0.25">
      <c r="A53" s="296"/>
      <c r="B53" s="191" t="s">
        <v>62</v>
      </c>
      <c r="C53" s="306"/>
      <c r="D53" s="286">
        <v>0</v>
      </c>
      <c r="E53" s="223">
        <v>0</v>
      </c>
      <c r="F53" s="286">
        <v>0</v>
      </c>
      <c r="G53" s="223">
        <v>0</v>
      </c>
      <c r="H53" s="286">
        <v>0</v>
      </c>
      <c r="I53" s="223">
        <v>0</v>
      </c>
      <c r="J53" s="224">
        <v>0</v>
      </c>
    </row>
    <row r="54" spans="1:10" x14ac:dyDescent="0.25">
      <c r="A54" s="296"/>
      <c r="B54" s="191" t="s">
        <v>63</v>
      </c>
      <c r="C54" s="306"/>
      <c r="D54" s="223">
        <v>0</v>
      </c>
      <c r="E54" s="223">
        <v>0</v>
      </c>
      <c r="F54" s="223">
        <v>0</v>
      </c>
      <c r="G54" s="223">
        <v>0</v>
      </c>
      <c r="H54" s="223">
        <v>0</v>
      </c>
      <c r="I54" s="223">
        <v>0</v>
      </c>
      <c r="J54" s="223">
        <v>0</v>
      </c>
    </row>
    <row r="55" spans="1:10" ht="13.8" thickBot="1" x14ac:dyDescent="0.3">
      <c r="A55" s="297"/>
      <c r="B55" s="192" t="s">
        <v>64</v>
      </c>
      <c r="C55" s="307"/>
      <c r="D55" s="226">
        <v>0</v>
      </c>
      <c r="E55" s="226">
        <v>0</v>
      </c>
      <c r="F55" s="226">
        <v>0</v>
      </c>
      <c r="G55" s="226">
        <v>0</v>
      </c>
      <c r="H55" s="226">
        <v>0</v>
      </c>
      <c r="I55" s="226">
        <v>0</v>
      </c>
      <c r="J55" s="226">
        <v>0</v>
      </c>
    </row>
    <row r="56" spans="1:10" x14ac:dyDescent="0.25">
      <c r="A56" s="295">
        <f>A50+1</f>
        <v>9</v>
      </c>
      <c r="B56" s="190" t="s">
        <v>59</v>
      </c>
      <c r="C56" s="305" t="s">
        <v>222</v>
      </c>
      <c r="D56" s="219">
        <v>-1</v>
      </c>
      <c r="E56" s="220">
        <v>-1</v>
      </c>
      <c r="F56" s="219">
        <v>-1</v>
      </c>
      <c r="G56" s="220">
        <v>0</v>
      </c>
      <c r="H56" s="219">
        <v>0</v>
      </c>
      <c r="I56" s="220">
        <v>0</v>
      </c>
      <c r="J56" s="221">
        <v>-1</v>
      </c>
    </row>
    <row r="57" spans="1:10" x14ac:dyDescent="0.25">
      <c r="A57" s="296"/>
      <c r="B57" s="191" t="s">
        <v>60</v>
      </c>
      <c r="C57" s="306"/>
      <c r="D57" s="286">
        <v>-1</v>
      </c>
      <c r="E57" s="223">
        <v>-1</v>
      </c>
      <c r="F57" s="286">
        <v>-1</v>
      </c>
      <c r="G57" s="223">
        <v>0</v>
      </c>
      <c r="H57" s="286">
        <v>0</v>
      </c>
      <c r="I57" s="223">
        <v>0</v>
      </c>
      <c r="J57" s="224">
        <v>-1</v>
      </c>
    </row>
    <row r="58" spans="1:10" x14ac:dyDescent="0.25">
      <c r="A58" s="296"/>
      <c r="B58" s="191" t="s">
        <v>61</v>
      </c>
      <c r="C58" s="306"/>
      <c r="D58" s="286">
        <v>-1</v>
      </c>
      <c r="E58" s="223">
        <v>-1</v>
      </c>
      <c r="F58" s="286">
        <v>-1</v>
      </c>
      <c r="G58" s="223">
        <v>0</v>
      </c>
      <c r="H58" s="286">
        <v>0</v>
      </c>
      <c r="I58" s="223">
        <v>0</v>
      </c>
      <c r="J58" s="224">
        <v>-1</v>
      </c>
    </row>
    <row r="59" spans="1:10" x14ac:dyDescent="0.25">
      <c r="A59" s="296"/>
      <c r="B59" s="191" t="s">
        <v>62</v>
      </c>
      <c r="C59" s="306"/>
      <c r="D59" s="223">
        <v>0</v>
      </c>
      <c r="E59" s="223">
        <v>0</v>
      </c>
      <c r="F59" s="223">
        <v>0</v>
      </c>
      <c r="G59" s="223">
        <v>0</v>
      </c>
      <c r="H59" s="223">
        <v>0</v>
      </c>
      <c r="I59" s="223">
        <v>0</v>
      </c>
      <c r="J59" s="223">
        <v>0</v>
      </c>
    </row>
    <row r="60" spans="1:10" x14ac:dyDescent="0.25">
      <c r="A60" s="296"/>
      <c r="B60" s="191" t="s">
        <v>63</v>
      </c>
      <c r="C60" s="306"/>
      <c r="D60" s="223">
        <v>0</v>
      </c>
      <c r="E60" s="223">
        <v>0</v>
      </c>
      <c r="F60" s="223">
        <v>0</v>
      </c>
      <c r="G60" s="223">
        <v>0</v>
      </c>
      <c r="H60" s="223">
        <v>0</v>
      </c>
      <c r="I60" s="223">
        <v>0</v>
      </c>
      <c r="J60" s="223">
        <v>0</v>
      </c>
    </row>
    <row r="61" spans="1:10" ht="13.8" thickBot="1" x14ac:dyDescent="0.3">
      <c r="A61" s="297"/>
      <c r="B61" s="192" t="s">
        <v>64</v>
      </c>
      <c r="C61" s="307"/>
      <c r="D61" s="226">
        <v>0</v>
      </c>
      <c r="E61" s="226">
        <v>0</v>
      </c>
      <c r="F61" s="226">
        <v>0</v>
      </c>
      <c r="G61" s="226">
        <v>0</v>
      </c>
      <c r="H61" s="226">
        <v>0</v>
      </c>
      <c r="I61" s="226">
        <v>0</v>
      </c>
      <c r="J61" s="226">
        <v>0</v>
      </c>
    </row>
    <row r="62" spans="1:10" x14ac:dyDescent="0.25">
      <c r="A62" s="295">
        <f>A56+1</f>
        <v>10</v>
      </c>
      <c r="B62" s="190" t="s">
        <v>59</v>
      </c>
      <c r="C62" s="305" t="s">
        <v>223</v>
      </c>
      <c r="D62" s="219">
        <v>-1</v>
      </c>
      <c r="E62" s="220">
        <v>-1</v>
      </c>
      <c r="F62" s="219">
        <v>-1</v>
      </c>
      <c r="G62" s="220">
        <v>0</v>
      </c>
      <c r="H62" s="219">
        <v>0</v>
      </c>
      <c r="I62" s="220">
        <v>0</v>
      </c>
      <c r="J62" s="221">
        <v>-1</v>
      </c>
    </row>
    <row r="63" spans="1:10" x14ac:dyDescent="0.25">
      <c r="A63" s="296"/>
      <c r="B63" s="191" t="s">
        <v>60</v>
      </c>
      <c r="C63" s="306"/>
      <c r="D63" s="286">
        <v>-1</v>
      </c>
      <c r="E63" s="223">
        <v>-1</v>
      </c>
      <c r="F63" s="286">
        <v>-1</v>
      </c>
      <c r="G63" s="223">
        <v>0</v>
      </c>
      <c r="H63" s="286">
        <v>0</v>
      </c>
      <c r="I63" s="223">
        <v>0</v>
      </c>
      <c r="J63" s="224">
        <v>-1</v>
      </c>
    </row>
    <row r="64" spans="1:10" x14ac:dyDescent="0.25">
      <c r="A64" s="296"/>
      <c r="B64" s="191" t="s">
        <v>61</v>
      </c>
      <c r="C64" s="306"/>
      <c r="D64" s="286">
        <v>-1</v>
      </c>
      <c r="E64" s="223">
        <v>-1</v>
      </c>
      <c r="F64" s="286">
        <v>-1</v>
      </c>
      <c r="G64" s="223">
        <v>0</v>
      </c>
      <c r="H64" s="286">
        <v>0</v>
      </c>
      <c r="I64" s="223">
        <v>0</v>
      </c>
      <c r="J64" s="224">
        <v>-1</v>
      </c>
    </row>
    <row r="65" spans="1:10" x14ac:dyDescent="0.25">
      <c r="A65" s="296"/>
      <c r="B65" s="191" t="s">
        <v>62</v>
      </c>
      <c r="C65" s="306"/>
      <c r="D65" s="286">
        <v>0</v>
      </c>
      <c r="E65" s="223">
        <v>0</v>
      </c>
      <c r="F65" s="286">
        <v>0</v>
      </c>
      <c r="G65" s="223">
        <v>0</v>
      </c>
      <c r="H65" s="286">
        <v>0</v>
      </c>
      <c r="I65" s="223">
        <v>0</v>
      </c>
      <c r="J65" s="224">
        <v>0</v>
      </c>
    </row>
    <row r="66" spans="1:10" x14ac:dyDescent="0.25">
      <c r="A66" s="296"/>
      <c r="B66" s="191" t="s">
        <v>63</v>
      </c>
      <c r="C66" s="306"/>
      <c r="D66" s="223">
        <v>0</v>
      </c>
      <c r="E66" s="223">
        <v>0</v>
      </c>
      <c r="F66" s="223">
        <v>0</v>
      </c>
      <c r="G66" s="223">
        <v>0</v>
      </c>
      <c r="H66" s="223">
        <v>0</v>
      </c>
      <c r="I66" s="223">
        <v>0</v>
      </c>
      <c r="J66" s="223">
        <v>0</v>
      </c>
    </row>
    <row r="67" spans="1:10" ht="13.8" thickBot="1" x14ac:dyDescent="0.3">
      <c r="A67" s="297"/>
      <c r="B67" s="192" t="s">
        <v>64</v>
      </c>
      <c r="C67" s="307"/>
      <c r="D67" s="226">
        <v>0</v>
      </c>
      <c r="E67" s="226">
        <v>0</v>
      </c>
      <c r="F67" s="226">
        <v>0</v>
      </c>
      <c r="G67" s="226">
        <v>0</v>
      </c>
      <c r="H67" s="226">
        <v>0</v>
      </c>
      <c r="I67" s="226">
        <v>0</v>
      </c>
      <c r="J67" s="226">
        <v>0</v>
      </c>
    </row>
    <row r="68" spans="1:10" x14ac:dyDescent="0.25">
      <c r="A68" s="295">
        <f>A62+1</f>
        <v>11</v>
      </c>
      <c r="B68" s="190" t="s">
        <v>59</v>
      </c>
      <c r="C68" s="305"/>
      <c r="D68" s="219"/>
      <c r="E68" s="220"/>
      <c r="F68" s="219"/>
      <c r="G68" s="220"/>
      <c r="H68" s="219"/>
      <c r="I68" s="220"/>
      <c r="J68" s="221"/>
    </row>
    <row r="69" spans="1:10" x14ac:dyDescent="0.25">
      <c r="A69" s="296"/>
      <c r="B69" s="191" t="s">
        <v>60</v>
      </c>
      <c r="C69" s="306"/>
      <c r="D69" s="222"/>
      <c r="E69" s="223"/>
      <c r="F69" s="222"/>
      <c r="G69" s="223"/>
      <c r="H69" s="222"/>
      <c r="I69" s="223"/>
      <c r="J69" s="224"/>
    </row>
    <row r="70" spans="1:10" x14ac:dyDescent="0.25">
      <c r="A70" s="296"/>
      <c r="B70" s="191" t="s">
        <v>61</v>
      </c>
      <c r="C70" s="306"/>
      <c r="D70" s="222"/>
      <c r="E70" s="223"/>
      <c r="F70" s="222"/>
      <c r="G70" s="223"/>
      <c r="H70" s="222"/>
      <c r="I70" s="223"/>
      <c r="J70" s="224"/>
    </row>
    <row r="71" spans="1:10" x14ac:dyDescent="0.25">
      <c r="A71" s="296"/>
      <c r="B71" s="191" t="s">
        <v>62</v>
      </c>
      <c r="C71" s="306"/>
      <c r="D71" s="222"/>
      <c r="E71" s="223"/>
      <c r="F71" s="222"/>
      <c r="G71" s="223"/>
      <c r="H71" s="222"/>
      <c r="I71" s="223"/>
      <c r="J71" s="224"/>
    </row>
    <row r="72" spans="1:10" x14ac:dyDescent="0.25">
      <c r="A72" s="296"/>
      <c r="B72" s="191" t="s">
        <v>63</v>
      </c>
      <c r="C72" s="306"/>
      <c r="D72" s="222"/>
      <c r="E72" s="223"/>
      <c r="F72" s="222"/>
      <c r="G72" s="223"/>
      <c r="H72" s="222"/>
      <c r="I72" s="223"/>
      <c r="J72" s="224"/>
    </row>
    <row r="73" spans="1:10" ht="13.8" thickBot="1" x14ac:dyDescent="0.3">
      <c r="A73" s="297"/>
      <c r="B73" s="192" t="s">
        <v>64</v>
      </c>
      <c r="C73" s="307"/>
      <c r="D73" s="225"/>
      <c r="E73" s="226"/>
      <c r="F73" s="225"/>
      <c r="G73" s="226"/>
      <c r="H73" s="225"/>
      <c r="I73" s="226"/>
      <c r="J73" s="227"/>
    </row>
    <row r="74" spans="1:10" x14ac:dyDescent="0.25">
      <c r="A74" s="295">
        <f>A68+1</f>
        <v>12</v>
      </c>
      <c r="B74" s="190" t="s">
        <v>59</v>
      </c>
      <c r="C74" s="305"/>
      <c r="D74" s="219"/>
      <c r="E74" s="220"/>
      <c r="F74" s="219"/>
      <c r="G74" s="220"/>
      <c r="H74" s="219"/>
      <c r="I74" s="220"/>
      <c r="J74" s="221"/>
    </row>
    <row r="75" spans="1:10" x14ac:dyDescent="0.25">
      <c r="A75" s="296"/>
      <c r="B75" s="191" t="s">
        <v>60</v>
      </c>
      <c r="C75" s="306"/>
      <c r="D75" s="222"/>
      <c r="E75" s="223"/>
      <c r="F75" s="222"/>
      <c r="G75" s="223"/>
      <c r="H75" s="222"/>
      <c r="I75" s="223"/>
      <c r="J75" s="224"/>
    </row>
    <row r="76" spans="1:10" x14ac:dyDescent="0.25">
      <c r="A76" s="296"/>
      <c r="B76" s="191" t="s">
        <v>61</v>
      </c>
      <c r="C76" s="306"/>
      <c r="D76" s="222"/>
      <c r="E76" s="223"/>
      <c r="F76" s="222"/>
      <c r="G76" s="223"/>
      <c r="H76" s="222"/>
      <c r="I76" s="223"/>
      <c r="J76" s="224"/>
    </row>
    <row r="77" spans="1:10" x14ac:dyDescent="0.25">
      <c r="A77" s="296"/>
      <c r="B77" s="191" t="s">
        <v>62</v>
      </c>
      <c r="C77" s="306"/>
      <c r="D77" s="222"/>
      <c r="E77" s="223"/>
      <c r="F77" s="222"/>
      <c r="G77" s="223"/>
      <c r="H77" s="222"/>
      <c r="I77" s="223"/>
      <c r="J77" s="224"/>
    </row>
    <row r="78" spans="1:10" x14ac:dyDescent="0.25">
      <c r="A78" s="296"/>
      <c r="B78" s="191" t="s">
        <v>63</v>
      </c>
      <c r="C78" s="306"/>
      <c r="D78" s="222"/>
      <c r="E78" s="223"/>
      <c r="F78" s="222"/>
      <c r="G78" s="223"/>
      <c r="H78" s="222"/>
      <c r="I78" s="223"/>
      <c r="J78" s="224"/>
    </row>
    <row r="79" spans="1:10" ht="13.8" thickBot="1" x14ac:dyDescent="0.3">
      <c r="A79" s="297"/>
      <c r="B79" s="192" t="s">
        <v>64</v>
      </c>
      <c r="C79" s="307"/>
      <c r="D79" s="225"/>
      <c r="E79" s="226"/>
      <c r="F79" s="225"/>
      <c r="G79" s="226"/>
      <c r="H79" s="225"/>
      <c r="I79" s="226"/>
      <c r="J79" s="227"/>
    </row>
    <row r="80" spans="1:10" x14ac:dyDescent="0.25">
      <c r="A80" s="295">
        <f>A74+1</f>
        <v>13</v>
      </c>
      <c r="B80" s="191" t="s">
        <v>59</v>
      </c>
      <c r="C80" s="305"/>
      <c r="D80" s="222"/>
      <c r="E80" s="223"/>
      <c r="F80" s="222"/>
      <c r="G80" s="223"/>
      <c r="H80" s="222"/>
      <c r="I80" s="223"/>
      <c r="J80" s="224"/>
    </row>
    <row r="81" spans="1:10" x14ac:dyDescent="0.25">
      <c r="A81" s="296"/>
      <c r="B81" s="191" t="s">
        <v>60</v>
      </c>
      <c r="C81" s="306"/>
      <c r="D81" s="222"/>
      <c r="E81" s="223"/>
      <c r="F81" s="222"/>
      <c r="G81" s="223"/>
      <c r="H81" s="222"/>
      <c r="I81" s="223"/>
      <c r="J81" s="224"/>
    </row>
    <row r="82" spans="1:10" x14ac:dyDescent="0.25">
      <c r="A82" s="296"/>
      <c r="B82" s="191" t="s">
        <v>61</v>
      </c>
      <c r="C82" s="306"/>
      <c r="D82" s="222"/>
      <c r="E82" s="223"/>
      <c r="F82" s="222"/>
      <c r="G82" s="223"/>
      <c r="H82" s="222"/>
      <c r="I82" s="223"/>
      <c r="J82" s="224"/>
    </row>
    <row r="83" spans="1:10" x14ac:dyDescent="0.25">
      <c r="A83" s="296"/>
      <c r="B83" s="191" t="s">
        <v>62</v>
      </c>
      <c r="C83" s="306"/>
      <c r="D83" s="222"/>
      <c r="E83" s="223"/>
      <c r="F83" s="222"/>
      <c r="G83" s="223"/>
      <c r="H83" s="222"/>
      <c r="I83" s="223"/>
      <c r="J83" s="224"/>
    </row>
    <row r="84" spans="1:10" x14ac:dyDescent="0.25">
      <c r="A84" s="296"/>
      <c r="B84" s="191" t="s">
        <v>63</v>
      </c>
      <c r="C84" s="306"/>
      <c r="D84" s="222"/>
      <c r="E84" s="223"/>
      <c r="F84" s="222"/>
      <c r="G84" s="223"/>
      <c r="H84" s="222"/>
      <c r="I84" s="223"/>
      <c r="J84" s="224"/>
    </row>
    <row r="85" spans="1:10" ht="13.8" thickBot="1" x14ac:dyDescent="0.3">
      <c r="A85" s="297"/>
      <c r="B85" s="191" t="s">
        <v>64</v>
      </c>
      <c r="C85" s="307"/>
      <c r="D85" s="222"/>
      <c r="E85" s="223"/>
      <c r="F85" s="222"/>
      <c r="G85" s="223"/>
      <c r="H85" s="222"/>
      <c r="I85" s="223"/>
      <c r="J85" s="224"/>
    </row>
    <row r="86" spans="1:10" x14ac:dyDescent="0.25">
      <c r="A86" s="295">
        <f>A80+1</f>
        <v>14</v>
      </c>
      <c r="B86" s="190" t="s">
        <v>59</v>
      </c>
      <c r="C86" s="305"/>
      <c r="D86" s="219"/>
      <c r="E86" s="220"/>
      <c r="F86" s="219"/>
      <c r="G86" s="220"/>
      <c r="H86" s="219"/>
      <c r="I86" s="220"/>
      <c r="J86" s="221"/>
    </row>
    <row r="87" spans="1:10" x14ac:dyDescent="0.25">
      <c r="A87" s="296"/>
      <c r="B87" s="191" t="s">
        <v>60</v>
      </c>
      <c r="C87" s="306"/>
      <c r="D87" s="222"/>
      <c r="E87" s="223"/>
      <c r="F87" s="222"/>
      <c r="G87" s="223"/>
      <c r="H87" s="222"/>
      <c r="I87" s="223"/>
      <c r="J87" s="224"/>
    </row>
    <row r="88" spans="1:10" x14ac:dyDescent="0.25">
      <c r="A88" s="296"/>
      <c r="B88" s="191" t="s">
        <v>61</v>
      </c>
      <c r="C88" s="306"/>
      <c r="D88" s="222"/>
      <c r="E88" s="223"/>
      <c r="F88" s="222"/>
      <c r="G88" s="223"/>
      <c r="H88" s="222"/>
      <c r="I88" s="223"/>
      <c r="J88" s="224"/>
    </row>
    <row r="89" spans="1:10" x14ac:dyDescent="0.25">
      <c r="A89" s="296"/>
      <c r="B89" s="191" t="s">
        <v>62</v>
      </c>
      <c r="C89" s="306"/>
      <c r="D89" s="222"/>
      <c r="E89" s="223"/>
      <c r="F89" s="222"/>
      <c r="G89" s="223"/>
      <c r="H89" s="222"/>
      <c r="I89" s="223"/>
      <c r="J89" s="224"/>
    </row>
    <row r="90" spans="1:10" x14ac:dyDescent="0.25">
      <c r="A90" s="296"/>
      <c r="B90" s="191" t="s">
        <v>63</v>
      </c>
      <c r="C90" s="306"/>
      <c r="D90" s="222"/>
      <c r="E90" s="223"/>
      <c r="F90" s="222"/>
      <c r="G90" s="223"/>
      <c r="H90" s="222"/>
      <c r="I90" s="223"/>
      <c r="J90" s="224"/>
    </row>
    <row r="91" spans="1:10" ht="13.8" thickBot="1" x14ac:dyDescent="0.3">
      <c r="A91" s="297"/>
      <c r="B91" s="192" t="s">
        <v>64</v>
      </c>
      <c r="C91" s="307"/>
      <c r="D91" s="225"/>
      <c r="E91" s="226"/>
      <c r="F91" s="225"/>
      <c r="G91" s="226"/>
      <c r="H91" s="225"/>
      <c r="I91" s="226"/>
      <c r="J91" s="227"/>
    </row>
    <row r="92" spans="1:10" x14ac:dyDescent="0.25">
      <c r="A92" s="295">
        <f>A86+1</f>
        <v>15</v>
      </c>
      <c r="B92" s="191" t="s">
        <v>59</v>
      </c>
      <c r="C92" s="305"/>
      <c r="D92" s="222"/>
      <c r="E92" s="223"/>
      <c r="F92" s="222"/>
      <c r="G92" s="223"/>
      <c r="H92" s="222"/>
      <c r="I92" s="223"/>
      <c r="J92" s="224"/>
    </row>
    <row r="93" spans="1:10" x14ac:dyDescent="0.25">
      <c r="A93" s="296"/>
      <c r="B93" s="191" t="s">
        <v>60</v>
      </c>
      <c r="C93" s="306"/>
      <c r="D93" s="222"/>
      <c r="E93" s="223"/>
      <c r="F93" s="222"/>
      <c r="G93" s="223"/>
      <c r="H93" s="222"/>
      <c r="I93" s="223"/>
      <c r="J93" s="224"/>
    </row>
    <row r="94" spans="1:10" x14ac:dyDescent="0.25">
      <c r="A94" s="296"/>
      <c r="B94" s="191" t="s">
        <v>61</v>
      </c>
      <c r="C94" s="306"/>
      <c r="D94" s="222"/>
      <c r="E94" s="223"/>
      <c r="F94" s="222"/>
      <c r="G94" s="223"/>
      <c r="H94" s="222"/>
      <c r="I94" s="223"/>
      <c r="J94" s="224"/>
    </row>
    <row r="95" spans="1:10" x14ac:dyDescent="0.25">
      <c r="A95" s="296"/>
      <c r="B95" s="191" t="s">
        <v>62</v>
      </c>
      <c r="C95" s="306"/>
      <c r="D95" s="222"/>
      <c r="E95" s="223"/>
      <c r="F95" s="222"/>
      <c r="G95" s="223"/>
      <c r="H95" s="222"/>
      <c r="I95" s="223"/>
      <c r="J95" s="224"/>
    </row>
    <row r="96" spans="1:10" x14ac:dyDescent="0.25">
      <c r="A96" s="296"/>
      <c r="B96" s="191" t="s">
        <v>63</v>
      </c>
      <c r="C96" s="306"/>
      <c r="D96" s="222"/>
      <c r="E96" s="223"/>
      <c r="F96" s="222"/>
      <c r="G96" s="223"/>
      <c r="H96" s="222"/>
      <c r="I96" s="223"/>
      <c r="J96" s="224"/>
    </row>
    <row r="97" spans="1:10" ht="13.8" thickBot="1" x14ac:dyDescent="0.3">
      <c r="A97" s="297"/>
      <c r="B97" s="191" t="s">
        <v>64</v>
      </c>
      <c r="C97" s="307"/>
      <c r="D97" s="222"/>
      <c r="E97" s="223"/>
      <c r="F97" s="222"/>
      <c r="G97" s="223"/>
      <c r="H97" s="222"/>
      <c r="I97" s="223"/>
      <c r="J97" s="224"/>
    </row>
    <row r="98" spans="1:10" x14ac:dyDescent="0.25">
      <c r="A98" s="295">
        <f>A92+1</f>
        <v>16</v>
      </c>
      <c r="B98" s="190" t="s">
        <v>59</v>
      </c>
      <c r="C98" s="305"/>
      <c r="D98" s="219"/>
      <c r="E98" s="220"/>
      <c r="F98" s="219"/>
      <c r="G98" s="220"/>
      <c r="H98" s="219"/>
      <c r="I98" s="220"/>
      <c r="J98" s="221"/>
    </row>
    <row r="99" spans="1:10" x14ac:dyDescent="0.25">
      <c r="A99" s="296"/>
      <c r="B99" s="191" t="s">
        <v>60</v>
      </c>
      <c r="C99" s="306"/>
      <c r="D99" s="222"/>
      <c r="E99" s="223"/>
      <c r="F99" s="222"/>
      <c r="G99" s="223"/>
      <c r="H99" s="222"/>
      <c r="I99" s="223"/>
      <c r="J99" s="224"/>
    </row>
    <row r="100" spans="1:10" x14ac:dyDescent="0.25">
      <c r="A100" s="296"/>
      <c r="B100" s="191" t="s">
        <v>61</v>
      </c>
      <c r="C100" s="306"/>
      <c r="D100" s="222"/>
      <c r="E100" s="223"/>
      <c r="F100" s="222"/>
      <c r="G100" s="223"/>
      <c r="H100" s="222"/>
      <c r="I100" s="223"/>
      <c r="J100" s="224"/>
    </row>
    <row r="101" spans="1:10" x14ac:dyDescent="0.25">
      <c r="A101" s="296"/>
      <c r="B101" s="191" t="s">
        <v>62</v>
      </c>
      <c r="C101" s="306"/>
      <c r="D101" s="222"/>
      <c r="E101" s="223"/>
      <c r="F101" s="222"/>
      <c r="G101" s="223"/>
      <c r="H101" s="222"/>
      <c r="I101" s="223"/>
      <c r="J101" s="224"/>
    </row>
    <row r="102" spans="1:10" x14ac:dyDescent="0.25">
      <c r="A102" s="296"/>
      <c r="B102" s="191" t="s">
        <v>63</v>
      </c>
      <c r="C102" s="306"/>
      <c r="D102" s="222"/>
      <c r="E102" s="223"/>
      <c r="F102" s="222"/>
      <c r="G102" s="223"/>
      <c r="H102" s="222"/>
      <c r="I102" s="223"/>
      <c r="J102" s="224"/>
    </row>
    <row r="103" spans="1:10" ht="13.8" thickBot="1" x14ac:dyDescent="0.3">
      <c r="A103" s="297"/>
      <c r="B103" s="192" t="s">
        <v>64</v>
      </c>
      <c r="C103" s="307"/>
      <c r="D103" s="225"/>
      <c r="E103" s="226"/>
      <c r="F103" s="225"/>
      <c r="G103" s="226"/>
      <c r="H103" s="225"/>
      <c r="I103" s="226"/>
      <c r="J103" s="227"/>
    </row>
    <row r="104" spans="1:10" x14ac:dyDescent="0.25">
      <c r="A104" s="295">
        <f>A98+1</f>
        <v>17</v>
      </c>
      <c r="B104" s="191" t="s">
        <v>59</v>
      </c>
      <c r="C104" s="305"/>
      <c r="D104" s="222"/>
      <c r="E104" s="223"/>
      <c r="F104" s="222"/>
      <c r="G104" s="223"/>
      <c r="H104" s="222"/>
      <c r="I104" s="223"/>
      <c r="J104" s="224"/>
    </row>
    <row r="105" spans="1:10" x14ac:dyDescent="0.25">
      <c r="A105" s="296"/>
      <c r="B105" s="191" t="s">
        <v>60</v>
      </c>
      <c r="C105" s="306"/>
      <c r="D105" s="222"/>
      <c r="E105" s="223"/>
      <c r="F105" s="222"/>
      <c r="G105" s="223"/>
      <c r="H105" s="222"/>
      <c r="I105" s="223"/>
      <c r="J105" s="224"/>
    </row>
    <row r="106" spans="1:10" x14ac:dyDescent="0.25">
      <c r="A106" s="296"/>
      <c r="B106" s="191" t="s">
        <v>61</v>
      </c>
      <c r="C106" s="306"/>
      <c r="D106" s="222"/>
      <c r="E106" s="223"/>
      <c r="F106" s="222"/>
      <c r="G106" s="223"/>
      <c r="H106" s="222"/>
      <c r="I106" s="223"/>
      <c r="J106" s="224"/>
    </row>
    <row r="107" spans="1:10" x14ac:dyDescent="0.25">
      <c r="A107" s="296"/>
      <c r="B107" s="191" t="s">
        <v>62</v>
      </c>
      <c r="C107" s="306"/>
      <c r="D107" s="222"/>
      <c r="E107" s="223"/>
      <c r="F107" s="222"/>
      <c r="G107" s="223"/>
      <c r="H107" s="222"/>
      <c r="I107" s="223"/>
      <c r="J107" s="224"/>
    </row>
    <row r="108" spans="1:10" x14ac:dyDescent="0.25">
      <c r="A108" s="296"/>
      <c r="B108" s="191" t="s">
        <v>63</v>
      </c>
      <c r="C108" s="306"/>
      <c r="D108" s="222"/>
      <c r="E108" s="223"/>
      <c r="F108" s="222"/>
      <c r="G108" s="223"/>
      <c r="H108" s="222"/>
      <c r="I108" s="223"/>
      <c r="J108" s="224"/>
    </row>
    <row r="109" spans="1:10" ht="13.8" thickBot="1" x14ac:dyDescent="0.3">
      <c r="A109" s="297"/>
      <c r="B109" s="191" t="s">
        <v>64</v>
      </c>
      <c r="C109" s="307"/>
      <c r="D109" s="222"/>
      <c r="E109" s="223"/>
      <c r="F109" s="222"/>
      <c r="G109" s="223"/>
      <c r="H109" s="222"/>
      <c r="I109" s="223"/>
      <c r="J109" s="224"/>
    </row>
    <row r="110" spans="1:10" x14ac:dyDescent="0.25">
      <c r="A110" s="295">
        <f>A104+1</f>
        <v>18</v>
      </c>
      <c r="B110" s="190" t="s">
        <v>59</v>
      </c>
      <c r="C110" s="305"/>
      <c r="D110" s="219"/>
      <c r="E110" s="220"/>
      <c r="F110" s="219"/>
      <c r="G110" s="220"/>
      <c r="H110" s="219"/>
      <c r="I110" s="220"/>
      <c r="J110" s="221"/>
    </row>
    <row r="111" spans="1:10" x14ac:dyDescent="0.25">
      <c r="A111" s="296"/>
      <c r="B111" s="191" t="s">
        <v>60</v>
      </c>
      <c r="C111" s="306"/>
      <c r="D111" s="222"/>
      <c r="E111" s="223"/>
      <c r="F111" s="222"/>
      <c r="G111" s="223"/>
      <c r="H111" s="222"/>
      <c r="I111" s="223"/>
      <c r="J111" s="224"/>
    </row>
    <row r="112" spans="1:10" x14ac:dyDescent="0.25">
      <c r="A112" s="296"/>
      <c r="B112" s="191" t="s">
        <v>61</v>
      </c>
      <c r="C112" s="306"/>
      <c r="D112" s="222"/>
      <c r="E112" s="223"/>
      <c r="F112" s="222"/>
      <c r="G112" s="223"/>
      <c r="H112" s="222"/>
      <c r="I112" s="223"/>
      <c r="J112" s="224"/>
    </row>
    <row r="113" spans="1:10" x14ac:dyDescent="0.25">
      <c r="A113" s="296"/>
      <c r="B113" s="191" t="s">
        <v>62</v>
      </c>
      <c r="C113" s="306"/>
      <c r="D113" s="222"/>
      <c r="E113" s="223"/>
      <c r="F113" s="222"/>
      <c r="G113" s="223"/>
      <c r="H113" s="222"/>
      <c r="I113" s="223"/>
      <c r="J113" s="224"/>
    </row>
    <row r="114" spans="1:10" x14ac:dyDescent="0.25">
      <c r="A114" s="296"/>
      <c r="B114" s="191" t="s">
        <v>63</v>
      </c>
      <c r="C114" s="306"/>
      <c r="D114" s="222"/>
      <c r="E114" s="223"/>
      <c r="F114" s="222"/>
      <c r="G114" s="223"/>
      <c r="H114" s="222"/>
      <c r="I114" s="223"/>
      <c r="J114" s="224"/>
    </row>
    <row r="115" spans="1:10" ht="13.8" thickBot="1" x14ac:dyDescent="0.3">
      <c r="A115" s="297"/>
      <c r="B115" s="192" t="s">
        <v>64</v>
      </c>
      <c r="C115" s="307"/>
      <c r="D115" s="225"/>
      <c r="E115" s="226"/>
      <c r="F115" s="225"/>
      <c r="G115" s="226"/>
      <c r="H115" s="225"/>
      <c r="I115" s="226"/>
      <c r="J115" s="227"/>
    </row>
    <row r="116" spans="1:10" x14ac:dyDescent="0.25">
      <c r="A116" s="295">
        <f>A110+1</f>
        <v>19</v>
      </c>
      <c r="B116" s="191" t="s">
        <v>59</v>
      </c>
      <c r="C116" s="305"/>
      <c r="D116" s="222"/>
      <c r="E116" s="223"/>
      <c r="F116" s="222"/>
      <c r="G116" s="223"/>
      <c r="H116" s="222"/>
      <c r="I116" s="223"/>
      <c r="J116" s="224"/>
    </row>
    <row r="117" spans="1:10" x14ac:dyDescent="0.25">
      <c r="A117" s="296"/>
      <c r="B117" s="191" t="s">
        <v>60</v>
      </c>
      <c r="C117" s="306"/>
      <c r="D117" s="222"/>
      <c r="E117" s="223"/>
      <c r="F117" s="222"/>
      <c r="G117" s="223"/>
      <c r="H117" s="222"/>
      <c r="I117" s="223"/>
      <c r="J117" s="224"/>
    </row>
    <row r="118" spans="1:10" x14ac:dyDescent="0.25">
      <c r="A118" s="296"/>
      <c r="B118" s="191" t="s">
        <v>61</v>
      </c>
      <c r="C118" s="306"/>
      <c r="D118" s="222"/>
      <c r="E118" s="223"/>
      <c r="F118" s="222"/>
      <c r="G118" s="223"/>
      <c r="H118" s="222"/>
      <c r="I118" s="223"/>
      <c r="J118" s="224"/>
    </row>
    <row r="119" spans="1:10" x14ac:dyDescent="0.25">
      <c r="A119" s="296"/>
      <c r="B119" s="191" t="s">
        <v>62</v>
      </c>
      <c r="C119" s="306"/>
      <c r="D119" s="222"/>
      <c r="E119" s="223"/>
      <c r="F119" s="222"/>
      <c r="G119" s="223"/>
      <c r="H119" s="222"/>
      <c r="I119" s="223"/>
      <c r="J119" s="224"/>
    </row>
    <row r="120" spans="1:10" x14ac:dyDescent="0.25">
      <c r="A120" s="296"/>
      <c r="B120" s="191" t="s">
        <v>63</v>
      </c>
      <c r="C120" s="306"/>
      <c r="D120" s="222"/>
      <c r="E120" s="223"/>
      <c r="F120" s="222"/>
      <c r="G120" s="223"/>
      <c r="H120" s="222"/>
      <c r="I120" s="223"/>
      <c r="J120" s="224"/>
    </row>
    <row r="121" spans="1:10" ht="13.8" thickBot="1" x14ac:dyDescent="0.3">
      <c r="A121" s="297"/>
      <c r="B121" s="191" t="s">
        <v>64</v>
      </c>
      <c r="C121" s="307"/>
      <c r="D121" s="222"/>
      <c r="E121" s="223"/>
      <c r="F121" s="222"/>
      <c r="G121" s="223"/>
      <c r="H121" s="222"/>
      <c r="I121" s="223"/>
      <c r="J121" s="224"/>
    </row>
    <row r="122" spans="1:10" x14ac:dyDescent="0.25">
      <c r="A122" s="295">
        <f>A116+1</f>
        <v>20</v>
      </c>
      <c r="B122" s="190" t="s">
        <v>59</v>
      </c>
      <c r="C122" s="305"/>
      <c r="D122" s="219"/>
      <c r="E122" s="220"/>
      <c r="F122" s="219"/>
      <c r="G122" s="220"/>
      <c r="H122" s="219"/>
      <c r="I122" s="220"/>
      <c r="J122" s="221"/>
    </row>
    <row r="123" spans="1:10" x14ac:dyDescent="0.25">
      <c r="A123" s="296"/>
      <c r="B123" s="191" t="s">
        <v>60</v>
      </c>
      <c r="C123" s="306"/>
      <c r="D123" s="222"/>
      <c r="E123" s="223"/>
      <c r="F123" s="222"/>
      <c r="G123" s="223"/>
      <c r="H123" s="222"/>
      <c r="I123" s="223"/>
      <c r="J123" s="224"/>
    </row>
    <row r="124" spans="1:10" x14ac:dyDescent="0.25">
      <c r="A124" s="296"/>
      <c r="B124" s="191" t="s">
        <v>61</v>
      </c>
      <c r="C124" s="306"/>
      <c r="D124" s="222"/>
      <c r="E124" s="223"/>
      <c r="F124" s="222"/>
      <c r="G124" s="223"/>
      <c r="H124" s="222"/>
      <c r="I124" s="223"/>
      <c r="J124" s="224"/>
    </row>
    <row r="125" spans="1:10" x14ac:dyDescent="0.25">
      <c r="A125" s="296"/>
      <c r="B125" s="191" t="s">
        <v>62</v>
      </c>
      <c r="C125" s="306"/>
      <c r="D125" s="222"/>
      <c r="E125" s="223"/>
      <c r="F125" s="222"/>
      <c r="G125" s="223"/>
      <c r="H125" s="222"/>
      <c r="I125" s="223"/>
      <c r="J125" s="224"/>
    </row>
    <row r="126" spans="1:10" x14ac:dyDescent="0.25">
      <c r="A126" s="296"/>
      <c r="B126" s="191" t="s">
        <v>63</v>
      </c>
      <c r="C126" s="306"/>
      <c r="D126" s="222"/>
      <c r="E126" s="223"/>
      <c r="F126" s="222"/>
      <c r="G126" s="223"/>
      <c r="H126" s="222"/>
      <c r="I126" s="223"/>
      <c r="J126" s="224"/>
    </row>
    <row r="127" spans="1:10" ht="13.8" thickBot="1" x14ac:dyDescent="0.3">
      <c r="A127" s="297"/>
      <c r="B127" s="192" t="s">
        <v>64</v>
      </c>
      <c r="C127" s="307"/>
      <c r="D127" s="225"/>
      <c r="E127" s="226"/>
      <c r="F127" s="225"/>
      <c r="G127" s="226"/>
      <c r="H127" s="225"/>
      <c r="I127" s="226"/>
      <c r="J127" s="227"/>
    </row>
    <row r="128" spans="1:10" x14ac:dyDescent="0.25">
      <c r="A128" s="295">
        <f>A122+1</f>
        <v>21</v>
      </c>
      <c r="B128" s="191" t="s">
        <v>59</v>
      </c>
      <c r="C128" s="305"/>
      <c r="D128" s="222"/>
      <c r="E128" s="223"/>
      <c r="F128" s="222"/>
      <c r="G128" s="223"/>
      <c r="H128" s="222"/>
      <c r="I128" s="223"/>
      <c r="J128" s="224"/>
    </row>
    <row r="129" spans="1:10" x14ac:dyDescent="0.25">
      <c r="A129" s="296"/>
      <c r="B129" s="191" t="s">
        <v>60</v>
      </c>
      <c r="C129" s="306"/>
      <c r="D129" s="222"/>
      <c r="E129" s="223"/>
      <c r="F129" s="222"/>
      <c r="G129" s="223"/>
      <c r="H129" s="222"/>
      <c r="I129" s="223"/>
      <c r="J129" s="224"/>
    </row>
    <row r="130" spans="1:10" x14ac:dyDescent="0.25">
      <c r="A130" s="296"/>
      <c r="B130" s="191" t="s">
        <v>61</v>
      </c>
      <c r="C130" s="306"/>
      <c r="D130" s="222"/>
      <c r="E130" s="223"/>
      <c r="F130" s="222"/>
      <c r="G130" s="223"/>
      <c r="H130" s="222"/>
      <c r="I130" s="223"/>
      <c r="J130" s="224"/>
    </row>
    <row r="131" spans="1:10" x14ac:dyDescent="0.25">
      <c r="A131" s="296"/>
      <c r="B131" s="191" t="s">
        <v>62</v>
      </c>
      <c r="C131" s="306"/>
      <c r="D131" s="222"/>
      <c r="E131" s="223"/>
      <c r="F131" s="222"/>
      <c r="G131" s="223"/>
      <c r="H131" s="222"/>
      <c r="I131" s="223"/>
      <c r="J131" s="224"/>
    </row>
    <row r="132" spans="1:10" x14ac:dyDescent="0.25">
      <c r="A132" s="296"/>
      <c r="B132" s="191" t="s">
        <v>63</v>
      </c>
      <c r="C132" s="306"/>
      <c r="D132" s="222"/>
      <c r="E132" s="223"/>
      <c r="F132" s="222"/>
      <c r="G132" s="223"/>
      <c r="H132" s="222"/>
      <c r="I132" s="223"/>
      <c r="J132" s="224"/>
    </row>
    <row r="133" spans="1:10" ht="13.8" thickBot="1" x14ac:dyDescent="0.3">
      <c r="A133" s="297"/>
      <c r="B133" s="191" t="s">
        <v>64</v>
      </c>
      <c r="C133" s="307"/>
      <c r="D133" s="222"/>
      <c r="E133" s="223"/>
      <c r="F133" s="222"/>
      <c r="G133" s="223"/>
      <c r="H133" s="222"/>
      <c r="I133" s="223"/>
      <c r="J133" s="224"/>
    </row>
    <row r="134" spans="1:10" x14ac:dyDescent="0.25">
      <c r="A134" s="295">
        <f>A128+1</f>
        <v>22</v>
      </c>
      <c r="B134" s="190" t="s">
        <v>59</v>
      </c>
      <c r="C134" s="305"/>
      <c r="D134" s="219"/>
      <c r="E134" s="220"/>
      <c r="F134" s="219"/>
      <c r="G134" s="220"/>
      <c r="H134" s="219"/>
      <c r="I134" s="220"/>
      <c r="J134" s="221"/>
    </row>
    <row r="135" spans="1:10" x14ac:dyDescent="0.25">
      <c r="A135" s="296"/>
      <c r="B135" s="191" t="s">
        <v>60</v>
      </c>
      <c r="C135" s="306"/>
      <c r="D135" s="222"/>
      <c r="E135" s="223"/>
      <c r="F135" s="222"/>
      <c r="G135" s="223"/>
      <c r="H135" s="222"/>
      <c r="I135" s="223"/>
      <c r="J135" s="224"/>
    </row>
    <row r="136" spans="1:10" x14ac:dyDescent="0.25">
      <c r="A136" s="296"/>
      <c r="B136" s="191" t="s">
        <v>61</v>
      </c>
      <c r="C136" s="306"/>
      <c r="D136" s="222"/>
      <c r="E136" s="223"/>
      <c r="F136" s="222"/>
      <c r="G136" s="223"/>
      <c r="H136" s="222"/>
      <c r="I136" s="223"/>
      <c r="J136" s="224"/>
    </row>
    <row r="137" spans="1:10" x14ac:dyDescent="0.25">
      <c r="A137" s="296"/>
      <c r="B137" s="191" t="s">
        <v>62</v>
      </c>
      <c r="C137" s="306"/>
      <c r="D137" s="222"/>
      <c r="E137" s="223"/>
      <c r="F137" s="222"/>
      <c r="G137" s="223"/>
      <c r="H137" s="222"/>
      <c r="I137" s="223"/>
      <c r="J137" s="224"/>
    </row>
    <row r="138" spans="1:10" x14ac:dyDescent="0.25">
      <c r="A138" s="296"/>
      <c r="B138" s="191" t="s">
        <v>63</v>
      </c>
      <c r="C138" s="306"/>
      <c r="D138" s="222"/>
      <c r="E138" s="223"/>
      <c r="F138" s="222"/>
      <c r="G138" s="223"/>
      <c r="H138" s="222"/>
      <c r="I138" s="223"/>
      <c r="J138" s="224"/>
    </row>
    <row r="139" spans="1:10" ht="13.8" thickBot="1" x14ac:dyDescent="0.3">
      <c r="A139" s="297"/>
      <c r="B139" s="192" t="s">
        <v>64</v>
      </c>
      <c r="C139" s="307"/>
      <c r="D139" s="225"/>
      <c r="E139" s="226"/>
      <c r="F139" s="225"/>
      <c r="G139" s="226"/>
      <c r="H139" s="225"/>
      <c r="I139" s="226"/>
      <c r="J139" s="227"/>
    </row>
    <row r="140" spans="1:10" x14ac:dyDescent="0.25">
      <c r="A140" s="295">
        <f>A134+1</f>
        <v>23</v>
      </c>
      <c r="B140" s="191" t="s">
        <v>59</v>
      </c>
      <c r="C140" s="305"/>
      <c r="D140" s="222"/>
      <c r="E140" s="223"/>
      <c r="F140" s="222"/>
      <c r="G140" s="223"/>
      <c r="H140" s="222"/>
      <c r="I140" s="223"/>
      <c r="J140" s="224"/>
    </row>
    <row r="141" spans="1:10" x14ac:dyDescent="0.25">
      <c r="A141" s="296"/>
      <c r="B141" s="191" t="s">
        <v>60</v>
      </c>
      <c r="C141" s="306"/>
      <c r="D141" s="222"/>
      <c r="E141" s="223"/>
      <c r="F141" s="222"/>
      <c r="G141" s="223"/>
      <c r="H141" s="222"/>
      <c r="I141" s="223"/>
      <c r="J141" s="224"/>
    </row>
    <row r="142" spans="1:10" x14ac:dyDescent="0.25">
      <c r="A142" s="296"/>
      <c r="B142" s="191" t="s">
        <v>61</v>
      </c>
      <c r="C142" s="306"/>
      <c r="D142" s="222"/>
      <c r="E142" s="223"/>
      <c r="F142" s="222"/>
      <c r="G142" s="223"/>
      <c r="H142" s="222"/>
      <c r="I142" s="223"/>
      <c r="J142" s="224"/>
    </row>
    <row r="143" spans="1:10" x14ac:dyDescent="0.25">
      <c r="A143" s="296"/>
      <c r="B143" s="191" t="s">
        <v>62</v>
      </c>
      <c r="C143" s="306"/>
      <c r="D143" s="222"/>
      <c r="E143" s="223"/>
      <c r="F143" s="222"/>
      <c r="G143" s="223"/>
      <c r="H143" s="222"/>
      <c r="I143" s="223"/>
      <c r="J143" s="224"/>
    </row>
    <row r="144" spans="1:10" x14ac:dyDescent="0.25">
      <c r="A144" s="296"/>
      <c r="B144" s="191" t="s">
        <v>63</v>
      </c>
      <c r="C144" s="306"/>
      <c r="D144" s="222"/>
      <c r="E144" s="223"/>
      <c r="F144" s="222"/>
      <c r="G144" s="223"/>
      <c r="H144" s="222"/>
      <c r="I144" s="223"/>
      <c r="J144" s="224"/>
    </row>
    <row r="145" spans="1:10" ht="13.8" thickBot="1" x14ac:dyDescent="0.3">
      <c r="A145" s="297"/>
      <c r="B145" s="191" t="s">
        <v>64</v>
      </c>
      <c r="C145" s="307"/>
      <c r="D145" s="222"/>
      <c r="E145" s="223"/>
      <c r="F145" s="222"/>
      <c r="G145" s="223"/>
      <c r="H145" s="222"/>
      <c r="I145" s="223"/>
      <c r="J145" s="224"/>
    </row>
    <row r="146" spans="1:10" x14ac:dyDescent="0.25">
      <c r="A146" s="295">
        <f>A140+1</f>
        <v>24</v>
      </c>
      <c r="B146" s="190" t="s">
        <v>59</v>
      </c>
      <c r="C146" s="305"/>
      <c r="D146" s="219"/>
      <c r="E146" s="220"/>
      <c r="F146" s="219"/>
      <c r="G146" s="220"/>
      <c r="H146" s="219"/>
      <c r="I146" s="220"/>
      <c r="J146" s="221"/>
    </row>
    <row r="147" spans="1:10" x14ac:dyDescent="0.25">
      <c r="A147" s="296"/>
      <c r="B147" s="191" t="s">
        <v>60</v>
      </c>
      <c r="C147" s="306"/>
      <c r="D147" s="222"/>
      <c r="E147" s="223"/>
      <c r="F147" s="222"/>
      <c r="G147" s="223"/>
      <c r="H147" s="222"/>
      <c r="I147" s="223"/>
      <c r="J147" s="224"/>
    </row>
    <row r="148" spans="1:10" x14ac:dyDescent="0.25">
      <c r="A148" s="296"/>
      <c r="B148" s="191" t="s">
        <v>61</v>
      </c>
      <c r="C148" s="306"/>
      <c r="D148" s="222"/>
      <c r="E148" s="223"/>
      <c r="F148" s="222"/>
      <c r="G148" s="223"/>
      <c r="H148" s="222"/>
      <c r="I148" s="223"/>
      <c r="J148" s="224"/>
    </row>
    <row r="149" spans="1:10" x14ac:dyDescent="0.25">
      <c r="A149" s="296"/>
      <c r="B149" s="191" t="s">
        <v>62</v>
      </c>
      <c r="C149" s="306"/>
      <c r="D149" s="222"/>
      <c r="E149" s="223"/>
      <c r="F149" s="222"/>
      <c r="G149" s="223"/>
      <c r="H149" s="222"/>
      <c r="I149" s="223"/>
      <c r="J149" s="224"/>
    </row>
    <row r="150" spans="1:10" x14ac:dyDescent="0.25">
      <c r="A150" s="296"/>
      <c r="B150" s="191" t="s">
        <v>63</v>
      </c>
      <c r="C150" s="306"/>
      <c r="D150" s="222"/>
      <c r="E150" s="223"/>
      <c r="F150" s="222"/>
      <c r="G150" s="223"/>
      <c r="H150" s="222"/>
      <c r="I150" s="223"/>
      <c r="J150" s="224"/>
    </row>
    <row r="151" spans="1:10" ht="13.8" thickBot="1" x14ac:dyDescent="0.3">
      <c r="A151" s="297"/>
      <c r="B151" s="192" t="s">
        <v>64</v>
      </c>
      <c r="C151" s="307"/>
      <c r="D151" s="225"/>
      <c r="E151" s="226"/>
      <c r="F151" s="225"/>
      <c r="G151" s="226"/>
      <c r="H151" s="225"/>
      <c r="I151" s="226"/>
      <c r="J151" s="227"/>
    </row>
    <row r="152" spans="1:10" x14ac:dyDescent="0.25">
      <c r="A152" s="295">
        <f>A146+1</f>
        <v>25</v>
      </c>
      <c r="B152" s="191" t="s">
        <v>59</v>
      </c>
      <c r="C152" s="305"/>
      <c r="D152" s="222"/>
      <c r="E152" s="223"/>
      <c r="F152" s="222"/>
      <c r="G152" s="223"/>
      <c r="H152" s="222"/>
      <c r="I152" s="223"/>
      <c r="J152" s="224"/>
    </row>
    <row r="153" spans="1:10" x14ac:dyDescent="0.25">
      <c r="A153" s="296"/>
      <c r="B153" s="191" t="s">
        <v>60</v>
      </c>
      <c r="C153" s="306"/>
      <c r="D153" s="222"/>
      <c r="E153" s="223"/>
      <c r="F153" s="222"/>
      <c r="G153" s="223"/>
      <c r="H153" s="222"/>
      <c r="I153" s="223"/>
      <c r="J153" s="224"/>
    </row>
    <row r="154" spans="1:10" x14ac:dyDescent="0.25">
      <c r="A154" s="296"/>
      <c r="B154" s="191" t="s">
        <v>61</v>
      </c>
      <c r="C154" s="306"/>
      <c r="D154" s="222"/>
      <c r="E154" s="223"/>
      <c r="F154" s="222"/>
      <c r="G154" s="223"/>
      <c r="H154" s="222"/>
      <c r="I154" s="223"/>
      <c r="J154" s="224"/>
    </row>
    <row r="155" spans="1:10" x14ac:dyDescent="0.25">
      <c r="A155" s="296"/>
      <c r="B155" s="191" t="s">
        <v>62</v>
      </c>
      <c r="C155" s="306"/>
      <c r="D155" s="222"/>
      <c r="E155" s="223"/>
      <c r="F155" s="222"/>
      <c r="G155" s="223"/>
      <c r="H155" s="222"/>
      <c r="I155" s="223"/>
      <c r="J155" s="224"/>
    </row>
    <row r="156" spans="1:10" x14ac:dyDescent="0.25">
      <c r="A156" s="296"/>
      <c r="B156" s="191" t="s">
        <v>63</v>
      </c>
      <c r="C156" s="306"/>
      <c r="D156" s="222"/>
      <c r="E156" s="223"/>
      <c r="F156" s="222"/>
      <c r="G156" s="223"/>
      <c r="H156" s="222"/>
      <c r="I156" s="223"/>
      <c r="J156" s="224"/>
    </row>
    <row r="157" spans="1:10" ht="13.8" thickBot="1" x14ac:dyDescent="0.3">
      <c r="A157" s="297"/>
      <c r="B157" s="191" t="s">
        <v>64</v>
      </c>
      <c r="C157" s="307"/>
      <c r="D157" s="222"/>
      <c r="E157" s="223"/>
      <c r="F157" s="222"/>
      <c r="G157" s="223"/>
      <c r="H157" s="222"/>
      <c r="I157" s="223"/>
      <c r="J157" s="224"/>
    </row>
    <row r="158" spans="1:10" x14ac:dyDescent="0.25">
      <c r="A158" s="295">
        <f>A152+1</f>
        <v>26</v>
      </c>
      <c r="B158" s="190" t="s">
        <v>59</v>
      </c>
      <c r="C158" s="305"/>
      <c r="D158" s="219"/>
      <c r="E158" s="220"/>
      <c r="F158" s="219"/>
      <c r="G158" s="220"/>
      <c r="H158" s="219"/>
      <c r="I158" s="220"/>
      <c r="J158" s="221"/>
    </row>
    <row r="159" spans="1:10" x14ac:dyDescent="0.25">
      <c r="A159" s="296"/>
      <c r="B159" s="191" t="s">
        <v>60</v>
      </c>
      <c r="C159" s="306"/>
      <c r="D159" s="222"/>
      <c r="E159" s="223"/>
      <c r="F159" s="222"/>
      <c r="G159" s="223"/>
      <c r="H159" s="222"/>
      <c r="I159" s="223"/>
      <c r="J159" s="224"/>
    </row>
    <row r="160" spans="1:10" x14ac:dyDescent="0.25">
      <c r="A160" s="296"/>
      <c r="B160" s="191" t="s">
        <v>61</v>
      </c>
      <c r="C160" s="306"/>
      <c r="D160" s="222"/>
      <c r="E160" s="223"/>
      <c r="F160" s="222"/>
      <c r="G160" s="223"/>
      <c r="H160" s="222"/>
      <c r="I160" s="223"/>
      <c r="J160" s="224"/>
    </row>
    <row r="161" spans="1:10" x14ac:dyDescent="0.25">
      <c r="A161" s="296"/>
      <c r="B161" s="191" t="s">
        <v>62</v>
      </c>
      <c r="C161" s="306"/>
      <c r="D161" s="222"/>
      <c r="E161" s="223"/>
      <c r="F161" s="222"/>
      <c r="G161" s="223"/>
      <c r="H161" s="222"/>
      <c r="I161" s="223"/>
      <c r="J161" s="224"/>
    </row>
    <row r="162" spans="1:10" x14ac:dyDescent="0.25">
      <c r="A162" s="296"/>
      <c r="B162" s="191" t="s">
        <v>63</v>
      </c>
      <c r="C162" s="306"/>
      <c r="D162" s="222"/>
      <c r="E162" s="223"/>
      <c r="F162" s="222"/>
      <c r="G162" s="223"/>
      <c r="H162" s="222"/>
      <c r="I162" s="223"/>
      <c r="J162" s="224"/>
    </row>
    <row r="163" spans="1:10" ht="13.8" thickBot="1" x14ac:dyDescent="0.3">
      <c r="A163" s="297"/>
      <c r="B163" s="192" t="s">
        <v>64</v>
      </c>
      <c r="C163" s="307"/>
      <c r="D163" s="225"/>
      <c r="E163" s="226"/>
      <c r="F163" s="225"/>
      <c r="G163" s="226"/>
      <c r="H163" s="225"/>
      <c r="I163" s="226"/>
      <c r="J163" s="227"/>
    </row>
    <row r="164" spans="1:10" x14ac:dyDescent="0.25">
      <c r="A164" s="295">
        <f>A158+1</f>
        <v>27</v>
      </c>
      <c r="B164" s="191" t="s">
        <v>59</v>
      </c>
      <c r="C164" s="305"/>
      <c r="D164" s="222"/>
      <c r="E164" s="223"/>
      <c r="F164" s="222"/>
      <c r="G164" s="223"/>
      <c r="H164" s="222"/>
      <c r="I164" s="223"/>
      <c r="J164" s="224"/>
    </row>
    <row r="165" spans="1:10" x14ac:dyDescent="0.25">
      <c r="A165" s="296"/>
      <c r="B165" s="191" t="s">
        <v>60</v>
      </c>
      <c r="C165" s="306"/>
      <c r="D165" s="222"/>
      <c r="E165" s="223"/>
      <c r="F165" s="222"/>
      <c r="G165" s="223"/>
      <c r="H165" s="222"/>
      <c r="I165" s="223"/>
      <c r="J165" s="224"/>
    </row>
    <row r="166" spans="1:10" x14ac:dyDescent="0.25">
      <c r="A166" s="296"/>
      <c r="B166" s="191" t="s">
        <v>61</v>
      </c>
      <c r="C166" s="306"/>
      <c r="D166" s="222"/>
      <c r="E166" s="223"/>
      <c r="F166" s="222"/>
      <c r="G166" s="223"/>
      <c r="H166" s="222"/>
      <c r="I166" s="223"/>
      <c r="J166" s="224"/>
    </row>
    <row r="167" spans="1:10" x14ac:dyDescent="0.25">
      <c r="A167" s="296"/>
      <c r="B167" s="191" t="s">
        <v>62</v>
      </c>
      <c r="C167" s="306"/>
      <c r="D167" s="222"/>
      <c r="E167" s="223"/>
      <c r="F167" s="222"/>
      <c r="G167" s="223"/>
      <c r="H167" s="222"/>
      <c r="I167" s="223"/>
      <c r="J167" s="224"/>
    </row>
    <row r="168" spans="1:10" x14ac:dyDescent="0.25">
      <c r="A168" s="296"/>
      <c r="B168" s="191" t="s">
        <v>63</v>
      </c>
      <c r="C168" s="306"/>
      <c r="D168" s="222"/>
      <c r="E168" s="223"/>
      <c r="F168" s="222"/>
      <c r="G168" s="223"/>
      <c r="H168" s="222"/>
      <c r="I168" s="223"/>
      <c r="J168" s="224"/>
    </row>
    <row r="169" spans="1:10" ht="13.8" thickBot="1" x14ac:dyDescent="0.3">
      <c r="A169" s="297"/>
      <c r="B169" s="191" t="s">
        <v>64</v>
      </c>
      <c r="C169" s="307"/>
      <c r="D169" s="222"/>
      <c r="E169" s="223"/>
      <c r="F169" s="222"/>
      <c r="G169" s="223"/>
      <c r="H169" s="222"/>
      <c r="I169" s="223"/>
      <c r="J169" s="224"/>
    </row>
    <row r="170" spans="1:10" x14ac:dyDescent="0.25">
      <c r="A170" s="295">
        <f>A164+1</f>
        <v>28</v>
      </c>
      <c r="B170" s="190" t="s">
        <v>59</v>
      </c>
      <c r="C170" s="305"/>
      <c r="D170" s="219"/>
      <c r="E170" s="220"/>
      <c r="F170" s="219"/>
      <c r="G170" s="220"/>
      <c r="H170" s="219"/>
      <c r="I170" s="220"/>
      <c r="J170" s="221"/>
    </row>
    <row r="171" spans="1:10" x14ac:dyDescent="0.25">
      <c r="A171" s="296"/>
      <c r="B171" s="191" t="s">
        <v>60</v>
      </c>
      <c r="C171" s="306"/>
      <c r="D171" s="222"/>
      <c r="E171" s="223"/>
      <c r="F171" s="222"/>
      <c r="G171" s="223"/>
      <c r="H171" s="222"/>
      <c r="I171" s="223"/>
      <c r="J171" s="224"/>
    </row>
    <row r="172" spans="1:10" x14ac:dyDescent="0.25">
      <c r="A172" s="296"/>
      <c r="B172" s="191" t="s">
        <v>61</v>
      </c>
      <c r="C172" s="306"/>
      <c r="D172" s="222"/>
      <c r="E172" s="223"/>
      <c r="F172" s="222"/>
      <c r="G172" s="223"/>
      <c r="H172" s="222"/>
      <c r="I172" s="223"/>
      <c r="J172" s="224"/>
    </row>
    <row r="173" spans="1:10" x14ac:dyDescent="0.25">
      <c r="A173" s="296"/>
      <c r="B173" s="191" t="s">
        <v>62</v>
      </c>
      <c r="C173" s="306"/>
      <c r="D173" s="222"/>
      <c r="E173" s="223"/>
      <c r="F173" s="222"/>
      <c r="G173" s="223"/>
      <c r="H173" s="222"/>
      <c r="I173" s="223"/>
      <c r="J173" s="224"/>
    </row>
    <row r="174" spans="1:10" x14ac:dyDescent="0.25">
      <c r="A174" s="296"/>
      <c r="B174" s="191" t="s">
        <v>63</v>
      </c>
      <c r="C174" s="306"/>
      <c r="D174" s="222"/>
      <c r="E174" s="223"/>
      <c r="F174" s="222"/>
      <c r="G174" s="223"/>
      <c r="H174" s="222"/>
      <c r="I174" s="223"/>
      <c r="J174" s="224"/>
    </row>
    <row r="175" spans="1:10" ht="13.8" thickBot="1" x14ac:dyDescent="0.3">
      <c r="A175" s="297"/>
      <c r="B175" s="192" t="s">
        <v>64</v>
      </c>
      <c r="C175" s="307"/>
      <c r="D175" s="225"/>
      <c r="E175" s="226"/>
      <c r="F175" s="225"/>
      <c r="G175" s="226"/>
      <c r="H175" s="225"/>
      <c r="I175" s="226"/>
      <c r="J175" s="227"/>
    </row>
    <row r="176" spans="1:10" x14ac:dyDescent="0.25">
      <c r="A176" s="295">
        <f>A170+1</f>
        <v>29</v>
      </c>
      <c r="B176" s="191" t="s">
        <v>59</v>
      </c>
      <c r="C176" s="305"/>
      <c r="D176" s="222"/>
      <c r="E176" s="223"/>
      <c r="F176" s="222"/>
      <c r="G176" s="223"/>
      <c r="H176" s="222"/>
      <c r="I176" s="223"/>
      <c r="J176" s="224"/>
    </row>
    <row r="177" spans="1:10" x14ac:dyDescent="0.25">
      <c r="A177" s="296"/>
      <c r="B177" s="191" t="s">
        <v>60</v>
      </c>
      <c r="C177" s="306"/>
      <c r="D177" s="222"/>
      <c r="E177" s="223"/>
      <c r="F177" s="222"/>
      <c r="G177" s="223"/>
      <c r="H177" s="222"/>
      <c r="I177" s="223"/>
      <c r="J177" s="224"/>
    </row>
    <row r="178" spans="1:10" x14ac:dyDescent="0.25">
      <c r="A178" s="296"/>
      <c r="B178" s="191" t="s">
        <v>61</v>
      </c>
      <c r="C178" s="306"/>
      <c r="D178" s="222"/>
      <c r="E178" s="223"/>
      <c r="F178" s="222"/>
      <c r="G178" s="223"/>
      <c r="H178" s="222"/>
      <c r="I178" s="223"/>
      <c r="J178" s="224"/>
    </row>
    <row r="179" spans="1:10" x14ac:dyDescent="0.25">
      <c r="A179" s="296"/>
      <c r="B179" s="191" t="s">
        <v>62</v>
      </c>
      <c r="C179" s="306"/>
      <c r="D179" s="222"/>
      <c r="E179" s="223"/>
      <c r="F179" s="222"/>
      <c r="G179" s="223"/>
      <c r="H179" s="222"/>
      <c r="I179" s="223"/>
      <c r="J179" s="224"/>
    </row>
    <row r="180" spans="1:10" x14ac:dyDescent="0.25">
      <c r="A180" s="296"/>
      <c r="B180" s="191" t="s">
        <v>63</v>
      </c>
      <c r="C180" s="306"/>
      <c r="D180" s="222"/>
      <c r="E180" s="223"/>
      <c r="F180" s="222"/>
      <c r="G180" s="223"/>
      <c r="H180" s="222"/>
      <c r="I180" s="223"/>
      <c r="J180" s="224"/>
    </row>
    <row r="181" spans="1:10" ht="13.8" thickBot="1" x14ac:dyDescent="0.3">
      <c r="A181" s="297"/>
      <c r="B181" s="191" t="s">
        <v>64</v>
      </c>
      <c r="C181" s="307"/>
      <c r="D181" s="222"/>
      <c r="E181" s="223"/>
      <c r="F181" s="222"/>
      <c r="G181" s="223"/>
      <c r="H181" s="222"/>
      <c r="I181" s="223"/>
      <c r="J181" s="224"/>
    </row>
    <row r="182" spans="1:10" x14ac:dyDescent="0.25">
      <c r="A182" s="295">
        <f>A176+1</f>
        <v>30</v>
      </c>
      <c r="B182" s="190" t="s">
        <v>59</v>
      </c>
      <c r="C182" s="305"/>
      <c r="D182" s="219"/>
      <c r="E182" s="220"/>
      <c r="F182" s="219"/>
      <c r="G182" s="220"/>
      <c r="H182" s="219"/>
      <c r="I182" s="220"/>
      <c r="J182" s="221"/>
    </row>
    <row r="183" spans="1:10" x14ac:dyDescent="0.25">
      <c r="A183" s="296"/>
      <c r="B183" s="191" t="s">
        <v>60</v>
      </c>
      <c r="C183" s="306"/>
      <c r="D183" s="222"/>
      <c r="E183" s="223"/>
      <c r="F183" s="222"/>
      <c r="G183" s="223"/>
      <c r="H183" s="222"/>
      <c r="I183" s="223"/>
      <c r="J183" s="224"/>
    </row>
    <row r="184" spans="1:10" x14ac:dyDescent="0.25">
      <c r="A184" s="296"/>
      <c r="B184" s="191" t="s">
        <v>61</v>
      </c>
      <c r="C184" s="306"/>
      <c r="D184" s="222"/>
      <c r="E184" s="223"/>
      <c r="F184" s="222"/>
      <c r="G184" s="223"/>
      <c r="H184" s="222"/>
      <c r="I184" s="223"/>
      <c r="J184" s="224"/>
    </row>
    <row r="185" spans="1:10" x14ac:dyDescent="0.25">
      <c r="A185" s="296"/>
      <c r="B185" s="191" t="s">
        <v>62</v>
      </c>
      <c r="C185" s="306"/>
      <c r="D185" s="222"/>
      <c r="E185" s="223"/>
      <c r="F185" s="222"/>
      <c r="G185" s="223"/>
      <c r="H185" s="222"/>
      <c r="I185" s="223"/>
      <c r="J185" s="224"/>
    </row>
    <row r="186" spans="1:10" x14ac:dyDescent="0.25">
      <c r="A186" s="296"/>
      <c r="B186" s="191" t="s">
        <v>63</v>
      </c>
      <c r="C186" s="306"/>
      <c r="D186" s="222"/>
      <c r="E186" s="223"/>
      <c r="F186" s="222"/>
      <c r="G186" s="223"/>
      <c r="H186" s="222"/>
      <c r="I186" s="223"/>
      <c r="J186" s="224"/>
    </row>
    <row r="187" spans="1:10" ht="13.8" thickBot="1" x14ac:dyDescent="0.3">
      <c r="A187" s="297"/>
      <c r="B187" s="192" t="s">
        <v>64</v>
      </c>
      <c r="C187" s="307"/>
      <c r="D187" s="225"/>
      <c r="E187" s="226"/>
      <c r="F187" s="225"/>
      <c r="G187" s="226"/>
      <c r="H187" s="225"/>
      <c r="I187" s="226"/>
      <c r="J187" s="227"/>
    </row>
    <row r="188" spans="1:10" x14ac:dyDescent="0.25">
      <c r="A188" s="295">
        <f>A182+1</f>
        <v>31</v>
      </c>
      <c r="B188" s="191" t="s">
        <v>59</v>
      </c>
      <c r="C188" s="305"/>
      <c r="D188" s="222"/>
      <c r="E188" s="223"/>
      <c r="F188" s="222"/>
      <c r="G188" s="223"/>
      <c r="H188" s="222"/>
      <c r="I188" s="223"/>
      <c r="J188" s="224"/>
    </row>
    <row r="189" spans="1:10" x14ac:dyDescent="0.25">
      <c r="A189" s="296"/>
      <c r="B189" s="191" t="s">
        <v>60</v>
      </c>
      <c r="C189" s="306"/>
      <c r="D189" s="222"/>
      <c r="E189" s="223"/>
      <c r="F189" s="222"/>
      <c r="G189" s="223"/>
      <c r="H189" s="222"/>
      <c r="I189" s="223"/>
      <c r="J189" s="224"/>
    </row>
    <row r="190" spans="1:10" x14ac:dyDescent="0.25">
      <c r="A190" s="296"/>
      <c r="B190" s="191" t="s">
        <v>61</v>
      </c>
      <c r="C190" s="306"/>
      <c r="D190" s="222"/>
      <c r="E190" s="223"/>
      <c r="F190" s="222"/>
      <c r="G190" s="223"/>
      <c r="H190" s="222"/>
      <c r="I190" s="223"/>
      <c r="J190" s="224"/>
    </row>
    <row r="191" spans="1:10" x14ac:dyDescent="0.25">
      <c r="A191" s="296"/>
      <c r="B191" s="191" t="s">
        <v>62</v>
      </c>
      <c r="C191" s="306"/>
      <c r="D191" s="222"/>
      <c r="E191" s="223"/>
      <c r="F191" s="222"/>
      <c r="G191" s="223"/>
      <c r="H191" s="222"/>
      <c r="I191" s="223"/>
      <c r="J191" s="224"/>
    </row>
    <row r="192" spans="1:10" x14ac:dyDescent="0.25">
      <c r="A192" s="296"/>
      <c r="B192" s="191" t="s">
        <v>63</v>
      </c>
      <c r="C192" s="306"/>
      <c r="D192" s="222"/>
      <c r="E192" s="223"/>
      <c r="F192" s="222"/>
      <c r="G192" s="223"/>
      <c r="H192" s="222"/>
      <c r="I192" s="223"/>
      <c r="J192" s="224"/>
    </row>
    <row r="193" spans="1:10" ht="13.8" thickBot="1" x14ac:dyDescent="0.3">
      <c r="A193" s="297"/>
      <c r="B193" s="191" t="s">
        <v>64</v>
      </c>
      <c r="C193" s="307"/>
      <c r="D193" s="222"/>
      <c r="E193" s="223"/>
      <c r="F193" s="222"/>
      <c r="G193" s="223"/>
      <c r="H193" s="222"/>
      <c r="I193" s="223"/>
      <c r="J193" s="224"/>
    </row>
    <row r="194" spans="1:10" x14ac:dyDescent="0.25">
      <c r="A194" s="295">
        <f>A188+1</f>
        <v>32</v>
      </c>
      <c r="B194" s="190" t="s">
        <v>59</v>
      </c>
      <c r="C194" s="305"/>
      <c r="D194" s="219"/>
      <c r="E194" s="220"/>
      <c r="F194" s="219"/>
      <c r="G194" s="220"/>
      <c r="H194" s="219"/>
      <c r="I194" s="220"/>
      <c r="J194" s="221"/>
    </row>
    <row r="195" spans="1:10" x14ac:dyDescent="0.25">
      <c r="A195" s="296"/>
      <c r="B195" s="191" t="s">
        <v>60</v>
      </c>
      <c r="C195" s="306"/>
      <c r="D195" s="222"/>
      <c r="E195" s="223"/>
      <c r="F195" s="222"/>
      <c r="G195" s="223"/>
      <c r="H195" s="222"/>
      <c r="I195" s="223"/>
      <c r="J195" s="224"/>
    </row>
    <row r="196" spans="1:10" x14ac:dyDescent="0.25">
      <c r="A196" s="296"/>
      <c r="B196" s="191" t="s">
        <v>61</v>
      </c>
      <c r="C196" s="306"/>
      <c r="D196" s="222"/>
      <c r="E196" s="223"/>
      <c r="F196" s="222"/>
      <c r="G196" s="223"/>
      <c r="H196" s="222"/>
      <c r="I196" s="223"/>
      <c r="J196" s="224"/>
    </row>
    <row r="197" spans="1:10" x14ac:dyDescent="0.25">
      <c r="A197" s="296"/>
      <c r="B197" s="191" t="s">
        <v>62</v>
      </c>
      <c r="C197" s="306"/>
      <c r="D197" s="222"/>
      <c r="E197" s="223"/>
      <c r="F197" s="222"/>
      <c r="G197" s="223"/>
      <c r="H197" s="222"/>
      <c r="I197" s="223"/>
      <c r="J197" s="224"/>
    </row>
    <row r="198" spans="1:10" x14ac:dyDescent="0.25">
      <c r="A198" s="296"/>
      <c r="B198" s="191" t="s">
        <v>63</v>
      </c>
      <c r="C198" s="306"/>
      <c r="D198" s="222"/>
      <c r="E198" s="223"/>
      <c r="F198" s="222"/>
      <c r="G198" s="223"/>
      <c r="H198" s="222"/>
      <c r="I198" s="223"/>
      <c r="J198" s="224"/>
    </row>
    <row r="199" spans="1:10" ht="13.8" thickBot="1" x14ac:dyDescent="0.3">
      <c r="A199" s="297"/>
      <c r="B199" s="192" t="s">
        <v>64</v>
      </c>
      <c r="C199" s="307"/>
      <c r="D199" s="225"/>
      <c r="E199" s="226"/>
      <c r="F199" s="225"/>
      <c r="G199" s="226"/>
      <c r="H199" s="225"/>
      <c r="I199" s="226"/>
      <c r="J199" s="227"/>
    </row>
    <row r="200" spans="1:10" x14ac:dyDescent="0.25">
      <c r="A200" s="295">
        <f>A194+1</f>
        <v>33</v>
      </c>
      <c r="B200" s="191" t="s">
        <v>59</v>
      </c>
      <c r="C200" s="305"/>
      <c r="D200" s="222"/>
      <c r="E200" s="223"/>
      <c r="F200" s="222"/>
      <c r="G200" s="223"/>
      <c r="H200" s="222"/>
      <c r="I200" s="223"/>
      <c r="J200" s="224"/>
    </row>
    <row r="201" spans="1:10" x14ac:dyDescent="0.25">
      <c r="A201" s="296"/>
      <c r="B201" s="191" t="s">
        <v>60</v>
      </c>
      <c r="C201" s="306"/>
      <c r="D201" s="222"/>
      <c r="E201" s="223"/>
      <c r="F201" s="222"/>
      <c r="G201" s="223"/>
      <c r="H201" s="222"/>
      <c r="I201" s="223"/>
      <c r="J201" s="224"/>
    </row>
    <row r="202" spans="1:10" x14ac:dyDescent="0.25">
      <c r="A202" s="296"/>
      <c r="B202" s="191" t="s">
        <v>61</v>
      </c>
      <c r="C202" s="306"/>
      <c r="D202" s="222"/>
      <c r="E202" s="223"/>
      <c r="F202" s="222"/>
      <c r="G202" s="223"/>
      <c r="H202" s="222"/>
      <c r="I202" s="223"/>
      <c r="J202" s="224"/>
    </row>
    <row r="203" spans="1:10" x14ac:dyDescent="0.25">
      <c r="A203" s="296"/>
      <c r="B203" s="191" t="s">
        <v>62</v>
      </c>
      <c r="C203" s="306"/>
      <c r="D203" s="222"/>
      <c r="E203" s="223"/>
      <c r="F203" s="222"/>
      <c r="G203" s="223"/>
      <c r="H203" s="222"/>
      <c r="I203" s="223"/>
      <c r="J203" s="224"/>
    </row>
    <row r="204" spans="1:10" x14ac:dyDescent="0.25">
      <c r="A204" s="296"/>
      <c r="B204" s="191" t="s">
        <v>63</v>
      </c>
      <c r="C204" s="306"/>
      <c r="D204" s="222"/>
      <c r="E204" s="223"/>
      <c r="F204" s="222"/>
      <c r="G204" s="223"/>
      <c r="H204" s="222"/>
      <c r="I204" s="223"/>
      <c r="J204" s="224"/>
    </row>
    <row r="205" spans="1:10" ht="13.8" thickBot="1" x14ac:dyDescent="0.3">
      <c r="A205" s="297"/>
      <c r="B205" s="191" t="s">
        <v>64</v>
      </c>
      <c r="C205" s="307"/>
      <c r="D205" s="222"/>
      <c r="E205" s="223"/>
      <c r="F205" s="222"/>
      <c r="G205" s="223"/>
      <c r="H205" s="222"/>
      <c r="I205" s="223"/>
      <c r="J205" s="224"/>
    </row>
    <row r="206" spans="1:10" x14ac:dyDescent="0.25">
      <c r="A206" s="295">
        <f>A200+1</f>
        <v>34</v>
      </c>
      <c r="B206" s="190" t="s">
        <v>59</v>
      </c>
      <c r="C206" s="305"/>
      <c r="D206" s="219"/>
      <c r="E206" s="220"/>
      <c r="F206" s="219"/>
      <c r="G206" s="220"/>
      <c r="H206" s="219"/>
      <c r="I206" s="220"/>
      <c r="J206" s="221"/>
    </row>
    <row r="207" spans="1:10" x14ac:dyDescent="0.25">
      <c r="A207" s="296"/>
      <c r="B207" s="191" t="s">
        <v>60</v>
      </c>
      <c r="C207" s="306"/>
      <c r="D207" s="222"/>
      <c r="E207" s="223"/>
      <c r="F207" s="222"/>
      <c r="G207" s="223"/>
      <c r="H207" s="222"/>
      <c r="I207" s="223"/>
      <c r="J207" s="224"/>
    </row>
    <row r="208" spans="1:10" x14ac:dyDescent="0.25">
      <c r="A208" s="296"/>
      <c r="B208" s="191" t="s">
        <v>61</v>
      </c>
      <c r="C208" s="306"/>
      <c r="D208" s="222"/>
      <c r="E208" s="223"/>
      <c r="F208" s="222"/>
      <c r="G208" s="223"/>
      <c r="H208" s="222"/>
      <c r="I208" s="223"/>
      <c r="J208" s="224"/>
    </row>
    <row r="209" spans="1:10" x14ac:dyDescent="0.25">
      <c r="A209" s="296"/>
      <c r="B209" s="191" t="s">
        <v>62</v>
      </c>
      <c r="C209" s="306"/>
      <c r="D209" s="222"/>
      <c r="E209" s="223"/>
      <c r="F209" s="222"/>
      <c r="G209" s="223"/>
      <c r="H209" s="222"/>
      <c r="I209" s="223"/>
      <c r="J209" s="224"/>
    </row>
    <row r="210" spans="1:10" x14ac:dyDescent="0.25">
      <c r="A210" s="296"/>
      <c r="B210" s="191" t="s">
        <v>63</v>
      </c>
      <c r="C210" s="306"/>
      <c r="D210" s="222"/>
      <c r="E210" s="223"/>
      <c r="F210" s="222"/>
      <c r="G210" s="223"/>
      <c r="H210" s="222"/>
      <c r="I210" s="223"/>
      <c r="J210" s="224"/>
    </row>
    <row r="211" spans="1:10" ht="13.8" thickBot="1" x14ac:dyDescent="0.3">
      <c r="A211" s="297"/>
      <c r="B211" s="192" t="s">
        <v>64</v>
      </c>
      <c r="C211" s="307"/>
      <c r="D211" s="225"/>
      <c r="E211" s="226"/>
      <c r="F211" s="225"/>
      <c r="G211" s="226"/>
      <c r="H211" s="225"/>
      <c r="I211" s="226"/>
      <c r="J211" s="227"/>
    </row>
    <row r="212" spans="1:10" x14ac:dyDescent="0.25">
      <c r="A212" s="295">
        <f>A206+1</f>
        <v>35</v>
      </c>
      <c r="B212" s="191" t="s">
        <v>59</v>
      </c>
      <c r="C212" s="305"/>
      <c r="D212" s="222"/>
      <c r="E212" s="223"/>
      <c r="F212" s="222"/>
      <c r="G212" s="223"/>
      <c r="H212" s="222"/>
      <c r="I212" s="223"/>
      <c r="J212" s="224"/>
    </row>
    <row r="213" spans="1:10" x14ac:dyDescent="0.25">
      <c r="A213" s="296"/>
      <c r="B213" s="191" t="s">
        <v>60</v>
      </c>
      <c r="C213" s="306"/>
      <c r="D213" s="222"/>
      <c r="E213" s="223"/>
      <c r="F213" s="222"/>
      <c r="G213" s="223"/>
      <c r="H213" s="222"/>
      <c r="I213" s="223"/>
      <c r="J213" s="224"/>
    </row>
    <row r="214" spans="1:10" x14ac:dyDescent="0.25">
      <c r="A214" s="296"/>
      <c r="B214" s="191" t="s">
        <v>61</v>
      </c>
      <c r="C214" s="306"/>
      <c r="D214" s="222"/>
      <c r="E214" s="223"/>
      <c r="F214" s="222"/>
      <c r="G214" s="223"/>
      <c r="H214" s="222"/>
      <c r="I214" s="223"/>
      <c r="J214" s="224"/>
    </row>
    <row r="215" spans="1:10" x14ac:dyDescent="0.25">
      <c r="A215" s="296"/>
      <c r="B215" s="191" t="s">
        <v>62</v>
      </c>
      <c r="C215" s="306"/>
      <c r="D215" s="222"/>
      <c r="E215" s="223"/>
      <c r="F215" s="222"/>
      <c r="G215" s="223"/>
      <c r="H215" s="222"/>
      <c r="I215" s="223"/>
      <c r="J215" s="224"/>
    </row>
    <row r="216" spans="1:10" x14ac:dyDescent="0.25">
      <c r="A216" s="296"/>
      <c r="B216" s="191" t="s">
        <v>63</v>
      </c>
      <c r="C216" s="306"/>
      <c r="D216" s="222"/>
      <c r="E216" s="223"/>
      <c r="F216" s="222"/>
      <c r="G216" s="223"/>
      <c r="H216" s="222"/>
      <c r="I216" s="223"/>
      <c r="J216" s="224"/>
    </row>
    <row r="217" spans="1:10" ht="13.8" thickBot="1" x14ac:dyDescent="0.3">
      <c r="A217" s="297"/>
      <c r="B217" s="191" t="s">
        <v>64</v>
      </c>
      <c r="C217" s="307"/>
      <c r="D217" s="222"/>
      <c r="E217" s="223"/>
      <c r="F217" s="222"/>
      <c r="G217" s="223"/>
      <c r="H217" s="222"/>
      <c r="I217" s="223"/>
      <c r="J217" s="224"/>
    </row>
    <row r="218" spans="1:10" x14ac:dyDescent="0.25">
      <c r="A218" s="295">
        <f>A212+1</f>
        <v>36</v>
      </c>
      <c r="B218" s="190" t="s">
        <v>59</v>
      </c>
      <c r="C218" s="305"/>
      <c r="D218" s="219"/>
      <c r="E218" s="220"/>
      <c r="F218" s="219"/>
      <c r="G218" s="220"/>
      <c r="H218" s="219"/>
      <c r="I218" s="220"/>
      <c r="J218" s="221"/>
    </row>
    <row r="219" spans="1:10" x14ac:dyDescent="0.25">
      <c r="A219" s="296"/>
      <c r="B219" s="191" t="s">
        <v>60</v>
      </c>
      <c r="C219" s="306"/>
      <c r="D219" s="222"/>
      <c r="E219" s="223"/>
      <c r="F219" s="222"/>
      <c r="G219" s="223"/>
      <c r="H219" s="222"/>
      <c r="I219" s="223"/>
      <c r="J219" s="224"/>
    </row>
    <row r="220" spans="1:10" x14ac:dyDescent="0.25">
      <c r="A220" s="296"/>
      <c r="B220" s="191" t="s">
        <v>61</v>
      </c>
      <c r="C220" s="306"/>
      <c r="D220" s="222"/>
      <c r="E220" s="223"/>
      <c r="F220" s="222"/>
      <c r="G220" s="223"/>
      <c r="H220" s="222"/>
      <c r="I220" s="223"/>
      <c r="J220" s="224"/>
    </row>
    <row r="221" spans="1:10" x14ac:dyDescent="0.25">
      <c r="A221" s="296"/>
      <c r="B221" s="191" t="s">
        <v>62</v>
      </c>
      <c r="C221" s="306"/>
      <c r="D221" s="222"/>
      <c r="E221" s="223"/>
      <c r="F221" s="222"/>
      <c r="G221" s="223"/>
      <c r="H221" s="222"/>
      <c r="I221" s="223"/>
      <c r="J221" s="224"/>
    </row>
    <row r="222" spans="1:10" x14ac:dyDescent="0.25">
      <c r="A222" s="296"/>
      <c r="B222" s="191" t="s">
        <v>63</v>
      </c>
      <c r="C222" s="306"/>
      <c r="D222" s="222"/>
      <c r="E222" s="223"/>
      <c r="F222" s="222"/>
      <c r="G222" s="223"/>
      <c r="H222" s="222"/>
      <c r="I222" s="223"/>
      <c r="J222" s="224"/>
    </row>
    <row r="223" spans="1:10" ht="13.8" thickBot="1" x14ac:dyDescent="0.3">
      <c r="A223" s="297"/>
      <c r="B223" s="192" t="s">
        <v>64</v>
      </c>
      <c r="C223" s="307"/>
      <c r="D223" s="225"/>
      <c r="E223" s="226"/>
      <c r="F223" s="225"/>
      <c r="G223" s="226"/>
      <c r="H223" s="225"/>
      <c r="I223" s="226"/>
      <c r="J223" s="227"/>
    </row>
    <row r="224" spans="1:10" x14ac:dyDescent="0.25">
      <c r="A224" s="295">
        <f>A218+1</f>
        <v>37</v>
      </c>
      <c r="B224" s="191" t="s">
        <v>59</v>
      </c>
      <c r="C224" s="305"/>
      <c r="D224" s="222"/>
      <c r="E224" s="223"/>
      <c r="F224" s="222"/>
      <c r="G224" s="223"/>
      <c r="H224" s="222"/>
      <c r="I224" s="223"/>
      <c r="J224" s="224"/>
    </row>
    <row r="225" spans="1:10" x14ac:dyDescent="0.25">
      <c r="A225" s="296"/>
      <c r="B225" s="191" t="s">
        <v>60</v>
      </c>
      <c r="C225" s="306"/>
      <c r="D225" s="222"/>
      <c r="E225" s="223"/>
      <c r="F225" s="222"/>
      <c r="G225" s="223"/>
      <c r="H225" s="222"/>
      <c r="I225" s="223"/>
      <c r="J225" s="224"/>
    </row>
    <row r="226" spans="1:10" x14ac:dyDescent="0.25">
      <c r="A226" s="296"/>
      <c r="B226" s="191" t="s">
        <v>61</v>
      </c>
      <c r="C226" s="306"/>
      <c r="D226" s="222"/>
      <c r="E226" s="223"/>
      <c r="F226" s="222"/>
      <c r="G226" s="223"/>
      <c r="H226" s="222"/>
      <c r="I226" s="223"/>
      <c r="J226" s="224"/>
    </row>
    <row r="227" spans="1:10" x14ac:dyDescent="0.25">
      <c r="A227" s="296"/>
      <c r="B227" s="191" t="s">
        <v>62</v>
      </c>
      <c r="C227" s="306"/>
      <c r="D227" s="222"/>
      <c r="E227" s="223"/>
      <c r="F227" s="222"/>
      <c r="G227" s="223"/>
      <c r="H227" s="222"/>
      <c r="I227" s="223"/>
      <c r="J227" s="224"/>
    </row>
    <row r="228" spans="1:10" x14ac:dyDescent="0.25">
      <c r="A228" s="296"/>
      <c r="B228" s="191" t="s">
        <v>63</v>
      </c>
      <c r="C228" s="306"/>
      <c r="D228" s="222"/>
      <c r="E228" s="223"/>
      <c r="F228" s="222"/>
      <c r="G228" s="223"/>
      <c r="H228" s="222"/>
      <c r="I228" s="223"/>
      <c r="J228" s="224"/>
    </row>
    <row r="229" spans="1:10" ht="13.8" thickBot="1" x14ac:dyDescent="0.3">
      <c r="A229" s="297"/>
      <c r="B229" s="191" t="s">
        <v>64</v>
      </c>
      <c r="C229" s="307"/>
      <c r="D229" s="222"/>
      <c r="E229" s="223"/>
      <c r="F229" s="222"/>
      <c r="G229" s="223"/>
      <c r="H229" s="222"/>
      <c r="I229" s="223"/>
      <c r="J229" s="224"/>
    </row>
    <row r="230" spans="1:10" x14ac:dyDescent="0.25">
      <c r="A230" s="295">
        <f>A224+1</f>
        <v>38</v>
      </c>
      <c r="B230" s="190" t="s">
        <v>59</v>
      </c>
      <c r="C230" s="305"/>
      <c r="D230" s="219"/>
      <c r="E230" s="220"/>
      <c r="F230" s="219"/>
      <c r="G230" s="220"/>
      <c r="H230" s="219"/>
      <c r="I230" s="220"/>
      <c r="J230" s="221"/>
    </row>
    <row r="231" spans="1:10" x14ac:dyDescent="0.25">
      <c r="A231" s="296"/>
      <c r="B231" s="191" t="s">
        <v>60</v>
      </c>
      <c r="C231" s="306"/>
      <c r="D231" s="222"/>
      <c r="E231" s="223"/>
      <c r="F231" s="222"/>
      <c r="G231" s="223"/>
      <c r="H231" s="222"/>
      <c r="I231" s="223"/>
      <c r="J231" s="224"/>
    </row>
    <row r="232" spans="1:10" x14ac:dyDescent="0.25">
      <c r="A232" s="296"/>
      <c r="B232" s="191" t="s">
        <v>61</v>
      </c>
      <c r="C232" s="306"/>
      <c r="D232" s="222"/>
      <c r="E232" s="223"/>
      <c r="F232" s="222"/>
      <c r="G232" s="223"/>
      <c r="H232" s="222"/>
      <c r="I232" s="223"/>
      <c r="J232" s="224"/>
    </row>
    <row r="233" spans="1:10" x14ac:dyDescent="0.25">
      <c r="A233" s="296"/>
      <c r="B233" s="191" t="s">
        <v>62</v>
      </c>
      <c r="C233" s="306"/>
      <c r="D233" s="222"/>
      <c r="E233" s="223"/>
      <c r="F233" s="222"/>
      <c r="G233" s="223"/>
      <c r="H233" s="222"/>
      <c r="I233" s="223"/>
      <c r="J233" s="224"/>
    </row>
    <row r="234" spans="1:10" x14ac:dyDescent="0.25">
      <c r="A234" s="296"/>
      <c r="B234" s="191" t="s">
        <v>63</v>
      </c>
      <c r="C234" s="306"/>
      <c r="D234" s="222"/>
      <c r="E234" s="223"/>
      <c r="F234" s="222"/>
      <c r="G234" s="223"/>
      <c r="H234" s="222"/>
      <c r="I234" s="223"/>
      <c r="J234" s="224"/>
    </row>
    <row r="235" spans="1:10" ht="13.8" thickBot="1" x14ac:dyDescent="0.3">
      <c r="A235" s="297"/>
      <c r="B235" s="192" t="s">
        <v>64</v>
      </c>
      <c r="C235" s="307"/>
      <c r="D235" s="225"/>
      <c r="E235" s="226"/>
      <c r="F235" s="225"/>
      <c r="G235" s="226"/>
      <c r="H235" s="225"/>
      <c r="I235" s="226"/>
      <c r="J235" s="227"/>
    </row>
    <row r="236" spans="1:10" x14ac:dyDescent="0.25">
      <c r="A236" s="295">
        <f>A230+1</f>
        <v>39</v>
      </c>
      <c r="B236" s="191" t="s">
        <v>59</v>
      </c>
      <c r="C236" s="305"/>
      <c r="D236" s="222"/>
      <c r="E236" s="223"/>
      <c r="F236" s="222"/>
      <c r="G236" s="223"/>
      <c r="H236" s="222"/>
      <c r="I236" s="223"/>
      <c r="J236" s="224"/>
    </row>
    <row r="237" spans="1:10" x14ac:dyDescent="0.25">
      <c r="A237" s="296"/>
      <c r="B237" s="191" t="s">
        <v>60</v>
      </c>
      <c r="C237" s="306"/>
      <c r="D237" s="222"/>
      <c r="E237" s="223"/>
      <c r="F237" s="222"/>
      <c r="G237" s="223"/>
      <c r="H237" s="222"/>
      <c r="I237" s="223"/>
      <c r="J237" s="224"/>
    </row>
    <row r="238" spans="1:10" x14ac:dyDescent="0.25">
      <c r="A238" s="296"/>
      <c r="B238" s="191" t="s">
        <v>61</v>
      </c>
      <c r="C238" s="306"/>
      <c r="D238" s="222"/>
      <c r="E238" s="223"/>
      <c r="F238" s="222"/>
      <c r="G238" s="223"/>
      <c r="H238" s="222"/>
      <c r="I238" s="223"/>
      <c r="J238" s="224"/>
    </row>
    <row r="239" spans="1:10" x14ac:dyDescent="0.25">
      <c r="A239" s="296"/>
      <c r="B239" s="191" t="s">
        <v>62</v>
      </c>
      <c r="C239" s="306"/>
      <c r="D239" s="222"/>
      <c r="E239" s="223"/>
      <c r="F239" s="222"/>
      <c r="G239" s="223"/>
      <c r="H239" s="222"/>
      <c r="I239" s="223"/>
      <c r="J239" s="224"/>
    </row>
    <row r="240" spans="1:10" x14ac:dyDescent="0.25">
      <c r="A240" s="296"/>
      <c r="B240" s="191" t="s">
        <v>63</v>
      </c>
      <c r="C240" s="306"/>
      <c r="D240" s="222"/>
      <c r="E240" s="223"/>
      <c r="F240" s="222"/>
      <c r="G240" s="223"/>
      <c r="H240" s="222"/>
      <c r="I240" s="223"/>
      <c r="J240" s="224"/>
    </row>
    <row r="241" spans="1:10" ht="13.8" thickBot="1" x14ac:dyDescent="0.3">
      <c r="A241" s="297"/>
      <c r="B241" s="191" t="s">
        <v>64</v>
      </c>
      <c r="C241" s="307"/>
      <c r="D241" s="222"/>
      <c r="E241" s="223"/>
      <c r="F241" s="222"/>
      <c r="G241" s="223"/>
      <c r="H241" s="222"/>
      <c r="I241" s="223"/>
      <c r="J241" s="224"/>
    </row>
    <row r="242" spans="1:10" x14ac:dyDescent="0.25">
      <c r="A242" s="295">
        <f>A236+1</f>
        <v>40</v>
      </c>
      <c r="B242" s="190" t="s">
        <v>59</v>
      </c>
      <c r="C242" s="305"/>
      <c r="D242" s="219"/>
      <c r="E242" s="220"/>
      <c r="F242" s="219"/>
      <c r="G242" s="220"/>
      <c r="H242" s="219"/>
      <c r="I242" s="220"/>
      <c r="J242" s="221"/>
    </row>
    <row r="243" spans="1:10" x14ac:dyDescent="0.25">
      <c r="A243" s="296"/>
      <c r="B243" s="191" t="s">
        <v>60</v>
      </c>
      <c r="C243" s="306"/>
      <c r="D243" s="222"/>
      <c r="E243" s="223"/>
      <c r="F243" s="222"/>
      <c r="G243" s="223"/>
      <c r="H243" s="222"/>
      <c r="I243" s="223"/>
      <c r="J243" s="224"/>
    </row>
    <row r="244" spans="1:10" x14ac:dyDescent="0.25">
      <c r="A244" s="296"/>
      <c r="B244" s="191" t="s">
        <v>61</v>
      </c>
      <c r="C244" s="306"/>
      <c r="D244" s="222"/>
      <c r="E244" s="223"/>
      <c r="F244" s="222"/>
      <c r="G244" s="223"/>
      <c r="H244" s="222"/>
      <c r="I244" s="223"/>
      <c r="J244" s="224"/>
    </row>
    <row r="245" spans="1:10" x14ac:dyDescent="0.25">
      <c r="A245" s="296"/>
      <c r="B245" s="191" t="s">
        <v>62</v>
      </c>
      <c r="C245" s="306"/>
      <c r="D245" s="222"/>
      <c r="E245" s="223"/>
      <c r="F245" s="222"/>
      <c r="G245" s="223"/>
      <c r="H245" s="222"/>
      <c r="I245" s="223"/>
      <c r="J245" s="224"/>
    </row>
    <row r="246" spans="1:10" x14ac:dyDescent="0.25">
      <c r="A246" s="296"/>
      <c r="B246" s="191" t="s">
        <v>63</v>
      </c>
      <c r="C246" s="306"/>
      <c r="D246" s="222"/>
      <c r="E246" s="223"/>
      <c r="F246" s="222"/>
      <c r="G246" s="223"/>
      <c r="H246" s="222"/>
      <c r="I246" s="223"/>
      <c r="J246" s="224"/>
    </row>
    <row r="247" spans="1:10" ht="13.8" thickBot="1" x14ac:dyDescent="0.3">
      <c r="A247" s="297"/>
      <c r="B247" s="192" t="s">
        <v>64</v>
      </c>
      <c r="C247" s="307"/>
      <c r="D247" s="225"/>
      <c r="E247" s="226"/>
      <c r="F247" s="225"/>
      <c r="G247" s="226"/>
      <c r="H247" s="225"/>
      <c r="I247" s="226"/>
      <c r="J247" s="227"/>
    </row>
    <row r="248" spans="1:10" x14ac:dyDescent="0.25">
      <c r="A248" s="295">
        <f>A242+1</f>
        <v>41</v>
      </c>
      <c r="B248" s="191" t="s">
        <v>59</v>
      </c>
      <c r="C248" s="305"/>
      <c r="D248" s="222"/>
      <c r="E248" s="223"/>
      <c r="F248" s="222"/>
      <c r="G248" s="223"/>
      <c r="H248" s="222"/>
      <c r="I248" s="223"/>
      <c r="J248" s="224"/>
    </row>
    <row r="249" spans="1:10" x14ac:dyDescent="0.25">
      <c r="A249" s="296"/>
      <c r="B249" s="191" t="s">
        <v>60</v>
      </c>
      <c r="C249" s="306"/>
      <c r="D249" s="222"/>
      <c r="E249" s="223"/>
      <c r="F249" s="222"/>
      <c r="G249" s="223"/>
      <c r="H249" s="222"/>
      <c r="I249" s="223"/>
      <c r="J249" s="224"/>
    </row>
    <row r="250" spans="1:10" x14ac:dyDescent="0.25">
      <c r="A250" s="296"/>
      <c r="B250" s="191" t="s">
        <v>61</v>
      </c>
      <c r="C250" s="306"/>
      <c r="D250" s="222"/>
      <c r="E250" s="223"/>
      <c r="F250" s="222"/>
      <c r="G250" s="223"/>
      <c r="H250" s="222"/>
      <c r="I250" s="223"/>
      <c r="J250" s="224"/>
    </row>
    <row r="251" spans="1:10" x14ac:dyDescent="0.25">
      <c r="A251" s="296"/>
      <c r="B251" s="191" t="s">
        <v>62</v>
      </c>
      <c r="C251" s="306"/>
      <c r="D251" s="222"/>
      <c r="E251" s="223"/>
      <c r="F251" s="222"/>
      <c r="G251" s="223"/>
      <c r="H251" s="222"/>
      <c r="I251" s="223"/>
      <c r="J251" s="224"/>
    </row>
    <row r="252" spans="1:10" x14ac:dyDescent="0.25">
      <c r="A252" s="296"/>
      <c r="B252" s="191" t="s">
        <v>63</v>
      </c>
      <c r="C252" s="306"/>
      <c r="D252" s="222"/>
      <c r="E252" s="223"/>
      <c r="F252" s="222"/>
      <c r="G252" s="223"/>
      <c r="H252" s="222"/>
      <c r="I252" s="223"/>
      <c r="J252" s="224"/>
    </row>
    <row r="253" spans="1:10" ht="13.8" thickBot="1" x14ac:dyDescent="0.3">
      <c r="A253" s="297"/>
      <c r="B253" s="191" t="s">
        <v>64</v>
      </c>
      <c r="C253" s="307"/>
      <c r="D253" s="222"/>
      <c r="E253" s="223"/>
      <c r="F253" s="222"/>
      <c r="G253" s="223"/>
      <c r="H253" s="222"/>
      <c r="I253" s="223"/>
      <c r="J253" s="224"/>
    </row>
    <row r="254" spans="1:10" x14ac:dyDescent="0.25">
      <c r="A254" s="295">
        <f>A248+1</f>
        <v>42</v>
      </c>
      <c r="B254" s="190" t="s">
        <v>59</v>
      </c>
      <c r="C254" s="305"/>
      <c r="D254" s="219"/>
      <c r="E254" s="220"/>
      <c r="F254" s="219"/>
      <c r="G254" s="220"/>
      <c r="H254" s="219"/>
      <c r="I254" s="220"/>
      <c r="J254" s="221"/>
    </row>
    <row r="255" spans="1:10" x14ac:dyDescent="0.25">
      <c r="A255" s="296"/>
      <c r="B255" s="191" t="s">
        <v>60</v>
      </c>
      <c r="C255" s="306"/>
      <c r="D255" s="222"/>
      <c r="E255" s="223"/>
      <c r="F255" s="222"/>
      <c r="G255" s="223"/>
      <c r="H255" s="222"/>
      <c r="I255" s="223"/>
      <c r="J255" s="224"/>
    </row>
    <row r="256" spans="1:10" x14ac:dyDescent="0.25">
      <c r="A256" s="296"/>
      <c r="B256" s="191" t="s">
        <v>61</v>
      </c>
      <c r="C256" s="306"/>
      <c r="D256" s="222"/>
      <c r="E256" s="223"/>
      <c r="F256" s="222"/>
      <c r="G256" s="223"/>
      <c r="H256" s="222"/>
      <c r="I256" s="223"/>
      <c r="J256" s="224"/>
    </row>
    <row r="257" spans="1:10" x14ac:dyDescent="0.25">
      <c r="A257" s="296"/>
      <c r="B257" s="191" t="s">
        <v>62</v>
      </c>
      <c r="C257" s="306"/>
      <c r="D257" s="222"/>
      <c r="E257" s="223"/>
      <c r="F257" s="222"/>
      <c r="G257" s="223"/>
      <c r="H257" s="222"/>
      <c r="I257" s="223"/>
      <c r="J257" s="224"/>
    </row>
    <row r="258" spans="1:10" x14ac:dyDescent="0.25">
      <c r="A258" s="296"/>
      <c r="B258" s="191" t="s">
        <v>63</v>
      </c>
      <c r="C258" s="306"/>
      <c r="D258" s="222"/>
      <c r="E258" s="223"/>
      <c r="F258" s="222"/>
      <c r="G258" s="223"/>
      <c r="H258" s="222"/>
      <c r="I258" s="223"/>
      <c r="J258" s="224"/>
    </row>
    <row r="259" spans="1:10" ht="13.8" thickBot="1" x14ac:dyDescent="0.3">
      <c r="A259" s="297"/>
      <c r="B259" s="192" t="s">
        <v>64</v>
      </c>
      <c r="C259" s="307"/>
      <c r="D259" s="225"/>
      <c r="E259" s="226"/>
      <c r="F259" s="225"/>
      <c r="G259" s="226"/>
      <c r="H259" s="225"/>
      <c r="I259" s="226"/>
      <c r="J259" s="227"/>
    </row>
    <row r="260" spans="1:10" x14ac:dyDescent="0.25">
      <c r="A260" s="295">
        <f>A254+1</f>
        <v>43</v>
      </c>
      <c r="B260" s="191" t="s">
        <v>59</v>
      </c>
      <c r="C260" s="305"/>
      <c r="D260" s="222"/>
      <c r="E260" s="223"/>
      <c r="F260" s="222"/>
      <c r="G260" s="223"/>
      <c r="H260" s="222"/>
      <c r="I260" s="223"/>
      <c r="J260" s="224"/>
    </row>
    <row r="261" spans="1:10" x14ac:dyDescent="0.25">
      <c r="A261" s="296"/>
      <c r="B261" s="191" t="s">
        <v>60</v>
      </c>
      <c r="C261" s="306"/>
      <c r="D261" s="222"/>
      <c r="E261" s="223"/>
      <c r="F261" s="222"/>
      <c r="G261" s="223"/>
      <c r="H261" s="222"/>
      <c r="I261" s="223"/>
      <c r="J261" s="224"/>
    </row>
    <row r="262" spans="1:10" x14ac:dyDescent="0.25">
      <c r="A262" s="296"/>
      <c r="B262" s="191" t="s">
        <v>61</v>
      </c>
      <c r="C262" s="306"/>
      <c r="D262" s="222"/>
      <c r="E262" s="223"/>
      <c r="F262" s="222"/>
      <c r="G262" s="223"/>
      <c r="H262" s="222"/>
      <c r="I262" s="223"/>
      <c r="J262" s="224"/>
    </row>
    <row r="263" spans="1:10" x14ac:dyDescent="0.25">
      <c r="A263" s="296"/>
      <c r="B263" s="191" t="s">
        <v>62</v>
      </c>
      <c r="C263" s="306"/>
      <c r="D263" s="222"/>
      <c r="E263" s="223"/>
      <c r="F263" s="222"/>
      <c r="G263" s="223"/>
      <c r="H263" s="222"/>
      <c r="I263" s="223"/>
      <c r="J263" s="224"/>
    </row>
    <row r="264" spans="1:10" x14ac:dyDescent="0.25">
      <c r="A264" s="296"/>
      <c r="B264" s="191" t="s">
        <v>63</v>
      </c>
      <c r="C264" s="306"/>
      <c r="D264" s="222"/>
      <c r="E264" s="223"/>
      <c r="F264" s="222"/>
      <c r="G264" s="223"/>
      <c r="H264" s="222"/>
      <c r="I264" s="223"/>
      <c r="J264" s="224"/>
    </row>
    <row r="265" spans="1:10" ht="13.8" thickBot="1" x14ac:dyDescent="0.3">
      <c r="A265" s="297"/>
      <c r="B265" s="191" t="s">
        <v>64</v>
      </c>
      <c r="C265" s="307"/>
      <c r="D265" s="222"/>
      <c r="E265" s="223"/>
      <c r="F265" s="222"/>
      <c r="G265" s="223"/>
      <c r="H265" s="222"/>
      <c r="I265" s="223"/>
      <c r="J265" s="224"/>
    </row>
    <row r="266" spans="1:10" x14ac:dyDescent="0.25">
      <c r="A266" s="295">
        <f>A260+1</f>
        <v>44</v>
      </c>
      <c r="B266" s="190" t="s">
        <v>59</v>
      </c>
      <c r="C266" s="305"/>
      <c r="D266" s="219"/>
      <c r="E266" s="220"/>
      <c r="F266" s="219"/>
      <c r="G266" s="220"/>
      <c r="H266" s="219"/>
      <c r="I266" s="220"/>
      <c r="J266" s="221"/>
    </row>
    <row r="267" spans="1:10" x14ac:dyDescent="0.25">
      <c r="A267" s="296"/>
      <c r="B267" s="191" t="s">
        <v>60</v>
      </c>
      <c r="C267" s="306"/>
      <c r="D267" s="222"/>
      <c r="E267" s="223"/>
      <c r="F267" s="222"/>
      <c r="G267" s="223"/>
      <c r="H267" s="222"/>
      <c r="I267" s="223"/>
      <c r="J267" s="224"/>
    </row>
    <row r="268" spans="1:10" x14ac:dyDescent="0.25">
      <c r="A268" s="296"/>
      <c r="B268" s="191" t="s">
        <v>61</v>
      </c>
      <c r="C268" s="306"/>
      <c r="D268" s="222"/>
      <c r="E268" s="223"/>
      <c r="F268" s="222"/>
      <c r="G268" s="223"/>
      <c r="H268" s="222"/>
      <c r="I268" s="223"/>
      <c r="J268" s="224"/>
    </row>
    <row r="269" spans="1:10" x14ac:dyDescent="0.25">
      <c r="A269" s="296"/>
      <c r="B269" s="191" t="s">
        <v>62</v>
      </c>
      <c r="C269" s="306"/>
      <c r="D269" s="222"/>
      <c r="E269" s="223"/>
      <c r="F269" s="222"/>
      <c r="G269" s="223"/>
      <c r="H269" s="222"/>
      <c r="I269" s="223"/>
      <c r="J269" s="224"/>
    </row>
    <row r="270" spans="1:10" x14ac:dyDescent="0.25">
      <c r="A270" s="296"/>
      <c r="B270" s="191" t="s">
        <v>63</v>
      </c>
      <c r="C270" s="306"/>
      <c r="D270" s="222"/>
      <c r="E270" s="223"/>
      <c r="F270" s="222"/>
      <c r="G270" s="223"/>
      <c r="H270" s="222"/>
      <c r="I270" s="223"/>
      <c r="J270" s="224"/>
    </row>
    <row r="271" spans="1:10" ht="13.8" thickBot="1" x14ac:dyDescent="0.3">
      <c r="A271" s="297"/>
      <c r="B271" s="192" t="s">
        <v>64</v>
      </c>
      <c r="C271" s="307"/>
      <c r="D271" s="225"/>
      <c r="E271" s="226"/>
      <c r="F271" s="225"/>
      <c r="G271" s="226"/>
      <c r="H271" s="225"/>
      <c r="I271" s="226"/>
      <c r="J271" s="227"/>
    </row>
    <row r="272" spans="1:10" x14ac:dyDescent="0.25">
      <c r="A272" s="295">
        <f>A266+1</f>
        <v>45</v>
      </c>
      <c r="B272" s="191" t="s">
        <v>59</v>
      </c>
      <c r="C272" s="305"/>
      <c r="D272" s="222"/>
      <c r="E272" s="223"/>
      <c r="F272" s="222"/>
      <c r="G272" s="223"/>
      <c r="H272" s="222"/>
      <c r="I272" s="223"/>
      <c r="J272" s="224"/>
    </row>
    <row r="273" spans="1:10" x14ac:dyDescent="0.25">
      <c r="A273" s="296"/>
      <c r="B273" s="191" t="s">
        <v>60</v>
      </c>
      <c r="C273" s="306"/>
      <c r="D273" s="222"/>
      <c r="E273" s="223"/>
      <c r="F273" s="222"/>
      <c r="G273" s="223"/>
      <c r="H273" s="222"/>
      <c r="I273" s="223"/>
      <c r="J273" s="224"/>
    </row>
    <row r="274" spans="1:10" x14ac:dyDescent="0.25">
      <c r="A274" s="296"/>
      <c r="B274" s="191" t="s">
        <v>61</v>
      </c>
      <c r="C274" s="306"/>
      <c r="D274" s="222"/>
      <c r="E274" s="223"/>
      <c r="F274" s="222"/>
      <c r="G274" s="223"/>
      <c r="H274" s="222"/>
      <c r="I274" s="223"/>
      <c r="J274" s="224"/>
    </row>
    <row r="275" spans="1:10" x14ac:dyDescent="0.25">
      <c r="A275" s="296"/>
      <c r="B275" s="191" t="s">
        <v>62</v>
      </c>
      <c r="C275" s="306"/>
      <c r="D275" s="222"/>
      <c r="E275" s="223"/>
      <c r="F275" s="222"/>
      <c r="G275" s="223"/>
      <c r="H275" s="222"/>
      <c r="I275" s="223"/>
      <c r="J275" s="224"/>
    </row>
    <row r="276" spans="1:10" x14ac:dyDescent="0.25">
      <c r="A276" s="296"/>
      <c r="B276" s="191" t="s">
        <v>63</v>
      </c>
      <c r="C276" s="306"/>
      <c r="D276" s="222"/>
      <c r="E276" s="223"/>
      <c r="F276" s="222"/>
      <c r="G276" s="223"/>
      <c r="H276" s="222"/>
      <c r="I276" s="223"/>
      <c r="J276" s="224"/>
    </row>
    <row r="277" spans="1:10" ht="13.8" thickBot="1" x14ac:dyDescent="0.3">
      <c r="A277" s="297"/>
      <c r="B277" s="191" t="s">
        <v>64</v>
      </c>
      <c r="C277" s="307"/>
      <c r="D277" s="222"/>
      <c r="E277" s="223"/>
      <c r="F277" s="222"/>
      <c r="G277" s="223"/>
      <c r="H277" s="222"/>
      <c r="I277" s="223"/>
      <c r="J277" s="224"/>
    </row>
    <row r="278" spans="1:10" x14ac:dyDescent="0.25">
      <c r="A278" s="295">
        <f>A272+1</f>
        <v>46</v>
      </c>
      <c r="B278" s="190" t="s">
        <v>59</v>
      </c>
      <c r="C278" s="305"/>
      <c r="D278" s="219"/>
      <c r="E278" s="220"/>
      <c r="F278" s="219"/>
      <c r="G278" s="220"/>
      <c r="H278" s="219"/>
      <c r="I278" s="220"/>
      <c r="J278" s="221"/>
    </row>
    <row r="279" spans="1:10" x14ac:dyDescent="0.25">
      <c r="A279" s="296"/>
      <c r="B279" s="191" t="s">
        <v>60</v>
      </c>
      <c r="C279" s="306"/>
      <c r="D279" s="222"/>
      <c r="E279" s="223"/>
      <c r="F279" s="222"/>
      <c r="G279" s="223"/>
      <c r="H279" s="222"/>
      <c r="I279" s="223"/>
      <c r="J279" s="224"/>
    </row>
    <row r="280" spans="1:10" x14ac:dyDescent="0.25">
      <c r="A280" s="296"/>
      <c r="B280" s="191" t="s">
        <v>61</v>
      </c>
      <c r="C280" s="306"/>
      <c r="D280" s="222"/>
      <c r="E280" s="223"/>
      <c r="F280" s="222"/>
      <c r="G280" s="223"/>
      <c r="H280" s="222"/>
      <c r="I280" s="223"/>
      <c r="J280" s="224"/>
    </row>
    <row r="281" spans="1:10" x14ac:dyDescent="0.25">
      <c r="A281" s="296"/>
      <c r="B281" s="191" t="s">
        <v>62</v>
      </c>
      <c r="C281" s="306"/>
      <c r="D281" s="222"/>
      <c r="E281" s="223"/>
      <c r="F281" s="222"/>
      <c r="G281" s="223"/>
      <c r="H281" s="222"/>
      <c r="I281" s="223"/>
      <c r="J281" s="224"/>
    </row>
    <row r="282" spans="1:10" x14ac:dyDescent="0.25">
      <c r="A282" s="296"/>
      <c r="B282" s="191" t="s">
        <v>63</v>
      </c>
      <c r="C282" s="306"/>
      <c r="D282" s="222"/>
      <c r="E282" s="223"/>
      <c r="F282" s="222"/>
      <c r="G282" s="223"/>
      <c r="H282" s="222"/>
      <c r="I282" s="223"/>
      <c r="J282" s="224"/>
    </row>
    <row r="283" spans="1:10" ht="13.8" thickBot="1" x14ac:dyDescent="0.3">
      <c r="A283" s="297"/>
      <c r="B283" s="192" t="s">
        <v>64</v>
      </c>
      <c r="C283" s="307"/>
      <c r="D283" s="225"/>
      <c r="E283" s="226"/>
      <c r="F283" s="225"/>
      <c r="G283" s="226"/>
      <c r="H283" s="225"/>
      <c r="I283" s="226"/>
      <c r="J283" s="227"/>
    </row>
    <row r="284" spans="1:10" x14ac:dyDescent="0.25">
      <c r="A284" s="295">
        <f>A278+1</f>
        <v>47</v>
      </c>
      <c r="B284" s="191" t="s">
        <v>59</v>
      </c>
      <c r="C284" s="305"/>
      <c r="D284" s="222"/>
      <c r="E284" s="223"/>
      <c r="F284" s="222"/>
      <c r="G284" s="223"/>
      <c r="H284" s="222"/>
      <c r="I284" s="223"/>
      <c r="J284" s="224"/>
    </row>
    <row r="285" spans="1:10" x14ac:dyDescent="0.25">
      <c r="A285" s="296"/>
      <c r="B285" s="191" t="s">
        <v>60</v>
      </c>
      <c r="C285" s="306"/>
      <c r="D285" s="222"/>
      <c r="E285" s="223"/>
      <c r="F285" s="222"/>
      <c r="G285" s="223"/>
      <c r="H285" s="222"/>
      <c r="I285" s="223"/>
      <c r="J285" s="224"/>
    </row>
    <row r="286" spans="1:10" x14ac:dyDescent="0.25">
      <c r="A286" s="296"/>
      <c r="B286" s="191" t="s">
        <v>61</v>
      </c>
      <c r="C286" s="306"/>
      <c r="D286" s="222"/>
      <c r="E286" s="223"/>
      <c r="F286" s="222"/>
      <c r="G286" s="223"/>
      <c r="H286" s="222"/>
      <c r="I286" s="223"/>
      <c r="J286" s="224"/>
    </row>
    <row r="287" spans="1:10" x14ac:dyDescent="0.25">
      <c r="A287" s="296"/>
      <c r="B287" s="191" t="s">
        <v>62</v>
      </c>
      <c r="C287" s="306"/>
      <c r="D287" s="222"/>
      <c r="E287" s="223"/>
      <c r="F287" s="222"/>
      <c r="G287" s="223"/>
      <c r="H287" s="222"/>
      <c r="I287" s="223"/>
      <c r="J287" s="224"/>
    </row>
    <row r="288" spans="1:10" x14ac:dyDescent="0.25">
      <c r="A288" s="296"/>
      <c r="B288" s="191" t="s">
        <v>63</v>
      </c>
      <c r="C288" s="306"/>
      <c r="D288" s="222"/>
      <c r="E288" s="223"/>
      <c r="F288" s="222"/>
      <c r="G288" s="223"/>
      <c r="H288" s="222"/>
      <c r="I288" s="223"/>
      <c r="J288" s="224"/>
    </row>
    <row r="289" spans="1:10" ht="13.8" thickBot="1" x14ac:dyDescent="0.3">
      <c r="A289" s="297"/>
      <c r="B289" s="191" t="s">
        <v>64</v>
      </c>
      <c r="C289" s="307"/>
      <c r="D289" s="222"/>
      <c r="E289" s="223"/>
      <c r="F289" s="222"/>
      <c r="G289" s="223"/>
      <c r="H289" s="222"/>
      <c r="I289" s="223"/>
      <c r="J289" s="224"/>
    </row>
    <row r="290" spans="1:10" x14ac:dyDescent="0.25">
      <c r="A290" s="295">
        <f>A284+1</f>
        <v>48</v>
      </c>
      <c r="B290" s="190" t="s">
        <v>59</v>
      </c>
      <c r="C290" s="305"/>
      <c r="D290" s="219"/>
      <c r="E290" s="220"/>
      <c r="F290" s="219"/>
      <c r="G290" s="220"/>
      <c r="H290" s="219"/>
      <c r="I290" s="220"/>
      <c r="J290" s="221"/>
    </row>
    <row r="291" spans="1:10" x14ac:dyDescent="0.25">
      <c r="A291" s="296"/>
      <c r="B291" s="191" t="s">
        <v>60</v>
      </c>
      <c r="C291" s="306"/>
      <c r="D291" s="222"/>
      <c r="E291" s="223"/>
      <c r="F291" s="222"/>
      <c r="G291" s="223"/>
      <c r="H291" s="222"/>
      <c r="I291" s="223"/>
      <c r="J291" s="224"/>
    </row>
    <row r="292" spans="1:10" x14ac:dyDescent="0.25">
      <c r="A292" s="296"/>
      <c r="B292" s="191" t="s">
        <v>61</v>
      </c>
      <c r="C292" s="306"/>
      <c r="D292" s="222"/>
      <c r="E292" s="223"/>
      <c r="F292" s="222"/>
      <c r="G292" s="223"/>
      <c r="H292" s="222"/>
      <c r="I292" s="223"/>
      <c r="J292" s="224"/>
    </row>
    <row r="293" spans="1:10" x14ac:dyDescent="0.25">
      <c r="A293" s="296"/>
      <c r="B293" s="191" t="s">
        <v>62</v>
      </c>
      <c r="C293" s="306"/>
      <c r="D293" s="222"/>
      <c r="E293" s="223"/>
      <c r="F293" s="222"/>
      <c r="G293" s="223"/>
      <c r="H293" s="222"/>
      <c r="I293" s="223"/>
      <c r="J293" s="224"/>
    </row>
    <row r="294" spans="1:10" x14ac:dyDescent="0.25">
      <c r="A294" s="296"/>
      <c r="B294" s="191" t="s">
        <v>63</v>
      </c>
      <c r="C294" s="306"/>
      <c r="D294" s="222"/>
      <c r="E294" s="223"/>
      <c r="F294" s="222"/>
      <c r="G294" s="223"/>
      <c r="H294" s="222"/>
      <c r="I294" s="223"/>
      <c r="J294" s="224"/>
    </row>
    <row r="295" spans="1:10" ht="13.8" thickBot="1" x14ac:dyDescent="0.3">
      <c r="A295" s="297"/>
      <c r="B295" s="192" t="s">
        <v>64</v>
      </c>
      <c r="C295" s="307"/>
      <c r="D295" s="225"/>
      <c r="E295" s="226"/>
      <c r="F295" s="225"/>
      <c r="G295" s="226"/>
      <c r="H295" s="225"/>
      <c r="I295" s="226"/>
      <c r="J295" s="227"/>
    </row>
    <row r="296" spans="1:10" x14ac:dyDescent="0.25">
      <c r="A296" s="295">
        <f>A290+1</f>
        <v>49</v>
      </c>
      <c r="B296" s="191" t="s">
        <v>59</v>
      </c>
      <c r="C296" s="305"/>
      <c r="D296" s="222"/>
      <c r="E296" s="223"/>
      <c r="F296" s="222"/>
      <c r="G296" s="223"/>
      <c r="H296" s="222"/>
      <c r="I296" s="223"/>
      <c r="J296" s="224"/>
    </row>
    <row r="297" spans="1:10" x14ac:dyDescent="0.25">
      <c r="A297" s="296"/>
      <c r="B297" s="191" t="s">
        <v>60</v>
      </c>
      <c r="C297" s="306"/>
      <c r="D297" s="222"/>
      <c r="E297" s="223"/>
      <c r="F297" s="222"/>
      <c r="G297" s="223"/>
      <c r="H297" s="222"/>
      <c r="I297" s="223"/>
      <c r="J297" s="224"/>
    </row>
    <row r="298" spans="1:10" x14ac:dyDescent="0.25">
      <c r="A298" s="296"/>
      <c r="B298" s="191" t="s">
        <v>61</v>
      </c>
      <c r="C298" s="306"/>
      <c r="D298" s="222"/>
      <c r="E298" s="223"/>
      <c r="F298" s="222"/>
      <c r="G298" s="223"/>
      <c r="H298" s="222"/>
      <c r="I298" s="223"/>
      <c r="J298" s="224"/>
    </row>
    <row r="299" spans="1:10" x14ac:dyDescent="0.25">
      <c r="A299" s="296"/>
      <c r="B299" s="191" t="s">
        <v>62</v>
      </c>
      <c r="C299" s="306"/>
      <c r="D299" s="222"/>
      <c r="E299" s="223"/>
      <c r="F299" s="222"/>
      <c r="G299" s="223"/>
      <c r="H299" s="222"/>
      <c r="I299" s="223"/>
      <c r="J299" s="224"/>
    </row>
    <row r="300" spans="1:10" x14ac:dyDescent="0.25">
      <c r="A300" s="296"/>
      <c r="B300" s="191" t="s">
        <v>63</v>
      </c>
      <c r="C300" s="306"/>
      <c r="D300" s="222"/>
      <c r="E300" s="223"/>
      <c r="F300" s="222"/>
      <c r="G300" s="223"/>
      <c r="H300" s="222"/>
      <c r="I300" s="223"/>
      <c r="J300" s="224"/>
    </row>
    <row r="301" spans="1:10" ht="13.8" thickBot="1" x14ac:dyDescent="0.3">
      <c r="A301" s="297"/>
      <c r="B301" s="191" t="s">
        <v>64</v>
      </c>
      <c r="C301" s="307"/>
      <c r="D301" s="222"/>
      <c r="E301" s="223"/>
      <c r="F301" s="222"/>
      <c r="G301" s="223"/>
      <c r="H301" s="222"/>
      <c r="I301" s="223"/>
      <c r="J301" s="224"/>
    </row>
    <row r="302" spans="1:10" x14ac:dyDescent="0.25">
      <c r="A302" s="295">
        <f>A296+1</f>
        <v>50</v>
      </c>
      <c r="B302" s="190" t="s">
        <v>59</v>
      </c>
      <c r="C302" s="305"/>
      <c r="D302" s="219"/>
      <c r="E302" s="220"/>
      <c r="F302" s="219"/>
      <c r="G302" s="220"/>
      <c r="H302" s="219"/>
      <c r="I302" s="220"/>
      <c r="J302" s="221"/>
    </row>
    <row r="303" spans="1:10" x14ac:dyDescent="0.25">
      <c r="A303" s="296"/>
      <c r="B303" s="191" t="s">
        <v>60</v>
      </c>
      <c r="C303" s="306"/>
      <c r="D303" s="222"/>
      <c r="E303" s="223"/>
      <c r="F303" s="222"/>
      <c r="G303" s="223"/>
      <c r="H303" s="222"/>
      <c r="I303" s="223"/>
      <c r="J303" s="224"/>
    </row>
    <row r="304" spans="1:10" x14ac:dyDescent="0.25">
      <c r="A304" s="296"/>
      <c r="B304" s="191" t="s">
        <v>61</v>
      </c>
      <c r="C304" s="306"/>
      <c r="D304" s="222"/>
      <c r="E304" s="223"/>
      <c r="F304" s="222"/>
      <c r="G304" s="223"/>
      <c r="H304" s="222"/>
      <c r="I304" s="223"/>
      <c r="J304" s="224"/>
    </row>
    <row r="305" spans="1:10" x14ac:dyDescent="0.25">
      <c r="A305" s="296"/>
      <c r="B305" s="191" t="s">
        <v>62</v>
      </c>
      <c r="C305" s="306"/>
      <c r="D305" s="222"/>
      <c r="E305" s="223"/>
      <c r="F305" s="222"/>
      <c r="G305" s="223"/>
      <c r="H305" s="222"/>
      <c r="I305" s="223"/>
      <c r="J305" s="224"/>
    </row>
    <row r="306" spans="1:10" x14ac:dyDescent="0.25">
      <c r="A306" s="296"/>
      <c r="B306" s="191" t="s">
        <v>63</v>
      </c>
      <c r="C306" s="306"/>
      <c r="D306" s="222"/>
      <c r="E306" s="223"/>
      <c r="F306" s="222"/>
      <c r="G306" s="223"/>
      <c r="H306" s="222"/>
      <c r="I306" s="223"/>
      <c r="J306" s="224"/>
    </row>
    <row r="307" spans="1:10" ht="13.8" thickBot="1" x14ac:dyDescent="0.3">
      <c r="A307" s="297"/>
      <c r="B307" s="192" t="s">
        <v>64</v>
      </c>
      <c r="C307" s="307"/>
      <c r="D307" s="225"/>
      <c r="E307" s="226"/>
      <c r="F307" s="225"/>
      <c r="G307" s="226"/>
      <c r="H307" s="225"/>
      <c r="I307" s="226"/>
      <c r="J307" s="227"/>
    </row>
    <row r="308" spans="1:10" x14ac:dyDescent="0.25">
      <c r="A308" s="295">
        <f>A302+1</f>
        <v>51</v>
      </c>
      <c r="B308" s="191" t="s">
        <v>59</v>
      </c>
      <c r="C308" s="305"/>
      <c r="D308" s="222"/>
      <c r="E308" s="223"/>
      <c r="F308" s="222"/>
      <c r="G308" s="223"/>
      <c r="H308" s="222"/>
      <c r="I308" s="223"/>
      <c r="J308" s="224"/>
    </row>
    <row r="309" spans="1:10" x14ac:dyDescent="0.25">
      <c r="A309" s="296"/>
      <c r="B309" s="191" t="s">
        <v>60</v>
      </c>
      <c r="C309" s="306"/>
      <c r="D309" s="222"/>
      <c r="E309" s="223"/>
      <c r="F309" s="222"/>
      <c r="G309" s="223"/>
      <c r="H309" s="222"/>
      <c r="I309" s="223"/>
      <c r="J309" s="224"/>
    </row>
    <row r="310" spans="1:10" x14ac:dyDescent="0.25">
      <c r="A310" s="296"/>
      <c r="B310" s="191" t="s">
        <v>61</v>
      </c>
      <c r="C310" s="306"/>
      <c r="D310" s="222"/>
      <c r="E310" s="223"/>
      <c r="F310" s="222"/>
      <c r="G310" s="223"/>
      <c r="H310" s="222"/>
      <c r="I310" s="223"/>
      <c r="J310" s="224"/>
    </row>
    <row r="311" spans="1:10" x14ac:dyDescent="0.25">
      <c r="A311" s="296"/>
      <c r="B311" s="191" t="s">
        <v>62</v>
      </c>
      <c r="C311" s="306"/>
      <c r="D311" s="222"/>
      <c r="E311" s="223"/>
      <c r="F311" s="222"/>
      <c r="G311" s="223"/>
      <c r="H311" s="222"/>
      <c r="I311" s="223"/>
      <c r="J311" s="224"/>
    </row>
    <row r="312" spans="1:10" x14ac:dyDescent="0.25">
      <c r="A312" s="296"/>
      <c r="B312" s="191" t="s">
        <v>63</v>
      </c>
      <c r="C312" s="306"/>
      <c r="D312" s="222"/>
      <c r="E312" s="223"/>
      <c r="F312" s="222"/>
      <c r="G312" s="223"/>
      <c r="H312" s="222"/>
      <c r="I312" s="223"/>
      <c r="J312" s="224"/>
    </row>
    <row r="313" spans="1:10" ht="13.8" thickBot="1" x14ac:dyDescent="0.3">
      <c r="A313" s="297"/>
      <c r="B313" s="191" t="s">
        <v>64</v>
      </c>
      <c r="C313" s="307"/>
      <c r="D313" s="222"/>
      <c r="E313" s="223"/>
      <c r="F313" s="222"/>
      <c r="G313" s="223"/>
      <c r="H313" s="222"/>
      <c r="I313" s="223"/>
      <c r="J313" s="224"/>
    </row>
    <row r="314" spans="1:10" x14ac:dyDescent="0.25">
      <c r="A314" s="295">
        <f>A308+1</f>
        <v>52</v>
      </c>
      <c r="B314" s="190" t="s">
        <v>59</v>
      </c>
      <c r="C314" s="305"/>
      <c r="D314" s="219"/>
      <c r="E314" s="220"/>
      <c r="F314" s="219"/>
      <c r="G314" s="220"/>
      <c r="H314" s="219"/>
      <c r="I314" s="220"/>
      <c r="J314" s="221"/>
    </row>
    <row r="315" spans="1:10" x14ac:dyDescent="0.25">
      <c r="A315" s="296"/>
      <c r="B315" s="191" t="s">
        <v>60</v>
      </c>
      <c r="C315" s="306"/>
      <c r="D315" s="222"/>
      <c r="E315" s="223"/>
      <c r="F315" s="222"/>
      <c r="G315" s="223"/>
      <c r="H315" s="222"/>
      <c r="I315" s="223"/>
      <c r="J315" s="224"/>
    </row>
    <row r="316" spans="1:10" x14ac:dyDescent="0.25">
      <c r="A316" s="296"/>
      <c r="B316" s="191" t="s">
        <v>61</v>
      </c>
      <c r="C316" s="306"/>
      <c r="D316" s="222"/>
      <c r="E316" s="223"/>
      <c r="F316" s="222"/>
      <c r="G316" s="223"/>
      <c r="H316" s="222"/>
      <c r="I316" s="223"/>
      <c r="J316" s="224"/>
    </row>
    <row r="317" spans="1:10" x14ac:dyDescent="0.25">
      <c r="A317" s="296"/>
      <c r="B317" s="191" t="s">
        <v>62</v>
      </c>
      <c r="C317" s="306"/>
      <c r="D317" s="222"/>
      <c r="E317" s="223"/>
      <c r="F317" s="222"/>
      <c r="G317" s="223"/>
      <c r="H317" s="222"/>
      <c r="I317" s="223"/>
      <c r="J317" s="224"/>
    </row>
    <row r="318" spans="1:10" x14ac:dyDescent="0.25">
      <c r="A318" s="296"/>
      <c r="B318" s="191" t="s">
        <v>63</v>
      </c>
      <c r="C318" s="306"/>
      <c r="D318" s="222"/>
      <c r="E318" s="223"/>
      <c r="F318" s="222"/>
      <c r="G318" s="223"/>
      <c r="H318" s="222"/>
      <c r="I318" s="223"/>
      <c r="J318" s="224"/>
    </row>
    <row r="319" spans="1:10" ht="13.8" thickBot="1" x14ac:dyDescent="0.3">
      <c r="A319" s="297"/>
      <c r="B319" s="192" t="s">
        <v>64</v>
      </c>
      <c r="C319" s="307"/>
      <c r="D319" s="225"/>
      <c r="E319" s="226"/>
      <c r="F319" s="225"/>
      <c r="G319" s="226"/>
      <c r="H319" s="225"/>
      <c r="I319" s="226"/>
      <c r="J319" s="227"/>
    </row>
    <row r="320" spans="1:10" x14ac:dyDescent="0.25">
      <c r="A320" s="295">
        <f>A314+1</f>
        <v>53</v>
      </c>
      <c r="B320" s="191" t="s">
        <v>59</v>
      </c>
      <c r="C320" s="305"/>
      <c r="D320" s="222"/>
      <c r="E320" s="223"/>
      <c r="F320" s="222"/>
      <c r="G320" s="223"/>
      <c r="H320" s="222"/>
      <c r="I320" s="223"/>
      <c r="J320" s="224"/>
    </row>
    <row r="321" spans="1:10" x14ac:dyDescent="0.25">
      <c r="A321" s="296"/>
      <c r="B321" s="191" t="s">
        <v>60</v>
      </c>
      <c r="C321" s="306"/>
      <c r="D321" s="222"/>
      <c r="E321" s="223"/>
      <c r="F321" s="222"/>
      <c r="G321" s="223"/>
      <c r="H321" s="222"/>
      <c r="I321" s="223"/>
      <c r="J321" s="224"/>
    </row>
    <row r="322" spans="1:10" x14ac:dyDescent="0.25">
      <c r="A322" s="296"/>
      <c r="B322" s="191" t="s">
        <v>61</v>
      </c>
      <c r="C322" s="306"/>
      <c r="D322" s="222"/>
      <c r="E322" s="223"/>
      <c r="F322" s="222"/>
      <c r="G322" s="223"/>
      <c r="H322" s="222"/>
      <c r="I322" s="223"/>
      <c r="J322" s="224"/>
    </row>
    <row r="323" spans="1:10" x14ac:dyDescent="0.25">
      <c r="A323" s="296"/>
      <c r="B323" s="191" t="s">
        <v>62</v>
      </c>
      <c r="C323" s="306"/>
      <c r="D323" s="222"/>
      <c r="E323" s="223"/>
      <c r="F323" s="222"/>
      <c r="G323" s="223"/>
      <c r="H323" s="222"/>
      <c r="I323" s="223"/>
      <c r="J323" s="224"/>
    </row>
    <row r="324" spans="1:10" x14ac:dyDescent="0.25">
      <c r="A324" s="296"/>
      <c r="B324" s="191" t="s">
        <v>63</v>
      </c>
      <c r="C324" s="306"/>
      <c r="D324" s="222"/>
      <c r="E324" s="223"/>
      <c r="F324" s="222"/>
      <c r="G324" s="223"/>
      <c r="H324" s="222"/>
      <c r="I324" s="223"/>
      <c r="J324" s="224"/>
    </row>
    <row r="325" spans="1:10" ht="13.8" thickBot="1" x14ac:dyDescent="0.3">
      <c r="A325" s="297"/>
      <c r="B325" s="191" t="s">
        <v>64</v>
      </c>
      <c r="C325" s="307"/>
      <c r="D325" s="222"/>
      <c r="E325" s="223"/>
      <c r="F325" s="222"/>
      <c r="G325" s="223"/>
      <c r="H325" s="222"/>
      <c r="I325" s="223"/>
      <c r="J325" s="224"/>
    </row>
    <row r="326" spans="1:10" x14ac:dyDescent="0.25">
      <c r="A326" s="295">
        <f>A320+1</f>
        <v>54</v>
      </c>
      <c r="B326" s="190" t="s">
        <v>59</v>
      </c>
      <c r="C326" s="305"/>
      <c r="D326" s="219"/>
      <c r="E326" s="220"/>
      <c r="F326" s="219"/>
      <c r="G326" s="220"/>
      <c r="H326" s="219"/>
      <c r="I326" s="220"/>
      <c r="J326" s="221"/>
    </row>
    <row r="327" spans="1:10" x14ac:dyDescent="0.25">
      <c r="A327" s="296"/>
      <c r="B327" s="191" t="s">
        <v>60</v>
      </c>
      <c r="C327" s="306"/>
      <c r="D327" s="222"/>
      <c r="E327" s="223"/>
      <c r="F327" s="222"/>
      <c r="G327" s="223"/>
      <c r="H327" s="222"/>
      <c r="I327" s="223"/>
      <c r="J327" s="224"/>
    </row>
    <row r="328" spans="1:10" x14ac:dyDescent="0.25">
      <c r="A328" s="296"/>
      <c r="B328" s="191" t="s">
        <v>61</v>
      </c>
      <c r="C328" s="306"/>
      <c r="D328" s="222"/>
      <c r="E328" s="223"/>
      <c r="F328" s="222"/>
      <c r="G328" s="223"/>
      <c r="H328" s="222"/>
      <c r="I328" s="223"/>
      <c r="J328" s="224"/>
    </row>
    <row r="329" spans="1:10" x14ac:dyDescent="0.25">
      <c r="A329" s="296"/>
      <c r="B329" s="191" t="s">
        <v>62</v>
      </c>
      <c r="C329" s="306"/>
      <c r="D329" s="222"/>
      <c r="E329" s="223"/>
      <c r="F329" s="222"/>
      <c r="G329" s="223"/>
      <c r="H329" s="222"/>
      <c r="I329" s="223"/>
      <c r="J329" s="224"/>
    </row>
    <row r="330" spans="1:10" x14ac:dyDescent="0.25">
      <c r="A330" s="296"/>
      <c r="B330" s="191" t="s">
        <v>63</v>
      </c>
      <c r="C330" s="306"/>
      <c r="D330" s="222"/>
      <c r="E330" s="223"/>
      <c r="F330" s="222"/>
      <c r="G330" s="223"/>
      <c r="H330" s="222"/>
      <c r="I330" s="223"/>
      <c r="J330" s="224"/>
    </row>
    <row r="331" spans="1:10" ht="13.8" thickBot="1" x14ac:dyDescent="0.3">
      <c r="A331" s="297"/>
      <c r="B331" s="192" t="s">
        <v>64</v>
      </c>
      <c r="C331" s="307"/>
      <c r="D331" s="225"/>
      <c r="E331" s="226"/>
      <c r="F331" s="225"/>
      <c r="G331" s="226"/>
      <c r="H331" s="225"/>
      <c r="I331" s="226"/>
      <c r="J331" s="227"/>
    </row>
    <row r="332" spans="1:10" x14ac:dyDescent="0.25">
      <c r="A332" s="295">
        <f>A326+1</f>
        <v>55</v>
      </c>
      <c r="B332" s="191" t="s">
        <v>59</v>
      </c>
      <c r="C332" s="305"/>
      <c r="D332" s="222"/>
      <c r="E332" s="223"/>
      <c r="F332" s="222"/>
      <c r="G332" s="223"/>
      <c r="H332" s="222"/>
      <c r="I332" s="223"/>
      <c r="J332" s="224"/>
    </row>
    <row r="333" spans="1:10" x14ac:dyDescent="0.25">
      <c r="A333" s="296"/>
      <c r="B333" s="191" t="s">
        <v>60</v>
      </c>
      <c r="C333" s="306"/>
      <c r="D333" s="222"/>
      <c r="E333" s="223"/>
      <c r="F333" s="222"/>
      <c r="G333" s="223"/>
      <c r="H333" s="222"/>
      <c r="I333" s="223"/>
      <c r="J333" s="224"/>
    </row>
    <row r="334" spans="1:10" x14ac:dyDescent="0.25">
      <c r="A334" s="296"/>
      <c r="B334" s="191" t="s">
        <v>61</v>
      </c>
      <c r="C334" s="306"/>
      <c r="D334" s="222"/>
      <c r="E334" s="223"/>
      <c r="F334" s="222"/>
      <c r="G334" s="223"/>
      <c r="H334" s="222"/>
      <c r="I334" s="223"/>
      <c r="J334" s="224"/>
    </row>
    <row r="335" spans="1:10" x14ac:dyDescent="0.25">
      <c r="A335" s="296"/>
      <c r="B335" s="191" t="s">
        <v>62</v>
      </c>
      <c r="C335" s="306"/>
      <c r="D335" s="222"/>
      <c r="E335" s="223"/>
      <c r="F335" s="222"/>
      <c r="G335" s="223"/>
      <c r="H335" s="222"/>
      <c r="I335" s="223"/>
      <c r="J335" s="224"/>
    </row>
    <row r="336" spans="1:10" x14ac:dyDescent="0.25">
      <c r="A336" s="296"/>
      <c r="B336" s="191" t="s">
        <v>63</v>
      </c>
      <c r="C336" s="306"/>
      <c r="D336" s="222"/>
      <c r="E336" s="223"/>
      <c r="F336" s="222"/>
      <c r="G336" s="223"/>
      <c r="H336" s="222"/>
      <c r="I336" s="223"/>
      <c r="J336" s="224"/>
    </row>
    <row r="337" spans="1:10" ht="13.8" thickBot="1" x14ac:dyDescent="0.3">
      <c r="A337" s="297"/>
      <c r="B337" s="191" t="s">
        <v>64</v>
      </c>
      <c r="C337" s="307"/>
      <c r="D337" s="222"/>
      <c r="E337" s="223"/>
      <c r="F337" s="222"/>
      <c r="G337" s="223"/>
      <c r="H337" s="222"/>
      <c r="I337" s="223"/>
      <c r="J337" s="224"/>
    </row>
    <row r="338" spans="1:10" x14ac:dyDescent="0.25">
      <c r="A338" s="295">
        <f>A332+1</f>
        <v>56</v>
      </c>
      <c r="B338" s="190" t="s">
        <v>59</v>
      </c>
      <c r="C338" s="305"/>
      <c r="D338" s="219"/>
      <c r="E338" s="220"/>
      <c r="F338" s="219"/>
      <c r="G338" s="220"/>
      <c r="H338" s="219"/>
      <c r="I338" s="220"/>
      <c r="J338" s="221"/>
    </row>
    <row r="339" spans="1:10" x14ac:dyDescent="0.25">
      <c r="A339" s="296"/>
      <c r="B339" s="191" t="s">
        <v>60</v>
      </c>
      <c r="C339" s="306"/>
      <c r="D339" s="222"/>
      <c r="E339" s="223"/>
      <c r="F339" s="222"/>
      <c r="G339" s="223"/>
      <c r="H339" s="222"/>
      <c r="I339" s="223"/>
      <c r="J339" s="224"/>
    </row>
    <row r="340" spans="1:10" x14ac:dyDescent="0.25">
      <c r="A340" s="296"/>
      <c r="B340" s="191" t="s">
        <v>61</v>
      </c>
      <c r="C340" s="306"/>
      <c r="D340" s="222"/>
      <c r="E340" s="223"/>
      <c r="F340" s="222"/>
      <c r="G340" s="223"/>
      <c r="H340" s="222"/>
      <c r="I340" s="223"/>
      <c r="J340" s="224"/>
    </row>
    <row r="341" spans="1:10" x14ac:dyDescent="0.25">
      <c r="A341" s="296"/>
      <c r="B341" s="191" t="s">
        <v>62</v>
      </c>
      <c r="C341" s="306"/>
      <c r="D341" s="222"/>
      <c r="E341" s="223"/>
      <c r="F341" s="222"/>
      <c r="G341" s="223"/>
      <c r="H341" s="222"/>
      <c r="I341" s="223"/>
      <c r="J341" s="224"/>
    </row>
    <row r="342" spans="1:10" x14ac:dyDescent="0.25">
      <c r="A342" s="296"/>
      <c r="B342" s="191" t="s">
        <v>63</v>
      </c>
      <c r="C342" s="306"/>
      <c r="D342" s="222"/>
      <c r="E342" s="223"/>
      <c r="F342" s="222"/>
      <c r="G342" s="223"/>
      <c r="H342" s="222"/>
      <c r="I342" s="223"/>
      <c r="J342" s="224"/>
    </row>
    <row r="343" spans="1:10" ht="13.8" thickBot="1" x14ac:dyDescent="0.3">
      <c r="A343" s="297"/>
      <c r="B343" s="192" t="s">
        <v>64</v>
      </c>
      <c r="C343" s="307"/>
      <c r="D343" s="225"/>
      <c r="E343" s="226"/>
      <c r="F343" s="225"/>
      <c r="G343" s="226"/>
      <c r="H343" s="225"/>
      <c r="I343" s="226"/>
      <c r="J343" s="227"/>
    </row>
    <row r="344" spans="1:10" x14ac:dyDescent="0.25">
      <c r="A344" s="295">
        <f>A338+1</f>
        <v>57</v>
      </c>
      <c r="B344" s="191" t="s">
        <v>59</v>
      </c>
      <c r="C344" s="305"/>
      <c r="D344" s="222"/>
      <c r="E344" s="223"/>
      <c r="F344" s="222"/>
      <c r="G344" s="223"/>
      <c r="H344" s="222"/>
      <c r="I344" s="223"/>
      <c r="J344" s="224"/>
    </row>
    <row r="345" spans="1:10" x14ac:dyDescent="0.25">
      <c r="A345" s="296"/>
      <c r="B345" s="191" t="s">
        <v>60</v>
      </c>
      <c r="C345" s="306"/>
      <c r="D345" s="222"/>
      <c r="E345" s="223"/>
      <c r="F345" s="222"/>
      <c r="G345" s="223"/>
      <c r="H345" s="222"/>
      <c r="I345" s="223"/>
      <c r="J345" s="224"/>
    </row>
    <row r="346" spans="1:10" x14ac:dyDescent="0.25">
      <c r="A346" s="296"/>
      <c r="B346" s="191" t="s">
        <v>61</v>
      </c>
      <c r="C346" s="306"/>
      <c r="D346" s="222"/>
      <c r="E346" s="223"/>
      <c r="F346" s="222"/>
      <c r="G346" s="223"/>
      <c r="H346" s="222"/>
      <c r="I346" s="223"/>
      <c r="J346" s="224"/>
    </row>
    <row r="347" spans="1:10" x14ac:dyDescent="0.25">
      <c r="A347" s="296"/>
      <c r="B347" s="191" t="s">
        <v>62</v>
      </c>
      <c r="C347" s="306"/>
      <c r="D347" s="222"/>
      <c r="E347" s="223"/>
      <c r="F347" s="222"/>
      <c r="G347" s="223"/>
      <c r="H347" s="222"/>
      <c r="I347" s="223"/>
      <c r="J347" s="224"/>
    </row>
    <row r="348" spans="1:10" x14ac:dyDescent="0.25">
      <c r="A348" s="296"/>
      <c r="B348" s="191" t="s">
        <v>63</v>
      </c>
      <c r="C348" s="306"/>
      <c r="D348" s="222"/>
      <c r="E348" s="223"/>
      <c r="F348" s="222"/>
      <c r="G348" s="223"/>
      <c r="H348" s="222"/>
      <c r="I348" s="223"/>
      <c r="J348" s="224"/>
    </row>
    <row r="349" spans="1:10" ht="13.8" thickBot="1" x14ac:dyDescent="0.3">
      <c r="A349" s="297"/>
      <c r="B349" s="191" t="s">
        <v>64</v>
      </c>
      <c r="C349" s="307"/>
      <c r="D349" s="222"/>
      <c r="E349" s="223"/>
      <c r="F349" s="222"/>
      <c r="G349" s="223"/>
      <c r="H349" s="222"/>
      <c r="I349" s="223"/>
      <c r="J349" s="224"/>
    </row>
    <row r="350" spans="1:10" x14ac:dyDescent="0.25">
      <c r="A350" s="295">
        <f>A344+1</f>
        <v>58</v>
      </c>
      <c r="B350" s="190" t="s">
        <v>59</v>
      </c>
      <c r="C350" s="305"/>
      <c r="D350" s="219"/>
      <c r="E350" s="220"/>
      <c r="F350" s="219"/>
      <c r="G350" s="220"/>
      <c r="H350" s="219"/>
      <c r="I350" s="220"/>
      <c r="J350" s="221"/>
    </row>
    <row r="351" spans="1:10" x14ac:dyDescent="0.25">
      <c r="A351" s="296"/>
      <c r="B351" s="191" t="s">
        <v>60</v>
      </c>
      <c r="C351" s="306"/>
      <c r="D351" s="222"/>
      <c r="E351" s="223"/>
      <c r="F351" s="222"/>
      <c r="G351" s="223"/>
      <c r="H351" s="222"/>
      <c r="I351" s="223"/>
      <c r="J351" s="224"/>
    </row>
    <row r="352" spans="1:10" x14ac:dyDescent="0.25">
      <c r="A352" s="296"/>
      <c r="B352" s="191" t="s">
        <v>61</v>
      </c>
      <c r="C352" s="306"/>
      <c r="D352" s="222"/>
      <c r="E352" s="223"/>
      <c r="F352" s="222"/>
      <c r="G352" s="223"/>
      <c r="H352" s="222"/>
      <c r="I352" s="223"/>
      <c r="J352" s="224"/>
    </row>
    <row r="353" spans="1:10" x14ac:dyDescent="0.25">
      <c r="A353" s="296"/>
      <c r="B353" s="191" t="s">
        <v>62</v>
      </c>
      <c r="C353" s="306"/>
      <c r="D353" s="222"/>
      <c r="E353" s="223"/>
      <c r="F353" s="222"/>
      <c r="G353" s="223"/>
      <c r="H353" s="222"/>
      <c r="I353" s="223"/>
      <c r="J353" s="224"/>
    </row>
    <row r="354" spans="1:10" x14ac:dyDescent="0.25">
      <c r="A354" s="296"/>
      <c r="B354" s="191" t="s">
        <v>63</v>
      </c>
      <c r="C354" s="306"/>
      <c r="D354" s="222"/>
      <c r="E354" s="223"/>
      <c r="F354" s="222"/>
      <c r="G354" s="223"/>
      <c r="H354" s="222"/>
      <c r="I354" s="223"/>
      <c r="J354" s="224"/>
    </row>
    <row r="355" spans="1:10" ht="13.8" thickBot="1" x14ac:dyDescent="0.3">
      <c r="A355" s="297"/>
      <c r="B355" s="192" t="s">
        <v>64</v>
      </c>
      <c r="C355" s="307"/>
      <c r="D355" s="225"/>
      <c r="E355" s="226"/>
      <c r="F355" s="225"/>
      <c r="G355" s="226"/>
      <c r="H355" s="225"/>
      <c r="I355" s="226"/>
      <c r="J355" s="227"/>
    </row>
    <row r="356" spans="1:10" x14ac:dyDescent="0.25">
      <c r="A356" s="295">
        <f>A350+1</f>
        <v>59</v>
      </c>
      <c r="B356" s="191" t="s">
        <v>59</v>
      </c>
      <c r="C356" s="305"/>
      <c r="D356" s="222"/>
      <c r="E356" s="223"/>
      <c r="F356" s="222"/>
      <c r="G356" s="223"/>
      <c r="H356" s="222"/>
      <c r="I356" s="223"/>
      <c r="J356" s="224"/>
    </row>
    <row r="357" spans="1:10" x14ac:dyDescent="0.25">
      <c r="A357" s="296"/>
      <c r="B357" s="191" t="s">
        <v>60</v>
      </c>
      <c r="C357" s="306"/>
      <c r="D357" s="222"/>
      <c r="E357" s="223"/>
      <c r="F357" s="222"/>
      <c r="G357" s="223"/>
      <c r="H357" s="222"/>
      <c r="I357" s="223"/>
      <c r="J357" s="224"/>
    </row>
    <row r="358" spans="1:10" x14ac:dyDescent="0.25">
      <c r="A358" s="296"/>
      <c r="B358" s="191" t="s">
        <v>61</v>
      </c>
      <c r="C358" s="306"/>
      <c r="D358" s="222"/>
      <c r="E358" s="223"/>
      <c r="F358" s="222"/>
      <c r="G358" s="223"/>
      <c r="H358" s="222"/>
      <c r="I358" s="223"/>
      <c r="J358" s="224"/>
    </row>
    <row r="359" spans="1:10" x14ac:dyDescent="0.25">
      <c r="A359" s="296"/>
      <c r="B359" s="191" t="s">
        <v>62</v>
      </c>
      <c r="C359" s="306"/>
      <c r="D359" s="222"/>
      <c r="E359" s="223"/>
      <c r="F359" s="222"/>
      <c r="G359" s="223"/>
      <c r="H359" s="222"/>
      <c r="I359" s="223"/>
      <c r="J359" s="224"/>
    </row>
    <row r="360" spans="1:10" x14ac:dyDescent="0.25">
      <c r="A360" s="296"/>
      <c r="B360" s="191" t="s">
        <v>63</v>
      </c>
      <c r="C360" s="306"/>
      <c r="D360" s="222"/>
      <c r="E360" s="223"/>
      <c r="F360" s="222"/>
      <c r="G360" s="223"/>
      <c r="H360" s="222"/>
      <c r="I360" s="223"/>
      <c r="J360" s="224"/>
    </row>
    <row r="361" spans="1:10" ht="13.8" thickBot="1" x14ac:dyDescent="0.3">
      <c r="A361" s="297"/>
      <c r="B361" s="191" t="s">
        <v>64</v>
      </c>
      <c r="C361" s="307"/>
      <c r="D361" s="222"/>
      <c r="E361" s="223"/>
      <c r="F361" s="222"/>
      <c r="G361" s="223"/>
      <c r="H361" s="222"/>
      <c r="I361" s="223"/>
      <c r="J361" s="224"/>
    </row>
    <row r="362" spans="1:10" x14ac:dyDescent="0.25">
      <c r="A362" s="295">
        <f>A356+1</f>
        <v>60</v>
      </c>
      <c r="B362" s="190" t="s">
        <v>59</v>
      </c>
      <c r="C362" s="305"/>
      <c r="D362" s="219"/>
      <c r="E362" s="220"/>
      <c r="F362" s="219"/>
      <c r="G362" s="220"/>
      <c r="H362" s="219"/>
      <c r="I362" s="220"/>
      <c r="J362" s="221"/>
    </row>
    <row r="363" spans="1:10" x14ac:dyDescent="0.25">
      <c r="A363" s="296"/>
      <c r="B363" s="191" t="s">
        <v>60</v>
      </c>
      <c r="C363" s="306"/>
      <c r="D363" s="222"/>
      <c r="E363" s="223"/>
      <c r="F363" s="222"/>
      <c r="G363" s="223"/>
      <c r="H363" s="222"/>
      <c r="I363" s="223"/>
      <c r="J363" s="224"/>
    </row>
    <row r="364" spans="1:10" x14ac:dyDescent="0.25">
      <c r="A364" s="296"/>
      <c r="B364" s="191" t="s">
        <v>61</v>
      </c>
      <c r="C364" s="306"/>
      <c r="D364" s="222"/>
      <c r="E364" s="223"/>
      <c r="F364" s="222"/>
      <c r="G364" s="223"/>
      <c r="H364" s="222"/>
      <c r="I364" s="223"/>
      <c r="J364" s="224"/>
    </row>
    <row r="365" spans="1:10" x14ac:dyDescent="0.25">
      <c r="A365" s="296"/>
      <c r="B365" s="191" t="s">
        <v>62</v>
      </c>
      <c r="C365" s="306"/>
      <c r="D365" s="222"/>
      <c r="E365" s="223"/>
      <c r="F365" s="222"/>
      <c r="G365" s="223"/>
      <c r="H365" s="222"/>
      <c r="I365" s="223"/>
      <c r="J365" s="224"/>
    </row>
    <row r="366" spans="1:10" x14ac:dyDescent="0.25">
      <c r="A366" s="296"/>
      <c r="B366" s="191" t="s">
        <v>63</v>
      </c>
      <c r="C366" s="306"/>
      <c r="D366" s="222"/>
      <c r="E366" s="223"/>
      <c r="F366" s="222"/>
      <c r="G366" s="223"/>
      <c r="H366" s="222"/>
      <c r="I366" s="223"/>
      <c r="J366" s="224"/>
    </row>
    <row r="367" spans="1:10" ht="13.8" thickBot="1" x14ac:dyDescent="0.3">
      <c r="A367" s="297"/>
      <c r="B367" s="192" t="s">
        <v>64</v>
      </c>
      <c r="C367" s="307"/>
      <c r="D367" s="225"/>
      <c r="E367" s="226"/>
      <c r="F367" s="225"/>
      <c r="G367" s="226"/>
      <c r="H367" s="225"/>
      <c r="I367" s="226"/>
      <c r="J367" s="227"/>
    </row>
    <row r="368" spans="1:10" x14ac:dyDescent="0.25">
      <c r="A368" s="295">
        <f>A362+1</f>
        <v>61</v>
      </c>
      <c r="B368" s="191" t="s">
        <v>59</v>
      </c>
      <c r="C368" s="305"/>
      <c r="D368" s="222"/>
      <c r="E368" s="223"/>
      <c r="F368" s="222"/>
      <c r="G368" s="223"/>
      <c r="H368" s="222"/>
      <c r="I368" s="223"/>
      <c r="J368" s="224"/>
    </row>
    <row r="369" spans="1:10" x14ac:dyDescent="0.25">
      <c r="A369" s="296"/>
      <c r="B369" s="191" t="s">
        <v>60</v>
      </c>
      <c r="C369" s="306"/>
      <c r="D369" s="222"/>
      <c r="E369" s="223"/>
      <c r="F369" s="222"/>
      <c r="G369" s="223"/>
      <c r="H369" s="222"/>
      <c r="I369" s="223"/>
      <c r="J369" s="224"/>
    </row>
    <row r="370" spans="1:10" x14ac:dyDescent="0.25">
      <c r="A370" s="296"/>
      <c r="B370" s="191" t="s">
        <v>61</v>
      </c>
      <c r="C370" s="306"/>
      <c r="D370" s="222"/>
      <c r="E370" s="223"/>
      <c r="F370" s="222"/>
      <c r="G370" s="223"/>
      <c r="H370" s="222"/>
      <c r="I370" s="223"/>
      <c r="J370" s="224"/>
    </row>
    <row r="371" spans="1:10" x14ac:dyDescent="0.25">
      <c r="A371" s="296"/>
      <c r="B371" s="191" t="s">
        <v>62</v>
      </c>
      <c r="C371" s="306"/>
      <c r="D371" s="222"/>
      <c r="E371" s="223"/>
      <c r="F371" s="222"/>
      <c r="G371" s="223"/>
      <c r="H371" s="222"/>
      <c r="I371" s="223"/>
      <c r="J371" s="224"/>
    </row>
    <row r="372" spans="1:10" x14ac:dyDescent="0.25">
      <c r="A372" s="296"/>
      <c r="B372" s="191" t="s">
        <v>63</v>
      </c>
      <c r="C372" s="306"/>
      <c r="D372" s="222"/>
      <c r="E372" s="223"/>
      <c r="F372" s="222"/>
      <c r="G372" s="223"/>
      <c r="H372" s="222"/>
      <c r="I372" s="223"/>
      <c r="J372" s="224"/>
    </row>
    <row r="373" spans="1:10" ht="13.8" thickBot="1" x14ac:dyDescent="0.3">
      <c r="A373" s="297"/>
      <c r="B373" s="191" t="s">
        <v>64</v>
      </c>
      <c r="C373" s="307"/>
      <c r="D373" s="222"/>
      <c r="E373" s="223"/>
      <c r="F373" s="222"/>
      <c r="G373" s="223"/>
      <c r="H373" s="222"/>
      <c r="I373" s="223"/>
      <c r="J373" s="224"/>
    </row>
    <row r="374" spans="1:10" x14ac:dyDescent="0.25">
      <c r="A374" s="295">
        <f>A368+1</f>
        <v>62</v>
      </c>
      <c r="B374" s="190" t="s">
        <v>59</v>
      </c>
      <c r="C374" s="305"/>
      <c r="D374" s="219"/>
      <c r="E374" s="220"/>
      <c r="F374" s="219"/>
      <c r="G374" s="220"/>
      <c r="H374" s="219"/>
      <c r="I374" s="220"/>
      <c r="J374" s="221"/>
    </row>
    <row r="375" spans="1:10" x14ac:dyDescent="0.25">
      <c r="A375" s="296"/>
      <c r="B375" s="191" t="s">
        <v>60</v>
      </c>
      <c r="C375" s="306"/>
      <c r="D375" s="222"/>
      <c r="E375" s="223"/>
      <c r="F375" s="222"/>
      <c r="G375" s="223"/>
      <c r="H375" s="222"/>
      <c r="I375" s="223"/>
      <c r="J375" s="224"/>
    </row>
    <row r="376" spans="1:10" x14ac:dyDescent="0.25">
      <c r="A376" s="296"/>
      <c r="B376" s="191" t="s">
        <v>61</v>
      </c>
      <c r="C376" s="306"/>
      <c r="D376" s="222"/>
      <c r="E376" s="223"/>
      <c r="F376" s="222"/>
      <c r="G376" s="223"/>
      <c r="H376" s="222"/>
      <c r="I376" s="223"/>
      <c r="J376" s="224"/>
    </row>
    <row r="377" spans="1:10" x14ac:dyDescent="0.25">
      <c r="A377" s="296"/>
      <c r="B377" s="191" t="s">
        <v>62</v>
      </c>
      <c r="C377" s="306"/>
      <c r="D377" s="222"/>
      <c r="E377" s="223"/>
      <c r="F377" s="222"/>
      <c r="G377" s="223"/>
      <c r="H377" s="222"/>
      <c r="I377" s="223"/>
      <c r="J377" s="224"/>
    </row>
    <row r="378" spans="1:10" x14ac:dyDescent="0.25">
      <c r="A378" s="296"/>
      <c r="B378" s="191" t="s">
        <v>63</v>
      </c>
      <c r="C378" s="306"/>
      <c r="D378" s="222"/>
      <c r="E378" s="223"/>
      <c r="F378" s="222"/>
      <c r="G378" s="223"/>
      <c r="H378" s="222"/>
      <c r="I378" s="223"/>
      <c r="J378" s="224"/>
    </row>
    <row r="379" spans="1:10" ht="13.8" thickBot="1" x14ac:dyDescent="0.3">
      <c r="A379" s="297"/>
      <c r="B379" s="192" t="s">
        <v>64</v>
      </c>
      <c r="C379" s="307"/>
      <c r="D379" s="225"/>
      <c r="E379" s="226"/>
      <c r="F379" s="225"/>
      <c r="G379" s="226"/>
      <c r="H379" s="225"/>
      <c r="I379" s="226"/>
      <c r="J379" s="227"/>
    </row>
    <row r="380" spans="1:10" x14ac:dyDescent="0.25">
      <c r="A380" s="295">
        <f>A374+1</f>
        <v>63</v>
      </c>
      <c r="B380" s="191" t="s">
        <v>59</v>
      </c>
      <c r="C380" s="305"/>
      <c r="D380" s="222"/>
      <c r="E380" s="223"/>
      <c r="F380" s="222"/>
      <c r="G380" s="223"/>
      <c r="H380" s="222"/>
      <c r="I380" s="223"/>
      <c r="J380" s="224"/>
    </row>
    <row r="381" spans="1:10" x14ac:dyDescent="0.25">
      <c r="A381" s="296"/>
      <c r="B381" s="191" t="s">
        <v>60</v>
      </c>
      <c r="C381" s="306"/>
      <c r="D381" s="222"/>
      <c r="E381" s="223"/>
      <c r="F381" s="222"/>
      <c r="G381" s="223"/>
      <c r="H381" s="222"/>
      <c r="I381" s="223"/>
      <c r="J381" s="224"/>
    </row>
    <row r="382" spans="1:10" x14ac:dyDescent="0.25">
      <c r="A382" s="296"/>
      <c r="B382" s="191" t="s">
        <v>61</v>
      </c>
      <c r="C382" s="306"/>
      <c r="D382" s="222"/>
      <c r="E382" s="223"/>
      <c r="F382" s="222"/>
      <c r="G382" s="223"/>
      <c r="H382" s="222"/>
      <c r="I382" s="223"/>
      <c r="J382" s="224"/>
    </row>
    <row r="383" spans="1:10" x14ac:dyDescent="0.25">
      <c r="A383" s="296"/>
      <c r="B383" s="191" t="s">
        <v>62</v>
      </c>
      <c r="C383" s="306"/>
      <c r="D383" s="222"/>
      <c r="E383" s="223"/>
      <c r="F383" s="222"/>
      <c r="G383" s="223"/>
      <c r="H383" s="222"/>
      <c r="I383" s="223"/>
      <c r="J383" s="224"/>
    </row>
    <row r="384" spans="1:10" x14ac:dyDescent="0.25">
      <c r="A384" s="296"/>
      <c r="B384" s="191" t="s">
        <v>63</v>
      </c>
      <c r="C384" s="306"/>
      <c r="D384" s="222"/>
      <c r="E384" s="223"/>
      <c r="F384" s="222"/>
      <c r="G384" s="223"/>
      <c r="H384" s="222"/>
      <c r="I384" s="223"/>
      <c r="J384" s="224"/>
    </row>
    <row r="385" spans="1:10" ht="13.8" thickBot="1" x14ac:dyDescent="0.3">
      <c r="A385" s="297"/>
      <c r="B385" s="191" t="s">
        <v>64</v>
      </c>
      <c r="C385" s="307"/>
      <c r="D385" s="222"/>
      <c r="E385" s="223"/>
      <c r="F385" s="222"/>
      <c r="G385" s="223"/>
      <c r="H385" s="222"/>
      <c r="I385" s="223"/>
      <c r="J385" s="224"/>
    </row>
    <row r="386" spans="1:10" x14ac:dyDescent="0.25">
      <c r="A386" s="295">
        <f>A380+1</f>
        <v>64</v>
      </c>
      <c r="B386" s="190" t="s">
        <v>59</v>
      </c>
      <c r="C386" s="305"/>
      <c r="D386" s="219"/>
      <c r="E386" s="220"/>
      <c r="F386" s="219"/>
      <c r="G386" s="220"/>
      <c r="H386" s="219"/>
      <c r="I386" s="220"/>
      <c r="J386" s="221"/>
    </row>
    <row r="387" spans="1:10" x14ac:dyDescent="0.25">
      <c r="A387" s="296"/>
      <c r="B387" s="191" t="s">
        <v>60</v>
      </c>
      <c r="C387" s="306"/>
      <c r="D387" s="222"/>
      <c r="E387" s="223"/>
      <c r="F387" s="222"/>
      <c r="G387" s="223"/>
      <c r="H387" s="222"/>
      <c r="I387" s="223"/>
      <c r="J387" s="224"/>
    </row>
    <row r="388" spans="1:10" x14ac:dyDescent="0.25">
      <c r="A388" s="296"/>
      <c r="B388" s="191" t="s">
        <v>61</v>
      </c>
      <c r="C388" s="306"/>
      <c r="D388" s="222"/>
      <c r="E388" s="223"/>
      <c r="F388" s="222"/>
      <c r="G388" s="223"/>
      <c r="H388" s="222"/>
      <c r="I388" s="223"/>
      <c r="J388" s="224"/>
    </row>
    <row r="389" spans="1:10" x14ac:dyDescent="0.25">
      <c r="A389" s="296"/>
      <c r="B389" s="191" t="s">
        <v>62</v>
      </c>
      <c r="C389" s="306"/>
      <c r="D389" s="222"/>
      <c r="E389" s="223"/>
      <c r="F389" s="222"/>
      <c r="G389" s="223"/>
      <c r="H389" s="222"/>
      <c r="I389" s="223"/>
      <c r="J389" s="224"/>
    </row>
    <row r="390" spans="1:10" x14ac:dyDescent="0.25">
      <c r="A390" s="296"/>
      <c r="B390" s="191" t="s">
        <v>63</v>
      </c>
      <c r="C390" s="306"/>
      <c r="D390" s="222"/>
      <c r="E390" s="223"/>
      <c r="F390" s="222"/>
      <c r="G390" s="223"/>
      <c r="H390" s="222"/>
      <c r="I390" s="223"/>
      <c r="J390" s="224"/>
    </row>
    <row r="391" spans="1:10" ht="13.8" thickBot="1" x14ac:dyDescent="0.3">
      <c r="A391" s="297"/>
      <c r="B391" s="192" t="s">
        <v>64</v>
      </c>
      <c r="C391" s="307"/>
      <c r="D391" s="225"/>
      <c r="E391" s="226"/>
      <c r="F391" s="225"/>
      <c r="G391" s="226"/>
      <c r="H391" s="225"/>
      <c r="I391" s="226"/>
      <c r="J391" s="227"/>
    </row>
    <row r="392" spans="1:10" x14ac:dyDescent="0.25">
      <c r="A392" s="295">
        <f>A386+1</f>
        <v>65</v>
      </c>
      <c r="B392" s="191" t="s">
        <v>59</v>
      </c>
      <c r="C392" s="305"/>
      <c r="D392" s="222"/>
      <c r="E392" s="223"/>
      <c r="F392" s="222"/>
      <c r="G392" s="223"/>
      <c r="H392" s="222"/>
      <c r="I392" s="223"/>
      <c r="J392" s="224"/>
    </row>
    <row r="393" spans="1:10" x14ac:dyDescent="0.25">
      <c r="A393" s="296"/>
      <c r="B393" s="191" t="s">
        <v>60</v>
      </c>
      <c r="C393" s="306"/>
      <c r="D393" s="222"/>
      <c r="E393" s="223"/>
      <c r="F393" s="222"/>
      <c r="G393" s="223"/>
      <c r="H393" s="222"/>
      <c r="I393" s="223"/>
      <c r="J393" s="224"/>
    </row>
    <row r="394" spans="1:10" x14ac:dyDescent="0.25">
      <c r="A394" s="296"/>
      <c r="B394" s="191" t="s">
        <v>61</v>
      </c>
      <c r="C394" s="306"/>
      <c r="D394" s="222"/>
      <c r="E394" s="223"/>
      <c r="F394" s="222"/>
      <c r="G394" s="223"/>
      <c r="H394" s="222"/>
      <c r="I394" s="223"/>
      <c r="J394" s="224"/>
    </row>
    <row r="395" spans="1:10" x14ac:dyDescent="0.25">
      <c r="A395" s="296"/>
      <c r="B395" s="191" t="s">
        <v>62</v>
      </c>
      <c r="C395" s="306"/>
      <c r="D395" s="222"/>
      <c r="E395" s="223"/>
      <c r="F395" s="222"/>
      <c r="G395" s="223"/>
      <c r="H395" s="222"/>
      <c r="I395" s="223"/>
      <c r="J395" s="224"/>
    </row>
    <row r="396" spans="1:10" x14ac:dyDescent="0.25">
      <c r="A396" s="296"/>
      <c r="B396" s="191" t="s">
        <v>63</v>
      </c>
      <c r="C396" s="306"/>
      <c r="D396" s="222"/>
      <c r="E396" s="223"/>
      <c r="F396" s="222"/>
      <c r="G396" s="223"/>
      <c r="H396" s="222"/>
      <c r="I396" s="223"/>
      <c r="J396" s="224"/>
    </row>
    <row r="397" spans="1:10" ht="13.8" thickBot="1" x14ac:dyDescent="0.3">
      <c r="A397" s="297"/>
      <c r="B397" s="191" t="s">
        <v>64</v>
      </c>
      <c r="C397" s="307"/>
      <c r="D397" s="222"/>
      <c r="E397" s="223"/>
      <c r="F397" s="222"/>
      <c r="G397" s="223"/>
      <c r="H397" s="222"/>
      <c r="I397" s="223"/>
      <c r="J397" s="224"/>
    </row>
    <row r="398" spans="1:10" x14ac:dyDescent="0.25">
      <c r="A398" s="295">
        <f>A392+1</f>
        <v>66</v>
      </c>
      <c r="B398" s="190" t="s">
        <v>59</v>
      </c>
      <c r="C398" s="305"/>
      <c r="D398" s="219"/>
      <c r="E398" s="220"/>
      <c r="F398" s="219"/>
      <c r="G398" s="220"/>
      <c r="H398" s="219"/>
      <c r="I398" s="220"/>
      <c r="J398" s="221"/>
    </row>
    <row r="399" spans="1:10" x14ac:dyDescent="0.25">
      <c r="A399" s="296"/>
      <c r="B399" s="191" t="s">
        <v>60</v>
      </c>
      <c r="C399" s="306"/>
      <c r="D399" s="222"/>
      <c r="E399" s="223"/>
      <c r="F399" s="222"/>
      <c r="G399" s="223"/>
      <c r="H399" s="222"/>
      <c r="I399" s="223"/>
      <c r="J399" s="224"/>
    </row>
    <row r="400" spans="1:10" x14ac:dyDescent="0.25">
      <c r="A400" s="296"/>
      <c r="B400" s="191" t="s">
        <v>61</v>
      </c>
      <c r="C400" s="306"/>
      <c r="D400" s="222"/>
      <c r="E400" s="223"/>
      <c r="F400" s="222"/>
      <c r="G400" s="223"/>
      <c r="H400" s="222"/>
      <c r="I400" s="223"/>
      <c r="J400" s="224"/>
    </row>
    <row r="401" spans="1:10" x14ac:dyDescent="0.25">
      <c r="A401" s="296"/>
      <c r="B401" s="191" t="s">
        <v>62</v>
      </c>
      <c r="C401" s="306"/>
      <c r="D401" s="222"/>
      <c r="E401" s="223"/>
      <c r="F401" s="222"/>
      <c r="G401" s="223"/>
      <c r="H401" s="222"/>
      <c r="I401" s="223"/>
      <c r="J401" s="224"/>
    </row>
    <row r="402" spans="1:10" x14ac:dyDescent="0.25">
      <c r="A402" s="296"/>
      <c r="B402" s="191" t="s">
        <v>63</v>
      </c>
      <c r="C402" s="306"/>
      <c r="D402" s="222"/>
      <c r="E402" s="223"/>
      <c r="F402" s="222"/>
      <c r="G402" s="223"/>
      <c r="H402" s="222"/>
      <c r="I402" s="223"/>
      <c r="J402" s="224"/>
    </row>
    <row r="403" spans="1:10" ht="13.8" thickBot="1" x14ac:dyDescent="0.3">
      <c r="A403" s="297"/>
      <c r="B403" s="192" t="s">
        <v>64</v>
      </c>
      <c r="C403" s="307"/>
      <c r="D403" s="225"/>
      <c r="E403" s="226"/>
      <c r="F403" s="225"/>
      <c r="G403" s="226"/>
      <c r="H403" s="225"/>
      <c r="I403" s="226"/>
      <c r="J403" s="227"/>
    </row>
    <row r="404" spans="1:10" x14ac:dyDescent="0.25">
      <c r="A404" s="295">
        <f>A398+1</f>
        <v>67</v>
      </c>
      <c r="B404" s="191" t="s">
        <v>59</v>
      </c>
      <c r="C404" s="305"/>
      <c r="D404" s="222"/>
      <c r="E404" s="223"/>
      <c r="F404" s="222"/>
      <c r="G404" s="223"/>
      <c r="H404" s="222"/>
      <c r="I404" s="223"/>
      <c r="J404" s="224"/>
    </row>
    <row r="405" spans="1:10" x14ac:dyDescent="0.25">
      <c r="A405" s="296"/>
      <c r="B405" s="191" t="s">
        <v>60</v>
      </c>
      <c r="C405" s="306"/>
      <c r="D405" s="222"/>
      <c r="E405" s="223"/>
      <c r="F405" s="222"/>
      <c r="G405" s="223"/>
      <c r="H405" s="222"/>
      <c r="I405" s="223"/>
      <c r="J405" s="224"/>
    </row>
    <row r="406" spans="1:10" x14ac:dyDescent="0.25">
      <c r="A406" s="296"/>
      <c r="B406" s="191" t="s">
        <v>61</v>
      </c>
      <c r="C406" s="306"/>
      <c r="D406" s="222"/>
      <c r="E406" s="223"/>
      <c r="F406" s="222"/>
      <c r="G406" s="223"/>
      <c r="H406" s="222"/>
      <c r="I406" s="223"/>
      <c r="J406" s="224"/>
    </row>
    <row r="407" spans="1:10" x14ac:dyDescent="0.25">
      <c r="A407" s="296"/>
      <c r="B407" s="191" t="s">
        <v>62</v>
      </c>
      <c r="C407" s="306"/>
      <c r="D407" s="222"/>
      <c r="E407" s="223"/>
      <c r="F407" s="222"/>
      <c r="G407" s="223"/>
      <c r="H407" s="222"/>
      <c r="I407" s="223"/>
      <c r="J407" s="224"/>
    </row>
    <row r="408" spans="1:10" x14ac:dyDescent="0.25">
      <c r="A408" s="296"/>
      <c r="B408" s="191" t="s">
        <v>63</v>
      </c>
      <c r="C408" s="306"/>
      <c r="D408" s="222"/>
      <c r="E408" s="223"/>
      <c r="F408" s="222"/>
      <c r="G408" s="223"/>
      <c r="H408" s="222"/>
      <c r="I408" s="223"/>
      <c r="J408" s="224"/>
    </row>
    <row r="409" spans="1:10" ht="13.8" thickBot="1" x14ac:dyDescent="0.3">
      <c r="A409" s="297"/>
      <c r="B409" s="191" t="s">
        <v>64</v>
      </c>
      <c r="C409" s="307"/>
      <c r="D409" s="222"/>
      <c r="E409" s="223"/>
      <c r="F409" s="222"/>
      <c r="G409" s="223"/>
      <c r="H409" s="222"/>
      <c r="I409" s="223"/>
      <c r="J409" s="224"/>
    </row>
    <row r="410" spans="1:10" x14ac:dyDescent="0.25">
      <c r="A410" s="295">
        <f>A404+1</f>
        <v>68</v>
      </c>
      <c r="B410" s="190" t="s">
        <v>59</v>
      </c>
      <c r="C410" s="305"/>
      <c r="D410" s="219"/>
      <c r="E410" s="220"/>
      <c r="F410" s="219"/>
      <c r="G410" s="220"/>
      <c r="H410" s="219"/>
      <c r="I410" s="220"/>
      <c r="J410" s="221"/>
    </row>
    <row r="411" spans="1:10" x14ac:dyDescent="0.25">
      <c r="A411" s="296"/>
      <c r="B411" s="191" t="s">
        <v>60</v>
      </c>
      <c r="C411" s="306"/>
      <c r="D411" s="222"/>
      <c r="E411" s="223"/>
      <c r="F411" s="222"/>
      <c r="G411" s="223"/>
      <c r="H411" s="222"/>
      <c r="I411" s="223"/>
      <c r="J411" s="224"/>
    </row>
    <row r="412" spans="1:10" x14ac:dyDescent="0.25">
      <c r="A412" s="296"/>
      <c r="B412" s="191" t="s">
        <v>61</v>
      </c>
      <c r="C412" s="306"/>
      <c r="D412" s="222"/>
      <c r="E412" s="223"/>
      <c r="F412" s="222"/>
      <c r="G412" s="223"/>
      <c r="H412" s="222"/>
      <c r="I412" s="223"/>
      <c r="J412" s="224"/>
    </row>
    <row r="413" spans="1:10" x14ac:dyDescent="0.25">
      <c r="A413" s="296"/>
      <c r="B413" s="191" t="s">
        <v>62</v>
      </c>
      <c r="C413" s="306"/>
      <c r="D413" s="222"/>
      <c r="E413" s="223"/>
      <c r="F413" s="222"/>
      <c r="G413" s="223"/>
      <c r="H413" s="222"/>
      <c r="I413" s="223"/>
      <c r="J413" s="224"/>
    </row>
    <row r="414" spans="1:10" x14ac:dyDescent="0.25">
      <c r="A414" s="296"/>
      <c r="B414" s="191" t="s">
        <v>63</v>
      </c>
      <c r="C414" s="306"/>
      <c r="D414" s="222"/>
      <c r="E414" s="223"/>
      <c r="F414" s="222"/>
      <c r="G414" s="223"/>
      <c r="H414" s="222"/>
      <c r="I414" s="223"/>
      <c r="J414" s="224"/>
    </row>
    <row r="415" spans="1:10" ht="13.8" thickBot="1" x14ac:dyDescent="0.3">
      <c r="A415" s="297"/>
      <c r="B415" s="192" t="s">
        <v>64</v>
      </c>
      <c r="C415" s="307"/>
      <c r="D415" s="225"/>
      <c r="E415" s="226"/>
      <c r="F415" s="225"/>
      <c r="G415" s="226"/>
      <c r="H415" s="225"/>
      <c r="I415" s="226"/>
      <c r="J415" s="227"/>
    </row>
    <row r="416" spans="1:10" x14ac:dyDescent="0.25">
      <c r="A416" s="295">
        <f>A410+1</f>
        <v>69</v>
      </c>
      <c r="B416" s="191" t="s">
        <v>59</v>
      </c>
      <c r="C416" s="305"/>
      <c r="D416" s="222"/>
      <c r="E416" s="223"/>
      <c r="F416" s="222"/>
      <c r="G416" s="223"/>
      <c r="H416" s="222"/>
      <c r="I416" s="223"/>
      <c r="J416" s="224"/>
    </row>
    <row r="417" spans="1:10" x14ac:dyDescent="0.25">
      <c r="A417" s="296"/>
      <c r="B417" s="191" t="s">
        <v>60</v>
      </c>
      <c r="C417" s="306"/>
      <c r="D417" s="222"/>
      <c r="E417" s="223"/>
      <c r="F417" s="222"/>
      <c r="G417" s="223"/>
      <c r="H417" s="222"/>
      <c r="I417" s="223"/>
      <c r="J417" s="224"/>
    </row>
    <row r="418" spans="1:10" x14ac:dyDescent="0.25">
      <c r="A418" s="296"/>
      <c r="B418" s="191" t="s">
        <v>61</v>
      </c>
      <c r="C418" s="306"/>
      <c r="D418" s="222"/>
      <c r="E418" s="223"/>
      <c r="F418" s="222"/>
      <c r="G418" s="223"/>
      <c r="H418" s="222"/>
      <c r="I418" s="223"/>
      <c r="J418" s="224"/>
    </row>
    <row r="419" spans="1:10" x14ac:dyDescent="0.25">
      <c r="A419" s="296"/>
      <c r="B419" s="191" t="s">
        <v>62</v>
      </c>
      <c r="C419" s="306"/>
      <c r="D419" s="222"/>
      <c r="E419" s="223"/>
      <c r="F419" s="222"/>
      <c r="G419" s="223"/>
      <c r="H419" s="222"/>
      <c r="I419" s="223"/>
      <c r="J419" s="224"/>
    </row>
    <row r="420" spans="1:10" x14ac:dyDescent="0.25">
      <c r="A420" s="296"/>
      <c r="B420" s="191" t="s">
        <v>63</v>
      </c>
      <c r="C420" s="306"/>
      <c r="D420" s="222"/>
      <c r="E420" s="223"/>
      <c r="F420" s="222"/>
      <c r="G420" s="223"/>
      <c r="H420" s="222"/>
      <c r="I420" s="223"/>
      <c r="J420" s="224"/>
    </row>
    <row r="421" spans="1:10" ht="13.8" thickBot="1" x14ac:dyDescent="0.3">
      <c r="A421" s="297"/>
      <c r="B421" s="191" t="s">
        <v>64</v>
      </c>
      <c r="C421" s="307"/>
      <c r="D421" s="222"/>
      <c r="E421" s="223"/>
      <c r="F421" s="222"/>
      <c r="G421" s="223"/>
      <c r="H421" s="222"/>
      <c r="I421" s="223"/>
      <c r="J421" s="224"/>
    </row>
    <row r="422" spans="1:10" x14ac:dyDescent="0.25">
      <c r="A422" s="295">
        <f>A416+1</f>
        <v>70</v>
      </c>
      <c r="B422" s="190" t="s">
        <v>59</v>
      </c>
      <c r="C422" s="305"/>
      <c r="D422" s="219"/>
      <c r="E422" s="220"/>
      <c r="F422" s="219"/>
      <c r="G422" s="220"/>
      <c r="H422" s="219"/>
      <c r="I422" s="220"/>
      <c r="J422" s="221"/>
    </row>
    <row r="423" spans="1:10" x14ac:dyDescent="0.25">
      <c r="A423" s="296"/>
      <c r="B423" s="191" t="s">
        <v>60</v>
      </c>
      <c r="C423" s="306"/>
      <c r="D423" s="222"/>
      <c r="E423" s="223"/>
      <c r="F423" s="222"/>
      <c r="G423" s="223"/>
      <c r="H423" s="222"/>
      <c r="I423" s="223"/>
      <c r="J423" s="224"/>
    </row>
    <row r="424" spans="1:10" x14ac:dyDescent="0.25">
      <c r="A424" s="296"/>
      <c r="B424" s="191" t="s">
        <v>61</v>
      </c>
      <c r="C424" s="306"/>
      <c r="D424" s="222"/>
      <c r="E424" s="223"/>
      <c r="F424" s="222"/>
      <c r="G424" s="223"/>
      <c r="H424" s="222"/>
      <c r="I424" s="223"/>
      <c r="J424" s="224"/>
    </row>
    <row r="425" spans="1:10" x14ac:dyDescent="0.25">
      <c r="A425" s="296"/>
      <c r="B425" s="191" t="s">
        <v>62</v>
      </c>
      <c r="C425" s="306"/>
      <c r="D425" s="222"/>
      <c r="E425" s="223"/>
      <c r="F425" s="222"/>
      <c r="G425" s="223"/>
      <c r="H425" s="222"/>
      <c r="I425" s="223"/>
      <c r="J425" s="224"/>
    </row>
    <row r="426" spans="1:10" x14ac:dyDescent="0.25">
      <c r="A426" s="296"/>
      <c r="B426" s="191" t="s">
        <v>63</v>
      </c>
      <c r="C426" s="306"/>
      <c r="D426" s="222"/>
      <c r="E426" s="223"/>
      <c r="F426" s="222"/>
      <c r="G426" s="223"/>
      <c r="H426" s="222"/>
      <c r="I426" s="223"/>
      <c r="J426" s="224"/>
    </row>
    <row r="427" spans="1:10" ht="13.8" thickBot="1" x14ac:dyDescent="0.3">
      <c r="A427" s="297"/>
      <c r="B427" s="192" t="s">
        <v>64</v>
      </c>
      <c r="C427" s="307"/>
      <c r="D427" s="225"/>
      <c r="E427" s="226"/>
      <c r="F427" s="225"/>
      <c r="G427" s="226"/>
      <c r="H427" s="225"/>
      <c r="I427" s="226"/>
      <c r="J427" s="227"/>
    </row>
    <row r="428" spans="1:10" x14ac:dyDescent="0.25">
      <c r="A428" s="295">
        <f>A422+1</f>
        <v>71</v>
      </c>
      <c r="B428" s="191" t="s">
        <v>59</v>
      </c>
      <c r="C428" s="305"/>
      <c r="D428" s="222"/>
      <c r="E428" s="223"/>
      <c r="F428" s="222"/>
      <c r="G428" s="223"/>
      <c r="H428" s="222"/>
      <c r="I428" s="223"/>
      <c r="J428" s="224"/>
    </row>
    <row r="429" spans="1:10" x14ac:dyDescent="0.25">
      <c r="A429" s="296"/>
      <c r="B429" s="191" t="s">
        <v>60</v>
      </c>
      <c r="C429" s="306"/>
      <c r="D429" s="222"/>
      <c r="E429" s="223"/>
      <c r="F429" s="222"/>
      <c r="G429" s="223"/>
      <c r="H429" s="222"/>
      <c r="I429" s="223"/>
      <c r="J429" s="224"/>
    </row>
    <row r="430" spans="1:10" x14ac:dyDescent="0.25">
      <c r="A430" s="296"/>
      <c r="B430" s="191" t="s">
        <v>61</v>
      </c>
      <c r="C430" s="306"/>
      <c r="D430" s="222"/>
      <c r="E430" s="223"/>
      <c r="F430" s="222"/>
      <c r="G430" s="223"/>
      <c r="H430" s="222"/>
      <c r="I430" s="223"/>
      <c r="J430" s="224"/>
    </row>
    <row r="431" spans="1:10" x14ac:dyDescent="0.25">
      <c r="A431" s="296"/>
      <c r="B431" s="191" t="s">
        <v>62</v>
      </c>
      <c r="C431" s="306"/>
      <c r="D431" s="222"/>
      <c r="E431" s="223"/>
      <c r="F431" s="222"/>
      <c r="G431" s="223"/>
      <c r="H431" s="222"/>
      <c r="I431" s="223"/>
      <c r="J431" s="224"/>
    </row>
    <row r="432" spans="1:10" x14ac:dyDescent="0.25">
      <c r="A432" s="296"/>
      <c r="B432" s="191" t="s">
        <v>63</v>
      </c>
      <c r="C432" s="306"/>
      <c r="D432" s="222"/>
      <c r="E432" s="223"/>
      <c r="F432" s="222"/>
      <c r="G432" s="223"/>
      <c r="H432" s="222"/>
      <c r="I432" s="223"/>
      <c r="J432" s="224"/>
    </row>
    <row r="433" spans="1:10" ht="13.8" thickBot="1" x14ac:dyDescent="0.3">
      <c r="A433" s="297"/>
      <c r="B433" s="191" t="s">
        <v>64</v>
      </c>
      <c r="C433" s="307"/>
      <c r="D433" s="222"/>
      <c r="E433" s="223"/>
      <c r="F433" s="222"/>
      <c r="G433" s="223"/>
      <c r="H433" s="222"/>
      <c r="I433" s="223"/>
      <c r="J433" s="224"/>
    </row>
    <row r="434" spans="1:10" x14ac:dyDescent="0.25">
      <c r="A434" s="295">
        <f>A428+1</f>
        <v>72</v>
      </c>
      <c r="B434" s="190" t="s">
        <v>59</v>
      </c>
      <c r="C434" s="305"/>
      <c r="D434" s="219"/>
      <c r="E434" s="220"/>
      <c r="F434" s="219"/>
      <c r="G434" s="220"/>
      <c r="H434" s="219"/>
      <c r="I434" s="220"/>
      <c r="J434" s="221"/>
    </row>
    <row r="435" spans="1:10" x14ac:dyDescent="0.25">
      <c r="A435" s="296"/>
      <c r="B435" s="191" t="s">
        <v>60</v>
      </c>
      <c r="C435" s="306"/>
      <c r="D435" s="222"/>
      <c r="E435" s="223"/>
      <c r="F435" s="222"/>
      <c r="G435" s="223"/>
      <c r="H435" s="222"/>
      <c r="I435" s="223"/>
      <c r="J435" s="224"/>
    </row>
    <row r="436" spans="1:10" x14ac:dyDescent="0.25">
      <c r="A436" s="296"/>
      <c r="B436" s="191" t="s">
        <v>61</v>
      </c>
      <c r="C436" s="306"/>
      <c r="D436" s="222"/>
      <c r="E436" s="223"/>
      <c r="F436" s="222"/>
      <c r="G436" s="223"/>
      <c r="H436" s="222"/>
      <c r="I436" s="223"/>
      <c r="J436" s="224"/>
    </row>
    <row r="437" spans="1:10" x14ac:dyDescent="0.25">
      <c r="A437" s="296"/>
      <c r="B437" s="191" t="s">
        <v>62</v>
      </c>
      <c r="C437" s="306"/>
      <c r="D437" s="222"/>
      <c r="E437" s="223"/>
      <c r="F437" s="222"/>
      <c r="G437" s="223"/>
      <c r="H437" s="222"/>
      <c r="I437" s="223"/>
      <c r="J437" s="224"/>
    </row>
    <row r="438" spans="1:10" x14ac:dyDescent="0.25">
      <c r="A438" s="296"/>
      <c r="B438" s="191" t="s">
        <v>63</v>
      </c>
      <c r="C438" s="306"/>
      <c r="D438" s="222"/>
      <c r="E438" s="223"/>
      <c r="F438" s="222"/>
      <c r="G438" s="223"/>
      <c r="H438" s="222"/>
      <c r="I438" s="223"/>
      <c r="J438" s="224"/>
    </row>
    <row r="439" spans="1:10" ht="13.8" thickBot="1" x14ac:dyDescent="0.3">
      <c r="A439" s="297"/>
      <c r="B439" s="192" t="s">
        <v>64</v>
      </c>
      <c r="C439" s="307"/>
      <c r="D439" s="225"/>
      <c r="E439" s="226"/>
      <c r="F439" s="225"/>
      <c r="G439" s="226"/>
      <c r="H439" s="225"/>
      <c r="I439" s="226"/>
      <c r="J439" s="227"/>
    </row>
    <row r="440" spans="1:10" x14ac:dyDescent="0.25">
      <c r="A440" s="295">
        <f>A434+1</f>
        <v>73</v>
      </c>
      <c r="B440" s="191" t="s">
        <v>59</v>
      </c>
      <c r="C440" s="305"/>
      <c r="D440" s="222"/>
      <c r="E440" s="223"/>
      <c r="F440" s="222"/>
      <c r="G440" s="223"/>
      <c r="H440" s="222"/>
      <c r="I440" s="223"/>
      <c r="J440" s="224"/>
    </row>
    <row r="441" spans="1:10" x14ac:dyDescent="0.25">
      <c r="A441" s="296"/>
      <c r="B441" s="191" t="s">
        <v>60</v>
      </c>
      <c r="C441" s="306"/>
      <c r="D441" s="222"/>
      <c r="E441" s="223"/>
      <c r="F441" s="222"/>
      <c r="G441" s="223"/>
      <c r="H441" s="222"/>
      <c r="I441" s="223"/>
      <c r="J441" s="224"/>
    </row>
    <row r="442" spans="1:10" x14ac:dyDescent="0.25">
      <c r="A442" s="296"/>
      <c r="B442" s="191" t="s">
        <v>61</v>
      </c>
      <c r="C442" s="306"/>
      <c r="D442" s="222"/>
      <c r="E442" s="223"/>
      <c r="F442" s="222"/>
      <c r="G442" s="223"/>
      <c r="H442" s="222"/>
      <c r="I442" s="223"/>
      <c r="J442" s="224"/>
    </row>
    <row r="443" spans="1:10" x14ac:dyDescent="0.25">
      <c r="A443" s="296"/>
      <c r="B443" s="191" t="s">
        <v>62</v>
      </c>
      <c r="C443" s="306"/>
      <c r="D443" s="222"/>
      <c r="E443" s="223"/>
      <c r="F443" s="222"/>
      <c r="G443" s="223"/>
      <c r="H443" s="222"/>
      <c r="I443" s="223"/>
      <c r="J443" s="224"/>
    </row>
    <row r="444" spans="1:10" x14ac:dyDescent="0.25">
      <c r="A444" s="296"/>
      <c r="B444" s="191" t="s">
        <v>63</v>
      </c>
      <c r="C444" s="306"/>
      <c r="D444" s="222"/>
      <c r="E444" s="223"/>
      <c r="F444" s="222"/>
      <c r="G444" s="223"/>
      <c r="H444" s="222"/>
      <c r="I444" s="223"/>
      <c r="J444" s="224"/>
    </row>
    <row r="445" spans="1:10" ht="13.8" thickBot="1" x14ac:dyDescent="0.3">
      <c r="A445" s="297"/>
      <c r="B445" s="191" t="s">
        <v>64</v>
      </c>
      <c r="C445" s="307"/>
      <c r="D445" s="222"/>
      <c r="E445" s="223"/>
      <c r="F445" s="222"/>
      <c r="G445" s="223"/>
      <c r="H445" s="222"/>
      <c r="I445" s="223"/>
      <c r="J445" s="224"/>
    </row>
    <row r="446" spans="1:10" x14ac:dyDescent="0.25">
      <c r="A446" s="295">
        <f>A440+1</f>
        <v>74</v>
      </c>
      <c r="B446" s="190" t="s">
        <v>59</v>
      </c>
      <c r="C446" s="305"/>
      <c r="D446" s="219"/>
      <c r="E446" s="220"/>
      <c r="F446" s="219"/>
      <c r="G446" s="220"/>
      <c r="H446" s="219"/>
      <c r="I446" s="220"/>
      <c r="J446" s="221"/>
    </row>
    <row r="447" spans="1:10" x14ac:dyDescent="0.25">
      <c r="A447" s="296"/>
      <c r="B447" s="191" t="s">
        <v>60</v>
      </c>
      <c r="C447" s="306"/>
      <c r="D447" s="222"/>
      <c r="E447" s="223"/>
      <c r="F447" s="222"/>
      <c r="G447" s="223"/>
      <c r="H447" s="222"/>
      <c r="I447" s="223"/>
      <c r="J447" s="224"/>
    </row>
    <row r="448" spans="1:10" x14ac:dyDescent="0.25">
      <c r="A448" s="296"/>
      <c r="B448" s="191" t="s">
        <v>61</v>
      </c>
      <c r="C448" s="306"/>
      <c r="D448" s="222"/>
      <c r="E448" s="223"/>
      <c r="F448" s="222"/>
      <c r="G448" s="223"/>
      <c r="H448" s="222"/>
      <c r="I448" s="223"/>
      <c r="J448" s="224"/>
    </row>
    <row r="449" spans="1:10" x14ac:dyDescent="0.25">
      <c r="A449" s="296"/>
      <c r="B449" s="191" t="s">
        <v>62</v>
      </c>
      <c r="C449" s="306"/>
      <c r="D449" s="222"/>
      <c r="E449" s="223"/>
      <c r="F449" s="222"/>
      <c r="G449" s="223"/>
      <c r="H449" s="222"/>
      <c r="I449" s="223"/>
      <c r="J449" s="224"/>
    </row>
    <row r="450" spans="1:10" x14ac:dyDescent="0.25">
      <c r="A450" s="296"/>
      <c r="B450" s="191" t="s">
        <v>63</v>
      </c>
      <c r="C450" s="306"/>
      <c r="D450" s="222"/>
      <c r="E450" s="223"/>
      <c r="F450" s="222"/>
      <c r="G450" s="223"/>
      <c r="H450" s="222"/>
      <c r="I450" s="223"/>
      <c r="J450" s="224"/>
    </row>
    <row r="451" spans="1:10" ht="13.8" thickBot="1" x14ac:dyDescent="0.3">
      <c r="A451" s="297"/>
      <c r="B451" s="192" t="s">
        <v>64</v>
      </c>
      <c r="C451" s="307"/>
      <c r="D451" s="225"/>
      <c r="E451" s="226"/>
      <c r="F451" s="225"/>
      <c r="G451" s="226"/>
      <c r="H451" s="225"/>
      <c r="I451" s="226"/>
      <c r="J451" s="227"/>
    </row>
    <row r="452" spans="1:10" x14ac:dyDescent="0.25">
      <c r="A452" s="295">
        <f>A446+1</f>
        <v>75</v>
      </c>
      <c r="B452" s="191" t="s">
        <v>59</v>
      </c>
      <c r="C452" s="305"/>
      <c r="D452" s="222"/>
      <c r="E452" s="223"/>
      <c r="F452" s="222"/>
      <c r="G452" s="223"/>
      <c r="H452" s="222"/>
      <c r="I452" s="223"/>
      <c r="J452" s="224"/>
    </row>
    <row r="453" spans="1:10" x14ac:dyDescent="0.25">
      <c r="A453" s="296"/>
      <c r="B453" s="191" t="s">
        <v>60</v>
      </c>
      <c r="C453" s="306"/>
      <c r="D453" s="222"/>
      <c r="E453" s="223"/>
      <c r="F453" s="222"/>
      <c r="G453" s="223"/>
      <c r="H453" s="222"/>
      <c r="I453" s="223"/>
      <c r="J453" s="224"/>
    </row>
    <row r="454" spans="1:10" x14ac:dyDescent="0.25">
      <c r="A454" s="296"/>
      <c r="B454" s="191" t="s">
        <v>61</v>
      </c>
      <c r="C454" s="306"/>
      <c r="D454" s="222"/>
      <c r="E454" s="223"/>
      <c r="F454" s="222"/>
      <c r="G454" s="223"/>
      <c r="H454" s="222"/>
      <c r="I454" s="223"/>
      <c r="J454" s="224"/>
    </row>
    <row r="455" spans="1:10" x14ac:dyDescent="0.25">
      <c r="A455" s="296"/>
      <c r="B455" s="191" t="s">
        <v>62</v>
      </c>
      <c r="C455" s="306"/>
      <c r="D455" s="222"/>
      <c r="E455" s="223"/>
      <c r="F455" s="222"/>
      <c r="G455" s="223"/>
      <c r="H455" s="222"/>
      <c r="I455" s="223"/>
      <c r="J455" s="224"/>
    </row>
    <row r="456" spans="1:10" x14ac:dyDescent="0.25">
      <c r="A456" s="296"/>
      <c r="B456" s="191" t="s">
        <v>63</v>
      </c>
      <c r="C456" s="306"/>
      <c r="D456" s="222"/>
      <c r="E456" s="223"/>
      <c r="F456" s="222"/>
      <c r="G456" s="223"/>
      <c r="H456" s="222"/>
      <c r="I456" s="223"/>
      <c r="J456" s="224"/>
    </row>
    <row r="457" spans="1:10" ht="13.8" thickBot="1" x14ac:dyDescent="0.3">
      <c r="A457" s="297"/>
      <c r="B457" s="191" t="s">
        <v>64</v>
      </c>
      <c r="C457" s="307"/>
      <c r="D457" s="222"/>
      <c r="E457" s="223"/>
      <c r="F457" s="222"/>
      <c r="G457" s="223"/>
      <c r="H457" s="222"/>
      <c r="I457" s="223"/>
      <c r="J457" s="224"/>
    </row>
    <row r="458" spans="1:10" x14ac:dyDescent="0.25">
      <c r="A458" s="295">
        <f>A452+1</f>
        <v>76</v>
      </c>
      <c r="B458" s="190" t="s">
        <v>59</v>
      </c>
      <c r="C458" s="305"/>
      <c r="D458" s="219"/>
      <c r="E458" s="220"/>
      <c r="F458" s="219"/>
      <c r="G458" s="220"/>
      <c r="H458" s="219"/>
      <c r="I458" s="220"/>
      <c r="J458" s="221"/>
    </row>
    <row r="459" spans="1:10" x14ac:dyDescent="0.25">
      <c r="A459" s="296"/>
      <c r="B459" s="191" t="s">
        <v>60</v>
      </c>
      <c r="C459" s="306"/>
      <c r="D459" s="222"/>
      <c r="E459" s="223"/>
      <c r="F459" s="222"/>
      <c r="G459" s="223"/>
      <c r="H459" s="222"/>
      <c r="I459" s="223"/>
      <c r="J459" s="224"/>
    </row>
    <row r="460" spans="1:10" x14ac:dyDescent="0.25">
      <c r="A460" s="296"/>
      <c r="B460" s="191" t="s">
        <v>61</v>
      </c>
      <c r="C460" s="306"/>
      <c r="D460" s="222"/>
      <c r="E460" s="223"/>
      <c r="F460" s="222"/>
      <c r="G460" s="223"/>
      <c r="H460" s="222"/>
      <c r="I460" s="223"/>
      <c r="J460" s="224"/>
    </row>
    <row r="461" spans="1:10" x14ac:dyDescent="0.25">
      <c r="A461" s="296"/>
      <c r="B461" s="191" t="s">
        <v>62</v>
      </c>
      <c r="C461" s="306"/>
      <c r="D461" s="222"/>
      <c r="E461" s="223"/>
      <c r="F461" s="222"/>
      <c r="G461" s="223"/>
      <c r="H461" s="222"/>
      <c r="I461" s="223"/>
      <c r="J461" s="224"/>
    </row>
    <row r="462" spans="1:10" x14ac:dyDescent="0.25">
      <c r="A462" s="296"/>
      <c r="B462" s="191" t="s">
        <v>63</v>
      </c>
      <c r="C462" s="306"/>
      <c r="D462" s="222"/>
      <c r="E462" s="223"/>
      <c r="F462" s="222"/>
      <c r="G462" s="223"/>
      <c r="H462" s="222"/>
      <c r="I462" s="223"/>
      <c r="J462" s="224"/>
    </row>
    <row r="463" spans="1:10" ht="13.8" thickBot="1" x14ac:dyDescent="0.3">
      <c r="A463" s="297"/>
      <c r="B463" s="192" t="s">
        <v>64</v>
      </c>
      <c r="C463" s="307"/>
      <c r="D463" s="225"/>
      <c r="E463" s="226"/>
      <c r="F463" s="225"/>
      <c r="G463" s="226"/>
      <c r="H463" s="225"/>
      <c r="I463" s="226"/>
      <c r="J463" s="227"/>
    </row>
    <row r="464" spans="1:10" x14ac:dyDescent="0.25">
      <c r="A464" s="295">
        <f>A458+1</f>
        <v>77</v>
      </c>
      <c r="B464" s="191" t="s">
        <v>59</v>
      </c>
      <c r="C464" s="305"/>
      <c r="D464" s="222"/>
      <c r="E464" s="223"/>
      <c r="F464" s="222"/>
      <c r="G464" s="223"/>
      <c r="H464" s="222"/>
      <c r="I464" s="223"/>
      <c r="J464" s="224"/>
    </row>
    <row r="465" spans="1:10" x14ac:dyDescent="0.25">
      <c r="A465" s="296"/>
      <c r="B465" s="191" t="s">
        <v>60</v>
      </c>
      <c r="C465" s="306"/>
      <c r="D465" s="222"/>
      <c r="E465" s="223"/>
      <c r="F465" s="222"/>
      <c r="G465" s="223"/>
      <c r="H465" s="222"/>
      <c r="I465" s="223"/>
      <c r="J465" s="224"/>
    </row>
    <row r="466" spans="1:10" x14ac:dyDescent="0.25">
      <c r="A466" s="296"/>
      <c r="B466" s="191" t="s">
        <v>61</v>
      </c>
      <c r="C466" s="306"/>
      <c r="D466" s="222"/>
      <c r="E466" s="223"/>
      <c r="F466" s="222"/>
      <c r="G466" s="223"/>
      <c r="H466" s="222"/>
      <c r="I466" s="223"/>
      <c r="J466" s="224"/>
    </row>
    <row r="467" spans="1:10" x14ac:dyDescent="0.25">
      <c r="A467" s="296"/>
      <c r="B467" s="191" t="s">
        <v>62</v>
      </c>
      <c r="C467" s="306"/>
      <c r="D467" s="222"/>
      <c r="E467" s="223"/>
      <c r="F467" s="222"/>
      <c r="G467" s="223"/>
      <c r="H467" s="222"/>
      <c r="I467" s="223"/>
      <c r="J467" s="224"/>
    </row>
    <row r="468" spans="1:10" x14ac:dyDescent="0.25">
      <c r="A468" s="296"/>
      <c r="B468" s="191" t="s">
        <v>63</v>
      </c>
      <c r="C468" s="306"/>
      <c r="D468" s="222"/>
      <c r="E468" s="223"/>
      <c r="F468" s="222"/>
      <c r="G468" s="223"/>
      <c r="H468" s="222"/>
      <c r="I468" s="223"/>
      <c r="J468" s="224"/>
    </row>
    <row r="469" spans="1:10" ht="13.8" thickBot="1" x14ac:dyDescent="0.3">
      <c r="A469" s="297"/>
      <c r="B469" s="191" t="s">
        <v>64</v>
      </c>
      <c r="C469" s="307"/>
      <c r="D469" s="222"/>
      <c r="E469" s="223"/>
      <c r="F469" s="222"/>
      <c r="G469" s="223"/>
      <c r="H469" s="222"/>
      <c r="I469" s="223"/>
      <c r="J469" s="224"/>
    </row>
    <row r="470" spans="1:10" x14ac:dyDescent="0.25">
      <c r="A470" s="295">
        <f>A464+1</f>
        <v>78</v>
      </c>
      <c r="B470" s="190" t="s">
        <v>59</v>
      </c>
      <c r="C470" s="305"/>
      <c r="D470" s="219"/>
      <c r="E470" s="220"/>
      <c r="F470" s="219"/>
      <c r="G470" s="220"/>
      <c r="H470" s="219"/>
      <c r="I470" s="220"/>
      <c r="J470" s="221"/>
    </row>
    <row r="471" spans="1:10" x14ac:dyDescent="0.25">
      <c r="A471" s="296"/>
      <c r="B471" s="191" t="s">
        <v>60</v>
      </c>
      <c r="C471" s="306"/>
      <c r="D471" s="222"/>
      <c r="E471" s="223"/>
      <c r="F471" s="222"/>
      <c r="G471" s="223"/>
      <c r="H471" s="222"/>
      <c r="I471" s="223"/>
      <c r="J471" s="224"/>
    </row>
    <row r="472" spans="1:10" x14ac:dyDescent="0.25">
      <c r="A472" s="296"/>
      <c r="B472" s="191" t="s">
        <v>61</v>
      </c>
      <c r="C472" s="306"/>
      <c r="D472" s="222"/>
      <c r="E472" s="223"/>
      <c r="F472" s="222"/>
      <c r="G472" s="223"/>
      <c r="H472" s="222"/>
      <c r="I472" s="223"/>
      <c r="J472" s="224"/>
    </row>
    <row r="473" spans="1:10" x14ac:dyDescent="0.25">
      <c r="A473" s="296"/>
      <c r="B473" s="191" t="s">
        <v>62</v>
      </c>
      <c r="C473" s="306"/>
      <c r="D473" s="222"/>
      <c r="E473" s="223"/>
      <c r="F473" s="222"/>
      <c r="G473" s="223"/>
      <c r="H473" s="222"/>
      <c r="I473" s="223"/>
      <c r="J473" s="224"/>
    </row>
    <row r="474" spans="1:10" x14ac:dyDescent="0.25">
      <c r="A474" s="296"/>
      <c r="B474" s="191" t="s">
        <v>63</v>
      </c>
      <c r="C474" s="306"/>
      <c r="D474" s="222"/>
      <c r="E474" s="223"/>
      <c r="F474" s="222"/>
      <c r="G474" s="223"/>
      <c r="H474" s="222"/>
      <c r="I474" s="223"/>
      <c r="J474" s="224"/>
    </row>
    <row r="475" spans="1:10" ht="13.8" thickBot="1" x14ac:dyDescent="0.3">
      <c r="A475" s="297"/>
      <c r="B475" s="192" t="s">
        <v>64</v>
      </c>
      <c r="C475" s="307"/>
      <c r="D475" s="225"/>
      <c r="E475" s="226"/>
      <c r="F475" s="225"/>
      <c r="G475" s="226"/>
      <c r="H475" s="225"/>
      <c r="I475" s="226"/>
      <c r="J475" s="227"/>
    </row>
    <row r="476" spans="1:10" x14ac:dyDescent="0.25">
      <c r="A476" s="295">
        <f>A470+1</f>
        <v>79</v>
      </c>
      <c r="B476" s="191" t="s">
        <v>59</v>
      </c>
      <c r="C476" s="305"/>
      <c r="D476" s="222"/>
      <c r="E476" s="223"/>
      <c r="F476" s="222"/>
      <c r="G476" s="223"/>
      <c r="H476" s="222"/>
      <c r="I476" s="223"/>
      <c r="J476" s="224"/>
    </row>
    <row r="477" spans="1:10" x14ac:dyDescent="0.25">
      <c r="A477" s="296"/>
      <c r="B477" s="191" t="s">
        <v>60</v>
      </c>
      <c r="C477" s="306"/>
      <c r="D477" s="222"/>
      <c r="E477" s="223"/>
      <c r="F477" s="222"/>
      <c r="G477" s="223"/>
      <c r="H477" s="222"/>
      <c r="I477" s="223"/>
      <c r="J477" s="224"/>
    </row>
    <row r="478" spans="1:10" x14ac:dyDescent="0.25">
      <c r="A478" s="296"/>
      <c r="B478" s="191" t="s">
        <v>61</v>
      </c>
      <c r="C478" s="306"/>
      <c r="D478" s="222"/>
      <c r="E478" s="223"/>
      <c r="F478" s="222"/>
      <c r="G478" s="223"/>
      <c r="H478" s="222"/>
      <c r="I478" s="223"/>
      <c r="J478" s="224"/>
    </row>
    <row r="479" spans="1:10" x14ac:dyDescent="0.25">
      <c r="A479" s="296"/>
      <c r="B479" s="191" t="s">
        <v>62</v>
      </c>
      <c r="C479" s="306"/>
      <c r="D479" s="222"/>
      <c r="E479" s="223"/>
      <c r="F479" s="222"/>
      <c r="G479" s="223"/>
      <c r="H479" s="222"/>
      <c r="I479" s="223"/>
      <c r="J479" s="224"/>
    </row>
    <row r="480" spans="1:10" x14ac:dyDescent="0.25">
      <c r="A480" s="296"/>
      <c r="B480" s="191" t="s">
        <v>63</v>
      </c>
      <c r="C480" s="306"/>
      <c r="D480" s="222"/>
      <c r="E480" s="223"/>
      <c r="F480" s="222"/>
      <c r="G480" s="223"/>
      <c r="H480" s="222"/>
      <c r="I480" s="223"/>
      <c r="J480" s="224"/>
    </row>
    <row r="481" spans="1:10" ht="13.8" thickBot="1" x14ac:dyDescent="0.3">
      <c r="A481" s="297"/>
      <c r="B481" s="191" t="s">
        <v>64</v>
      </c>
      <c r="C481" s="307"/>
      <c r="D481" s="222"/>
      <c r="E481" s="223"/>
      <c r="F481" s="222"/>
      <c r="G481" s="223"/>
      <c r="H481" s="222"/>
      <c r="I481" s="223"/>
      <c r="J481" s="224"/>
    </row>
    <row r="482" spans="1:10" x14ac:dyDescent="0.25">
      <c r="A482" s="295">
        <f>A476+1</f>
        <v>80</v>
      </c>
      <c r="B482" s="190" t="s">
        <v>59</v>
      </c>
      <c r="C482" s="305"/>
      <c r="D482" s="219"/>
      <c r="E482" s="220"/>
      <c r="F482" s="219"/>
      <c r="G482" s="220"/>
      <c r="H482" s="219"/>
      <c r="I482" s="220"/>
      <c r="J482" s="221"/>
    </row>
    <row r="483" spans="1:10" x14ac:dyDescent="0.25">
      <c r="A483" s="296"/>
      <c r="B483" s="191" t="s">
        <v>60</v>
      </c>
      <c r="C483" s="306"/>
      <c r="D483" s="222"/>
      <c r="E483" s="223"/>
      <c r="F483" s="222"/>
      <c r="G483" s="223"/>
      <c r="H483" s="222"/>
      <c r="I483" s="223"/>
      <c r="J483" s="224"/>
    </row>
    <row r="484" spans="1:10" x14ac:dyDescent="0.25">
      <c r="A484" s="296"/>
      <c r="B484" s="191" t="s">
        <v>61</v>
      </c>
      <c r="C484" s="306"/>
      <c r="D484" s="222"/>
      <c r="E484" s="223"/>
      <c r="F484" s="222"/>
      <c r="G484" s="223"/>
      <c r="H484" s="222"/>
      <c r="I484" s="223"/>
      <c r="J484" s="224"/>
    </row>
    <row r="485" spans="1:10" x14ac:dyDescent="0.25">
      <c r="A485" s="296"/>
      <c r="B485" s="191" t="s">
        <v>62</v>
      </c>
      <c r="C485" s="306"/>
      <c r="D485" s="222"/>
      <c r="E485" s="223"/>
      <c r="F485" s="222"/>
      <c r="G485" s="223"/>
      <c r="H485" s="222"/>
      <c r="I485" s="223"/>
      <c r="J485" s="224"/>
    </row>
    <row r="486" spans="1:10" x14ac:dyDescent="0.25">
      <c r="A486" s="296"/>
      <c r="B486" s="191" t="s">
        <v>63</v>
      </c>
      <c r="C486" s="306"/>
      <c r="D486" s="222"/>
      <c r="E486" s="223"/>
      <c r="F486" s="222"/>
      <c r="G486" s="223"/>
      <c r="H486" s="222"/>
      <c r="I486" s="223"/>
      <c r="J486" s="224"/>
    </row>
    <row r="487" spans="1:10" ht="13.8" thickBot="1" x14ac:dyDescent="0.3">
      <c r="A487" s="297"/>
      <c r="B487" s="192" t="s">
        <v>64</v>
      </c>
      <c r="C487" s="307"/>
      <c r="D487" s="225"/>
      <c r="E487" s="226"/>
      <c r="F487" s="225"/>
      <c r="G487" s="226"/>
      <c r="H487" s="225"/>
      <c r="I487" s="226"/>
      <c r="J487" s="227"/>
    </row>
    <row r="488" spans="1:10" x14ac:dyDescent="0.25">
      <c r="A488" s="295">
        <f>A482+1</f>
        <v>81</v>
      </c>
      <c r="B488" s="191" t="s">
        <v>59</v>
      </c>
      <c r="C488" s="305"/>
      <c r="D488" s="222"/>
      <c r="E488" s="223"/>
      <c r="F488" s="222"/>
      <c r="G488" s="223"/>
      <c r="H488" s="222"/>
      <c r="I488" s="223"/>
      <c r="J488" s="224"/>
    </row>
    <row r="489" spans="1:10" x14ac:dyDescent="0.25">
      <c r="A489" s="296"/>
      <c r="B489" s="191" t="s">
        <v>60</v>
      </c>
      <c r="C489" s="306"/>
      <c r="D489" s="222"/>
      <c r="E489" s="223"/>
      <c r="F489" s="222"/>
      <c r="G489" s="223"/>
      <c r="H489" s="222"/>
      <c r="I489" s="223"/>
      <c r="J489" s="224"/>
    </row>
    <row r="490" spans="1:10" x14ac:dyDescent="0.25">
      <c r="A490" s="296"/>
      <c r="B490" s="191" t="s">
        <v>61</v>
      </c>
      <c r="C490" s="306"/>
      <c r="D490" s="222"/>
      <c r="E490" s="223"/>
      <c r="F490" s="222"/>
      <c r="G490" s="223"/>
      <c r="H490" s="222"/>
      <c r="I490" s="223"/>
      <c r="J490" s="224"/>
    </row>
    <row r="491" spans="1:10" x14ac:dyDescent="0.25">
      <c r="A491" s="296"/>
      <c r="B491" s="191" t="s">
        <v>62</v>
      </c>
      <c r="C491" s="306"/>
      <c r="D491" s="222"/>
      <c r="E491" s="223"/>
      <c r="F491" s="222"/>
      <c r="G491" s="223"/>
      <c r="H491" s="222"/>
      <c r="I491" s="223"/>
      <c r="J491" s="224"/>
    </row>
    <row r="492" spans="1:10" x14ac:dyDescent="0.25">
      <c r="A492" s="296"/>
      <c r="B492" s="191" t="s">
        <v>63</v>
      </c>
      <c r="C492" s="306"/>
      <c r="D492" s="222"/>
      <c r="E492" s="223"/>
      <c r="F492" s="222"/>
      <c r="G492" s="223"/>
      <c r="H492" s="222"/>
      <c r="I492" s="223"/>
      <c r="J492" s="224"/>
    </row>
    <row r="493" spans="1:10" ht="13.8" thickBot="1" x14ac:dyDescent="0.3">
      <c r="A493" s="297"/>
      <c r="B493" s="191" t="s">
        <v>64</v>
      </c>
      <c r="C493" s="307"/>
      <c r="D493" s="222"/>
      <c r="E493" s="223"/>
      <c r="F493" s="222"/>
      <c r="G493" s="223"/>
      <c r="H493" s="222"/>
      <c r="I493" s="223"/>
      <c r="J493" s="224"/>
    </row>
    <row r="494" spans="1:10" x14ac:dyDescent="0.25">
      <c r="A494" s="295">
        <f>A488+1</f>
        <v>82</v>
      </c>
      <c r="B494" s="190" t="s">
        <v>59</v>
      </c>
      <c r="C494" s="305"/>
      <c r="D494" s="219"/>
      <c r="E494" s="220"/>
      <c r="F494" s="219"/>
      <c r="G494" s="220"/>
      <c r="H494" s="219"/>
      <c r="I494" s="220"/>
      <c r="J494" s="221"/>
    </row>
    <row r="495" spans="1:10" x14ac:dyDescent="0.25">
      <c r="A495" s="296"/>
      <c r="B495" s="191" t="s">
        <v>60</v>
      </c>
      <c r="C495" s="306"/>
      <c r="D495" s="222"/>
      <c r="E495" s="223"/>
      <c r="F495" s="222"/>
      <c r="G495" s="223"/>
      <c r="H495" s="222"/>
      <c r="I495" s="223"/>
      <c r="J495" s="224"/>
    </row>
    <row r="496" spans="1:10" x14ac:dyDescent="0.25">
      <c r="A496" s="296"/>
      <c r="B496" s="191" t="s">
        <v>61</v>
      </c>
      <c r="C496" s="306"/>
      <c r="D496" s="222"/>
      <c r="E496" s="223"/>
      <c r="F496" s="222"/>
      <c r="G496" s="223"/>
      <c r="H496" s="222"/>
      <c r="I496" s="223"/>
      <c r="J496" s="224"/>
    </row>
    <row r="497" spans="1:10" x14ac:dyDescent="0.25">
      <c r="A497" s="296"/>
      <c r="B497" s="191" t="s">
        <v>62</v>
      </c>
      <c r="C497" s="306"/>
      <c r="D497" s="222"/>
      <c r="E497" s="223"/>
      <c r="F497" s="222"/>
      <c r="G497" s="223"/>
      <c r="H497" s="222"/>
      <c r="I497" s="223"/>
      <c r="J497" s="224"/>
    </row>
    <row r="498" spans="1:10" x14ac:dyDescent="0.25">
      <c r="A498" s="296"/>
      <c r="B498" s="191" t="s">
        <v>63</v>
      </c>
      <c r="C498" s="306"/>
      <c r="D498" s="222"/>
      <c r="E498" s="223"/>
      <c r="F498" s="222"/>
      <c r="G498" s="223"/>
      <c r="H498" s="222"/>
      <c r="I498" s="223"/>
      <c r="J498" s="224"/>
    </row>
    <row r="499" spans="1:10" ht="13.8" thickBot="1" x14ac:dyDescent="0.3">
      <c r="A499" s="297"/>
      <c r="B499" s="192" t="s">
        <v>64</v>
      </c>
      <c r="C499" s="307"/>
      <c r="D499" s="225"/>
      <c r="E499" s="226"/>
      <c r="F499" s="225"/>
      <c r="G499" s="226"/>
      <c r="H499" s="225"/>
      <c r="I499" s="226"/>
      <c r="J499" s="227"/>
    </row>
    <row r="500" spans="1:10" x14ac:dyDescent="0.25">
      <c r="A500" s="295">
        <f>A494+1</f>
        <v>83</v>
      </c>
      <c r="B500" s="191" t="s">
        <v>59</v>
      </c>
      <c r="C500" s="305"/>
      <c r="D500" s="222"/>
      <c r="E500" s="223"/>
      <c r="F500" s="222"/>
      <c r="G500" s="223"/>
      <c r="H500" s="222"/>
      <c r="I500" s="223"/>
      <c r="J500" s="224"/>
    </row>
    <row r="501" spans="1:10" x14ac:dyDescent="0.25">
      <c r="A501" s="296"/>
      <c r="B501" s="191" t="s">
        <v>60</v>
      </c>
      <c r="C501" s="306"/>
      <c r="D501" s="222"/>
      <c r="E501" s="223"/>
      <c r="F501" s="222"/>
      <c r="G501" s="223"/>
      <c r="H501" s="222"/>
      <c r="I501" s="223"/>
      <c r="J501" s="224"/>
    </row>
    <row r="502" spans="1:10" x14ac:dyDescent="0.25">
      <c r="A502" s="296"/>
      <c r="B502" s="191" t="s">
        <v>61</v>
      </c>
      <c r="C502" s="306"/>
      <c r="D502" s="222"/>
      <c r="E502" s="223"/>
      <c r="F502" s="222"/>
      <c r="G502" s="223"/>
      <c r="H502" s="222"/>
      <c r="I502" s="223"/>
      <c r="J502" s="224"/>
    </row>
    <row r="503" spans="1:10" x14ac:dyDescent="0.25">
      <c r="A503" s="296"/>
      <c r="B503" s="191" t="s">
        <v>62</v>
      </c>
      <c r="C503" s="306"/>
      <c r="D503" s="222"/>
      <c r="E503" s="223"/>
      <c r="F503" s="222"/>
      <c r="G503" s="223"/>
      <c r="H503" s="222"/>
      <c r="I503" s="223"/>
      <c r="J503" s="224"/>
    </row>
    <row r="504" spans="1:10" x14ac:dyDescent="0.25">
      <c r="A504" s="296"/>
      <c r="B504" s="191" t="s">
        <v>63</v>
      </c>
      <c r="C504" s="306"/>
      <c r="D504" s="222"/>
      <c r="E504" s="223"/>
      <c r="F504" s="222"/>
      <c r="G504" s="223"/>
      <c r="H504" s="222"/>
      <c r="I504" s="223"/>
      <c r="J504" s="224"/>
    </row>
    <row r="505" spans="1:10" ht="13.8" thickBot="1" x14ac:dyDescent="0.3">
      <c r="A505" s="297"/>
      <c r="B505" s="191" t="s">
        <v>64</v>
      </c>
      <c r="C505" s="307"/>
      <c r="D505" s="222"/>
      <c r="E505" s="223"/>
      <c r="F505" s="222"/>
      <c r="G505" s="223"/>
      <c r="H505" s="222"/>
      <c r="I505" s="223"/>
      <c r="J505" s="224"/>
    </row>
    <row r="506" spans="1:10" x14ac:dyDescent="0.25">
      <c r="A506" s="295">
        <f>A500+1</f>
        <v>84</v>
      </c>
      <c r="B506" s="190" t="s">
        <v>59</v>
      </c>
      <c r="C506" s="305"/>
      <c r="D506" s="219"/>
      <c r="E506" s="220"/>
      <c r="F506" s="219"/>
      <c r="G506" s="220"/>
      <c r="H506" s="219"/>
      <c r="I506" s="220"/>
      <c r="J506" s="221"/>
    </row>
    <row r="507" spans="1:10" x14ac:dyDescent="0.25">
      <c r="A507" s="296"/>
      <c r="B507" s="191" t="s">
        <v>60</v>
      </c>
      <c r="C507" s="306"/>
      <c r="D507" s="222"/>
      <c r="E507" s="223"/>
      <c r="F507" s="222"/>
      <c r="G507" s="223"/>
      <c r="H507" s="222"/>
      <c r="I507" s="223"/>
      <c r="J507" s="224"/>
    </row>
    <row r="508" spans="1:10" x14ac:dyDescent="0.25">
      <c r="A508" s="296"/>
      <c r="B508" s="191" t="s">
        <v>61</v>
      </c>
      <c r="C508" s="306"/>
      <c r="D508" s="222"/>
      <c r="E508" s="223"/>
      <c r="F508" s="222"/>
      <c r="G508" s="223"/>
      <c r="H508" s="222"/>
      <c r="I508" s="223"/>
      <c r="J508" s="224"/>
    </row>
    <row r="509" spans="1:10" x14ac:dyDescent="0.25">
      <c r="A509" s="296"/>
      <c r="B509" s="191" t="s">
        <v>62</v>
      </c>
      <c r="C509" s="306"/>
      <c r="D509" s="222"/>
      <c r="E509" s="223"/>
      <c r="F509" s="222"/>
      <c r="G509" s="223"/>
      <c r="H509" s="222"/>
      <c r="I509" s="223"/>
      <c r="J509" s="224"/>
    </row>
    <row r="510" spans="1:10" x14ac:dyDescent="0.25">
      <c r="A510" s="296"/>
      <c r="B510" s="191" t="s">
        <v>63</v>
      </c>
      <c r="C510" s="306"/>
      <c r="D510" s="222"/>
      <c r="E510" s="223"/>
      <c r="F510" s="222"/>
      <c r="G510" s="223"/>
      <c r="H510" s="222"/>
      <c r="I510" s="223"/>
      <c r="J510" s="224"/>
    </row>
    <row r="511" spans="1:10" ht="13.8" thickBot="1" x14ac:dyDescent="0.3">
      <c r="A511" s="297"/>
      <c r="B511" s="192" t="s">
        <v>64</v>
      </c>
      <c r="C511" s="307"/>
      <c r="D511" s="225"/>
      <c r="E511" s="226"/>
      <c r="F511" s="225"/>
      <c r="G511" s="226"/>
      <c r="H511" s="225"/>
      <c r="I511" s="226"/>
      <c r="J511" s="227"/>
    </row>
    <row r="512" spans="1:10" x14ac:dyDescent="0.25">
      <c r="A512" s="295">
        <f>A506+1</f>
        <v>85</v>
      </c>
      <c r="B512" s="191" t="s">
        <v>59</v>
      </c>
      <c r="C512" s="305"/>
      <c r="D512" s="222"/>
      <c r="E512" s="223"/>
      <c r="F512" s="222"/>
      <c r="G512" s="223"/>
      <c r="H512" s="222"/>
      <c r="I512" s="223"/>
      <c r="J512" s="224"/>
    </row>
    <row r="513" spans="1:10" x14ac:dyDescent="0.25">
      <c r="A513" s="296"/>
      <c r="B513" s="191" t="s">
        <v>60</v>
      </c>
      <c r="C513" s="306"/>
      <c r="D513" s="222"/>
      <c r="E513" s="223"/>
      <c r="F513" s="222"/>
      <c r="G513" s="223"/>
      <c r="H513" s="222"/>
      <c r="I513" s="223"/>
      <c r="J513" s="224"/>
    </row>
    <row r="514" spans="1:10" x14ac:dyDescent="0.25">
      <c r="A514" s="296"/>
      <c r="B514" s="191" t="s">
        <v>61</v>
      </c>
      <c r="C514" s="306"/>
      <c r="D514" s="222"/>
      <c r="E514" s="223"/>
      <c r="F514" s="222"/>
      <c r="G514" s="223"/>
      <c r="H514" s="222"/>
      <c r="I514" s="223"/>
      <c r="J514" s="224"/>
    </row>
    <row r="515" spans="1:10" x14ac:dyDescent="0.25">
      <c r="A515" s="296"/>
      <c r="B515" s="191" t="s">
        <v>62</v>
      </c>
      <c r="C515" s="306"/>
      <c r="D515" s="222"/>
      <c r="E515" s="223"/>
      <c r="F515" s="222"/>
      <c r="G515" s="223"/>
      <c r="H515" s="222"/>
      <c r="I515" s="223"/>
      <c r="J515" s="224"/>
    </row>
    <row r="516" spans="1:10" x14ac:dyDescent="0.25">
      <c r="A516" s="296"/>
      <c r="B516" s="191" t="s">
        <v>63</v>
      </c>
      <c r="C516" s="306"/>
      <c r="D516" s="222"/>
      <c r="E516" s="223"/>
      <c r="F516" s="222"/>
      <c r="G516" s="223"/>
      <c r="H516" s="222"/>
      <c r="I516" s="223"/>
      <c r="J516" s="224"/>
    </row>
    <row r="517" spans="1:10" ht="13.8" thickBot="1" x14ac:dyDescent="0.3">
      <c r="A517" s="297"/>
      <c r="B517" s="191" t="s">
        <v>64</v>
      </c>
      <c r="C517" s="307"/>
      <c r="D517" s="222"/>
      <c r="E517" s="223"/>
      <c r="F517" s="222"/>
      <c r="G517" s="223"/>
      <c r="H517" s="222"/>
      <c r="I517" s="223"/>
      <c r="J517" s="224"/>
    </row>
    <row r="518" spans="1:10" x14ac:dyDescent="0.25">
      <c r="A518" s="295">
        <f>A512+1</f>
        <v>86</v>
      </c>
      <c r="B518" s="190" t="s">
        <v>59</v>
      </c>
      <c r="C518" s="305"/>
      <c r="D518" s="219"/>
      <c r="E518" s="220"/>
      <c r="F518" s="219"/>
      <c r="G518" s="220"/>
      <c r="H518" s="219"/>
      <c r="I518" s="220"/>
      <c r="J518" s="221"/>
    </row>
    <row r="519" spans="1:10" x14ac:dyDescent="0.25">
      <c r="A519" s="296"/>
      <c r="B519" s="191" t="s">
        <v>60</v>
      </c>
      <c r="C519" s="306"/>
      <c r="D519" s="222"/>
      <c r="E519" s="223"/>
      <c r="F519" s="222"/>
      <c r="G519" s="223"/>
      <c r="H519" s="222"/>
      <c r="I519" s="223"/>
      <c r="J519" s="224"/>
    </row>
    <row r="520" spans="1:10" x14ac:dyDescent="0.25">
      <c r="A520" s="296"/>
      <c r="B520" s="191" t="s">
        <v>61</v>
      </c>
      <c r="C520" s="306"/>
      <c r="D520" s="222"/>
      <c r="E520" s="223"/>
      <c r="F520" s="222"/>
      <c r="G520" s="223"/>
      <c r="H520" s="222"/>
      <c r="I520" s="223"/>
      <c r="J520" s="224"/>
    </row>
    <row r="521" spans="1:10" x14ac:dyDescent="0.25">
      <c r="A521" s="296"/>
      <c r="B521" s="191" t="s">
        <v>62</v>
      </c>
      <c r="C521" s="306"/>
      <c r="D521" s="222"/>
      <c r="E521" s="223"/>
      <c r="F521" s="222"/>
      <c r="G521" s="223"/>
      <c r="H521" s="222"/>
      <c r="I521" s="223"/>
      <c r="J521" s="224"/>
    </row>
    <row r="522" spans="1:10" x14ac:dyDescent="0.25">
      <c r="A522" s="296"/>
      <c r="B522" s="191" t="s">
        <v>63</v>
      </c>
      <c r="C522" s="306"/>
      <c r="D522" s="222"/>
      <c r="E522" s="223"/>
      <c r="F522" s="222"/>
      <c r="G522" s="223"/>
      <c r="H522" s="222"/>
      <c r="I522" s="223"/>
      <c r="J522" s="224"/>
    </row>
    <row r="523" spans="1:10" ht="13.8" thickBot="1" x14ac:dyDescent="0.3">
      <c r="A523" s="297"/>
      <c r="B523" s="192" t="s">
        <v>64</v>
      </c>
      <c r="C523" s="307"/>
      <c r="D523" s="225"/>
      <c r="E523" s="226"/>
      <c r="F523" s="225"/>
      <c r="G523" s="226"/>
      <c r="H523" s="225"/>
      <c r="I523" s="226"/>
      <c r="J523" s="227"/>
    </row>
    <row r="524" spans="1:10" s="243" customFormat="1" x14ac:dyDescent="0.25">
      <c r="A524" s="295">
        <f>A518+1</f>
        <v>87</v>
      </c>
      <c r="B524" s="190" t="s">
        <v>59</v>
      </c>
      <c r="C524" s="305"/>
      <c r="D524" s="219"/>
      <c r="E524" s="220"/>
      <c r="F524" s="219"/>
      <c r="G524" s="220"/>
      <c r="H524" s="219"/>
      <c r="I524" s="220"/>
      <c r="J524" s="221"/>
    </row>
    <row r="525" spans="1:10" s="243" customFormat="1" x14ac:dyDescent="0.25">
      <c r="A525" s="296"/>
      <c r="B525" s="191" t="s">
        <v>60</v>
      </c>
      <c r="C525" s="306"/>
      <c r="D525" s="222"/>
      <c r="E525" s="223"/>
      <c r="F525" s="222"/>
      <c r="G525" s="223"/>
      <c r="H525" s="222"/>
      <c r="I525" s="223"/>
      <c r="J525" s="224"/>
    </row>
    <row r="526" spans="1:10" s="243" customFormat="1" x14ac:dyDescent="0.25">
      <c r="A526" s="296"/>
      <c r="B526" s="191" t="s">
        <v>61</v>
      </c>
      <c r="C526" s="306"/>
      <c r="D526" s="222"/>
      <c r="E526" s="223"/>
      <c r="F526" s="222"/>
      <c r="G526" s="223"/>
      <c r="H526" s="222"/>
      <c r="I526" s="223"/>
      <c r="J526" s="224"/>
    </row>
    <row r="527" spans="1:10" s="243" customFormat="1" x14ac:dyDescent="0.25">
      <c r="A527" s="296"/>
      <c r="B527" s="191" t="s">
        <v>62</v>
      </c>
      <c r="C527" s="306"/>
      <c r="D527" s="222"/>
      <c r="E527" s="223"/>
      <c r="F527" s="222"/>
      <c r="G527" s="223"/>
      <c r="H527" s="222"/>
      <c r="I527" s="223"/>
      <c r="J527" s="224"/>
    </row>
    <row r="528" spans="1:10" s="243" customFormat="1" x14ac:dyDescent="0.25">
      <c r="A528" s="296"/>
      <c r="B528" s="191" t="s">
        <v>63</v>
      </c>
      <c r="C528" s="306"/>
      <c r="D528" s="222"/>
      <c r="E528" s="223"/>
      <c r="F528" s="222"/>
      <c r="G528" s="223"/>
      <c r="H528" s="222"/>
      <c r="I528" s="223"/>
      <c r="J528" s="224"/>
    </row>
    <row r="529" spans="1:10" s="243" customFormat="1" ht="13.8" thickBot="1" x14ac:dyDescent="0.3">
      <c r="A529" s="297"/>
      <c r="B529" s="192" t="s">
        <v>64</v>
      </c>
      <c r="C529" s="307"/>
      <c r="D529" s="225"/>
      <c r="E529" s="226"/>
      <c r="F529" s="225"/>
      <c r="G529" s="226"/>
      <c r="H529" s="225"/>
      <c r="I529" s="226"/>
      <c r="J529" s="227"/>
    </row>
    <row r="530" spans="1:10" s="243" customFormat="1" x14ac:dyDescent="0.25">
      <c r="A530" s="295">
        <f>A524+1</f>
        <v>88</v>
      </c>
      <c r="B530" s="191" t="s">
        <v>59</v>
      </c>
      <c r="C530" s="305"/>
      <c r="D530" s="222"/>
      <c r="E530" s="223"/>
      <c r="F530" s="222"/>
      <c r="G530" s="223"/>
      <c r="H530" s="222"/>
      <c r="I530" s="223"/>
      <c r="J530" s="224"/>
    </row>
    <row r="531" spans="1:10" s="243" customFormat="1" x14ac:dyDescent="0.25">
      <c r="A531" s="296"/>
      <c r="B531" s="191" t="s">
        <v>60</v>
      </c>
      <c r="C531" s="306"/>
      <c r="D531" s="222"/>
      <c r="E531" s="223"/>
      <c r="F531" s="222"/>
      <c r="G531" s="223"/>
      <c r="H531" s="222"/>
      <c r="I531" s="223"/>
      <c r="J531" s="224"/>
    </row>
    <row r="532" spans="1:10" s="243" customFormat="1" x14ac:dyDescent="0.25">
      <c r="A532" s="296"/>
      <c r="B532" s="191" t="s">
        <v>61</v>
      </c>
      <c r="C532" s="306"/>
      <c r="D532" s="222"/>
      <c r="E532" s="223"/>
      <c r="F532" s="222"/>
      <c r="G532" s="223"/>
      <c r="H532" s="222"/>
      <c r="I532" s="223"/>
      <c r="J532" s="224"/>
    </row>
    <row r="533" spans="1:10" s="243" customFormat="1" x14ac:dyDescent="0.25">
      <c r="A533" s="296"/>
      <c r="B533" s="191" t="s">
        <v>62</v>
      </c>
      <c r="C533" s="306"/>
      <c r="D533" s="222"/>
      <c r="E533" s="223"/>
      <c r="F533" s="222"/>
      <c r="G533" s="223"/>
      <c r="H533" s="222"/>
      <c r="I533" s="223"/>
      <c r="J533" s="224"/>
    </row>
    <row r="534" spans="1:10" s="243" customFormat="1" x14ac:dyDescent="0.25">
      <c r="A534" s="296"/>
      <c r="B534" s="191" t="s">
        <v>63</v>
      </c>
      <c r="C534" s="306"/>
      <c r="D534" s="222"/>
      <c r="E534" s="223"/>
      <c r="F534" s="222"/>
      <c r="G534" s="223"/>
      <c r="H534" s="222"/>
      <c r="I534" s="223"/>
      <c r="J534" s="224"/>
    </row>
    <row r="535" spans="1:10" s="243" customFormat="1" ht="13.8" thickBot="1" x14ac:dyDescent="0.3">
      <c r="A535" s="297"/>
      <c r="B535" s="191" t="s">
        <v>64</v>
      </c>
      <c r="C535" s="307"/>
      <c r="D535" s="222"/>
      <c r="E535" s="223"/>
      <c r="F535" s="222"/>
      <c r="G535" s="223"/>
      <c r="H535" s="222"/>
      <c r="I535" s="223"/>
      <c r="J535" s="224"/>
    </row>
    <row r="536" spans="1:10" s="243" customFormat="1" x14ac:dyDescent="0.25">
      <c r="A536" s="295">
        <f>A530+1</f>
        <v>89</v>
      </c>
      <c r="B536" s="190" t="s">
        <v>59</v>
      </c>
      <c r="C536" s="305"/>
      <c r="D536" s="219"/>
      <c r="E536" s="220"/>
      <c r="F536" s="219"/>
      <c r="G536" s="220"/>
      <c r="H536" s="219"/>
      <c r="I536" s="220"/>
      <c r="J536" s="221"/>
    </row>
    <row r="537" spans="1:10" s="243" customFormat="1" x14ac:dyDescent="0.25">
      <c r="A537" s="296"/>
      <c r="B537" s="191" t="s">
        <v>60</v>
      </c>
      <c r="C537" s="306"/>
      <c r="D537" s="222"/>
      <c r="E537" s="223"/>
      <c r="F537" s="222"/>
      <c r="G537" s="223"/>
      <c r="H537" s="222"/>
      <c r="I537" s="223"/>
      <c r="J537" s="224"/>
    </row>
    <row r="538" spans="1:10" s="243" customFormat="1" x14ac:dyDescent="0.25">
      <c r="A538" s="296"/>
      <c r="B538" s="191" t="s">
        <v>61</v>
      </c>
      <c r="C538" s="306"/>
      <c r="D538" s="222"/>
      <c r="E538" s="223"/>
      <c r="F538" s="222"/>
      <c r="G538" s="223"/>
      <c r="H538" s="222"/>
      <c r="I538" s="223"/>
      <c r="J538" s="224"/>
    </row>
    <row r="539" spans="1:10" s="243" customFormat="1" x14ac:dyDescent="0.25">
      <c r="A539" s="296"/>
      <c r="B539" s="191" t="s">
        <v>62</v>
      </c>
      <c r="C539" s="306"/>
      <c r="D539" s="222"/>
      <c r="E539" s="223"/>
      <c r="F539" s="222"/>
      <c r="G539" s="223"/>
      <c r="H539" s="222"/>
      <c r="I539" s="223"/>
      <c r="J539" s="224"/>
    </row>
    <row r="540" spans="1:10" s="243" customFormat="1" x14ac:dyDescent="0.25">
      <c r="A540" s="296"/>
      <c r="B540" s="191" t="s">
        <v>63</v>
      </c>
      <c r="C540" s="306"/>
      <c r="D540" s="222"/>
      <c r="E540" s="223"/>
      <c r="F540" s="222"/>
      <c r="G540" s="223"/>
      <c r="H540" s="222"/>
      <c r="I540" s="223"/>
      <c r="J540" s="224"/>
    </row>
    <row r="541" spans="1:10" s="243" customFormat="1" ht="13.8" thickBot="1" x14ac:dyDescent="0.3">
      <c r="A541" s="297"/>
      <c r="B541" s="192" t="s">
        <v>64</v>
      </c>
      <c r="C541" s="307"/>
      <c r="D541" s="225"/>
      <c r="E541" s="226"/>
      <c r="F541" s="225"/>
      <c r="G541" s="226"/>
      <c r="H541" s="225"/>
      <c r="I541" s="226"/>
      <c r="J541" s="227"/>
    </row>
    <row r="542" spans="1:10" s="243" customFormat="1" x14ac:dyDescent="0.25">
      <c r="A542" s="295">
        <f>A536+1</f>
        <v>90</v>
      </c>
      <c r="B542" s="191" t="s">
        <v>59</v>
      </c>
      <c r="C542" s="305"/>
      <c r="D542" s="222"/>
      <c r="E542" s="223"/>
      <c r="F542" s="222"/>
      <c r="G542" s="223"/>
      <c r="H542" s="222"/>
      <c r="I542" s="223"/>
      <c r="J542" s="224"/>
    </row>
    <row r="543" spans="1:10" s="243" customFormat="1" x14ac:dyDescent="0.25">
      <c r="A543" s="296"/>
      <c r="B543" s="191" t="s">
        <v>60</v>
      </c>
      <c r="C543" s="306"/>
      <c r="D543" s="222"/>
      <c r="E543" s="223"/>
      <c r="F543" s="222"/>
      <c r="G543" s="223"/>
      <c r="H543" s="222"/>
      <c r="I543" s="223"/>
      <c r="J543" s="224"/>
    </row>
    <row r="544" spans="1:10" s="243" customFormat="1" x14ac:dyDescent="0.25">
      <c r="A544" s="296"/>
      <c r="B544" s="191" t="s">
        <v>61</v>
      </c>
      <c r="C544" s="306"/>
      <c r="D544" s="222"/>
      <c r="E544" s="223"/>
      <c r="F544" s="222"/>
      <c r="G544" s="223"/>
      <c r="H544" s="222"/>
      <c r="I544" s="223"/>
      <c r="J544" s="224"/>
    </row>
    <row r="545" spans="1:10" s="243" customFormat="1" x14ac:dyDescent="0.25">
      <c r="A545" s="296"/>
      <c r="B545" s="191" t="s">
        <v>62</v>
      </c>
      <c r="C545" s="306"/>
      <c r="D545" s="222"/>
      <c r="E545" s="223"/>
      <c r="F545" s="222"/>
      <c r="G545" s="223"/>
      <c r="H545" s="222"/>
      <c r="I545" s="223"/>
      <c r="J545" s="224"/>
    </row>
    <row r="546" spans="1:10" s="243" customFormat="1" x14ac:dyDescent="0.25">
      <c r="A546" s="296"/>
      <c r="B546" s="191" t="s">
        <v>63</v>
      </c>
      <c r="C546" s="306"/>
      <c r="D546" s="222"/>
      <c r="E546" s="223"/>
      <c r="F546" s="222"/>
      <c r="G546" s="223"/>
      <c r="H546" s="222"/>
      <c r="I546" s="223"/>
      <c r="J546" s="224"/>
    </row>
    <row r="547" spans="1:10" s="243" customFormat="1" ht="13.8" thickBot="1" x14ac:dyDescent="0.3">
      <c r="A547" s="297"/>
      <c r="B547" s="191" t="s">
        <v>64</v>
      </c>
      <c r="C547" s="307"/>
      <c r="D547" s="222"/>
      <c r="E547" s="223"/>
      <c r="F547" s="222"/>
      <c r="G547" s="223"/>
      <c r="H547" s="222"/>
      <c r="I547" s="223"/>
      <c r="J547" s="224"/>
    </row>
    <row r="548" spans="1:10" s="243" customFormat="1" x14ac:dyDescent="0.25">
      <c r="A548" s="295">
        <f>A542+1</f>
        <v>91</v>
      </c>
      <c r="B548" s="190" t="s">
        <v>59</v>
      </c>
      <c r="C548" s="305"/>
      <c r="D548" s="219"/>
      <c r="E548" s="220"/>
      <c r="F548" s="219"/>
      <c r="G548" s="220"/>
      <c r="H548" s="219"/>
      <c r="I548" s="220"/>
      <c r="J548" s="221"/>
    </row>
    <row r="549" spans="1:10" s="243" customFormat="1" x14ac:dyDescent="0.25">
      <c r="A549" s="296"/>
      <c r="B549" s="191" t="s">
        <v>60</v>
      </c>
      <c r="C549" s="306"/>
      <c r="D549" s="222"/>
      <c r="E549" s="223"/>
      <c r="F549" s="222"/>
      <c r="G549" s="223"/>
      <c r="H549" s="222"/>
      <c r="I549" s="223"/>
      <c r="J549" s="224"/>
    </row>
    <row r="550" spans="1:10" s="243" customFormat="1" x14ac:dyDescent="0.25">
      <c r="A550" s="296"/>
      <c r="B550" s="191" t="s">
        <v>61</v>
      </c>
      <c r="C550" s="306"/>
      <c r="D550" s="222"/>
      <c r="E550" s="223"/>
      <c r="F550" s="222"/>
      <c r="G550" s="223"/>
      <c r="H550" s="222"/>
      <c r="I550" s="223"/>
      <c r="J550" s="224"/>
    </row>
    <row r="551" spans="1:10" s="243" customFormat="1" x14ac:dyDescent="0.25">
      <c r="A551" s="296"/>
      <c r="B551" s="191" t="s">
        <v>62</v>
      </c>
      <c r="C551" s="306"/>
      <c r="D551" s="222"/>
      <c r="E551" s="223"/>
      <c r="F551" s="222"/>
      <c r="G551" s="223"/>
      <c r="H551" s="222"/>
      <c r="I551" s="223"/>
      <c r="J551" s="224"/>
    </row>
    <row r="552" spans="1:10" s="243" customFormat="1" x14ac:dyDescent="0.25">
      <c r="A552" s="296"/>
      <c r="B552" s="191" t="s">
        <v>63</v>
      </c>
      <c r="C552" s="306"/>
      <c r="D552" s="222"/>
      <c r="E552" s="223"/>
      <c r="F552" s="222"/>
      <c r="G552" s="223"/>
      <c r="H552" s="222"/>
      <c r="I552" s="223"/>
      <c r="J552" s="224"/>
    </row>
    <row r="553" spans="1:10" s="243" customFormat="1" ht="13.8" thickBot="1" x14ac:dyDescent="0.3">
      <c r="A553" s="297"/>
      <c r="B553" s="192" t="s">
        <v>64</v>
      </c>
      <c r="C553" s="307"/>
      <c r="D553" s="225"/>
      <c r="E553" s="226"/>
      <c r="F553" s="225"/>
      <c r="G553" s="226"/>
      <c r="H553" s="225"/>
      <c r="I553" s="226"/>
      <c r="J553" s="227"/>
    </row>
    <row r="554" spans="1:10" s="243" customFormat="1" x14ac:dyDescent="0.25">
      <c r="A554" s="295">
        <f>A548+1</f>
        <v>92</v>
      </c>
      <c r="B554" s="191" t="s">
        <v>59</v>
      </c>
      <c r="C554" s="305"/>
      <c r="D554" s="222"/>
      <c r="E554" s="223"/>
      <c r="F554" s="222"/>
      <c r="G554" s="223"/>
      <c r="H554" s="222"/>
      <c r="I554" s="223"/>
      <c r="J554" s="224"/>
    </row>
    <row r="555" spans="1:10" s="243" customFormat="1" x14ac:dyDescent="0.25">
      <c r="A555" s="296"/>
      <c r="B555" s="191" t="s">
        <v>60</v>
      </c>
      <c r="C555" s="306"/>
      <c r="D555" s="222"/>
      <c r="E555" s="223"/>
      <c r="F555" s="222"/>
      <c r="G555" s="223"/>
      <c r="H555" s="222"/>
      <c r="I555" s="223"/>
      <c r="J555" s="224"/>
    </row>
    <row r="556" spans="1:10" s="243" customFormat="1" x14ac:dyDescent="0.25">
      <c r="A556" s="296"/>
      <c r="B556" s="191" t="s">
        <v>61</v>
      </c>
      <c r="C556" s="306"/>
      <c r="D556" s="222"/>
      <c r="E556" s="223"/>
      <c r="F556" s="222"/>
      <c r="G556" s="223"/>
      <c r="H556" s="222"/>
      <c r="I556" s="223"/>
      <c r="J556" s="224"/>
    </row>
    <row r="557" spans="1:10" s="243" customFormat="1" x14ac:dyDescent="0.25">
      <c r="A557" s="296"/>
      <c r="B557" s="191" t="s">
        <v>62</v>
      </c>
      <c r="C557" s="306"/>
      <c r="D557" s="222"/>
      <c r="E557" s="223"/>
      <c r="F557" s="222"/>
      <c r="G557" s="223"/>
      <c r="H557" s="222"/>
      <c r="I557" s="223"/>
      <c r="J557" s="224"/>
    </row>
    <row r="558" spans="1:10" s="243" customFormat="1" x14ac:dyDescent="0.25">
      <c r="A558" s="296"/>
      <c r="B558" s="191" t="s">
        <v>63</v>
      </c>
      <c r="C558" s="306"/>
      <c r="D558" s="222"/>
      <c r="E558" s="223"/>
      <c r="F558" s="222"/>
      <c r="G558" s="223"/>
      <c r="H558" s="222"/>
      <c r="I558" s="223"/>
      <c r="J558" s="224"/>
    </row>
    <row r="559" spans="1:10" s="243" customFormat="1" ht="13.8" thickBot="1" x14ac:dyDescent="0.3">
      <c r="A559" s="297"/>
      <c r="B559" s="191" t="s">
        <v>64</v>
      </c>
      <c r="C559" s="307"/>
      <c r="D559" s="222"/>
      <c r="E559" s="223"/>
      <c r="F559" s="222"/>
      <c r="G559" s="223"/>
      <c r="H559" s="222"/>
      <c r="I559" s="223"/>
      <c r="J559" s="224"/>
    </row>
    <row r="560" spans="1:10" s="243" customFormat="1" x14ac:dyDescent="0.25">
      <c r="A560" s="295">
        <f>A554+1</f>
        <v>93</v>
      </c>
      <c r="B560" s="190" t="s">
        <v>59</v>
      </c>
      <c r="C560" s="305"/>
      <c r="D560" s="219"/>
      <c r="E560" s="220"/>
      <c r="F560" s="219"/>
      <c r="G560" s="220"/>
      <c r="H560" s="219"/>
      <c r="I560" s="220"/>
      <c r="J560" s="221"/>
    </row>
    <row r="561" spans="1:10" s="243" customFormat="1" x14ac:dyDescent="0.25">
      <c r="A561" s="296"/>
      <c r="B561" s="191" t="s">
        <v>60</v>
      </c>
      <c r="C561" s="306"/>
      <c r="D561" s="222"/>
      <c r="E561" s="223"/>
      <c r="F561" s="222"/>
      <c r="G561" s="223"/>
      <c r="H561" s="222"/>
      <c r="I561" s="223"/>
      <c r="J561" s="224"/>
    </row>
    <row r="562" spans="1:10" s="243" customFormat="1" x14ac:dyDescent="0.25">
      <c r="A562" s="296"/>
      <c r="B562" s="191" t="s">
        <v>61</v>
      </c>
      <c r="C562" s="306"/>
      <c r="D562" s="222"/>
      <c r="E562" s="223"/>
      <c r="F562" s="222"/>
      <c r="G562" s="223"/>
      <c r="H562" s="222"/>
      <c r="I562" s="223"/>
      <c r="J562" s="224"/>
    </row>
    <row r="563" spans="1:10" s="243" customFormat="1" x14ac:dyDescent="0.25">
      <c r="A563" s="296"/>
      <c r="B563" s="191" t="s">
        <v>62</v>
      </c>
      <c r="C563" s="306"/>
      <c r="D563" s="222"/>
      <c r="E563" s="223"/>
      <c r="F563" s="222"/>
      <c r="G563" s="223"/>
      <c r="H563" s="222"/>
      <c r="I563" s="223"/>
      <c r="J563" s="224"/>
    </row>
    <row r="564" spans="1:10" s="243" customFormat="1" x14ac:dyDescent="0.25">
      <c r="A564" s="296"/>
      <c r="B564" s="191" t="s">
        <v>63</v>
      </c>
      <c r="C564" s="306"/>
      <c r="D564" s="222"/>
      <c r="E564" s="223"/>
      <c r="F564" s="222"/>
      <c r="G564" s="223"/>
      <c r="H564" s="222"/>
      <c r="I564" s="223"/>
      <c r="J564" s="224"/>
    </row>
    <row r="565" spans="1:10" s="243" customFormat="1" ht="13.8" thickBot="1" x14ac:dyDescent="0.3">
      <c r="A565" s="297"/>
      <c r="B565" s="192" t="s">
        <v>64</v>
      </c>
      <c r="C565" s="307"/>
      <c r="D565" s="225"/>
      <c r="E565" s="226"/>
      <c r="F565" s="225"/>
      <c r="G565" s="226"/>
      <c r="H565" s="225"/>
      <c r="I565" s="226"/>
      <c r="J565" s="227"/>
    </row>
    <row r="566" spans="1:10" s="243" customFormat="1" x14ac:dyDescent="0.25">
      <c r="A566" s="295">
        <f>A560+1</f>
        <v>94</v>
      </c>
      <c r="B566" s="191" t="s">
        <v>59</v>
      </c>
      <c r="C566" s="305"/>
      <c r="D566" s="222"/>
      <c r="E566" s="223"/>
      <c r="F566" s="222"/>
      <c r="G566" s="223"/>
      <c r="H566" s="222"/>
      <c r="I566" s="223"/>
      <c r="J566" s="224"/>
    </row>
    <row r="567" spans="1:10" s="243" customFormat="1" x14ac:dyDescent="0.25">
      <c r="A567" s="296"/>
      <c r="B567" s="191" t="s">
        <v>60</v>
      </c>
      <c r="C567" s="306"/>
      <c r="D567" s="222"/>
      <c r="E567" s="223"/>
      <c r="F567" s="222"/>
      <c r="G567" s="223"/>
      <c r="H567" s="222"/>
      <c r="I567" s="223"/>
      <c r="J567" s="224"/>
    </row>
    <row r="568" spans="1:10" s="243" customFormat="1" x14ac:dyDescent="0.25">
      <c r="A568" s="296"/>
      <c r="B568" s="191" t="s">
        <v>61</v>
      </c>
      <c r="C568" s="306"/>
      <c r="D568" s="222"/>
      <c r="E568" s="223"/>
      <c r="F568" s="222"/>
      <c r="G568" s="223"/>
      <c r="H568" s="222"/>
      <c r="I568" s="223"/>
      <c r="J568" s="224"/>
    </row>
    <row r="569" spans="1:10" s="243" customFormat="1" x14ac:dyDescent="0.25">
      <c r="A569" s="296"/>
      <c r="B569" s="191" t="s">
        <v>62</v>
      </c>
      <c r="C569" s="306"/>
      <c r="D569" s="222"/>
      <c r="E569" s="223"/>
      <c r="F569" s="222"/>
      <c r="G569" s="223"/>
      <c r="H569" s="222"/>
      <c r="I569" s="223"/>
      <c r="J569" s="224"/>
    </row>
    <row r="570" spans="1:10" s="243" customFormat="1" x14ac:dyDescent="0.25">
      <c r="A570" s="296"/>
      <c r="B570" s="191" t="s">
        <v>63</v>
      </c>
      <c r="C570" s="306"/>
      <c r="D570" s="222"/>
      <c r="E570" s="223"/>
      <c r="F570" s="222"/>
      <c r="G570" s="223"/>
      <c r="H570" s="222"/>
      <c r="I570" s="223"/>
      <c r="J570" s="224"/>
    </row>
    <row r="571" spans="1:10" s="243" customFormat="1" ht="13.8" thickBot="1" x14ac:dyDescent="0.3">
      <c r="A571" s="297"/>
      <c r="B571" s="191" t="s">
        <v>64</v>
      </c>
      <c r="C571" s="307"/>
      <c r="D571" s="222"/>
      <c r="E571" s="223"/>
      <c r="F571" s="222"/>
      <c r="G571" s="223"/>
      <c r="H571" s="222"/>
      <c r="I571" s="223"/>
      <c r="J571" s="224"/>
    </row>
    <row r="572" spans="1:10" s="243" customFormat="1" x14ac:dyDescent="0.25">
      <c r="A572" s="295">
        <f>A566+1</f>
        <v>95</v>
      </c>
      <c r="B572" s="190" t="s">
        <v>59</v>
      </c>
      <c r="C572" s="305"/>
      <c r="D572" s="219"/>
      <c r="E572" s="220"/>
      <c r="F572" s="219"/>
      <c r="G572" s="220"/>
      <c r="H572" s="219"/>
      <c r="I572" s="220"/>
      <c r="J572" s="221"/>
    </row>
    <row r="573" spans="1:10" s="243" customFormat="1" x14ac:dyDescent="0.25">
      <c r="A573" s="296"/>
      <c r="B573" s="191" t="s">
        <v>60</v>
      </c>
      <c r="C573" s="306"/>
      <c r="D573" s="222"/>
      <c r="E573" s="223"/>
      <c r="F573" s="222"/>
      <c r="G573" s="223"/>
      <c r="H573" s="222"/>
      <c r="I573" s="223"/>
      <c r="J573" s="224"/>
    </row>
    <row r="574" spans="1:10" s="243" customFormat="1" x14ac:dyDescent="0.25">
      <c r="A574" s="296"/>
      <c r="B574" s="191" t="s">
        <v>61</v>
      </c>
      <c r="C574" s="306"/>
      <c r="D574" s="222"/>
      <c r="E574" s="223"/>
      <c r="F574" s="222"/>
      <c r="G574" s="223"/>
      <c r="H574" s="222"/>
      <c r="I574" s="223"/>
      <c r="J574" s="224"/>
    </row>
    <row r="575" spans="1:10" s="243" customFormat="1" x14ac:dyDescent="0.25">
      <c r="A575" s="296"/>
      <c r="B575" s="191" t="s">
        <v>62</v>
      </c>
      <c r="C575" s="306"/>
      <c r="D575" s="222"/>
      <c r="E575" s="223"/>
      <c r="F575" s="222"/>
      <c r="G575" s="223"/>
      <c r="H575" s="222"/>
      <c r="I575" s="223"/>
      <c r="J575" s="224"/>
    </row>
    <row r="576" spans="1:10" s="243" customFormat="1" x14ac:dyDescent="0.25">
      <c r="A576" s="296"/>
      <c r="B576" s="191" t="s">
        <v>63</v>
      </c>
      <c r="C576" s="306"/>
      <c r="D576" s="222"/>
      <c r="E576" s="223"/>
      <c r="F576" s="222"/>
      <c r="G576" s="223"/>
      <c r="H576" s="222"/>
      <c r="I576" s="223"/>
      <c r="J576" s="224"/>
    </row>
    <row r="577" spans="1:10" s="243" customFormat="1" ht="13.8" thickBot="1" x14ac:dyDescent="0.3">
      <c r="A577" s="297"/>
      <c r="B577" s="192" t="s">
        <v>64</v>
      </c>
      <c r="C577" s="307"/>
      <c r="D577" s="225"/>
      <c r="E577" s="226"/>
      <c r="F577" s="225"/>
      <c r="G577" s="226"/>
      <c r="H577" s="225"/>
      <c r="I577" s="226"/>
      <c r="J577" s="227"/>
    </row>
    <row r="578" spans="1:10" s="243" customFormat="1" x14ac:dyDescent="0.25">
      <c r="A578" s="295">
        <f>A572+1</f>
        <v>96</v>
      </c>
      <c r="B578" s="191" t="s">
        <v>59</v>
      </c>
      <c r="C578" s="305"/>
      <c r="D578" s="222"/>
      <c r="E578" s="223"/>
      <c r="F578" s="222"/>
      <c r="G578" s="223"/>
      <c r="H578" s="222"/>
      <c r="I578" s="223"/>
      <c r="J578" s="224"/>
    </row>
    <row r="579" spans="1:10" s="243" customFormat="1" x14ac:dyDescent="0.25">
      <c r="A579" s="296"/>
      <c r="B579" s="191" t="s">
        <v>60</v>
      </c>
      <c r="C579" s="306"/>
      <c r="D579" s="222"/>
      <c r="E579" s="223"/>
      <c r="F579" s="222"/>
      <c r="G579" s="223"/>
      <c r="H579" s="222"/>
      <c r="I579" s="223"/>
      <c r="J579" s="224"/>
    </row>
    <row r="580" spans="1:10" s="243" customFormat="1" x14ac:dyDescent="0.25">
      <c r="A580" s="296"/>
      <c r="B580" s="191" t="s">
        <v>61</v>
      </c>
      <c r="C580" s="306"/>
      <c r="D580" s="222"/>
      <c r="E580" s="223"/>
      <c r="F580" s="222"/>
      <c r="G580" s="223"/>
      <c r="H580" s="222"/>
      <c r="I580" s="223"/>
      <c r="J580" s="224"/>
    </row>
    <row r="581" spans="1:10" s="243" customFormat="1" x14ac:dyDescent="0.25">
      <c r="A581" s="296"/>
      <c r="B581" s="191" t="s">
        <v>62</v>
      </c>
      <c r="C581" s="306"/>
      <c r="D581" s="222"/>
      <c r="E581" s="223"/>
      <c r="F581" s="222"/>
      <c r="G581" s="223"/>
      <c r="H581" s="222"/>
      <c r="I581" s="223"/>
      <c r="J581" s="224"/>
    </row>
    <row r="582" spans="1:10" s="243" customFormat="1" x14ac:dyDescent="0.25">
      <c r="A582" s="296"/>
      <c r="B582" s="191" t="s">
        <v>63</v>
      </c>
      <c r="C582" s="306"/>
      <c r="D582" s="222"/>
      <c r="E582" s="223"/>
      <c r="F582" s="222"/>
      <c r="G582" s="223"/>
      <c r="H582" s="222"/>
      <c r="I582" s="223"/>
      <c r="J582" s="224"/>
    </row>
    <row r="583" spans="1:10" s="243" customFormat="1" ht="13.8" thickBot="1" x14ac:dyDescent="0.3">
      <c r="A583" s="297"/>
      <c r="B583" s="191" t="s">
        <v>64</v>
      </c>
      <c r="C583" s="307"/>
      <c r="D583" s="222"/>
      <c r="E583" s="223"/>
      <c r="F583" s="222"/>
      <c r="G583" s="223"/>
      <c r="H583" s="222"/>
      <c r="I583" s="223"/>
      <c r="J583" s="224"/>
    </row>
    <row r="584" spans="1:10" s="243" customFormat="1" x14ac:dyDescent="0.25">
      <c r="A584" s="295">
        <f>A578+1</f>
        <v>97</v>
      </c>
      <c r="B584" s="190" t="s">
        <v>59</v>
      </c>
      <c r="C584" s="305"/>
      <c r="D584" s="219"/>
      <c r="E584" s="220"/>
      <c r="F584" s="219"/>
      <c r="G584" s="220"/>
      <c r="H584" s="219"/>
      <c r="I584" s="220"/>
      <c r="J584" s="221"/>
    </row>
    <row r="585" spans="1:10" s="243" customFormat="1" x14ac:dyDescent="0.25">
      <c r="A585" s="296"/>
      <c r="B585" s="191" t="s">
        <v>60</v>
      </c>
      <c r="C585" s="306"/>
      <c r="D585" s="222"/>
      <c r="E585" s="223"/>
      <c r="F585" s="222"/>
      <c r="G585" s="223"/>
      <c r="H585" s="222"/>
      <c r="I585" s="223"/>
      <c r="J585" s="224"/>
    </row>
    <row r="586" spans="1:10" s="243" customFormat="1" x14ac:dyDescent="0.25">
      <c r="A586" s="296"/>
      <c r="B586" s="191" t="s">
        <v>61</v>
      </c>
      <c r="C586" s="306"/>
      <c r="D586" s="222"/>
      <c r="E586" s="223"/>
      <c r="F586" s="222"/>
      <c r="G586" s="223"/>
      <c r="H586" s="222"/>
      <c r="I586" s="223"/>
      <c r="J586" s="224"/>
    </row>
    <row r="587" spans="1:10" s="243" customFormat="1" x14ac:dyDescent="0.25">
      <c r="A587" s="296"/>
      <c r="B587" s="191" t="s">
        <v>62</v>
      </c>
      <c r="C587" s="306"/>
      <c r="D587" s="222"/>
      <c r="E587" s="223"/>
      <c r="F587" s="222"/>
      <c r="G587" s="223"/>
      <c r="H587" s="222"/>
      <c r="I587" s="223"/>
      <c r="J587" s="224"/>
    </row>
    <row r="588" spans="1:10" s="243" customFormat="1" x14ac:dyDescent="0.25">
      <c r="A588" s="296"/>
      <c r="B588" s="191" t="s">
        <v>63</v>
      </c>
      <c r="C588" s="306"/>
      <c r="D588" s="222"/>
      <c r="E588" s="223"/>
      <c r="F588" s="222"/>
      <c r="G588" s="223"/>
      <c r="H588" s="222"/>
      <c r="I588" s="223"/>
      <c r="J588" s="224"/>
    </row>
    <row r="589" spans="1:10" s="243" customFormat="1" ht="13.8" thickBot="1" x14ac:dyDescent="0.3">
      <c r="A589" s="297"/>
      <c r="B589" s="192" t="s">
        <v>64</v>
      </c>
      <c r="C589" s="307"/>
      <c r="D589" s="225"/>
      <c r="E589" s="226"/>
      <c r="F589" s="225"/>
      <c r="G589" s="226"/>
      <c r="H589" s="225"/>
      <c r="I589" s="226"/>
      <c r="J589" s="227"/>
    </row>
    <row r="590" spans="1:10" s="243" customFormat="1" x14ac:dyDescent="0.25">
      <c r="A590" s="295">
        <f>A584+1</f>
        <v>98</v>
      </c>
      <c r="B590" s="191" t="s">
        <v>59</v>
      </c>
      <c r="C590" s="305"/>
      <c r="D590" s="222"/>
      <c r="E590" s="223"/>
      <c r="F590" s="222"/>
      <c r="G590" s="223"/>
      <c r="H590" s="222"/>
      <c r="I590" s="223"/>
      <c r="J590" s="224"/>
    </row>
    <row r="591" spans="1:10" s="243" customFormat="1" x14ac:dyDescent="0.25">
      <c r="A591" s="296"/>
      <c r="B591" s="191" t="s">
        <v>60</v>
      </c>
      <c r="C591" s="306"/>
      <c r="D591" s="222"/>
      <c r="E591" s="223"/>
      <c r="F591" s="222"/>
      <c r="G591" s="223"/>
      <c r="H591" s="222"/>
      <c r="I591" s="223"/>
      <c r="J591" s="224"/>
    </row>
    <row r="592" spans="1:10" s="243" customFormat="1" x14ac:dyDescent="0.25">
      <c r="A592" s="296"/>
      <c r="B592" s="191" t="s">
        <v>61</v>
      </c>
      <c r="C592" s="306"/>
      <c r="D592" s="222"/>
      <c r="E592" s="223"/>
      <c r="F592" s="222"/>
      <c r="G592" s="223"/>
      <c r="H592" s="222"/>
      <c r="I592" s="223"/>
      <c r="J592" s="224"/>
    </row>
    <row r="593" spans="1:10" s="243" customFormat="1" x14ac:dyDescent="0.25">
      <c r="A593" s="296"/>
      <c r="B593" s="191" t="s">
        <v>62</v>
      </c>
      <c r="C593" s="306"/>
      <c r="D593" s="222"/>
      <c r="E593" s="223"/>
      <c r="F593" s="222"/>
      <c r="G593" s="223"/>
      <c r="H593" s="222"/>
      <c r="I593" s="223"/>
      <c r="J593" s="224"/>
    </row>
    <row r="594" spans="1:10" s="243" customFormat="1" x14ac:dyDescent="0.25">
      <c r="A594" s="296"/>
      <c r="B594" s="191" t="s">
        <v>63</v>
      </c>
      <c r="C594" s="306"/>
      <c r="D594" s="222"/>
      <c r="E594" s="223"/>
      <c r="F594" s="222"/>
      <c r="G594" s="223"/>
      <c r="H594" s="222"/>
      <c r="I594" s="223"/>
      <c r="J594" s="224"/>
    </row>
    <row r="595" spans="1:10" s="243" customFormat="1" ht="13.8" thickBot="1" x14ac:dyDescent="0.3">
      <c r="A595" s="297"/>
      <c r="B595" s="191" t="s">
        <v>64</v>
      </c>
      <c r="C595" s="307"/>
      <c r="D595" s="222"/>
      <c r="E595" s="223"/>
      <c r="F595" s="222"/>
      <c r="G595" s="223"/>
      <c r="H595" s="222"/>
      <c r="I595" s="223"/>
      <c r="J595" s="224"/>
    </row>
    <row r="596" spans="1:10" s="243" customFormat="1" x14ac:dyDescent="0.25">
      <c r="A596" s="295">
        <f>A590+1</f>
        <v>99</v>
      </c>
      <c r="B596" s="190" t="s">
        <v>59</v>
      </c>
      <c r="C596" s="305"/>
      <c r="D596" s="219"/>
      <c r="E596" s="220"/>
      <c r="F596" s="219"/>
      <c r="G596" s="220"/>
      <c r="H596" s="219"/>
      <c r="I596" s="220"/>
      <c r="J596" s="221"/>
    </row>
    <row r="597" spans="1:10" s="243" customFormat="1" x14ac:dyDescent="0.25">
      <c r="A597" s="296"/>
      <c r="B597" s="191" t="s">
        <v>60</v>
      </c>
      <c r="C597" s="306"/>
      <c r="D597" s="222"/>
      <c r="E597" s="223"/>
      <c r="F597" s="222"/>
      <c r="G597" s="223"/>
      <c r="H597" s="222"/>
      <c r="I597" s="223"/>
      <c r="J597" s="224"/>
    </row>
    <row r="598" spans="1:10" s="243" customFormat="1" x14ac:dyDescent="0.25">
      <c r="A598" s="296"/>
      <c r="B598" s="191" t="s">
        <v>61</v>
      </c>
      <c r="C598" s="306"/>
      <c r="D598" s="222"/>
      <c r="E598" s="223"/>
      <c r="F598" s="222"/>
      <c r="G598" s="223"/>
      <c r="H598" s="222"/>
      <c r="I598" s="223"/>
      <c r="J598" s="224"/>
    </row>
    <row r="599" spans="1:10" s="243" customFormat="1" x14ac:dyDescent="0.25">
      <c r="A599" s="296"/>
      <c r="B599" s="191" t="s">
        <v>62</v>
      </c>
      <c r="C599" s="306"/>
      <c r="D599" s="222"/>
      <c r="E599" s="223"/>
      <c r="F599" s="222"/>
      <c r="G599" s="223"/>
      <c r="H599" s="222"/>
      <c r="I599" s="223"/>
      <c r="J599" s="224"/>
    </row>
    <row r="600" spans="1:10" s="243" customFormat="1" x14ac:dyDescent="0.25">
      <c r="A600" s="296"/>
      <c r="B600" s="191" t="s">
        <v>63</v>
      </c>
      <c r="C600" s="306"/>
      <c r="D600" s="222"/>
      <c r="E600" s="223"/>
      <c r="F600" s="222"/>
      <c r="G600" s="223"/>
      <c r="H600" s="222"/>
      <c r="I600" s="223"/>
      <c r="J600" s="224"/>
    </row>
    <row r="601" spans="1:10" s="243" customFormat="1" ht="13.8" thickBot="1" x14ac:dyDescent="0.3">
      <c r="A601" s="297"/>
      <c r="B601" s="192" t="s">
        <v>64</v>
      </c>
      <c r="C601" s="307"/>
      <c r="D601" s="225"/>
      <c r="E601" s="226"/>
      <c r="F601" s="225"/>
      <c r="G601" s="226"/>
      <c r="H601" s="225"/>
      <c r="I601" s="226"/>
      <c r="J601" s="227"/>
    </row>
    <row r="602" spans="1:10" s="243" customFormat="1" x14ac:dyDescent="0.25">
      <c r="A602" s="295">
        <f>A596+1</f>
        <v>100</v>
      </c>
      <c r="B602" s="190" t="s">
        <v>59</v>
      </c>
      <c r="C602" s="305"/>
      <c r="D602" s="219"/>
      <c r="E602" s="220"/>
      <c r="F602" s="219"/>
      <c r="G602" s="220"/>
      <c r="H602" s="219"/>
      <c r="I602" s="220"/>
      <c r="J602" s="221"/>
    </row>
    <row r="603" spans="1:10" s="243" customFormat="1" x14ac:dyDescent="0.25">
      <c r="A603" s="296"/>
      <c r="B603" s="191" t="s">
        <v>60</v>
      </c>
      <c r="C603" s="306"/>
      <c r="D603" s="222"/>
      <c r="E603" s="223"/>
      <c r="F603" s="222"/>
      <c r="G603" s="223"/>
      <c r="H603" s="222"/>
      <c r="I603" s="223"/>
      <c r="J603" s="224"/>
    </row>
    <row r="604" spans="1:10" s="243" customFormat="1" x14ac:dyDescent="0.25">
      <c r="A604" s="296"/>
      <c r="B604" s="191" t="s">
        <v>61</v>
      </c>
      <c r="C604" s="306"/>
      <c r="D604" s="222"/>
      <c r="E604" s="223"/>
      <c r="F604" s="222"/>
      <c r="G604" s="223"/>
      <c r="H604" s="222"/>
      <c r="I604" s="223"/>
      <c r="J604" s="224"/>
    </row>
    <row r="605" spans="1:10" s="243" customFormat="1" x14ac:dyDescent="0.25">
      <c r="A605" s="296"/>
      <c r="B605" s="191" t="s">
        <v>62</v>
      </c>
      <c r="C605" s="306"/>
      <c r="D605" s="222"/>
      <c r="E605" s="223"/>
      <c r="F605" s="222"/>
      <c r="G605" s="223"/>
      <c r="H605" s="222"/>
      <c r="I605" s="223"/>
      <c r="J605" s="224"/>
    </row>
    <row r="606" spans="1:10" s="243" customFormat="1" x14ac:dyDescent="0.25">
      <c r="A606" s="296"/>
      <c r="B606" s="191" t="s">
        <v>63</v>
      </c>
      <c r="C606" s="306"/>
      <c r="D606" s="222"/>
      <c r="E606" s="223"/>
      <c r="F606" s="222"/>
      <c r="G606" s="223"/>
      <c r="H606" s="222"/>
      <c r="I606" s="223"/>
      <c r="J606" s="224"/>
    </row>
    <row r="607" spans="1:10" s="243" customFormat="1" ht="13.8" thickBot="1" x14ac:dyDescent="0.3">
      <c r="A607" s="297"/>
      <c r="B607" s="192" t="s">
        <v>64</v>
      </c>
      <c r="C607" s="307"/>
      <c r="D607" s="225"/>
      <c r="E607" s="226"/>
      <c r="F607" s="225"/>
      <c r="G607" s="226"/>
      <c r="H607" s="225"/>
      <c r="I607" s="226"/>
      <c r="J607" s="227"/>
    </row>
    <row r="608" spans="1:10"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row r="651" x14ac:dyDescent="0.25"/>
    <row r="652" x14ac:dyDescent="0.25"/>
    <row r="653" x14ac:dyDescent="0.25"/>
    <row r="654" x14ac:dyDescent="0.25"/>
    <row r="655" x14ac:dyDescent="0.25"/>
    <row r="656" x14ac:dyDescent="0.25"/>
    <row r="657" x14ac:dyDescent="0.25"/>
    <row r="658" x14ac:dyDescent="0.25"/>
    <row r="659" x14ac:dyDescent="0.25"/>
    <row r="660" x14ac:dyDescent="0.25"/>
    <row r="661" x14ac:dyDescent="0.25"/>
    <row r="662" x14ac:dyDescent="0.25"/>
    <row r="663" x14ac:dyDescent="0.25"/>
    <row r="664" x14ac:dyDescent="0.25"/>
    <row r="665" x14ac:dyDescent="0.25"/>
    <row r="666" x14ac:dyDescent="0.25"/>
    <row r="667" x14ac:dyDescent="0.25"/>
    <row r="668" x14ac:dyDescent="0.25"/>
    <row r="669" x14ac:dyDescent="0.25"/>
    <row r="670" x14ac:dyDescent="0.25"/>
    <row r="671" x14ac:dyDescent="0.25"/>
    <row r="672" x14ac:dyDescent="0.25"/>
    <row r="673" x14ac:dyDescent="0.25"/>
    <row r="674" x14ac:dyDescent="0.25"/>
    <row r="675" x14ac:dyDescent="0.25"/>
    <row r="676" x14ac:dyDescent="0.25"/>
    <row r="677" x14ac:dyDescent="0.25"/>
    <row r="678" x14ac:dyDescent="0.25"/>
    <row r="679" x14ac:dyDescent="0.25"/>
    <row r="680" x14ac:dyDescent="0.25"/>
    <row r="681" x14ac:dyDescent="0.25"/>
    <row r="682" x14ac:dyDescent="0.25"/>
    <row r="683" x14ac:dyDescent="0.25"/>
    <row r="684" x14ac:dyDescent="0.25"/>
    <row r="685" x14ac:dyDescent="0.25"/>
    <row r="686" x14ac:dyDescent="0.25"/>
    <row r="687" x14ac:dyDescent="0.25"/>
    <row r="688" x14ac:dyDescent="0.25"/>
    <row r="689" x14ac:dyDescent="0.25"/>
    <row r="690" x14ac:dyDescent="0.25"/>
    <row r="691" x14ac:dyDescent="0.25"/>
    <row r="692" x14ac:dyDescent="0.25"/>
    <row r="693" x14ac:dyDescent="0.25"/>
    <row r="694" x14ac:dyDescent="0.25"/>
    <row r="695" x14ac:dyDescent="0.25"/>
    <row r="696" x14ac:dyDescent="0.25"/>
    <row r="697" x14ac:dyDescent="0.25"/>
    <row r="698" x14ac:dyDescent="0.25"/>
    <row r="699" x14ac:dyDescent="0.25"/>
    <row r="700" x14ac:dyDescent="0.25"/>
    <row r="701" x14ac:dyDescent="0.25"/>
    <row r="702" x14ac:dyDescent="0.25"/>
    <row r="703" x14ac:dyDescent="0.25"/>
    <row r="704" x14ac:dyDescent="0.25"/>
    <row r="705" x14ac:dyDescent="0.25"/>
    <row r="706" x14ac:dyDescent="0.25"/>
    <row r="707" x14ac:dyDescent="0.25"/>
    <row r="708" x14ac:dyDescent="0.25"/>
    <row r="709" x14ac:dyDescent="0.25"/>
    <row r="710" x14ac:dyDescent="0.25"/>
    <row r="711" x14ac:dyDescent="0.25"/>
    <row r="712" x14ac:dyDescent="0.25"/>
    <row r="713" x14ac:dyDescent="0.25"/>
    <row r="714" x14ac:dyDescent="0.25"/>
    <row r="715" x14ac:dyDescent="0.25"/>
    <row r="716" x14ac:dyDescent="0.25"/>
    <row r="717" x14ac:dyDescent="0.25"/>
    <row r="718" x14ac:dyDescent="0.25"/>
    <row r="719" x14ac:dyDescent="0.25"/>
    <row r="720" x14ac:dyDescent="0.25"/>
    <row r="721" x14ac:dyDescent="0.25"/>
    <row r="722" x14ac:dyDescent="0.25"/>
    <row r="723" x14ac:dyDescent="0.25"/>
    <row r="724" x14ac:dyDescent="0.25"/>
    <row r="725" x14ac:dyDescent="0.25"/>
    <row r="726" x14ac:dyDescent="0.25"/>
    <row r="727" x14ac:dyDescent="0.25"/>
    <row r="728" x14ac:dyDescent="0.25"/>
    <row r="729" x14ac:dyDescent="0.25"/>
    <row r="730" x14ac:dyDescent="0.25"/>
    <row r="731" x14ac:dyDescent="0.25"/>
    <row r="732" x14ac:dyDescent="0.25"/>
    <row r="733" x14ac:dyDescent="0.25"/>
    <row r="734" x14ac:dyDescent="0.25"/>
    <row r="735" x14ac:dyDescent="0.25"/>
    <row r="736" x14ac:dyDescent="0.25"/>
    <row r="737" x14ac:dyDescent="0.25"/>
    <row r="738" x14ac:dyDescent="0.25"/>
    <row r="739" x14ac:dyDescent="0.25"/>
    <row r="740" x14ac:dyDescent="0.25"/>
    <row r="741" x14ac:dyDescent="0.25"/>
    <row r="742" x14ac:dyDescent="0.25"/>
    <row r="743" x14ac:dyDescent="0.25"/>
    <row r="744" x14ac:dyDescent="0.25"/>
    <row r="745" x14ac:dyDescent="0.25"/>
    <row r="746" x14ac:dyDescent="0.25"/>
    <row r="747" x14ac:dyDescent="0.25"/>
    <row r="748" x14ac:dyDescent="0.25"/>
    <row r="749" x14ac:dyDescent="0.25"/>
    <row r="750" x14ac:dyDescent="0.25"/>
    <row r="751" x14ac:dyDescent="0.25"/>
    <row r="752" x14ac:dyDescent="0.25"/>
    <row r="753" x14ac:dyDescent="0.25"/>
    <row r="754" x14ac:dyDescent="0.25"/>
    <row r="755" x14ac:dyDescent="0.25"/>
    <row r="756" x14ac:dyDescent="0.25"/>
    <row r="757" x14ac:dyDescent="0.25"/>
    <row r="758" x14ac:dyDescent="0.25"/>
    <row r="759" x14ac:dyDescent="0.25"/>
    <row r="760" x14ac:dyDescent="0.25"/>
    <row r="761" x14ac:dyDescent="0.25"/>
    <row r="762" x14ac:dyDescent="0.25"/>
    <row r="763" x14ac:dyDescent="0.25"/>
    <row r="764" x14ac:dyDescent="0.25"/>
    <row r="765" x14ac:dyDescent="0.25"/>
    <row r="766" x14ac:dyDescent="0.25"/>
    <row r="767" x14ac:dyDescent="0.25"/>
    <row r="768" x14ac:dyDescent="0.25"/>
    <row r="769" x14ac:dyDescent="0.25"/>
    <row r="770" x14ac:dyDescent="0.25"/>
    <row r="771" x14ac:dyDescent="0.25"/>
    <row r="772" x14ac:dyDescent="0.25"/>
    <row r="773" x14ac:dyDescent="0.25"/>
    <row r="774" x14ac:dyDescent="0.25"/>
    <row r="775" x14ac:dyDescent="0.25"/>
    <row r="776" x14ac:dyDescent="0.25"/>
    <row r="777" x14ac:dyDescent="0.25"/>
    <row r="778" x14ac:dyDescent="0.25"/>
    <row r="779" x14ac:dyDescent="0.25"/>
    <row r="780" x14ac:dyDescent="0.25"/>
    <row r="781" x14ac:dyDescent="0.25"/>
    <row r="782" x14ac:dyDescent="0.25"/>
    <row r="783" x14ac:dyDescent="0.25"/>
    <row r="784" x14ac:dyDescent="0.25"/>
    <row r="785" x14ac:dyDescent="0.25"/>
    <row r="786" x14ac:dyDescent="0.25"/>
    <row r="787" x14ac:dyDescent="0.25"/>
    <row r="788" x14ac:dyDescent="0.25"/>
    <row r="789" x14ac:dyDescent="0.25"/>
    <row r="790" x14ac:dyDescent="0.25"/>
    <row r="791" x14ac:dyDescent="0.25"/>
    <row r="792" x14ac:dyDescent="0.25"/>
    <row r="793" x14ac:dyDescent="0.25"/>
    <row r="794" x14ac:dyDescent="0.25"/>
    <row r="795" x14ac:dyDescent="0.25"/>
    <row r="796" x14ac:dyDescent="0.25"/>
    <row r="797" x14ac:dyDescent="0.25"/>
    <row r="798" x14ac:dyDescent="0.25"/>
    <row r="799" x14ac:dyDescent="0.25"/>
    <row r="800" x14ac:dyDescent="0.25"/>
    <row r="801" x14ac:dyDescent="0.25"/>
    <row r="802" x14ac:dyDescent="0.25"/>
    <row r="803" x14ac:dyDescent="0.25"/>
    <row r="804" x14ac:dyDescent="0.25"/>
  </sheetData>
  <mergeCells count="200">
    <mergeCell ref="C518:C523"/>
    <mergeCell ref="C470:C475"/>
    <mergeCell ref="C476:C481"/>
    <mergeCell ref="C482:C487"/>
    <mergeCell ref="C488:C493"/>
    <mergeCell ref="C494:C499"/>
    <mergeCell ref="C434:C439"/>
    <mergeCell ref="C440:C445"/>
    <mergeCell ref="C446:C451"/>
    <mergeCell ref="C452:C457"/>
    <mergeCell ref="C458:C463"/>
    <mergeCell ref="C464:C469"/>
    <mergeCell ref="C500:C505"/>
    <mergeCell ref="C506:C511"/>
    <mergeCell ref="C512:C517"/>
    <mergeCell ref="C380:C385"/>
    <mergeCell ref="C386:C391"/>
    <mergeCell ref="C392:C397"/>
    <mergeCell ref="C398:C403"/>
    <mergeCell ref="C404:C409"/>
    <mergeCell ref="C410:C415"/>
    <mergeCell ref="C416:C421"/>
    <mergeCell ref="C422:C427"/>
    <mergeCell ref="C428:C433"/>
    <mergeCell ref="C314:C319"/>
    <mergeCell ref="C320:C325"/>
    <mergeCell ref="C356:C361"/>
    <mergeCell ref="C362:C367"/>
    <mergeCell ref="C368:C373"/>
    <mergeCell ref="C374:C379"/>
    <mergeCell ref="C326:C331"/>
    <mergeCell ref="C332:C337"/>
    <mergeCell ref="C338:C343"/>
    <mergeCell ref="C344:C349"/>
    <mergeCell ref="C350:C355"/>
    <mergeCell ref="C260:C265"/>
    <mergeCell ref="C266:C271"/>
    <mergeCell ref="C272:C277"/>
    <mergeCell ref="C278:C283"/>
    <mergeCell ref="C284:C289"/>
    <mergeCell ref="C290:C295"/>
    <mergeCell ref="C296:C301"/>
    <mergeCell ref="C302:C307"/>
    <mergeCell ref="C308:C313"/>
    <mergeCell ref="C206:C211"/>
    <mergeCell ref="C212:C217"/>
    <mergeCell ref="C218:C223"/>
    <mergeCell ref="C224:C229"/>
    <mergeCell ref="C230:C235"/>
    <mergeCell ref="C236:C241"/>
    <mergeCell ref="C242:C247"/>
    <mergeCell ref="C248:C253"/>
    <mergeCell ref="C254:C259"/>
    <mergeCell ref="C122:C127"/>
    <mergeCell ref="C128:C133"/>
    <mergeCell ref="C134:C139"/>
    <mergeCell ref="C140:C145"/>
    <mergeCell ref="C146:C151"/>
    <mergeCell ref="C182:C187"/>
    <mergeCell ref="C188:C193"/>
    <mergeCell ref="C194:C199"/>
    <mergeCell ref="C200:C205"/>
    <mergeCell ref="C152:C157"/>
    <mergeCell ref="C158:C163"/>
    <mergeCell ref="C164:C169"/>
    <mergeCell ref="C170:C175"/>
    <mergeCell ref="C176:C181"/>
    <mergeCell ref="C68:C73"/>
    <mergeCell ref="C74:C79"/>
    <mergeCell ref="C80:C85"/>
    <mergeCell ref="C86:C91"/>
    <mergeCell ref="C92:C97"/>
    <mergeCell ref="C98:C103"/>
    <mergeCell ref="C104:C109"/>
    <mergeCell ref="C110:C115"/>
    <mergeCell ref="C116:C121"/>
    <mergeCell ref="C8:C13"/>
    <mergeCell ref="C14:C19"/>
    <mergeCell ref="C20:C25"/>
    <mergeCell ref="C26:C31"/>
    <mergeCell ref="A8:A13"/>
    <mergeCell ref="A14:A19"/>
    <mergeCell ref="A20:A25"/>
    <mergeCell ref="A26:A31"/>
    <mergeCell ref="C32:C37"/>
    <mergeCell ref="A32:A37"/>
    <mergeCell ref="A38:A43"/>
    <mergeCell ref="A44:A49"/>
    <mergeCell ref="A50:A55"/>
    <mergeCell ref="A56:A61"/>
    <mergeCell ref="C584:C589"/>
    <mergeCell ref="C590:C595"/>
    <mergeCell ref="C596:C601"/>
    <mergeCell ref="C602:C607"/>
    <mergeCell ref="C554:C559"/>
    <mergeCell ref="C560:C565"/>
    <mergeCell ref="C566:C571"/>
    <mergeCell ref="C572:C577"/>
    <mergeCell ref="C578:C583"/>
    <mergeCell ref="C524:C529"/>
    <mergeCell ref="C530:C535"/>
    <mergeCell ref="C536:C541"/>
    <mergeCell ref="C542:C547"/>
    <mergeCell ref="C548:C553"/>
    <mergeCell ref="C38:C43"/>
    <mergeCell ref="C44:C49"/>
    <mergeCell ref="C50:C55"/>
    <mergeCell ref="C56:C61"/>
    <mergeCell ref="C62:C67"/>
    <mergeCell ref="A92:A97"/>
    <mergeCell ref="A98:A103"/>
    <mergeCell ref="A104:A109"/>
    <mergeCell ref="A110:A115"/>
    <mergeCell ref="A116:A121"/>
    <mergeCell ref="A62:A67"/>
    <mergeCell ref="A68:A73"/>
    <mergeCell ref="A74:A79"/>
    <mergeCell ref="A80:A85"/>
    <mergeCell ref="A86:A91"/>
    <mergeCell ref="A152:A157"/>
    <mergeCell ref="A158:A163"/>
    <mergeCell ref="A164:A169"/>
    <mergeCell ref="A170:A175"/>
    <mergeCell ref="A176:A181"/>
    <mergeCell ref="A122:A127"/>
    <mergeCell ref="A128:A133"/>
    <mergeCell ref="A134:A139"/>
    <mergeCell ref="A140:A145"/>
    <mergeCell ref="A146:A151"/>
    <mergeCell ref="A212:A217"/>
    <mergeCell ref="A218:A223"/>
    <mergeCell ref="A224:A229"/>
    <mergeCell ref="A230:A235"/>
    <mergeCell ref="A236:A241"/>
    <mergeCell ref="A182:A187"/>
    <mergeCell ref="A188:A193"/>
    <mergeCell ref="A194:A199"/>
    <mergeCell ref="A200:A205"/>
    <mergeCell ref="A206:A211"/>
    <mergeCell ref="A272:A277"/>
    <mergeCell ref="A278:A283"/>
    <mergeCell ref="A284:A289"/>
    <mergeCell ref="A290:A295"/>
    <mergeCell ref="A296:A301"/>
    <mergeCell ref="A242:A247"/>
    <mergeCell ref="A248:A253"/>
    <mergeCell ref="A254:A259"/>
    <mergeCell ref="A260:A265"/>
    <mergeCell ref="A266:A271"/>
    <mergeCell ref="A332:A337"/>
    <mergeCell ref="A338:A343"/>
    <mergeCell ref="A344:A349"/>
    <mergeCell ref="A350:A355"/>
    <mergeCell ref="A356:A361"/>
    <mergeCell ref="A302:A307"/>
    <mergeCell ref="A308:A313"/>
    <mergeCell ref="A314:A319"/>
    <mergeCell ref="A320:A325"/>
    <mergeCell ref="A326:A331"/>
    <mergeCell ref="A392:A397"/>
    <mergeCell ref="A398:A403"/>
    <mergeCell ref="A404:A409"/>
    <mergeCell ref="A410:A415"/>
    <mergeCell ref="A416:A421"/>
    <mergeCell ref="A362:A367"/>
    <mergeCell ref="A368:A373"/>
    <mergeCell ref="A374:A379"/>
    <mergeCell ref="A380:A385"/>
    <mergeCell ref="A386:A391"/>
    <mergeCell ref="A452:A457"/>
    <mergeCell ref="A458:A463"/>
    <mergeCell ref="A464:A469"/>
    <mergeCell ref="A470:A475"/>
    <mergeCell ref="A476:A481"/>
    <mergeCell ref="A422:A427"/>
    <mergeCell ref="A428:A433"/>
    <mergeCell ref="A434:A439"/>
    <mergeCell ref="A440:A445"/>
    <mergeCell ref="A446:A451"/>
    <mergeCell ref="A512:A517"/>
    <mergeCell ref="A518:A523"/>
    <mergeCell ref="A524:A529"/>
    <mergeCell ref="A530:A535"/>
    <mergeCell ref="A536:A541"/>
    <mergeCell ref="A482:A487"/>
    <mergeCell ref="A488:A493"/>
    <mergeCell ref="A494:A499"/>
    <mergeCell ref="A500:A505"/>
    <mergeCell ref="A506:A511"/>
    <mergeCell ref="A602:A607"/>
    <mergeCell ref="A572:A577"/>
    <mergeCell ref="A578:A583"/>
    <mergeCell ref="A584:A589"/>
    <mergeCell ref="A590:A595"/>
    <mergeCell ref="A596:A601"/>
    <mergeCell ref="A542:A547"/>
    <mergeCell ref="A548:A553"/>
    <mergeCell ref="A554:A559"/>
    <mergeCell ref="A560:A565"/>
    <mergeCell ref="A566:A571"/>
  </mergeCells>
  <phoneticPr fontId="30" type="noConversion"/>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767095-6386-4301-899C-CE434AC7CD7C}">
  <sheetPr codeName="Sheet4">
    <tabColor theme="9"/>
  </sheetPr>
  <dimension ref="A1:V90"/>
  <sheetViews>
    <sheetView showGridLines="0" zoomScale="85" zoomScaleNormal="85" workbookViewId="0"/>
  </sheetViews>
  <sheetFormatPr defaultColWidth="0" defaultRowHeight="13.8" zeroHeight="1" x14ac:dyDescent="0.3"/>
  <cols>
    <col min="1" max="1" width="5.109375" style="9" customWidth="1"/>
    <col min="2" max="2" width="3.109375" style="9" customWidth="1"/>
    <col min="3" max="3" width="34.44140625" style="9" customWidth="1"/>
    <col min="4" max="19" width="14" style="9" customWidth="1"/>
    <col min="20" max="21" width="13.88671875" style="9" customWidth="1"/>
    <col min="22" max="22" width="0" style="9" hidden="1" customWidth="1"/>
    <col min="23" max="16384" width="9.109375" style="9" hidden="1"/>
  </cols>
  <sheetData>
    <row r="1" spans="1:20" ht="36.75" customHeight="1" x14ac:dyDescent="0.45">
      <c r="A1" s="32" t="s">
        <v>173</v>
      </c>
      <c r="B1" s="8"/>
      <c r="C1" s="8"/>
      <c r="D1" s="8"/>
      <c r="E1" s="8"/>
      <c r="F1" s="8"/>
      <c r="G1" s="8"/>
      <c r="H1" s="8"/>
      <c r="I1" s="8"/>
      <c r="J1" s="8"/>
      <c r="K1" s="8"/>
      <c r="L1" s="8"/>
      <c r="M1" s="8"/>
      <c r="N1" s="8"/>
      <c r="O1" s="8"/>
      <c r="P1" s="8"/>
      <c r="Q1" s="8"/>
      <c r="R1" s="8"/>
      <c r="S1" s="8"/>
      <c r="T1" s="8"/>
    </row>
    <row r="2" spans="1:20" x14ac:dyDescent="0.3"/>
    <row r="3" spans="1:20" ht="21" x14ac:dyDescent="0.4">
      <c r="A3" s="46" t="s">
        <v>110</v>
      </c>
    </row>
    <row r="4" spans="1:20" x14ac:dyDescent="0.3">
      <c r="A4" s="240">
        <v>1</v>
      </c>
      <c r="B4" s="248" t="s">
        <v>158</v>
      </c>
      <c r="C4" s="112"/>
    </row>
    <row r="5" spans="1:20" x14ac:dyDescent="0.3">
      <c r="A5" s="240">
        <v>2</v>
      </c>
      <c r="B5" s="240" t="s">
        <v>111</v>
      </c>
    </row>
    <row r="6" spans="1:20" x14ac:dyDescent="0.3">
      <c r="A6" s="240">
        <v>3</v>
      </c>
      <c r="B6" s="240" t="s">
        <v>182</v>
      </c>
    </row>
    <row r="7" spans="1:20" x14ac:dyDescent="0.3">
      <c r="A7" s="240">
        <v>4</v>
      </c>
      <c r="B7" s="240" t="s">
        <v>112</v>
      </c>
    </row>
    <row r="8" spans="1:20" x14ac:dyDescent="0.3"/>
    <row r="9" spans="1:20" ht="23.4" x14ac:dyDescent="0.45">
      <c r="A9" s="49" t="s">
        <v>108</v>
      </c>
      <c r="B9" s="8"/>
      <c r="C9" s="8"/>
      <c r="D9" s="8"/>
      <c r="E9" s="8"/>
      <c r="F9" s="8"/>
      <c r="G9" s="8"/>
      <c r="H9" s="8"/>
      <c r="I9" s="8"/>
      <c r="J9" s="8"/>
      <c r="K9" s="8"/>
      <c r="L9" s="8"/>
      <c r="M9" s="8"/>
      <c r="N9" s="8"/>
      <c r="O9" s="8"/>
      <c r="P9" s="8"/>
      <c r="Q9" s="8"/>
      <c r="R9" s="8"/>
      <c r="S9" s="8"/>
      <c r="T9" s="8"/>
    </row>
    <row r="10" spans="1:20" x14ac:dyDescent="0.3"/>
    <row r="11" spans="1:20" ht="14.4" thickBot="1" x14ac:dyDescent="0.35"/>
    <row r="12" spans="1:20" ht="14.4" thickBot="1" x14ac:dyDescent="0.35">
      <c r="C12" s="50"/>
      <c r="D12" s="51" t="s">
        <v>65</v>
      </c>
      <c r="E12" s="52"/>
      <c r="F12" s="52"/>
      <c r="G12" s="52"/>
      <c r="H12" s="52"/>
      <c r="I12" s="52"/>
      <c r="J12" s="52"/>
      <c r="K12" s="52"/>
      <c r="L12" s="52"/>
      <c r="M12" s="52"/>
      <c r="N12" s="52"/>
      <c r="O12" s="52"/>
      <c r="P12" s="52"/>
      <c r="Q12" s="52"/>
      <c r="R12" s="52"/>
      <c r="S12" s="52"/>
      <c r="T12" s="53"/>
    </row>
    <row r="13" spans="1:20" ht="49.5" customHeight="1" thickBot="1" x14ac:dyDescent="0.35">
      <c r="C13" s="54" t="s">
        <v>54</v>
      </c>
      <c r="D13" s="55" t="s">
        <v>29</v>
      </c>
      <c r="E13" s="55" t="s">
        <v>204</v>
      </c>
      <c r="F13" s="55" t="s">
        <v>30</v>
      </c>
      <c r="G13" s="55" t="s">
        <v>31</v>
      </c>
      <c r="H13" s="55" t="s">
        <v>32</v>
      </c>
      <c r="I13" s="55" t="s">
        <v>33</v>
      </c>
      <c r="J13" s="55" t="s">
        <v>34</v>
      </c>
      <c r="K13" s="55" t="s">
        <v>35</v>
      </c>
      <c r="L13" s="55" t="s">
        <v>36</v>
      </c>
      <c r="M13" s="55" t="s">
        <v>37</v>
      </c>
      <c r="N13" s="55" t="s">
        <v>38</v>
      </c>
      <c r="O13" s="55" t="s">
        <v>39</v>
      </c>
      <c r="P13" s="55" t="s">
        <v>40</v>
      </c>
      <c r="Q13" s="55" t="s">
        <v>41</v>
      </c>
      <c r="R13" s="55" t="s">
        <v>42</v>
      </c>
      <c r="S13" s="55" t="s">
        <v>43</v>
      </c>
      <c r="T13" s="55" t="s">
        <v>44</v>
      </c>
    </row>
    <row r="14" spans="1:20" x14ac:dyDescent="0.3">
      <c r="C14" s="16"/>
      <c r="D14" s="25"/>
      <c r="E14" s="25"/>
      <c r="F14" s="25"/>
      <c r="G14" s="25"/>
      <c r="H14" s="25"/>
      <c r="I14" s="25"/>
      <c r="J14" s="25"/>
      <c r="K14" s="25"/>
      <c r="L14" s="25"/>
      <c r="M14" s="25"/>
      <c r="N14" s="25"/>
      <c r="O14" s="25"/>
      <c r="P14" s="25"/>
      <c r="Q14" s="25"/>
      <c r="R14" s="25"/>
      <c r="S14" s="25"/>
      <c r="T14" s="18"/>
    </row>
    <row r="15" spans="1:20" x14ac:dyDescent="0.3">
      <c r="C15" s="26" t="s">
        <v>45</v>
      </c>
      <c r="D15" s="27"/>
      <c r="E15" s="27"/>
      <c r="F15" s="25"/>
      <c r="G15" s="25"/>
      <c r="H15" s="25"/>
      <c r="I15" s="25"/>
      <c r="J15" s="25"/>
      <c r="K15" s="25"/>
      <c r="L15" s="25"/>
      <c r="M15" s="25"/>
      <c r="N15" s="25"/>
      <c r="O15" s="25"/>
      <c r="P15" s="25"/>
      <c r="Q15" s="25"/>
      <c r="R15" s="25"/>
      <c r="S15" s="25"/>
      <c r="T15" s="18"/>
    </row>
    <row r="16" spans="1:20" x14ac:dyDescent="0.3">
      <c r="C16" s="28" t="s">
        <v>9</v>
      </c>
      <c r="D16" s="48">
        <v>100</v>
      </c>
      <c r="E16" s="48">
        <f t="shared" ref="E16:T23" si="0">$D16</f>
        <v>100</v>
      </c>
      <c r="F16" s="48">
        <f t="shared" si="0"/>
        <v>100</v>
      </c>
      <c r="G16" s="48">
        <f t="shared" si="0"/>
        <v>100</v>
      </c>
      <c r="H16" s="48">
        <f t="shared" si="0"/>
        <v>100</v>
      </c>
      <c r="I16" s="48">
        <f t="shared" si="0"/>
        <v>100</v>
      </c>
      <c r="J16" s="48">
        <f t="shared" si="0"/>
        <v>100</v>
      </c>
      <c r="K16" s="48">
        <f t="shared" si="0"/>
        <v>100</v>
      </c>
      <c r="L16" s="48">
        <f t="shared" si="0"/>
        <v>100</v>
      </c>
      <c r="M16" s="48">
        <f t="shared" si="0"/>
        <v>100</v>
      </c>
      <c r="N16" s="48">
        <f t="shared" si="0"/>
        <v>100</v>
      </c>
      <c r="O16" s="48">
        <f t="shared" si="0"/>
        <v>100</v>
      </c>
      <c r="P16" s="48">
        <f t="shared" si="0"/>
        <v>100</v>
      </c>
      <c r="Q16" s="48">
        <f t="shared" si="0"/>
        <v>100</v>
      </c>
      <c r="R16" s="48">
        <f t="shared" si="0"/>
        <v>100</v>
      </c>
      <c r="S16" s="48">
        <f t="shared" si="0"/>
        <v>100</v>
      </c>
      <c r="T16" s="120">
        <f t="shared" si="0"/>
        <v>100</v>
      </c>
    </row>
    <row r="17" spans="3:20" x14ac:dyDescent="0.3">
      <c r="C17" s="26">
        <v>6</v>
      </c>
      <c r="D17" s="111">
        <v>100</v>
      </c>
      <c r="E17" s="111">
        <f t="shared" si="0"/>
        <v>100</v>
      </c>
      <c r="F17" s="111">
        <f t="shared" si="0"/>
        <v>100</v>
      </c>
      <c r="G17" s="111">
        <f t="shared" si="0"/>
        <v>100</v>
      </c>
      <c r="H17" s="111">
        <f t="shared" si="0"/>
        <v>100</v>
      </c>
      <c r="I17" s="111">
        <f t="shared" si="0"/>
        <v>100</v>
      </c>
      <c r="J17" s="111">
        <f t="shared" si="0"/>
        <v>100</v>
      </c>
      <c r="K17" s="111">
        <f t="shared" si="0"/>
        <v>100</v>
      </c>
      <c r="L17" s="111">
        <f t="shared" si="0"/>
        <v>100</v>
      </c>
      <c r="M17" s="111">
        <f t="shared" si="0"/>
        <v>100</v>
      </c>
      <c r="N17" s="111">
        <f t="shared" si="0"/>
        <v>100</v>
      </c>
      <c r="O17" s="111">
        <f t="shared" si="0"/>
        <v>100</v>
      </c>
      <c r="P17" s="111">
        <f t="shared" si="0"/>
        <v>100</v>
      </c>
      <c r="Q17" s="111">
        <f t="shared" si="0"/>
        <v>100</v>
      </c>
      <c r="R17" s="111">
        <f t="shared" si="0"/>
        <v>100</v>
      </c>
      <c r="S17" s="111">
        <f t="shared" si="0"/>
        <v>100</v>
      </c>
      <c r="T17" s="121">
        <f t="shared" si="0"/>
        <v>100</v>
      </c>
    </row>
    <row r="18" spans="3:20" x14ac:dyDescent="0.3">
      <c r="C18" s="26">
        <v>5</v>
      </c>
      <c r="D18" s="111">
        <v>80</v>
      </c>
      <c r="E18" s="111">
        <f t="shared" si="0"/>
        <v>80</v>
      </c>
      <c r="F18" s="111">
        <f t="shared" si="0"/>
        <v>80</v>
      </c>
      <c r="G18" s="111">
        <f t="shared" si="0"/>
        <v>80</v>
      </c>
      <c r="H18" s="111">
        <f t="shared" si="0"/>
        <v>80</v>
      </c>
      <c r="I18" s="111">
        <f t="shared" si="0"/>
        <v>80</v>
      </c>
      <c r="J18" s="111">
        <f t="shared" si="0"/>
        <v>80</v>
      </c>
      <c r="K18" s="111">
        <f t="shared" si="0"/>
        <v>80</v>
      </c>
      <c r="L18" s="111">
        <f t="shared" si="0"/>
        <v>80</v>
      </c>
      <c r="M18" s="111">
        <f t="shared" si="0"/>
        <v>80</v>
      </c>
      <c r="N18" s="111">
        <f t="shared" si="0"/>
        <v>80</v>
      </c>
      <c r="O18" s="111">
        <f t="shared" si="0"/>
        <v>80</v>
      </c>
      <c r="P18" s="111">
        <f t="shared" si="0"/>
        <v>80</v>
      </c>
      <c r="Q18" s="111">
        <f t="shared" si="0"/>
        <v>80</v>
      </c>
      <c r="R18" s="111">
        <f t="shared" si="0"/>
        <v>80</v>
      </c>
      <c r="S18" s="111">
        <f t="shared" si="0"/>
        <v>80</v>
      </c>
      <c r="T18" s="121">
        <f t="shared" si="0"/>
        <v>80</v>
      </c>
    </row>
    <row r="19" spans="3:20" x14ac:dyDescent="0.3">
      <c r="C19" s="26">
        <v>4</v>
      </c>
      <c r="D19" s="111">
        <v>75</v>
      </c>
      <c r="E19" s="111">
        <f t="shared" si="0"/>
        <v>75</v>
      </c>
      <c r="F19" s="111">
        <f t="shared" si="0"/>
        <v>75</v>
      </c>
      <c r="G19" s="111">
        <f t="shared" si="0"/>
        <v>75</v>
      </c>
      <c r="H19" s="111">
        <f t="shared" si="0"/>
        <v>75</v>
      </c>
      <c r="I19" s="111">
        <f t="shared" si="0"/>
        <v>75</v>
      </c>
      <c r="J19" s="111">
        <f t="shared" si="0"/>
        <v>75</v>
      </c>
      <c r="K19" s="111">
        <f t="shared" si="0"/>
        <v>75</v>
      </c>
      <c r="L19" s="111">
        <f t="shared" si="0"/>
        <v>75</v>
      </c>
      <c r="M19" s="111">
        <f t="shared" si="0"/>
        <v>75</v>
      </c>
      <c r="N19" s="111">
        <f t="shared" si="0"/>
        <v>75</v>
      </c>
      <c r="O19" s="111">
        <f t="shared" si="0"/>
        <v>75</v>
      </c>
      <c r="P19" s="111">
        <f t="shared" si="0"/>
        <v>75</v>
      </c>
      <c r="Q19" s="111">
        <f t="shared" si="0"/>
        <v>75</v>
      </c>
      <c r="R19" s="111">
        <f t="shared" si="0"/>
        <v>75</v>
      </c>
      <c r="S19" s="111">
        <f t="shared" si="0"/>
        <v>75</v>
      </c>
      <c r="T19" s="121">
        <f t="shared" si="0"/>
        <v>75</v>
      </c>
    </row>
    <row r="20" spans="3:20" x14ac:dyDescent="0.3">
      <c r="C20" s="26">
        <v>3</v>
      </c>
      <c r="D20" s="111">
        <v>55</v>
      </c>
      <c r="E20" s="111">
        <f t="shared" si="0"/>
        <v>55</v>
      </c>
      <c r="F20" s="111">
        <f t="shared" si="0"/>
        <v>55</v>
      </c>
      <c r="G20" s="111">
        <f t="shared" si="0"/>
        <v>55</v>
      </c>
      <c r="H20" s="111">
        <f t="shared" si="0"/>
        <v>55</v>
      </c>
      <c r="I20" s="111">
        <f t="shared" si="0"/>
        <v>55</v>
      </c>
      <c r="J20" s="111">
        <f t="shared" si="0"/>
        <v>55</v>
      </c>
      <c r="K20" s="111">
        <f t="shared" si="0"/>
        <v>55</v>
      </c>
      <c r="L20" s="111">
        <f t="shared" si="0"/>
        <v>55</v>
      </c>
      <c r="M20" s="111">
        <f t="shared" si="0"/>
        <v>55</v>
      </c>
      <c r="N20" s="111">
        <f t="shared" si="0"/>
        <v>55</v>
      </c>
      <c r="O20" s="111">
        <f t="shared" si="0"/>
        <v>55</v>
      </c>
      <c r="P20" s="111">
        <f t="shared" si="0"/>
        <v>55</v>
      </c>
      <c r="Q20" s="111">
        <f t="shared" si="0"/>
        <v>55</v>
      </c>
      <c r="R20" s="111">
        <f t="shared" si="0"/>
        <v>55</v>
      </c>
      <c r="S20" s="111">
        <f t="shared" si="0"/>
        <v>55</v>
      </c>
      <c r="T20" s="121">
        <f t="shared" si="0"/>
        <v>55</v>
      </c>
    </row>
    <row r="21" spans="3:20" x14ac:dyDescent="0.3">
      <c r="C21" s="26">
        <v>2</v>
      </c>
      <c r="D21" s="111">
        <v>50</v>
      </c>
      <c r="E21" s="111">
        <f t="shared" si="0"/>
        <v>50</v>
      </c>
      <c r="F21" s="111">
        <f t="shared" si="0"/>
        <v>50</v>
      </c>
      <c r="G21" s="111">
        <f t="shared" si="0"/>
        <v>50</v>
      </c>
      <c r="H21" s="111">
        <f t="shared" si="0"/>
        <v>50</v>
      </c>
      <c r="I21" s="111">
        <f t="shared" si="0"/>
        <v>50</v>
      </c>
      <c r="J21" s="111">
        <f t="shared" si="0"/>
        <v>50</v>
      </c>
      <c r="K21" s="111">
        <f t="shared" si="0"/>
        <v>50</v>
      </c>
      <c r="L21" s="111">
        <f t="shared" si="0"/>
        <v>50</v>
      </c>
      <c r="M21" s="111">
        <f t="shared" si="0"/>
        <v>50</v>
      </c>
      <c r="N21" s="111">
        <f t="shared" si="0"/>
        <v>50</v>
      </c>
      <c r="O21" s="111">
        <f t="shared" si="0"/>
        <v>50</v>
      </c>
      <c r="P21" s="111">
        <f t="shared" si="0"/>
        <v>50</v>
      </c>
      <c r="Q21" s="111">
        <f t="shared" si="0"/>
        <v>50</v>
      </c>
      <c r="R21" s="111">
        <f t="shared" si="0"/>
        <v>50</v>
      </c>
      <c r="S21" s="111">
        <f t="shared" si="0"/>
        <v>50</v>
      </c>
      <c r="T21" s="121">
        <f t="shared" si="0"/>
        <v>50</v>
      </c>
    </row>
    <row r="22" spans="3:20" x14ac:dyDescent="0.3">
      <c r="C22" s="26">
        <v>1</v>
      </c>
      <c r="D22" s="111">
        <v>5</v>
      </c>
      <c r="E22" s="111">
        <f t="shared" si="0"/>
        <v>5</v>
      </c>
      <c r="F22" s="111">
        <f t="shared" si="0"/>
        <v>5</v>
      </c>
      <c r="G22" s="111">
        <f t="shared" si="0"/>
        <v>5</v>
      </c>
      <c r="H22" s="111">
        <f t="shared" si="0"/>
        <v>5</v>
      </c>
      <c r="I22" s="111">
        <f t="shared" si="0"/>
        <v>5</v>
      </c>
      <c r="J22" s="111">
        <f t="shared" si="0"/>
        <v>5</v>
      </c>
      <c r="K22" s="111">
        <f t="shared" si="0"/>
        <v>5</v>
      </c>
      <c r="L22" s="111">
        <f t="shared" si="0"/>
        <v>5</v>
      </c>
      <c r="M22" s="111">
        <f t="shared" si="0"/>
        <v>5</v>
      </c>
      <c r="N22" s="111">
        <f t="shared" si="0"/>
        <v>5</v>
      </c>
      <c r="O22" s="111">
        <f t="shared" si="0"/>
        <v>5</v>
      </c>
      <c r="P22" s="111">
        <f t="shared" si="0"/>
        <v>5</v>
      </c>
      <c r="Q22" s="111">
        <f t="shared" si="0"/>
        <v>5</v>
      </c>
      <c r="R22" s="111">
        <f t="shared" si="0"/>
        <v>5</v>
      </c>
      <c r="S22" s="111">
        <f t="shared" si="0"/>
        <v>5</v>
      </c>
      <c r="T22" s="121">
        <f t="shared" si="0"/>
        <v>5</v>
      </c>
    </row>
    <row r="23" spans="3:20" x14ac:dyDescent="0.3">
      <c r="C23" s="26">
        <v>0</v>
      </c>
      <c r="D23" s="48">
        <v>0</v>
      </c>
      <c r="E23" s="48">
        <f t="shared" si="0"/>
        <v>0</v>
      </c>
      <c r="F23" s="48">
        <f t="shared" si="0"/>
        <v>0</v>
      </c>
      <c r="G23" s="48">
        <f t="shared" si="0"/>
        <v>0</v>
      </c>
      <c r="H23" s="48">
        <f t="shared" si="0"/>
        <v>0</v>
      </c>
      <c r="I23" s="48">
        <f t="shared" si="0"/>
        <v>0</v>
      </c>
      <c r="J23" s="48">
        <f t="shared" si="0"/>
        <v>0</v>
      </c>
      <c r="K23" s="48">
        <f t="shared" si="0"/>
        <v>0</v>
      </c>
      <c r="L23" s="48">
        <f t="shared" si="0"/>
        <v>0</v>
      </c>
      <c r="M23" s="48">
        <f t="shared" si="0"/>
        <v>0</v>
      </c>
      <c r="N23" s="48">
        <f t="shared" si="0"/>
        <v>0</v>
      </c>
      <c r="O23" s="48">
        <f t="shared" si="0"/>
        <v>0</v>
      </c>
      <c r="P23" s="48">
        <f t="shared" si="0"/>
        <v>0</v>
      </c>
      <c r="Q23" s="48">
        <f t="shared" si="0"/>
        <v>0</v>
      </c>
      <c r="R23" s="48">
        <f t="shared" si="0"/>
        <v>0</v>
      </c>
      <c r="S23" s="48">
        <f t="shared" si="0"/>
        <v>0</v>
      </c>
      <c r="T23" s="120">
        <f t="shared" si="0"/>
        <v>0</v>
      </c>
    </row>
    <row r="24" spans="3:20" x14ac:dyDescent="0.3">
      <c r="C24" s="26" t="s">
        <v>47</v>
      </c>
      <c r="D24" s="47"/>
      <c r="E24" s="47"/>
      <c r="F24" s="47"/>
      <c r="G24" s="47"/>
      <c r="H24" s="47"/>
      <c r="I24" s="47"/>
      <c r="J24" s="47"/>
      <c r="K24" s="47"/>
      <c r="L24" s="47"/>
      <c r="M24" s="47"/>
      <c r="N24" s="47"/>
      <c r="O24" s="47"/>
      <c r="P24" s="47"/>
      <c r="Q24" s="47"/>
      <c r="R24" s="47"/>
      <c r="S24" s="47"/>
      <c r="T24" s="122"/>
    </row>
    <row r="25" spans="3:20" x14ac:dyDescent="0.3">
      <c r="C25" s="28" t="s">
        <v>9</v>
      </c>
      <c r="D25" s="48">
        <v>100</v>
      </c>
      <c r="E25" s="48">
        <f t="shared" ref="E25:T32" si="1">$D25</f>
        <v>100</v>
      </c>
      <c r="F25" s="48">
        <f t="shared" si="1"/>
        <v>100</v>
      </c>
      <c r="G25" s="48">
        <f t="shared" si="1"/>
        <v>100</v>
      </c>
      <c r="H25" s="48">
        <f t="shared" si="1"/>
        <v>100</v>
      </c>
      <c r="I25" s="48">
        <f t="shared" si="1"/>
        <v>100</v>
      </c>
      <c r="J25" s="48">
        <f t="shared" si="1"/>
        <v>100</v>
      </c>
      <c r="K25" s="48">
        <f t="shared" si="1"/>
        <v>100</v>
      </c>
      <c r="L25" s="48">
        <f t="shared" si="1"/>
        <v>100</v>
      </c>
      <c r="M25" s="48">
        <f t="shared" si="1"/>
        <v>100</v>
      </c>
      <c r="N25" s="48">
        <f t="shared" si="1"/>
        <v>100</v>
      </c>
      <c r="O25" s="48">
        <f t="shared" si="1"/>
        <v>100</v>
      </c>
      <c r="P25" s="48">
        <f t="shared" si="1"/>
        <v>100</v>
      </c>
      <c r="Q25" s="48">
        <f t="shared" si="1"/>
        <v>100</v>
      </c>
      <c r="R25" s="48">
        <f t="shared" si="1"/>
        <v>100</v>
      </c>
      <c r="S25" s="48">
        <f t="shared" si="1"/>
        <v>100</v>
      </c>
      <c r="T25" s="120">
        <f t="shared" si="1"/>
        <v>100</v>
      </c>
    </row>
    <row r="26" spans="3:20" x14ac:dyDescent="0.3">
      <c r="C26" s="26">
        <v>6</v>
      </c>
      <c r="D26" s="111">
        <v>100</v>
      </c>
      <c r="E26" s="111">
        <f t="shared" si="1"/>
        <v>100</v>
      </c>
      <c r="F26" s="111">
        <f t="shared" si="1"/>
        <v>100</v>
      </c>
      <c r="G26" s="111">
        <f t="shared" si="1"/>
        <v>100</v>
      </c>
      <c r="H26" s="111">
        <f t="shared" si="1"/>
        <v>100</v>
      </c>
      <c r="I26" s="111">
        <f t="shared" si="1"/>
        <v>100</v>
      </c>
      <c r="J26" s="111">
        <f t="shared" si="1"/>
        <v>100</v>
      </c>
      <c r="K26" s="111">
        <f t="shared" si="1"/>
        <v>100</v>
      </c>
      <c r="L26" s="111">
        <f t="shared" si="1"/>
        <v>100</v>
      </c>
      <c r="M26" s="111">
        <f t="shared" si="1"/>
        <v>100</v>
      </c>
      <c r="N26" s="111">
        <f t="shared" si="1"/>
        <v>100</v>
      </c>
      <c r="O26" s="111">
        <f t="shared" si="1"/>
        <v>100</v>
      </c>
      <c r="P26" s="111">
        <f t="shared" si="1"/>
        <v>100</v>
      </c>
      <c r="Q26" s="111">
        <f t="shared" si="1"/>
        <v>100</v>
      </c>
      <c r="R26" s="111">
        <f t="shared" si="1"/>
        <v>100</v>
      </c>
      <c r="S26" s="111">
        <f t="shared" si="1"/>
        <v>100</v>
      </c>
      <c r="T26" s="121">
        <f t="shared" si="1"/>
        <v>100</v>
      </c>
    </row>
    <row r="27" spans="3:20" x14ac:dyDescent="0.3">
      <c r="C27" s="26">
        <v>5</v>
      </c>
      <c r="D27" s="111">
        <v>80</v>
      </c>
      <c r="E27" s="111">
        <f t="shared" si="1"/>
        <v>80</v>
      </c>
      <c r="F27" s="111">
        <f t="shared" si="1"/>
        <v>80</v>
      </c>
      <c r="G27" s="111">
        <f t="shared" si="1"/>
        <v>80</v>
      </c>
      <c r="H27" s="111">
        <f t="shared" si="1"/>
        <v>80</v>
      </c>
      <c r="I27" s="111">
        <f t="shared" si="1"/>
        <v>80</v>
      </c>
      <c r="J27" s="111">
        <f t="shared" si="1"/>
        <v>80</v>
      </c>
      <c r="K27" s="111">
        <f t="shared" si="1"/>
        <v>80</v>
      </c>
      <c r="L27" s="111">
        <f t="shared" si="1"/>
        <v>80</v>
      </c>
      <c r="M27" s="111">
        <f t="shared" si="1"/>
        <v>80</v>
      </c>
      <c r="N27" s="111">
        <f t="shared" si="1"/>
        <v>80</v>
      </c>
      <c r="O27" s="111">
        <f t="shared" si="1"/>
        <v>80</v>
      </c>
      <c r="P27" s="111">
        <f t="shared" si="1"/>
        <v>80</v>
      </c>
      <c r="Q27" s="111">
        <f t="shared" si="1"/>
        <v>80</v>
      </c>
      <c r="R27" s="111">
        <f t="shared" si="1"/>
        <v>80</v>
      </c>
      <c r="S27" s="111">
        <f t="shared" si="1"/>
        <v>80</v>
      </c>
      <c r="T27" s="121">
        <f t="shared" si="1"/>
        <v>80</v>
      </c>
    </row>
    <row r="28" spans="3:20" x14ac:dyDescent="0.3">
      <c r="C28" s="26">
        <v>4</v>
      </c>
      <c r="D28" s="111">
        <v>75</v>
      </c>
      <c r="E28" s="111">
        <f t="shared" si="1"/>
        <v>75</v>
      </c>
      <c r="F28" s="111">
        <f t="shared" si="1"/>
        <v>75</v>
      </c>
      <c r="G28" s="111">
        <f t="shared" si="1"/>
        <v>75</v>
      </c>
      <c r="H28" s="111">
        <f t="shared" si="1"/>
        <v>75</v>
      </c>
      <c r="I28" s="111">
        <f t="shared" si="1"/>
        <v>75</v>
      </c>
      <c r="J28" s="111">
        <f t="shared" si="1"/>
        <v>75</v>
      </c>
      <c r="K28" s="111">
        <f t="shared" si="1"/>
        <v>75</v>
      </c>
      <c r="L28" s="111">
        <f t="shared" si="1"/>
        <v>75</v>
      </c>
      <c r="M28" s="111">
        <f t="shared" si="1"/>
        <v>75</v>
      </c>
      <c r="N28" s="111">
        <f t="shared" si="1"/>
        <v>75</v>
      </c>
      <c r="O28" s="111">
        <f t="shared" si="1"/>
        <v>75</v>
      </c>
      <c r="P28" s="111">
        <f t="shared" si="1"/>
        <v>75</v>
      </c>
      <c r="Q28" s="111">
        <f t="shared" si="1"/>
        <v>75</v>
      </c>
      <c r="R28" s="111">
        <f t="shared" si="1"/>
        <v>75</v>
      </c>
      <c r="S28" s="111">
        <f t="shared" si="1"/>
        <v>75</v>
      </c>
      <c r="T28" s="121">
        <f t="shared" si="1"/>
        <v>75</v>
      </c>
    </row>
    <row r="29" spans="3:20" x14ac:dyDescent="0.3">
      <c r="C29" s="26">
        <v>3</v>
      </c>
      <c r="D29" s="111">
        <v>55</v>
      </c>
      <c r="E29" s="111">
        <f t="shared" si="1"/>
        <v>55</v>
      </c>
      <c r="F29" s="111">
        <f t="shared" si="1"/>
        <v>55</v>
      </c>
      <c r="G29" s="111">
        <f t="shared" si="1"/>
        <v>55</v>
      </c>
      <c r="H29" s="111">
        <f t="shared" si="1"/>
        <v>55</v>
      </c>
      <c r="I29" s="111">
        <f t="shared" si="1"/>
        <v>55</v>
      </c>
      <c r="J29" s="111">
        <f t="shared" si="1"/>
        <v>55</v>
      </c>
      <c r="K29" s="111">
        <f t="shared" si="1"/>
        <v>55</v>
      </c>
      <c r="L29" s="111">
        <f t="shared" si="1"/>
        <v>55</v>
      </c>
      <c r="M29" s="111">
        <f t="shared" si="1"/>
        <v>55</v>
      </c>
      <c r="N29" s="111">
        <f t="shared" si="1"/>
        <v>55</v>
      </c>
      <c r="O29" s="111">
        <f t="shared" si="1"/>
        <v>55</v>
      </c>
      <c r="P29" s="111">
        <f t="shared" si="1"/>
        <v>55</v>
      </c>
      <c r="Q29" s="111">
        <f t="shared" si="1"/>
        <v>55</v>
      </c>
      <c r="R29" s="111">
        <f t="shared" si="1"/>
        <v>55</v>
      </c>
      <c r="S29" s="111">
        <f t="shared" si="1"/>
        <v>55</v>
      </c>
      <c r="T29" s="121">
        <f t="shared" si="1"/>
        <v>55</v>
      </c>
    </row>
    <row r="30" spans="3:20" x14ac:dyDescent="0.3">
      <c r="C30" s="26">
        <v>2</v>
      </c>
      <c r="D30" s="111">
        <v>50</v>
      </c>
      <c r="E30" s="111">
        <f t="shared" si="1"/>
        <v>50</v>
      </c>
      <c r="F30" s="111">
        <f t="shared" si="1"/>
        <v>50</v>
      </c>
      <c r="G30" s="111">
        <f t="shared" si="1"/>
        <v>50</v>
      </c>
      <c r="H30" s="111">
        <f t="shared" si="1"/>
        <v>50</v>
      </c>
      <c r="I30" s="111">
        <f t="shared" si="1"/>
        <v>50</v>
      </c>
      <c r="J30" s="111">
        <f t="shared" si="1"/>
        <v>50</v>
      </c>
      <c r="K30" s="111">
        <f t="shared" si="1"/>
        <v>50</v>
      </c>
      <c r="L30" s="111">
        <f t="shared" si="1"/>
        <v>50</v>
      </c>
      <c r="M30" s="111">
        <f t="shared" si="1"/>
        <v>50</v>
      </c>
      <c r="N30" s="111">
        <f t="shared" si="1"/>
        <v>50</v>
      </c>
      <c r="O30" s="111">
        <f t="shared" si="1"/>
        <v>50</v>
      </c>
      <c r="P30" s="111">
        <f t="shared" si="1"/>
        <v>50</v>
      </c>
      <c r="Q30" s="111">
        <f t="shared" si="1"/>
        <v>50</v>
      </c>
      <c r="R30" s="111">
        <f t="shared" si="1"/>
        <v>50</v>
      </c>
      <c r="S30" s="111">
        <f t="shared" si="1"/>
        <v>50</v>
      </c>
      <c r="T30" s="121">
        <f t="shared" si="1"/>
        <v>50</v>
      </c>
    </row>
    <row r="31" spans="3:20" x14ac:dyDescent="0.3">
      <c r="C31" s="26">
        <v>1</v>
      </c>
      <c r="D31" s="111">
        <v>5</v>
      </c>
      <c r="E31" s="111">
        <f t="shared" si="1"/>
        <v>5</v>
      </c>
      <c r="F31" s="111">
        <f t="shared" si="1"/>
        <v>5</v>
      </c>
      <c r="G31" s="111">
        <f t="shared" si="1"/>
        <v>5</v>
      </c>
      <c r="H31" s="111">
        <f t="shared" si="1"/>
        <v>5</v>
      </c>
      <c r="I31" s="111">
        <f t="shared" si="1"/>
        <v>5</v>
      </c>
      <c r="J31" s="111">
        <f t="shared" si="1"/>
        <v>5</v>
      </c>
      <c r="K31" s="111">
        <f t="shared" si="1"/>
        <v>5</v>
      </c>
      <c r="L31" s="111">
        <f t="shared" si="1"/>
        <v>5</v>
      </c>
      <c r="M31" s="111">
        <f t="shared" si="1"/>
        <v>5</v>
      </c>
      <c r="N31" s="111">
        <f t="shared" si="1"/>
        <v>5</v>
      </c>
      <c r="O31" s="111">
        <f t="shared" si="1"/>
        <v>5</v>
      </c>
      <c r="P31" s="111">
        <f t="shared" si="1"/>
        <v>5</v>
      </c>
      <c r="Q31" s="111">
        <f t="shared" si="1"/>
        <v>5</v>
      </c>
      <c r="R31" s="111">
        <f t="shared" si="1"/>
        <v>5</v>
      </c>
      <c r="S31" s="111">
        <f t="shared" si="1"/>
        <v>5</v>
      </c>
      <c r="T31" s="121">
        <f t="shared" si="1"/>
        <v>5</v>
      </c>
    </row>
    <row r="32" spans="3:20" x14ac:dyDescent="0.3">
      <c r="C32" s="26">
        <v>0</v>
      </c>
      <c r="D32" s="48">
        <v>0</v>
      </c>
      <c r="E32" s="48">
        <f t="shared" si="1"/>
        <v>0</v>
      </c>
      <c r="F32" s="48">
        <f t="shared" si="1"/>
        <v>0</v>
      </c>
      <c r="G32" s="48">
        <f t="shared" si="1"/>
        <v>0</v>
      </c>
      <c r="H32" s="48">
        <f t="shared" si="1"/>
        <v>0</v>
      </c>
      <c r="I32" s="48">
        <f t="shared" si="1"/>
        <v>0</v>
      </c>
      <c r="J32" s="48">
        <f t="shared" si="1"/>
        <v>0</v>
      </c>
      <c r="K32" s="48">
        <f t="shared" si="1"/>
        <v>0</v>
      </c>
      <c r="L32" s="48">
        <f t="shared" si="1"/>
        <v>0</v>
      </c>
      <c r="M32" s="48">
        <f t="shared" si="1"/>
        <v>0</v>
      </c>
      <c r="N32" s="48">
        <f t="shared" si="1"/>
        <v>0</v>
      </c>
      <c r="O32" s="48">
        <f t="shared" si="1"/>
        <v>0</v>
      </c>
      <c r="P32" s="48">
        <f t="shared" si="1"/>
        <v>0</v>
      </c>
      <c r="Q32" s="48">
        <f t="shared" si="1"/>
        <v>0</v>
      </c>
      <c r="R32" s="48">
        <f t="shared" si="1"/>
        <v>0</v>
      </c>
      <c r="S32" s="48">
        <f t="shared" si="1"/>
        <v>0</v>
      </c>
      <c r="T32" s="120">
        <f t="shared" si="1"/>
        <v>0</v>
      </c>
    </row>
    <row r="33" spans="3:20" x14ac:dyDescent="0.3">
      <c r="C33" s="29"/>
      <c r="D33" s="47"/>
      <c r="E33" s="47"/>
      <c r="F33" s="47"/>
      <c r="G33" s="47"/>
      <c r="H33" s="47"/>
      <c r="I33" s="47"/>
      <c r="J33" s="47"/>
      <c r="K33" s="47"/>
      <c r="L33" s="47"/>
      <c r="M33" s="47"/>
      <c r="N33" s="47"/>
      <c r="O33" s="47"/>
      <c r="P33" s="47"/>
      <c r="Q33" s="47"/>
      <c r="R33" s="47"/>
      <c r="S33" s="47"/>
      <c r="T33" s="122"/>
    </row>
    <row r="34" spans="3:20" x14ac:dyDescent="0.3">
      <c r="C34" s="26" t="s">
        <v>46</v>
      </c>
      <c r="D34" s="48"/>
      <c r="E34" s="48"/>
      <c r="F34" s="47"/>
      <c r="G34" s="47"/>
      <c r="H34" s="47"/>
      <c r="I34" s="47"/>
      <c r="J34" s="47"/>
      <c r="K34" s="47"/>
      <c r="L34" s="47"/>
      <c r="M34" s="47"/>
      <c r="N34" s="47"/>
      <c r="O34" s="47"/>
      <c r="P34" s="47"/>
      <c r="Q34" s="47"/>
      <c r="R34" s="47"/>
      <c r="S34" s="47"/>
      <c r="T34" s="122"/>
    </row>
    <row r="35" spans="3:20" x14ac:dyDescent="0.3">
      <c r="C35" s="26">
        <v>12</v>
      </c>
      <c r="D35" s="48">
        <v>100</v>
      </c>
      <c r="E35" s="48">
        <f t="shared" ref="E35:T42" si="2">$D35</f>
        <v>100</v>
      </c>
      <c r="F35" s="48">
        <f t="shared" si="2"/>
        <v>100</v>
      </c>
      <c r="G35" s="48">
        <f t="shared" si="2"/>
        <v>100</v>
      </c>
      <c r="H35" s="48">
        <f t="shared" si="2"/>
        <v>100</v>
      </c>
      <c r="I35" s="48">
        <f t="shared" si="2"/>
        <v>100</v>
      </c>
      <c r="J35" s="48">
        <f t="shared" si="2"/>
        <v>100</v>
      </c>
      <c r="K35" s="48">
        <f t="shared" si="2"/>
        <v>100</v>
      </c>
      <c r="L35" s="48">
        <f t="shared" si="2"/>
        <v>100</v>
      </c>
      <c r="M35" s="48">
        <f t="shared" si="2"/>
        <v>100</v>
      </c>
      <c r="N35" s="48">
        <f t="shared" si="2"/>
        <v>100</v>
      </c>
      <c r="O35" s="48">
        <f t="shared" si="2"/>
        <v>100</v>
      </c>
      <c r="P35" s="48">
        <f t="shared" si="2"/>
        <v>100</v>
      </c>
      <c r="Q35" s="48">
        <f t="shared" si="2"/>
        <v>100</v>
      </c>
      <c r="R35" s="48">
        <f t="shared" si="2"/>
        <v>100</v>
      </c>
      <c r="S35" s="48">
        <f t="shared" si="2"/>
        <v>100</v>
      </c>
      <c r="T35" s="120">
        <f t="shared" si="2"/>
        <v>100</v>
      </c>
    </row>
    <row r="36" spans="3:20" x14ac:dyDescent="0.3">
      <c r="C36" s="26">
        <v>11</v>
      </c>
      <c r="D36" s="111">
        <v>95</v>
      </c>
      <c r="E36" s="111">
        <f t="shared" si="2"/>
        <v>95</v>
      </c>
      <c r="F36" s="111">
        <f t="shared" si="2"/>
        <v>95</v>
      </c>
      <c r="G36" s="111">
        <f t="shared" si="2"/>
        <v>95</v>
      </c>
      <c r="H36" s="111">
        <f t="shared" si="2"/>
        <v>95</v>
      </c>
      <c r="I36" s="111">
        <f t="shared" si="2"/>
        <v>95</v>
      </c>
      <c r="J36" s="111">
        <f t="shared" si="2"/>
        <v>95</v>
      </c>
      <c r="K36" s="111">
        <f t="shared" si="2"/>
        <v>95</v>
      </c>
      <c r="L36" s="111">
        <f t="shared" si="2"/>
        <v>95</v>
      </c>
      <c r="M36" s="111">
        <f t="shared" si="2"/>
        <v>95</v>
      </c>
      <c r="N36" s="111">
        <f t="shared" si="2"/>
        <v>95</v>
      </c>
      <c r="O36" s="111">
        <f t="shared" si="2"/>
        <v>95</v>
      </c>
      <c r="P36" s="111">
        <f t="shared" si="2"/>
        <v>95</v>
      </c>
      <c r="Q36" s="111">
        <f t="shared" si="2"/>
        <v>95</v>
      </c>
      <c r="R36" s="111">
        <f t="shared" si="2"/>
        <v>95</v>
      </c>
      <c r="S36" s="111">
        <f t="shared" si="2"/>
        <v>95</v>
      </c>
      <c r="T36" s="121">
        <f t="shared" si="2"/>
        <v>95</v>
      </c>
    </row>
    <row r="37" spans="3:20" x14ac:dyDescent="0.3">
      <c r="C37" s="26">
        <v>10</v>
      </c>
      <c r="D37" s="111">
        <v>50</v>
      </c>
      <c r="E37" s="111">
        <f t="shared" si="2"/>
        <v>50</v>
      </c>
      <c r="F37" s="111">
        <f t="shared" si="2"/>
        <v>50</v>
      </c>
      <c r="G37" s="111">
        <f t="shared" si="2"/>
        <v>50</v>
      </c>
      <c r="H37" s="111">
        <f t="shared" si="2"/>
        <v>50</v>
      </c>
      <c r="I37" s="111">
        <f t="shared" si="2"/>
        <v>50</v>
      </c>
      <c r="J37" s="111">
        <f t="shared" si="2"/>
        <v>50</v>
      </c>
      <c r="K37" s="111">
        <f t="shared" si="2"/>
        <v>50</v>
      </c>
      <c r="L37" s="111">
        <f t="shared" si="2"/>
        <v>50</v>
      </c>
      <c r="M37" s="111">
        <f t="shared" si="2"/>
        <v>50</v>
      </c>
      <c r="N37" s="111">
        <f t="shared" si="2"/>
        <v>50</v>
      </c>
      <c r="O37" s="111">
        <f t="shared" si="2"/>
        <v>50</v>
      </c>
      <c r="P37" s="111">
        <f t="shared" si="2"/>
        <v>50</v>
      </c>
      <c r="Q37" s="111">
        <f t="shared" si="2"/>
        <v>50</v>
      </c>
      <c r="R37" s="111">
        <f t="shared" si="2"/>
        <v>50</v>
      </c>
      <c r="S37" s="111">
        <f t="shared" si="2"/>
        <v>50</v>
      </c>
      <c r="T37" s="121">
        <f t="shared" si="2"/>
        <v>50</v>
      </c>
    </row>
    <row r="38" spans="3:20" x14ac:dyDescent="0.3">
      <c r="C38" s="26">
        <v>9</v>
      </c>
      <c r="D38" s="111">
        <v>45</v>
      </c>
      <c r="E38" s="111">
        <f t="shared" si="2"/>
        <v>45</v>
      </c>
      <c r="F38" s="111">
        <f t="shared" si="2"/>
        <v>45</v>
      </c>
      <c r="G38" s="111">
        <f t="shared" si="2"/>
        <v>45</v>
      </c>
      <c r="H38" s="111">
        <f t="shared" si="2"/>
        <v>45</v>
      </c>
      <c r="I38" s="111">
        <f t="shared" si="2"/>
        <v>45</v>
      </c>
      <c r="J38" s="111">
        <f t="shared" si="2"/>
        <v>45</v>
      </c>
      <c r="K38" s="111">
        <f t="shared" si="2"/>
        <v>45</v>
      </c>
      <c r="L38" s="111">
        <f t="shared" si="2"/>
        <v>45</v>
      </c>
      <c r="M38" s="111">
        <f t="shared" si="2"/>
        <v>45</v>
      </c>
      <c r="N38" s="111">
        <f t="shared" si="2"/>
        <v>45</v>
      </c>
      <c r="O38" s="111">
        <f t="shared" si="2"/>
        <v>45</v>
      </c>
      <c r="P38" s="111">
        <f t="shared" si="2"/>
        <v>45</v>
      </c>
      <c r="Q38" s="111">
        <f t="shared" si="2"/>
        <v>45</v>
      </c>
      <c r="R38" s="111">
        <f t="shared" si="2"/>
        <v>45</v>
      </c>
      <c r="S38" s="111">
        <f t="shared" si="2"/>
        <v>45</v>
      </c>
      <c r="T38" s="121">
        <f t="shared" si="2"/>
        <v>45</v>
      </c>
    </row>
    <row r="39" spans="3:20" x14ac:dyDescent="0.3">
      <c r="C39" s="26">
        <v>8</v>
      </c>
      <c r="D39" s="111">
        <v>25</v>
      </c>
      <c r="E39" s="111">
        <f t="shared" si="2"/>
        <v>25</v>
      </c>
      <c r="F39" s="111">
        <f t="shared" si="2"/>
        <v>25</v>
      </c>
      <c r="G39" s="111">
        <f t="shared" si="2"/>
        <v>25</v>
      </c>
      <c r="H39" s="111">
        <f t="shared" si="2"/>
        <v>25</v>
      </c>
      <c r="I39" s="111">
        <f t="shared" si="2"/>
        <v>25</v>
      </c>
      <c r="J39" s="111">
        <f t="shared" si="2"/>
        <v>25</v>
      </c>
      <c r="K39" s="111">
        <f t="shared" si="2"/>
        <v>25</v>
      </c>
      <c r="L39" s="111">
        <f t="shared" si="2"/>
        <v>25</v>
      </c>
      <c r="M39" s="111">
        <f t="shared" si="2"/>
        <v>25</v>
      </c>
      <c r="N39" s="111">
        <f t="shared" si="2"/>
        <v>25</v>
      </c>
      <c r="O39" s="111">
        <f t="shared" si="2"/>
        <v>25</v>
      </c>
      <c r="P39" s="111">
        <f t="shared" si="2"/>
        <v>25</v>
      </c>
      <c r="Q39" s="111">
        <f t="shared" si="2"/>
        <v>25</v>
      </c>
      <c r="R39" s="111">
        <f t="shared" si="2"/>
        <v>25</v>
      </c>
      <c r="S39" s="111">
        <f t="shared" si="2"/>
        <v>25</v>
      </c>
      <c r="T39" s="121">
        <f t="shared" si="2"/>
        <v>25</v>
      </c>
    </row>
    <row r="40" spans="3:20" x14ac:dyDescent="0.3">
      <c r="C40" s="26">
        <v>7</v>
      </c>
      <c r="D40" s="111">
        <v>20</v>
      </c>
      <c r="E40" s="111">
        <f t="shared" si="2"/>
        <v>20</v>
      </c>
      <c r="F40" s="111">
        <f t="shared" si="2"/>
        <v>20</v>
      </c>
      <c r="G40" s="111">
        <f t="shared" si="2"/>
        <v>20</v>
      </c>
      <c r="H40" s="111">
        <f t="shared" si="2"/>
        <v>20</v>
      </c>
      <c r="I40" s="111">
        <f t="shared" si="2"/>
        <v>20</v>
      </c>
      <c r="J40" s="111">
        <f t="shared" si="2"/>
        <v>20</v>
      </c>
      <c r="K40" s="111">
        <f t="shared" si="2"/>
        <v>20</v>
      </c>
      <c r="L40" s="111">
        <f t="shared" si="2"/>
        <v>20</v>
      </c>
      <c r="M40" s="111">
        <f t="shared" si="2"/>
        <v>20</v>
      </c>
      <c r="N40" s="111">
        <f t="shared" si="2"/>
        <v>20</v>
      </c>
      <c r="O40" s="111">
        <f t="shared" si="2"/>
        <v>20</v>
      </c>
      <c r="P40" s="111">
        <f t="shared" si="2"/>
        <v>20</v>
      </c>
      <c r="Q40" s="111">
        <f t="shared" si="2"/>
        <v>20</v>
      </c>
      <c r="R40" s="111">
        <f t="shared" si="2"/>
        <v>20</v>
      </c>
      <c r="S40" s="111">
        <f t="shared" si="2"/>
        <v>20</v>
      </c>
      <c r="T40" s="121">
        <f t="shared" si="2"/>
        <v>20</v>
      </c>
    </row>
    <row r="41" spans="3:20" x14ac:dyDescent="0.3">
      <c r="C41" s="26">
        <v>6</v>
      </c>
      <c r="D41" s="111">
        <v>0</v>
      </c>
      <c r="E41" s="111">
        <f t="shared" si="2"/>
        <v>0</v>
      </c>
      <c r="F41" s="111">
        <f t="shared" si="2"/>
        <v>0</v>
      </c>
      <c r="G41" s="111">
        <f t="shared" si="2"/>
        <v>0</v>
      </c>
      <c r="H41" s="111">
        <f t="shared" si="2"/>
        <v>0</v>
      </c>
      <c r="I41" s="111">
        <f t="shared" si="2"/>
        <v>0</v>
      </c>
      <c r="J41" s="111">
        <f t="shared" si="2"/>
        <v>0</v>
      </c>
      <c r="K41" s="111">
        <f t="shared" si="2"/>
        <v>0</v>
      </c>
      <c r="L41" s="111">
        <f t="shared" si="2"/>
        <v>0</v>
      </c>
      <c r="M41" s="111">
        <f t="shared" si="2"/>
        <v>0</v>
      </c>
      <c r="N41" s="111">
        <f t="shared" si="2"/>
        <v>0</v>
      </c>
      <c r="O41" s="111">
        <f t="shared" si="2"/>
        <v>0</v>
      </c>
      <c r="P41" s="111">
        <f t="shared" si="2"/>
        <v>0</v>
      </c>
      <c r="Q41" s="111">
        <f t="shared" si="2"/>
        <v>0</v>
      </c>
      <c r="R41" s="111">
        <f t="shared" si="2"/>
        <v>0</v>
      </c>
      <c r="S41" s="111">
        <f t="shared" si="2"/>
        <v>0</v>
      </c>
      <c r="T41" s="121">
        <f t="shared" si="2"/>
        <v>0</v>
      </c>
    </row>
    <row r="42" spans="3:20" x14ac:dyDescent="0.3">
      <c r="C42" s="28" t="s">
        <v>9</v>
      </c>
      <c r="D42" s="48">
        <v>0</v>
      </c>
      <c r="E42" s="48">
        <f t="shared" si="2"/>
        <v>0</v>
      </c>
      <c r="F42" s="48">
        <f t="shared" si="2"/>
        <v>0</v>
      </c>
      <c r="G42" s="48">
        <f t="shared" si="2"/>
        <v>0</v>
      </c>
      <c r="H42" s="48">
        <f t="shared" si="2"/>
        <v>0</v>
      </c>
      <c r="I42" s="48">
        <f t="shared" si="2"/>
        <v>0</v>
      </c>
      <c r="J42" s="48">
        <f t="shared" si="2"/>
        <v>0</v>
      </c>
      <c r="K42" s="48">
        <f t="shared" si="2"/>
        <v>0</v>
      </c>
      <c r="L42" s="48">
        <f t="shared" si="2"/>
        <v>0</v>
      </c>
      <c r="M42" s="48">
        <f t="shared" si="2"/>
        <v>0</v>
      </c>
      <c r="N42" s="48">
        <f t="shared" si="2"/>
        <v>0</v>
      </c>
      <c r="O42" s="48">
        <f t="shared" si="2"/>
        <v>0</v>
      </c>
      <c r="P42" s="48">
        <f t="shared" si="2"/>
        <v>0</v>
      </c>
      <c r="Q42" s="48">
        <f t="shared" si="2"/>
        <v>0</v>
      </c>
      <c r="R42" s="48">
        <f t="shared" si="2"/>
        <v>0</v>
      </c>
      <c r="S42" s="48">
        <f t="shared" si="2"/>
        <v>0</v>
      </c>
      <c r="T42" s="120">
        <f t="shared" si="2"/>
        <v>0</v>
      </c>
    </row>
    <row r="43" spans="3:20" x14ac:dyDescent="0.3">
      <c r="C43" s="26" t="s">
        <v>48</v>
      </c>
      <c r="D43" s="47"/>
      <c r="E43" s="47"/>
      <c r="F43" s="47"/>
      <c r="G43" s="47"/>
      <c r="H43" s="47"/>
      <c r="I43" s="47"/>
      <c r="J43" s="47"/>
      <c r="K43" s="47"/>
      <c r="L43" s="47"/>
      <c r="M43" s="47"/>
      <c r="N43" s="47"/>
      <c r="O43" s="47"/>
      <c r="P43" s="47"/>
      <c r="Q43" s="47"/>
      <c r="R43" s="47"/>
      <c r="S43" s="47"/>
      <c r="T43" s="122"/>
    </row>
    <row r="44" spans="3:20" x14ac:dyDescent="0.3">
      <c r="C44" s="26">
        <v>12</v>
      </c>
      <c r="D44" s="48">
        <v>100</v>
      </c>
      <c r="E44" s="48">
        <f t="shared" ref="E44:T51" si="3">$D44</f>
        <v>100</v>
      </c>
      <c r="F44" s="48">
        <f t="shared" si="3"/>
        <v>100</v>
      </c>
      <c r="G44" s="48">
        <f t="shared" si="3"/>
        <v>100</v>
      </c>
      <c r="H44" s="48">
        <f t="shared" si="3"/>
        <v>100</v>
      </c>
      <c r="I44" s="48">
        <f t="shared" si="3"/>
        <v>100</v>
      </c>
      <c r="J44" s="48">
        <f t="shared" si="3"/>
        <v>100</v>
      </c>
      <c r="K44" s="48">
        <f t="shared" si="3"/>
        <v>100</v>
      </c>
      <c r="L44" s="48">
        <f t="shared" si="3"/>
        <v>100</v>
      </c>
      <c r="M44" s="48">
        <f t="shared" si="3"/>
        <v>100</v>
      </c>
      <c r="N44" s="48">
        <f t="shared" si="3"/>
        <v>100</v>
      </c>
      <c r="O44" s="48">
        <f t="shared" si="3"/>
        <v>100</v>
      </c>
      <c r="P44" s="48">
        <f t="shared" si="3"/>
        <v>100</v>
      </c>
      <c r="Q44" s="48">
        <f t="shared" si="3"/>
        <v>100</v>
      </c>
      <c r="R44" s="48">
        <f t="shared" si="3"/>
        <v>100</v>
      </c>
      <c r="S44" s="48">
        <f t="shared" si="3"/>
        <v>100</v>
      </c>
      <c r="T44" s="120">
        <f t="shared" si="3"/>
        <v>100</v>
      </c>
    </row>
    <row r="45" spans="3:20" x14ac:dyDescent="0.3">
      <c r="C45" s="26">
        <v>11</v>
      </c>
      <c r="D45" s="111">
        <v>95</v>
      </c>
      <c r="E45" s="111">
        <f t="shared" si="3"/>
        <v>95</v>
      </c>
      <c r="F45" s="111">
        <f t="shared" si="3"/>
        <v>95</v>
      </c>
      <c r="G45" s="111">
        <f t="shared" si="3"/>
        <v>95</v>
      </c>
      <c r="H45" s="111">
        <f t="shared" si="3"/>
        <v>95</v>
      </c>
      <c r="I45" s="111">
        <f t="shared" si="3"/>
        <v>95</v>
      </c>
      <c r="J45" s="111">
        <f t="shared" si="3"/>
        <v>95</v>
      </c>
      <c r="K45" s="111">
        <f t="shared" si="3"/>
        <v>95</v>
      </c>
      <c r="L45" s="111">
        <f t="shared" si="3"/>
        <v>95</v>
      </c>
      <c r="M45" s="111">
        <f t="shared" si="3"/>
        <v>95</v>
      </c>
      <c r="N45" s="111">
        <f t="shared" si="3"/>
        <v>95</v>
      </c>
      <c r="O45" s="111">
        <f t="shared" si="3"/>
        <v>95</v>
      </c>
      <c r="P45" s="111">
        <f t="shared" si="3"/>
        <v>95</v>
      </c>
      <c r="Q45" s="111">
        <f t="shared" si="3"/>
        <v>95</v>
      </c>
      <c r="R45" s="111">
        <f t="shared" si="3"/>
        <v>95</v>
      </c>
      <c r="S45" s="111">
        <f t="shared" si="3"/>
        <v>95</v>
      </c>
      <c r="T45" s="121">
        <f t="shared" si="3"/>
        <v>95</v>
      </c>
    </row>
    <row r="46" spans="3:20" x14ac:dyDescent="0.3">
      <c r="C46" s="26">
        <v>10</v>
      </c>
      <c r="D46" s="111">
        <v>50</v>
      </c>
      <c r="E46" s="111">
        <f t="shared" si="3"/>
        <v>50</v>
      </c>
      <c r="F46" s="111">
        <f t="shared" si="3"/>
        <v>50</v>
      </c>
      <c r="G46" s="111">
        <f t="shared" si="3"/>
        <v>50</v>
      </c>
      <c r="H46" s="111">
        <f t="shared" si="3"/>
        <v>50</v>
      </c>
      <c r="I46" s="111">
        <f t="shared" si="3"/>
        <v>50</v>
      </c>
      <c r="J46" s="111">
        <f t="shared" si="3"/>
        <v>50</v>
      </c>
      <c r="K46" s="111">
        <f t="shared" si="3"/>
        <v>50</v>
      </c>
      <c r="L46" s="111">
        <f t="shared" si="3"/>
        <v>50</v>
      </c>
      <c r="M46" s="111">
        <f t="shared" si="3"/>
        <v>50</v>
      </c>
      <c r="N46" s="111">
        <f t="shared" si="3"/>
        <v>50</v>
      </c>
      <c r="O46" s="111">
        <f t="shared" si="3"/>
        <v>50</v>
      </c>
      <c r="P46" s="111">
        <f t="shared" si="3"/>
        <v>50</v>
      </c>
      <c r="Q46" s="111">
        <f t="shared" si="3"/>
        <v>50</v>
      </c>
      <c r="R46" s="111">
        <f t="shared" si="3"/>
        <v>50</v>
      </c>
      <c r="S46" s="111">
        <f t="shared" si="3"/>
        <v>50</v>
      </c>
      <c r="T46" s="121">
        <f t="shared" si="3"/>
        <v>50</v>
      </c>
    </row>
    <row r="47" spans="3:20" x14ac:dyDescent="0.3">
      <c r="C47" s="26">
        <v>9</v>
      </c>
      <c r="D47" s="111">
        <v>45</v>
      </c>
      <c r="E47" s="111">
        <f t="shared" si="3"/>
        <v>45</v>
      </c>
      <c r="F47" s="111">
        <f t="shared" si="3"/>
        <v>45</v>
      </c>
      <c r="G47" s="111">
        <f t="shared" si="3"/>
        <v>45</v>
      </c>
      <c r="H47" s="111">
        <f t="shared" si="3"/>
        <v>45</v>
      </c>
      <c r="I47" s="111">
        <f t="shared" si="3"/>
        <v>45</v>
      </c>
      <c r="J47" s="111">
        <f t="shared" si="3"/>
        <v>45</v>
      </c>
      <c r="K47" s="111">
        <f t="shared" si="3"/>
        <v>45</v>
      </c>
      <c r="L47" s="111">
        <f t="shared" si="3"/>
        <v>45</v>
      </c>
      <c r="M47" s="111">
        <f t="shared" si="3"/>
        <v>45</v>
      </c>
      <c r="N47" s="111">
        <f t="shared" si="3"/>
        <v>45</v>
      </c>
      <c r="O47" s="111">
        <f t="shared" si="3"/>
        <v>45</v>
      </c>
      <c r="P47" s="111">
        <f t="shared" si="3"/>
        <v>45</v>
      </c>
      <c r="Q47" s="111">
        <f t="shared" si="3"/>
        <v>45</v>
      </c>
      <c r="R47" s="111">
        <f t="shared" si="3"/>
        <v>45</v>
      </c>
      <c r="S47" s="111">
        <f t="shared" si="3"/>
        <v>45</v>
      </c>
      <c r="T47" s="121">
        <f t="shared" si="3"/>
        <v>45</v>
      </c>
    </row>
    <row r="48" spans="3:20" x14ac:dyDescent="0.3">
      <c r="C48" s="26">
        <v>8</v>
      </c>
      <c r="D48" s="111">
        <v>25</v>
      </c>
      <c r="E48" s="111">
        <f t="shared" si="3"/>
        <v>25</v>
      </c>
      <c r="F48" s="111">
        <f t="shared" si="3"/>
        <v>25</v>
      </c>
      <c r="G48" s="111">
        <f t="shared" si="3"/>
        <v>25</v>
      </c>
      <c r="H48" s="111">
        <f t="shared" si="3"/>
        <v>25</v>
      </c>
      <c r="I48" s="111">
        <f t="shared" si="3"/>
        <v>25</v>
      </c>
      <c r="J48" s="111">
        <f t="shared" si="3"/>
        <v>25</v>
      </c>
      <c r="K48" s="111">
        <f t="shared" si="3"/>
        <v>25</v>
      </c>
      <c r="L48" s="111">
        <f t="shared" si="3"/>
        <v>25</v>
      </c>
      <c r="M48" s="111">
        <f t="shared" si="3"/>
        <v>25</v>
      </c>
      <c r="N48" s="111">
        <f t="shared" si="3"/>
        <v>25</v>
      </c>
      <c r="O48" s="111">
        <f t="shared" si="3"/>
        <v>25</v>
      </c>
      <c r="P48" s="111">
        <f t="shared" si="3"/>
        <v>25</v>
      </c>
      <c r="Q48" s="111">
        <f t="shared" si="3"/>
        <v>25</v>
      </c>
      <c r="R48" s="111">
        <f t="shared" si="3"/>
        <v>25</v>
      </c>
      <c r="S48" s="111">
        <f t="shared" si="3"/>
        <v>25</v>
      </c>
      <c r="T48" s="121">
        <f t="shared" si="3"/>
        <v>25</v>
      </c>
    </row>
    <row r="49" spans="1:20" x14ac:dyDescent="0.3">
      <c r="C49" s="26">
        <v>7</v>
      </c>
      <c r="D49" s="111">
        <v>20</v>
      </c>
      <c r="E49" s="111">
        <f t="shared" si="3"/>
        <v>20</v>
      </c>
      <c r="F49" s="111">
        <f t="shared" si="3"/>
        <v>20</v>
      </c>
      <c r="G49" s="111">
        <f t="shared" si="3"/>
        <v>20</v>
      </c>
      <c r="H49" s="111">
        <f t="shared" si="3"/>
        <v>20</v>
      </c>
      <c r="I49" s="111">
        <f t="shared" si="3"/>
        <v>20</v>
      </c>
      <c r="J49" s="111">
        <f t="shared" si="3"/>
        <v>20</v>
      </c>
      <c r="K49" s="111">
        <f t="shared" si="3"/>
        <v>20</v>
      </c>
      <c r="L49" s="111">
        <f t="shared" si="3"/>
        <v>20</v>
      </c>
      <c r="M49" s="111">
        <f t="shared" si="3"/>
        <v>20</v>
      </c>
      <c r="N49" s="111">
        <f t="shared" si="3"/>
        <v>20</v>
      </c>
      <c r="O49" s="111">
        <f t="shared" si="3"/>
        <v>20</v>
      </c>
      <c r="P49" s="111">
        <f t="shared" si="3"/>
        <v>20</v>
      </c>
      <c r="Q49" s="111">
        <f t="shared" si="3"/>
        <v>20</v>
      </c>
      <c r="R49" s="111">
        <f t="shared" si="3"/>
        <v>20</v>
      </c>
      <c r="S49" s="111">
        <f t="shared" si="3"/>
        <v>20</v>
      </c>
      <c r="T49" s="121">
        <f t="shared" si="3"/>
        <v>20</v>
      </c>
    </row>
    <row r="50" spans="1:20" x14ac:dyDescent="0.3">
      <c r="C50" s="26">
        <v>6</v>
      </c>
      <c r="D50" s="111">
        <v>0</v>
      </c>
      <c r="E50" s="111">
        <f t="shared" si="3"/>
        <v>0</v>
      </c>
      <c r="F50" s="111">
        <f t="shared" si="3"/>
        <v>0</v>
      </c>
      <c r="G50" s="111">
        <f t="shared" si="3"/>
        <v>0</v>
      </c>
      <c r="H50" s="111">
        <f t="shared" si="3"/>
        <v>0</v>
      </c>
      <c r="I50" s="111">
        <f t="shared" si="3"/>
        <v>0</v>
      </c>
      <c r="J50" s="111">
        <f t="shared" si="3"/>
        <v>0</v>
      </c>
      <c r="K50" s="111">
        <f t="shared" si="3"/>
        <v>0</v>
      </c>
      <c r="L50" s="111">
        <f t="shared" si="3"/>
        <v>0</v>
      </c>
      <c r="M50" s="111">
        <f t="shared" si="3"/>
        <v>0</v>
      </c>
      <c r="N50" s="111">
        <f t="shared" si="3"/>
        <v>0</v>
      </c>
      <c r="O50" s="111">
        <f t="shared" si="3"/>
        <v>0</v>
      </c>
      <c r="P50" s="111">
        <f t="shared" si="3"/>
        <v>0</v>
      </c>
      <c r="Q50" s="111">
        <f t="shared" si="3"/>
        <v>0</v>
      </c>
      <c r="R50" s="111">
        <f t="shared" si="3"/>
        <v>0</v>
      </c>
      <c r="S50" s="111">
        <f t="shared" si="3"/>
        <v>0</v>
      </c>
      <c r="T50" s="121">
        <f t="shared" si="3"/>
        <v>0</v>
      </c>
    </row>
    <row r="51" spans="1:20" ht="14.4" thickBot="1" x14ac:dyDescent="0.35">
      <c r="C51" s="30" t="s">
        <v>9</v>
      </c>
      <c r="D51" s="123">
        <v>0</v>
      </c>
      <c r="E51" s="123">
        <f t="shared" si="3"/>
        <v>0</v>
      </c>
      <c r="F51" s="123">
        <f t="shared" si="3"/>
        <v>0</v>
      </c>
      <c r="G51" s="123">
        <f t="shared" si="3"/>
        <v>0</v>
      </c>
      <c r="H51" s="123">
        <f t="shared" si="3"/>
        <v>0</v>
      </c>
      <c r="I51" s="123">
        <f t="shared" si="3"/>
        <v>0</v>
      </c>
      <c r="J51" s="123">
        <f t="shared" si="3"/>
        <v>0</v>
      </c>
      <c r="K51" s="123">
        <f t="shared" si="3"/>
        <v>0</v>
      </c>
      <c r="L51" s="123">
        <f t="shared" si="3"/>
        <v>0</v>
      </c>
      <c r="M51" s="123">
        <f t="shared" si="3"/>
        <v>0</v>
      </c>
      <c r="N51" s="123">
        <f t="shared" si="3"/>
        <v>0</v>
      </c>
      <c r="O51" s="123">
        <f t="shared" si="3"/>
        <v>0</v>
      </c>
      <c r="P51" s="123">
        <f t="shared" si="3"/>
        <v>0</v>
      </c>
      <c r="Q51" s="123">
        <f t="shared" si="3"/>
        <v>0</v>
      </c>
      <c r="R51" s="123">
        <f t="shared" si="3"/>
        <v>0</v>
      </c>
      <c r="S51" s="123">
        <f t="shared" si="3"/>
        <v>0</v>
      </c>
      <c r="T51" s="124">
        <f t="shared" si="3"/>
        <v>0</v>
      </c>
    </row>
    <row r="52" spans="1:20" x14ac:dyDescent="0.3">
      <c r="C52" s="10"/>
    </row>
    <row r="53" spans="1:20" x14ac:dyDescent="0.3">
      <c r="C53" s="10"/>
    </row>
    <row r="54" spans="1:20" x14ac:dyDescent="0.3">
      <c r="C54" s="10"/>
    </row>
    <row r="55" spans="1:20" x14ac:dyDescent="0.3">
      <c r="C55" s="10"/>
    </row>
    <row r="56" spans="1:20" x14ac:dyDescent="0.3">
      <c r="C56" s="10"/>
    </row>
    <row r="57" spans="1:20" x14ac:dyDescent="0.3">
      <c r="C57" s="10"/>
    </row>
    <row r="58" spans="1:20" x14ac:dyDescent="0.3"/>
    <row r="59" spans="1:20" ht="23.4" x14ac:dyDescent="0.45">
      <c r="A59" s="32" t="s">
        <v>109</v>
      </c>
      <c r="B59" s="8"/>
      <c r="C59" s="8"/>
      <c r="D59" s="8"/>
      <c r="E59" s="8"/>
      <c r="F59" s="8"/>
      <c r="G59" s="8"/>
      <c r="H59" s="8"/>
      <c r="I59" s="8"/>
      <c r="J59" s="8"/>
      <c r="K59" s="8"/>
      <c r="L59" s="8"/>
      <c r="M59" s="8"/>
      <c r="N59" s="8"/>
      <c r="O59" s="8"/>
      <c r="P59" s="8"/>
      <c r="Q59" s="8"/>
      <c r="R59" s="8"/>
      <c r="S59" s="8"/>
      <c r="T59" s="8"/>
    </row>
    <row r="60" spans="1:20" x14ac:dyDescent="0.3">
      <c r="B60" s="11"/>
      <c r="C60" s="11"/>
      <c r="D60" s="11"/>
      <c r="E60" s="11"/>
      <c r="F60" s="11"/>
      <c r="G60" s="11"/>
      <c r="H60" s="11"/>
      <c r="I60" s="11"/>
      <c r="J60" s="11"/>
      <c r="K60" s="11"/>
      <c r="L60" s="11"/>
      <c r="M60" s="11"/>
      <c r="N60" s="11"/>
      <c r="O60" s="11"/>
      <c r="P60" s="11"/>
      <c r="Q60" s="11"/>
      <c r="R60" s="11"/>
      <c r="S60" s="11"/>
      <c r="T60" s="11"/>
    </row>
    <row r="61" spans="1:20" ht="14.4" thickBot="1" x14ac:dyDescent="0.35">
      <c r="B61" s="11"/>
      <c r="C61" s="11"/>
      <c r="D61" s="11"/>
      <c r="E61" s="11"/>
      <c r="F61" s="11"/>
      <c r="G61" s="11"/>
      <c r="H61" s="11"/>
      <c r="I61" s="11"/>
      <c r="J61" s="11"/>
      <c r="K61" s="11"/>
      <c r="L61" s="11"/>
      <c r="M61" s="11"/>
      <c r="N61" s="11"/>
      <c r="O61" s="11"/>
      <c r="P61" s="11"/>
      <c r="Q61" s="11"/>
      <c r="R61" s="11"/>
      <c r="S61" s="11"/>
      <c r="T61" s="11"/>
    </row>
    <row r="62" spans="1:20" ht="48.75" customHeight="1" thickBot="1" x14ac:dyDescent="0.35">
      <c r="B62" s="11"/>
      <c r="C62" s="56"/>
      <c r="D62" s="119" t="s">
        <v>29</v>
      </c>
      <c r="E62" s="119" t="s">
        <v>204</v>
      </c>
      <c r="F62" s="119" t="s">
        <v>30</v>
      </c>
      <c r="G62" s="119" t="s">
        <v>31</v>
      </c>
      <c r="H62" s="119" t="s">
        <v>32</v>
      </c>
      <c r="I62" s="119" t="s">
        <v>33</v>
      </c>
      <c r="J62" s="119" t="s">
        <v>34</v>
      </c>
      <c r="K62" s="119" t="s">
        <v>35</v>
      </c>
      <c r="L62" s="119" t="s">
        <v>36</v>
      </c>
      <c r="M62" s="119" t="s">
        <v>37</v>
      </c>
      <c r="N62" s="119" t="s">
        <v>38</v>
      </c>
      <c r="O62" s="119" t="s">
        <v>39</v>
      </c>
      <c r="P62" s="119" t="s">
        <v>40</v>
      </c>
      <c r="Q62" s="119" t="s">
        <v>41</v>
      </c>
      <c r="R62" s="119" t="s">
        <v>42</v>
      </c>
      <c r="S62" s="119" t="s">
        <v>43</v>
      </c>
      <c r="T62" s="119" t="s">
        <v>44</v>
      </c>
    </row>
    <row r="63" spans="1:20" ht="15" thickBot="1" x14ac:dyDescent="0.35">
      <c r="B63" s="11"/>
      <c r="C63" s="12" t="s">
        <v>49</v>
      </c>
      <c r="D63" s="13"/>
      <c r="E63" s="13"/>
      <c r="F63" s="13"/>
      <c r="G63" s="13"/>
      <c r="H63" s="13"/>
      <c r="I63" s="13"/>
      <c r="J63" s="13"/>
      <c r="K63" s="13"/>
      <c r="L63" s="13"/>
      <c r="M63" s="13"/>
      <c r="N63" s="13"/>
      <c r="O63" s="13"/>
      <c r="P63" s="13"/>
      <c r="Q63" s="13"/>
      <c r="R63" s="13"/>
      <c r="S63" s="13"/>
      <c r="T63" s="14"/>
    </row>
    <row r="64" spans="1:20" x14ac:dyDescent="0.3">
      <c r="B64" s="11"/>
      <c r="C64" s="15" t="s">
        <v>45</v>
      </c>
      <c r="D64" s="113">
        <f>1/1.75</f>
        <v>0.5714285714285714</v>
      </c>
      <c r="E64" s="113">
        <f t="shared" ref="E64:T64" si="4">1/1.75</f>
        <v>0.5714285714285714</v>
      </c>
      <c r="F64" s="113">
        <f t="shared" si="4"/>
        <v>0.5714285714285714</v>
      </c>
      <c r="G64" s="113">
        <f t="shared" si="4"/>
        <v>0.5714285714285714</v>
      </c>
      <c r="H64" s="113">
        <f t="shared" si="4"/>
        <v>0.5714285714285714</v>
      </c>
      <c r="I64" s="113">
        <f t="shared" si="4"/>
        <v>0.5714285714285714</v>
      </c>
      <c r="J64" s="113">
        <f t="shared" si="4"/>
        <v>0.5714285714285714</v>
      </c>
      <c r="K64" s="113">
        <f t="shared" si="4"/>
        <v>0.5714285714285714</v>
      </c>
      <c r="L64" s="113">
        <f t="shared" si="4"/>
        <v>0.5714285714285714</v>
      </c>
      <c r="M64" s="113">
        <f t="shared" si="4"/>
        <v>0.5714285714285714</v>
      </c>
      <c r="N64" s="113">
        <f t="shared" si="4"/>
        <v>0.5714285714285714</v>
      </c>
      <c r="O64" s="113">
        <f t="shared" si="4"/>
        <v>0.5714285714285714</v>
      </c>
      <c r="P64" s="113">
        <f t="shared" si="4"/>
        <v>0.5714285714285714</v>
      </c>
      <c r="Q64" s="113">
        <f t="shared" si="4"/>
        <v>0.5714285714285714</v>
      </c>
      <c r="R64" s="113">
        <f t="shared" si="4"/>
        <v>0.5714285714285714</v>
      </c>
      <c r="S64" s="113">
        <f t="shared" si="4"/>
        <v>0.5714285714285714</v>
      </c>
      <c r="T64" s="114">
        <f t="shared" si="4"/>
        <v>0.5714285714285714</v>
      </c>
    </row>
    <row r="65" spans="2:20" x14ac:dyDescent="0.3">
      <c r="B65" s="11"/>
      <c r="C65" s="15" t="s">
        <v>47</v>
      </c>
      <c r="D65" s="142">
        <f>1-D64</f>
        <v>0.4285714285714286</v>
      </c>
      <c r="E65" s="142">
        <f t="shared" ref="E65:T65" si="5">1-E64</f>
        <v>0.4285714285714286</v>
      </c>
      <c r="F65" s="142">
        <f t="shared" si="5"/>
        <v>0.4285714285714286</v>
      </c>
      <c r="G65" s="142">
        <f t="shared" si="5"/>
        <v>0.4285714285714286</v>
      </c>
      <c r="H65" s="142">
        <f t="shared" si="5"/>
        <v>0.4285714285714286</v>
      </c>
      <c r="I65" s="142">
        <f t="shared" si="5"/>
        <v>0.4285714285714286</v>
      </c>
      <c r="J65" s="142">
        <f t="shared" si="5"/>
        <v>0.4285714285714286</v>
      </c>
      <c r="K65" s="142">
        <f t="shared" si="5"/>
        <v>0.4285714285714286</v>
      </c>
      <c r="L65" s="142">
        <f t="shared" si="5"/>
        <v>0.4285714285714286</v>
      </c>
      <c r="M65" s="142">
        <f t="shared" si="5"/>
        <v>0.4285714285714286</v>
      </c>
      <c r="N65" s="142">
        <f t="shared" si="5"/>
        <v>0.4285714285714286</v>
      </c>
      <c r="O65" s="142">
        <f t="shared" si="5"/>
        <v>0.4285714285714286</v>
      </c>
      <c r="P65" s="142">
        <f t="shared" si="5"/>
        <v>0.4285714285714286</v>
      </c>
      <c r="Q65" s="142">
        <f t="shared" si="5"/>
        <v>0.4285714285714286</v>
      </c>
      <c r="R65" s="142">
        <f t="shared" si="5"/>
        <v>0.4285714285714286</v>
      </c>
      <c r="S65" s="142">
        <f t="shared" si="5"/>
        <v>0.4285714285714286</v>
      </c>
      <c r="T65" s="143">
        <f t="shared" si="5"/>
        <v>0.4285714285714286</v>
      </c>
    </row>
    <row r="66" spans="2:20" x14ac:dyDescent="0.3">
      <c r="B66" s="11"/>
      <c r="C66" s="16"/>
      <c r="D66" s="57"/>
      <c r="E66" s="57"/>
      <c r="F66" s="57"/>
      <c r="G66" s="57"/>
      <c r="H66" s="57"/>
      <c r="I66" s="57"/>
      <c r="J66" s="57"/>
      <c r="K66" s="57"/>
      <c r="L66" s="57"/>
      <c r="M66" s="57"/>
      <c r="N66" s="57"/>
      <c r="O66" s="57"/>
      <c r="P66" s="57"/>
      <c r="Q66" s="57"/>
      <c r="R66" s="57"/>
      <c r="S66" s="57"/>
      <c r="T66" s="17"/>
    </row>
    <row r="67" spans="2:20" x14ac:dyDescent="0.3">
      <c r="B67" s="11"/>
      <c r="C67" s="15" t="s">
        <v>46</v>
      </c>
      <c r="D67" s="113">
        <f>0.75/1.75</f>
        <v>0.42857142857142855</v>
      </c>
      <c r="E67" s="113">
        <f t="shared" ref="E67:T67" si="6">0.75/1.75</f>
        <v>0.42857142857142855</v>
      </c>
      <c r="F67" s="113">
        <f t="shared" si="6"/>
        <v>0.42857142857142855</v>
      </c>
      <c r="G67" s="113">
        <f t="shared" si="6"/>
        <v>0.42857142857142855</v>
      </c>
      <c r="H67" s="113">
        <f t="shared" si="6"/>
        <v>0.42857142857142855</v>
      </c>
      <c r="I67" s="113">
        <f t="shared" si="6"/>
        <v>0.42857142857142855</v>
      </c>
      <c r="J67" s="113">
        <f t="shared" si="6"/>
        <v>0.42857142857142855</v>
      </c>
      <c r="K67" s="113">
        <f t="shared" si="6"/>
        <v>0.42857142857142855</v>
      </c>
      <c r="L67" s="113">
        <f t="shared" si="6"/>
        <v>0.42857142857142855</v>
      </c>
      <c r="M67" s="113">
        <f t="shared" si="6"/>
        <v>0.42857142857142855</v>
      </c>
      <c r="N67" s="113">
        <f t="shared" si="6"/>
        <v>0.42857142857142855</v>
      </c>
      <c r="O67" s="113">
        <f t="shared" si="6"/>
        <v>0.42857142857142855</v>
      </c>
      <c r="P67" s="113">
        <f t="shared" si="6"/>
        <v>0.42857142857142855</v>
      </c>
      <c r="Q67" s="113">
        <f t="shared" si="6"/>
        <v>0.42857142857142855</v>
      </c>
      <c r="R67" s="113">
        <f t="shared" si="6"/>
        <v>0.42857142857142855</v>
      </c>
      <c r="S67" s="113">
        <f t="shared" si="6"/>
        <v>0.42857142857142855</v>
      </c>
      <c r="T67" s="114">
        <f t="shared" si="6"/>
        <v>0.42857142857142855</v>
      </c>
    </row>
    <row r="68" spans="2:20" x14ac:dyDescent="0.3">
      <c r="B68" s="11"/>
      <c r="C68" s="15" t="s">
        <v>48</v>
      </c>
      <c r="D68" s="142">
        <f>1-D67</f>
        <v>0.5714285714285714</v>
      </c>
      <c r="E68" s="142">
        <f t="shared" ref="E68:T68" si="7">1-E67</f>
        <v>0.5714285714285714</v>
      </c>
      <c r="F68" s="142">
        <f t="shared" si="7"/>
        <v>0.5714285714285714</v>
      </c>
      <c r="G68" s="142">
        <f t="shared" si="7"/>
        <v>0.5714285714285714</v>
      </c>
      <c r="H68" s="142">
        <f t="shared" si="7"/>
        <v>0.5714285714285714</v>
      </c>
      <c r="I68" s="142">
        <f t="shared" si="7"/>
        <v>0.5714285714285714</v>
      </c>
      <c r="J68" s="142">
        <f t="shared" si="7"/>
        <v>0.5714285714285714</v>
      </c>
      <c r="K68" s="142">
        <f t="shared" si="7"/>
        <v>0.5714285714285714</v>
      </c>
      <c r="L68" s="142">
        <f t="shared" si="7"/>
        <v>0.5714285714285714</v>
      </c>
      <c r="M68" s="142">
        <f t="shared" si="7"/>
        <v>0.5714285714285714</v>
      </c>
      <c r="N68" s="142">
        <f t="shared" si="7"/>
        <v>0.5714285714285714</v>
      </c>
      <c r="O68" s="142">
        <f t="shared" si="7"/>
        <v>0.5714285714285714</v>
      </c>
      <c r="P68" s="142">
        <f t="shared" si="7"/>
        <v>0.5714285714285714</v>
      </c>
      <c r="Q68" s="142">
        <f t="shared" si="7"/>
        <v>0.5714285714285714</v>
      </c>
      <c r="R68" s="142">
        <f t="shared" si="7"/>
        <v>0.5714285714285714</v>
      </c>
      <c r="S68" s="142">
        <f t="shared" si="7"/>
        <v>0.5714285714285714</v>
      </c>
      <c r="T68" s="143">
        <f t="shared" si="7"/>
        <v>0.5714285714285714</v>
      </c>
    </row>
    <row r="69" spans="2:20" x14ac:dyDescent="0.3">
      <c r="B69" s="11"/>
      <c r="C69" s="16"/>
      <c r="D69" s="57"/>
      <c r="E69" s="57"/>
      <c r="F69" s="57"/>
      <c r="G69" s="57"/>
      <c r="H69" s="57"/>
      <c r="I69" s="57"/>
      <c r="J69" s="57"/>
      <c r="K69" s="57"/>
      <c r="L69" s="57"/>
      <c r="M69" s="57"/>
      <c r="N69" s="57"/>
      <c r="O69" s="57"/>
      <c r="P69" s="57"/>
      <c r="Q69" s="57"/>
      <c r="R69" s="57"/>
      <c r="S69" s="57"/>
      <c r="T69" s="17"/>
    </row>
    <row r="70" spans="2:20" x14ac:dyDescent="0.3">
      <c r="B70" s="11"/>
      <c r="C70" s="16"/>
      <c r="D70" s="25"/>
      <c r="E70" s="25"/>
      <c r="F70" s="25"/>
      <c r="G70" s="25"/>
      <c r="H70" s="25"/>
      <c r="I70" s="25"/>
      <c r="J70" s="25"/>
      <c r="K70" s="25"/>
      <c r="L70" s="25"/>
      <c r="M70" s="25"/>
      <c r="N70" s="25"/>
      <c r="O70" s="25"/>
      <c r="P70" s="25"/>
      <c r="Q70" s="25"/>
      <c r="R70" s="25"/>
      <c r="S70" s="25"/>
      <c r="T70" s="18"/>
    </row>
    <row r="71" spans="2:20" ht="15" thickBot="1" x14ac:dyDescent="0.35">
      <c r="B71" s="11"/>
      <c r="C71" s="19" t="s">
        <v>50</v>
      </c>
      <c r="D71" s="58"/>
      <c r="E71" s="58"/>
      <c r="F71" s="58"/>
      <c r="G71" s="58"/>
      <c r="H71" s="58"/>
      <c r="I71" s="58"/>
      <c r="J71" s="58"/>
      <c r="K71" s="58"/>
      <c r="L71" s="58"/>
      <c r="M71" s="58"/>
      <c r="N71" s="58"/>
      <c r="O71" s="58"/>
      <c r="P71" s="58"/>
      <c r="Q71" s="58"/>
      <c r="R71" s="58"/>
      <c r="S71" s="58"/>
      <c r="T71" s="20"/>
    </row>
    <row r="72" spans="2:20" x14ac:dyDescent="0.3">
      <c r="B72" s="11"/>
      <c r="C72" s="16" t="s">
        <v>51</v>
      </c>
      <c r="D72" s="25"/>
      <c r="E72" s="25"/>
      <c r="F72" s="25"/>
      <c r="G72" s="25"/>
      <c r="H72" s="25"/>
      <c r="I72" s="25"/>
      <c r="J72" s="59">
        <v>1</v>
      </c>
      <c r="K72" s="25"/>
      <c r="L72" s="25"/>
      <c r="M72" s="25"/>
      <c r="N72" s="25"/>
      <c r="O72" s="25"/>
      <c r="P72" s="25"/>
      <c r="Q72" s="25"/>
      <c r="R72" s="25"/>
      <c r="S72" s="25"/>
      <c r="T72" s="18"/>
    </row>
    <row r="73" spans="2:20" x14ac:dyDescent="0.3">
      <c r="B73" s="11"/>
      <c r="C73" s="16" t="s">
        <v>12</v>
      </c>
      <c r="D73" s="25"/>
      <c r="E73" s="25"/>
      <c r="F73" s="25"/>
      <c r="G73" s="25"/>
      <c r="H73" s="25"/>
      <c r="I73" s="25"/>
      <c r="J73" s="59">
        <v>1</v>
      </c>
      <c r="K73" s="25"/>
      <c r="L73" s="25"/>
      <c r="M73" s="25"/>
      <c r="N73" s="25"/>
      <c r="O73" s="25"/>
      <c r="P73" s="25"/>
      <c r="Q73" s="25"/>
      <c r="R73" s="25"/>
      <c r="S73" s="25"/>
      <c r="T73" s="18"/>
    </row>
    <row r="74" spans="2:20" x14ac:dyDescent="0.3">
      <c r="B74" s="11"/>
      <c r="C74" s="16" t="s">
        <v>20</v>
      </c>
      <c r="D74" s="25"/>
      <c r="E74" s="25"/>
      <c r="F74" s="25"/>
      <c r="G74" s="25"/>
      <c r="H74" s="25"/>
      <c r="I74" s="25"/>
      <c r="J74" s="25"/>
      <c r="K74" s="113">
        <f>1/7</f>
        <v>0.14285714285714285</v>
      </c>
      <c r="L74" s="113">
        <v>0</v>
      </c>
      <c r="M74" s="113">
        <f t="shared" ref="M74:P75" si="8">1/7</f>
        <v>0.14285714285714285</v>
      </c>
      <c r="N74" s="113">
        <f t="shared" si="8"/>
        <v>0.14285714285714285</v>
      </c>
      <c r="O74" s="113">
        <f t="shared" si="8"/>
        <v>0.14285714285714285</v>
      </c>
      <c r="P74" s="113">
        <f t="shared" si="8"/>
        <v>0.14285714285714285</v>
      </c>
      <c r="Q74" s="25"/>
      <c r="R74" s="25"/>
      <c r="S74" s="113">
        <f>1/7</f>
        <v>0.14285714285714285</v>
      </c>
      <c r="T74" s="118">
        <f>1-SUM(K74:P74,S74)</f>
        <v>0.14285714285714302</v>
      </c>
    </row>
    <row r="75" spans="2:20" x14ac:dyDescent="0.3">
      <c r="B75" s="11"/>
      <c r="C75" s="16" t="s">
        <v>13</v>
      </c>
      <c r="D75" s="25"/>
      <c r="E75" s="25"/>
      <c r="F75" s="25"/>
      <c r="G75" s="25"/>
      <c r="H75" s="25"/>
      <c r="I75" s="25"/>
      <c r="J75" s="25"/>
      <c r="K75" s="113">
        <f>1/7</f>
        <v>0.14285714285714285</v>
      </c>
      <c r="L75" s="113">
        <v>0</v>
      </c>
      <c r="M75" s="113">
        <f t="shared" si="8"/>
        <v>0.14285714285714285</v>
      </c>
      <c r="N75" s="113">
        <f t="shared" si="8"/>
        <v>0.14285714285714285</v>
      </c>
      <c r="O75" s="113">
        <f t="shared" si="8"/>
        <v>0.14285714285714285</v>
      </c>
      <c r="P75" s="113">
        <f t="shared" si="8"/>
        <v>0.14285714285714285</v>
      </c>
      <c r="Q75" s="25"/>
      <c r="R75" s="25"/>
      <c r="S75" s="113">
        <f>1/7</f>
        <v>0.14285714285714285</v>
      </c>
      <c r="T75" s="118">
        <f>1-SUM(K75:P75,S75)</f>
        <v>0.14285714285714302</v>
      </c>
    </row>
    <row r="76" spans="2:20" x14ac:dyDescent="0.3">
      <c r="B76" s="11"/>
      <c r="C76" s="16" t="s">
        <v>205</v>
      </c>
      <c r="D76" s="113">
        <f>1/5</f>
        <v>0.2</v>
      </c>
      <c r="E76" s="113">
        <f t="shared" ref="E76:G77" si="9">1/5</f>
        <v>0.2</v>
      </c>
      <c r="F76" s="113">
        <f t="shared" si="9"/>
        <v>0.2</v>
      </c>
      <c r="G76" s="113">
        <f t="shared" si="9"/>
        <v>0.2</v>
      </c>
      <c r="H76" s="25"/>
      <c r="I76" s="25"/>
      <c r="J76" s="25"/>
      <c r="K76" s="25"/>
      <c r="L76" s="25"/>
      <c r="M76" s="25"/>
      <c r="N76" s="25"/>
      <c r="O76" s="25"/>
      <c r="P76" s="25"/>
      <c r="Q76" s="25"/>
      <c r="R76" s="116">
        <f>1-SUM(D76:G76)</f>
        <v>0.19999999999999996</v>
      </c>
      <c r="S76" s="25"/>
      <c r="T76" s="18"/>
    </row>
    <row r="77" spans="2:20" x14ac:dyDescent="0.3">
      <c r="B77" s="11"/>
      <c r="C77" s="16" t="s">
        <v>206</v>
      </c>
      <c r="D77" s="113">
        <f>1/5</f>
        <v>0.2</v>
      </c>
      <c r="E77" s="113">
        <f t="shared" si="9"/>
        <v>0.2</v>
      </c>
      <c r="F77" s="113">
        <f t="shared" si="9"/>
        <v>0.2</v>
      </c>
      <c r="G77" s="113">
        <f t="shared" si="9"/>
        <v>0.2</v>
      </c>
      <c r="H77" s="25"/>
      <c r="I77" s="25"/>
      <c r="J77" s="25"/>
      <c r="K77" s="25"/>
      <c r="L77" s="25"/>
      <c r="M77" s="25"/>
      <c r="N77" s="25"/>
      <c r="O77" s="25"/>
      <c r="P77" s="25"/>
      <c r="Q77" s="25"/>
      <c r="R77" s="116">
        <f>1-SUM(D77:G77)</f>
        <v>0.19999999999999996</v>
      </c>
      <c r="S77" s="25"/>
      <c r="T77" s="18"/>
    </row>
    <row r="78" spans="2:20" x14ac:dyDescent="0.3">
      <c r="B78" s="11"/>
      <c r="C78" s="16" t="s">
        <v>17</v>
      </c>
      <c r="D78" s="25"/>
      <c r="E78" s="25"/>
      <c r="F78" s="25"/>
      <c r="G78" s="25"/>
      <c r="H78" s="113">
        <f>1/3</f>
        <v>0.33333333333333331</v>
      </c>
      <c r="I78" s="113">
        <f>1/3</f>
        <v>0.33333333333333331</v>
      </c>
      <c r="J78" s="25"/>
      <c r="K78" s="25"/>
      <c r="L78" s="25"/>
      <c r="M78" s="25"/>
      <c r="N78" s="25"/>
      <c r="O78" s="25"/>
      <c r="P78" s="25"/>
      <c r="Q78" s="116">
        <f>1-SUM(H78:I78)</f>
        <v>0.33333333333333337</v>
      </c>
      <c r="R78" s="25"/>
      <c r="S78" s="25"/>
      <c r="T78" s="18"/>
    </row>
    <row r="79" spans="2:20" ht="14.4" thickBot="1" x14ac:dyDescent="0.35">
      <c r="B79" s="21"/>
      <c r="C79" s="22" t="s">
        <v>19</v>
      </c>
      <c r="D79" s="23"/>
      <c r="E79" s="23"/>
      <c r="F79" s="23"/>
      <c r="G79" s="23"/>
      <c r="H79" s="115">
        <f>1/3</f>
        <v>0.33333333333333331</v>
      </c>
      <c r="I79" s="115">
        <f>1/3</f>
        <v>0.33333333333333331</v>
      </c>
      <c r="J79" s="23"/>
      <c r="K79" s="23"/>
      <c r="L79" s="23"/>
      <c r="M79" s="23"/>
      <c r="N79" s="23"/>
      <c r="O79" s="23"/>
      <c r="P79" s="23"/>
      <c r="Q79" s="117">
        <f>1-SUM(H79:I79)</f>
        <v>0.33333333333333337</v>
      </c>
      <c r="R79" s="23"/>
      <c r="S79" s="23"/>
      <c r="T79" s="24"/>
    </row>
    <row r="80" spans="2:20" x14ac:dyDescent="0.3"/>
    <row r="81" x14ac:dyDescent="0.3"/>
    <row r="82" x14ac:dyDescent="0.3"/>
    <row r="83" x14ac:dyDescent="0.3"/>
    <row r="84" x14ac:dyDescent="0.3"/>
    <row r="85" x14ac:dyDescent="0.3"/>
    <row r="86" x14ac:dyDescent="0.3"/>
    <row r="87" x14ac:dyDescent="0.3"/>
    <row r="88" x14ac:dyDescent="0.3"/>
    <row r="89" x14ac:dyDescent="0.3"/>
    <row r="90" x14ac:dyDescent="0.3"/>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2E1E1E-D9D6-4C1D-929F-3F7CD0E96246}">
  <sheetPr codeName="Sheet5">
    <tabColor theme="9"/>
  </sheetPr>
  <dimension ref="A1:U80"/>
  <sheetViews>
    <sheetView showGridLines="0" zoomScale="85" zoomScaleNormal="85" workbookViewId="0"/>
  </sheetViews>
  <sheetFormatPr defaultColWidth="0" defaultRowHeight="13.2" zeroHeight="1" x14ac:dyDescent="0.25"/>
  <cols>
    <col min="1" max="1" width="9.109375" customWidth="1"/>
    <col min="2" max="2" width="35.44140625" customWidth="1"/>
    <col min="3" max="10" width="14.109375" customWidth="1"/>
    <col min="11" max="11" width="9.109375" customWidth="1"/>
    <col min="12" max="21" width="0" hidden="1" customWidth="1"/>
    <col min="22" max="16384" width="9.109375" hidden="1"/>
  </cols>
  <sheetData>
    <row r="1" spans="1:17" s="9" customFormat="1" ht="36.75" customHeight="1" x14ac:dyDescent="0.45">
      <c r="A1" s="32" t="s">
        <v>174</v>
      </c>
      <c r="B1" s="8"/>
      <c r="C1" s="8"/>
      <c r="D1" s="8"/>
      <c r="E1" s="8"/>
      <c r="F1" s="8"/>
      <c r="G1" s="8"/>
      <c r="H1" s="8"/>
      <c r="I1" s="8"/>
      <c r="J1" s="8"/>
      <c r="K1" s="8"/>
      <c r="L1" s="8"/>
      <c r="M1" s="8"/>
      <c r="N1" s="8"/>
      <c r="O1" s="8"/>
      <c r="P1" s="8"/>
      <c r="Q1" s="8"/>
    </row>
    <row r="2" spans="1:17" s="9" customFormat="1" ht="13.8" x14ac:dyDescent="0.3"/>
    <row r="3" spans="1:17" s="9" customFormat="1" ht="13.8" x14ac:dyDescent="0.3">
      <c r="A3" s="9">
        <v>1</v>
      </c>
      <c r="B3" s="112" t="s">
        <v>158</v>
      </c>
      <c r="C3" s="112"/>
    </row>
    <row r="4" spans="1:17" s="9" customFormat="1" ht="13.8" x14ac:dyDescent="0.3">
      <c r="A4" s="9">
        <v>2</v>
      </c>
      <c r="B4" s="9" t="s">
        <v>111</v>
      </c>
    </row>
    <row r="5" spans="1:17" s="9" customFormat="1" ht="13.8" x14ac:dyDescent="0.3">
      <c r="A5" s="9">
        <v>3</v>
      </c>
      <c r="B5" s="9" t="s">
        <v>115</v>
      </c>
    </row>
    <row r="6" spans="1:17" s="9" customFormat="1" ht="13.8" x14ac:dyDescent="0.3">
      <c r="A6" s="9">
        <v>4</v>
      </c>
      <c r="B6" s="9" t="s">
        <v>112</v>
      </c>
    </row>
    <row r="7" spans="1:17" s="9" customFormat="1" ht="13.8" x14ac:dyDescent="0.3"/>
    <row r="8" spans="1:17" s="9" customFormat="1" ht="23.4" x14ac:dyDescent="0.45">
      <c r="A8" s="32" t="s">
        <v>113</v>
      </c>
      <c r="B8" s="8"/>
      <c r="C8" s="8"/>
      <c r="D8" s="8"/>
      <c r="E8" s="8"/>
      <c r="F8" s="8"/>
      <c r="G8" s="8"/>
      <c r="H8" s="8"/>
      <c r="I8" s="8"/>
      <c r="J8" s="8"/>
    </row>
    <row r="9" spans="1:17" s="9" customFormat="1" ht="14.4" thickBot="1" x14ac:dyDescent="0.35">
      <c r="B9" s="10"/>
    </row>
    <row r="10" spans="1:17" s="9" customFormat="1" ht="14.4" thickBot="1" x14ac:dyDescent="0.35">
      <c r="B10" s="60"/>
      <c r="C10" s="61" t="s">
        <v>65</v>
      </c>
      <c r="D10" s="52"/>
      <c r="E10" s="52"/>
      <c r="F10" s="62"/>
      <c r="G10" s="52"/>
      <c r="H10" s="52"/>
      <c r="I10" s="53"/>
    </row>
    <row r="11" spans="1:17" s="9" customFormat="1" ht="32.4" thickBot="1" x14ac:dyDescent="0.35">
      <c r="B11" s="63" t="s">
        <v>53</v>
      </c>
      <c r="C11" s="140" t="s">
        <v>14</v>
      </c>
      <c r="D11" s="140" t="s">
        <v>55</v>
      </c>
      <c r="E11" s="140" t="s">
        <v>56</v>
      </c>
      <c r="F11" s="140" t="s">
        <v>18</v>
      </c>
      <c r="G11" s="140" t="s">
        <v>57</v>
      </c>
      <c r="H11" s="140" t="s">
        <v>58</v>
      </c>
      <c r="I11" s="140" t="s">
        <v>15</v>
      </c>
    </row>
    <row r="12" spans="1:17" s="9" customFormat="1" ht="13.8" x14ac:dyDescent="0.3">
      <c r="B12" s="33" t="s">
        <v>59</v>
      </c>
      <c r="C12" s="25"/>
      <c r="D12" s="25"/>
      <c r="E12" s="25"/>
      <c r="F12" s="25"/>
      <c r="G12" s="25"/>
      <c r="H12" s="25"/>
      <c r="I12" s="18"/>
    </row>
    <row r="13" spans="1:17" s="9" customFormat="1" ht="13.8" x14ac:dyDescent="0.3">
      <c r="B13" s="34">
        <v>0</v>
      </c>
      <c r="C13" s="42">
        <v>100</v>
      </c>
      <c r="D13" s="130">
        <f t="shared" ref="D13:I16" si="0">$C13</f>
        <v>100</v>
      </c>
      <c r="E13" s="130">
        <f t="shared" si="0"/>
        <v>100</v>
      </c>
      <c r="F13" s="130">
        <f t="shared" si="0"/>
        <v>100</v>
      </c>
      <c r="G13" s="130">
        <f t="shared" si="0"/>
        <v>100</v>
      </c>
      <c r="H13" s="130">
        <f t="shared" si="0"/>
        <v>100</v>
      </c>
      <c r="I13" s="131">
        <f t="shared" si="0"/>
        <v>100</v>
      </c>
    </row>
    <row r="14" spans="1:17" s="9" customFormat="1" ht="13.8" x14ac:dyDescent="0.3">
      <c r="B14" s="34">
        <v>-1</v>
      </c>
      <c r="C14" s="125">
        <v>90</v>
      </c>
      <c r="D14" s="126">
        <f t="shared" si="0"/>
        <v>90</v>
      </c>
      <c r="E14" s="126">
        <f t="shared" si="0"/>
        <v>90</v>
      </c>
      <c r="F14" s="126">
        <f t="shared" si="0"/>
        <v>90</v>
      </c>
      <c r="G14" s="126">
        <f t="shared" si="0"/>
        <v>90</v>
      </c>
      <c r="H14" s="126">
        <f t="shared" si="0"/>
        <v>90</v>
      </c>
      <c r="I14" s="127">
        <f t="shared" si="0"/>
        <v>90</v>
      </c>
    </row>
    <row r="15" spans="1:17" s="9" customFormat="1" ht="13.8" x14ac:dyDescent="0.3">
      <c r="B15" s="34">
        <v>-2</v>
      </c>
      <c r="C15" s="125">
        <v>50</v>
      </c>
      <c r="D15" s="126">
        <f t="shared" si="0"/>
        <v>50</v>
      </c>
      <c r="E15" s="126">
        <f t="shared" si="0"/>
        <v>50</v>
      </c>
      <c r="F15" s="126">
        <f t="shared" si="0"/>
        <v>50</v>
      </c>
      <c r="G15" s="126">
        <f t="shared" si="0"/>
        <v>50</v>
      </c>
      <c r="H15" s="126">
        <f t="shared" si="0"/>
        <v>50</v>
      </c>
      <c r="I15" s="127">
        <f t="shared" si="0"/>
        <v>50</v>
      </c>
    </row>
    <row r="16" spans="1:17" s="9" customFormat="1" ht="13.8" x14ac:dyDescent="0.3">
      <c r="B16" s="34">
        <v>-3</v>
      </c>
      <c r="C16" s="42">
        <v>0</v>
      </c>
      <c r="D16" s="130">
        <f t="shared" si="0"/>
        <v>0</v>
      </c>
      <c r="E16" s="130">
        <f t="shared" si="0"/>
        <v>0</v>
      </c>
      <c r="F16" s="130">
        <f t="shared" si="0"/>
        <v>0</v>
      </c>
      <c r="G16" s="130">
        <f t="shared" si="0"/>
        <v>0</v>
      </c>
      <c r="H16" s="130">
        <f t="shared" si="0"/>
        <v>0</v>
      </c>
      <c r="I16" s="131">
        <f t="shared" si="0"/>
        <v>0</v>
      </c>
    </row>
    <row r="17" spans="2:9" s="9" customFormat="1" ht="13.8" x14ac:dyDescent="0.3">
      <c r="B17" s="33" t="s">
        <v>60</v>
      </c>
      <c r="C17" s="128"/>
      <c r="D17" s="128"/>
      <c r="E17" s="128"/>
      <c r="F17" s="128"/>
      <c r="G17" s="128"/>
      <c r="H17" s="128"/>
      <c r="I17" s="129"/>
    </row>
    <row r="18" spans="2:9" s="9" customFormat="1" ht="13.8" x14ac:dyDescent="0.3">
      <c r="B18" s="34">
        <v>0</v>
      </c>
      <c r="C18" s="42">
        <v>100</v>
      </c>
      <c r="D18" s="130">
        <f t="shared" ref="D18:I21" si="1">$C18</f>
        <v>100</v>
      </c>
      <c r="E18" s="130">
        <f t="shared" si="1"/>
        <v>100</v>
      </c>
      <c r="F18" s="130">
        <f t="shared" si="1"/>
        <v>100</v>
      </c>
      <c r="G18" s="130">
        <f t="shared" si="1"/>
        <v>100</v>
      </c>
      <c r="H18" s="130">
        <f t="shared" si="1"/>
        <v>100</v>
      </c>
      <c r="I18" s="131">
        <f t="shared" si="1"/>
        <v>100</v>
      </c>
    </row>
    <row r="19" spans="2:9" s="9" customFormat="1" ht="13.8" x14ac:dyDescent="0.3">
      <c r="B19" s="34">
        <v>-1</v>
      </c>
      <c r="C19" s="125">
        <v>75</v>
      </c>
      <c r="D19" s="126">
        <f t="shared" si="1"/>
        <v>75</v>
      </c>
      <c r="E19" s="126">
        <f t="shared" si="1"/>
        <v>75</v>
      </c>
      <c r="F19" s="126">
        <f t="shared" si="1"/>
        <v>75</v>
      </c>
      <c r="G19" s="126">
        <f t="shared" si="1"/>
        <v>75</v>
      </c>
      <c r="H19" s="126">
        <f t="shared" si="1"/>
        <v>75</v>
      </c>
      <c r="I19" s="127">
        <f t="shared" si="1"/>
        <v>75</v>
      </c>
    </row>
    <row r="20" spans="2:9" s="9" customFormat="1" ht="13.8" x14ac:dyDescent="0.3">
      <c r="B20" s="34">
        <v>-2</v>
      </c>
      <c r="C20" s="125">
        <v>50</v>
      </c>
      <c r="D20" s="126">
        <f t="shared" si="1"/>
        <v>50</v>
      </c>
      <c r="E20" s="126">
        <f t="shared" si="1"/>
        <v>50</v>
      </c>
      <c r="F20" s="126">
        <f t="shared" si="1"/>
        <v>50</v>
      </c>
      <c r="G20" s="126">
        <f t="shared" si="1"/>
        <v>50</v>
      </c>
      <c r="H20" s="126">
        <f t="shared" si="1"/>
        <v>50</v>
      </c>
      <c r="I20" s="127">
        <f t="shared" si="1"/>
        <v>50</v>
      </c>
    </row>
    <row r="21" spans="2:9" s="9" customFormat="1" ht="13.8" x14ac:dyDescent="0.3">
      <c r="B21" s="34">
        <v>-3</v>
      </c>
      <c r="C21" s="42">
        <v>0</v>
      </c>
      <c r="D21" s="130">
        <f t="shared" si="1"/>
        <v>0</v>
      </c>
      <c r="E21" s="130">
        <f t="shared" si="1"/>
        <v>0</v>
      </c>
      <c r="F21" s="130">
        <f t="shared" si="1"/>
        <v>0</v>
      </c>
      <c r="G21" s="130">
        <f t="shared" si="1"/>
        <v>0</v>
      </c>
      <c r="H21" s="130">
        <f t="shared" si="1"/>
        <v>0</v>
      </c>
      <c r="I21" s="131">
        <f t="shared" si="1"/>
        <v>0</v>
      </c>
    </row>
    <row r="22" spans="2:9" s="9" customFormat="1" ht="13.8" x14ac:dyDescent="0.3">
      <c r="B22" s="34" t="s">
        <v>61</v>
      </c>
      <c r="C22" s="130"/>
      <c r="D22" s="130"/>
      <c r="E22" s="130"/>
      <c r="F22" s="130"/>
      <c r="G22" s="130"/>
      <c r="H22" s="130"/>
      <c r="I22" s="131"/>
    </row>
    <row r="23" spans="2:9" s="9" customFormat="1" ht="13.8" x14ac:dyDescent="0.3">
      <c r="B23" s="34">
        <v>0</v>
      </c>
      <c r="C23" s="42">
        <v>100</v>
      </c>
      <c r="D23" s="130">
        <f t="shared" ref="D23:I26" si="2">$C23</f>
        <v>100</v>
      </c>
      <c r="E23" s="130">
        <f t="shared" si="2"/>
        <v>100</v>
      </c>
      <c r="F23" s="130">
        <f t="shared" si="2"/>
        <v>100</v>
      </c>
      <c r="G23" s="130">
        <f t="shared" si="2"/>
        <v>100</v>
      </c>
      <c r="H23" s="130">
        <f t="shared" si="2"/>
        <v>100</v>
      </c>
      <c r="I23" s="131">
        <f t="shared" si="2"/>
        <v>100</v>
      </c>
    </row>
    <row r="24" spans="2:9" s="9" customFormat="1" ht="13.8" x14ac:dyDescent="0.3">
      <c r="B24" s="34">
        <v>-1</v>
      </c>
      <c r="C24" s="125">
        <v>90</v>
      </c>
      <c r="D24" s="126">
        <f t="shared" si="2"/>
        <v>90</v>
      </c>
      <c r="E24" s="126">
        <f t="shared" si="2"/>
        <v>90</v>
      </c>
      <c r="F24" s="126">
        <f t="shared" si="2"/>
        <v>90</v>
      </c>
      <c r="G24" s="126">
        <f t="shared" si="2"/>
        <v>90</v>
      </c>
      <c r="H24" s="126">
        <f t="shared" si="2"/>
        <v>90</v>
      </c>
      <c r="I24" s="127">
        <f t="shared" si="2"/>
        <v>90</v>
      </c>
    </row>
    <row r="25" spans="2:9" s="9" customFormat="1" ht="13.8" x14ac:dyDescent="0.3">
      <c r="B25" s="34">
        <v>-2</v>
      </c>
      <c r="C25" s="125">
        <v>70</v>
      </c>
      <c r="D25" s="126">
        <f t="shared" si="2"/>
        <v>70</v>
      </c>
      <c r="E25" s="126">
        <f t="shared" si="2"/>
        <v>70</v>
      </c>
      <c r="F25" s="126">
        <f t="shared" si="2"/>
        <v>70</v>
      </c>
      <c r="G25" s="126">
        <f t="shared" si="2"/>
        <v>70</v>
      </c>
      <c r="H25" s="126">
        <f t="shared" si="2"/>
        <v>70</v>
      </c>
      <c r="I25" s="127">
        <f t="shared" si="2"/>
        <v>70</v>
      </c>
    </row>
    <row r="26" spans="2:9" s="9" customFormat="1" ht="13.8" x14ac:dyDescent="0.3">
      <c r="B26" s="34">
        <v>-3</v>
      </c>
      <c r="C26" s="42">
        <v>0</v>
      </c>
      <c r="D26" s="130">
        <f t="shared" si="2"/>
        <v>0</v>
      </c>
      <c r="E26" s="130">
        <f t="shared" si="2"/>
        <v>0</v>
      </c>
      <c r="F26" s="130">
        <f t="shared" si="2"/>
        <v>0</v>
      </c>
      <c r="G26" s="130">
        <f t="shared" si="2"/>
        <v>0</v>
      </c>
      <c r="H26" s="130">
        <f t="shared" si="2"/>
        <v>0</v>
      </c>
      <c r="I26" s="131">
        <f t="shared" si="2"/>
        <v>0</v>
      </c>
    </row>
    <row r="27" spans="2:9" s="9" customFormat="1" ht="13.8" x14ac:dyDescent="0.3">
      <c r="B27" s="34"/>
      <c r="C27" s="130"/>
      <c r="D27" s="130"/>
      <c r="E27" s="130"/>
      <c r="F27" s="130"/>
      <c r="G27" s="130"/>
      <c r="H27" s="130"/>
      <c r="I27" s="131"/>
    </row>
    <row r="28" spans="2:9" s="9" customFormat="1" ht="13.8" x14ac:dyDescent="0.3">
      <c r="B28" s="33" t="s">
        <v>62</v>
      </c>
      <c r="C28" s="130"/>
      <c r="D28" s="130"/>
      <c r="E28" s="130"/>
      <c r="F28" s="130"/>
      <c r="G28" s="130"/>
      <c r="H28" s="130"/>
      <c r="I28" s="131"/>
    </row>
    <row r="29" spans="2:9" s="9" customFormat="1" ht="13.8" x14ac:dyDescent="0.3">
      <c r="B29" s="34">
        <v>3</v>
      </c>
      <c r="C29" s="42">
        <v>100</v>
      </c>
      <c r="D29" s="130">
        <f t="shared" ref="D29:I32" si="3">$C29</f>
        <v>100</v>
      </c>
      <c r="E29" s="130">
        <f t="shared" si="3"/>
        <v>100</v>
      </c>
      <c r="F29" s="130">
        <f t="shared" si="3"/>
        <v>100</v>
      </c>
      <c r="G29" s="130">
        <f t="shared" si="3"/>
        <v>100</v>
      </c>
      <c r="H29" s="130">
        <f t="shared" si="3"/>
        <v>100</v>
      </c>
      <c r="I29" s="131">
        <f t="shared" si="3"/>
        <v>100</v>
      </c>
    </row>
    <row r="30" spans="2:9" s="9" customFormat="1" ht="13.8" x14ac:dyDescent="0.3">
      <c r="B30" s="34">
        <v>2</v>
      </c>
      <c r="C30" s="125">
        <v>50</v>
      </c>
      <c r="D30" s="126">
        <f t="shared" si="3"/>
        <v>50</v>
      </c>
      <c r="E30" s="126">
        <f t="shared" si="3"/>
        <v>50</v>
      </c>
      <c r="F30" s="126">
        <f t="shared" si="3"/>
        <v>50</v>
      </c>
      <c r="G30" s="126">
        <f t="shared" si="3"/>
        <v>50</v>
      </c>
      <c r="H30" s="126">
        <f t="shared" si="3"/>
        <v>50</v>
      </c>
      <c r="I30" s="127">
        <f t="shared" si="3"/>
        <v>50</v>
      </c>
    </row>
    <row r="31" spans="2:9" s="9" customFormat="1" ht="13.8" x14ac:dyDescent="0.3">
      <c r="B31" s="34">
        <v>1</v>
      </c>
      <c r="C31" s="125">
        <v>10</v>
      </c>
      <c r="D31" s="126">
        <f t="shared" si="3"/>
        <v>10</v>
      </c>
      <c r="E31" s="126">
        <f t="shared" si="3"/>
        <v>10</v>
      </c>
      <c r="F31" s="126">
        <f t="shared" si="3"/>
        <v>10</v>
      </c>
      <c r="G31" s="126">
        <f t="shared" si="3"/>
        <v>10</v>
      </c>
      <c r="H31" s="126">
        <f t="shared" si="3"/>
        <v>10</v>
      </c>
      <c r="I31" s="127">
        <f t="shared" si="3"/>
        <v>10</v>
      </c>
    </row>
    <row r="32" spans="2:9" s="9" customFormat="1" ht="13.8" x14ac:dyDescent="0.3">
      <c r="B32" s="34">
        <v>0</v>
      </c>
      <c r="C32" s="42">
        <v>0</v>
      </c>
      <c r="D32" s="130">
        <f t="shared" si="3"/>
        <v>0</v>
      </c>
      <c r="E32" s="130">
        <f t="shared" si="3"/>
        <v>0</v>
      </c>
      <c r="F32" s="130">
        <f t="shared" si="3"/>
        <v>0</v>
      </c>
      <c r="G32" s="130">
        <f t="shared" si="3"/>
        <v>0</v>
      </c>
      <c r="H32" s="130">
        <f t="shared" si="3"/>
        <v>0</v>
      </c>
      <c r="I32" s="131">
        <f t="shared" si="3"/>
        <v>0</v>
      </c>
    </row>
    <row r="33" spans="1:10" s="9" customFormat="1" ht="13.8" x14ac:dyDescent="0.3">
      <c r="B33" s="33" t="s">
        <v>63</v>
      </c>
      <c r="C33" s="42"/>
      <c r="D33" s="130"/>
      <c r="E33" s="130"/>
      <c r="F33" s="130"/>
      <c r="G33" s="130"/>
      <c r="H33" s="130"/>
      <c r="I33" s="131"/>
    </row>
    <row r="34" spans="1:10" s="9" customFormat="1" ht="13.8" x14ac:dyDescent="0.3">
      <c r="B34" s="34">
        <v>3</v>
      </c>
      <c r="C34" s="42">
        <v>100</v>
      </c>
      <c r="D34" s="130">
        <f t="shared" ref="D34:I37" si="4">$C34</f>
        <v>100</v>
      </c>
      <c r="E34" s="130">
        <f t="shared" si="4"/>
        <v>100</v>
      </c>
      <c r="F34" s="130">
        <f t="shared" si="4"/>
        <v>100</v>
      </c>
      <c r="G34" s="130">
        <f t="shared" si="4"/>
        <v>100</v>
      </c>
      <c r="H34" s="130">
        <f t="shared" si="4"/>
        <v>100</v>
      </c>
      <c r="I34" s="131">
        <f t="shared" si="4"/>
        <v>100</v>
      </c>
    </row>
    <row r="35" spans="1:10" s="9" customFormat="1" ht="13.8" x14ac:dyDescent="0.3">
      <c r="B35" s="34">
        <v>2</v>
      </c>
      <c r="C35" s="125">
        <v>50</v>
      </c>
      <c r="D35" s="126">
        <f t="shared" si="4"/>
        <v>50</v>
      </c>
      <c r="E35" s="126">
        <f t="shared" si="4"/>
        <v>50</v>
      </c>
      <c r="F35" s="126">
        <f t="shared" si="4"/>
        <v>50</v>
      </c>
      <c r="G35" s="126">
        <f t="shared" si="4"/>
        <v>50</v>
      </c>
      <c r="H35" s="126">
        <f t="shared" si="4"/>
        <v>50</v>
      </c>
      <c r="I35" s="127">
        <f t="shared" si="4"/>
        <v>50</v>
      </c>
    </row>
    <row r="36" spans="1:10" s="9" customFormat="1" ht="13.8" x14ac:dyDescent="0.3">
      <c r="B36" s="34">
        <v>1</v>
      </c>
      <c r="C36" s="125">
        <v>25</v>
      </c>
      <c r="D36" s="126">
        <f t="shared" si="4"/>
        <v>25</v>
      </c>
      <c r="E36" s="126">
        <f t="shared" si="4"/>
        <v>25</v>
      </c>
      <c r="F36" s="126">
        <f t="shared" si="4"/>
        <v>25</v>
      </c>
      <c r="G36" s="126">
        <f t="shared" si="4"/>
        <v>25</v>
      </c>
      <c r="H36" s="126">
        <f t="shared" si="4"/>
        <v>25</v>
      </c>
      <c r="I36" s="127">
        <f t="shared" si="4"/>
        <v>25</v>
      </c>
    </row>
    <row r="37" spans="1:10" s="9" customFormat="1" ht="13.8" x14ac:dyDescent="0.3">
      <c r="B37" s="34">
        <v>0</v>
      </c>
      <c r="C37" s="42">
        <v>0</v>
      </c>
      <c r="D37" s="130">
        <f t="shared" si="4"/>
        <v>0</v>
      </c>
      <c r="E37" s="130">
        <f t="shared" si="4"/>
        <v>0</v>
      </c>
      <c r="F37" s="130">
        <f t="shared" si="4"/>
        <v>0</v>
      </c>
      <c r="G37" s="130">
        <f t="shared" si="4"/>
        <v>0</v>
      </c>
      <c r="H37" s="130">
        <f t="shared" si="4"/>
        <v>0</v>
      </c>
      <c r="I37" s="131">
        <f t="shared" si="4"/>
        <v>0</v>
      </c>
    </row>
    <row r="38" spans="1:10" s="9" customFormat="1" ht="13.8" x14ac:dyDescent="0.3">
      <c r="B38" s="34" t="s">
        <v>64</v>
      </c>
      <c r="C38" s="130"/>
      <c r="D38" s="130"/>
      <c r="E38" s="130"/>
      <c r="F38" s="130"/>
      <c r="G38" s="130"/>
      <c r="H38" s="130"/>
      <c r="I38" s="131"/>
    </row>
    <row r="39" spans="1:10" s="9" customFormat="1" ht="13.8" x14ac:dyDescent="0.3">
      <c r="B39" s="34">
        <v>3</v>
      </c>
      <c r="C39" s="42">
        <v>100</v>
      </c>
      <c r="D39" s="130">
        <f t="shared" ref="D39:I42" si="5">$C39</f>
        <v>100</v>
      </c>
      <c r="E39" s="130">
        <f t="shared" si="5"/>
        <v>100</v>
      </c>
      <c r="F39" s="130">
        <f t="shared" si="5"/>
        <v>100</v>
      </c>
      <c r="G39" s="130">
        <f t="shared" si="5"/>
        <v>100</v>
      </c>
      <c r="H39" s="130">
        <f t="shared" si="5"/>
        <v>100</v>
      </c>
      <c r="I39" s="131">
        <f t="shared" si="5"/>
        <v>100</v>
      </c>
    </row>
    <row r="40" spans="1:10" s="9" customFormat="1" ht="13.8" x14ac:dyDescent="0.3">
      <c r="B40" s="34">
        <v>2</v>
      </c>
      <c r="C40" s="125">
        <v>30</v>
      </c>
      <c r="D40" s="126">
        <f t="shared" si="5"/>
        <v>30</v>
      </c>
      <c r="E40" s="126">
        <f t="shared" si="5"/>
        <v>30</v>
      </c>
      <c r="F40" s="126">
        <f t="shared" si="5"/>
        <v>30</v>
      </c>
      <c r="G40" s="126">
        <f t="shared" si="5"/>
        <v>30</v>
      </c>
      <c r="H40" s="126">
        <f t="shared" si="5"/>
        <v>30</v>
      </c>
      <c r="I40" s="127">
        <f t="shared" si="5"/>
        <v>30</v>
      </c>
    </row>
    <row r="41" spans="1:10" s="9" customFormat="1" ht="13.8" x14ac:dyDescent="0.3">
      <c r="B41" s="34">
        <v>1</v>
      </c>
      <c r="C41" s="125">
        <v>10</v>
      </c>
      <c r="D41" s="126">
        <f t="shared" si="5"/>
        <v>10</v>
      </c>
      <c r="E41" s="126">
        <f t="shared" si="5"/>
        <v>10</v>
      </c>
      <c r="F41" s="126">
        <f t="shared" si="5"/>
        <v>10</v>
      </c>
      <c r="G41" s="126">
        <f t="shared" si="5"/>
        <v>10</v>
      </c>
      <c r="H41" s="126">
        <f t="shared" si="5"/>
        <v>10</v>
      </c>
      <c r="I41" s="127">
        <f t="shared" si="5"/>
        <v>10</v>
      </c>
    </row>
    <row r="42" spans="1:10" s="9" customFormat="1" ht="14.4" thickBot="1" x14ac:dyDescent="0.35">
      <c r="B42" s="39">
        <v>0</v>
      </c>
      <c r="C42" s="134">
        <v>0</v>
      </c>
      <c r="D42" s="135">
        <f t="shared" si="5"/>
        <v>0</v>
      </c>
      <c r="E42" s="135">
        <f t="shared" si="5"/>
        <v>0</v>
      </c>
      <c r="F42" s="135">
        <f t="shared" si="5"/>
        <v>0</v>
      </c>
      <c r="G42" s="135">
        <f t="shared" si="5"/>
        <v>0</v>
      </c>
      <c r="H42" s="135">
        <f t="shared" si="5"/>
        <v>0</v>
      </c>
      <c r="I42" s="136">
        <f t="shared" si="5"/>
        <v>0</v>
      </c>
    </row>
    <row r="43" spans="1:10" s="9" customFormat="1" ht="13.8" x14ac:dyDescent="0.3"/>
    <row r="44" spans="1:10" x14ac:dyDescent="0.25"/>
    <row r="45" spans="1:10" x14ac:dyDescent="0.25"/>
    <row r="46" spans="1:10" s="9" customFormat="1" ht="22.8" x14ac:dyDescent="0.4">
      <c r="A46" s="32" t="s">
        <v>114</v>
      </c>
      <c r="B46" s="32"/>
      <c r="C46" s="32"/>
      <c r="D46" s="32"/>
      <c r="E46" s="32"/>
      <c r="F46" s="32"/>
      <c r="G46" s="32"/>
      <c r="H46" s="32"/>
      <c r="I46" s="32"/>
      <c r="J46" s="32"/>
    </row>
    <row r="47" spans="1:10" x14ac:dyDescent="0.25"/>
    <row r="48" spans="1:10" ht="13.8" thickBot="1" x14ac:dyDescent="0.3"/>
    <row r="49" spans="2:9" ht="31.8" thickBot="1" x14ac:dyDescent="0.3">
      <c r="B49" s="56"/>
      <c r="C49" s="140" t="s">
        <v>14</v>
      </c>
      <c r="D49" s="140" t="s">
        <v>55</v>
      </c>
      <c r="E49" s="140" t="s">
        <v>56</v>
      </c>
      <c r="F49" s="140" t="s">
        <v>18</v>
      </c>
      <c r="G49" s="140" t="s">
        <v>57</v>
      </c>
      <c r="H49" s="140" t="s">
        <v>58</v>
      </c>
      <c r="I49" s="140" t="s">
        <v>15</v>
      </c>
    </row>
    <row r="50" spans="2:9" ht="15" thickBot="1" x14ac:dyDescent="0.35">
      <c r="B50" s="12" t="s">
        <v>68</v>
      </c>
      <c r="C50" s="64"/>
      <c r="D50" s="64"/>
      <c r="E50" s="64"/>
      <c r="F50" s="64"/>
      <c r="G50" s="64"/>
      <c r="H50" s="64"/>
      <c r="I50" s="65"/>
    </row>
    <row r="51" spans="2:9" ht="13.8" x14ac:dyDescent="0.3">
      <c r="B51" s="33" t="s">
        <v>59</v>
      </c>
      <c r="C51" s="132">
        <f>1/3</f>
        <v>0.33333333333333331</v>
      </c>
      <c r="D51" s="132">
        <f t="shared" ref="D51:I51" si="6">$C51</f>
        <v>0.33333333333333331</v>
      </c>
      <c r="E51" s="132">
        <f t="shared" si="6"/>
        <v>0.33333333333333331</v>
      </c>
      <c r="F51" s="132">
        <f t="shared" si="6"/>
        <v>0.33333333333333331</v>
      </c>
      <c r="G51" s="132">
        <f t="shared" si="6"/>
        <v>0.33333333333333331</v>
      </c>
      <c r="H51" s="132">
        <f t="shared" si="6"/>
        <v>0.33333333333333331</v>
      </c>
      <c r="I51" s="133">
        <f t="shared" si="6"/>
        <v>0.33333333333333331</v>
      </c>
    </row>
    <row r="52" spans="2:9" ht="13.8" x14ac:dyDescent="0.3">
      <c r="B52" s="33" t="s">
        <v>60</v>
      </c>
      <c r="C52" s="132">
        <f>1/3</f>
        <v>0.33333333333333331</v>
      </c>
      <c r="D52" s="132">
        <f t="shared" ref="D52:I52" si="7">$C52</f>
        <v>0.33333333333333331</v>
      </c>
      <c r="E52" s="132">
        <f t="shared" si="7"/>
        <v>0.33333333333333331</v>
      </c>
      <c r="F52" s="132">
        <f t="shared" si="7"/>
        <v>0.33333333333333331</v>
      </c>
      <c r="G52" s="132">
        <f t="shared" si="7"/>
        <v>0.33333333333333331</v>
      </c>
      <c r="H52" s="132">
        <f t="shared" si="7"/>
        <v>0.33333333333333331</v>
      </c>
      <c r="I52" s="133">
        <f t="shared" si="7"/>
        <v>0.33333333333333331</v>
      </c>
    </row>
    <row r="53" spans="2:9" ht="13.8" x14ac:dyDescent="0.3">
      <c r="B53" s="34" t="s">
        <v>61</v>
      </c>
      <c r="C53" s="137">
        <f>1-SUM(C51:C52)</f>
        <v>0.33333333333333337</v>
      </c>
      <c r="D53" s="137">
        <f t="shared" ref="D53:I53" si="8">1-SUM(D51:D52)</f>
        <v>0.33333333333333337</v>
      </c>
      <c r="E53" s="137">
        <f t="shared" si="8"/>
        <v>0.33333333333333337</v>
      </c>
      <c r="F53" s="137">
        <f t="shared" si="8"/>
        <v>0.33333333333333337</v>
      </c>
      <c r="G53" s="137">
        <f t="shared" si="8"/>
        <v>0.33333333333333337</v>
      </c>
      <c r="H53" s="137">
        <f t="shared" si="8"/>
        <v>0.33333333333333337</v>
      </c>
      <c r="I53" s="138">
        <f t="shared" si="8"/>
        <v>0.33333333333333337</v>
      </c>
    </row>
    <row r="54" spans="2:9" ht="13.8" x14ac:dyDescent="0.3">
      <c r="B54" s="34"/>
      <c r="C54" s="40"/>
      <c r="D54" s="40"/>
      <c r="E54" s="40"/>
      <c r="F54" s="40"/>
      <c r="G54" s="40"/>
      <c r="H54" s="40"/>
      <c r="I54" s="41"/>
    </row>
    <row r="55" spans="2:9" ht="13.8" x14ac:dyDescent="0.3">
      <c r="B55" s="33" t="s">
        <v>62</v>
      </c>
      <c r="C55" s="132">
        <f>1/3</f>
        <v>0.33333333333333331</v>
      </c>
      <c r="D55" s="132">
        <f t="shared" ref="D55:I55" si="9">$C55</f>
        <v>0.33333333333333331</v>
      </c>
      <c r="E55" s="132">
        <f t="shared" si="9"/>
        <v>0.33333333333333331</v>
      </c>
      <c r="F55" s="132">
        <f t="shared" si="9"/>
        <v>0.33333333333333331</v>
      </c>
      <c r="G55" s="132">
        <f t="shared" si="9"/>
        <v>0.33333333333333331</v>
      </c>
      <c r="H55" s="132">
        <f t="shared" si="9"/>
        <v>0.33333333333333331</v>
      </c>
      <c r="I55" s="133">
        <f t="shared" si="9"/>
        <v>0.33333333333333331</v>
      </c>
    </row>
    <row r="56" spans="2:9" ht="13.8" x14ac:dyDescent="0.3">
      <c r="B56" s="33" t="s">
        <v>63</v>
      </c>
      <c r="C56" s="132">
        <f>1/3</f>
        <v>0.33333333333333331</v>
      </c>
      <c r="D56" s="132">
        <f t="shared" ref="D56:I56" si="10">$C56</f>
        <v>0.33333333333333331</v>
      </c>
      <c r="E56" s="132">
        <f t="shared" si="10"/>
        <v>0.33333333333333331</v>
      </c>
      <c r="F56" s="132">
        <f t="shared" si="10"/>
        <v>0.33333333333333331</v>
      </c>
      <c r="G56" s="132">
        <f t="shared" si="10"/>
        <v>0.33333333333333331</v>
      </c>
      <c r="H56" s="132">
        <f t="shared" si="10"/>
        <v>0.33333333333333331</v>
      </c>
      <c r="I56" s="133">
        <f t="shared" si="10"/>
        <v>0.33333333333333331</v>
      </c>
    </row>
    <row r="57" spans="2:9" ht="13.8" x14ac:dyDescent="0.3">
      <c r="B57" s="34" t="s">
        <v>64</v>
      </c>
      <c r="C57" s="137">
        <f>1-SUM(C55:C56)</f>
        <v>0.33333333333333337</v>
      </c>
      <c r="D57" s="137">
        <f t="shared" ref="D57:I57" si="11">1-SUM(D55:D56)</f>
        <v>0.33333333333333337</v>
      </c>
      <c r="E57" s="137">
        <f t="shared" si="11"/>
        <v>0.33333333333333337</v>
      </c>
      <c r="F57" s="137">
        <f t="shared" si="11"/>
        <v>0.33333333333333337</v>
      </c>
      <c r="G57" s="137">
        <f t="shared" si="11"/>
        <v>0.33333333333333337</v>
      </c>
      <c r="H57" s="137">
        <f t="shared" si="11"/>
        <v>0.33333333333333337</v>
      </c>
      <c r="I57" s="138">
        <f t="shared" si="11"/>
        <v>0.33333333333333337</v>
      </c>
    </row>
    <row r="58" spans="2:9" ht="13.8" x14ac:dyDescent="0.3">
      <c r="B58" s="16"/>
      <c r="C58" s="31"/>
      <c r="D58" s="31"/>
      <c r="E58" s="31"/>
      <c r="F58" s="31"/>
      <c r="G58" s="31"/>
      <c r="H58" s="31"/>
      <c r="I58" s="2"/>
    </row>
    <row r="59" spans="2:9" ht="15" thickBot="1" x14ac:dyDescent="0.35">
      <c r="B59" s="19" t="s">
        <v>67</v>
      </c>
      <c r="C59" s="31"/>
      <c r="D59" s="31"/>
      <c r="E59" s="31"/>
      <c r="F59" s="31"/>
      <c r="G59" s="31"/>
      <c r="H59" s="31"/>
      <c r="I59" s="2"/>
    </row>
    <row r="60" spans="2:9" ht="13.8" x14ac:dyDescent="0.3">
      <c r="B60" s="16" t="s">
        <v>51</v>
      </c>
      <c r="C60" s="35"/>
      <c r="D60" s="35"/>
      <c r="E60" s="40">
        <v>1</v>
      </c>
      <c r="F60" s="35"/>
      <c r="G60" s="35"/>
      <c r="H60" s="35"/>
      <c r="I60" s="36"/>
    </row>
    <row r="61" spans="2:9" ht="13.8" x14ac:dyDescent="0.3">
      <c r="B61" s="16" t="s">
        <v>12</v>
      </c>
      <c r="C61" s="35"/>
      <c r="D61" s="35"/>
      <c r="E61" s="40">
        <v>1</v>
      </c>
      <c r="F61" s="35"/>
      <c r="G61" s="35"/>
      <c r="H61" s="35"/>
      <c r="I61" s="36"/>
    </row>
    <row r="62" spans="2:9" ht="13.8" x14ac:dyDescent="0.3">
      <c r="B62" s="16" t="s">
        <v>20</v>
      </c>
      <c r="C62" s="35"/>
      <c r="D62" s="35"/>
      <c r="E62" s="35"/>
      <c r="F62" s="35"/>
      <c r="G62" s="35"/>
      <c r="H62" s="40">
        <v>1</v>
      </c>
      <c r="I62" s="36"/>
    </row>
    <row r="63" spans="2:9" ht="13.8" x14ac:dyDescent="0.3">
      <c r="B63" s="16" t="s">
        <v>13</v>
      </c>
      <c r="C63" s="35"/>
      <c r="D63" s="35"/>
      <c r="E63" s="35"/>
      <c r="F63" s="35"/>
      <c r="G63" s="35"/>
      <c r="H63" s="40">
        <v>1</v>
      </c>
      <c r="I63" s="36"/>
    </row>
    <row r="64" spans="2:9" ht="13.8" x14ac:dyDescent="0.3">
      <c r="B64" s="16" t="s">
        <v>205</v>
      </c>
      <c r="C64" s="132">
        <v>0.5</v>
      </c>
      <c r="D64" s="35"/>
      <c r="E64" s="35"/>
      <c r="F64" s="35"/>
      <c r="G64" s="35"/>
      <c r="H64" s="35"/>
      <c r="I64" s="138">
        <f>1-C64</f>
        <v>0.5</v>
      </c>
    </row>
    <row r="65" spans="2:9" ht="13.8" x14ac:dyDescent="0.3">
      <c r="B65" s="16" t="s">
        <v>206</v>
      </c>
      <c r="C65" s="132">
        <v>0.5</v>
      </c>
      <c r="D65" s="35"/>
      <c r="E65" s="35"/>
      <c r="F65" s="35"/>
      <c r="G65" s="35"/>
      <c r="H65" s="35"/>
      <c r="I65" s="138">
        <f>1-C65</f>
        <v>0.5</v>
      </c>
    </row>
    <row r="66" spans="2:9" ht="13.8" x14ac:dyDescent="0.3">
      <c r="B66" s="16" t="s">
        <v>17</v>
      </c>
      <c r="C66" s="35"/>
      <c r="D66" s="35"/>
      <c r="E66" s="35"/>
      <c r="F66" s="132">
        <v>0.5</v>
      </c>
      <c r="G66" s="137">
        <f>1-F66</f>
        <v>0.5</v>
      </c>
      <c r="H66" s="35"/>
      <c r="I66" s="36"/>
    </row>
    <row r="67" spans="2:9" ht="14.4" thickBot="1" x14ac:dyDescent="0.35">
      <c r="B67" s="22" t="s">
        <v>19</v>
      </c>
      <c r="C67" s="37"/>
      <c r="D67" s="37"/>
      <c r="E67" s="37"/>
      <c r="F67" s="141">
        <v>0.5</v>
      </c>
      <c r="G67" s="139">
        <f>1-F67</f>
        <v>0.5</v>
      </c>
      <c r="H67" s="37"/>
      <c r="I67" s="38"/>
    </row>
    <row r="68" spans="2:9" x14ac:dyDescent="0.25"/>
    <row r="69" spans="2:9" x14ac:dyDescent="0.25"/>
    <row r="70" spans="2:9" x14ac:dyDescent="0.25"/>
    <row r="71" spans="2:9" x14ac:dyDescent="0.25"/>
    <row r="72" spans="2:9" x14ac:dyDescent="0.25"/>
    <row r="73" spans="2:9" x14ac:dyDescent="0.25"/>
    <row r="74" spans="2:9" x14ac:dyDescent="0.25"/>
    <row r="75" spans="2:9" x14ac:dyDescent="0.25"/>
    <row r="76" spans="2:9" x14ac:dyDescent="0.25"/>
    <row r="77" spans="2:9" x14ac:dyDescent="0.25"/>
    <row r="78" spans="2:9" x14ac:dyDescent="0.25"/>
    <row r="79" spans="2:9" x14ac:dyDescent="0.25"/>
    <row r="80" spans="2:9" x14ac:dyDescent="0.25"/>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37026A-C6BF-4E3D-836E-FAAA25454AF4}">
  <sheetPr codeName="Sheet6">
    <tabColor theme="6"/>
  </sheetPr>
  <dimension ref="A1:X556"/>
  <sheetViews>
    <sheetView showGridLines="0" zoomScale="85" zoomScaleNormal="85" workbookViewId="0"/>
  </sheetViews>
  <sheetFormatPr defaultColWidth="0" defaultRowHeight="13.2" zeroHeight="1" x14ac:dyDescent="0.25"/>
  <cols>
    <col min="1" max="1" width="5.5546875" style="243" customWidth="1"/>
    <col min="2" max="3" width="9.109375" style="69" customWidth="1"/>
    <col min="4" max="21" width="14" style="69" customWidth="1"/>
    <col min="22" max="24" width="0" style="69" hidden="1" customWidth="1"/>
    <col min="25" max="16384" width="9.109375" style="69" hidden="1"/>
  </cols>
  <sheetData>
    <row r="1" spans="1:20" ht="36.75" customHeight="1" x14ac:dyDescent="0.4">
      <c r="A1" s="241" t="s">
        <v>159</v>
      </c>
      <c r="B1" s="49"/>
      <c r="C1" s="49"/>
      <c r="D1" s="49"/>
      <c r="E1" s="49"/>
      <c r="F1" s="49"/>
      <c r="G1" s="49"/>
      <c r="H1" s="49"/>
      <c r="I1" s="49"/>
      <c r="J1" s="49"/>
      <c r="K1" s="49"/>
      <c r="L1" s="49"/>
      <c r="M1" s="49"/>
      <c r="N1" s="49"/>
      <c r="O1" s="49"/>
      <c r="P1" s="49"/>
      <c r="Q1" s="49"/>
      <c r="R1" s="49"/>
      <c r="S1" s="49"/>
      <c r="T1" s="49"/>
    </row>
    <row r="2" spans="1:20" ht="13.8" x14ac:dyDescent="0.25">
      <c r="B2" s="144"/>
      <c r="C2" s="144"/>
      <c r="D2" s="7"/>
    </row>
    <row r="3" spans="1:20" ht="31.2" x14ac:dyDescent="0.25">
      <c r="A3" s="269" t="s">
        <v>169</v>
      </c>
      <c r="B3" s="269" t="s">
        <v>27</v>
      </c>
      <c r="C3" s="269" t="s">
        <v>28</v>
      </c>
      <c r="D3" s="264" t="str">
        <f>'SEA Input'!D7</f>
        <v>1.  Biodiversity</v>
      </c>
      <c r="E3" s="264" t="str">
        <f>'SEA Input'!E7</f>
        <v>2. Ecosystem resilience</v>
      </c>
      <c r="F3" s="264" t="str">
        <f>'SEA Input'!F7</f>
        <v>3. INNS</v>
      </c>
      <c r="G3" s="264" t="str">
        <f>'SEA Input'!G7</f>
        <v>4. Soils, Geodiversity and Land Use</v>
      </c>
      <c r="H3" s="264" t="str">
        <f>'SEA Input'!H7</f>
        <v>5. Water Quantity</v>
      </c>
      <c r="I3" s="264" t="str">
        <f>'SEA Input'!I7</f>
        <v>6. Water Quality</v>
      </c>
      <c r="J3" s="264" t="str">
        <f>'SEA Input'!J7</f>
        <v>7. Flood Risk</v>
      </c>
      <c r="K3" s="264" t="str">
        <f>'SEA Input'!K7</f>
        <v>8. Air Quality</v>
      </c>
      <c r="L3" s="264" t="str">
        <f>'SEA Input'!L7</f>
        <v>9. Greenhouse Gas Emissions</v>
      </c>
      <c r="M3" s="264" t="str">
        <f>'SEA Input'!M7</f>
        <v>10. Climate Resilience</v>
      </c>
      <c r="N3" s="264" t="str">
        <f>'SEA Input'!N7</f>
        <v>11. Economy</v>
      </c>
      <c r="O3" s="264" t="str">
        <f>'SEA Input'!O7</f>
        <v>12. Tourism and Recreation</v>
      </c>
      <c r="P3" s="264" t="str">
        <f>'SEA Input'!P7</f>
        <v>13. Human Health and Well-being</v>
      </c>
      <c r="Q3" s="264" t="str">
        <f>'SEA Input'!Q7</f>
        <v>14. Water Resource Use</v>
      </c>
      <c r="R3" s="264" t="str">
        <f>'SEA Input'!R7</f>
        <v>15. Waste and Resource Use</v>
      </c>
      <c r="S3" s="264" t="str">
        <f>'SEA Input'!S7</f>
        <v>16. Cultural Heritage</v>
      </c>
      <c r="T3" s="264" t="str">
        <f>'SEA Input'!T7</f>
        <v>17. Landscape</v>
      </c>
    </row>
    <row r="4" spans="1:20" x14ac:dyDescent="0.25">
      <c r="A4" s="308">
        <f>IF('SEA Input'!C8="","",'SEA Input'!A8)</f>
        <v>1</v>
      </c>
      <c r="B4" s="308" t="str">
        <f>IF('SEA Input'!C8="","",'SEA Input'!C8)</f>
        <v>01A</v>
      </c>
      <c r="C4" s="267" t="str">
        <f>IF(B4="","","C_Neg")</f>
        <v>C_Neg</v>
      </c>
      <c r="D4" s="268">
        <f ca="1">IF($C4="","",INDEX(INDIRECT("MCDAScores_SEA_"&amp;$C4),MATCH('SEA Input'!D8,INDIRECT("SEAScore_"&amp;$C4),0),MATCH(D$3,SEACats,0)))</f>
        <v>80</v>
      </c>
      <c r="E4" s="268">
        <f ca="1">IF($C4="","",INDEX(INDIRECT("MCDAScores_SEA_"&amp;$C4),MATCH('SEA Input'!E8,INDIRECT("SEAScore_"&amp;$C4),0),MATCH(E$3,SEACats,0)))</f>
        <v>75</v>
      </c>
      <c r="F4" s="268">
        <f ca="1">IF($C4="","",INDEX(INDIRECT("MCDAScores_SEA_"&amp;$C4),MATCH('SEA Input'!F8,INDIRECT("SEAScore_"&amp;$C4),0),MATCH(F$3,SEACats,0)))</f>
        <v>75</v>
      </c>
      <c r="G4" s="268">
        <f ca="1">IF($C4="","",INDEX(INDIRECT("MCDAScores_SEA_"&amp;$C4),MATCH('SEA Input'!G8,INDIRECT("SEAScore_"&amp;$C4),0),MATCH(G$3,SEACats,0)))</f>
        <v>75</v>
      </c>
      <c r="H4" s="268">
        <f ca="1">IF($C4="","",INDEX(INDIRECT("MCDAScores_SEA_"&amp;$C4),MATCH('SEA Input'!H8,INDIRECT("SEAScore_"&amp;$C4),0),MATCH(H$3,SEACats,0)))</f>
        <v>100</v>
      </c>
      <c r="I4" s="268">
        <f ca="1">IF($C4="","",INDEX(INDIRECT("MCDAScores_SEA_"&amp;$C4),MATCH('SEA Input'!I8,INDIRECT("SEAScore_"&amp;$C4),0),MATCH(I$3,SEACats,0)))</f>
        <v>75</v>
      </c>
      <c r="J4" s="268">
        <f ca="1">IF($C4="","",INDEX(INDIRECT("MCDAScores_SEA_"&amp;$C4),MATCH('SEA Input'!J8,INDIRECT("SEAScore_"&amp;$C4),0),MATCH(J$3,SEACats,0)))</f>
        <v>75</v>
      </c>
      <c r="K4" s="268">
        <f ca="1">IF($C4="","",INDEX(INDIRECT("MCDAScores_SEA_"&amp;$C4),MATCH('SEA Input'!K8,INDIRECT("SEAScore_"&amp;$C4),0),MATCH(K$3,SEACats,0)))</f>
        <v>80</v>
      </c>
      <c r="L4" s="268">
        <f ca="1">IF($C4="","",INDEX(INDIRECT("MCDAScores_SEA_"&amp;$C4),MATCH('SEA Input'!L8,INDIRECT("SEAScore_"&amp;$C4),0),MATCH(L$3,SEACats,0)))</f>
        <v>80</v>
      </c>
      <c r="M4" s="268">
        <f ca="1">IF($C4="","",INDEX(INDIRECT("MCDAScores_SEA_"&amp;$C4),MATCH('SEA Input'!M8,INDIRECT("SEAScore_"&amp;$C4),0),MATCH(M$3,SEACats,0)))</f>
        <v>100</v>
      </c>
      <c r="N4" s="268">
        <f ca="1">IF($C4="","",INDEX(INDIRECT("MCDAScores_SEA_"&amp;$C4),MATCH('SEA Input'!N8,INDIRECT("SEAScore_"&amp;$C4),0),MATCH(N$3,SEACats,0)))</f>
        <v>100</v>
      </c>
      <c r="O4" s="268">
        <f ca="1">IF($C4="","",INDEX(INDIRECT("MCDAScores_SEA_"&amp;$C4),MATCH('SEA Input'!O8,INDIRECT("SEAScore_"&amp;$C4),0),MATCH(O$3,SEACats,0)))</f>
        <v>50</v>
      </c>
      <c r="P4" s="268">
        <f ca="1">IF($C4="","",INDEX(INDIRECT("MCDAScores_SEA_"&amp;$C4),MATCH('SEA Input'!P8,INDIRECT("SEAScore_"&amp;$C4),0),MATCH(P$3,SEACats,0)))</f>
        <v>75</v>
      </c>
      <c r="Q4" s="268">
        <f ca="1">IF($C4="","",INDEX(INDIRECT("MCDAScores_SEA_"&amp;$C4),MATCH('SEA Input'!Q8,INDIRECT("SEAScore_"&amp;$C4),0),MATCH(Q$3,SEACats,0)))</f>
        <v>100</v>
      </c>
      <c r="R4" s="268">
        <f ca="1">IF($C4="","",INDEX(INDIRECT("MCDAScores_SEA_"&amp;$C4),MATCH('SEA Input'!R8,INDIRECT("SEAScore_"&amp;$C4),0),MATCH(R$3,SEACats,0)))</f>
        <v>100</v>
      </c>
      <c r="S4" s="268">
        <f ca="1">IF($C4="","",INDEX(INDIRECT("MCDAScores_SEA_"&amp;$C4),MATCH('SEA Input'!S8,INDIRECT("SEAScore_"&amp;$C4),0),MATCH(S$3,SEACats,0)))</f>
        <v>100</v>
      </c>
      <c r="T4" s="268">
        <f ca="1">IF($C4="","",INDEX(INDIRECT("MCDAScores_SEA_"&amp;$C4),MATCH('SEA Input'!T8,INDIRECT("SEAScore_"&amp;$C4),0),MATCH(T$3,SEACats,0)))</f>
        <v>100</v>
      </c>
    </row>
    <row r="5" spans="1:20" x14ac:dyDescent="0.25">
      <c r="A5" s="309"/>
      <c r="B5" s="309"/>
      <c r="C5" s="265" t="str">
        <f>IF(B4="","","C_Pos")</f>
        <v>C_Pos</v>
      </c>
      <c r="D5" s="266">
        <f ca="1">IF($C5="","",INDEX(INDIRECT("MCDAScores_SEA_"&amp;$C5),MATCH('SEA Input'!D9,INDIRECT("SEAScore_"&amp;$C5),0),MATCH(D$3,SEACats,0)))</f>
        <v>0</v>
      </c>
      <c r="E5" s="266">
        <f ca="1">IF($C5="","",INDEX(INDIRECT("MCDAScores_SEA_"&amp;$C5),MATCH('SEA Input'!E9,INDIRECT("SEAScore_"&amp;$C5),0),MATCH(E$3,SEACats,0)))</f>
        <v>0</v>
      </c>
      <c r="F5" s="266">
        <f ca="1">IF($C5="","",INDEX(INDIRECT("MCDAScores_SEA_"&amp;$C5),MATCH('SEA Input'!F9,INDIRECT("SEAScore_"&amp;$C5),0),MATCH(F$3,SEACats,0)))</f>
        <v>0</v>
      </c>
      <c r="G5" s="266">
        <f ca="1">IF($C5="","",INDEX(INDIRECT("MCDAScores_SEA_"&amp;$C5),MATCH('SEA Input'!G9,INDIRECT("SEAScore_"&amp;$C5),0),MATCH(G$3,SEACats,0)))</f>
        <v>0</v>
      </c>
      <c r="H5" s="266">
        <f ca="1">IF($C5="","",INDEX(INDIRECT("MCDAScores_SEA_"&amp;$C5),MATCH('SEA Input'!H9,INDIRECT("SEAScore_"&amp;$C5),0),MATCH(H$3,SEACats,0)))</f>
        <v>0</v>
      </c>
      <c r="I5" s="266">
        <f ca="1">IF($C5="","",INDEX(INDIRECT("MCDAScores_SEA_"&amp;$C5),MATCH('SEA Input'!I9,INDIRECT("SEAScore_"&amp;$C5),0),MATCH(I$3,SEACats,0)))</f>
        <v>0</v>
      </c>
      <c r="J5" s="266">
        <f ca="1">IF($C5="","",INDEX(INDIRECT("MCDAScores_SEA_"&amp;$C5),MATCH('SEA Input'!J9,INDIRECT("SEAScore_"&amp;$C5),0),MATCH(J$3,SEACats,0)))</f>
        <v>0</v>
      </c>
      <c r="K5" s="266">
        <f ca="1">IF($C5="","",INDEX(INDIRECT("MCDAScores_SEA_"&amp;$C5),MATCH('SEA Input'!K9,INDIRECT("SEAScore_"&amp;$C5),0),MATCH(K$3,SEACats,0)))</f>
        <v>0</v>
      </c>
      <c r="L5" s="266">
        <f ca="1">IF($C5="","",INDEX(INDIRECT("MCDAScores_SEA_"&amp;$C5),MATCH('SEA Input'!L9,INDIRECT("SEAScore_"&amp;$C5),0),MATCH(L$3,SEACats,0)))</f>
        <v>0</v>
      </c>
      <c r="M5" s="266">
        <f ca="1">IF($C5="","",INDEX(INDIRECT("MCDAScores_SEA_"&amp;$C5),MATCH('SEA Input'!M9,INDIRECT("SEAScore_"&amp;$C5),0),MATCH(M$3,SEACats,0)))</f>
        <v>0</v>
      </c>
      <c r="N5" s="266">
        <f ca="1">IF($C5="","",INDEX(INDIRECT("MCDAScores_SEA_"&amp;$C5),MATCH('SEA Input'!N9,INDIRECT("SEAScore_"&amp;$C5),0),MATCH(N$3,SEACats,0)))</f>
        <v>20</v>
      </c>
      <c r="O5" s="266">
        <f ca="1">IF($C5="","",INDEX(INDIRECT("MCDAScores_SEA_"&amp;$C5),MATCH('SEA Input'!O9,INDIRECT("SEAScore_"&amp;$C5),0),MATCH(O$3,SEACats,0)))</f>
        <v>0</v>
      </c>
      <c r="P5" s="266">
        <f ca="1">IF($C5="","",INDEX(INDIRECT("MCDAScores_SEA_"&amp;$C5),MATCH('SEA Input'!P9,INDIRECT("SEAScore_"&amp;$C5),0),MATCH(P$3,SEACats,0)))</f>
        <v>0</v>
      </c>
      <c r="Q5" s="266">
        <f ca="1">IF($C5="","",INDEX(INDIRECT("MCDAScores_SEA_"&amp;$C5),MATCH('SEA Input'!Q9,INDIRECT("SEAScore_"&amp;$C5),0),MATCH(Q$3,SEACats,0)))</f>
        <v>0</v>
      </c>
      <c r="R5" s="266">
        <f ca="1">IF($C5="","",INDEX(INDIRECT("MCDAScores_SEA_"&amp;$C5),MATCH('SEA Input'!R9,INDIRECT("SEAScore_"&amp;$C5),0),MATCH(R$3,SEACats,0)))</f>
        <v>0</v>
      </c>
      <c r="S5" s="266">
        <f ca="1">IF($C5="","",INDEX(INDIRECT("MCDAScores_SEA_"&amp;$C5),MATCH('SEA Input'!S9,INDIRECT("SEAScore_"&amp;$C5),0),MATCH(S$3,SEACats,0)))</f>
        <v>0</v>
      </c>
      <c r="T5" s="266">
        <f ca="1">IF($C5="","",INDEX(INDIRECT("MCDAScores_SEA_"&amp;$C5),MATCH('SEA Input'!T9,INDIRECT("SEAScore_"&amp;$C5),0),MATCH(T$3,SEACats,0)))</f>
        <v>0</v>
      </c>
    </row>
    <row r="6" spans="1:20" x14ac:dyDescent="0.25">
      <c r="A6" s="309"/>
      <c r="B6" s="309"/>
      <c r="C6" s="265" t="str">
        <f>IF(B4="","","O_Neg")</f>
        <v>O_Neg</v>
      </c>
      <c r="D6" s="266">
        <f ca="1">IF($C6="","",INDEX(INDIRECT("MCDAScores_SEA_"&amp;$C6),MATCH('SEA Input'!D10,INDIRECT("SEAScore_"&amp;$C6),0),MATCH(D$3,SEACats,0)))</f>
        <v>80</v>
      </c>
      <c r="E6" s="266">
        <f ca="1">IF($C6="","",INDEX(INDIRECT("MCDAScores_SEA_"&amp;$C6),MATCH('SEA Input'!E10,INDIRECT("SEAScore_"&amp;$C6),0),MATCH(E$3,SEACats,0)))</f>
        <v>100</v>
      </c>
      <c r="F6" s="266">
        <f ca="1">IF($C6="","",INDEX(INDIRECT("MCDAScores_SEA_"&amp;$C6),MATCH('SEA Input'!F10,INDIRECT("SEAScore_"&amp;$C6),0),MATCH(F$3,SEACats,0)))</f>
        <v>100</v>
      </c>
      <c r="G6" s="266">
        <f ca="1">IF($C6="","",INDEX(INDIRECT("MCDAScores_SEA_"&amp;$C6),MATCH('SEA Input'!G10,INDIRECT("SEAScore_"&amp;$C6),0),MATCH(G$3,SEACats,0)))</f>
        <v>100</v>
      </c>
      <c r="H6" s="266">
        <f ca="1">IF($C6="","",INDEX(INDIRECT("MCDAScores_SEA_"&amp;$C6),MATCH('SEA Input'!H10,INDIRECT("SEAScore_"&amp;$C6),0),MATCH(H$3,SEACats,0)))</f>
        <v>75</v>
      </c>
      <c r="I6" s="266">
        <f ca="1">IF($C6="","",INDEX(INDIRECT("MCDAScores_SEA_"&amp;$C6),MATCH('SEA Input'!I10,INDIRECT("SEAScore_"&amp;$C6),0),MATCH(I$3,SEACats,0)))</f>
        <v>75</v>
      </c>
      <c r="J6" s="266">
        <f ca="1">IF($C6="","",INDEX(INDIRECT("MCDAScores_SEA_"&amp;$C6),MATCH('SEA Input'!J10,INDIRECT("SEAScore_"&amp;$C6),0),MATCH(J$3,SEACats,0)))</f>
        <v>100</v>
      </c>
      <c r="K6" s="266">
        <f ca="1">IF($C6="","",INDEX(INDIRECT("MCDAScores_SEA_"&amp;$C6),MATCH('SEA Input'!K10,INDIRECT("SEAScore_"&amp;$C6),0),MATCH(K$3,SEACats,0)))</f>
        <v>100</v>
      </c>
      <c r="L6" s="266">
        <f ca="1">IF($C6="","",INDEX(INDIRECT("MCDAScores_SEA_"&amp;$C6),MATCH('SEA Input'!L10,INDIRECT("SEAScore_"&amp;$C6),0),MATCH(L$3,SEACats,0)))</f>
        <v>75</v>
      </c>
      <c r="M6" s="266">
        <f ca="1">IF($C6="","",INDEX(INDIRECT("MCDAScores_SEA_"&amp;$C6),MATCH('SEA Input'!M10,INDIRECT("SEAScore_"&amp;$C6),0),MATCH(M$3,SEACats,0)))</f>
        <v>100</v>
      </c>
      <c r="N6" s="266">
        <f ca="1">IF($C6="","",INDEX(INDIRECT("MCDAScores_SEA_"&amp;$C6),MATCH('SEA Input'!N10,INDIRECT("SEAScore_"&amp;$C6),0),MATCH(N$3,SEACats,0)))</f>
        <v>100</v>
      </c>
      <c r="O6" s="266">
        <f ca="1">IF($C6="","",INDEX(INDIRECT("MCDAScores_SEA_"&amp;$C6),MATCH('SEA Input'!O10,INDIRECT("SEAScore_"&amp;$C6),0),MATCH(O$3,SEACats,0)))</f>
        <v>100</v>
      </c>
      <c r="P6" s="266">
        <f ca="1">IF($C6="","",INDEX(INDIRECT("MCDAScores_SEA_"&amp;$C6),MATCH('SEA Input'!P10,INDIRECT("SEAScore_"&amp;$C6),0),MATCH(P$3,SEACats,0)))</f>
        <v>100</v>
      </c>
      <c r="Q6" s="266">
        <f ca="1">IF($C6="","",INDEX(INDIRECT("MCDAScores_SEA_"&amp;$C6),MATCH('SEA Input'!Q10,INDIRECT("SEAScore_"&amp;$C6),0),MATCH(Q$3,SEACats,0)))</f>
        <v>100</v>
      </c>
      <c r="R6" s="266">
        <f ca="1">IF($C6="","",INDEX(INDIRECT("MCDAScores_SEA_"&amp;$C6),MATCH('SEA Input'!R10,INDIRECT("SEAScore_"&amp;$C6),0),MATCH(R$3,SEACats,0)))</f>
        <v>80</v>
      </c>
      <c r="S6" s="266">
        <f ca="1">IF($C6="","",INDEX(INDIRECT("MCDAScores_SEA_"&amp;$C6),MATCH('SEA Input'!S10,INDIRECT("SEAScore_"&amp;$C6),0),MATCH(S$3,SEACats,0)))</f>
        <v>100</v>
      </c>
      <c r="T6" s="266">
        <f ca="1">IF($C6="","",INDEX(INDIRECT("MCDAScores_SEA_"&amp;$C6),MATCH('SEA Input'!T10,INDIRECT("SEAScore_"&amp;$C6),0),MATCH(T$3,SEACats,0)))</f>
        <v>100</v>
      </c>
    </row>
    <row r="7" spans="1:20" x14ac:dyDescent="0.25">
      <c r="A7" s="309"/>
      <c r="B7" s="309"/>
      <c r="C7" s="265" t="str">
        <f>IF(B4="","","O_Pos")</f>
        <v>O_Pos</v>
      </c>
      <c r="D7" s="266">
        <f ca="1">IF($C7="","",INDEX(INDIRECT("MCDAScores_SEA_"&amp;$C7),MATCH('SEA Input'!D11,INDIRECT("SEAScore_"&amp;$C7),0),MATCH(D$3,SEACats,0)))</f>
        <v>0</v>
      </c>
      <c r="E7" s="266">
        <f ca="1">IF($C7="","",INDEX(INDIRECT("MCDAScores_SEA_"&amp;$C7),MATCH('SEA Input'!E11,INDIRECT("SEAScore_"&amp;$C7),0),MATCH(E$3,SEACats,0)))</f>
        <v>25</v>
      </c>
      <c r="F7" s="266">
        <f ca="1">IF($C7="","",INDEX(INDIRECT("MCDAScores_SEA_"&amp;$C7),MATCH('SEA Input'!F11,INDIRECT("SEAScore_"&amp;$C7),0),MATCH(F$3,SEACats,0)))</f>
        <v>0</v>
      </c>
      <c r="G7" s="266">
        <f ca="1">IF($C7="","",INDEX(INDIRECT("MCDAScores_SEA_"&amp;$C7),MATCH('SEA Input'!G11,INDIRECT("SEAScore_"&amp;$C7),0),MATCH(G$3,SEACats,0)))</f>
        <v>0</v>
      </c>
      <c r="H7" s="266">
        <f ca="1">IF($C7="","",INDEX(INDIRECT("MCDAScores_SEA_"&amp;$C7),MATCH('SEA Input'!H11,INDIRECT("SEAScore_"&amp;$C7),0),MATCH(H$3,SEACats,0)))</f>
        <v>0</v>
      </c>
      <c r="I7" s="266">
        <f ca="1">IF($C7="","",INDEX(INDIRECT("MCDAScores_SEA_"&amp;$C7),MATCH('SEA Input'!I11,INDIRECT("SEAScore_"&amp;$C7),0),MATCH(I$3,SEACats,0)))</f>
        <v>0</v>
      </c>
      <c r="J7" s="266">
        <f ca="1">IF($C7="","",INDEX(INDIRECT("MCDAScores_SEA_"&amp;$C7),MATCH('SEA Input'!J11,INDIRECT("SEAScore_"&amp;$C7),0),MATCH(J$3,SEACats,0)))</f>
        <v>0</v>
      </c>
      <c r="K7" s="266">
        <f ca="1">IF($C7="","",INDEX(INDIRECT("MCDAScores_SEA_"&amp;$C7),MATCH('SEA Input'!K11,INDIRECT("SEAScore_"&amp;$C7),0),MATCH(K$3,SEACats,0)))</f>
        <v>0</v>
      </c>
      <c r="L7" s="266">
        <f ca="1">IF($C7="","",INDEX(INDIRECT("MCDAScores_SEA_"&amp;$C7),MATCH('SEA Input'!L11,INDIRECT("SEAScore_"&amp;$C7),0),MATCH(L$3,SEACats,0)))</f>
        <v>0</v>
      </c>
      <c r="M7" s="266">
        <f ca="1">IF($C7="","",INDEX(INDIRECT("MCDAScores_SEA_"&amp;$C7),MATCH('SEA Input'!M11,INDIRECT("SEAScore_"&amp;$C7),0),MATCH(M$3,SEACats,0)))</f>
        <v>25</v>
      </c>
      <c r="N7" s="266">
        <f ca="1">IF($C7="","",INDEX(INDIRECT("MCDAScores_SEA_"&amp;$C7),MATCH('SEA Input'!N11,INDIRECT("SEAScore_"&amp;$C7),0),MATCH(N$3,SEACats,0)))</f>
        <v>25</v>
      </c>
      <c r="O7" s="266">
        <f ca="1">IF($C7="","",INDEX(INDIRECT("MCDAScores_SEA_"&amp;$C7),MATCH('SEA Input'!O11,INDIRECT("SEAScore_"&amp;$C7),0),MATCH(O$3,SEACats,0)))</f>
        <v>0</v>
      </c>
      <c r="P7" s="266">
        <f ca="1">IF($C7="","",INDEX(INDIRECT("MCDAScores_SEA_"&amp;$C7),MATCH('SEA Input'!P11,INDIRECT("SEAScore_"&amp;$C7),0),MATCH(P$3,SEACats,0)))</f>
        <v>0</v>
      </c>
      <c r="Q7" s="266">
        <f ca="1">IF($C7="","",INDEX(INDIRECT("MCDAScores_SEA_"&amp;$C7),MATCH('SEA Input'!Q11,INDIRECT("SEAScore_"&amp;$C7),0),MATCH(Q$3,SEACats,0)))</f>
        <v>0</v>
      </c>
      <c r="R7" s="266">
        <f ca="1">IF($C7="","",INDEX(INDIRECT("MCDAScores_SEA_"&amp;$C7),MATCH('SEA Input'!R11,INDIRECT("SEAScore_"&amp;$C7),0),MATCH(R$3,SEACats,0)))</f>
        <v>0</v>
      </c>
      <c r="S7" s="266">
        <f ca="1">IF($C7="","",INDEX(INDIRECT("MCDAScores_SEA_"&amp;$C7),MATCH('SEA Input'!S11,INDIRECT("SEAScore_"&amp;$C7),0),MATCH(S$3,SEACats,0)))</f>
        <v>0</v>
      </c>
      <c r="T7" s="266">
        <f ca="1">IF($C7="","",INDEX(INDIRECT("MCDAScores_SEA_"&amp;$C7),MATCH('SEA Input'!T11,INDIRECT("SEAScore_"&amp;$C7),0),MATCH(T$3,SEACats,0)))</f>
        <v>0</v>
      </c>
    </row>
    <row r="8" spans="1:20" x14ac:dyDescent="0.25">
      <c r="A8" s="308">
        <f>IF('SEA Input'!C12="","",'SEA Input'!A12)</f>
        <v>2</v>
      </c>
      <c r="B8" s="309" t="str">
        <f>IF('SEA Input'!C12="","",'SEA Input'!C12)</f>
        <v>01B</v>
      </c>
      <c r="C8" s="265" t="str">
        <f>IF(B8="","","C_Neg")</f>
        <v>C_Neg</v>
      </c>
      <c r="D8" s="266">
        <f ca="1">IF($C8="","",INDEX(INDIRECT("MCDAScores_SEA_"&amp;$C8),MATCH('SEA Input'!D12,INDIRECT("SEAScore_"&amp;$C8),0),MATCH(D$3,SEACats,0)))</f>
        <v>80</v>
      </c>
      <c r="E8" s="266">
        <f ca="1">IF($C8="","",INDEX(INDIRECT("MCDAScores_SEA_"&amp;$C8),MATCH('SEA Input'!E12,INDIRECT("SEAScore_"&amp;$C8),0),MATCH(E$3,SEACats,0)))</f>
        <v>75</v>
      </c>
      <c r="F8" s="266">
        <f ca="1">IF($C8="","",INDEX(INDIRECT("MCDAScores_SEA_"&amp;$C8),MATCH('SEA Input'!F12,INDIRECT("SEAScore_"&amp;$C8),0),MATCH(F$3,SEACats,0)))</f>
        <v>75</v>
      </c>
      <c r="G8" s="266">
        <f ca="1">IF($C8="","",INDEX(INDIRECT("MCDAScores_SEA_"&amp;$C8),MATCH('SEA Input'!G12,INDIRECT("SEAScore_"&amp;$C8),0),MATCH(G$3,SEACats,0)))</f>
        <v>75</v>
      </c>
      <c r="H8" s="266">
        <f ca="1">IF($C8="","",INDEX(INDIRECT("MCDAScores_SEA_"&amp;$C8),MATCH('SEA Input'!H12,INDIRECT("SEAScore_"&amp;$C8),0),MATCH(H$3,SEACats,0)))</f>
        <v>100</v>
      </c>
      <c r="I8" s="266">
        <f ca="1">IF($C8="","",INDEX(INDIRECT("MCDAScores_SEA_"&amp;$C8),MATCH('SEA Input'!I12,INDIRECT("SEAScore_"&amp;$C8),0),MATCH(I$3,SEACats,0)))</f>
        <v>75</v>
      </c>
      <c r="J8" s="266">
        <f ca="1">IF($C8="","",INDEX(INDIRECT("MCDAScores_SEA_"&amp;$C8),MATCH('SEA Input'!J12,INDIRECT("SEAScore_"&amp;$C8),0),MATCH(J$3,SEACats,0)))</f>
        <v>75</v>
      </c>
      <c r="K8" s="266">
        <f ca="1">IF($C8="","",INDEX(INDIRECT("MCDAScores_SEA_"&amp;$C8),MATCH('SEA Input'!K12,INDIRECT("SEAScore_"&amp;$C8),0),MATCH(K$3,SEACats,0)))</f>
        <v>80</v>
      </c>
      <c r="L8" s="266">
        <f ca="1">IF($C8="","",INDEX(INDIRECT("MCDAScores_SEA_"&amp;$C8),MATCH('SEA Input'!L12,INDIRECT("SEAScore_"&amp;$C8),0),MATCH(L$3,SEACats,0)))</f>
        <v>80</v>
      </c>
      <c r="M8" s="266">
        <f ca="1">IF($C8="","",INDEX(INDIRECT("MCDAScores_SEA_"&amp;$C8),MATCH('SEA Input'!M12,INDIRECT("SEAScore_"&amp;$C8),0),MATCH(M$3,SEACats,0)))</f>
        <v>100</v>
      </c>
      <c r="N8" s="266">
        <f ca="1">IF($C8="","",INDEX(INDIRECT("MCDAScores_SEA_"&amp;$C8),MATCH('SEA Input'!N12,INDIRECT("SEAScore_"&amp;$C8),0),MATCH(N$3,SEACats,0)))</f>
        <v>100</v>
      </c>
      <c r="O8" s="266">
        <f ca="1">IF($C8="","",INDEX(INDIRECT("MCDAScores_SEA_"&amp;$C8),MATCH('SEA Input'!O12,INDIRECT("SEAScore_"&amp;$C8),0),MATCH(O$3,SEACats,0)))</f>
        <v>75</v>
      </c>
      <c r="P8" s="266">
        <f ca="1">IF($C8="","",INDEX(INDIRECT("MCDAScores_SEA_"&amp;$C8),MATCH('SEA Input'!P12,INDIRECT("SEAScore_"&amp;$C8),0),MATCH(P$3,SEACats,0)))</f>
        <v>75</v>
      </c>
      <c r="Q8" s="266">
        <f ca="1">IF($C8="","",INDEX(INDIRECT("MCDAScores_SEA_"&amp;$C8),MATCH('SEA Input'!Q12,INDIRECT("SEAScore_"&amp;$C8),0),MATCH(Q$3,SEACats,0)))</f>
        <v>100</v>
      </c>
      <c r="R8" s="266">
        <f ca="1">IF($C8="","",INDEX(INDIRECT("MCDAScores_SEA_"&amp;$C8),MATCH('SEA Input'!R12,INDIRECT("SEAScore_"&amp;$C8),0),MATCH(R$3,SEACats,0)))</f>
        <v>100</v>
      </c>
      <c r="S8" s="266">
        <f ca="1">IF($C8="","",INDEX(INDIRECT("MCDAScores_SEA_"&amp;$C8),MATCH('SEA Input'!S12,INDIRECT("SEAScore_"&amp;$C8),0),MATCH(S$3,SEACats,0)))</f>
        <v>100</v>
      </c>
      <c r="T8" s="266">
        <f ca="1">IF($C8="","",INDEX(INDIRECT("MCDAScores_SEA_"&amp;$C8),MATCH('SEA Input'!T12,INDIRECT("SEAScore_"&amp;$C8),0),MATCH(T$3,SEACats,0)))</f>
        <v>100</v>
      </c>
    </row>
    <row r="9" spans="1:20" x14ac:dyDescent="0.25">
      <c r="A9" s="309"/>
      <c r="B9" s="309"/>
      <c r="C9" s="265" t="str">
        <f>IF(B8="","","C_Pos")</f>
        <v>C_Pos</v>
      </c>
      <c r="D9" s="266">
        <f ca="1">IF($C9="","",INDEX(INDIRECT("MCDAScores_SEA_"&amp;$C9),MATCH('SEA Input'!D13,INDIRECT("SEAScore_"&amp;$C9),0),MATCH(D$3,SEACats,0)))</f>
        <v>0</v>
      </c>
      <c r="E9" s="266">
        <f ca="1">IF($C9="","",INDEX(INDIRECT("MCDAScores_SEA_"&amp;$C9),MATCH('SEA Input'!E13,INDIRECT("SEAScore_"&amp;$C9),0),MATCH(E$3,SEACats,0)))</f>
        <v>0</v>
      </c>
      <c r="F9" s="266">
        <f ca="1">IF($C9="","",INDEX(INDIRECT("MCDAScores_SEA_"&amp;$C9),MATCH('SEA Input'!F13,INDIRECT("SEAScore_"&amp;$C9),0),MATCH(F$3,SEACats,0)))</f>
        <v>0</v>
      </c>
      <c r="G9" s="266">
        <f ca="1">IF($C9="","",INDEX(INDIRECT("MCDAScores_SEA_"&amp;$C9),MATCH('SEA Input'!G13,INDIRECT("SEAScore_"&amp;$C9),0),MATCH(G$3,SEACats,0)))</f>
        <v>0</v>
      </c>
      <c r="H9" s="266">
        <f ca="1">IF($C9="","",INDEX(INDIRECT("MCDAScores_SEA_"&amp;$C9),MATCH('SEA Input'!H13,INDIRECT("SEAScore_"&amp;$C9),0),MATCH(H$3,SEACats,0)))</f>
        <v>0</v>
      </c>
      <c r="I9" s="266">
        <f ca="1">IF($C9="","",INDEX(INDIRECT("MCDAScores_SEA_"&amp;$C9),MATCH('SEA Input'!I13,INDIRECT("SEAScore_"&amp;$C9),0),MATCH(I$3,SEACats,0)))</f>
        <v>0</v>
      </c>
      <c r="J9" s="266">
        <f ca="1">IF($C9="","",INDEX(INDIRECT("MCDAScores_SEA_"&amp;$C9),MATCH('SEA Input'!J13,INDIRECT("SEAScore_"&amp;$C9),0),MATCH(J$3,SEACats,0)))</f>
        <v>0</v>
      </c>
      <c r="K9" s="266">
        <f ca="1">IF($C9="","",INDEX(INDIRECT("MCDAScores_SEA_"&amp;$C9),MATCH('SEA Input'!K13,INDIRECT("SEAScore_"&amp;$C9),0),MATCH(K$3,SEACats,0)))</f>
        <v>0</v>
      </c>
      <c r="L9" s="266">
        <f ca="1">IF($C9="","",INDEX(INDIRECT("MCDAScores_SEA_"&amp;$C9),MATCH('SEA Input'!L13,INDIRECT("SEAScore_"&amp;$C9),0),MATCH(L$3,SEACats,0)))</f>
        <v>0</v>
      </c>
      <c r="M9" s="266">
        <f ca="1">IF($C9="","",INDEX(INDIRECT("MCDAScores_SEA_"&amp;$C9),MATCH('SEA Input'!M13,INDIRECT("SEAScore_"&amp;$C9),0),MATCH(M$3,SEACats,0)))</f>
        <v>0</v>
      </c>
      <c r="N9" s="266">
        <f ca="1">IF($C9="","",INDEX(INDIRECT("MCDAScores_SEA_"&amp;$C9),MATCH('SEA Input'!N13,INDIRECT("SEAScore_"&amp;$C9),0),MATCH(N$3,SEACats,0)))</f>
        <v>20</v>
      </c>
      <c r="O9" s="266">
        <f ca="1">IF($C9="","",INDEX(INDIRECT("MCDAScores_SEA_"&amp;$C9),MATCH('SEA Input'!O13,INDIRECT("SEAScore_"&amp;$C9),0),MATCH(O$3,SEACats,0)))</f>
        <v>0</v>
      </c>
      <c r="P9" s="266">
        <f ca="1">IF($C9="","",INDEX(INDIRECT("MCDAScores_SEA_"&amp;$C9),MATCH('SEA Input'!P13,INDIRECT("SEAScore_"&amp;$C9),0),MATCH(P$3,SEACats,0)))</f>
        <v>0</v>
      </c>
      <c r="Q9" s="266">
        <f ca="1">IF($C9="","",INDEX(INDIRECT("MCDAScores_SEA_"&amp;$C9),MATCH('SEA Input'!Q13,INDIRECT("SEAScore_"&amp;$C9),0),MATCH(Q$3,SEACats,0)))</f>
        <v>0</v>
      </c>
      <c r="R9" s="266">
        <f ca="1">IF($C9="","",INDEX(INDIRECT("MCDAScores_SEA_"&amp;$C9),MATCH('SEA Input'!R13,INDIRECT("SEAScore_"&amp;$C9),0),MATCH(R$3,SEACats,0)))</f>
        <v>0</v>
      </c>
      <c r="S9" s="266">
        <f ca="1">IF($C9="","",INDEX(INDIRECT("MCDAScores_SEA_"&amp;$C9),MATCH('SEA Input'!S13,INDIRECT("SEAScore_"&amp;$C9),0),MATCH(S$3,SEACats,0)))</f>
        <v>0</v>
      </c>
      <c r="T9" s="266">
        <f ca="1">IF($C9="","",INDEX(INDIRECT("MCDAScores_SEA_"&amp;$C9),MATCH('SEA Input'!T13,INDIRECT("SEAScore_"&amp;$C9),0),MATCH(T$3,SEACats,0)))</f>
        <v>0</v>
      </c>
    </row>
    <row r="10" spans="1:20" x14ac:dyDescent="0.25">
      <c r="A10" s="309"/>
      <c r="B10" s="309"/>
      <c r="C10" s="265" t="str">
        <f>IF(B8="","","O_Neg")</f>
        <v>O_Neg</v>
      </c>
      <c r="D10" s="266">
        <f ca="1">IF($C10="","",INDEX(INDIRECT("MCDAScores_SEA_"&amp;$C10),MATCH('SEA Input'!D14,INDIRECT("SEAScore_"&amp;$C10),0),MATCH(D$3,SEACats,0)))</f>
        <v>80</v>
      </c>
      <c r="E10" s="266">
        <f ca="1">IF($C10="","",INDEX(INDIRECT("MCDAScores_SEA_"&amp;$C10),MATCH('SEA Input'!E14,INDIRECT("SEAScore_"&amp;$C10),0),MATCH(E$3,SEACats,0)))</f>
        <v>100</v>
      </c>
      <c r="F10" s="266">
        <f ca="1">IF($C10="","",INDEX(INDIRECT("MCDAScores_SEA_"&amp;$C10),MATCH('SEA Input'!F14,INDIRECT("SEAScore_"&amp;$C10),0),MATCH(F$3,SEACats,0)))</f>
        <v>100</v>
      </c>
      <c r="G10" s="266">
        <f ca="1">IF($C10="","",INDEX(INDIRECT("MCDAScores_SEA_"&amp;$C10),MATCH('SEA Input'!G14,INDIRECT("SEAScore_"&amp;$C10),0),MATCH(G$3,SEACats,0)))</f>
        <v>100</v>
      </c>
      <c r="H10" s="266">
        <f ca="1">IF($C10="","",INDEX(INDIRECT("MCDAScores_SEA_"&amp;$C10),MATCH('SEA Input'!H14,INDIRECT("SEAScore_"&amp;$C10),0),MATCH(H$3,SEACats,0)))</f>
        <v>75</v>
      </c>
      <c r="I10" s="266">
        <f ca="1">IF($C10="","",INDEX(INDIRECT("MCDAScores_SEA_"&amp;$C10),MATCH('SEA Input'!I14,INDIRECT("SEAScore_"&amp;$C10),0),MATCH(I$3,SEACats,0)))</f>
        <v>75</v>
      </c>
      <c r="J10" s="266">
        <f ca="1">IF($C10="","",INDEX(INDIRECT("MCDAScores_SEA_"&amp;$C10),MATCH('SEA Input'!J14,INDIRECT("SEAScore_"&amp;$C10),0),MATCH(J$3,SEACats,0)))</f>
        <v>100</v>
      </c>
      <c r="K10" s="266">
        <f ca="1">IF($C10="","",INDEX(INDIRECT("MCDAScores_SEA_"&amp;$C10),MATCH('SEA Input'!K14,INDIRECT("SEAScore_"&amp;$C10),0),MATCH(K$3,SEACats,0)))</f>
        <v>100</v>
      </c>
      <c r="L10" s="266">
        <f ca="1">IF($C10="","",INDEX(INDIRECT("MCDAScores_SEA_"&amp;$C10),MATCH('SEA Input'!L14,INDIRECT("SEAScore_"&amp;$C10),0),MATCH(L$3,SEACats,0)))</f>
        <v>75</v>
      </c>
      <c r="M10" s="266">
        <f ca="1">IF($C10="","",INDEX(INDIRECT("MCDAScores_SEA_"&amp;$C10),MATCH('SEA Input'!M14,INDIRECT("SEAScore_"&amp;$C10),0),MATCH(M$3,SEACats,0)))</f>
        <v>100</v>
      </c>
      <c r="N10" s="266">
        <f ca="1">IF($C10="","",INDEX(INDIRECT("MCDAScores_SEA_"&amp;$C10),MATCH('SEA Input'!N14,INDIRECT("SEAScore_"&amp;$C10),0),MATCH(N$3,SEACats,0)))</f>
        <v>100</v>
      </c>
      <c r="O10" s="266">
        <f ca="1">IF($C10="","",INDEX(INDIRECT("MCDAScores_SEA_"&amp;$C10),MATCH('SEA Input'!O14,INDIRECT("SEAScore_"&amp;$C10),0),MATCH(O$3,SEACats,0)))</f>
        <v>100</v>
      </c>
      <c r="P10" s="266">
        <f ca="1">IF($C10="","",INDEX(INDIRECT("MCDAScores_SEA_"&amp;$C10),MATCH('SEA Input'!P14,INDIRECT("SEAScore_"&amp;$C10),0),MATCH(P$3,SEACats,0)))</f>
        <v>100</v>
      </c>
      <c r="Q10" s="266">
        <f ca="1">IF($C10="","",INDEX(INDIRECT("MCDAScores_SEA_"&amp;$C10),MATCH('SEA Input'!Q14,INDIRECT("SEAScore_"&amp;$C10),0),MATCH(Q$3,SEACats,0)))</f>
        <v>100</v>
      </c>
      <c r="R10" s="266">
        <f ca="1">IF($C10="","",INDEX(INDIRECT("MCDAScores_SEA_"&amp;$C10),MATCH('SEA Input'!R14,INDIRECT("SEAScore_"&amp;$C10),0),MATCH(R$3,SEACats,0)))</f>
        <v>80</v>
      </c>
      <c r="S10" s="266">
        <f ca="1">IF($C10="","",INDEX(INDIRECT("MCDAScores_SEA_"&amp;$C10),MATCH('SEA Input'!S14,INDIRECT("SEAScore_"&amp;$C10),0),MATCH(S$3,SEACats,0)))</f>
        <v>100</v>
      </c>
      <c r="T10" s="266">
        <f ca="1">IF($C10="","",INDEX(INDIRECT("MCDAScores_SEA_"&amp;$C10),MATCH('SEA Input'!T14,INDIRECT("SEAScore_"&amp;$C10),0),MATCH(T$3,SEACats,0)))</f>
        <v>100</v>
      </c>
    </row>
    <row r="11" spans="1:20" x14ac:dyDescent="0.25">
      <c r="A11" s="309"/>
      <c r="B11" s="309"/>
      <c r="C11" s="265" t="str">
        <f>IF(B8="","","O_Pos")</f>
        <v>O_Pos</v>
      </c>
      <c r="D11" s="266">
        <f ca="1">IF($C11="","",INDEX(INDIRECT("MCDAScores_SEA_"&amp;$C11),MATCH('SEA Input'!D15,INDIRECT("SEAScore_"&amp;$C11),0),MATCH(D$3,SEACats,0)))</f>
        <v>0</v>
      </c>
      <c r="E11" s="266">
        <f ca="1">IF($C11="","",INDEX(INDIRECT("MCDAScores_SEA_"&amp;$C11),MATCH('SEA Input'!E15,INDIRECT("SEAScore_"&amp;$C11),0),MATCH(E$3,SEACats,0)))</f>
        <v>25</v>
      </c>
      <c r="F11" s="266">
        <f ca="1">IF($C11="","",INDEX(INDIRECT("MCDAScores_SEA_"&amp;$C11),MATCH('SEA Input'!F15,INDIRECT("SEAScore_"&amp;$C11),0),MATCH(F$3,SEACats,0)))</f>
        <v>0</v>
      </c>
      <c r="G11" s="266">
        <f ca="1">IF($C11="","",INDEX(INDIRECT("MCDAScores_SEA_"&amp;$C11),MATCH('SEA Input'!G15,INDIRECT("SEAScore_"&amp;$C11),0),MATCH(G$3,SEACats,0)))</f>
        <v>0</v>
      </c>
      <c r="H11" s="266">
        <f ca="1">IF($C11="","",INDEX(INDIRECT("MCDAScores_SEA_"&amp;$C11),MATCH('SEA Input'!H15,INDIRECT("SEAScore_"&amp;$C11),0),MATCH(H$3,SEACats,0)))</f>
        <v>0</v>
      </c>
      <c r="I11" s="266">
        <f ca="1">IF($C11="","",INDEX(INDIRECT("MCDAScores_SEA_"&amp;$C11),MATCH('SEA Input'!I15,INDIRECT("SEAScore_"&amp;$C11),0),MATCH(I$3,SEACats,0)))</f>
        <v>0</v>
      </c>
      <c r="J11" s="266">
        <f ca="1">IF($C11="","",INDEX(INDIRECT("MCDAScores_SEA_"&amp;$C11),MATCH('SEA Input'!J15,INDIRECT("SEAScore_"&amp;$C11),0),MATCH(J$3,SEACats,0)))</f>
        <v>0</v>
      </c>
      <c r="K11" s="266">
        <f ca="1">IF($C11="","",INDEX(INDIRECT("MCDAScores_SEA_"&amp;$C11),MATCH('SEA Input'!K15,INDIRECT("SEAScore_"&amp;$C11),0),MATCH(K$3,SEACats,0)))</f>
        <v>0</v>
      </c>
      <c r="L11" s="266">
        <f ca="1">IF($C11="","",INDEX(INDIRECT("MCDAScores_SEA_"&amp;$C11),MATCH('SEA Input'!L15,INDIRECT("SEAScore_"&amp;$C11),0),MATCH(L$3,SEACats,0)))</f>
        <v>0</v>
      </c>
      <c r="M11" s="266">
        <f ca="1">IF($C11="","",INDEX(INDIRECT("MCDAScores_SEA_"&amp;$C11),MATCH('SEA Input'!M15,INDIRECT("SEAScore_"&amp;$C11),0),MATCH(M$3,SEACats,0)))</f>
        <v>25</v>
      </c>
      <c r="N11" s="266">
        <f ca="1">IF($C11="","",INDEX(INDIRECT("MCDAScores_SEA_"&amp;$C11),MATCH('SEA Input'!N15,INDIRECT("SEAScore_"&amp;$C11),0),MATCH(N$3,SEACats,0)))</f>
        <v>25</v>
      </c>
      <c r="O11" s="266">
        <f ca="1">IF($C11="","",INDEX(INDIRECT("MCDAScores_SEA_"&amp;$C11),MATCH('SEA Input'!O15,INDIRECT("SEAScore_"&amp;$C11),0),MATCH(O$3,SEACats,0)))</f>
        <v>0</v>
      </c>
      <c r="P11" s="266">
        <f ca="1">IF($C11="","",INDEX(INDIRECT("MCDAScores_SEA_"&amp;$C11),MATCH('SEA Input'!P15,INDIRECT("SEAScore_"&amp;$C11),0),MATCH(P$3,SEACats,0)))</f>
        <v>25</v>
      </c>
      <c r="Q11" s="266">
        <f ca="1">IF($C11="","",INDEX(INDIRECT("MCDAScores_SEA_"&amp;$C11),MATCH('SEA Input'!Q15,INDIRECT("SEAScore_"&amp;$C11),0),MATCH(Q$3,SEACats,0)))</f>
        <v>0</v>
      </c>
      <c r="R11" s="266">
        <f ca="1">IF($C11="","",INDEX(INDIRECT("MCDAScores_SEA_"&amp;$C11),MATCH('SEA Input'!R15,INDIRECT("SEAScore_"&amp;$C11),0),MATCH(R$3,SEACats,0)))</f>
        <v>0</v>
      </c>
      <c r="S11" s="266">
        <f ca="1">IF($C11="","",INDEX(INDIRECT("MCDAScores_SEA_"&amp;$C11),MATCH('SEA Input'!S15,INDIRECT("SEAScore_"&amp;$C11),0),MATCH(S$3,SEACats,0)))</f>
        <v>0</v>
      </c>
      <c r="T11" s="266">
        <f ca="1">IF($C11="","",INDEX(INDIRECT("MCDAScores_SEA_"&amp;$C11),MATCH('SEA Input'!T15,INDIRECT("SEAScore_"&amp;$C11),0),MATCH(T$3,SEACats,0)))</f>
        <v>0</v>
      </c>
    </row>
    <row r="12" spans="1:20" x14ac:dyDescent="0.25">
      <c r="A12" s="308">
        <f>IF('SEA Input'!C16="","",'SEA Input'!A16)</f>
        <v>3</v>
      </c>
      <c r="B12" s="309" t="str">
        <f>IF('SEA Input'!C16="","",'SEA Input'!C16)</f>
        <v>37A</v>
      </c>
      <c r="C12" s="265" t="str">
        <f>IF(B12="","","C_Neg")</f>
        <v>C_Neg</v>
      </c>
      <c r="D12" s="266">
        <f ca="1">IF($C12="","",INDEX(INDIRECT("MCDAScores_SEA_"&amp;$C12),MATCH('SEA Input'!D16,INDIRECT("SEAScore_"&amp;$C12),0),MATCH(D$3,SEACats,0)))</f>
        <v>75</v>
      </c>
      <c r="E12" s="266">
        <f ca="1">IF($C12="","",INDEX(INDIRECT("MCDAScores_SEA_"&amp;$C12),MATCH('SEA Input'!E16,INDIRECT("SEAScore_"&amp;$C12),0),MATCH(E$3,SEACats,0)))</f>
        <v>100</v>
      </c>
      <c r="F12" s="266">
        <f ca="1">IF($C12="","",INDEX(INDIRECT("MCDAScores_SEA_"&amp;$C12),MATCH('SEA Input'!F16,INDIRECT("SEAScore_"&amp;$C12),0),MATCH(F$3,SEACats,0)))</f>
        <v>75</v>
      </c>
      <c r="G12" s="266">
        <f ca="1">IF($C12="","",INDEX(INDIRECT("MCDAScores_SEA_"&amp;$C12),MATCH('SEA Input'!G16,INDIRECT("SEAScore_"&amp;$C12),0),MATCH(G$3,SEACats,0)))</f>
        <v>50</v>
      </c>
      <c r="H12" s="266">
        <f ca="1">IF($C12="","",INDEX(INDIRECT("MCDAScores_SEA_"&amp;$C12),MATCH('SEA Input'!H16,INDIRECT("SEAScore_"&amp;$C12),0),MATCH(H$3,SEACats,0)))</f>
        <v>100</v>
      </c>
      <c r="I12" s="266">
        <f ca="1">IF($C12="","",INDEX(INDIRECT("MCDAScores_SEA_"&amp;$C12),MATCH('SEA Input'!I16,INDIRECT("SEAScore_"&amp;$C12),0),MATCH(I$3,SEACats,0)))</f>
        <v>75</v>
      </c>
      <c r="J12" s="266">
        <f ca="1">IF($C12="","",INDEX(INDIRECT("MCDAScores_SEA_"&amp;$C12),MATCH('SEA Input'!J16,INDIRECT("SEAScore_"&amp;$C12),0),MATCH(J$3,SEACats,0)))</f>
        <v>75</v>
      </c>
      <c r="K12" s="266">
        <f ca="1">IF($C12="","",INDEX(INDIRECT("MCDAScores_SEA_"&amp;$C12),MATCH('SEA Input'!K16,INDIRECT("SEAScore_"&amp;$C12),0),MATCH(K$3,SEACats,0)))</f>
        <v>80</v>
      </c>
      <c r="L12" s="266">
        <f ca="1">IF($C12="","",INDEX(INDIRECT("MCDAScores_SEA_"&amp;$C12),MATCH('SEA Input'!L16,INDIRECT("SEAScore_"&amp;$C12),0),MATCH(L$3,SEACats,0)))</f>
        <v>0</v>
      </c>
      <c r="M12" s="266">
        <f ca="1">IF($C12="","",INDEX(INDIRECT("MCDAScores_SEA_"&amp;$C12),MATCH('SEA Input'!M16,INDIRECT("SEAScore_"&amp;$C12),0),MATCH(M$3,SEACats,0)))</f>
        <v>100</v>
      </c>
      <c r="N12" s="266">
        <f ca="1">IF($C12="","",INDEX(INDIRECT("MCDAScores_SEA_"&amp;$C12),MATCH('SEA Input'!N16,INDIRECT("SEAScore_"&amp;$C12),0),MATCH(N$3,SEACats,0)))</f>
        <v>100</v>
      </c>
      <c r="O12" s="266">
        <f ca="1">IF($C12="","",INDEX(INDIRECT("MCDAScores_SEA_"&amp;$C12),MATCH('SEA Input'!O16,INDIRECT("SEAScore_"&amp;$C12),0),MATCH(O$3,SEACats,0)))</f>
        <v>75</v>
      </c>
      <c r="P12" s="266">
        <f ca="1">IF($C12="","",INDEX(INDIRECT("MCDAScores_SEA_"&amp;$C12),MATCH('SEA Input'!P16,INDIRECT("SEAScore_"&amp;$C12),0),MATCH(P$3,SEACats,0)))</f>
        <v>55</v>
      </c>
      <c r="Q12" s="266">
        <f ca="1">IF($C12="","",INDEX(INDIRECT("MCDAScores_SEA_"&amp;$C12),MATCH('SEA Input'!Q16,INDIRECT("SEAScore_"&amp;$C12),0),MATCH(Q$3,SEACats,0)))</f>
        <v>100</v>
      </c>
      <c r="R12" s="266">
        <f ca="1">IF($C12="","",INDEX(INDIRECT("MCDAScores_SEA_"&amp;$C12),MATCH('SEA Input'!R16,INDIRECT("SEAScore_"&amp;$C12),0),MATCH(R$3,SEACats,0)))</f>
        <v>55</v>
      </c>
      <c r="S12" s="266">
        <f ca="1">IF($C12="","",INDEX(INDIRECT("MCDAScores_SEA_"&amp;$C12),MATCH('SEA Input'!S16,INDIRECT("SEAScore_"&amp;$C12),0),MATCH(S$3,SEACats,0)))</f>
        <v>80</v>
      </c>
      <c r="T12" s="266">
        <f ca="1">IF($C12="","",INDEX(INDIRECT("MCDAScores_SEA_"&amp;$C12),MATCH('SEA Input'!T16,INDIRECT("SEAScore_"&amp;$C12),0),MATCH(T$3,SEACats,0)))</f>
        <v>100</v>
      </c>
    </row>
    <row r="13" spans="1:20" x14ac:dyDescent="0.25">
      <c r="A13" s="309"/>
      <c r="B13" s="309"/>
      <c r="C13" s="265" t="str">
        <f>IF(B12="","","C_Pos")</f>
        <v>C_Pos</v>
      </c>
      <c r="D13" s="266">
        <f ca="1">IF($C13="","",INDEX(INDIRECT("MCDAScores_SEA_"&amp;$C13),MATCH('SEA Input'!D17,INDIRECT("SEAScore_"&amp;$C13),0),MATCH(D$3,SEACats,0)))</f>
        <v>0</v>
      </c>
      <c r="E13" s="266">
        <f ca="1">IF($C13="","",INDEX(INDIRECT("MCDAScores_SEA_"&amp;$C13),MATCH('SEA Input'!E17,INDIRECT("SEAScore_"&amp;$C13),0),MATCH(E$3,SEACats,0)))</f>
        <v>0</v>
      </c>
      <c r="F13" s="266">
        <f ca="1">IF($C13="","",INDEX(INDIRECT("MCDAScores_SEA_"&amp;$C13),MATCH('SEA Input'!F17,INDIRECT("SEAScore_"&amp;$C13),0),MATCH(F$3,SEACats,0)))</f>
        <v>0</v>
      </c>
      <c r="G13" s="266">
        <f ca="1">IF($C13="","",INDEX(INDIRECT("MCDAScores_SEA_"&amp;$C13),MATCH('SEA Input'!G17,INDIRECT("SEAScore_"&amp;$C13),0),MATCH(G$3,SEACats,0)))</f>
        <v>25</v>
      </c>
      <c r="H13" s="266">
        <f ca="1">IF($C13="","",INDEX(INDIRECT("MCDAScores_SEA_"&amp;$C13),MATCH('SEA Input'!H17,INDIRECT("SEAScore_"&amp;$C13),0),MATCH(H$3,SEACats,0)))</f>
        <v>0</v>
      </c>
      <c r="I13" s="266">
        <f ca="1">IF($C13="","",INDEX(INDIRECT("MCDAScores_SEA_"&amp;$C13),MATCH('SEA Input'!I17,INDIRECT("SEAScore_"&amp;$C13),0),MATCH(I$3,SEACats,0)))</f>
        <v>0</v>
      </c>
      <c r="J13" s="266">
        <f ca="1">IF($C13="","",INDEX(INDIRECT("MCDAScores_SEA_"&amp;$C13),MATCH('SEA Input'!J17,INDIRECT("SEAScore_"&amp;$C13),0),MATCH(J$3,SEACats,0)))</f>
        <v>0</v>
      </c>
      <c r="K13" s="266">
        <f ca="1">IF($C13="","",INDEX(INDIRECT("MCDAScores_SEA_"&amp;$C13),MATCH('SEA Input'!K17,INDIRECT("SEAScore_"&amp;$C13),0),MATCH(K$3,SEACats,0)))</f>
        <v>0</v>
      </c>
      <c r="L13" s="266">
        <f ca="1">IF($C13="","",INDEX(INDIRECT("MCDAScores_SEA_"&amp;$C13),MATCH('SEA Input'!L17,INDIRECT("SEAScore_"&amp;$C13),0),MATCH(L$3,SEACats,0)))</f>
        <v>0</v>
      </c>
      <c r="M13" s="266">
        <f ca="1">IF($C13="","",INDEX(INDIRECT("MCDAScores_SEA_"&amp;$C13),MATCH('SEA Input'!M17,INDIRECT("SEAScore_"&amp;$C13),0),MATCH(M$3,SEACats,0)))</f>
        <v>0</v>
      </c>
      <c r="N13" s="266">
        <f ca="1">IF($C13="","",INDEX(INDIRECT("MCDAScores_SEA_"&amp;$C13),MATCH('SEA Input'!N17,INDIRECT("SEAScore_"&amp;$C13),0),MATCH(N$3,SEACats,0)))</f>
        <v>20</v>
      </c>
      <c r="O13" s="266">
        <f ca="1">IF($C13="","",INDEX(INDIRECT("MCDAScores_SEA_"&amp;$C13),MATCH('SEA Input'!O17,INDIRECT("SEAScore_"&amp;$C13),0),MATCH(O$3,SEACats,0)))</f>
        <v>0</v>
      </c>
      <c r="P13" s="266">
        <f ca="1">IF($C13="","",INDEX(INDIRECT("MCDAScores_SEA_"&amp;$C13),MATCH('SEA Input'!P17,INDIRECT("SEAScore_"&amp;$C13),0),MATCH(P$3,SEACats,0)))</f>
        <v>0</v>
      </c>
      <c r="Q13" s="266">
        <f ca="1">IF($C13="","",INDEX(INDIRECT("MCDAScores_SEA_"&amp;$C13),MATCH('SEA Input'!Q17,INDIRECT("SEAScore_"&amp;$C13),0),MATCH(Q$3,SEACats,0)))</f>
        <v>0</v>
      </c>
      <c r="R13" s="266">
        <f ca="1">IF($C13="","",INDEX(INDIRECT("MCDAScores_SEA_"&amp;$C13),MATCH('SEA Input'!R17,INDIRECT("SEAScore_"&amp;$C13),0),MATCH(R$3,SEACats,0)))</f>
        <v>0</v>
      </c>
      <c r="S13" s="266">
        <f ca="1">IF($C13="","",INDEX(INDIRECT("MCDAScores_SEA_"&amp;$C13),MATCH('SEA Input'!S17,INDIRECT("SEAScore_"&amp;$C13),0),MATCH(S$3,SEACats,0)))</f>
        <v>0</v>
      </c>
      <c r="T13" s="266">
        <f ca="1">IF($C13="","",INDEX(INDIRECT("MCDAScores_SEA_"&amp;$C13),MATCH('SEA Input'!T17,INDIRECT("SEAScore_"&amp;$C13),0),MATCH(T$3,SEACats,0)))</f>
        <v>0</v>
      </c>
    </row>
    <row r="14" spans="1:20" x14ac:dyDescent="0.25">
      <c r="A14" s="309"/>
      <c r="B14" s="309"/>
      <c r="C14" s="265" t="str">
        <f>IF(B12="","","O_Neg")</f>
        <v>O_Neg</v>
      </c>
      <c r="D14" s="266">
        <f ca="1">IF($C14="","",INDEX(INDIRECT("MCDAScores_SEA_"&amp;$C14),MATCH('SEA Input'!D18,INDIRECT("SEAScore_"&amp;$C14),0),MATCH(D$3,SEACats,0)))</f>
        <v>100</v>
      </c>
      <c r="E14" s="266">
        <f ca="1">IF($C14="","",INDEX(INDIRECT("MCDAScores_SEA_"&amp;$C14),MATCH('SEA Input'!E18,INDIRECT("SEAScore_"&amp;$C14),0),MATCH(E$3,SEACats,0)))</f>
        <v>100</v>
      </c>
      <c r="F14" s="266">
        <f ca="1">IF($C14="","",INDEX(INDIRECT("MCDAScores_SEA_"&amp;$C14),MATCH('SEA Input'!F18,INDIRECT("SEAScore_"&amp;$C14),0),MATCH(F$3,SEACats,0)))</f>
        <v>100</v>
      </c>
      <c r="G14" s="266">
        <f ca="1">IF($C14="","",INDEX(INDIRECT("MCDAScores_SEA_"&amp;$C14),MATCH('SEA Input'!G18,INDIRECT("SEAScore_"&amp;$C14),0),MATCH(G$3,SEACats,0)))</f>
        <v>100</v>
      </c>
      <c r="H14" s="266">
        <f ca="1">IF($C14="","",INDEX(INDIRECT("MCDAScores_SEA_"&amp;$C14),MATCH('SEA Input'!H18,INDIRECT("SEAScore_"&amp;$C14),0),MATCH(H$3,SEACats,0)))</f>
        <v>100</v>
      </c>
      <c r="I14" s="266">
        <f ca="1">IF($C14="","",INDEX(INDIRECT("MCDAScores_SEA_"&amp;$C14),MATCH('SEA Input'!I18,INDIRECT("SEAScore_"&amp;$C14),0),MATCH(I$3,SEACats,0)))</f>
        <v>100</v>
      </c>
      <c r="J14" s="266">
        <f ca="1">IF($C14="","",INDEX(INDIRECT("MCDAScores_SEA_"&amp;$C14),MATCH('SEA Input'!J18,INDIRECT("SEAScore_"&amp;$C14),0),MATCH(J$3,SEACats,0)))</f>
        <v>100</v>
      </c>
      <c r="K14" s="266">
        <f ca="1">IF($C14="","",INDEX(INDIRECT("MCDAScores_SEA_"&amp;$C14),MATCH('SEA Input'!K18,INDIRECT("SEAScore_"&amp;$C14),0),MATCH(K$3,SEACats,0)))</f>
        <v>80</v>
      </c>
      <c r="L14" s="266">
        <f ca="1">IF($C14="","",INDEX(INDIRECT("MCDAScores_SEA_"&amp;$C14),MATCH('SEA Input'!L18,INDIRECT("SEAScore_"&amp;$C14),0),MATCH(L$3,SEACats,0)))</f>
        <v>75</v>
      </c>
      <c r="M14" s="266">
        <f ca="1">IF($C14="","",INDEX(INDIRECT("MCDAScores_SEA_"&amp;$C14),MATCH('SEA Input'!M18,INDIRECT("SEAScore_"&amp;$C14),0),MATCH(M$3,SEACats,0)))</f>
        <v>100</v>
      </c>
      <c r="N14" s="266">
        <f ca="1">IF($C14="","",INDEX(INDIRECT("MCDAScores_SEA_"&amp;$C14),MATCH('SEA Input'!N18,INDIRECT("SEAScore_"&amp;$C14),0),MATCH(N$3,SEACats,0)))</f>
        <v>100</v>
      </c>
      <c r="O14" s="266">
        <f ca="1">IF($C14="","",INDEX(INDIRECT("MCDAScores_SEA_"&amp;$C14),MATCH('SEA Input'!O18,INDIRECT("SEAScore_"&amp;$C14),0),MATCH(O$3,SEACats,0)))</f>
        <v>100</v>
      </c>
      <c r="P14" s="266">
        <f ca="1">IF($C14="","",INDEX(INDIRECT("MCDAScores_SEA_"&amp;$C14),MATCH('SEA Input'!P18,INDIRECT("SEAScore_"&amp;$C14),0),MATCH(P$3,SEACats,0)))</f>
        <v>100</v>
      </c>
      <c r="Q14" s="266">
        <f ca="1">IF($C14="","",INDEX(INDIRECT("MCDAScores_SEA_"&amp;$C14),MATCH('SEA Input'!Q18,INDIRECT("SEAScore_"&amp;$C14),0),MATCH(Q$3,SEACats,0)))</f>
        <v>100</v>
      </c>
      <c r="R14" s="266">
        <f ca="1">IF($C14="","",INDEX(INDIRECT("MCDAScores_SEA_"&amp;$C14),MATCH('SEA Input'!R18,INDIRECT("SEAScore_"&amp;$C14),0),MATCH(R$3,SEACats,0)))</f>
        <v>75</v>
      </c>
      <c r="S14" s="266">
        <f ca="1">IF($C14="","",INDEX(INDIRECT("MCDAScores_SEA_"&amp;$C14),MATCH('SEA Input'!S18,INDIRECT("SEAScore_"&amp;$C14),0),MATCH(S$3,SEACats,0)))</f>
        <v>100</v>
      </c>
      <c r="T14" s="266">
        <f ca="1">IF($C14="","",INDEX(INDIRECT("MCDAScores_SEA_"&amp;$C14),MATCH('SEA Input'!T18,INDIRECT("SEAScore_"&amp;$C14),0),MATCH(T$3,SEACats,0)))</f>
        <v>100</v>
      </c>
    </row>
    <row r="15" spans="1:20" x14ac:dyDescent="0.25">
      <c r="A15" s="309"/>
      <c r="B15" s="309"/>
      <c r="C15" s="265" t="str">
        <f>IF(B12="","","O_Pos")</f>
        <v>O_Pos</v>
      </c>
      <c r="D15" s="266">
        <f ca="1">IF($C15="","",INDEX(INDIRECT("MCDAScores_SEA_"&amp;$C15),MATCH('SEA Input'!D19,INDIRECT("SEAScore_"&amp;$C15),0),MATCH(D$3,SEACats,0)))</f>
        <v>0</v>
      </c>
      <c r="E15" s="266">
        <f ca="1">IF($C15="","",INDEX(INDIRECT("MCDAScores_SEA_"&amp;$C15),MATCH('SEA Input'!E19,INDIRECT("SEAScore_"&amp;$C15),0),MATCH(E$3,SEACats,0)))</f>
        <v>0</v>
      </c>
      <c r="F15" s="266">
        <f ca="1">IF($C15="","",INDEX(INDIRECT("MCDAScores_SEA_"&amp;$C15),MATCH('SEA Input'!F19,INDIRECT("SEAScore_"&amp;$C15),0),MATCH(F$3,SEACats,0)))</f>
        <v>0</v>
      </c>
      <c r="G15" s="266">
        <f ca="1">IF($C15="","",INDEX(INDIRECT("MCDAScores_SEA_"&amp;$C15),MATCH('SEA Input'!G19,INDIRECT("SEAScore_"&amp;$C15),0),MATCH(G$3,SEACats,0)))</f>
        <v>0</v>
      </c>
      <c r="H15" s="266">
        <f ca="1">IF($C15="","",INDEX(INDIRECT("MCDAScores_SEA_"&amp;$C15),MATCH('SEA Input'!H19,INDIRECT("SEAScore_"&amp;$C15),0),MATCH(H$3,SEACats,0)))</f>
        <v>0</v>
      </c>
      <c r="I15" s="266">
        <f ca="1">IF($C15="","",INDEX(INDIRECT("MCDAScores_SEA_"&amp;$C15),MATCH('SEA Input'!I19,INDIRECT("SEAScore_"&amp;$C15),0),MATCH(I$3,SEACats,0)))</f>
        <v>0</v>
      </c>
      <c r="J15" s="266">
        <f ca="1">IF($C15="","",INDEX(INDIRECT("MCDAScores_SEA_"&amp;$C15),MATCH('SEA Input'!J19,INDIRECT("SEAScore_"&amp;$C15),0),MATCH(J$3,SEACats,0)))</f>
        <v>0</v>
      </c>
      <c r="K15" s="266">
        <f ca="1">IF($C15="","",INDEX(INDIRECT("MCDAScores_SEA_"&amp;$C15),MATCH('SEA Input'!K19,INDIRECT("SEAScore_"&amp;$C15),0),MATCH(K$3,SEACats,0)))</f>
        <v>0</v>
      </c>
      <c r="L15" s="266">
        <f ca="1">IF($C15="","",INDEX(INDIRECT("MCDAScores_SEA_"&amp;$C15),MATCH('SEA Input'!L19,INDIRECT("SEAScore_"&amp;$C15),0),MATCH(L$3,SEACats,0)))</f>
        <v>0</v>
      </c>
      <c r="M15" s="266">
        <f ca="1">IF($C15="","",INDEX(INDIRECT("MCDAScores_SEA_"&amp;$C15),MATCH('SEA Input'!M19,INDIRECT("SEAScore_"&amp;$C15),0),MATCH(M$3,SEACats,0)))</f>
        <v>25</v>
      </c>
      <c r="N15" s="266">
        <f ca="1">IF($C15="","",INDEX(INDIRECT("MCDAScores_SEA_"&amp;$C15),MATCH('SEA Input'!N19,INDIRECT("SEAScore_"&amp;$C15),0),MATCH(N$3,SEACats,0)))</f>
        <v>25</v>
      </c>
      <c r="O15" s="266">
        <f ca="1">IF($C15="","",INDEX(INDIRECT("MCDAScores_SEA_"&amp;$C15),MATCH('SEA Input'!O19,INDIRECT("SEAScore_"&amp;$C15),0),MATCH(O$3,SEACats,0)))</f>
        <v>0</v>
      </c>
      <c r="P15" s="266">
        <f ca="1">IF($C15="","",INDEX(INDIRECT("MCDAScores_SEA_"&amp;$C15),MATCH('SEA Input'!P19,INDIRECT("SEAScore_"&amp;$C15),0),MATCH(P$3,SEACats,0)))</f>
        <v>25</v>
      </c>
      <c r="Q15" s="266">
        <f ca="1">IF($C15="","",INDEX(INDIRECT("MCDAScores_SEA_"&amp;$C15),MATCH('SEA Input'!Q19,INDIRECT("SEAScore_"&amp;$C15),0),MATCH(Q$3,SEACats,0)))</f>
        <v>0</v>
      </c>
      <c r="R15" s="266">
        <f ca="1">IF($C15="","",INDEX(INDIRECT("MCDAScores_SEA_"&amp;$C15),MATCH('SEA Input'!R19,INDIRECT("SEAScore_"&amp;$C15),0),MATCH(R$3,SEACats,0)))</f>
        <v>0</v>
      </c>
      <c r="S15" s="266">
        <f ca="1">IF($C15="","",INDEX(INDIRECT("MCDAScores_SEA_"&amp;$C15),MATCH('SEA Input'!S19,INDIRECT("SEAScore_"&amp;$C15),0),MATCH(S$3,SEACats,0)))</f>
        <v>0</v>
      </c>
      <c r="T15" s="266">
        <f ca="1">IF($C15="","",INDEX(INDIRECT("MCDAScores_SEA_"&amp;$C15),MATCH('SEA Input'!T19,INDIRECT("SEAScore_"&amp;$C15),0),MATCH(T$3,SEACats,0)))</f>
        <v>0</v>
      </c>
    </row>
    <row r="16" spans="1:20" x14ac:dyDescent="0.25">
      <c r="A16" s="308">
        <f>IF('SEA Input'!C20="","",'SEA Input'!A20)</f>
        <v>4</v>
      </c>
      <c r="B16" s="309">
        <f>IF('SEA Input'!C20="","",'SEA Input'!C20)</f>
        <v>38</v>
      </c>
      <c r="C16" s="265" t="str">
        <f>IF(B16="","","C_Neg")</f>
        <v>C_Neg</v>
      </c>
      <c r="D16" s="266">
        <f ca="1">IF($C16="","",INDEX(INDIRECT("MCDAScores_SEA_"&amp;$C16),MATCH('SEA Input'!D20,INDIRECT("SEAScore_"&amp;$C16),0),MATCH(D$3,SEACats,0)))</f>
        <v>75</v>
      </c>
      <c r="E16" s="266">
        <f ca="1">IF($C16="","",INDEX(INDIRECT("MCDAScores_SEA_"&amp;$C16),MATCH('SEA Input'!E20,INDIRECT("SEAScore_"&amp;$C16),0),MATCH(E$3,SEACats,0)))</f>
        <v>100</v>
      </c>
      <c r="F16" s="266">
        <f ca="1">IF($C16="","",INDEX(INDIRECT("MCDAScores_SEA_"&amp;$C16),MATCH('SEA Input'!F20,INDIRECT("SEAScore_"&amp;$C16),0),MATCH(F$3,SEACats,0)))</f>
        <v>75</v>
      </c>
      <c r="G16" s="266">
        <f ca="1">IF($C16="","",INDEX(INDIRECT("MCDAScores_SEA_"&amp;$C16),MATCH('SEA Input'!G20,INDIRECT("SEAScore_"&amp;$C16),0),MATCH(G$3,SEACats,0)))</f>
        <v>50</v>
      </c>
      <c r="H16" s="266">
        <f ca="1">IF($C16="","",INDEX(INDIRECT("MCDAScores_SEA_"&amp;$C16),MATCH('SEA Input'!H20,INDIRECT("SEAScore_"&amp;$C16),0),MATCH(H$3,SEACats,0)))</f>
        <v>100</v>
      </c>
      <c r="I16" s="266">
        <f ca="1">IF($C16="","",INDEX(INDIRECT("MCDAScores_SEA_"&amp;$C16),MATCH('SEA Input'!I20,INDIRECT("SEAScore_"&amp;$C16),0),MATCH(I$3,SEACats,0)))</f>
        <v>75</v>
      </c>
      <c r="J16" s="266">
        <f ca="1">IF($C16="","",INDEX(INDIRECT("MCDAScores_SEA_"&amp;$C16),MATCH('SEA Input'!J20,INDIRECT("SEAScore_"&amp;$C16),0),MATCH(J$3,SEACats,0)))</f>
        <v>100</v>
      </c>
      <c r="K16" s="266">
        <f ca="1">IF($C16="","",INDEX(INDIRECT("MCDAScores_SEA_"&amp;$C16),MATCH('SEA Input'!K20,INDIRECT("SEAScore_"&amp;$C16),0),MATCH(K$3,SEACats,0)))</f>
        <v>80</v>
      </c>
      <c r="L16" s="266">
        <f ca="1">IF($C16="","",INDEX(INDIRECT("MCDAScores_SEA_"&amp;$C16),MATCH('SEA Input'!L20,INDIRECT("SEAScore_"&amp;$C16),0),MATCH(L$3,SEACats,0)))</f>
        <v>0</v>
      </c>
      <c r="M16" s="266">
        <f ca="1">IF($C16="","",INDEX(INDIRECT("MCDAScores_SEA_"&amp;$C16),MATCH('SEA Input'!M20,INDIRECT("SEAScore_"&amp;$C16),0),MATCH(M$3,SEACats,0)))</f>
        <v>100</v>
      </c>
      <c r="N16" s="266">
        <f ca="1">IF($C16="","",INDEX(INDIRECT("MCDAScores_SEA_"&amp;$C16),MATCH('SEA Input'!N20,INDIRECT("SEAScore_"&amp;$C16),0),MATCH(N$3,SEACats,0)))</f>
        <v>100</v>
      </c>
      <c r="O16" s="266">
        <f ca="1">IF($C16="","",INDEX(INDIRECT("MCDAScores_SEA_"&amp;$C16),MATCH('SEA Input'!O20,INDIRECT("SEAScore_"&amp;$C16),0),MATCH(O$3,SEACats,0)))</f>
        <v>100</v>
      </c>
      <c r="P16" s="266">
        <f ca="1">IF($C16="","",INDEX(INDIRECT("MCDAScores_SEA_"&amp;$C16),MATCH('SEA Input'!P20,INDIRECT("SEAScore_"&amp;$C16),0),MATCH(P$3,SEACats,0)))</f>
        <v>50</v>
      </c>
      <c r="Q16" s="266">
        <f ca="1">IF($C16="","",INDEX(INDIRECT("MCDAScores_SEA_"&amp;$C16),MATCH('SEA Input'!Q20,INDIRECT("SEAScore_"&amp;$C16),0),MATCH(Q$3,SEACats,0)))</f>
        <v>100</v>
      </c>
      <c r="R16" s="266">
        <f ca="1">IF($C16="","",INDEX(INDIRECT("MCDAScores_SEA_"&amp;$C16),MATCH('SEA Input'!R20,INDIRECT("SEAScore_"&amp;$C16),0),MATCH(R$3,SEACats,0)))</f>
        <v>55</v>
      </c>
      <c r="S16" s="266">
        <f ca="1">IF($C16="","",INDEX(INDIRECT("MCDAScores_SEA_"&amp;$C16),MATCH('SEA Input'!S20,INDIRECT("SEAScore_"&amp;$C16),0),MATCH(S$3,SEACats,0)))</f>
        <v>100</v>
      </c>
      <c r="T16" s="266">
        <f ca="1">IF($C16="","",INDEX(INDIRECT("MCDAScores_SEA_"&amp;$C16),MATCH('SEA Input'!T20,INDIRECT("SEAScore_"&amp;$C16),0),MATCH(T$3,SEACats,0)))</f>
        <v>75</v>
      </c>
    </row>
    <row r="17" spans="1:20" x14ac:dyDescent="0.25">
      <c r="A17" s="309"/>
      <c r="B17" s="309"/>
      <c r="C17" s="265" t="str">
        <f>IF(B16="","","C_Pos")</f>
        <v>C_Pos</v>
      </c>
      <c r="D17" s="266">
        <f ca="1">IF($C17="","",INDEX(INDIRECT("MCDAScores_SEA_"&amp;$C17),MATCH('SEA Input'!D21,INDIRECT("SEAScore_"&amp;$C17),0),MATCH(D$3,SEACats,0)))</f>
        <v>0</v>
      </c>
      <c r="E17" s="266">
        <f ca="1">IF($C17="","",INDEX(INDIRECT("MCDAScores_SEA_"&amp;$C17),MATCH('SEA Input'!E21,INDIRECT("SEAScore_"&amp;$C17),0),MATCH(E$3,SEACats,0)))</f>
        <v>0</v>
      </c>
      <c r="F17" s="266">
        <f ca="1">IF($C17="","",INDEX(INDIRECT("MCDAScores_SEA_"&amp;$C17),MATCH('SEA Input'!F21,INDIRECT("SEAScore_"&amp;$C17),0),MATCH(F$3,SEACats,0)))</f>
        <v>0</v>
      </c>
      <c r="G17" s="266">
        <f ca="1">IF($C17="","",INDEX(INDIRECT("MCDAScores_SEA_"&amp;$C17),MATCH('SEA Input'!G21,INDIRECT("SEAScore_"&amp;$C17),0),MATCH(G$3,SEACats,0)))</f>
        <v>25</v>
      </c>
      <c r="H17" s="266">
        <f ca="1">IF($C17="","",INDEX(INDIRECT("MCDAScores_SEA_"&amp;$C17),MATCH('SEA Input'!H21,INDIRECT("SEAScore_"&amp;$C17),0),MATCH(H$3,SEACats,0)))</f>
        <v>0</v>
      </c>
      <c r="I17" s="266">
        <f ca="1">IF($C17="","",INDEX(INDIRECT("MCDAScores_SEA_"&amp;$C17),MATCH('SEA Input'!I21,INDIRECT("SEAScore_"&amp;$C17),0),MATCH(I$3,SEACats,0)))</f>
        <v>0</v>
      </c>
      <c r="J17" s="266">
        <f ca="1">IF($C17="","",INDEX(INDIRECT("MCDAScores_SEA_"&amp;$C17),MATCH('SEA Input'!J21,INDIRECT("SEAScore_"&amp;$C17),0),MATCH(J$3,SEACats,0)))</f>
        <v>0</v>
      </c>
      <c r="K17" s="266">
        <f ca="1">IF($C17="","",INDEX(INDIRECT("MCDAScores_SEA_"&amp;$C17),MATCH('SEA Input'!K21,INDIRECT("SEAScore_"&amp;$C17),0),MATCH(K$3,SEACats,0)))</f>
        <v>0</v>
      </c>
      <c r="L17" s="266">
        <f ca="1">IF($C17="","",INDEX(INDIRECT("MCDAScores_SEA_"&amp;$C17),MATCH('SEA Input'!L21,INDIRECT("SEAScore_"&amp;$C17),0),MATCH(L$3,SEACats,0)))</f>
        <v>0</v>
      </c>
      <c r="M17" s="266">
        <f ca="1">IF($C17="","",INDEX(INDIRECT("MCDAScores_SEA_"&amp;$C17),MATCH('SEA Input'!M21,INDIRECT("SEAScore_"&amp;$C17),0),MATCH(M$3,SEACats,0)))</f>
        <v>0</v>
      </c>
      <c r="N17" s="266">
        <f ca="1">IF($C17="","",INDEX(INDIRECT("MCDAScores_SEA_"&amp;$C17),MATCH('SEA Input'!N21,INDIRECT("SEAScore_"&amp;$C17),0),MATCH(N$3,SEACats,0)))</f>
        <v>20</v>
      </c>
      <c r="O17" s="266">
        <f ca="1">IF($C17="","",INDEX(INDIRECT("MCDAScores_SEA_"&amp;$C17),MATCH('SEA Input'!O21,INDIRECT("SEAScore_"&amp;$C17),0),MATCH(O$3,SEACats,0)))</f>
        <v>0</v>
      </c>
      <c r="P17" s="266">
        <f ca="1">IF($C17="","",INDEX(INDIRECT("MCDAScores_SEA_"&amp;$C17),MATCH('SEA Input'!P21,INDIRECT("SEAScore_"&amp;$C17),0),MATCH(P$3,SEACats,0)))</f>
        <v>0</v>
      </c>
      <c r="Q17" s="266">
        <f ca="1">IF($C17="","",INDEX(INDIRECT("MCDAScores_SEA_"&amp;$C17),MATCH('SEA Input'!Q21,INDIRECT("SEAScore_"&amp;$C17),0),MATCH(Q$3,SEACats,0)))</f>
        <v>0</v>
      </c>
      <c r="R17" s="266">
        <f ca="1">IF($C17="","",INDEX(INDIRECT("MCDAScores_SEA_"&amp;$C17),MATCH('SEA Input'!R21,INDIRECT("SEAScore_"&amp;$C17),0),MATCH(R$3,SEACats,0)))</f>
        <v>0</v>
      </c>
      <c r="S17" s="266">
        <f ca="1">IF($C17="","",INDEX(INDIRECT("MCDAScores_SEA_"&amp;$C17),MATCH('SEA Input'!S21,INDIRECT("SEAScore_"&amp;$C17),0),MATCH(S$3,SEACats,0)))</f>
        <v>0</v>
      </c>
      <c r="T17" s="266">
        <f ca="1">IF($C17="","",INDEX(INDIRECT("MCDAScores_SEA_"&amp;$C17),MATCH('SEA Input'!T21,INDIRECT("SEAScore_"&amp;$C17),0),MATCH(T$3,SEACats,0)))</f>
        <v>0</v>
      </c>
    </row>
    <row r="18" spans="1:20" x14ac:dyDescent="0.25">
      <c r="A18" s="309"/>
      <c r="B18" s="309"/>
      <c r="C18" s="265" t="str">
        <f>IF(B16="","","O_Neg")</f>
        <v>O_Neg</v>
      </c>
      <c r="D18" s="266">
        <f ca="1">IF($C18="","",INDEX(INDIRECT("MCDAScores_SEA_"&amp;$C18),MATCH('SEA Input'!D22,INDIRECT("SEAScore_"&amp;$C18),0),MATCH(D$3,SEACats,0)))</f>
        <v>75</v>
      </c>
      <c r="E18" s="266">
        <f ca="1">IF($C18="","",INDEX(INDIRECT("MCDAScores_SEA_"&amp;$C18),MATCH('SEA Input'!E22,INDIRECT("SEAScore_"&amp;$C18),0),MATCH(E$3,SEACats,0)))</f>
        <v>50</v>
      </c>
      <c r="F18" s="266">
        <f ca="1">IF($C18="","",INDEX(INDIRECT("MCDAScores_SEA_"&amp;$C18),MATCH('SEA Input'!F22,INDIRECT("SEAScore_"&amp;$C18),0),MATCH(F$3,SEACats,0)))</f>
        <v>100</v>
      </c>
      <c r="G18" s="266">
        <f ca="1">IF($C18="","",INDEX(INDIRECT("MCDAScores_SEA_"&amp;$C18),MATCH('SEA Input'!G22,INDIRECT("SEAScore_"&amp;$C18),0),MATCH(G$3,SEACats,0)))</f>
        <v>100</v>
      </c>
      <c r="H18" s="266">
        <f ca="1">IF($C18="","",INDEX(INDIRECT("MCDAScores_SEA_"&amp;$C18),MATCH('SEA Input'!H22,INDIRECT("SEAScore_"&amp;$C18),0),MATCH(H$3,SEACats,0)))</f>
        <v>100</v>
      </c>
      <c r="I18" s="266">
        <f ca="1">IF($C18="","",INDEX(INDIRECT("MCDAScores_SEA_"&amp;$C18),MATCH('SEA Input'!I22,INDIRECT("SEAScore_"&amp;$C18),0),MATCH(I$3,SEACats,0)))</f>
        <v>75</v>
      </c>
      <c r="J18" s="266">
        <f ca="1">IF($C18="","",INDEX(INDIRECT("MCDAScores_SEA_"&amp;$C18),MATCH('SEA Input'!J22,INDIRECT("SEAScore_"&amp;$C18),0),MATCH(J$3,SEACats,0)))</f>
        <v>100</v>
      </c>
      <c r="K18" s="266">
        <f ca="1">IF($C18="","",INDEX(INDIRECT("MCDAScores_SEA_"&amp;$C18),MATCH('SEA Input'!K22,INDIRECT("SEAScore_"&amp;$C18),0),MATCH(K$3,SEACats,0)))</f>
        <v>100</v>
      </c>
      <c r="L18" s="266">
        <f ca="1">IF($C18="","",INDEX(INDIRECT("MCDAScores_SEA_"&amp;$C18),MATCH('SEA Input'!L22,INDIRECT("SEAScore_"&amp;$C18),0),MATCH(L$3,SEACats,0)))</f>
        <v>80</v>
      </c>
      <c r="M18" s="266">
        <f ca="1">IF($C18="","",INDEX(INDIRECT("MCDAScores_SEA_"&amp;$C18),MATCH('SEA Input'!M22,INDIRECT("SEAScore_"&amp;$C18),0),MATCH(M$3,SEACats,0)))</f>
        <v>100</v>
      </c>
      <c r="N18" s="266">
        <f ca="1">IF($C18="","",INDEX(INDIRECT("MCDAScores_SEA_"&amp;$C18),MATCH('SEA Input'!N22,INDIRECT("SEAScore_"&amp;$C18),0),MATCH(N$3,SEACats,0)))</f>
        <v>100</v>
      </c>
      <c r="O18" s="266">
        <f ca="1">IF($C18="","",INDEX(INDIRECT("MCDAScores_SEA_"&amp;$C18),MATCH('SEA Input'!O22,INDIRECT("SEAScore_"&amp;$C18),0),MATCH(O$3,SEACats,0)))</f>
        <v>100</v>
      </c>
      <c r="P18" s="266">
        <f ca="1">IF($C18="","",INDEX(INDIRECT("MCDAScores_SEA_"&amp;$C18),MATCH('SEA Input'!P22,INDIRECT("SEAScore_"&amp;$C18),0),MATCH(P$3,SEACats,0)))</f>
        <v>100</v>
      </c>
      <c r="Q18" s="266">
        <f ca="1">IF($C18="","",INDEX(INDIRECT("MCDAScores_SEA_"&amp;$C18),MATCH('SEA Input'!Q22,INDIRECT("SEAScore_"&amp;$C18),0),MATCH(Q$3,SEACats,0)))</f>
        <v>100</v>
      </c>
      <c r="R18" s="266">
        <f ca="1">IF($C18="","",INDEX(INDIRECT("MCDAScores_SEA_"&amp;$C18),MATCH('SEA Input'!R22,INDIRECT("SEAScore_"&amp;$C18),0),MATCH(R$3,SEACats,0)))</f>
        <v>100</v>
      </c>
      <c r="S18" s="266">
        <f ca="1">IF($C18="","",INDEX(INDIRECT("MCDAScores_SEA_"&amp;$C18),MATCH('SEA Input'!S22,INDIRECT("SEAScore_"&amp;$C18),0),MATCH(S$3,SEACats,0)))</f>
        <v>100</v>
      </c>
      <c r="T18" s="266">
        <f ca="1">IF($C18="","",INDEX(INDIRECT("MCDAScores_SEA_"&amp;$C18),MATCH('SEA Input'!T22,INDIRECT("SEAScore_"&amp;$C18),0),MATCH(T$3,SEACats,0)))</f>
        <v>55</v>
      </c>
    </row>
    <row r="19" spans="1:20" x14ac:dyDescent="0.25">
      <c r="A19" s="309"/>
      <c r="B19" s="309"/>
      <c r="C19" s="265" t="str">
        <f>IF(B16="","","O_Pos")</f>
        <v>O_Pos</v>
      </c>
      <c r="D19" s="266">
        <f ca="1">IF($C19="","",INDEX(INDIRECT("MCDAScores_SEA_"&amp;$C19),MATCH('SEA Input'!D23,INDIRECT("SEAScore_"&amp;$C19),0),MATCH(D$3,SEACats,0)))</f>
        <v>0</v>
      </c>
      <c r="E19" s="266">
        <f ca="1">IF($C19="","",INDEX(INDIRECT("MCDAScores_SEA_"&amp;$C19),MATCH('SEA Input'!E23,INDIRECT("SEAScore_"&amp;$C19),0),MATCH(E$3,SEACats,0)))</f>
        <v>0</v>
      </c>
      <c r="F19" s="266">
        <f ca="1">IF($C19="","",INDEX(INDIRECT("MCDAScores_SEA_"&amp;$C19),MATCH('SEA Input'!F23,INDIRECT("SEAScore_"&amp;$C19),0),MATCH(F$3,SEACats,0)))</f>
        <v>0</v>
      </c>
      <c r="G19" s="266">
        <f ca="1">IF($C19="","",INDEX(INDIRECT("MCDAScores_SEA_"&amp;$C19),MATCH('SEA Input'!G23,INDIRECT("SEAScore_"&amp;$C19),0),MATCH(G$3,SEACats,0)))</f>
        <v>0</v>
      </c>
      <c r="H19" s="266">
        <f ca="1">IF($C19="","",INDEX(INDIRECT("MCDAScores_SEA_"&amp;$C19),MATCH('SEA Input'!H23,INDIRECT("SEAScore_"&amp;$C19),0),MATCH(H$3,SEACats,0)))</f>
        <v>0</v>
      </c>
      <c r="I19" s="266">
        <f ca="1">IF($C19="","",INDEX(INDIRECT("MCDAScores_SEA_"&amp;$C19),MATCH('SEA Input'!I23,INDIRECT("SEAScore_"&amp;$C19),0),MATCH(I$3,SEACats,0)))</f>
        <v>25</v>
      </c>
      <c r="J19" s="266">
        <f ca="1">IF($C19="","",INDEX(INDIRECT("MCDAScores_SEA_"&amp;$C19),MATCH('SEA Input'!J23,INDIRECT("SEAScore_"&amp;$C19),0),MATCH(J$3,SEACats,0)))</f>
        <v>20</v>
      </c>
      <c r="K19" s="266">
        <f ca="1">IF($C19="","",INDEX(INDIRECT("MCDAScores_SEA_"&amp;$C19),MATCH('SEA Input'!K23,INDIRECT("SEAScore_"&amp;$C19),0),MATCH(K$3,SEACats,0)))</f>
        <v>0</v>
      </c>
      <c r="L19" s="266">
        <f ca="1">IF($C19="","",INDEX(INDIRECT("MCDAScores_SEA_"&amp;$C19),MATCH('SEA Input'!L23,INDIRECT("SEAScore_"&amp;$C19),0),MATCH(L$3,SEACats,0)))</f>
        <v>0</v>
      </c>
      <c r="M19" s="266">
        <f ca="1">IF($C19="","",INDEX(INDIRECT("MCDAScores_SEA_"&amp;$C19),MATCH('SEA Input'!M23,INDIRECT("SEAScore_"&amp;$C19),0),MATCH(M$3,SEACats,0)))</f>
        <v>25</v>
      </c>
      <c r="N19" s="266">
        <f ca="1">IF($C19="","",INDEX(INDIRECT("MCDAScores_SEA_"&amp;$C19),MATCH('SEA Input'!N23,INDIRECT("SEAScore_"&amp;$C19),0),MATCH(N$3,SEACats,0)))</f>
        <v>20</v>
      </c>
      <c r="O19" s="266">
        <f ca="1">IF($C19="","",INDEX(INDIRECT("MCDAScores_SEA_"&amp;$C19),MATCH('SEA Input'!O23,INDIRECT("SEAScore_"&amp;$C19),0),MATCH(O$3,SEACats,0)))</f>
        <v>0</v>
      </c>
      <c r="P19" s="266">
        <f ca="1">IF($C19="","",INDEX(INDIRECT("MCDAScores_SEA_"&amp;$C19),MATCH('SEA Input'!P23,INDIRECT("SEAScore_"&amp;$C19),0),MATCH(P$3,SEACats,0)))</f>
        <v>25</v>
      </c>
      <c r="Q19" s="266">
        <f ca="1">IF($C19="","",INDEX(INDIRECT("MCDAScores_SEA_"&amp;$C19),MATCH('SEA Input'!Q23,INDIRECT("SEAScore_"&amp;$C19),0),MATCH(Q$3,SEACats,0)))</f>
        <v>25</v>
      </c>
      <c r="R19" s="266">
        <f ca="1">IF($C19="","",INDEX(INDIRECT("MCDAScores_SEA_"&amp;$C19),MATCH('SEA Input'!R23,INDIRECT("SEAScore_"&amp;$C19),0),MATCH(R$3,SEACats,0)))</f>
        <v>50</v>
      </c>
      <c r="S19" s="266">
        <f ca="1">IF($C19="","",INDEX(INDIRECT("MCDAScores_SEA_"&amp;$C19),MATCH('SEA Input'!S23,INDIRECT("SEAScore_"&amp;$C19),0),MATCH(S$3,SEACats,0)))</f>
        <v>0</v>
      </c>
      <c r="T19" s="266">
        <f ca="1">IF($C19="","",INDEX(INDIRECT("MCDAScores_SEA_"&amp;$C19),MATCH('SEA Input'!T23,INDIRECT("SEAScore_"&amp;$C19),0),MATCH(T$3,SEACats,0)))</f>
        <v>0</v>
      </c>
    </row>
    <row r="20" spans="1:20" x14ac:dyDescent="0.25">
      <c r="A20" s="308">
        <f>IF('SEA Input'!C24="","",'SEA Input'!A24)</f>
        <v>5</v>
      </c>
      <c r="B20" s="309">
        <f>IF('SEA Input'!C24="","",'SEA Input'!C24)</f>
        <v>57</v>
      </c>
      <c r="C20" s="265" t="str">
        <f>IF(B20="","","C_Neg")</f>
        <v>C_Neg</v>
      </c>
      <c r="D20" s="266">
        <f ca="1">IF($C20="","",INDEX(INDIRECT("MCDAScores_SEA_"&amp;$C20),MATCH('SEA Input'!D24,INDIRECT("SEAScore_"&amp;$C20),0),MATCH(D$3,SEACats,0)))</f>
        <v>5</v>
      </c>
      <c r="E20" s="266">
        <f ca="1">IF($C20="","",INDEX(INDIRECT("MCDAScores_SEA_"&amp;$C20),MATCH('SEA Input'!E24,INDIRECT("SEAScore_"&amp;$C20),0),MATCH(E$3,SEACats,0)))</f>
        <v>50</v>
      </c>
      <c r="F20" s="266">
        <f ca="1">IF($C20="","",INDEX(INDIRECT("MCDAScores_SEA_"&amp;$C20),MATCH('SEA Input'!F24,INDIRECT("SEAScore_"&amp;$C20),0),MATCH(F$3,SEACats,0)))</f>
        <v>75</v>
      </c>
      <c r="G20" s="266">
        <f ca="1">IF($C20="","",INDEX(INDIRECT("MCDAScores_SEA_"&amp;$C20),MATCH('SEA Input'!G24,INDIRECT("SEAScore_"&amp;$C20),0),MATCH(G$3,SEACats,0)))</f>
        <v>0</v>
      </c>
      <c r="H20" s="266">
        <f ca="1">IF($C20="","",INDEX(INDIRECT("MCDAScores_SEA_"&amp;$C20),MATCH('SEA Input'!H24,INDIRECT("SEAScore_"&amp;$C20),0),MATCH(H$3,SEACats,0)))</f>
        <v>100</v>
      </c>
      <c r="I20" s="266">
        <f ca="1">IF($C20="","",INDEX(INDIRECT("MCDAScores_SEA_"&amp;$C20),MATCH('SEA Input'!I24,INDIRECT("SEAScore_"&amp;$C20),0),MATCH(I$3,SEACats,0)))</f>
        <v>75</v>
      </c>
      <c r="J20" s="266">
        <f ca="1">IF($C20="","",INDEX(INDIRECT("MCDAScores_SEA_"&amp;$C20),MATCH('SEA Input'!J24,INDIRECT("SEAScore_"&amp;$C20),0),MATCH(J$3,SEACats,0)))</f>
        <v>50</v>
      </c>
      <c r="K20" s="266">
        <f ca="1">IF($C20="","",INDEX(INDIRECT("MCDAScores_SEA_"&amp;$C20),MATCH('SEA Input'!K24,INDIRECT("SEAScore_"&amp;$C20),0),MATCH(K$3,SEACats,0)))</f>
        <v>80</v>
      </c>
      <c r="L20" s="266">
        <f ca="1">IF($C20="","",INDEX(INDIRECT("MCDAScores_SEA_"&amp;$C20),MATCH('SEA Input'!L24,INDIRECT("SEAScore_"&amp;$C20),0),MATCH(L$3,SEACats,0)))</f>
        <v>5</v>
      </c>
      <c r="M20" s="266">
        <f ca="1">IF($C20="","",INDEX(INDIRECT("MCDAScores_SEA_"&amp;$C20),MATCH('SEA Input'!M24,INDIRECT("SEAScore_"&amp;$C20),0),MATCH(M$3,SEACats,0)))</f>
        <v>100</v>
      </c>
      <c r="N20" s="266">
        <f ca="1">IF($C20="","",INDEX(INDIRECT("MCDAScores_SEA_"&amp;$C20),MATCH('SEA Input'!N24,INDIRECT("SEAScore_"&amp;$C20),0),MATCH(N$3,SEACats,0)))</f>
        <v>100</v>
      </c>
      <c r="O20" s="266">
        <f ca="1">IF($C20="","",INDEX(INDIRECT("MCDAScores_SEA_"&amp;$C20),MATCH('SEA Input'!O24,INDIRECT("SEAScore_"&amp;$C20),0),MATCH(O$3,SEACats,0)))</f>
        <v>75</v>
      </c>
      <c r="P20" s="266">
        <f ca="1">IF($C20="","",INDEX(INDIRECT("MCDAScores_SEA_"&amp;$C20),MATCH('SEA Input'!P24,INDIRECT("SEAScore_"&amp;$C20),0),MATCH(P$3,SEACats,0)))</f>
        <v>75</v>
      </c>
      <c r="Q20" s="266">
        <f ca="1">IF($C20="","",INDEX(INDIRECT("MCDAScores_SEA_"&amp;$C20),MATCH('SEA Input'!Q24,INDIRECT("SEAScore_"&amp;$C20),0),MATCH(Q$3,SEACats,0)))</f>
        <v>100</v>
      </c>
      <c r="R20" s="266">
        <f ca="1">IF($C20="","",INDEX(INDIRECT("MCDAScores_SEA_"&amp;$C20),MATCH('SEA Input'!R24,INDIRECT("SEAScore_"&amp;$C20),0),MATCH(R$3,SEACats,0)))</f>
        <v>55</v>
      </c>
      <c r="S20" s="266">
        <f ca="1">IF($C20="","",INDEX(INDIRECT("MCDAScores_SEA_"&amp;$C20),MATCH('SEA Input'!S24,INDIRECT("SEAScore_"&amp;$C20),0),MATCH(S$3,SEACats,0)))</f>
        <v>0</v>
      </c>
      <c r="T20" s="266">
        <f ca="1">IF($C20="","",INDEX(INDIRECT("MCDAScores_SEA_"&amp;$C20),MATCH('SEA Input'!T24,INDIRECT("SEAScore_"&amp;$C20),0),MATCH(T$3,SEACats,0)))</f>
        <v>75</v>
      </c>
    </row>
    <row r="21" spans="1:20" x14ac:dyDescent="0.25">
      <c r="A21" s="309"/>
      <c r="B21" s="309"/>
      <c r="C21" s="265" t="str">
        <f>IF(B20="","","C_Pos")</f>
        <v>C_Pos</v>
      </c>
      <c r="D21" s="266">
        <f ca="1">IF($C21="","",INDEX(INDIRECT("MCDAScores_SEA_"&amp;$C21),MATCH('SEA Input'!D25,INDIRECT("SEAScore_"&amp;$C21),0),MATCH(D$3,SEACats,0)))</f>
        <v>0</v>
      </c>
      <c r="E21" s="266">
        <f ca="1">IF($C21="","",INDEX(INDIRECT("MCDAScores_SEA_"&amp;$C21),MATCH('SEA Input'!E25,INDIRECT("SEAScore_"&amp;$C21),0),MATCH(E$3,SEACats,0)))</f>
        <v>0</v>
      </c>
      <c r="F21" s="266">
        <f ca="1">IF($C21="","",INDEX(INDIRECT("MCDAScores_SEA_"&amp;$C21),MATCH('SEA Input'!F25,INDIRECT("SEAScore_"&amp;$C21),0),MATCH(F$3,SEACats,0)))</f>
        <v>0</v>
      </c>
      <c r="G21" s="266">
        <f ca="1">IF($C21="","",INDEX(INDIRECT("MCDAScores_SEA_"&amp;$C21),MATCH('SEA Input'!G25,INDIRECT("SEAScore_"&amp;$C21),0),MATCH(G$3,SEACats,0)))</f>
        <v>0</v>
      </c>
      <c r="H21" s="266">
        <f ca="1">IF($C21="","",INDEX(INDIRECT("MCDAScores_SEA_"&amp;$C21),MATCH('SEA Input'!H25,INDIRECT("SEAScore_"&amp;$C21),0),MATCH(H$3,SEACats,0)))</f>
        <v>0</v>
      </c>
      <c r="I21" s="266">
        <f ca="1">IF($C21="","",INDEX(INDIRECT("MCDAScores_SEA_"&amp;$C21),MATCH('SEA Input'!I25,INDIRECT("SEAScore_"&amp;$C21),0),MATCH(I$3,SEACats,0)))</f>
        <v>0</v>
      </c>
      <c r="J21" s="266">
        <f ca="1">IF($C21="","",INDEX(INDIRECT("MCDAScores_SEA_"&amp;$C21),MATCH('SEA Input'!J25,INDIRECT("SEAScore_"&amp;$C21),0),MATCH(J$3,SEACats,0)))</f>
        <v>0</v>
      </c>
      <c r="K21" s="266">
        <f ca="1">IF($C21="","",INDEX(INDIRECT("MCDAScores_SEA_"&amp;$C21),MATCH('SEA Input'!K25,INDIRECT("SEAScore_"&amp;$C21),0),MATCH(K$3,SEACats,0)))</f>
        <v>0</v>
      </c>
      <c r="L21" s="266">
        <f ca="1">IF($C21="","",INDEX(INDIRECT("MCDAScores_SEA_"&amp;$C21),MATCH('SEA Input'!L25,INDIRECT("SEAScore_"&amp;$C21),0),MATCH(L$3,SEACats,0)))</f>
        <v>0</v>
      </c>
      <c r="M21" s="266">
        <f ca="1">IF($C21="","",INDEX(INDIRECT("MCDAScores_SEA_"&amp;$C21),MATCH('SEA Input'!M25,INDIRECT("SEAScore_"&amp;$C21),0),MATCH(M$3,SEACats,0)))</f>
        <v>0</v>
      </c>
      <c r="N21" s="266">
        <f ca="1">IF($C21="","",INDEX(INDIRECT("MCDAScores_SEA_"&amp;$C21),MATCH('SEA Input'!N25,INDIRECT("SEAScore_"&amp;$C21),0),MATCH(N$3,SEACats,0)))</f>
        <v>45</v>
      </c>
      <c r="O21" s="266">
        <f ca="1">IF($C21="","",INDEX(INDIRECT("MCDAScores_SEA_"&amp;$C21),MATCH('SEA Input'!O25,INDIRECT("SEAScore_"&amp;$C21),0),MATCH(O$3,SEACats,0)))</f>
        <v>0</v>
      </c>
      <c r="P21" s="266">
        <f ca="1">IF($C21="","",INDEX(INDIRECT("MCDAScores_SEA_"&amp;$C21),MATCH('SEA Input'!P25,INDIRECT("SEAScore_"&amp;$C21),0),MATCH(P$3,SEACats,0)))</f>
        <v>0</v>
      </c>
      <c r="Q21" s="266">
        <f ca="1">IF($C21="","",INDEX(INDIRECT("MCDAScores_SEA_"&amp;$C21),MATCH('SEA Input'!Q25,INDIRECT("SEAScore_"&amp;$C21),0),MATCH(Q$3,SEACats,0)))</f>
        <v>0</v>
      </c>
      <c r="R21" s="266">
        <f ca="1">IF($C21="","",INDEX(INDIRECT("MCDAScores_SEA_"&amp;$C21),MATCH('SEA Input'!R25,INDIRECT("SEAScore_"&amp;$C21),0),MATCH(R$3,SEACats,0)))</f>
        <v>0</v>
      </c>
      <c r="S21" s="266">
        <f ca="1">IF($C21="","",INDEX(INDIRECT("MCDAScores_SEA_"&amp;$C21),MATCH('SEA Input'!S25,INDIRECT("SEAScore_"&amp;$C21),0),MATCH(S$3,SEACats,0)))</f>
        <v>0</v>
      </c>
      <c r="T21" s="266">
        <f ca="1">IF($C21="","",INDEX(INDIRECT("MCDAScores_SEA_"&amp;$C21),MATCH('SEA Input'!T25,INDIRECT("SEAScore_"&amp;$C21),0),MATCH(T$3,SEACats,0)))</f>
        <v>0</v>
      </c>
    </row>
    <row r="22" spans="1:20" x14ac:dyDescent="0.25">
      <c r="A22" s="309"/>
      <c r="B22" s="309"/>
      <c r="C22" s="265" t="str">
        <f>IF(B20="","","O_Neg")</f>
        <v>O_Neg</v>
      </c>
      <c r="D22" s="266">
        <f ca="1">IF($C22="","",INDEX(INDIRECT("MCDAScores_SEA_"&amp;$C22),MATCH('SEA Input'!D26,INDIRECT("SEAScore_"&amp;$C22),0),MATCH(D$3,SEACats,0)))</f>
        <v>75</v>
      </c>
      <c r="E22" s="266">
        <f ca="1">IF($C22="","",INDEX(INDIRECT("MCDAScores_SEA_"&amp;$C22),MATCH('SEA Input'!E26,INDIRECT("SEAScore_"&amp;$C22),0),MATCH(E$3,SEACats,0)))</f>
        <v>100</v>
      </c>
      <c r="F22" s="266">
        <f ca="1">IF($C22="","",INDEX(INDIRECT("MCDAScores_SEA_"&amp;$C22),MATCH('SEA Input'!F26,INDIRECT("SEAScore_"&amp;$C22),0),MATCH(F$3,SEACats,0)))</f>
        <v>50</v>
      </c>
      <c r="G22" s="266">
        <f ca="1">IF($C22="","",INDEX(INDIRECT("MCDAScores_SEA_"&amp;$C22),MATCH('SEA Input'!G26,INDIRECT("SEAScore_"&amp;$C22),0),MATCH(G$3,SEACats,0)))</f>
        <v>100</v>
      </c>
      <c r="H22" s="266">
        <f ca="1">IF($C22="","",INDEX(INDIRECT("MCDAScores_SEA_"&amp;$C22),MATCH('SEA Input'!H26,INDIRECT("SEAScore_"&amp;$C22),0),MATCH(H$3,SEACats,0)))</f>
        <v>75</v>
      </c>
      <c r="I22" s="266">
        <f ca="1">IF($C22="","",INDEX(INDIRECT("MCDAScores_SEA_"&amp;$C22),MATCH('SEA Input'!I26,INDIRECT("SEAScore_"&amp;$C22),0),MATCH(I$3,SEACats,0)))</f>
        <v>75</v>
      </c>
      <c r="J22" s="266">
        <f ca="1">IF($C22="","",INDEX(INDIRECT("MCDAScores_SEA_"&amp;$C22),MATCH('SEA Input'!J26,INDIRECT("SEAScore_"&amp;$C22),0),MATCH(J$3,SEACats,0)))</f>
        <v>100</v>
      </c>
      <c r="K22" s="266">
        <f ca="1">IF($C22="","",INDEX(INDIRECT("MCDAScores_SEA_"&amp;$C22),MATCH('SEA Input'!K26,INDIRECT("SEAScore_"&amp;$C22),0),MATCH(K$3,SEACats,0)))</f>
        <v>100</v>
      </c>
      <c r="L22" s="266">
        <f ca="1">IF($C22="","",INDEX(INDIRECT("MCDAScores_SEA_"&amp;$C22),MATCH('SEA Input'!L26,INDIRECT("SEAScore_"&amp;$C22),0),MATCH(L$3,SEACats,0)))</f>
        <v>55</v>
      </c>
      <c r="M22" s="266">
        <f ca="1">IF($C22="","",INDEX(INDIRECT("MCDAScores_SEA_"&amp;$C22),MATCH('SEA Input'!M26,INDIRECT("SEAScore_"&amp;$C22),0),MATCH(M$3,SEACats,0)))</f>
        <v>100</v>
      </c>
      <c r="N22" s="266">
        <f ca="1">IF($C22="","",INDEX(INDIRECT("MCDAScores_SEA_"&amp;$C22),MATCH('SEA Input'!N26,INDIRECT("SEAScore_"&amp;$C22),0),MATCH(N$3,SEACats,0)))</f>
        <v>100</v>
      </c>
      <c r="O22" s="266">
        <f ca="1">IF($C22="","",INDEX(INDIRECT("MCDAScores_SEA_"&amp;$C22),MATCH('SEA Input'!O26,INDIRECT("SEAScore_"&amp;$C22),0),MATCH(O$3,SEACats,0)))</f>
        <v>100</v>
      </c>
      <c r="P22" s="266">
        <f ca="1">IF($C22="","",INDEX(INDIRECT("MCDAScores_SEA_"&amp;$C22),MATCH('SEA Input'!P26,INDIRECT("SEAScore_"&amp;$C22),0),MATCH(P$3,SEACats,0)))</f>
        <v>100</v>
      </c>
      <c r="Q22" s="266">
        <f ca="1">IF($C22="","",INDEX(INDIRECT("MCDAScores_SEA_"&amp;$C22),MATCH('SEA Input'!Q26,INDIRECT("SEAScore_"&amp;$C22),0),MATCH(Q$3,SEACats,0)))</f>
        <v>100</v>
      </c>
      <c r="R22" s="266">
        <f ca="1">IF($C22="","",INDEX(INDIRECT("MCDAScores_SEA_"&amp;$C22),MATCH('SEA Input'!R26,INDIRECT("SEAScore_"&amp;$C22),0),MATCH(R$3,SEACats,0)))</f>
        <v>55</v>
      </c>
      <c r="S22" s="266">
        <f ca="1">IF($C22="","",INDEX(INDIRECT("MCDAScores_SEA_"&amp;$C22),MATCH('SEA Input'!S26,INDIRECT("SEAScore_"&amp;$C22),0),MATCH(S$3,SEACats,0)))</f>
        <v>100</v>
      </c>
      <c r="T22" s="266">
        <f ca="1">IF($C22="","",INDEX(INDIRECT("MCDAScores_SEA_"&amp;$C22),MATCH('SEA Input'!T26,INDIRECT("SEAScore_"&amp;$C22),0),MATCH(T$3,SEACats,0)))</f>
        <v>100</v>
      </c>
    </row>
    <row r="23" spans="1:20" x14ac:dyDescent="0.25">
      <c r="A23" s="309"/>
      <c r="B23" s="309"/>
      <c r="C23" s="265" t="str">
        <f>IF(B20="","","O_Pos")</f>
        <v>O_Pos</v>
      </c>
      <c r="D23" s="266">
        <f ca="1">IF($C23="","",INDEX(INDIRECT("MCDAScores_SEA_"&amp;$C23),MATCH('SEA Input'!D27,INDIRECT("SEAScore_"&amp;$C23),0),MATCH(D$3,SEACats,0)))</f>
        <v>0</v>
      </c>
      <c r="E23" s="266">
        <f ca="1">IF($C23="","",INDEX(INDIRECT("MCDAScores_SEA_"&amp;$C23),MATCH('SEA Input'!E27,INDIRECT("SEAScore_"&amp;$C23),0),MATCH(E$3,SEACats,0)))</f>
        <v>25</v>
      </c>
      <c r="F23" s="266">
        <f ca="1">IF($C23="","",INDEX(INDIRECT("MCDAScores_SEA_"&amp;$C23),MATCH('SEA Input'!F27,INDIRECT("SEAScore_"&amp;$C23),0),MATCH(F$3,SEACats,0)))</f>
        <v>0</v>
      </c>
      <c r="G23" s="266">
        <f ca="1">IF($C23="","",INDEX(INDIRECT("MCDAScores_SEA_"&amp;$C23),MATCH('SEA Input'!G27,INDIRECT("SEAScore_"&amp;$C23),0),MATCH(G$3,SEACats,0)))</f>
        <v>0</v>
      </c>
      <c r="H23" s="266">
        <f ca="1">IF($C23="","",INDEX(INDIRECT("MCDAScores_SEA_"&amp;$C23),MATCH('SEA Input'!H27,INDIRECT("SEAScore_"&amp;$C23),0),MATCH(H$3,SEACats,0)))</f>
        <v>0</v>
      </c>
      <c r="I23" s="266">
        <f ca="1">IF($C23="","",INDEX(INDIRECT("MCDAScores_SEA_"&amp;$C23),MATCH('SEA Input'!I27,INDIRECT("SEAScore_"&amp;$C23),0),MATCH(I$3,SEACats,0)))</f>
        <v>0</v>
      </c>
      <c r="J23" s="266">
        <f ca="1">IF($C23="","",INDEX(INDIRECT("MCDAScores_SEA_"&amp;$C23),MATCH('SEA Input'!J27,INDIRECT("SEAScore_"&amp;$C23),0),MATCH(J$3,SEACats,0)))</f>
        <v>50</v>
      </c>
      <c r="K23" s="266">
        <f ca="1">IF($C23="","",INDEX(INDIRECT("MCDAScores_SEA_"&amp;$C23),MATCH('SEA Input'!K27,INDIRECT("SEAScore_"&amp;$C23),0),MATCH(K$3,SEACats,0)))</f>
        <v>0</v>
      </c>
      <c r="L23" s="266">
        <f ca="1">IF($C23="","",INDEX(INDIRECT("MCDAScores_SEA_"&amp;$C23),MATCH('SEA Input'!L27,INDIRECT("SEAScore_"&amp;$C23),0),MATCH(L$3,SEACats,0)))</f>
        <v>0</v>
      </c>
      <c r="M23" s="266">
        <f ca="1">IF($C23="","",INDEX(INDIRECT("MCDAScores_SEA_"&amp;$C23),MATCH('SEA Input'!M27,INDIRECT("SEAScore_"&amp;$C23),0),MATCH(M$3,SEACats,0)))</f>
        <v>25</v>
      </c>
      <c r="N23" s="266">
        <f ca="1">IF($C23="","",INDEX(INDIRECT("MCDAScores_SEA_"&amp;$C23),MATCH('SEA Input'!N27,INDIRECT("SEAScore_"&amp;$C23),0),MATCH(N$3,SEACats,0)))</f>
        <v>50</v>
      </c>
      <c r="O23" s="266">
        <f ca="1">IF($C23="","",INDEX(INDIRECT("MCDAScores_SEA_"&amp;$C23),MATCH('SEA Input'!O27,INDIRECT("SEAScore_"&amp;$C23),0),MATCH(O$3,SEACats,0)))</f>
        <v>0</v>
      </c>
      <c r="P23" s="266">
        <f ca="1">IF($C23="","",INDEX(INDIRECT("MCDAScores_SEA_"&amp;$C23),MATCH('SEA Input'!P27,INDIRECT("SEAScore_"&amp;$C23),0),MATCH(P$3,SEACats,0)))</f>
        <v>50</v>
      </c>
      <c r="Q23" s="266">
        <f ca="1">IF($C23="","",INDEX(INDIRECT("MCDAScores_SEA_"&amp;$C23),MATCH('SEA Input'!Q27,INDIRECT("SEAScore_"&amp;$C23),0),MATCH(Q$3,SEACats,0)))</f>
        <v>50</v>
      </c>
      <c r="R23" s="266">
        <f ca="1">IF($C23="","",INDEX(INDIRECT("MCDAScores_SEA_"&amp;$C23),MATCH('SEA Input'!R27,INDIRECT("SEAScore_"&amp;$C23),0),MATCH(R$3,SEACats,0)))</f>
        <v>0</v>
      </c>
      <c r="S23" s="266">
        <f ca="1">IF($C23="","",INDEX(INDIRECT("MCDAScores_SEA_"&amp;$C23),MATCH('SEA Input'!S27,INDIRECT("SEAScore_"&amp;$C23),0),MATCH(S$3,SEACats,0)))</f>
        <v>0</v>
      </c>
      <c r="T23" s="266">
        <f ca="1">IF($C23="","",INDEX(INDIRECT("MCDAScores_SEA_"&amp;$C23),MATCH('SEA Input'!T27,INDIRECT("SEAScore_"&amp;$C23),0),MATCH(T$3,SEACats,0)))</f>
        <v>0</v>
      </c>
    </row>
    <row r="24" spans="1:20" x14ac:dyDescent="0.25">
      <c r="A24" s="308">
        <f>IF('SEA Input'!C28="","",'SEA Input'!A28)</f>
        <v>6</v>
      </c>
      <c r="B24" s="309">
        <f>IF('SEA Input'!C28="","",'SEA Input'!C28)</f>
        <v>71</v>
      </c>
      <c r="C24" s="265" t="str">
        <f>IF(B24="","","C_Neg")</f>
        <v>C_Neg</v>
      </c>
      <c r="D24" s="266">
        <f ca="1">IF($C24="","",INDEX(INDIRECT("MCDAScores_SEA_"&amp;$C24),MATCH('SEA Input'!D28,INDIRECT("SEAScore_"&amp;$C24),0),MATCH(D$3,SEACats,0)))</f>
        <v>75</v>
      </c>
      <c r="E24" s="266">
        <f ca="1">IF($C24="","",INDEX(INDIRECT("MCDAScores_SEA_"&amp;$C24),MATCH('SEA Input'!E28,INDIRECT("SEAScore_"&amp;$C24),0),MATCH(E$3,SEACats,0)))</f>
        <v>50</v>
      </c>
      <c r="F24" s="266">
        <f ca="1">IF($C24="","",INDEX(INDIRECT("MCDAScores_SEA_"&amp;$C24),MATCH('SEA Input'!F28,INDIRECT("SEAScore_"&amp;$C24),0),MATCH(F$3,SEACats,0)))</f>
        <v>75</v>
      </c>
      <c r="G24" s="266">
        <f ca="1">IF($C24="","",INDEX(INDIRECT("MCDAScores_SEA_"&amp;$C24),MATCH('SEA Input'!G28,INDIRECT("SEAScore_"&amp;$C24),0),MATCH(G$3,SEACats,0)))</f>
        <v>50</v>
      </c>
      <c r="H24" s="266">
        <f ca="1">IF($C24="","",INDEX(INDIRECT("MCDAScores_SEA_"&amp;$C24),MATCH('SEA Input'!H28,INDIRECT("SEAScore_"&amp;$C24),0),MATCH(H$3,SEACats,0)))</f>
        <v>100</v>
      </c>
      <c r="I24" s="266">
        <f ca="1">IF($C24="","",INDEX(INDIRECT("MCDAScores_SEA_"&amp;$C24),MATCH('SEA Input'!I28,INDIRECT("SEAScore_"&amp;$C24),0),MATCH(I$3,SEACats,0)))</f>
        <v>75</v>
      </c>
      <c r="J24" s="266">
        <f ca="1">IF($C24="","",INDEX(INDIRECT("MCDAScores_SEA_"&amp;$C24),MATCH('SEA Input'!J28,INDIRECT("SEAScore_"&amp;$C24),0),MATCH(J$3,SEACats,0)))</f>
        <v>100</v>
      </c>
      <c r="K24" s="266">
        <f ca="1">IF($C24="","",INDEX(INDIRECT("MCDAScores_SEA_"&amp;$C24),MATCH('SEA Input'!K28,INDIRECT("SEAScore_"&amp;$C24),0),MATCH(K$3,SEACats,0)))</f>
        <v>80</v>
      </c>
      <c r="L24" s="266">
        <f ca="1">IF($C24="","",INDEX(INDIRECT("MCDAScores_SEA_"&amp;$C24),MATCH('SEA Input'!L28,INDIRECT("SEAScore_"&amp;$C24),0),MATCH(L$3,SEACats,0)))</f>
        <v>55</v>
      </c>
      <c r="M24" s="266">
        <f ca="1">IF($C24="","",INDEX(INDIRECT("MCDAScores_SEA_"&amp;$C24),MATCH('SEA Input'!M28,INDIRECT("SEAScore_"&amp;$C24),0),MATCH(M$3,SEACats,0)))</f>
        <v>100</v>
      </c>
      <c r="N24" s="266">
        <f ca="1">IF($C24="","",INDEX(INDIRECT("MCDAScores_SEA_"&amp;$C24),MATCH('SEA Input'!N28,INDIRECT("SEAScore_"&amp;$C24),0),MATCH(N$3,SEACats,0)))</f>
        <v>100</v>
      </c>
      <c r="O24" s="266">
        <f ca="1">IF($C24="","",INDEX(INDIRECT("MCDAScores_SEA_"&amp;$C24),MATCH('SEA Input'!O28,INDIRECT("SEAScore_"&amp;$C24),0),MATCH(O$3,SEACats,0)))</f>
        <v>75</v>
      </c>
      <c r="P24" s="266">
        <f ca="1">IF($C24="","",INDEX(INDIRECT("MCDAScores_SEA_"&amp;$C24),MATCH('SEA Input'!P28,INDIRECT("SEAScore_"&amp;$C24),0),MATCH(P$3,SEACats,0)))</f>
        <v>75</v>
      </c>
      <c r="Q24" s="266">
        <f ca="1">IF($C24="","",INDEX(INDIRECT("MCDAScores_SEA_"&amp;$C24),MATCH('SEA Input'!Q28,INDIRECT("SEAScore_"&amp;$C24),0),MATCH(Q$3,SEACats,0)))</f>
        <v>100</v>
      </c>
      <c r="R24" s="266">
        <f ca="1">IF($C24="","",INDEX(INDIRECT("MCDAScores_SEA_"&amp;$C24),MATCH('SEA Input'!R28,INDIRECT("SEAScore_"&amp;$C24),0),MATCH(R$3,SEACats,0)))</f>
        <v>80</v>
      </c>
      <c r="S24" s="266">
        <f ca="1">IF($C24="","",INDEX(INDIRECT("MCDAScores_SEA_"&amp;$C24),MATCH('SEA Input'!S28,INDIRECT("SEAScore_"&amp;$C24),0),MATCH(S$3,SEACats,0)))</f>
        <v>0</v>
      </c>
      <c r="T24" s="266">
        <f ca="1">IF($C24="","",INDEX(INDIRECT("MCDAScores_SEA_"&amp;$C24),MATCH('SEA Input'!T28,INDIRECT("SEAScore_"&amp;$C24),0),MATCH(T$3,SEACats,0)))</f>
        <v>75</v>
      </c>
    </row>
    <row r="25" spans="1:20" x14ac:dyDescent="0.25">
      <c r="A25" s="309"/>
      <c r="B25" s="309"/>
      <c r="C25" s="265" t="str">
        <f>IF(B24="","","C_Pos")</f>
        <v>C_Pos</v>
      </c>
      <c r="D25" s="266">
        <f ca="1">IF($C25="","",INDEX(INDIRECT("MCDAScores_SEA_"&amp;$C25),MATCH('SEA Input'!D29,INDIRECT("SEAScore_"&amp;$C25),0),MATCH(D$3,SEACats,0)))</f>
        <v>0</v>
      </c>
      <c r="E25" s="266">
        <f ca="1">IF($C25="","",INDEX(INDIRECT("MCDAScores_SEA_"&amp;$C25),MATCH('SEA Input'!E29,INDIRECT("SEAScore_"&amp;$C25),0),MATCH(E$3,SEACats,0)))</f>
        <v>0</v>
      </c>
      <c r="F25" s="266">
        <f ca="1">IF($C25="","",INDEX(INDIRECT("MCDAScores_SEA_"&amp;$C25),MATCH('SEA Input'!F29,INDIRECT("SEAScore_"&amp;$C25),0),MATCH(F$3,SEACats,0)))</f>
        <v>0</v>
      </c>
      <c r="G25" s="266">
        <f ca="1">IF($C25="","",INDEX(INDIRECT("MCDAScores_SEA_"&amp;$C25),MATCH('SEA Input'!G29,INDIRECT("SEAScore_"&amp;$C25),0),MATCH(G$3,SEACats,0)))</f>
        <v>0</v>
      </c>
      <c r="H25" s="266">
        <f ca="1">IF($C25="","",INDEX(INDIRECT("MCDAScores_SEA_"&amp;$C25),MATCH('SEA Input'!H29,INDIRECT("SEAScore_"&amp;$C25),0),MATCH(H$3,SEACats,0)))</f>
        <v>0</v>
      </c>
      <c r="I25" s="266">
        <f ca="1">IF($C25="","",INDEX(INDIRECT("MCDAScores_SEA_"&amp;$C25),MATCH('SEA Input'!I29,INDIRECT("SEAScore_"&amp;$C25),0),MATCH(I$3,SEACats,0)))</f>
        <v>0</v>
      </c>
      <c r="J25" s="266">
        <f ca="1">IF($C25="","",INDEX(INDIRECT("MCDAScores_SEA_"&amp;$C25),MATCH('SEA Input'!J29,INDIRECT("SEAScore_"&amp;$C25),0),MATCH(J$3,SEACats,0)))</f>
        <v>0</v>
      </c>
      <c r="K25" s="266">
        <f ca="1">IF($C25="","",INDEX(INDIRECT("MCDAScores_SEA_"&amp;$C25),MATCH('SEA Input'!K29,INDIRECT("SEAScore_"&amp;$C25),0),MATCH(K$3,SEACats,0)))</f>
        <v>0</v>
      </c>
      <c r="L25" s="266">
        <f ca="1">IF($C25="","",INDEX(INDIRECT("MCDAScores_SEA_"&amp;$C25),MATCH('SEA Input'!L29,INDIRECT("SEAScore_"&amp;$C25),0),MATCH(L$3,SEACats,0)))</f>
        <v>0</v>
      </c>
      <c r="M25" s="266">
        <f ca="1">IF($C25="","",INDEX(INDIRECT("MCDAScores_SEA_"&amp;$C25),MATCH('SEA Input'!M29,INDIRECT("SEAScore_"&amp;$C25),0),MATCH(M$3,SEACats,0)))</f>
        <v>0</v>
      </c>
      <c r="N25" s="266">
        <f ca="1">IF($C25="","",INDEX(INDIRECT("MCDAScores_SEA_"&amp;$C25),MATCH('SEA Input'!N29,INDIRECT("SEAScore_"&amp;$C25),0),MATCH(N$3,SEACats,0)))</f>
        <v>20</v>
      </c>
      <c r="O25" s="266">
        <f ca="1">IF($C25="","",INDEX(INDIRECT("MCDAScores_SEA_"&amp;$C25),MATCH('SEA Input'!O29,INDIRECT("SEAScore_"&amp;$C25),0),MATCH(O$3,SEACats,0)))</f>
        <v>0</v>
      </c>
      <c r="P25" s="266">
        <f ca="1">IF($C25="","",INDEX(INDIRECT("MCDAScores_SEA_"&amp;$C25),MATCH('SEA Input'!P29,INDIRECT("SEAScore_"&amp;$C25),0),MATCH(P$3,SEACats,0)))</f>
        <v>0</v>
      </c>
      <c r="Q25" s="266">
        <f ca="1">IF($C25="","",INDEX(INDIRECT("MCDAScores_SEA_"&amp;$C25),MATCH('SEA Input'!Q29,INDIRECT("SEAScore_"&amp;$C25),0),MATCH(Q$3,SEACats,0)))</f>
        <v>0</v>
      </c>
      <c r="R25" s="266">
        <f ca="1">IF($C25="","",INDEX(INDIRECT("MCDAScores_SEA_"&amp;$C25),MATCH('SEA Input'!R29,INDIRECT("SEAScore_"&amp;$C25),0),MATCH(R$3,SEACats,0)))</f>
        <v>0</v>
      </c>
      <c r="S25" s="266">
        <f ca="1">IF($C25="","",INDEX(INDIRECT("MCDAScores_SEA_"&amp;$C25),MATCH('SEA Input'!S29,INDIRECT("SEAScore_"&amp;$C25),0),MATCH(S$3,SEACats,0)))</f>
        <v>0</v>
      </c>
      <c r="T25" s="266">
        <f ca="1">IF($C25="","",INDEX(INDIRECT("MCDAScores_SEA_"&amp;$C25),MATCH('SEA Input'!T29,INDIRECT("SEAScore_"&amp;$C25),0),MATCH(T$3,SEACats,0)))</f>
        <v>0</v>
      </c>
    </row>
    <row r="26" spans="1:20" x14ac:dyDescent="0.25">
      <c r="A26" s="309"/>
      <c r="B26" s="309"/>
      <c r="C26" s="265" t="str">
        <f>IF(B24="","","O_Neg")</f>
        <v>O_Neg</v>
      </c>
      <c r="D26" s="266">
        <f ca="1">IF($C26="","",INDEX(INDIRECT("MCDAScores_SEA_"&amp;$C26),MATCH('SEA Input'!D30,INDIRECT("SEAScore_"&amp;$C26),0),MATCH(D$3,SEACats,0)))</f>
        <v>75</v>
      </c>
      <c r="E26" s="266">
        <f ca="1">IF($C26="","",INDEX(INDIRECT("MCDAScores_SEA_"&amp;$C26),MATCH('SEA Input'!E30,INDIRECT("SEAScore_"&amp;$C26),0),MATCH(E$3,SEACats,0)))</f>
        <v>100</v>
      </c>
      <c r="F26" s="266">
        <f ca="1">IF($C26="","",INDEX(INDIRECT("MCDAScores_SEA_"&amp;$C26),MATCH('SEA Input'!F30,INDIRECT("SEAScore_"&amp;$C26),0),MATCH(F$3,SEACats,0)))</f>
        <v>75</v>
      </c>
      <c r="G26" s="266">
        <f ca="1">IF($C26="","",INDEX(INDIRECT("MCDAScores_SEA_"&amp;$C26),MATCH('SEA Input'!G30,INDIRECT("SEAScore_"&amp;$C26),0),MATCH(G$3,SEACats,0)))</f>
        <v>100</v>
      </c>
      <c r="H26" s="266">
        <f ca="1">IF($C26="","",INDEX(INDIRECT("MCDAScores_SEA_"&amp;$C26),MATCH('SEA Input'!H30,INDIRECT("SEAScore_"&amp;$C26),0),MATCH(H$3,SEACats,0)))</f>
        <v>75</v>
      </c>
      <c r="I26" s="266">
        <f ca="1">IF($C26="","",INDEX(INDIRECT("MCDAScores_SEA_"&amp;$C26),MATCH('SEA Input'!I30,INDIRECT("SEAScore_"&amp;$C26),0),MATCH(I$3,SEACats,0)))</f>
        <v>75</v>
      </c>
      <c r="J26" s="266">
        <f ca="1">IF($C26="","",INDEX(INDIRECT("MCDAScores_SEA_"&amp;$C26),MATCH('SEA Input'!J30,INDIRECT("SEAScore_"&amp;$C26),0),MATCH(J$3,SEACats,0)))</f>
        <v>100</v>
      </c>
      <c r="K26" s="266">
        <f ca="1">IF($C26="","",INDEX(INDIRECT("MCDAScores_SEA_"&amp;$C26),MATCH('SEA Input'!K30,INDIRECT("SEAScore_"&amp;$C26),0),MATCH(K$3,SEACats,0)))</f>
        <v>100</v>
      </c>
      <c r="L26" s="266">
        <f ca="1">IF($C26="","",INDEX(INDIRECT("MCDAScores_SEA_"&amp;$C26),MATCH('SEA Input'!L30,INDIRECT("SEAScore_"&amp;$C26),0),MATCH(L$3,SEACats,0)))</f>
        <v>55</v>
      </c>
      <c r="M26" s="266">
        <f ca="1">IF($C26="","",INDEX(INDIRECT("MCDAScores_SEA_"&amp;$C26),MATCH('SEA Input'!M30,INDIRECT("SEAScore_"&amp;$C26),0),MATCH(M$3,SEACats,0)))</f>
        <v>100</v>
      </c>
      <c r="N26" s="266">
        <f ca="1">IF($C26="","",INDEX(INDIRECT("MCDAScores_SEA_"&amp;$C26),MATCH('SEA Input'!N30,INDIRECT("SEAScore_"&amp;$C26),0),MATCH(N$3,SEACats,0)))</f>
        <v>100</v>
      </c>
      <c r="O26" s="266">
        <f ca="1">IF($C26="","",INDEX(INDIRECT("MCDAScores_SEA_"&amp;$C26),MATCH('SEA Input'!O30,INDIRECT("SEAScore_"&amp;$C26),0),MATCH(O$3,SEACats,0)))</f>
        <v>100</v>
      </c>
      <c r="P26" s="266">
        <f ca="1">IF($C26="","",INDEX(INDIRECT("MCDAScores_SEA_"&amp;$C26),MATCH('SEA Input'!P30,INDIRECT("SEAScore_"&amp;$C26),0),MATCH(P$3,SEACats,0)))</f>
        <v>100</v>
      </c>
      <c r="Q26" s="266">
        <f ca="1">IF($C26="","",INDEX(INDIRECT("MCDAScores_SEA_"&amp;$C26),MATCH('SEA Input'!Q30,INDIRECT("SEAScore_"&amp;$C26),0),MATCH(Q$3,SEACats,0)))</f>
        <v>100</v>
      </c>
      <c r="R26" s="266">
        <f ca="1">IF($C26="","",INDEX(INDIRECT("MCDAScores_SEA_"&amp;$C26),MATCH('SEA Input'!R30,INDIRECT("SEAScore_"&amp;$C26),0),MATCH(R$3,SEACats,0)))</f>
        <v>80</v>
      </c>
      <c r="S26" s="266">
        <f ca="1">IF($C26="","",INDEX(INDIRECT("MCDAScores_SEA_"&amp;$C26),MATCH('SEA Input'!S30,INDIRECT("SEAScore_"&amp;$C26),0),MATCH(S$3,SEACats,0)))</f>
        <v>100</v>
      </c>
      <c r="T26" s="266">
        <f ca="1">IF($C26="","",INDEX(INDIRECT("MCDAScores_SEA_"&amp;$C26),MATCH('SEA Input'!T30,INDIRECT("SEAScore_"&amp;$C26),0),MATCH(T$3,SEACats,0)))</f>
        <v>100</v>
      </c>
    </row>
    <row r="27" spans="1:20" x14ac:dyDescent="0.25">
      <c r="A27" s="309"/>
      <c r="B27" s="309"/>
      <c r="C27" s="265" t="str">
        <f>IF(B24="","","O_Pos")</f>
        <v>O_Pos</v>
      </c>
      <c r="D27" s="266">
        <f ca="1">IF($C27="","",INDEX(INDIRECT("MCDAScores_SEA_"&amp;$C27),MATCH('SEA Input'!D31,INDIRECT("SEAScore_"&amp;$C27),0),MATCH(D$3,SEACats,0)))</f>
        <v>0</v>
      </c>
      <c r="E27" s="266">
        <f ca="1">IF($C27="","",INDEX(INDIRECT("MCDAScores_SEA_"&amp;$C27),MATCH('SEA Input'!E31,INDIRECT("SEAScore_"&amp;$C27),0),MATCH(E$3,SEACats,0)))</f>
        <v>50</v>
      </c>
      <c r="F27" s="266">
        <f ca="1">IF($C27="","",INDEX(INDIRECT("MCDAScores_SEA_"&amp;$C27),MATCH('SEA Input'!F31,INDIRECT("SEAScore_"&amp;$C27),0),MATCH(F$3,SEACats,0)))</f>
        <v>0</v>
      </c>
      <c r="G27" s="266">
        <f ca="1">IF($C27="","",INDEX(INDIRECT("MCDAScores_SEA_"&amp;$C27),MATCH('SEA Input'!G31,INDIRECT("SEAScore_"&amp;$C27),0),MATCH(G$3,SEACats,0)))</f>
        <v>0</v>
      </c>
      <c r="H27" s="266">
        <f ca="1">IF($C27="","",INDEX(INDIRECT("MCDAScores_SEA_"&amp;$C27),MATCH('SEA Input'!H31,INDIRECT("SEAScore_"&amp;$C27),0),MATCH(H$3,SEACats,0)))</f>
        <v>0</v>
      </c>
      <c r="I27" s="266">
        <f ca="1">IF($C27="","",INDEX(INDIRECT("MCDAScores_SEA_"&amp;$C27),MATCH('SEA Input'!I31,INDIRECT("SEAScore_"&amp;$C27),0),MATCH(I$3,SEACats,0)))</f>
        <v>25</v>
      </c>
      <c r="J27" s="266">
        <f ca="1">IF($C27="","",INDEX(INDIRECT("MCDAScores_SEA_"&amp;$C27),MATCH('SEA Input'!J31,INDIRECT("SEAScore_"&amp;$C27),0),MATCH(J$3,SEACats,0)))</f>
        <v>0</v>
      </c>
      <c r="K27" s="266">
        <f ca="1">IF($C27="","",INDEX(INDIRECT("MCDAScores_SEA_"&amp;$C27),MATCH('SEA Input'!K31,INDIRECT("SEAScore_"&amp;$C27),0),MATCH(K$3,SEACats,0)))</f>
        <v>0</v>
      </c>
      <c r="L27" s="266">
        <f ca="1">IF($C27="","",INDEX(INDIRECT("MCDAScores_SEA_"&amp;$C27),MATCH('SEA Input'!L31,INDIRECT("SEAScore_"&amp;$C27),0),MATCH(L$3,SEACats,0)))</f>
        <v>0</v>
      </c>
      <c r="M27" s="266">
        <f ca="1">IF($C27="","",INDEX(INDIRECT("MCDAScores_SEA_"&amp;$C27),MATCH('SEA Input'!M31,INDIRECT("SEAScore_"&amp;$C27),0),MATCH(M$3,SEACats,0)))</f>
        <v>25</v>
      </c>
      <c r="N27" s="266">
        <f ca="1">IF($C27="","",INDEX(INDIRECT("MCDAScores_SEA_"&amp;$C27),MATCH('SEA Input'!N31,INDIRECT("SEAScore_"&amp;$C27),0),MATCH(N$3,SEACats,0)))</f>
        <v>50</v>
      </c>
      <c r="O27" s="266">
        <f ca="1">IF($C27="","",INDEX(INDIRECT("MCDAScores_SEA_"&amp;$C27),MATCH('SEA Input'!O31,INDIRECT("SEAScore_"&amp;$C27),0),MATCH(O$3,SEACats,0)))</f>
        <v>0</v>
      </c>
      <c r="P27" s="266">
        <f ca="1">IF($C27="","",INDEX(INDIRECT("MCDAScores_SEA_"&amp;$C27),MATCH('SEA Input'!P31,INDIRECT("SEAScore_"&amp;$C27),0),MATCH(P$3,SEACats,0)))</f>
        <v>50</v>
      </c>
      <c r="Q27" s="266">
        <f ca="1">IF($C27="","",INDEX(INDIRECT("MCDAScores_SEA_"&amp;$C27),MATCH('SEA Input'!Q31,INDIRECT("SEAScore_"&amp;$C27),0),MATCH(Q$3,SEACats,0)))</f>
        <v>25</v>
      </c>
      <c r="R27" s="266">
        <f ca="1">IF($C27="","",INDEX(INDIRECT("MCDAScores_SEA_"&amp;$C27),MATCH('SEA Input'!R31,INDIRECT("SEAScore_"&amp;$C27),0),MATCH(R$3,SEACats,0)))</f>
        <v>0</v>
      </c>
      <c r="S27" s="266">
        <f ca="1">IF($C27="","",INDEX(INDIRECT("MCDAScores_SEA_"&amp;$C27),MATCH('SEA Input'!S31,INDIRECT("SEAScore_"&amp;$C27),0),MATCH(S$3,SEACats,0)))</f>
        <v>0</v>
      </c>
      <c r="T27" s="266">
        <f ca="1">IF($C27="","",INDEX(INDIRECT("MCDAScores_SEA_"&amp;$C27),MATCH('SEA Input'!T31,INDIRECT("SEAScore_"&amp;$C27),0),MATCH(T$3,SEACats,0)))</f>
        <v>0</v>
      </c>
    </row>
    <row r="28" spans="1:20" x14ac:dyDescent="0.25">
      <c r="A28" s="308">
        <f>IF('SEA Input'!C32="","",'SEA Input'!A32)</f>
        <v>7</v>
      </c>
      <c r="B28" s="309" t="str">
        <f>IF('SEA Input'!C32="","",'SEA Input'!C32)</f>
        <v>73A</v>
      </c>
      <c r="C28" s="265" t="str">
        <f>IF(B28="","","C_Neg")</f>
        <v>C_Neg</v>
      </c>
      <c r="D28" s="266">
        <f ca="1">IF($C28="","",INDEX(INDIRECT("MCDAScores_SEA_"&amp;$C28),MATCH('SEA Input'!D32,INDIRECT("SEAScore_"&amp;$C28),0),MATCH(D$3,SEACats,0)))</f>
        <v>80</v>
      </c>
      <c r="E28" s="266">
        <f ca="1">IF($C28="","",INDEX(INDIRECT("MCDAScores_SEA_"&amp;$C28),MATCH('SEA Input'!E32,INDIRECT("SEAScore_"&amp;$C28),0),MATCH(E$3,SEACats,0)))</f>
        <v>0</v>
      </c>
      <c r="F28" s="266">
        <f ca="1">IF($C28="","",INDEX(INDIRECT("MCDAScores_SEA_"&amp;$C28),MATCH('SEA Input'!F32,INDIRECT("SEAScore_"&amp;$C28),0),MATCH(F$3,SEACats,0)))</f>
        <v>75</v>
      </c>
      <c r="G28" s="266">
        <f ca="1">IF($C28="","",INDEX(INDIRECT("MCDAScores_SEA_"&amp;$C28),MATCH('SEA Input'!G32,INDIRECT("SEAScore_"&amp;$C28),0),MATCH(G$3,SEACats,0)))</f>
        <v>50</v>
      </c>
      <c r="H28" s="266">
        <f ca="1">IF($C28="","",INDEX(INDIRECT("MCDAScores_SEA_"&amp;$C28),MATCH('SEA Input'!H32,INDIRECT("SEAScore_"&amp;$C28),0),MATCH(H$3,SEACats,0)))</f>
        <v>100</v>
      </c>
      <c r="I28" s="266">
        <f ca="1">IF($C28="","",INDEX(INDIRECT("MCDAScores_SEA_"&amp;$C28),MATCH('SEA Input'!I32,INDIRECT("SEAScore_"&amp;$C28),0),MATCH(I$3,SEACats,0)))</f>
        <v>75</v>
      </c>
      <c r="J28" s="266">
        <f ca="1">IF($C28="","",INDEX(INDIRECT("MCDAScores_SEA_"&amp;$C28),MATCH('SEA Input'!J32,INDIRECT("SEAScore_"&amp;$C28),0),MATCH(J$3,SEACats,0)))</f>
        <v>50</v>
      </c>
      <c r="K28" s="266">
        <f ca="1">IF($C28="","",INDEX(INDIRECT("MCDAScores_SEA_"&amp;$C28),MATCH('SEA Input'!K32,INDIRECT("SEAScore_"&amp;$C28),0),MATCH(K$3,SEACats,0)))</f>
        <v>55</v>
      </c>
      <c r="L28" s="266">
        <f ca="1">IF($C28="","",INDEX(INDIRECT("MCDAScores_SEA_"&amp;$C28),MATCH('SEA Input'!L32,INDIRECT("SEAScore_"&amp;$C28),0),MATCH(L$3,SEACats,0)))</f>
        <v>5</v>
      </c>
      <c r="M28" s="266">
        <f ca="1">IF($C28="","",INDEX(INDIRECT("MCDAScores_SEA_"&amp;$C28),MATCH('SEA Input'!M32,INDIRECT("SEAScore_"&amp;$C28),0),MATCH(M$3,SEACats,0)))</f>
        <v>80</v>
      </c>
      <c r="N28" s="266">
        <f ca="1">IF($C28="","",INDEX(INDIRECT("MCDAScores_SEA_"&amp;$C28),MATCH('SEA Input'!N32,INDIRECT("SEAScore_"&amp;$C28),0),MATCH(N$3,SEACats,0)))</f>
        <v>100</v>
      </c>
      <c r="O28" s="266">
        <f ca="1">IF($C28="","",INDEX(INDIRECT("MCDAScores_SEA_"&amp;$C28),MATCH('SEA Input'!O32,INDIRECT("SEAScore_"&amp;$C28),0),MATCH(O$3,SEACats,0)))</f>
        <v>50</v>
      </c>
      <c r="P28" s="266">
        <f ca="1">IF($C28="","",INDEX(INDIRECT("MCDAScores_SEA_"&amp;$C28),MATCH('SEA Input'!P32,INDIRECT("SEAScore_"&amp;$C28),0),MATCH(P$3,SEACats,0)))</f>
        <v>75</v>
      </c>
      <c r="Q28" s="266">
        <f ca="1">IF($C28="","",INDEX(INDIRECT("MCDAScores_SEA_"&amp;$C28),MATCH('SEA Input'!Q32,INDIRECT("SEAScore_"&amp;$C28),0),MATCH(Q$3,SEACats,0)))</f>
        <v>100</v>
      </c>
      <c r="R28" s="266">
        <f ca="1">IF($C28="","",INDEX(INDIRECT("MCDAScores_SEA_"&amp;$C28),MATCH('SEA Input'!R32,INDIRECT("SEAScore_"&amp;$C28),0),MATCH(R$3,SEACats,0)))</f>
        <v>5</v>
      </c>
      <c r="S28" s="266">
        <f ca="1">IF($C28="","",INDEX(INDIRECT("MCDAScores_SEA_"&amp;$C28),MATCH('SEA Input'!S32,INDIRECT("SEAScore_"&amp;$C28),0),MATCH(S$3,SEACats,0)))</f>
        <v>75</v>
      </c>
      <c r="T28" s="266">
        <f ca="1">IF($C28="","",INDEX(INDIRECT("MCDAScores_SEA_"&amp;$C28),MATCH('SEA Input'!T32,INDIRECT("SEAScore_"&amp;$C28),0),MATCH(T$3,SEACats,0)))</f>
        <v>50</v>
      </c>
    </row>
    <row r="29" spans="1:20" x14ac:dyDescent="0.25">
      <c r="A29" s="309"/>
      <c r="B29" s="309"/>
      <c r="C29" s="265" t="str">
        <f>IF(B28="","","C_Pos")</f>
        <v>C_Pos</v>
      </c>
      <c r="D29" s="266">
        <f ca="1">IF($C29="","",INDEX(INDIRECT("MCDAScores_SEA_"&amp;$C29),MATCH('SEA Input'!D33,INDIRECT("SEAScore_"&amp;$C29),0),MATCH(D$3,SEACats,0)))</f>
        <v>0</v>
      </c>
      <c r="E29" s="266">
        <f ca="1">IF($C29="","",INDEX(INDIRECT("MCDAScores_SEA_"&amp;$C29),MATCH('SEA Input'!E33,INDIRECT("SEAScore_"&amp;$C29),0),MATCH(E$3,SEACats,0)))</f>
        <v>0</v>
      </c>
      <c r="F29" s="266">
        <f ca="1">IF($C29="","",INDEX(INDIRECT("MCDAScores_SEA_"&amp;$C29),MATCH('SEA Input'!F33,INDIRECT("SEAScore_"&amp;$C29),0),MATCH(F$3,SEACats,0)))</f>
        <v>0</v>
      </c>
      <c r="G29" s="266">
        <f ca="1">IF($C29="","",INDEX(INDIRECT("MCDAScores_SEA_"&amp;$C29),MATCH('SEA Input'!G33,INDIRECT("SEAScore_"&amp;$C29),0),MATCH(G$3,SEACats,0)))</f>
        <v>0</v>
      </c>
      <c r="H29" s="266">
        <f ca="1">IF($C29="","",INDEX(INDIRECT("MCDAScores_SEA_"&amp;$C29),MATCH('SEA Input'!H33,INDIRECT("SEAScore_"&amp;$C29),0),MATCH(H$3,SEACats,0)))</f>
        <v>0</v>
      </c>
      <c r="I29" s="266">
        <f ca="1">IF($C29="","",INDEX(INDIRECT("MCDAScores_SEA_"&amp;$C29),MATCH('SEA Input'!I33,INDIRECT("SEAScore_"&amp;$C29),0),MATCH(I$3,SEACats,0)))</f>
        <v>0</v>
      </c>
      <c r="J29" s="266">
        <f ca="1">IF($C29="","",INDEX(INDIRECT("MCDAScores_SEA_"&amp;$C29),MATCH('SEA Input'!J33,INDIRECT("SEAScore_"&amp;$C29),0),MATCH(J$3,SEACats,0)))</f>
        <v>0</v>
      </c>
      <c r="K29" s="266">
        <f ca="1">IF($C29="","",INDEX(INDIRECT("MCDAScores_SEA_"&amp;$C29),MATCH('SEA Input'!K33,INDIRECT("SEAScore_"&amp;$C29),0),MATCH(K$3,SEACats,0)))</f>
        <v>0</v>
      </c>
      <c r="L29" s="266">
        <f ca="1">IF($C29="","",INDEX(INDIRECT("MCDAScores_SEA_"&amp;$C29),MATCH('SEA Input'!L33,INDIRECT("SEAScore_"&amp;$C29),0),MATCH(L$3,SEACats,0)))</f>
        <v>0</v>
      </c>
      <c r="M29" s="266">
        <f ca="1">IF($C29="","",INDEX(INDIRECT("MCDAScores_SEA_"&amp;$C29),MATCH('SEA Input'!M33,INDIRECT("SEAScore_"&amp;$C29),0),MATCH(M$3,SEACats,0)))</f>
        <v>0</v>
      </c>
      <c r="N29" s="266">
        <f ca="1">IF($C29="","",INDEX(INDIRECT("MCDAScores_SEA_"&amp;$C29),MATCH('SEA Input'!N33,INDIRECT("SEAScore_"&amp;$C29),0),MATCH(N$3,SEACats,0)))</f>
        <v>45</v>
      </c>
      <c r="O29" s="266">
        <f ca="1">IF($C29="","",INDEX(INDIRECT("MCDAScores_SEA_"&amp;$C29),MATCH('SEA Input'!O33,INDIRECT("SEAScore_"&amp;$C29),0),MATCH(O$3,SEACats,0)))</f>
        <v>0</v>
      </c>
      <c r="P29" s="266">
        <f ca="1">IF($C29="","",INDEX(INDIRECT("MCDAScores_SEA_"&amp;$C29),MATCH('SEA Input'!P33,INDIRECT("SEAScore_"&amp;$C29),0),MATCH(P$3,SEACats,0)))</f>
        <v>0</v>
      </c>
      <c r="Q29" s="266">
        <f ca="1">IF($C29="","",INDEX(INDIRECT("MCDAScores_SEA_"&amp;$C29),MATCH('SEA Input'!Q33,INDIRECT("SEAScore_"&amp;$C29),0),MATCH(Q$3,SEACats,0)))</f>
        <v>0</v>
      </c>
      <c r="R29" s="266">
        <f ca="1">IF($C29="","",INDEX(INDIRECT("MCDAScores_SEA_"&amp;$C29),MATCH('SEA Input'!R33,INDIRECT("SEAScore_"&amp;$C29),0),MATCH(R$3,SEACats,0)))</f>
        <v>0</v>
      </c>
      <c r="S29" s="266">
        <f ca="1">IF($C29="","",INDEX(INDIRECT("MCDAScores_SEA_"&amp;$C29),MATCH('SEA Input'!S33,INDIRECT("SEAScore_"&amp;$C29),0),MATCH(S$3,SEACats,0)))</f>
        <v>0</v>
      </c>
      <c r="T29" s="266">
        <f ca="1">IF($C29="","",INDEX(INDIRECT("MCDAScores_SEA_"&amp;$C29),MATCH('SEA Input'!T33,INDIRECT("SEAScore_"&amp;$C29),0),MATCH(T$3,SEACats,0)))</f>
        <v>0</v>
      </c>
    </row>
    <row r="30" spans="1:20" x14ac:dyDescent="0.25">
      <c r="A30" s="309"/>
      <c r="B30" s="309"/>
      <c r="C30" s="265" t="str">
        <f>IF(B28="","","O_Neg")</f>
        <v>O_Neg</v>
      </c>
      <c r="D30" s="266">
        <f ca="1">IF($C30="","",INDEX(INDIRECT("MCDAScores_SEA_"&amp;$C30),MATCH('SEA Input'!D34,INDIRECT("SEAScore_"&amp;$C30),0),MATCH(D$3,SEACats,0)))</f>
        <v>75</v>
      </c>
      <c r="E30" s="266">
        <f ca="1">IF($C30="","",INDEX(INDIRECT("MCDAScores_SEA_"&amp;$C30),MATCH('SEA Input'!E34,INDIRECT("SEAScore_"&amp;$C30),0),MATCH(E$3,SEACats,0)))</f>
        <v>100</v>
      </c>
      <c r="F30" s="266">
        <f ca="1">IF($C30="","",INDEX(INDIRECT("MCDAScores_SEA_"&amp;$C30),MATCH('SEA Input'!F34,INDIRECT("SEAScore_"&amp;$C30),0),MATCH(F$3,SEACats,0)))</f>
        <v>75</v>
      </c>
      <c r="G30" s="266">
        <f ca="1">IF($C30="","",INDEX(INDIRECT("MCDAScores_SEA_"&amp;$C30),MATCH('SEA Input'!G34,INDIRECT("SEAScore_"&amp;$C30),0),MATCH(G$3,SEACats,0)))</f>
        <v>100</v>
      </c>
      <c r="H30" s="266">
        <f ca="1">IF($C30="","",INDEX(INDIRECT("MCDAScores_SEA_"&amp;$C30),MATCH('SEA Input'!H34,INDIRECT("SEAScore_"&amp;$C30),0),MATCH(H$3,SEACats,0)))</f>
        <v>75</v>
      </c>
      <c r="I30" s="266">
        <f ca="1">IF($C30="","",INDEX(INDIRECT("MCDAScores_SEA_"&amp;$C30),MATCH('SEA Input'!I34,INDIRECT("SEAScore_"&amp;$C30),0),MATCH(I$3,SEACats,0)))</f>
        <v>80</v>
      </c>
      <c r="J30" s="266">
        <f ca="1">IF($C30="","",INDEX(INDIRECT("MCDAScores_SEA_"&amp;$C30),MATCH('SEA Input'!J34,INDIRECT("SEAScore_"&amp;$C30),0),MATCH(J$3,SEACats,0)))</f>
        <v>100</v>
      </c>
      <c r="K30" s="266">
        <f ca="1">IF($C30="","",INDEX(INDIRECT("MCDAScores_SEA_"&amp;$C30),MATCH('SEA Input'!K34,INDIRECT("SEAScore_"&amp;$C30),0),MATCH(K$3,SEACats,0)))</f>
        <v>100</v>
      </c>
      <c r="L30" s="266">
        <f ca="1">IF($C30="","",INDEX(INDIRECT("MCDAScores_SEA_"&amp;$C30),MATCH('SEA Input'!L34,INDIRECT("SEAScore_"&amp;$C30),0),MATCH(L$3,SEACats,0)))</f>
        <v>0</v>
      </c>
      <c r="M30" s="266">
        <f ca="1">IF($C30="","",INDEX(INDIRECT("MCDAScores_SEA_"&amp;$C30),MATCH('SEA Input'!M34,INDIRECT("SEAScore_"&amp;$C30),0),MATCH(M$3,SEACats,0)))</f>
        <v>100</v>
      </c>
      <c r="N30" s="266">
        <f ca="1">IF($C30="","",INDEX(INDIRECT("MCDAScores_SEA_"&amp;$C30),MATCH('SEA Input'!N34,INDIRECT("SEAScore_"&amp;$C30),0),MATCH(N$3,SEACats,0)))</f>
        <v>100</v>
      </c>
      <c r="O30" s="266">
        <f ca="1">IF($C30="","",INDEX(INDIRECT("MCDAScores_SEA_"&amp;$C30),MATCH('SEA Input'!O34,INDIRECT("SEAScore_"&amp;$C30),0),MATCH(O$3,SEACats,0)))</f>
        <v>100</v>
      </c>
      <c r="P30" s="266">
        <f ca="1">IF($C30="","",INDEX(INDIRECT("MCDAScores_SEA_"&amp;$C30),MATCH('SEA Input'!P34,INDIRECT("SEAScore_"&amp;$C30),0),MATCH(P$3,SEACats,0)))</f>
        <v>100</v>
      </c>
      <c r="Q30" s="266">
        <f ca="1">IF($C30="","",INDEX(INDIRECT("MCDAScores_SEA_"&amp;$C30),MATCH('SEA Input'!Q34,INDIRECT("SEAScore_"&amp;$C30),0),MATCH(Q$3,SEACats,0)))</f>
        <v>100</v>
      </c>
      <c r="R30" s="266">
        <f ca="1">IF($C30="","",INDEX(INDIRECT("MCDAScores_SEA_"&amp;$C30),MATCH('SEA Input'!R34,INDIRECT("SEAScore_"&amp;$C30),0),MATCH(R$3,SEACats,0)))</f>
        <v>75</v>
      </c>
      <c r="S30" s="266">
        <f ca="1">IF($C30="","",INDEX(INDIRECT("MCDAScores_SEA_"&amp;$C30),MATCH('SEA Input'!S34,INDIRECT("SEAScore_"&amp;$C30),0),MATCH(S$3,SEACats,0)))</f>
        <v>100</v>
      </c>
      <c r="T30" s="266">
        <f ca="1">IF($C30="","",INDEX(INDIRECT("MCDAScores_SEA_"&amp;$C30),MATCH('SEA Input'!T34,INDIRECT("SEAScore_"&amp;$C30),0),MATCH(T$3,SEACats,0)))</f>
        <v>75</v>
      </c>
    </row>
    <row r="31" spans="1:20" x14ac:dyDescent="0.25">
      <c r="A31" s="309"/>
      <c r="B31" s="309"/>
      <c r="C31" s="265" t="str">
        <f>IF(B28="","","O_Pos")</f>
        <v>O_Pos</v>
      </c>
      <c r="D31" s="266">
        <f ca="1">IF($C31="","",INDEX(INDIRECT("MCDAScores_SEA_"&amp;$C31),MATCH('SEA Input'!D35,INDIRECT("SEAScore_"&amp;$C31),0),MATCH(D$3,SEACats,0)))</f>
        <v>0</v>
      </c>
      <c r="E31" s="266">
        <f ca="1">IF($C31="","",INDEX(INDIRECT("MCDAScores_SEA_"&amp;$C31),MATCH('SEA Input'!E35,INDIRECT("SEAScore_"&amp;$C31),0),MATCH(E$3,SEACats,0)))</f>
        <v>50</v>
      </c>
      <c r="F31" s="266">
        <f ca="1">IF($C31="","",INDEX(INDIRECT("MCDAScores_SEA_"&amp;$C31),MATCH('SEA Input'!F35,INDIRECT("SEAScore_"&amp;$C31),0),MATCH(F$3,SEACats,0)))</f>
        <v>0</v>
      </c>
      <c r="G31" s="266">
        <f ca="1">IF($C31="","",INDEX(INDIRECT("MCDAScores_SEA_"&amp;$C31),MATCH('SEA Input'!G35,INDIRECT("SEAScore_"&amp;$C31),0),MATCH(G$3,SEACats,0)))</f>
        <v>0</v>
      </c>
      <c r="H31" s="266">
        <f ca="1">IF($C31="","",INDEX(INDIRECT("MCDAScores_SEA_"&amp;$C31),MATCH('SEA Input'!H35,INDIRECT("SEAScore_"&amp;$C31),0),MATCH(H$3,SEACats,0)))</f>
        <v>0</v>
      </c>
      <c r="I31" s="266">
        <f ca="1">IF($C31="","",INDEX(INDIRECT("MCDAScores_SEA_"&amp;$C31),MATCH('SEA Input'!I35,INDIRECT("SEAScore_"&amp;$C31),0),MATCH(I$3,SEACats,0)))</f>
        <v>0</v>
      </c>
      <c r="J31" s="266">
        <f ca="1">IF($C31="","",INDEX(INDIRECT("MCDAScores_SEA_"&amp;$C31),MATCH('SEA Input'!J35,INDIRECT("SEAScore_"&amp;$C31),0),MATCH(J$3,SEACats,0)))</f>
        <v>50</v>
      </c>
      <c r="K31" s="266">
        <f ca="1">IF($C31="","",INDEX(INDIRECT("MCDAScores_SEA_"&amp;$C31),MATCH('SEA Input'!K35,INDIRECT("SEAScore_"&amp;$C31),0),MATCH(K$3,SEACats,0)))</f>
        <v>0</v>
      </c>
      <c r="L31" s="266">
        <f ca="1">IF($C31="","",INDEX(INDIRECT("MCDAScores_SEA_"&amp;$C31),MATCH('SEA Input'!L35,INDIRECT("SEAScore_"&amp;$C31),0),MATCH(L$3,SEACats,0)))</f>
        <v>0</v>
      </c>
      <c r="M31" s="266">
        <f ca="1">IF($C31="","",INDEX(INDIRECT("MCDAScores_SEA_"&amp;$C31),MATCH('SEA Input'!M35,INDIRECT("SEAScore_"&amp;$C31),0),MATCH(M$3,SEACats,0)))</f>
        <v>50</v>
      </c>
      <c r="N31" s="266">
        <f ca="1">IF($C31="","",INDEX(INDIRECT("MCDAScores_SEA_"&amp;$C31),MATCH('SEA Input'!N35,INDIRECT("SEAScore_"&amp;$C31),0),MATCH(N$3,SEACats,0)))</f>
        <v>100</v>
      </c>
      <c r="O31" s="266">
        <f ca="1">IF($C31="","",INDEX(INDIRECT("MCDAScores_SEA_"&amp;$C31),MATCH('SEA Input'!O35,INDIRECT("SEAScore_"&amp;$C31),0),MATCH(O$3,SEACats,0)))</f>
        <v>25</v>
      </c>
      <c r="P31" s="266">
        <f ca="1">IF($C31="","",INDEX(INDIRECT("MCDAScores_SEA_"&amp;$C31),MATCH('SEA Input'!P35,INDIRECT("SEAScore_"&amp;$C31),0),MATCH(P$3,SEACats,0)))</f>
        <v>100</v>
      </c>
      <c r="Q31" s="266">
        <f ca="1">IF($C31="","",INDEX(INDIRECT("MCDAScores_SEA_"&amp;$C31),MATCH('SEA Input'!Q35,INDIRECT("SEAScore_"&amp;$C31),0),MATCH(Q$3,SEACats,0)))</f>
        <v>50</v>
      </c>
      <c r="R31" s="266">
        <f ca="1">IF($C31="","",INDEX(INDIRECT("MCDAScores_SEA_"&amp;$C31),MATCH('SEA Input'!R35,INDIRECT("SEAScore_"&amp;$C31),0),MATCH(R$3,SEACats,0)))</f>
        <v>0</v>
      </c>
      <c r="S31" s="266">
        <f ca="1">IF($C31="","",INDEX(INDIRECT("MCDAScores_SEA_"&amp;$C31),MATCH('SEA Input'!S35,INDIRECT("SEAScore_"&amp;$C31),0),MATCH(S$3,SEACats,0)))</f>
        <v>0</v>
      </c>
      <c r="T31" s="266">
        <f ca="1">IF($C31="","",INDEX(INDIRECT("MCDAScores_SEA_"&amp;$C31),MATCH('SEA Input'!T35,INDIRECT("SEAScore_"&amp;$C31),0),MATCH(T$3,SEACats,0)))</f>
        <v>0</v>
      </c>
    </row>
    <row r="32" spans="1:20" x14ac:dyDescent="0.25">
      <c r="A32" s="308">
        <f>IF('SEA Input'!C36="","",'SEA Input'!A36)</f>
        <v>8</v>
      </c>
      <c r="B32" s="309" t="str">
        <f>IF('SEA Input'!C36="","",'SEA Input'!C36)</f>
        <v>75A</v>
      </c>
      <c r="C32" s="265" t="str">
        <f>IF(B32="","","C_Neg")</f>
        <v>C_Neg</v>
      </c>
      <c r="D32" s="266">
        <f ca="1">IF($C32="","",INDEX(INDIRECT("MCDAScores_SEA_"&amp;$C32),MATCH('SEA Input'!D36,INDIRECT("SEAScore_"&amp;$C32),0),MATCH(D$3,SEACats,0)))</f>
        <v>75</v>
      </c>
      <c r="E32" s="266">
        <f ca="1">IF($C32="","",INDEX(INDIRECT("MCDAScores_SEA_"&amp;$C32),MATCH('SEA Input'!E36,INDIRECT("SEAScore_"&amp;$C32),0),MATCH(E$3,SEACats,0)))</f>
        <v>75</v>
      </c>
      <c r="F32" s="266">
        <f ca="1">IF($C32="","",INDEX(INDIRECT("MCDAScores_SEA_"&amp;$C32),MATCH('SEA Input'!F36,INDIRECT("SEAScore_"&amp;$C32),0),MATCH(F$3,SEACats,0)))</f>
        <v>75</v>
      </c>
      <c r="G32" s="266">
        <f ca="1">IF($C32="","",INDEX(INDIRECT("MCDAScores_SEA_"&amp;$C32),MATCH('SEA Input'!G36,INDIRECT("SEAScore_"&amp;$C32),0),MATCH(G$3,SEACats,0)))</f>
        <v>75</v>
      </c>
      <c r="H32" s="266">
        <f ca="1">IF($C32="","",INDEX(INDIRECT("MCDAScores_SEA_"&amp;$C32),MATCH('SEA Input'!H36,INDIRECT("SEAScore_"&amp;$C32),0),MATCH(H$3,SEACats,0)))</f>
        <v>100</v>
      </c>
      <c r="I32" s="266">
        <f ca="1">IF($C32="","",INDEX(INDIRECT("MCDAScores_SEA_"&amp;$C32),MATCH('SEA Input'!I36,INDIRECT("SEAScore_"&amp;$C32),0),MATCH(I$3,SEACats,0)))</f>
        <v>75</v>
      </c>
      <c r="J32" s="266">
        <f ca="1">IF($C32="","",INDEX(INDIRECT("MCDAScores_SEA_"&amp;$C32),MATCH('SEA Input'!J36,INDIRECT("SEAScore_"&amp;$C32),0),MATCH(J$3,SEACats,0)))</f>
        <v>100</v>
      </c>
      <c r="K32" s="266">
        <f ca="1">IF($C32="","",INDEX(INDIRECT("MCDAScores_SEA_"&amp;$C32),MATCH('SEA Input'!K36,INDIRECT("SEAScore_"&amp;$C32),0),MATCH(K$3,SEACats,0)))</f>
        <v>80</v>
      </c>
      <c r="L32" s="266">
        <f ca="1">IF($C32="","",INDEX(INDIRECT("MCDAScores_SEA_"&amp;$C32),MATCH('SEA Input'!L36,INDIRECT("SEAScore_"&amp;$C32),0),MATCH(L$3,SEACats,0)))</f>
        <v>80</v>
      </c>
      <c r="M32" s="266">
        <f ca="1">IF($C32="","",INDEX(INDIRECT("MCDAScores_SEA_"&amp;$C32),MATCH('SEA Input'!M36,INDIRECT("SEAScore_"&amp;$C32),0),MATCH(M$3,SEACats,0)))</f>
        <v>100</v>
      </c>
      <c r="N32" s="266">
        <f ca="1">IF($C32="","",INDEX(INDIRECT("MCDAScores_SEA_"&amp;$C32),MATCH('SEA Input'!N36,INDIRECT("SEAScore_"&amp;$C32),0),MATCH(N$3,SEACats,0)))</f>
        <v>100</v>
      </c>
      <c r="O32" s="266">
        <f ca="1">IF($C32="","",INDEX(INDIRECT("MCDAScores_SEA_"&amp;$C32),MATCH('SEA Input'!O36,INDIRECT("SEAScore_"&amp;$C32),0),MATCH(O$3,SEACats,0)))</f>
        <v>100</v>
      </c>
      <c r="P32" s="266">
        <f ca="1">IF($C32="","",INDEX(INDIRECT("MCDAScores_SEA_"&amp;$C32),MATCH('SEA Input'!P36,INDIRECT("SEAScore_"&amp;$C32),0),MATCH(P$3,SEACats,0)))</f>
        <v>75</v>
      </c>
      <c r="Q32" s="266">
        <f ca="1">IF($C32="","",INDEX(INDIRECT("MCDAScores_SEA_"&amp;$C32),MATCH('SEA Input'!Q36,INDIRECT("SEAScore_"&amp;$C32),0),MATCH(Q$3,SEACats,0)))</f>
        <v>100</v>
      </c>
      <c r="R32" s="266">
        <f ca="1">IF($C32="","",INDEX(INDIRECT("MCDAScores_SEA_"&amp;$C32),MATCH('SEA Input'!R36,INDIRECT("SEAScore_"&amp;$C32),0),MATCH(R$3,SEACats,0)))</f>
        <v>80</v>
      </c>
      <c r="S32" s="266">
        <f ca="1">IF($C32="","",INDEX(INDIRECT("MCDAScores_SEA_"&amp;$C32),MATCH('SEA Input'!S36,INDIRECT("SEAScore_"&amp;$C32),0),MATCH(S$3,SEACats,0)))</f>
        <v>100</v>
      </c>
      <c r="T32" s="266">
        <f ca="1">IF($C32="","",INDEX(INDIRECT("MCDAScores_SEA_"&amp;$C32),MATCH('SEA Input'!T36,INDIRECT("SEAScore_"&amp;$C32),0),MATCH(T$3,SEACats,0)))</f>
        <v>75</v>
      </c>
    </row>
    <row r="33" spans="1:20" x14ac:dyDescent="0.25">
      <c r="A33" s="309"/>
      <c r="B33" s="309"/>
      <c r="C33" s="265" t="str">
        <f>IF(B32="","","C_Pos")</f>
        <v>C_Pos</v>
      </c>
      <c r="D33" s="266">
        <f ca="1">IF($C33="","",INDEX(INDIRECT("MCDAScores_SEA_"&amp;$C33),MATCH('SEA Input'!D37,INDIRECT("SEAScore_"&amp;$C33),0),MATCH(D$3,SEACats,0)))</f>
        <v>0</v>
      </c>
      <c r="E33" s="266">
        <f ca="1">IF($C33="","",INDEX(INDIRECT("MCDAScores_SEA_"&amp;$C33),MATCH('SEA Input'!E37,INDIRECT("SEAScore_"&amp;$C33),0),MATCH(E$3,SEACats,0)))</f>
        <v>0</v>
      </c>
      <c r="F33" s="266">
        <f ca="1">IF($C33="","",INDEX(INDIRECT("MCDAScores_SEA_"&amp;$C33),MATCH('SEA Input'!F37,INDIRECT("SEAScore_"&amp;$C33),0),MATCH(F$3,SEACats,0)))</f>
        <v>0</v>
      </c>
      <c r="G33" s="266">
        <f ca="1">IF($C33="","",INDEX(INDIRECT("MCDAScores_SEA_"&amp;$C33),MATCH('SEA Input'!G37,INDIRECT("SEAScore_"&amp;$C33),0),MATCH(G$3,SEACats,0)))</f>
        <v>0</v>
      </c>
      <c r="H33" s="266">
        <f ca="1">IF($C33="","",INDEX(INDIRECT("MCDAScores_SEA_"&amp;$C33),MATCH('SEA Input'!H37,INDIRECT("SEAScore_"&amp;$C33),0),MATCH(H$3,SEACats,0)))</f>
        <v>0</v>
      </c>
      <c r="I33" s="266">
        <f ca="1">IF($C33="","",INDEX(INDIRECT("MCDAScores_SEA_"&amp;$C33),MATCH('SEA Input'!I37,INDIRECT("SEAScore_"&amp;$C33),0),MATCH(I$3,SEACats,0)))</f>
        <v>0</v>
      </c>
      <c r="J33" s="266">
        <f ca="1">IF($C33="","",INDEX(INDIRECT("MCDAScores_SEA_"&amp;$C33),MATCH('SEA Input'!J37,INDIRECT("SEAScore_"&amp;$C33),0),MATCH(J$3,SEACats,0)))</f>
        <v>0</v>
      </c>
      <c r="K33" s="266">
        <f ca="1">IF($C33="","",INDEX(INDIRECT("MCDAScores_SEA_"&amp;$C33),MATCH('SEA Input'!K37,INDIRECT("SEAScore_"&amp;$C33),0),MATCH(K$3,SEACats,0)))</f>
        <v>0</v>
      </c>
      <c r="L33" s="266">
        <f ca="1">IF($C33="","",INDEX(INDIRECT("MCDAScores_SEA_"&amp;$C33),MATCH('SEA Input'!L37,INDIRECT("SEAScore_"&amp;$C33),0),MATCH(L$3,SEACats,0)))</f>
        <v>0</v>
      </c>
      <c r="M33" s="266">
        <f ca="1">IF($C33="","",INDEX(INDIRECT("MCDAScores_SEA_"&amp;$C33),MATCH('SEA Input'!M37,INDIRECT("SEAScore_"&amp;$C33),0),MATCH(M$3,SEACats,0)))</f>
        <v>0</v>
      </c>
      <c r="N33" s="266">
        <f ca="1">IF($C33="","",INDEX(INDIRECT("MCDAScores_SEA_"&amp;$C33),MATCH('SEA Input'!N37,INDIRECT("SEAScore_"&amp;$C33),0),MATCH(N$3,SEACats,0)))</f>
        <v>20</v>
      </c>
      <c r="O33" s="266">
        <f ca="1">IF($C33="","",INDEX(INDIRECT("MCDAScores_SEA_"&amp;$C33),MATCH('SEA Input'!O37,INDIRECT("SEAScore_"&amp;$C33),0),MATCH(O$3,SEACats,0)))</f>
        <v>0</v>
      </c>
      <c r="P33" s="266">
        <f ca="1">IF($C33="","",INDEX(INDIRECT("MCDAScores_SEA_"&amp;$C33),MATCH('SEA Input'!P37,INDIRECT("SEAScore_"&amp;$C33),0),MATCH(P$3,SEACats,0)))</f>
        <v>0</v>
      </c>
      <c r="Q33" s="266">
        <f ca="1">IF($C33="","",INDEX(INDIRECT("MCDAScores_SEA_"&amp;$C33),MATCH('SEA Input'!Q37,INDIRECT("SEAScore_"&amp;$C33),0),MATCH(Q$3,SEACats,0)))</f>
        <v>0</v>
      </c>
      <c r="R33" s="266">
        <f ca="1">IF($C33="","",INDEX(INDIRECT("MCDAScores_SEA_"&amp;$C33),MATCH('SEA Input'!R37,INDIRECT("SEAScore_"&amp;$C33),0),MATCH(R$3,SEACats,0)))</f>
        <v>0</v>
      </c>
      <c r="S33" s="266">
        <f ca="1">IF($C33="","",INDEX(INDIRECT("MCDAScores_SEA_"&amp;$C33),MATCH('SEA Input'!S37,INDIRECT("SEAScore_"&amp;$C33),0),MATCH(S$3,SEACats,0)))</f>
        <v>0</v>
      </c>
      <c r="T33" s="266">
        <f ca="1">IF($C33="","",INDEX(INDIRECT("MCDAScores_SEA_"&amp;$C33),MATCH('SEA Input'!T37,INDIRECT("SEAScore_"&amp;$C33),0),MATCH(T$3,SEACats,0)))</f>
        <v>0</v>
      </c>
    </row>
    <row r="34" spans="1:20" x14ac:dyDescent="0.25">
      <c r="A34" s="309"/>
      <c r="B34" s="309"/>
      <c r="C34" s="265" t="str">
        <f>IF(B32="","","O_Neg")</f>
        <v>O_Neg</v>
      </c>
      <c r="D34" s="266">
        <f ca="1">IF($C34="","",INDEX(INDIRECT("MCDAScores_SEA_"&amp;$C34),MATCH('SEA Input'!D38,INDIRECT("SEAScore_"&amp;$C34),0),MATCH(D$3,SEACats,0)))</f>
        <v>100</v>
      </c>
      <c r="E34" s="266">
        <f ca="1">IF($C34="","",INDEX(INDIRECT("MCDAScores_SEA_"&amp;$C34),MATCH('SEA Input'!E38,INDIRECT("SEAScore_"&amp;$C34),0),MATCH(E$3,SEACats,0)))</f>
        <v>100</v>
      </c>
      <c r="F34" s="266">
        <f ca="1">IF($C34="","",INDEX(INDIRECT("MCDAScores_SEA_"&amp;$C34),MATCH('SEA Input'!F38,INDIRECT("SEAScore_"&amp;$C34),0),MATCH(F$3,SEACats,0)))</f>
        <v>100</v>
      </c>
      <c r="G34" s="266">
        <f ca="1">IF($C34="","",INDEX(INDIRECT("MCDAScores_SEA_"&amp;$C34),MATCH('SEA Input'!G38,INDIRECT("SEAScore_"&amp;$C34),0),MATCH(G$3,SEACats,0)))</f>
        <v>100</v>
      </c>
      <c r="H34" s="266">
        <f ca="1">IF($C34="","",INDEX(INDIRECT("MCDAScores_SEA_"&amp;$C34),MATCH('SEA Input'!H38,INDIRECT("SEAScore_"&amp;$C34),0),MATCH(H$3,SEACats,0)))</f>
        <v>100</v>
      </c>
      <c r="I34" s="266">
        <f ca="1">IF($C34="","",INDEX(INDIRECT("MCDAScores_SEA_"&amp;$C34),MATCH('SEA Input'!I38,INDIRECT("SEAScore_"&amp;$C34),0),MATCH(I$3,SEACats,0)))</f>
        <v>100</v>
      </c>
      <c r="J34" s="266">
        <f ca="1">IF($C34="","",INDEX(INDIRECT("MCDAScores_SEA_"&amp;$C34),MATCH('SEA Input'!J38,INDIRECT("SEAScore_"&amp;$C34),0),MATCH(J$3,SEACats,0)))</f>
        <v>100</v>
      </c>
      <c r="K34" s="266">
        <f ca="1">IF($C34="","",INDEX(INDIRECT("MCDAScores_SEA_"&amp;$C34),MATCH('SEA Input'!K38,INDIRECT("SEAScore_"&amp;$C34),0),MATCH(K$3,SEACats,0)))</f>
        <v>100</v>
      </c>
      <c r="L34" s="266">
        <f ca="1">IF($C34="","",INDEX(INDIRECT("MCDAScores_SEA_"&amp;$C34),MATCH('SEA Input'!L38,INDIRECT("SEAScore_"&amp;$C34),0),MATCH(L$3,SEACats,0)))</f>
        <v>100</v>
      </c>
      <c r="M34" s="266">
        <f ca="1">IF($C34="","",INDEX(INDIRECT("MCDAScores_SEA_"&amp;$C34),MATCH('SEA Input'!M38,INDIRECT("SEAScore_"&amp;$C34),0),MATCH(M$3,SEACats,0)))</f>
        <v>100</v>
      </c>
      <c r="N34" s="266">
        <f ca="1">IF($C34="","",INDEX(INDIRECT("MCDAScores_SEA_"&amp;$C34),MATCH('SEA Input'!N38,INDIRECT("SEAScore_"&amp;$C34),0),MATCH(N$3,SEACats,0)))</f>
        <v>100</v>
      </c>
      <c r="O34" s="266">
        <f ca="1">IF($C34="","",INDEX(INDIRECT("MCDAScores_SEA_"&amp;$C34),MATCH('SEA Input'!O38,INDIRECT("SEAScore_"&amp;$C34),0),MATCH(O$3,SEACats,0)))</f>
        <v>100</v>
      </c>
      <c r="P34" s="266">
        <f ca="1">IF($C34="","",INDEX(INDIRECT("MCDAScores_SEA_"&amp;$C34),MATCH('SEA Input'!P38,INDIRECT("SEAScore_"&amp;$C34),0),MATCH(P$3,SEACats,0)))</f>
        <v>100</v>
      </c>
      <c r="Q34" s="266">
        <f ca="1">IF($C34="","",INDEX(INDIRECT("MCDAScores_SEA_"&amp;$C34),MATCH('SEA Input'!Q38,INDIRECT("SEAScore_"&amp;$C34),0),MATCH(Q$3,SEACats,0)))</f>
        <v>100</v>
      </c>
      <c r="R34" s="266">
        <f ca="1">IF($C34="","",INDEX(INDIRECT("MCDAScores_SEA_"&amp;$C34),MATCH('SEA Input'!R38,INDIRECT("SEAScore_"&amp;$C34),0),MATCH(R$3,SEACats,0)))</f>
        <v>80</v>
      </c>
      <c r="S34" s="266">
        <f ca="1">IF($C34="","",INDEX(INDIRECT("MCDAScores_SEA_"&amp;$C34),MATCH('SEA Input'!S38,INDIRECT("SEAScore_"&amp;$C34),0),MATCH(S$3,SEACats,0)))</f>
        <v>100</v>
      </c>
      <c r="T34" s="266">
        <f ca="1">IF($C34="","",INDEX(INDIRECT("MCDAScores_SEA_"&amp;$C34),MATCH('SEA Input'!T38,INDIRECT("SEAScore_"&amp;$C34),0),MATCH(T$3,SEACats,0)))</f>
        <v>100</v>
      </c>
    </row>
    <row r="35" spans="1:20" x14ac:dyDescent="0.25">
      <c r="A35" s="309"/>
      <c r="B35" s="309"/>
      <c r="C35" s="265" t="str">
        <f>IF(B32="","","O_Pos")</f>
        <v>O_Pos</v>
      </c>
      <c r="D35" s="266">
        <f ca="1">IF($C35="","",INDEX(INDIRECT("MCDAScores_SEA_"&amp;$C35),MATCH('SEA Input'!D39,INDIRECT("SEAScore_"&amp;$C35),0),MATCH(D$3,SEACats,0)))</f>
        <v>0</v>
      </c>
      <c r="E35" s="266">
        <f ca="1">IF($C35="","",INDEX(INDIRECT("MCDAScores_SEA_"&amp;$C35),MATCH('SEA Input'!E39,INDIRECT("SEAScore_"&amp;$C35),0),MATCH(E$3,SEACats,0)))</f>
        <v>25</v>
      </c>
      <c r="F35" s="266">
        <f ca="1">IF($C35="","",INDEX(INDIRECT("MCDAScores_SEA_"&amp;$C35),MATCH('SEA Input'!F39,INDIRECT("SEAScore_"&amp;$C35),0),MATCH(F$3,SEACats,0)))</f>
        <v>0</v>
      </c>
      <c r="G35" s="266">
        <f ca="1">IF($C35="","",INDEX(INDIRECT("MCDAScores_SEA_"&amp;$C35),MATCH('SEA Input'!G39,INDIRECT("SEAScore_"&amp;$C35),0),MATCH(G$3,SEACats,0)))</f>
        <v>0</v>
      </c>
      <c r="H35" s="266">
        <f ca="1">IF($C35="","",INDEX(INDIRECT("MCDAScores_SEA_"&amp;$C35),MATCH('SEA Input'!H39,INDIRECT("SEAScore_"&amp;$C35),0),MATCH(H$3,SEACats,0)))</f>
        <v>0</v>
      </c>
      <c r="I35" s="266">
        <f ca="1">IF($C35="","",INDEX(INDIRECT("MCDAScores_SEA_"&amp;$C35),MATCH('SEA Input'!I39,INDIRECT("SEAScore_"&amp;$C35),0),MATCH(I$3,SEACats,0)))</f>
        <v>0</v>
      </c>
      <c r="J35" s="266">
        <f ca="1">IF($C35="","",INDEX(INDIRECT("MCDAScores_SEA_"&amp;$C35),MATCH('SEA Input'!J39,INDIRECT("SEAScore_"&amp;$C35),0),MATCH(J$3,SEACats,0)))</f>
        <v>0</v>
      </c>
      <c r="K35" s="266">
        <f ca="1">IF($C35="","",INDEX(INDIRECT("MCDAScores_SEA_"&amp;$C35),MATCH('SEA Input'!K39,INDIRECT("SEAScore_"&amp;$C35),0),MATCH(K$3,SEACats,0)))</f>
        <v>0</v>
      </c>
      <c r="L35" s="266">
        <f ca="1">IF($C35="","",INDEX(INDIRECT("MCDAScores_SEA_"&amp;$C35),MATCH('SEA Input'!L39,INDIRECT("SEAScore_"&amp;$C35),0),MATCH(L$3,SEACats,0)))</f>
        <v>0</v>
      </c>
      <c r="M35" s="266">
        <f ca="1">IF($C35="","",INDEX(INDIRECT("MCDAScores_SEA_"&amp;$C35),MATCH('SEA Input'!M39,INDIRECT("SEAScore_"&amp;$C35),0),MATCH(M$3,SEACats,0)))</f>
        <v>25</v>
      </c>
      <c r="N35" s="266">
        <f ca="1">IF($C35="","",INDEX(INDIRECT("MCDAScores_SEA_"&amp;$C35),MATCH('SEA Input'!N39,INDIRECT("SEAScore_"&amp;$C35),0),MATCH(N$3,SEACats,0)))</f>
        <v>25</v>
      </c>
      <c r="O35" s="266">
        <f ca="1">IF($C35="","",INDEX(INDIRECT("MCDAScores_SEA_"&amp;$C35),MATCH('SEA Input'!O39,INDIRECT("SEAScore_"&amp;$C35),0),MATCH(O$3,SEACats,0)))</f>
        <v>0</v>
      </c>
      <c r="P35" s="266">
        <f ca="1">IF($C35="","",INDEX(INDIRECT("MCDAScores_SEA_"&amp;$C35),MATCH('SEA Input'!P39,INDIRECT("SEAScore_"&amp;$C35),0),MATCH(P$3,SEACats,0)))</f>
        <v>25</v>
      </c>
      <c r="Q35" s="266">
        <f ca="1">IF($C35="","",INDEX(INDIRECT("MCDAScores_SEA_"&amp;$C35),MATCH('SEA Input'!Q39,INDIRECT("SEAScore_"&amp;$C35),0),MATCH(Q$3,SEACats,0)))</f>
        <v>25</v>
      </c>
      <c r="R35" s="266">
        <f ca="1">IF($C35="","",INDEX(INDIRECT("MCDAScores_SEA_"&amp;$C35),MATCH('SEA Input'!R39,INDIRECT("SEAScore_"&amp;$C35),0),MATCH(R$3,SEACats,0)))</f>
        <v>0</v>
      </c>
      <c r="S35" s="266">
        <f ca="1">IF($C35="","",INDEX(INDIRECT("MCDAScores_SEA_"&amp;$C35),MATCH('SEA Input'!S39,INDIRECT("SEAScore_"&amp;$C35),0),MATCH(S$3,SEACats,0)))</f>
        <v>0</v>
      </c>
      <c r="T35" s="266">
        <f ca="1">IF($C35="","",INDEX(INDIRECT("MCDAScores_SEA_"&amp;$C35),MATCH('SEA Input'!T39,INDIRECT("SEAScore_"&amp;$C35),0),MATCH(T$3,SEACats,0)))</f>
        <v>0</v>
      </c>
    </row>
    <row r="36" spans="1:20" x14ac:dyDescent="0.25">
      <c r="A36" s="308">
        <f>IF('SEA Input'!C40="","",'SEA Input'!A40)</f>
        <v>9</v>
      </c>
      <c r="B36" s="309" t="str">
        <f>IF('SEA Input'!C40="","",'SEA Input'!C40)</f>
        <v>75B</v>
      </c>
      <c r="C36" s="265" t="str">
        <f>IF(B36="","","C_Neg")</f>
        <v>C_Neg</v>
      </c>
      <c r="D36" s="266">
        <f ca="1">IF($C36="","",INDEX(INDIRECT("MCDAScores_SEA_"&amp;$C36),MATCH('SEA Input'!D40,INDIRECT("SEAScore_"&amp;$C36),0),MATCH(D$3,SEACats,0)))</f>
        <v>75</v>
      </c>
      <c r="E36" s="266">
        <f ca="1">IF($C36="","",INDEX(INDIRECT("MCDAScores_SEA_"&amp;$C36),MATCH('SEA Input'!E40,INDIRECT("SEAScore_"&amp;$C36),0),MATCH(E$3,SEACats,0)))</f>
        <v>75</v>
      </c>
      <c r="F36" s="266">
        <f ca="1">IF($C36="","",INDEX(INDIRECT("MCDAScores_SEA_"&amp;$C36),MATCH('SEA Input'!F40,INDIRECT("SEAScore_"&amp;$C36),0),MATCH(F$3,SEACats,0)))</f>
        <v>75</v>
      </c>
      <c r="G36" s="266">
        <f ca="1">IF($C36="","",INDEX(INDIRECT("MCDAScores_SEA_"&amp;$C36),MATCH('SEA Input'!G40,INDIRECT("SEAScore_"&amp;$C36),0),MATCH(G$3,SEACats,0)))</f>
        <v>75</v>
      </c>
      <c r="H36" s="266">
        <f ca="1">IF($C36="","",INDEX(INDIRECT("MCDAScores_SEA_"&amp;$C36),MATCH('SEA Input'!H40,INDIRECT("SEAScore_"&amp;$C36),0),MATCH(H$3,SEACats,0)))</f>
        <v>100</v>
      </c>
      <c r="I36" s="266">
        <f ca="1">IF($C36="","",INDEX(INDIRECT("MCDAScores_SEA_"&amp;$C36),MATCH('SEA Input'!I40,INDIRECT("SEAScore_"&amp;$C36),0),MATCH(I$3,SEACats,0)))</f>
        <v>75</v>
      </c>
      <c r="J36" s="266">
        <f ca="1">IF($C36="","",INDEX(INDIRECT("MCDAScores_SEA_"&amp;$C36),MATCH('SEA Input'!J40,INDIRECT("SEAScore_"&amp;$C36),0),MATCH(J$3,SEACats,0)))</f>
        <v>100</v>
      </c>
      <c r="K36" s="266">
        <f ca="1">IF($C36="","",INDEX(INDIRECT("MCDAScores_SEA_"&amp;$C36),MATCH('SEA Input'!K40,INDIRECT("SEAScore_"&amp;$C36),0),MATCH(K$3,SEACats,0)))</f>
        <v>80</v>
      </c>
      <c r="L36" s="266">
        <f ca="1">IF($C36="","",INDEX(INDIRECT("MCDAScores_SEA_"&amp;$C36),MATCH('SEA Input'!L40,INDIRECT("SEAScore_"&amp;$C36),0),MATCH(L$3,SEACats,0)))</f>
        <v>80</v>
      </c>
      <c r="M36" s="266">
        <f ca="1">IF($C36="","",INDEX(INDIRECT("MCDAScores_SEA_"&amp;$C36),MATCH('SEA Input'!M40,INDIRECT("SEAScore_"&amp;$C36),0),MATCH(M$3,SEACats,0)))</f>
        <v>100</v>
      </c>
      <c r="N36" s="266">
        <f ca="1">IF($C36="","",INDEX(INDIRECT("MCDAScores_SEA_"&amp;$C36),MATCH('SEA Input'!N40,INDIRECT("SEAScore_"&amp;$C36),0),MATCH(N$3,SEACats,0)))</f>
        <v>100</v>
      </c>
      <c r="O36" s="266">
        <f ca="1">IF($C36="","",INDEX(INDIRECT("MCDAScores_SEA_"&amp;$C36),MATCH('SEA Input'!O40,INDIRECT("SEAScore_"&amp;$C36),0),MATCH(O$3,SEACats,0)))</f>
        <v>100</v>
      </c>
      <c r="P36" s="266">
        <f ca="1">IF($C36="","",INDEX(INDIRECT("MCDAScores_SEA_"&amp;$C36),MATCH('SEA Input'!P40,INDIRECT("SEAScore_"&amp;$C36),0),MATCH(P$3,SEACats,0)))</f>
        <v>75</v>
      </c>
      <c r="Q36" s="266">
        <f ca="1">IF($C36="","",INDEX(INDIRECT("MCDAScores_SEA_"&amp;$C36),MATCH('SEA Input'!Q40,INDIRECT("SEAScore_"&amp;$C36),0),MATCH(Q$3,SEACats,0)))</f>
        <v>100</v>
      </c>
      <c r="R36" s="266">
        <f ca="1">IF($C36="","",INDEX(INDIRECT("MCDAScores_SEA_"&amp;$C36),MATCH('SEA Input'!R40,INDIRECT("SEAScore_"&amp;$C36),0),MATCH(R$3,SEACats,0)))</f>
        <v>80</v>
      </c>
      <c r="S36" s="266">
        <f ca="1">IF($C36="","",INDEX(INDIRECT("MCDAScores_SEA_"&amp;$C36),MATCH('SEA Input'!S40,INDIRECT("SEAScore_"&amp;$C36),0),MATCH(S$3,SEACats,0)))</f>
        <v>100</v>
      </c>
      <c r="T36" s="266">
        <f ca="1">IF($C36="","",INDEX(INDIRECT("MCDAScores_SEA_"&amp;$C36),MATCH('SEA Input'!T40,INDIRECT("SEAScore_"&amp;$C36),0),MATCH(T$3,SEACats,0)))</f>
        <v>75</v>
      </c>
    </row>
    <row r="37" spans="1:20" x14ac:dyDescent="0.25">
      <c r="A37" s="309"/>
      <c r="B37" s="309"/>
      <c r="C37" s="265" t="str">
        <f>IF(B36="","","C_Pos")</f>
        <v>C_Pos</v>
      </c>
      <c r="D37" s="266">
        <f ca="1">IF($C37="","",INDEX(INDIRECT("MCDAScores_SEA_"&amp;$C37),MATCH('SEA Input'!D41,INDIRECT("SEAScore_"&amp;$C37),0),MATCH(D$3,SEACats,0)))</f>
        <v>0</v>
      </c>
      <c r="E37" s="266">
        <f ca="1">IF($C37="","",INDEX(INDIRECT("MCDAScores_SEA_"&amp;$C37),MATCH('SEA Input'!E41,INDIRECT("SEAScore_"&amp;$C37),0),MATCH(E$3,SEACats,0)))</f>
        <v>0</v>
      </c>
      <c r="F37" s="266">
        <f ca="1">IF($C37="","",INDEX(INDIRECT("MCDAScores_SEA_"&amp;$C37),MATCH('SEA Input'!F41,INDIRECT("SEAScore_"&amp;$C37),0),MATCH(F$3,SEACats,0)))</f>
        <v>0</v>
      </c>
      <c r="G37" s="266">
        <f ca="1">IF($C37="","",INDEX(INDIRECT("MCDAScores_SEA_"&amp;$C37),MATCH('SEA Input'!G41,INDIRECT("SEAScore_"&amp;$C37),0),MATCH(G$3,SEACats,0)))</f>
        <v>0</v>
      </c>
      <c r="H37" s="266">
        <f ca="1">IF($C37="","",INDEX(INDIRECT("MCDAScores_SEA_"&amp;$C37),MATCH('SEA Input'!H41,INDIRECT("SEAScore_"&amp;$C37),0),MATCH(H$3,SEACats,0)))</f>
        <v>0</v>
      </c>
      <c r="I37" s="266">
        <f ca="1">IF($C37="","",INDEX(INDIRECT("MCDAScores_SEA_"&amp;$C37),MATCH('SEA Input'!I41,INDIRECT("SEAScore_"&amp;$C37),0),MATCH(I$3,SEACats,0)))</f>
        <v>0</v>
      </c>
      <c r="J37" s="266">
        <f ca="1">IF($C37="","",INDEX(INDIRECT("MCDAScores_SEA_"&amp;$C37),MATCH('SEA Input'!J41,INDIRECT("SEAScore_"&amp;$C37),0),MATCH(J$3,SEACats,0)))</f>
        <v>0</v>
      </c>
      <c r="K37" s="266">
        <f ca="1">IF($C37="","",INDEX(INDIRECT("MCDAScores_SEA_"&amp;$C37),MATCH('SEA Input'!K41,INDIRECT("SEAScore_"&amp;$C37),0),MATCH(K$3,SEACats,0)))</f>
        <v>0</v>
      </c>
      <c r="L37" s="266">
        <f ca="1">IF($C37="","",INDEX(INDIRECT("MCDAScores_SEA_"&amp;$C37),MATCH('SEA Input'!L41,INDIRECT("SEAScore_"&amp;$C37),0),MATCH(L$3,SEACats,0)))</f>
        <v>0</v>
      </c>
      <c r="M37" s="266">
        <f ca="1">IF($C37="","",INDEX(INDIRECT("MCDAScores_SEA_"&amp;$C37),MATCH('SEA Input'!M41,INDIRECT("SEAScore_"&amp;$C37),0),MATCH(M$3,SEACats,0)))</f>
        <v>0</v>
      </c>
      <c r="N37" s="266">
        <f ca="1">IF($C37="","",INDEX(INDIRECT("MCDAScores_SEA_"&amp;$C37),MATCH('SEA Input'!N41,INDIRECT("SEAScore_"&amp;$C37),0),MATCH(N$3,SEACats,0)))</f>
        <v>20</v>
      </c>
      <c r="O37" s="266">
        <f ca="1">IF($C37="","",INDEX(INDIRECT("MCDAScores_SEA_"&amp;$C37),MATCH('SEA Input'!O41,INDIRECT("SEAScore_"&amp;$C37),0),MATCH(O$3,SEACats,0)))</f>
        <v>0</v>
      </c>
      <c r="P37" s="266">
        <f ca="1">IF($C37="","",INDEX(INDIRECT("MCDAScores_SEA_"&amp;$C37),MATCH('SEA Input'!P41,INDIRECT("SEAScore_"&amp;$C37),0),MATCH(P$3,SEACats,0)))</f>
        <v>0</v>
      </c>
      <c r="Q37" s="266">
        <f ca="1">IF($C37="","",INDEX(INDIRECT("MCDAScores_SEA_"&amp;$C37),MATCH('SEA Input'!Q41,INDIRECT("SEAScore_"&amp;$C37),0),MATCH(Q$3,SEACats,0)))</f>
        <v>0</v>
      </c>
      <c r="R37" s="266">
        <f ca="1">IF($C37="","",INDEX(INDIRECT("MCDAScores_SEA_"&amp;$C37),MATCH('SEA Input'!R41,INDIRECT("SEAScore_"&amp;$C37),0),MATCH(R$3,SEACats,0)))</f>
        <v>0</v>
      </c>
      <c r="S37" s="266">
        <f ca="1">IF($C37="","",INDEX(INDIRECT("MCDAScores_SEA_"&amp;$C37),MATCH('SEA Input'!S41,INDIRECT("SEAScore_"&amp;$C37),0),MATCH(S$3,SEACats,0)))</f>
        <v>0</v>
      </c>
      <c r="T37" s="266">
        <f ca="1">IF($C37="","",INDEX(INDIRECT("MCDAScores_SEA_"&amp;$C37),MATCH('SEA Input'!T41,INDIRECT("SEAScore_"&amp;$C37),0),MATCH(T$3,SEACats,0)))</f>
        <v>0</v>
      </c>
    </row>
    <row r="38" spans="1:20" x14ac:dyDescent="0.25">
      <c r="A38" s="309"/>
      <c r="B38" s="309"/>
      <c r="C38" s="265" t="str">
        <f>IF(B36="","","O_Neg")</f>
        <v>O_Neg</v>
      </c>
      <c r="D38" s="266">
        <f ca="1">IF($C38="","",INDEX(INDIRECT("MCDAScores_SEA_"&amp;$C38),MATCH('SEA Input'!D42,INDIRECT("SEAScore_"&amp;$C38),0),MATCH(D$3,SEACats,0)))</f>
        <v>100</v>
      </c>
      <c r="E38" s="266">
        <f ca="1">IF($C38="","",INDEX(INDIRECT("MCDAScores_SEA_"&amp;$C38),MATCH('SEA Input'!E42,INDIRECT("SEAScore_"&amp;$C38),0),MATCH(E$3,SEACats,0)))</f>
        <v>100</v>
      </c>
      <c r="F38" s="266">
        <f ca="1">IF($C38="","",INDEX(INDIRECT("MCDAScores_SEA_"&amp;$C38),MATCH('SEA Input'!F42,INDIRECT("SEAScore_"&amp;$C38),0),MATCH(F$3,SEACats,0)))</f>
        <v>100</v>
      </c>
      <c r="G38" s="266">
        <f ca="1">IF($C38="","",INDEX(INDIRECT("MCDAScores_SEA_"&amp;$C38),MATCH('SEA Input'!G42,INDIRECT("SEAScore_"&amp;$C38),0),MATCH(G$3,SEACats,0)))</f>
        <v>100</v>
      </c>
      <c r="H38" s="266">
        <f ca="1">IF($C38="","",INDEX(INDIRECT("MCDAScores_SEA_"&amp;$C38),MATCH('SEA Input'!H42,INDIRECT("SEAScore_"&amp;$C38),0),MATCH(H$3,SEACats,0)))</f>
        <v>100</v>
      </c>
      <c r="I38" s="266">
        <f ca="1">IF($C38="","",INDEX(INDIRECT("MCDAScores_SEA_"&amp;$C38),MATCH('SEA Input'!I42,INDIRECT("SEAScore_"&amp;$C38),0),MATCH(I$3,SEACats,0)))</f>
        <v>100</v>
      </c>
      <c r="J38" s="266">
        <f ca="1">IF($C38="","",INDEX(INDIRECT("MCDAScores_SEA_"&amp;$C38),MATCH('SEA Input'!J42,INDIRECT("SEAScore_"&amp;$C38),0),MATCH(J$3,SEACats,0)))</f>
        <v>100</v>
      </c>
      <c r="K38" s="266">
        <f ca="1">IF($C38="","",INDEX(INDIRECT("MCDAScores_SEA_"&amp;$C38),MATCH('SEA Input'!K42,INDIRECT("SEAScore_"&amp;$C38),0),MATCH(K$3,SEACats,0)))</f>
        <v>100</v>
      </c>
      <c r="L38" s="266">
        <f ca="1">IF($C38="","",INDEX(INDIRECT("MCDAScores_SEA_"&amp;$C38),MATCH('SEA Input'!L42,INDIRECT("SEAScore_"&amp;$C38),0),MATCH(L$3,SEACats,0)))</f>
        <v>100</v>
      </c>
      <c r="M38" s="266">
        <f ca="1">IF($C38="","",INDEX(INDIRECT("MCDAScores_SEA_"&amp;$C38),MATCH('SEA Input'!M42,INDIRECT("SEAScore_"&amp;$C38),0),MATCH(M$3,SEACats,0)))</f>
        <v>100</v>
      </c>
      <c r="N38" s="266">
        <f ca="1">IF($C38="","",INDEX(INDIRECT("MCDAScores_SEA_"&amp;$C38),MATCH('SEA Input'!N42,INDIRECT("SEAScore_"&amp;$C38),0),MATCH(N$3,SEACats,0)))</f>
        <v>100</v>
      </c>
      <c r="O38" s="266">
        <f ca="1">IF($C38="","",INDEX(INDIRECT("MCDAScores_SEA_"&amp;$C38),MATCH('SEA Input'!O42,INDIRECT("SEAScore_"&amp;$C38),0),MATCH(O$3,SEACats,0)))</f>
        <v>100</v>
      </c>
      <c r="P38" s="266">
        <f ca="1">IF($C38="","",INDEX(INDIRECT("MCDAScores_SEA_"&amp;$C38),MATCH('SEA Input'!P42,INDIRECT("SEAScore_"&amp;$C38),0),MATCH(P$3,SEACats,0)))</f>
        <v>100</v>
      </c>
      <c r="Q38" s="266">
        <f ca="1">IF($C38="","",INDEX(INDIRECT("MCDAScores_SEA_"&amp;$C38),MATCH('SEA Input'!Q42,INDIRECT("SEAScore_"&amp;$C38),0),MATCH(Q$3,SEACats,0)))</f>
        <v>100</v>
      </c>
      <c r="R38" s="266">
        <f ca="1">IF($C38="","",INDEX(INDIRECT("MCDAScores_SEA_"&amp;$C38),MATCH('SEA Input'!R42,INDIRECT("SEAScore_"&amp;$C38),0),MATCH(R$3,SEACats,0)))</f>
        <v>80</v>
      </c>
      <c r="S38" s="266">
        <f ca="1">IF($C38="","",INDEX(INDIRECT("MCDAScores_SEA_"&amp;$C38),MATCH('SEA Input'!S42,INDIRECT("SEAScore_"&amp;$C38),0),MATCH(S$3,SEACats,0)))</f>
        <v>100</v>
      </c>
      <c r="T38" s="266">
        <f ca="1">IF($C38="","",INDEX(INDIRECT("MCDAScores_SEA_"&amp;$C38),MATCH('SEA Input'!T42,INDIRECT("SEAScore_"&amp;$C38),0),MATCH(T$3,SEACats,0)))</f>
        <v>100</v>
      </c>
    </row>
    <row r="39" spans="1:20" x14ac:dyDescent="0.25">
      <c r="A39" s="309"/>
      <c r="B39" s="309"/>
      <c r="C39" s="265" t="str">
        <f>IF(B36="","","O_Pos")</f>
        <v>O_Pos</v>
      </c>
      <c r="D39" s="266">
        <f ca="1">IF($C39="","",INDEX(INDIRECT("MCDAScores_SEA_"&amp;$C39),MATCH('SEA Input'!D43,INDIRECT("SEAScore_"&amp;$C39),0),MATCH(D$3,SEACats,0)))</f>
        <v>0</v>
      </c>
      <c r="E39" s="266">
        <f ca="1">IF($C39="","",INDEX(INDIRECT("MCDAScores_SEA_"&amp;$C39),MATCH('SEA Input'!E43,INDIRECT("SEAScore_"&amp;$C39),0),MATCH(E$3,SEACats,0)))</f>
        <v>25</v>
      </c>
      <c r="F39" s="266">
        <f ca="1">IF($C39="","",INDEX(INDIRECT("MCDAScores_SEA_"&amp;$C39),MATCH('SEA Input'!F43,INDIRECT("SEAScore_"&amp;$C39),0),MATCH(F$3,SEACats,0)))</f>
        <v>0</v>
      </c>
      <c r="G39" s="266">
        <f ca="1">IF($C39="","",INDEX(INDIRECT("MCDAScores_SEA_"&amp;$C39),MATCH('SEA Input'!G43,INDIRECT("SEAScore_"&amp;$C39),0),MATCH(G$3,SEACats,0)))</f>
        <v>0</v>
      </c>
      <c r="H39" s="266">
        <f ca="1">IF($C39="","",INDEX(INDIRECT("MCDAScores_SEA_"&amp;$C39),MATCH('SEA Input'!H43,INDIRECT("SEAScore_"&amp;$C39),0),MATCH(H$3,SEACats,0)))</f>
        <v>0</v>
      </c>
      <c r="I39" s="266">
        <f ca="1">IF($C39="","",INDEX(INDIRECT("MCDAScores_SEA_"&amp;$C39),MATCH('SEA Input'!I43,INDIRECT("SEAScore_"&amp;$C39),0),MATCH(I$3,SEACats,0)))</f>
        <v>0</v>
      </c>
      <c r="J39" s="266">
        <f ca="1">IF($C39="","",INDEX(INDIRECT("MCDAScores_SEA_"&amp;$C39),MATCH('SEA Input'!J43,INDIRECT("SEAScore_"&amp;$C39),0),MATCH(J$3,SEACats,0)))</f>
        <v>0</v>
      </c>
      <c r="K39" s="266">
        <f ca="1">IF($C39="","",INDEX(INDIRECT("MCDAScores_SEA_"&amp;$C39),MATCH('SEA Input'!K43,INDIRECT("SEAScore_"&amp;$C39),0),MATCH(K$3,SEACats,0)))</f>
        <v>0</v>
      </c>
      <c r="L39" s="266">
        <f ca="1">IF($C39="","",INDEX(INDIRECT("MCDAScores_SEA_"&amp;$C39),MATCH('SEA Input'!L43,INDIRECT("SEAScore_"&amp;$C39),0),MATCH(L$3,SEACats,0)))</f>
        <v>0</v>
      </c>
      <c r="M39" s="266">
        <f ca="1">IF($C39="","",INDEX(INDIRECT("MCDAScores_SEA_"&amp;$C39),MATCH('SEA Input'!M43,INDIRECT("SEAScore_"&amp;$C39),0),MATCH(M$3,SEACats,0)))</f>
        <v>25</v>
      </c>
      <c r="N39" s="266">
        <f ca="1">IF($C39="","",INDEX(INDIRECT("MCDAScores_SEA_"&amp;$C39),MATCH('SEA Input'!N43,INDIRECT("SEAScore_"&amp;$C39),0),MATCH(N$3,SEACats,0)))</f>
        <v>50</v>
      </c>
      <c r="O39" s="266">
        <f ca="1">IF($C39="","",INDEX(INDIRECT("MCDAScores_SEA_"&amp;$C39),MATCH('SEA Input'!O43,INDIRECT("SEAScore_"&amp;$C39),0),MATCH(O$3,SEACats,0)))</f>
        <v>0</v>
      </c>
      <c r="P39" s="266">
        <f ca="1">IF($C39="","",INDEX(INDIRECT("MCDAScores_SEA_"&amp;$C39),MATCH('SEA Input'!P43,INDIRECT("SEAScore_"&amp;$C39),0),MATCH(P$3,SEACats,0)))</f>
        <v>50</v>
      </c>
      <c r="Q39" s="266">
        <f ca="1">IF($C39="","",INDEX(INDIRECT("MCDAScores_SEA_"&amp;$C39),MATCH('SEA Input'!Q43,INDIRECT("SEAScore_"&amp;$C39),0),MATCH(Q$3,SEACats,0)))</f>
        <v>25</v>
      </c>
      <c r="R39" s="266">
        <f ca="1">IF($C39="","",INDEX(INDIRECT("MCDAScores_SEA_"&amp;$C39),MATCH('SEA Input'!R43,INDIRECT("SEAScore_"&amp;$C39),0),MATCH(R$3,SEACats,0)))</f>
        <v>0</v>
      </c>
      <c r="S39" s="266">
        <f ca="1">IF($C39="","",INDEX(INDIRECT("MCDAScores_SEA_"&amp;$C39),MATCH('SEA Input'!S43,INDIRECT("SEAScore_"&amp;$C39),0),MATCH(S$3,SEACats,0)))</f>
        <v>0</v>
      </c>
      <c r="T39" s="266">
        <f ca="1">IF($C39="","",INDEX(INDIRECT("MCDAScores_SEA_"&amp;$C39),MATCH('SEA Input'!T43,INDIRECT("SEAScore_"&amp;$C39),0),MATCH(T$3,SEACats,0)))</f>
        <v>0</v>
      </c>
    </row>
    <row r="40" spans="1:20" x14ac:dyDescent="0.25">
      <c r="A40" s="308">
        <f>IF('SEA Input'!C44="","",'SEA Input'!A44)</f>
        <v>10</v>
      </c>
      <c r="B40" s="309" t="str">
        <f>IF('SEA Input'!C44="","",'SEA Input'!C44)</f>
        <v>75C</v>
      </c>
      <c r="C40" s="265" t="str">
        <f>IF(B40="","","C_Neg")</f>
        <v>C_Neg</v>
      </c>
      <c r="D40" s="266">
        <f ca="1">IF($C40="","",INDEX(INDIRECT("MCDAScores_SEA_"&amp;$C40),MATCH('SEA Input'!D44,INDIRECT("SEAScore_"&amp;$C40),0),MATCH(D$3,SEACats,0)))</f>
        <v>75</v>
      </c>
      <c r="E40" s="266">
        <f ca="1">IF($C40="","",INDEX(INDIRECT("MCDAScores_SEA_"&amp;$C40),MATCH('SEA Input'!E44,INDIRECT("SEAScore_"&amp;$C40),0),MATCH(E$3,SEACats,0)))</f>
        <v>75</v>
      </c>
      <c r="F40" s="266">
        <f ca="1">IF($C40="","",INDEX(INDIRECT("MCDAScores_SEA_"&amp;$C40),MATCH('SEA Input'!F44,INDIRECT("SEAScore_"&amp;$C40),0),MATCH(F$3,SEACats,0)))</f>
        <v>75</v>
      </c>
      <c r="G40" s="266">
        <f ca="1">IF($C40="","",INDEX(INDIRECT("MCDAScores_SEA_"&amp;$C40),MATCH('SEA Input'!G44,INDIRECT("SEAScore_"&amp;$C40),0),MATCH(G$3,SEACats,0)))</f>
        <v>75</v>
      </c>
      <c r="H40" s="266">
        <f ca="1">IF($C40="","",INDEX(INDIRECT("MCDAScores_SEA_"&amp;$C40),MATCH('SEA Input'!H44,INDIRECT("SEAScore_"&amp;$C40),0),MATCH(H$3,SEACats,0)))</f>
        <v>100</v>
      </c>
      <c r="I40" s="266">
        <f ca="1">IF($C40="","",INDEX(INDIRECT("MCDAScores_SEA_"&amp;$C40),MATCH('SEA Input'!I44,INDIRECT("SEAScore_"&amp;$C40),0),MATCH(I$3,SEACats,0)))</f>
        <v>75</v>
      </c>
      <c r="J40" s="266">
        <f ca="1">IF($C40="","",INDEX(INDIRECT("MCDAScores_SEA_"&amp;$C40),MATCH('SEA Input'!J44,INDIRECT("SEAScore_"&amp;$C40),0),MATCH(J$3,SEACats,0)))</f>
        <v>100</v>
      </c>
      <c r="K40" s="266">
        <f ca="1">IF($C40="","",INDEX(INDIRECT("MCDAScores_SEA_"&amp;$C40),MATCH('SEA Input'!K44,INDIRECT("SEAScore_"&amp;$C40),0),MATCH(K$3,SEACats,0)))</f>
        <v>80</v>
      </c>
      <c r="L40" s="266">
        <f ca="1">IF($C40="","",INDEX(INDIRECT("MCDAScores_SEA_"&amp;$C40),MATCH('SEA Input'!L44,INDIRECT("SEAScore_"&amp;$C40),0),MATCH(L$3,SEACats,0)))</f>
        <v>80</v>
      </c>
      <c r="M40" s="266">
        <f ca="1">IF($C40="","",INDEX(INDIRECT("MCDAScores_SEA_"&amp;$C40),MATCH('SEA Input'!M44,INDIRECT("SEAScore_"&amp;$C40),0),MATCH(M$3,SEACats,0)))</f>
        <v>100</v>
      </c>
      <c r="N40" s="266">
        <f ca="1">IF($C40="","",INDEX(INDIRECT("MCDAScores_SEA_"&amp;$C40),MATCH('SEA Input'!N44,INDIRECT("SEAScore_"&amp;$C40),0),MATCH(N$3,SEACats,0)))</f>
        <v>100</v>
      </c>
      <c r="O40" s="266">
        <f ca="1">IF($C40="","",INDEX(INDIRECT("MCDAScores_SEA_"&amp;$C40),MATCH('SEA Input'!O44,INDIRECT("SEAScore_"&amp;$C40),0),MATCH(O$3,SEACats,0)))</f>
        <v>100</v>
      </c>
      <c r="P40" s="266">
        <f ca="1">IF($C40="","",INDEX(INDIRECT("MCDAScores_SEA_"&amp;$C40),MATCH('SEA Input'!P44,INDIRECT("SEAScore_"&amp;$C40),0),MATCH(P$3,SEACats,0)))</f>
        <v>75</v>
      </c>
      <c r="Q40" s="266">
        <f ca="1">IF($C40="","",INDEX(INDIRECT("MCDAScores_SEA_"&amp;$C40),MATCH('SEA Input'!Q44,INDIRECT("SEAScore_"&amp;$C40),0),MATCH(Q$3,SEACats,0)))</f>
        <v>100</v>
      </c>
      <c r="R40" s="266">
        <f ca="1">IF($C40="","",INDEX(INDIRECT("MCDAScores_SEA_"&amp;$C40),MATCH('SEA Input'!R44,INDIRECT("SEAScore_"&amp;$C40),0),MATCH(R$3,SEACats,0)))</f>
        <v>80</v>
      </c>
      <c r="S40" s="266">
        <f ca="1">IF($C40="","",INDEX(INDIRECT("MCDAScores_SEA_"&amp;$C40),MATCH('SEA Input'!S44,INDIRECT("SEAScore_"&amp;$C40),0),MATCH(S$3,SEACats,0)))</f>
        <v>100</v>
      </c>
      <c r="T40" s="266">
        <f ca="1">IF($C40="","",INDEX(INDIRECT("MCDAScores_SEA_"&amp;$C40),MATCH('SEA Input'!T44,INDIRECT("SEAScore_"&amp;$C40),0),MATCH(T$3,SEACats,0)))</f>
        <v>75</v>
      </c>
    </row>
    <row r="41" spans="1:20" x14ac:dyDescent="0.25">
      <c r="A41" s="309"/>
      <c r="B41" s="309"/>
      <c r="C41" s="265" t="str">
        <f>IF(B40="","","C_Pos")</f>
        <v>C_Pos</v>
      </c>
      <c r="D41" s="266">
        <f ca="1">IF($C41="","",INDEX(INDIRECT("MCDAScores_SEA_"&amp;$C41),MATCH('SEA Input'!D45,INDIRECT("SEAScore_"&amp;$C41),0),MATCH(D$3,SEACats,0)))</f>
        <v>0</v>
      </c>
      <c r="E41" s="266">
        <f ca="1">IF($C41="","",INDEX(INDIRECT("MCDAScores_SEA_"&amp;$C41),MATCH('SEA Input'!E45,INDIRECT("SEAScore_"&amp;$C41),0),MATCH(E$3,SEACats,0)))</f>
        <v>0</v>
      </c>
      <c r="F41" s="266">
        <f ca="1">IF($C41="","",INDEX(INDIRECT("MCDAScores_SEA_"&amp;$C41),MATCH('SEA Input'!F45,INDIRECT("SEAScore_"&amp;$C41),0),MATCH(F$3,SEACats,0)))</f>
        <v>0</v>
      </c>
      <c r="G41" s="266">
        <f ca="1">IF($C41="","",INDEX(INDIRECT("MCDAScores_SEA_"&amp;$C41),MATCH('SEA Input'!G45,INDIRECT("SEAScore_"&amp;$C41),0),MATCH(G$3,SEACats,0)))</f>
        <v>0</v>
      </c>
      <c r="H41" s="266">
        <f ca="1">IF($C41="","",INDEX(INDIRECT("MCDAScores_SEA_"&amp;$C41),MATCH('SEA Input'!H45,INDIRECT("SEAScore_"&amp;$C41),0),MATCH(H$3,SEACats,0)))</f>
        <v>0</v>
      </c>
      <c r="I41" s="266">
        <f ca="1">IF($C41="","",INDEX(INDIRECT("MCDAScores_SEA_"&amp;$C41),MATCH('SEA Input'!I45,INDIRECT("SEAScore_"&amp;$C41),0),MATCH(I$3,SEACats,0)))</f>
        <v>0</v>
      </c>
      <c r="J41" s="266">
        <f ca="1">IF($C41="","",INDEX(INDIRECT("MCDAScores_SEA_"&amp;$C41),MATCH('SEA Input'!J45,INDIRECT("SEAScore_"&amp;$C41),0),MATCH(J$3,SEACats,0)))</f>
        <v>0</v>
      </c>
      <c r="K41" s="266">
        <f ca="1">IF($C41="","",INDEX(INDIRECT("MCDAScores_SEA_"&amp;$C41),MATCH('SEA Input'!K45,INDIRECT("SEAScore_"&amp;$C41),0),MATCH(K$3,SEACats,0)))</f>
        <v>0</v>
      </c>
      <c r="L41" s="266">
        <f ca="1">IF($C41="","",INDEX(INDIRECT("MCDAScores_SEA_"&amp;$C41),MATCH('SEA Input'!L45,INDIRECT("SEAScore_"&amp;$C41),0),MATCH(L$3,SEACats,0)))</f>
        <v>0</v>
      </c>
      <c r="M41" s="266">
        <f ca="1">IF($C41="","",INDEX(INDIRECT("MCDAScores_SEA_"&amp;$C41),MATCH('SEA Input'!M45,INDIRECT("SEAScore_"&amp;$C41),0),MATCH(M$3,SEACats,0)))</f>
        <v>0</v>
      </c>
      <c r="N41" s="266">
        <f ca="1">IF($C41="","",INDEX(INDIRECT("MCDAScores_SEA_"&amp;$C41),MATCH('SEA Input'!N45,INDIRECT("SEAScore_"&amp;$C41),0),MATCH(N$3,SEACats,0)))</f>
        <v>20</v>
      </c>
      <c r="O41" s="266">
        <f ca="1">IF($C41="","",INDEX(INDIRECT("MCDAScores_SEA_"&amp;$C41),MATCH('SEA Input'!O45,INDIRECT("SEAScore_"&amp;$C41),0),MATCH(O$3,SEACats,0)))</f>
        <v>0</v>
      </c>
      <c r="P41" s="266">
        <f ca="1">IF($C41="","",INDEX(INDIRECT("MCDAScores_SEA_"&amp;$C41),MATCH('SEA Input'!P45,INDIRECT("SEAScore_"&amp;$C41),0),MATCH(P$3,SEACats,0)))</f>
        <v>0</v>
      </c>
      <c r="Q41" s="266">
        <f ca="1">IF($C41="","",INDEX(INDIRECT("MCDAScores_SEA_"&amp;$C41),MATCH('SEA Input'!Q45,INDIRECT("SEAScore_"&amp;$C41),0),MATCH(Q$3,SEACats,0)))</f>
        <v>0</v>
      </c>
      <c r="R41" s="266">
        <f ca="1">IF($C41="","",INDEX(INDIRECT("MCDAScores_SEA_"&amp;$C41),MATCH('SEA Input'!R45,INDIRECT("SEAScore_"&amp;$C41),0),MATCH(R$3,SEACats,0)))</f>
        <v>0</v>
      </c>
      <c r="S41" s="266">
        <f ca="1">IF($C41="","",INDEX(INDIRECT("MCDAScores_SEA_"&amp;$C41),MATCH('SEA Input'!S45,INDIRECT("SEAScore_"&amp;$C41),0),MATCH(S$3,SEACats,0)))</f>
        <v>0</v>
      </c>
      <c r="T41" s="266">
        <f ca="1">IF($C41="","",INDEX(INDIRECT("MCDAScores_SEA_"&amp;$C41),MATCH('SEA Input'!T45,INDIRECT("SEAScore_"&amp;$C41),0),MATCH(T$3,SEACats,0)))</f>
        <v>0</v>
      </c>
    </row>
    <row r="42" spans="1:20" x14ac:dyDescent="0.25">
      <c r="A42" s="309"/>
      <c r="B42" s="309"/>
      <c r="C42" s="265" t="str">
        <f>IF(B40="","","O_Neg")</f>
        <v>O_Neg</v>
      </c>
      <c r="D42" s="266">
        <f ca="1">IF($C42="","",INDEX(INDIRECT("MCDAScores_SEA_"&amp;$C42),MATCH('SEA Input'!D46,INDIRECT("SEAScore_"&amp;$C42),0),MATCH(D$3,SEACats,0)))</f>
        <v>100</v>
      </c>
      <c r="E42" s="266">
        <f ca="1">IF($C42="","",INDEX(INDIRECT("MCDAScores_SEA_"&amp;$C42),MATCH('SEA Input'!E46,INDIRECT("SEAScore_"&amp;$C42),0),MATCH(E$3,SEACats,0)))</f>
        <v>100</v>
      </c>
      <c r="F42" s="266">
        <f ca="1">IF($C42="","",INDEX(INDIRECT("MCDAScores_SEA_"&amp;$C42),MATCH('SEA Input'!F46,INDIRECT("SEAScore_"&amp;$C42),0),MATCH(F$3,SEACats,0)))</f>
        <v>100</v>
      </c>
      <c r="G42" s="266">
        <f ca="1">IF($C42="","",INDEX(INDIRECT("MCDAScores_SEA_"&amp;$C42),MATCH('SEA Input'!G46,INDIRECT("SEAScore_"&amp;$C42),0),MATCH(G$3,SEACats,0)))</f>
        <v>100</v>
      </c>
      <c r="H42" s="266">
        <f ca="1">IF($C42="","",INDEX(INDIRECT("MCDAScores_SEA_"&amp;$C42),MATCH('SEA Input'!H46,INDIRECT("SEAScore_"&amp;$C42),0),MATCH(H$3,SEACats,0)))</f>
        <v>100</v>
      </c>
      <c r="I42" s="266">
        <f ca="1">IF($C42="","",INDEX(INDIRECT("MCDAScores_SEA_"&amp;$C42),MATCH('SEA Input'!I46,INDIRECT("SEAScore_"&amp;$C42),0),MATCH(I$3,SEACats,0)))</f>
        <v>100</v>
      </c>
      <c r="J42" s="266">
        <f ca="1">IF($C42="","",INDEX(INDIRECT("MCDAScores_SEA_"&amp;$C42),MATCH('SEA Input'!J46,INDIRECT("SEAScore_"&amp;$C42),0),MATCH(J$3,SEACats,0)))</f>
        <v>100</v>
      </c>
      <c r="K42" s="266">
        <f ca="1">IF($C42="","",INDEX(INDIRECT("MCDAScores_SEA_"&amp;$C42),MATCH('SEA Input'!K46,INDIRECT("SEAScore_"&amp;$C42),0),MATCH(K$3,SEACats,0)))</f>
        <v>100</v>
      </c>
      <c r="L42" s="266">
        <f ca="1">IF($C42="","",INDEX(INDIRECT("MCDAScores_SEA_"&amp;$C42),MATCH('SEA Input'!L46,INDIRECT("SEAScore_"&amp;$C42),0),MATCH(L$3,SEACats,0)))</f>
        <v>100</v>
      </c>
      <c r="M42" s="266">
        <f ca="1">IF($C42="","",INDEX(INDIRECT("MCDAScores_SEA_"&amp;$C42),MATCH('SEA Input'!M46,INDIRECT("SEAScore_"&amp;$C42),0),MATCH(M$3,SEACats,0)))</f>
        <v>100</v>
      </c>
      <c r="N42" s="266">
        <f ca="1">IF($C42="","",INDEX(INDIRECT("MCDAScores_SEA_"&amp;$C42),MATCH('SEA Input'!N46,INDIRECT("SEAScore_"&amp;$C42),0),MATCH(N$3,SEACats,0)))</f>
        <v>100</v>
      </c>
      <c r="O42" s="266">
        <f ca="1">IF($C42="","",INDEX(INDIRECT("MCDAScores_SEA_"&amp;$C42),MATCH('SEA Input'!O46,INDIRECT("SEAScore_"&amp;$C42),0),MATCH(O$3,SEACats,0)))</f>
        <v>100</v>
      </c>
      <c r="P42" s="266">
        <f ca="1">IF($C42="","",INDEX(INDIRECT("MCDAScores_SEA_"&amp;$C42),MATCH('SEA Input'!P46,INDIRECT("SEAScore_"&amp;$C42),0),MATCH(P$3,SEACats,0)))</f>
        <v>100</v>
      </c>
      <c r="Q42" s="266">
        <f ca="1">IF($C42="","",INDEX(INDIRECT("MCDAScores_SEA_"&amp;$C42),MATCH('SEA Input'!Q46,INDIRECT("SEAScore_"&amp;$C42),0),MATCH(Q$3,SEACats,0)))</f>
        <v>100</v>
      </c>
      <c r="R42" s="266">
        <f ca="1">IF($C42="","",INDEX(INDIRECT("MCDAScores_SEA_"&amp;$C42),MATCH('SEA Input'!R46,INDIRECT("SEAScore_"&amp;$C42),0),MATCH(R$3,SEACats,0)))</f>
        <v>80</v>
      </c>
      <c r="S42" s="266">
        <f ca="1">IF($C42="","",INDEX(INDIRECT("MCDAScores_SEA_"&amp;$C42),MATCH('SEA Input'!S46,INDIRECT("SEAScore_"&amp;$C42),0),MATCH(S$3,SEACats,0)))</f>
        <v>100</v>
      </c>
      <c r="T42" s="266">
        <f ca="1">IF($C42="","",INDEX(INDIRECT("MCDAScores_SEA_"&amp;$C42),MATCH('SEA Input'!T46,INDIRECT("SEAScore_"&amp;$C42),0),MATCH(T$3,SEACats,0)))</f>
        <v>100</v>
      </c>
    </row>
    <row r="43" spans="1:20" x14ac:dyDescent="0.25">
      <c r="A43" s="309"/>
      <c r="B43" s="309"/>
      <c r="C43" s="265" t="str">
        <f>IF(B40="","","O_Pos")</f>
        <v>O_Pos</v>
      </c>
      <c r="D43" s="266">
        <f ca="1">IF($C43="","",INDEX(INDIRECT("MCDAScores_SEA_"&amp;$C43),MATCH('SEA Input'!D47,INDIRECT("SEAScore_"&amp;$C43),0),MATCH(D$3,SEACats,0)))</f>
        <v>0</v>
      </c>
      <c r="E43" s="266">
        <f ca="1">IF($C43="","",INDEX(INDIRECT("MCDAScores_SEA_"&amp;$C43),MATCH('SEA Input'!E47,INDIRECT("SEAScore_"&amp;$C43),0),MATCH(E$3,SEACats,0)))</f>
        <v>25</v>
      </c>
      <c r="F43" s="266">
        <f ca="1">IF($C43="","",INDEX(INDIRECT("MCDAScores_SEA_"&amp;$C43),MATCH('SEA Input'!F47,INDIRECT("SEAScore_"&amp;$C43),0),MATCH(F$3,SEACats,0)))</f>
        <v>0</v>
      </c>
      <c r="G43" s="266">
        <f ca="1">IF($C43="","",INDEX(INDIRECT("MCDAScores_SEA_"&amp;$C43),MATCH('SEA Input'!G47,INDIRECT("SEAScore_"&amp;$C43),0),MATCH(G$3,SEACats,0)))</f>
        <v>0</v>
      </c>
      <c r="H43" s="266">
        <f ca="1">IF($C43="","",INDEX(INDIRECT("MCDAScores_SEA_"&amp;$C43),MATCH('SEA Input'!H47,INDIRECT("SEAScore_"&amp;$C43),0),MATCH(H$3,SEACats,0)))</f>
        <v>0</v>
      </c>
      <c r="I43" s="266">
        <f ca="1">IF($C43="","",INDEX(INDIRECT("MCDAScores_SEA_"&amp;$C43),MATCH('SEA Input'!I47,INDIRECT("SEAScore_"&amp;$C43),0),MATCH(I$3,SEACats,0)))</f>
        <v>0</v>
      </c>
      <c r="J43" s="266">
        <f ca="1">IF($C43="","",INDEX(INDIRECT("MCDAScores_SEA_"&amp;$C43),MATCH('SEA Input'!J47,INDIRECT("SEAScore_"&amp;$C43),0),MATCH(J$3,SEACats,0)))</f>
        <v>0</v>
      </c>
      <c r="K43" s="266">
        <f ca="1">IF($C43="","",INDEX(INDIRECT("MCDAScores_SEA_"&amp;$C43),MATCH('SEA Input'!K47,INDIRECT("SEAScore_"&amp;$C43),0),MATCH(K$3,SEACats,0)))</f>
        <v>0</v>
      </c>
      <c r="L43" s="266">
        <f ca="1">IF($C43="","",INDEX(INDIRECT("MCDAScores_SEA_"&amp;$C43),MATCH('SEA Input'!L47,INDIRECT("SEAScore_"&amp;$C43),0),MATCH(L$3,SEACats,0)))</f>
        <v>0</v>
      </c>
      <c r="M43" s="266">
        <f ca="1">IF($C43="","",INDEX(INDIRECT("MCDAScores_SEA_"&amp;$C43),MATCH('SEA Input'!M47,INDIRECT("SEAScore_"&amp;$C43),0),MATCH(M$3,SEACats,0)))</f>
        <v>25</v>
      </c>
      <c r="N43" s="266">
        <f ca="1">IF($C43="","",INDEX(INDIRECT("MCDAScores_SEA_"&amp;$C43),MATCH('SEA Input'!N47,INDIRECT("SEAScore_"&amp;$C43),0),MATCH(N$3,SEACats,0)))</f>
        <v>50</v>
      </c>
      <c r="O43" s="266">
        <f ca="1">IF($C43="","",INDEX(INDIRECT("MCDAScores_SEA_"&amp;$C43),MATCH('SEA Input'!O47,INDIRECT("SEAScore_"&amp;$C43),0),MATCH(O$3,SEACats,0)))</f>
        <v>0</v>
      </c>
      <c r="P43" s="266">
        <f ca="1">IF($C43="","",INDEX(INDIRECT("MCDAScores_SEA_"&amp;$C43),MATCH('SEA Input'!P47,INDIRECT("SEAScore_"&amp;$C43),0),MATCH(P$3,SEACats,0)))</f>
        <v>50</v>
      </c>
      <c r="Q43" s="266">
        <f ca="1">IF($C43="","",INDEX(INDIRECT("MCDAScores_SEA_"&amp;$C43),MATCH('SEA Input'!Q47,INDIRECT("SEAScore_"&amp;$C43),0),MATCH(Q$3,SEACats,0)))</f>
        <v>25</v>
      </c>
      <c r="R43" s="266">
        <f ca="1">IF($C43="","",INDEX(INDIRECT("MCDAScores_SEA_"&amp;$C43),MATCH('SEA Input'!R47,INDIRECT("SEAScore_"&amp;$C43),0),MATCH(R$3,SEACats,0)))</f>
        <v>0</v>
      </c>
      <c r="S43" s="266">
        <f ca="1">IF($C43="","",INDEX(INDIRECT("MCDAScores_SEA_"&amp;$C43),MATCH('SEA Input'!S47,INDIRECT("SEAScore_"&amp;$C43),0),MATCH(S$3,SEACats,0)))</f>
        <v>0</v>
      </c>
      <c r="T43" s="266">
        <f ca="1">IF($C43="","",INDEX(INDIRECT("MCDAScores_SEA_"&amp;$C43),MATCH('SEA Input'!T47,INDIRECT("SEAScore_"&amp;$C43),0),MATCH(T$3,SEACats,0)))</f>
        <v>0</v>
      </c>
    </row>
    <row r="44" spans="1:20" x14ac:dyDescent="0.25">
      <c r="A44" s="308" t="str">
        <f>IF('SEA Input'!C48="","",'SEA Input'!A48)</f>
        <v/>
      </c>
      <c r="B44" s="309" t="str">
        <f>IF('SEA Input'!C48="","",'SEA Input'!C48)</f>
        <v/>
      </c>
      <c r="C44" s="265" t="str">
        <f>IF(B44="","","C_Neg")</f>
        <v/>
      </c>
      <c r="D44" s="266" t="str">
        <f ca="1">IF($C44="","",INDEX(INDIRECT("MCDAScores_SEA_"&amp;$C44),MATCH('SEA Input'!D48,INDIRECT("SEAScore_"&amp;$C44),0),MATCH(D$3,SEACats,0)))</f>
        <v/>
      </c>
      <c r="E44" s="266" t="str">
        <f ca="1">IF($C44="","",INDEX(INDIRECT("MCDAScores_SEA_"&amp;$C44),MATCH('SEA Input'!E48,INDIRECT("SEAScore_"&amp;$C44),0),MATCH(E$3,SEACats,0)))</f>
        <v/>
      </c>
      <c r="F44" s="266" t="str">
        <f ca="1">IF($C44="","",INDEX(INDIRECT("MCDAScores_SEA_"&amp;$C44),MATCH('SEA Input'!F48,INDIRECT("SEAScore_"&amp;$C44),0),MATCH(F$3,SEACats,0)))</f>
        <v/>
      </c>
      <c r="G44" s="266" t="str">
        <f ca="1">IF($C44="","",INDEX(INDIRECT("MCDAScores_SEA_"&amp;$C44),MATCH('SEA Input'!G48,INDIRECT("SEAScore_"&amp;$C44),0),MATCH(G$3,SEACats,0)))</f>
        <v/>
      </c>
      <c r="H44" s="266" t="str">
        <f ca="1">IF($C44="","",INDEX(INDIRECT("MCDAScores_SEA_"&amp;$C44),MATCH('SEA Input'!H48,INDIRECT("SEAScore_"&amp;$C44),0),MATCH(H$3,SEACats,0)))</f>
        <v/>
      </c>
      <c r="I44" s="266" t="str">
        <f ca="1">IF($C44="","",INDEX(INDIRECT("MCDAScores_SEA_"&amp;$C44),MATCH('SEA Input'!I48,INDIRECT("SEAScore_"&amp;$C44),0),MATCH(I$3,SEACats,0)))</f>
        <v/>
      </c>
      <c r="J44" s="266" t="str">
        <f ca="1">IF($C44="","",INDEX(INDIRECT("MCDAScores_SEA_"&amp;$C44),MATCH('SEA Input'!J48,INDIRECT("SEAScore_"&amp;$C44),0),MATCH(J$3,SEACats,0)))</f>
        <v/>
      </c>
      <c r="K44" s="266" t="str">
        <f ca="1">IF($C44="","",INDEX(INDIRECT("MCDAScores_SEA_"&amp;$C44),MATCH('SEA Input'!K48,INDIRECT("SEAScore_"&amp;$C44),0),MATCH(K$3,SEACats,0)))</f>
        <v/>
      </c>
      <c r="L44" s="266" t="str">
        <f ca="1">IF($C44="","",INDEX(INDIRECT("MCDAScores_SEA_"&amp;$C44),MATCH('SEA Input'!L48,INDIRECT("SEAScore_"&amp;$C44),0),MATCH(L$3,SEACats,0)))</f>
        <v/>
      </c>
      <c r="M44" s="266" t="str">
        <f ca="1">IF($C44="","",INDEX(INDIRECT("MCDAScores_SEA_"&amp;$C44),MATCH('SEA Input'!M48,INDIRECT("SEAScore_"&amp;$C44),0),MATCH(M$3,SEACats,0)))</f>
        <v/>
      </c>
      <c r="N44" s="266" t="str">
        <f ca="1">IF($C44="","",INDEX(INDIRECT("MCDAScores_SEA_"&amp;$C44),MATCH('SEA Input'!N48,INDIRECT("SEAScore_"&amp;$C44),0),MATCH(N$3,SEACats,0)))</f>
        <v/>
      </c>
      <c r="O44" s="266" t="str">
        <f ca="1">IF($C44="","",INDEX(INDIRECT("MCDAScores_SEA_"&amp;$C44),MATCH('SEA Input'!O48,INDIRECT("SEAScore_"&amp;$C44),0),MATCH(O$3,SEACats,0)))</f>
        <v/>
      </c>
      <c r="P44" s="266" t="str">
        <f ca="1">IF($C44="","",INDEX(INDIRECT("MCDAScores_SEA_"&amp;$C44),MATCH('SEA Input'!P48,INDIRECT("SEAScore_"&amp;$C44),0),MATCH(P$3,SEACats,0)))</f>
        <v/>
      </c>
      <c r="Q44" s="266" t="str">
        <f ca="1">IF($C44="","",INDEX(INDIRECT("MCDAScores_SEA_"&amp;$C44),MATCH('SEA Input'!Q48,INDIRECT("SEAScore_"&amp;$C44),0),MATCH(Q$3,SEACats,0)))</f>
        <v/>
      </c>
      <c r="R44" s="266" t="str">
        <f ca="1">IF($C44="","",INDEX(INDIRECT("MCDAScores_SEA_"&amp;$C44),MATCH('SEA Input'!R48,INDIRECT("SEAScore_"&amp;$C44),0),MATCH(R$3,SEACats,0)))</f>
        <v/>
      </c>
      <c r="S44" s="266" t="str">
        <f ca="1">IF($C44="","",INDEX(INDIRECT("MCDAScores_SEA_"&amp;$C44),MATCH('SEA Input'!S48,INDIRECT("SEAScore_"&amp;$C44),0),MATCH(S$3,SEACats,0)))</f>
        <v/>
      </c>
      <c r="T44" s="266" t="str">
        <f ca="1">IF($C44="","",INDEX(INDIRECT("MCDAScores_SEA_"&amp;$C44),MATCH('SEA Input'!T48,INDIRECT("SEAScore_"&amp;$C44),0),MATCH(T$3,SEACats,0)))</f>
        <v/>
      </c>
    </row>
    <row r="45" spans="1:20" x14ac:dyDescent="0.25">
      <c r="A45" s="309"/>
      <c r="B45" s="309"/>
      <c r="C45" s="265" t="str">
        <f>IF(B44="","","C_Pos")</f>
        <v/>
      </c>
      <c r="D45" s="266" t="str">
        <f ca="1">IF($C45="","",INDEX(INDIRECT("MCDAScores_SEA_"&amp;$C45),MATCH('SEA Input'!D49,INDIRECT("SEAScore_"&amp;$C45),0),MATCH(D$3,SEACats,0)))</f>
        <v/>
      </c>
      <c r="E45" s="266" t="str">
        <f ca="1">IF($C45="","",INDEX(INDIRECT("MCDAScores_SEA_"&amp;$C45),MATCH('SEA Input'!E49,INDIRECT("SEAScore_"&amp;$C45),0),MATCH(E$3,SEACats,0)))</f>
        <v/>
      </c>
      <c r="F45" s="266" t="str">
        <f ca="1">IF($C45="","",INDEX(INDIRECT("MCDAScores_SEA_"&amp;$C45),MATCH('SEA Input'!F49,INDIRECT("SEAScore_"&amp;$C45),0),MATCH(F$3,SEACats,0)))</f>
        <v/>
      </c>
      <c r="G45" s="266" t="str">
        <f ca="1">IF($C45="","",INDEX(INDIRECT("MCDAScores_SEA_"&amp;$C45),MATCH('SEA Input'!G49,INDIRECT("SEAScore_"&amp;$C45),0),MATCH(G$3,SEACats,0)))</f>
        <v/>
      </c>
      <c r="H45" s="266" t="str">
        <f ca="1">IF($C45="","",INDEX(INDIRECT("MCDAScores_SEA_"&amp;$C45),MATCH('SEA Input'!H49,INDIRECT("SEAScore_"&amp;$C45),0),MATCH(H$3,SEACats,0)))</f>
        <v/>
      </c>
      <c r="I45" s="266" t="str">
        <f ca="1">IF($C45="","",INDEX(INDIRECT("MCDAScores_SEA_"&amp;$C45),MATCH('SEA Input'!I49,INDIRECT("SEAScore_"&amp;$C45),0),MATCH(I$3,SEACats,0)))</f>
        <v/>
      </c>
      <c r="J45" s="266" t="str">
        <f ca="1">IF($C45="","",INDEX(INDIRECT("MCDAScores_SEA_"&amp;$C45),MATCH('SEA Input'!J49,INDIRECT("SEAScore_"&amp;$C45),0),MATCH(J$3,SEACats,0)))</f>
        <v/>
      </c>
      <c r="K45" s="266" t="str">
        <f ca="1">IF($C45="","",INDEX(INDIRECT("MCDAScores_SEA_"&amp;$C45),MATCH('SEA Input'!K49,INDIRECT("SEAScore_"&amp;$C45),0),MATCH(K$3,SEACats,0)))</f>
        <v/>
      </c>
      <c r="L45" s="266" t="str">
        <f ca="1">IF($C45="","",INDEX(INDIRECT("MCDAScores_SEA_"&amp;$C45),MATCH('SEA Input'!L49,INDIRECT("SEAScore_"&amp;$C45),0),MATCH(L$3,SEACats,0)))</f>
        <v/>
      </c>
      <c r="M45" s="266" t="str">
        <f ca="1">IF($C45="","",INDEX(INDIRECT("MCDAScores_SEA_"&amp;$C45),MATCH('SEA Input'!M49,INDIRECT("SEAScore_"&amp;$C45),0),MATCH(M$3,SEACats,0)))</f>
        <v/>
      </c>
      <c r="N45" s="266" t="str">
        <f ca="1">IF($C45="","",INDEX(INDIRECT("MCDAScores_SEA_"&amp;$C45),MATCH('SEA Input'!N49,INDIRECT("SEAScore_"&amp;$C45),0),MATCH(N$3,SEACats,0)))</f>
        <v/>
      </c>
      <c r="O45" s="266" t="str">
        <f ca="1">IF($C45="","",INDEX(INDIRECT("MCDAScores_SEA_"&amp;$C45),MATCH('SEA Input'!O49,INDIRECT("SEAScore_"&amp;$C45),0),MATCH(O$3,SEACats,0)))</f>
        <v/>
      </c>
      <c r="P45" s="266" t="str">
        <f ca="1">IF($C45="","",INDEX(INDIRECT("MCDAScores_SEA_"&amp;$C45),MATCH('SEA Input'!P49,INDIRECT("SEAScore_"&amp;$C45),0),MATCH(P$3,SEACats,0)))</f>
        <v/>
      </c>
      <c r="Q45" s="266" t="str">
        <f ca="1">IF($C45="","",INDEX(INDIRECT("MCDAScores_SEA_"&amp;$C45),MATCH('SEA Input'!Q49,INDIRECT("SEAScore_"&amp;$C45),0),MATCH(Q$3,SEACats,0)))</f>
        <v/>
      </c>
      <c r="R45" s="266" t="str">
        <f ca="1">IF($C45="","",INDEX(INDIRECT("MCDAScores_SEA_"&amp;$C45),MATCH('SEA Input'!R49,INDIRECT("SEAScore_"&amp;$C45),0),MATCH(R$3,SEACats,0)))</f>
        <v/>
      </c>
      <c r="S45" s="266" t="str">
        <f ca="1">IF($C45="","",INDEX(INDIRECT("MCDAScores_SEA_"&amp;$C45),MATCH('SEA Input'!S49,INDIRECT("SEAScore_"&amp;$C45),0),MATCH(S$3,SEACats,0)))</f>
        <v/>
      </c>
      <c r="T45" s="266" t="str">
        <f ca="1">IF($C45="","",INDEX(INDIRECT("MCDAScores_SEA_"&amp;$C45),MATCH('SEA Input'!T49,INDIRECT("SEAScore_"&amp;$C45),0),MATCH(T$3,SEACats,0)))</f>
        <v/>
      </c>
    </row>
    <row r="46" spans="1:20" x14ac:dyDescent="0.25">
      <c r="A46" s="309"/>
      <c r="B46" s="309"/>
      <c r="C46" s="265" t="str">
        <f>IF(B44="","","O_Neg")</f>
        <v/>
      </c>
      <c r="D46" s="266" t="str">
        <f ca="1">IF($C46="","",INDEX(INDIRECT("MCDAScores_SEA_"&amp;$C46),MATCH('SEA Input'!D50,INDIRECT("SEAScore_"&amp;$C46),0),MATCH(D$3,SEACats,0)))</f>
        <v/>
      </c>
      <c r="E46" s="266" t="str">
        <f ca="1">IF($C46="","",INDEX(INDIRECT("MCDAScores_SEA_"&amp;$C46),MATCH('SEA Input'!E50,INDIRECT("SEAScore_"&amp;$C46),0),MATCH(E$3,SEACats,0)))</f>
        <v/>
      </c>
      <c r="F46" s="266" t="str">
        <f ca="1">IF($C46="","",INDEX(INDIRECT("MCDAScores_SEA_"&amp;$C46),MATCH('SEA Input'!F50,INDIRECT("SEAScore_"&amp;$C46),0),MATCH(F$3,SEACats,0)))</f>
        <v/>
      </c>
      <c r="G46" s="266" t="str">
        <f ca="1">IF($C46="","",INDEX(INDIRECT("MCDAScores_SEA_"&amp;$C46),MATCH('SEA Input'!G50,INDIRECT("SEAScore_"&amp;$C46),0),MATCH(G$3,SEACats,0)))</f>
        <v/>
      </c>
      <c r="H46" s="266" t="str">
        <f ca="1">IF($C46="","",INDEX(INDIRECT("MCDAScores_SEA_"&amp;$C46),MATCH('SEA Input'!H50,INDIRECT("SEAScore_"&amp;$C46),0),MATCH(H$3,SEACats,0)))</f>
        <v/>
      </c>
      <c r="I46" s="266" t="str">
        <f ca="1">IF($C46="","",INDEX(INDIRECT("MCDAScores_SEA_"&amp;$C46),MATCH('SEA Input'!I50,INDIRECT("SEAScore_"&amp;$C46),0),MATCH(I$3,SEACats,0)))</f>
        <v/>
      </c>
      <c r="J46" s="266" t="str">
        <f ca="1">IF($C46="","",INDEX(INDIRECT("MCDAScores_SEA_"&amp;$C46),MATCH('SEA Input'!J50,INDIRECT("SEAScore_"&amp;$C46),0),MATCH(J$3,SEACats,0)))</f>
        <v/>
      </c>
      <c r="K46" s="266" t="str">
        <f ca="1">IF($C46="","",INDEX(INDIRECT("MCDAScores_SEA_"&amp;$C46),MATCH('SEA Input'!K50,INDIRECT("SEAScore_"&amp;$C46),0),MATCH(K$3,SEACats,0)))</f>
        <v/>
      </c>
      <c r="L46" s="266" t="str">
        <f ca="1">IF($C46="","",INDEX(INDIRECT("MCDAScores_SEA_"&amp;$C46),MATCH('SEA Input'!L50,INDIRECT("SEAScore_"&amp;$C46),0),MATCH(L$3,SEACats,0)))</f>
        <v/>
      </c>
      <c r="M46" s="266" t="str">
        <f ca="1">IF($C46="","",INDEX(INDIRECT("MCDAScores_SEA_"&amp;$C46),MATCH('SEA Input'!M50,INDIRECT("SEAScore_"&amp;$C46),0),MATCH(M$3,SEACats,0)))</f>
        <v/>
      </c>
      <c r="N46" s="266" t="str">
        <f ca="1">IF($C46="","",INDEX(INDIRECT("MCDAScores_SEA_"&amp;$C46),MATCH('SEA Input'!N50,INDIRECT("SEAScore_"&amp;$C46),0),MATCH(N$3,SEACats,0)))</f>
        <v/>
      </c>
      <c r="O46" s="266" t="str">
        <f ca="1">IF($C46="","",INDEX(INDIRECT("MCDAScores_SEA_"&amp;$C46),MATCH('SEA Input'!O50,INDIRECT("SEAScore_"&amp;$C46),0),MATCH(O$3,SEACats,0)))</f>
        <v/>
      </c>
      <c r="P46" s="266" t="str">
        <f ca="1">IF($C46="","",INDEX(INDIRECT("MCDAScores_SEA_"&amp;$C46),MATCH('SEA Input'!P50,INDIRECT("SEAScore_"&amp;$C46),0),MATCH(P$3,SEACats,0)))</f>
        <v/>
      </c>
      <c r="Q46" s="266" t="str">
        <f ca="1">IF($C46="","",INDEX(INDIRECT("MCDAScores_SEA_"&amp;$C46),MATCH('SEA Input'!Q50,INDIRECT("SEAScore_"&amp;$C46),0),MATCH(Q$3,SEACats,0)))</f>
        <v/>
      </c>
      <c r="R46" s="266" t="str">
        <f ca="1">IF($C46="","",INDEX(INDIRECT("MCDAScores_SEA_"&amp;$C46),MATCH('SEA Input'!R50,INDIRECT("SEAScore_"&amp;$C46),0),MATCH(R$3,SEACats,0)))</f>
        <v/>
      </c>
      <c r="S46" s="266" t="str">
        <f ca="1">IF($C46="","",INDEX(INDIRECT("MCDAScores_SEA_"&amp;$C46),MATCH('SEA Input'!S50,INDIRECT("SEAScore_"&amp;$C46),0),MATCH(S$3,SEACats,0)))</f>
        <v/>
      </c>
      <c r="T46" s="266" t="str">
        <f ca="1">IF($C46="","",INDEX(INDIRECT("MCDAScores_SEA_"&amp;$C46),MATCH('SEA Input'!T50,INDIRECT("SEAScore_"&amp;$C46),0),MATCH(T$3,SEACats,0)))</f>
        <v/>
      </c>
    </row>
    <row r="47" spans="1:20" x14ac:dyDescent="0.25">
      <c r="A47" s="309"/>
      <c r="B47" s="309"/>
      <c r="C47" s="265" t="str">
        <f>IF(B44="","","O_Pos")</f>
        <v/>
      </c>
      <c r="D47" s="266" t="str">
        <f ca="1">IF($C47="","",INDEX(INDIRECT("MCDAScores_SEA_"&amp;$C47),MATCH('SEA Input'!D51,INDIRECT("SEAScore_"&amp;$C47),0),MATCH(D$3,SEACats,0)))</f>
        <v/>
      </c>
      <c r="E47" s="266" t="str">
        <f ca="1">IF($C47="","",INDEX(INDIRECT("MCDAScores_SEA_"&amp;$C47),MATCH('SEA Input'!E51,INDIRECT("SEAScore_"&amp;$C47),0),MATCH(E$3,SEACats,0)))</f>
        <v/>
      </c>
      <c r="F47" s="266" t="str">
        <f ca="1">IF($C47="","",INDEX(INDIRECT("MCDAScores_SEA_"&amp;$C47),MATCH('SEA Input'!F51,INDIRECT("SEAScore_"&amp;$C47),0),MATCH(F$3,SEACats,0)))</f>
        <v/>
      </c>
      <c r="G47" s="266" t="str">
        <f ca="1">IF($C47="","",INDEX(INDIRECT("MCDAScores_SEA_"&amp;$C47),MATCH('SEA Input'!G51,INDIRECT("SEAScore_"&amp;$C47),0),MATCH(G$3,SEACats,0)))</f>
        <v/>
      </c>
      <c r="H47" s="266" t="str">
        <f ca="1">IF($C47="","",INDEX(INDIRECT("MCDAScores_SEA_"&amp;$C47),MATCH('SEA Input'!H51,INDIRECT("SEAScore_"&amp;$C47),0),MATCH(H$3,SEACats,0)))</f>
        <v/>
      </c>
      <c r="I47" s="266" t="str">
        <f ca="1">IF($C47="","",INDEX(INDIRECT("MCDAScores_SEA_"&amp;$C47),MATCH('SEA Input'!I51,INDIRECT("SEAScore_"&amp;$C47),0),MATCH(I$3,SEACats,0)))</f>
        <v/>
      </c>
      <c r="J47" s="266" t="str">
        <f ca="1">IF($C47="","",INDEX(INDIRECT("MCDAScores_SEA_"&amp;$C47),MATCH('SEA Input'!J51,INDIRECT("SEAScore_"&amp;$C47),0),MATCH(J$3,SEACats,0)))</f>
        <v/>
      </c>
      <c r="K47" s="266" t="str">
        <f ca="1">IF($C47="","",INDEX(INDIRECT("MCDAScores_SEA_"&amp;$C47),MATCH('SEA Input'!K51,INDIRECT("SEAScore_"&amp;$C47),0),MATCH(K$3,SEACats,0)))</f>
        <v/>
      </c>
      <c r="L47" s="266" t="str">
        <f ca="1">IF($C47="","",INDEX(INDIRECT("MCDAScores_SEA_"&amp;$C47),MATCH('SEA Input'!L51,INDIRECT("SEAScore_"&amp;$C47),0),MATCH(L$3,SEACats,0)))</f>
        <v/>
      </c>
      <c r="M47" s="266" t="str">
        <f ca="1">IF($C47="","",INDEX(INDIRECT("MCDAScores_SEA_"&amp;$C47),MATCH('SEA Input'!M51,INDIRECT("SEAScore_"&amp;$C47),0),MATCH(M$3,SEACats,0)))</f>
        <v/>
      </c>
      <c r="N47" s="266" t="str">
        <f ca="1">IF($C47="","",INDEX(INDIRECT("MCDAScores_SEA_"&amp;$C47),MATCH('SEA Input'!N51,INDIRECT("SEAScore_"&amp;$C47),0),MATCH(N$3,SEACats,0)))</f>
        <v/>
      </c>
      <c r="O47" s="266" t="str">
        <f ca="1">IF($C47="","",INDEX(INDIRECT("MCDAScores_SEA_"&amp;$C47),MATCH('SEA Input'!O51,INDIRECT("SEAScore_"&amp;$C47),0),MATCH(O$3,SEACats,0)))</f>
        <v/>
      </c>
      <c r="P47" s="266" t="str">
        <f ca="1">IF($C47="","",INDEX(INDIRECT("MCDAScores_SEA_"&amp;$C47),MATCH('SEA Input'!P51,INDIRECT("SEAScore_"&amp;$C47),0),MATCH(P$3,SEACats,0)))</f>
        <v/>
      </c>
      <c r="Q47" s="266" t="str">
        <f ca="1">IF($C47="","",INDEX(INDIRECT("MCDAScores_SEA_"&amp;$C47),MATCH('SEA Input'!Q51,INDIRECT("SEAScore_"&amp;$C47),0),MATCH(Q$3,SEACats,0)))</f>
        <v/>
      </c>
      <c r="R47" s="266" t="str">
        <f ca="1">IF($C47="","",INDEX(INDIRECT("MCDAScores_SEA_"&amp;$C47),MATCH('SEA Input'!R51,INDIRECT("SEAScore_"&amp;$C47),0),MATCH(R$3,SEACats,0)))</f>
        <v/>
      </c>
      <c r="S47" s="266" t="str">
        <f ca="1">IF($C47="","",INDEX(INDIRECT("MCDAScores_SEA_"&amp;$C47),MATCH('SEA Input'!S51,INDIRECT("SEAScore_"&amp;$C47),0),MATCH(S$3,SEACats,0)))</f>
        <v/>
      </c>
      <c r="T47" s="266" t="str">
        <f ca="1">IF($C47="","",INDEX(INDIRECT("MCDAScores_SEA_"&amp;$C47),MATCH('SEA Input'!T51,INDIRECT("SEAScore_"&amp;$C47),0),MATCH(T$3,SEACats,0)))</f>
        <v/>
      </c>
    </row>
    <row r="48" spans="1:20" x14ac:dyDescent="0.25">
      <c r="A48" s="308" t="str">
        <f>IF('SEA Input'!C52="","",'SEA Input'!A52)</f>
        <v/>
      </c>
      <c r="B48" s="309" t="str">
        <f>IF('SEA Input'!C52="","",'SEA Input'!C52)</f>
        <v/>
      </c>
      <c r="C48" s="265" t="str">
        <f>IF(B48="","","C_Neg")</f>
        <v/>
      </c>
      <c r="D48" s="266" t="str">
        <f ca="1">IF($C48="","",INDEX(INDIRECT("MCDAScores_SEA_"&amp;$C48),MATCH('SEA Input'!D52,INDIRECT("SEAScore_"&amp;$C48),0),MATCH(D$3,SEACats,0)))</f>
        <v/>
      </c>
      <c r="E48" s="266" t="str">
        <f ca="1">IF($C48="","",INDEX(INDIRECT("MCDAScores_SEA_"&amp;$C48),MATCH('SEA Input'!E52,INDIRECT("SEAScore_"&amp;$C48),0),MATCH(E$3,SEACats,0)))</f>
        <v/>
      </c>
      <c r="F48" s="266" t="str">
        <f ca="1">IF($C48="","",INDEX(INDIRECT("MCDAScores_SEA_"&amp;$C48),MATCH('SEA Input'!F52,INDIRECT("SEAScore_"&amp;$C48),0),MATCH(F$3,SEACats,0)))</f>
        <v/>
      </c>
      <c r="G48" s="266" t="str">
        <f ca="1">IF($C48="","",INDEX(INDIRECT("MCDAScores_SEA_"&amp;$C48),MATCH('SEA Input'!G52,INDIRECT("SEAScore_"&amp;$C48),0),MATCH(G$3,SEACats,0)))</f>
        <v/>
      </c>
      <c r="H48" s="266" t="str">
        <f ca="1">IF($C48="","",INDEX(INDIRECT("MCDAScores_SEA_"&amp;$C48),MATCH('SEA Input'!H52,INDIRECT("SEAScore_"&amp;$C48),0),MATCH(H$3,SEACats,0)))</f>
        <v/>
      </c>
      <c r="I48" s="266" t="str">
        <f ca="1">IF($C48="","",INDEX(INDIRECT("MCDAScores_SEA_"&amp;$C48),MATCH('SEA Input'!I52,INDIRECT("SEAScore_"&amp;$C48),0),MATCH(I$3,SEACats,0)))</f>
        <v/>
      </c>
      <c r="J48" s="266" t="str">
        <f ca="1">IF($C48="","",INDEX(INDIRECT("MCDAScores_SEA_"&amp;$C48),MATCH('SEA Input'!J52,INDIRECT("SEAScore_"&amp;$C48),0),MATCH(J$3,SEACats,0)))</f>
        <v/>
      </c>
      <c r="K48" s="266" t="str">
        <f ca="1">IF($C48="","",INDEX(INDIRECT("MCDAScores_SEA_"&amp;$C48),MATCH('SEA Input'!K52,INDIRECT("SEAScore_"&amp;$C48),0),MATCH(K$3,SEACats,0)))</f>
        <v/>
      </c>
      <c r="L48" s="266" t="str">
        <f ca="1">IF($C48="","",INDEX(INDIRECT("MCDAScores_SEA_"&amp;$C48),MATCH('SEA Input'!L52,INDIRECT("SEAScore_"&amp;$C48),0),MATCH(L$3,SEACats,0)))</f>
        <v/>
      </c>
      <c r="M48" s="266" t="str">
        <f ca="1">IF($C48="","",INDEX(INDIRECT("MCDAScores_SEA_"&amp;$C48),MATCH('SEA Input'!M52,INDIRECT("SEAScore_"&amp;$C48),0),MATCH(M$3,SEACats,0)))</f>
        <v/>
      </c>
      <c r="N48" s="266" t="str">
        <f ca="1">IF($C48="","",INDEX(INDIRECT("MCDAScores_SEA_"&amp;$C48),MATCH('SEA Input'!N52,INDIRECT("SEAScore_"&amp;$C48),0),MATCH(N$3,SEACats,0)))</f>
        <v/>
      </c>
      <c r="O48" s="266" t="str">
        <f ca="1">IF($C48="","",INDEX(INDIRECT("MCDAScores_SEA_"&amp;$C48),MATCH('SEA Input'!O52,INDIRECT("SEAScore_"&amp;$C48),0),MATCH(O$3,SEACats,0)))</f>
        <v/>
      </c>
      <c r="P48" s="266" t="str">
        <f ca="1">IF($C48="","",INDEX(INDIRECT("MCDAScores_SEA_"&amp;$C48),MATCH('SEA Input'!P52,INDIRECT("SEAScore_"&amp;$C48),0),MATCH(P$3,SEACats,0)))</f>
        <v/>
      </c>
      <c r="Q48" s="266" t="str">
        <f ca="1">IF($C48="","",INDEX(INDIRECT("MCDAScores_SEA_"&amp;$C48),MATCH('SEA Input'!Q52,INDIRECT("SEAScore_"&amp;$C48),0),MATCH(Q$3,SEACats,0)))</f>
        <v/>
      </c>
      <c r="R48" s="266" t="str">
        <f ca="1">IF($C48="","",INDEX(INDIRECT("MCDAScores_SEA_"&amp;$C48),MATCH('SEA Input'!R52,INDIRECT("SEAScore_"&amp;$C48),0),MATCH(R$3,SEACats,0)))</f>
        <v/>
      </c>
      <c r="S48" s="266" t="str">
        <f ca="1">IF($C48="","",INDEX(INDIRECT("MCDAScores_SEA_"&amp;$C48),MATCH('SEA Input'!S52,INDIRECT("SEAScore_"&amp;$C48),0),MATCH(S$3,SEACats,0)))</f>
        <v/>
      </c>
      <c r="T48" s="266" t="str">
        <f ca="1">IF($C48="","",INDEX(INDIRECT("MCDAScores_SEA_"&amp;$C48),MATCH('SEA Input'!T52,INDIRECT("SEAScore_"&amp;$C48),0),MATCH(T$3,SEACats,0)))</f>
        <v/>
      </c>
    </row>
    <row r="49" spans="1:20" x14ac:dyDescent="0.25">
      <c r="A49" s="309"/>
      <c r="B49" s="309"/>
      <c r="C49" s="265" t="str">
        <f>IF(B48="","","C_Pos")</f>
        <v/>
      </c>
      <c r="D49" s="266" t="str">
        <f ca="1">IF($C49="","",INDEX(INDIRECT("MCDAScores_SEA_"&amp;$C49),MATCH('SEA Input'!D53,INDIRECT("SEAScore_"&amp;$C49),0),MATCH(D$3,SEACats,0)))</f>
        <v/>
      </c>
      <c r="E49" s="266" t="str">
        <f ca="1">IF($C49="","",INDEX(INDIRECT("MCDAScores_SEA_"&amp;$C49),MATCH('SEA Input'!E53,INDIRECT("SEAScore_"&amp;$C49),0),MATCH(E$3,SEACats,0)))</f>
        <v/>
      </c>
      <c r="F49" s="266" t="str">
        <f ca="1">IF($C49="","",INDEX(INDIRECT("MCDAScores_SEA_"&amp;$C49),MATCH('SEA Input'!F53,INDIRECT("SEAScore_"&amp;$C49),0),MATCH(F$3,SEACats,0)))</f>
        <v/>
      </c>
      <c r="G49" s="266" t="str">
        <f ca="1">IF($C49="","",INDEX(INDIRECT("MCDAScores_SEA_"&amp;$C49),MATCH('SEA Input'!G53,INDIRECT("SEAScore_"&amp;$C49),0),MATCH(G$3,SEACats,0)))</f>
        <v/>
      </c>
      <c r="H49" s="266" t="str">
        <f ca="1">IF($C49="","",INDEX(INDIRECT("MCDAScores_SEA_"&amp;$C49),MATCH('SEA Input'!H53,INDIRECT("SEAScore_"&amp;$C49),0),MATCH(H$3,SEACats,0)))</f>
        <v/>
      </c>
      <c r="I49" s="266" t="str">
        <f ca="1">IF($C49="","",INDEX(INDIRECT("MCDAScores_SEA_"&amp;$C49),MATCH('SEA Input'!I53,INDIRECT("SEAScore_"&amp;$C49),0),MATCH(I$3,SEACats,0)))</f>
        <v/>
      </c>
      <c r="J49" s="266" t="str">
        <f ca="1">IF($C49="","",INDEX(INDIRECT("MCDAScores_SEA_"&amp;$C49),MATCH('SEA Input'!J53,INDIRECT("SEAScore_"&amp;$C49),0),MATCH(J$3,SEACats,0)))</f>
        <v/>
      </c>
      <c r="K49" s="266" t="str">
        <f ca="1">IF($C49="","",INDEX(INDIRECT("MCDAScores_SEA_"&amp;$C49),MATCH('SEA Input'!K53,INDIRECT("SEAScore_"&amp;$C49),0),MATCH(K$3,SEACats,0)))</f>
        <v/>
      </c>
      <c r="L49" s="266" t="str">
        <f ca="1">IF($C49="","",INDEX(INDIRECT("MCDAScores_SEA_"&amp;$C49),MATCH('SEA Input'!L53,INDIRECT("SEAScore_"&amp;$C49),0),MATCH(L$3,SEACats,0)))</f>
        <v/>
      </c>
      <c r="M49" s="266" t="str">
        <f ca="1">IF($C49="","",INDEX(INDIRECT("MCDAScores_SEA_"&amp;$C49),MATCH('SEA Input'!M53,INDIRECT("SEAScore_"&amp;$C49),0),MATCH(M$3,SEACats,0)))</f>
        <v/>
      </c>
      <c r="N49" s="266" t="str">
        <f ca="1">IF($C49="","",INDEX(INDIRECT("MCDAScores_SEA_"&amp;$C49),MATCH('SEA Input'!N53,INDIRECT("SEAScore_"&amp;$C49),0),MATCH(N$3,SEACats,0)))</f>
        <v/>
      </c>
      <c r="O49" s="266" t="str">
        <f ca="1">IF($C49="","",INDEX(INDIRECT("MCDAScores_SEA_"&amp;$C49),MATCH('SEA Input'!O53,INDIRECT("SEAScore_"&amp;$C49),0),MATCH(O$3,SEACats,0)))</f>
        <v/>
      </c>
      <c r="P49" s="266" t="str">
        <f ca="1">IF($C49="","",INDEX(INDIRECT("MCDAScores_SEA_"&amp;$C49),MATCH('SEA Input'!P53,INDIRECT("SEAScore_"&amp;$C49),0),MATCH(P$3,SEACats,0)))</f>
        <v/>
      </c>
      <c r="Q49" s="266" t="str">
        <f ca="1">IF($C49="","",INDEX(INDIRECT("MCDAScores_SEA_"&amp;$C49),MATCH('SEA Input'!Q53,INDIRECT("SEAScore_"&amp;$C49),0),MATCH(Q$3,SEACats,0)))</f>
        <v/>
      </c>
      <c r="R49" s="266" t="str">
        <f ca="1">IF($C49="","",INDEX(INDIRECT("MCDAScores_SEA_"&amp;$C49),MATCH('SEA Input'!R53,INDIRECT("SEAScore_"&amp;$C49),0),MATCH(R$3,SEACats,0)))</f>
        <v/>
      </c>
      <c r="S49" s="266" t="str">
        <f ca="1">IF($C49="","",INDEX(INDIRECT("MCDAScores_SEA_"&amp;$C49),MATCH('SEA Input'!S53,INDIRECT("SEAScore_"&amp;$C49),0),MATCH(S$3,SEACats,0)))</f>
        <v/>
      </c>
      <c r="T49" s="266" t="str">
        <f ca="1">IF($C49="","",INDEX(INDIRECT("MCDAScores_SEA_"&amp;$C49),MATCH('SEA Input'!T53,INDIRECT("SEAScore_"&amp;$C49),0),MATCH(T$3,SEACats,0)))</f>
        <v/>
      </c>
    </row>
    <row r="50" spans="1:20" x14ac:dyDescent="0.25">
      <c r="A50" s="309"/>
      <c r="B50" s="309"/>
      <c r="C50" s="265" t="str">
        <f>IF(B48="","","O_Neg")</f>
        <v/>
      </c>
      <c r="D50" s="266" t="str">
        <f ca="1">IF($C50="","",INDEX(INDIRECT("MCDAScores_SEA_"&amp;$C50),MATCH('SEA Input'!D54,INDIRECT("SEAScore_"&amp;$C50),0),MATCH(D$3,SEACats,0)))</f>
        <v/>
      </c>
      <c r="E50" s="266" t="str">
        <f ca="1">IF($C50="","",INDEX(INDIRECT("MCDAScores_SEA_"&amp;$C50),MATCH('SEA Input'!E54,INDIRECT("SEAScore_"&amp;$C50),0),MATCH(E$3,SEACats,0)))</f>
        <v/>
      </c>
      <c r="F50" s="266" t="str">
        <f ca="1">IF($C50="","",INDEX(INDIRECT("MCDAScores_SEA_"&amp;$C50),MATCH('SEA Input'!F54,INDIRECT("SEAScore_"&amp;$C50),0),MATCH(F$3,SEACats,0)))</f>
        <v/>
      </c>
      <c r="G50" s="266" t="str">
        <f ca="1">IF($C50="","",INDEX(INDIRECT("MCDAScores_SEA_"&amp;$C50),MATCH('SEA Input'!G54,INDIRECT("SEAScore_"&amp;$C50),0),MATCH(G$3,SEACats,0)))</f>
        <v/>
      </c>
      <c r="H50" s="266" t="str">
        <f ca="1">IF($C50="","",INDEX(INDIRECT("MCDAScores_SEA_"&amp;$C50),MATCH('SEA Input'!H54,INDIRECT("SEAScore_"&amp;$C50),0),MATCH(H$3,SEACats,0)))</f>
        <v/>
      </c>
      <c r="I50" s="266" t="str">
        <f ca="1">IF($C50="","",INDEX(INDIRECT("MCDAScores_SEA_"&amp;$C50),MATCH('SEA Input'!I54,INDIRECT("SEAScore_"&amp;$C50),0),MATCH(I$3,SEACats,0)))</f>
        <v/>
      </c>
      <c r="J50" s="266" t="str">
        <f ca="1">IF($C50="","",INDEX(INDIRECT("MCDAScores_SEA_"&amp;$C50),MATCH('SEA Input'!J54,INDIRECT("SEAScore_"&amp;$C50),0),MATCH(J$3,SEACats,0)))</f>
        <v/>
      </c>
      <c r="K50" s="266" t="str">
        <f ca="1">IF($C50="","",INDEX(INDIRECT("MCDAScores_SEA_"&amp;$C50),MATCH('SEA Input'!K54,INDIRECT("SEAScore_"&amp;$C50),0),MATCH(K$3,SEACats,0)))</f>
        <v/>
      </c>
      <c r="L50" s="266" t="str">
        <f ca="1">IF($C50="","",INDEX(INDIRECT("MCDAScores_SEA_"&amp;$C50),MATCH('SEA Input'!L54,INDIRECT("SEAScore_"&amp;$C50),0),MATCH(L$3,SEACats,0)))</f>
        <v/>
      </c>
      <c r="M50" s="266" t="str">
        <f ca="1">IF($C50="","",INDEX(INDIRECT("MCDAScores_SEA_"&amp;$C50),MATCH('SEA Input'!M54,INDIRECT("SEAScore_"&amp;$C50),0),MATCH(M$3,SEACats,0)))</f>
        <v/>
      </c>
      <c r="N50" s="266" t="str">
        <f ca="1">IF($C50="","",INDEX(INDIRECT("MCDAScores_SEA_"&amp;$C50),MATCH('SEA Input'!N54,INDIRECT("SEAScore_"&amp;$C50),0),MATCH(N$3,SEACats,0)))</f>
        <v/>
      </c>
      <c r="O50" s="266" t="str">
        <f ca="1">IF($C50="","",INDEX(INDIRECT("MCDAScores_SEA_"&amp;$C50),MATCH('SEA Input'!O54,INDIRECT("SEAScore_"&amp;$C50),0),MATCH(O$3,SEACats,0)))</f>
        <v/>
      </c>
      <c r="P50" s="266" t="str">
        <f ca="1">IF($C50="","",INDEX(INDIRECT("MCDAScores_SEA_"&amp;$C50),MATCH('SEA Input'!P54,INDIRECT("SEAScore_"&amp;$C50),0),MATCH(P$3,SEACats,0)))</f>
        <v/>
      </c>
      <c r="Q50" s="266" t="str">
        <f ca="1">IF($C50="","",INDEX(INDIRECT("MCDAScores_SEA_"&amp;$C50),MATCH('SEA Input'!Q54,INDIRECT("SEAScore_"&amp;$C50),0),MATCH(Q$3,SEACats,0)))</f>
        <v/>
      </c>
      <c r="R50" s="266" t="str">
        <f ca="1">IF($C50="","",INDEX(INDIRECT("MCDAScores_SEA_"&amp;$C50),MATCH('SEA Input'!R54,INDIRECT("SEAScore_"&amp;$C50),0),MATCH(R$3,SEACats,0)))</f>
        <v/>
      </c>
      <c r="S50" s="266" t="str">
        <f ca="1">IF($C50="","",INDEX(INDIRECT("MCDAScores_SEA_"&amp;$C50),MATCH('SEA Input'!S54,INDIRECT("SEAScore_"&amp;$C50),0),MATCH(S$3,SEACats,0)))</f>
        <v/>
      </c>
      <c r="T50" s="266" t="str">
        <f ca="1">IF($C50="","",INDEX(INDIRECT("MCDAScores_SEA_"&amp;$C50),MATCH('SEA Input'!T54,INDIRECT("SEAScore_"&amp;$C50),0),MATCH(T$3,SEACats,0)))</f>
        <v/>
      </c>
    </row>
    <row r="51" spans="1:20" x14ac:dyDescent="0.25">
      <c r="A51" s="309"/>
      <c r="B51" s="309"/>
      <c r="C51" s="265" t="str">
        <f>IF(B48="","","O_Pos")</f>
        <v/>
      </c>
      <c r="D51" s="266" t="str">
        <f ca="1">IF($C51="","",INDEX(INDIRECT("MCDAScores_SEA_"&amp;$C51),MATCH('SEA Input'!D55,INDIRECT("SEAScore_"&amp;$C51),0),MATCH(D$3,SEACats,0)))</f>
        <v/>
      </c>
      <c r="E51" s="266" t="str">
        <f ca="1">IF($C51="","",INDEX(INDIRECT("MCDAScores_SEA_"&amp;$C51),MATCH('SEA Input'!E55,INDIRECT("SEAScore_"&amp;$C51),0),MATCH(E$3,SEACats,0)))</f>
        <v/>
      </c>
      <c r="F51" s="266" t="str">
        <f ca="1">IF($C51="","",INDEX(INDIRECT("MCDAScores_SEA_"&amp;$C51),MATCH('SEA Input'!F55,INDIRECT("SEAScore_"&amp;$C51),0),MATCH(F$3,SEACats,0)))</f>
        <v/>
      </c>
      <c r="G51" s="266" t="str">
        <f ca="1">IF($C51="","",INDEX(INDIRECT("MCDAScores_SEA_"&amp;$C51),MATCH('SEA Input'!G55,INDIRECT("SEAScore_"&amp;$C51),0),MATCH(G$3,SEACats,0)))</f>
        <v/>
      </c>
      <c r="H51" s="266" t="str">
        <f ca="1">IF($C51="","",INDEX(INDIRECT("MCDAScores_SEA_"&amp;$C51),MATCH('SEA Input'!H55,INDIRECT("SEAScore_"&amp;$C51),0),MATCH(H$3,SEACats,0)))</f>
        <v/>
      </c>
      <c r="I51" s="266" t="str">
        <f ca="1">IF($C51="","",INDEX(INDIRECT("MCDAScores_SEA_"&amp;$C51),MATCH('SEA Input'!I55,INDIRECT("SEAScore_"&amp;$C51),0),MATCH(I$3,SEACats,0)))</f>
        <v/>
      </c>
      <c r="J51" s="266" t="str">
        <f ca="1">IF($C51="","",INDEX(INDIRECT("MCDAScores_SEA_"&amp;$C51),MATCH('SEA Input'!J55,INDIRECT("SEAScore_"&amp;$C51),0),MATCH(J$3,SEACats,0)))</f>
        <v/>
      </c>
      <c r="K51" s="266" t="str">
        <f ca="1">IF($C51="","",INDEX(INDIRECT("MCDAScores_SEA_"&amp;$C51),MATCH('SEA Input'!K55,INDIRECT("SEAScore_"&amp;$C51),0),MATCH(K$3,SEACats,0)))</f>
        <v/>
      </c>
      <c r="L51" s="266" t="str">
        <f ca="1">IF($C51="","",INDEX(INDIRECT("MCDAScores_SEA_"&amp;$C51),MATCH('SEA Input'!L55,INDIRECT("SEAScore_"&amp;$C51),0),MATCH(L$3,SEACats,0)))</f>
        <v/>
      </c>
      <c r="M51" s="266" t="str">
        <f ca="1">IF($C51="","",INDEX(INDIRECT("MCDAScores_SEA_"&amp;$C51),MATCH('SEA Input'!M55,INDIRECT("SEAScore_"&amp;$C51),0),MATCH(M$3,SEACats,0)))</f>
        <v/>
      </c>
      <c r="N51" s="266" t="str">
        <f ca="1">IF($C51="","",INDEX(INDIRECT("MCDAScores_SEA_"&amp;$C51),MATCH('SEA Input'!N55,INDIRECT("SEAScore_"&amp;$C51),0),MATCH(N$3,SEACats,0)))</f>
        <v/>
      </c>
      <c r="O51" s="266" t="str">
        <f ca="1">IF($C51="","",INDEX(INDIRECT("MCDAScores_SEA_"&amp;$C51),MATCH('SEA Input'!O55,INDIRECT("SEAScore_"&amp;$C51),0),MATCH(O$3,SEACats,0)))</f>
        <v/>
      </c>
      <c r="P51" s="266" t="str">
        <f ca="1">IF($C51="","",INDEX(INDIRECT("MCDAScores_SEA_"&amp;$C51),MATCH('SEA Input'!P55,INDIRECT("SEAScore_"&amp;$C51),0),MATCH(P$3,SEACats,0)))</f>
        <v/>
      </c>
      <c r="Q51" s="266" t="str">
        <f ca="1">IF($C51="","",INDEX(INDIRECT("MCDAScores_SEA_"&amp;$C51),MATCH('SEA Input'!Q55,INDIRECT("SEAScore_"&amp;$C51),0),MATCH(Q$3,SEACats,0)))</f>
        <v/>
      </c>
      <c r="R51" s="266" t="str">
        <f ca="1">IF($C51="","",INDEX(INDIRECT("MCDAScores_SEA_"&amp;$C51),MATCH('SEA Input'!R55,INDIRECT("SEAScore_"&amp;$C51),0),MATCH(R$3,SEACats,0)))</f>
        <v/>
      </c>
      <c r="S51" s="266" t="str">
        <f ca="1">IF($C51="","",INDEX(INDIRECT("MCDAScores_SEA_"&amp;$C51),MATCH('SEA Input'!S55,INDIRECT("SEAScore_"&amp;$C51),0),MATCH(S$3,SEACats,0)))</f>
        <v/>
      </c>
      <c r="T51" s="266" t="str">
        <f ca="1">IF($C51="","",INDEX(INDIRECT("MCDAScores_SEA_"&amp;$C51),MATCH('SEA Input'!T55,INDIRECT("SEAScore_"&amp;$C51),0),MATCH(T$3,SEACats,0)))</f>
        <v/>
      </c>
    </row>
    <row r="52" spans="1:20" x14ac:dyDescent="0.25">
      <c r="A52" s="308" t="str">
        <f>IF('SEA Input'!C56="","",'SEA Input'!A56)</f>
        <v/>
      </c>
      <c r="B52" s="309" t="str">
        <f>IF('SEA Input'!C56="","",'SEA Input'!C56)</f>
        <v/>
      </c>
      <c r="C52" s="265" t="str">
        <f>IF(B52="","","C_Neg")</f>
        <v/>
      </c>
      <c r="D52" s="266" t="str">
        <f ca="1">IF($C52="","",INDEX(INDIRECT("MCDAScores_SEA_"&amp;$C52),MATCH('SEA Input'!D56,INDIRECT("SEAScore_"&amp;$C52),0),MATCH(D$3,SEACats,0)))</f>
        <v/>
      </c>
      <c r="E52" s="266" t="str">
        <f ca="1">IF($C52="","",INDEX(INDIRECT("MCDAScores_SEA_"&amp;$C52),MATCH('SEA Input'!E56,INDIRECT("SEAScore_"&amp;$C52),0),MATCH(E$3,SEACats,0)))</f>
        <v/>
      </c>
      <c r="F52" s="266" t="str">
        <f ca="1">IF($C52="","",INDEX(INDIRECT("MCDAScores_SEA_"&amp;$C52),MATCH('SEA Input'!F56,INDIRECT("SEAScore_"&amp;$C52),0),MATCH(F$3,SEACats,0)))</f>
        <v/>
      </c>
      <c r="G52" s="266" t="str">
        <f ca="1">IF($C52="","",INDEX(INDIRECT("MCDAScores_SEA_"&amp;$C52),MATCH('SEA Input'!G56,INDIRECT("SEAScore_"&amp;$C52),0),MATCH(G$3,SEACats,0)))</f>
        <v/>
      </c>
      <c r="H52" s="266" t="str">
        <f ca="1">IF($C52="","",INDEX(INDIRECT("MCDAScores_SEA_"&amp;$C52),MATCH('SEA Input'!H56,INDIRECT("SEAScore_"&amp;$C52),0),MATCH(H$3,SEACats,0)))</f>
        <v/>
      </c>
      <c r="I52" s="266" t="str">
        <f ca="1">IF($C52="","",INDEX(INDIRECT("MCDAScores_SEA_"&amp;$C52),MATCH('SEA Input'!I56,INDIRECT("SEAScore_"&amp;$C52),0),MATCH(I$3,SEACats,0)))</f>
        <v/>
      </c>
      <c r="J52" s="266" t="str">
        <f ca="1">IF($C52="","",INDEX(INDIRECT("MCDAScores_SEA_"&amp;$C52),MATCH('SEA Input'!J56,INDIRECT("SEAScore_"&amp;$C52),0),MATCH(J$3,SEACats,0)))</f>
        <v/>
      </c>
      <c r="K52" s="266" t="str">
        <f ca="1">IF($C52="","",INDEX(INDIRECT("MCDAScores_SEA_"&amp;$C52),MATCH('SEA Input'!K56,INDIRECT("SEAScore_"&amp;$C52),0),MATCH(K$3,SEACats,0)))</f>
        <v/>
      </c>
      <c r="L52" s="266" t="str">
        <f ca="1">IF($C52="","",INDEX(INDIRECT("MCDAScores_SEA_"&amp;$C52),MATCH('SEA Input'!L56,INDIRECT("SEAScore_"&amp;$C52),0),MATCH(L$3,SEACats,0)))</f>
        <v/>
      </c>
      <c r="M52" s="266" t="str">
        <f ca="1">IF($C52="","",INDEX(INDIRECT("MCDAScores_SEA_"&amp;$C52),MATCH('SEA Input'!M56,INDIRECT("SEAScore_"&amp;$C52),0),MATCH(M$3,SEACats,0)))</f>
        <v/>
      </c>
      <c r="N52" s="266" t="str">
        <f ca="1">IF($C52="","",INDEX(INDIRECT("MCDAScores_SEA_"&amp;$C52),MATCH('SEA Input'!N56,INDIRECT("SEAScore_"&amp;$C52),0),MATCH(N$3,SEACats,0)))</f>
        <v/>
      </c>
      <c r="O52" s="266" t="str">
        <f ca="1">IF($C52="","",INDEX(INDIRECT("MCDAScores_SEA_"&amp;$C52),MATCH('SEA Input'!O56,INDIRECT("SEAScore_"&amp;$C52),0),MATCH(O$3,SEACats,0)))</f>
        <v/>
      </c>
      <c r="P52" s="266" t="str">
        <f ca="1">IF($C52="","",INDEX(INDIRECT("MCDAScores_SEA_"&amp;$C52),MATCH('SEA Input'!P56,INDIRECT("SEAScore_"&amp;$C52),0),MATCH(P$3,SEACats,0)))</f>
        <v/>
      </c>
      <c r="Q52" s="266" t="str">
        <f ca="1">IF($C52="","",INDEX(INDIRECT("MCDAScores_SEA_"&amp;$C52),MATCH('SEA Input'!Q56,INDIRECT("SEAScore_"&amp;$C52),0),MATCH(Q$3,SEACats,0)))</f>
        <v/>
      </c>
      <c r="R52" s="266" t="str">
        <f ca="1">IF($C52="","",INDEX(INDIRECT("MCDAScores_SEA_"&amp;$C52),MATCH('SEA Input'!R56,INDIRECT("SEAScore_"&amp;$C52),0),MATCH(R$3,SEACats,0)))</f>
        <v/>
      </c>
      <c r="S52" s="266" t="str">
        <f ca="1">IF($C52="","",INDEX(INDIRECT("MCDAScores_SEA_"&amp;$C52),MATCH('SEA Input'!S56,INDIRECT("SEAScore_"&amp;$C52),0),MATCH(S$3,SEACats,0)))</f>
        <v/>
      </c>
      <c r="T52" s="266" t="str">
        <f ca="1">IF($C52="","",INDEX(INDIRECT("MCDAScores_SEA_"&amp;$C52),MATCH('SEA Input'!T56,INDIRECT("SEAScore_"&amp;$C52),0),MATCH(T$3,SEACats,0)))</f>
        <v/>
      </c>
    </row>
    <row r="53" spans="1:20" x14ac:dyDescent="0.25">
      <c r="A53" s="309"/>
      <c r="B53" s="309"/>
      <c r="C53" s="265" t="str">
        <f>IF(B52="","","C_Pos")</f>
        <v/>
      </c>
      <c r="D53" s="266" t="str">
        <f ca="1">IF($C53="","",INDEX(INDIRECT("MCDAScores_SEA_"&amp;$C53),MATCH('SEA Input'!D57,INDIRECT("SEAScore_"&amp;$C53),0),MATCH(D$3,SEACats,0)))</f>
        <v/>
      </c>
      <c r="E53" s="266" t="str">
        <f ca="1">IF($C53="","",INDEX(INDIRECT("MCDAScores_SEA_"&amp;$C53),MATCH('SEA Input'!E57,INDIRECT("SEAScore_"&amp;$C53),0),MATCH(E$3,SEACats,0)))</f>
        <v/>
      </c>
      <c r="F53" s="266" t="str">
        <f ca="1">IF($C53="","",INDEX(INDIRECT("MCDAScores_SEA_"&amp;$C53),MATCH('SEA Input'!F57,INDIRECT("SEAScore_"&amp;$C53),0),MATCH(F$3,SEACats,0)))</f>
        <v/>
      </c>
      <c r="G53" s="266" t="str">
        <f ca="1">IF($C53="","",INDEX(INDIRECT("MCDAScores_SEA_"&amp;$C53),MATCH('SEA Input'!G57,INDIRECT("SEAScore_"&amp;$C53),0),MATCH(G$3,SEACats,0)))</f>
        <v/>
      </c>
      <c r="H53" s="266" t="str">
        <f ca="1">IF($C53="","",INDEX(INDIRECT("MCDAScores_SEA_"&amp;$C53),MATCH('SEA Input'!H57,INDIRECT("SEAScore_"&amp;$C53),0),MATCH(H$3,SEACats,0)))</f>
        <v/>
      </c>
      <c r="I53" s="266" t="str">
        <f ca="1">IF($C53="","",INDEX(INDIRECT("MCDAScores_SEA_"&amp;$C53),MATCH('SEA Input'!I57,INDIRECT("SEAScore_"&amp;$C53),0),MATCH(I$3,SEACats,0)))</f>
        <v/>
      </c>
      <c r="J53" s="266" t="str">
        <f ca="1">IF($C53="","",INDEX(INDIRECT("MCDAScores_SEA_"&amp;$C53),MATCH('SEA Input'!J57,INDIRECT("SEAScore_"&amp;$C53),0),MATCH(J$3,SEACats,0)))</f>
        <v/>
      </c>
      <c r="K53" s="266" t="str">
        <f ca="1">IF($C53="","",INDEX(INDIRECT("MCDAScores_SEA_"&amp;$C53),MATCH('SEA Input'!K57,INDIRECT("SEAScore_"&amp;$C53),0),MATCH(K$3,SEACats,0)))</f>
        <v/>
      </c>
      <c r="L53" s="266" t="str">
        <f ca="1">IF($C53="","",INDEX(INDIRECT("MCDAScores_SEA_"&amp;$C53),MATCH('SEA Input'!L57,INDIRECT("SEAScore_"&amp;$C53),0),MATCH(L$3,SEACats,0)))</f>
        <v/>
      </c>
      <c r="M53" s="266" t="str">
        <f ca="1">IF($C53="","",INDEX(INDIRECT("MCDAScores_SEA_"&amp;$C53),MATCH('SEA Input'!M57,INDIRECT("SEAScore_"&amp;$C53),0),MATCH(M$3,SEACats,0)))</f>
        <v/>
      </c>
      <c r="N53" s="266" t="str">
        <f ca="1">IF($C53="","",INDEX(INDIRECT("MCDAScores_SEA_"&amp;$C53),MATCH('SEA Input'!N57,INDIRECT("SEAScore_"&amp;$C53),0),MATCH(N$3,SEACats,0)))</f>
        <v/>
      </c>
      <c r="O53" s="266" t="str">
        <f ca="1">IF($C53="","",INDEX(INDIRECT("MCDAScores_SEA_"&amp;$C53),MATCH('SEA Input'!O57,INDIRECT("SEAScore_"&amp;$C53),0),MATCH(O$3,SEACats,0)))</f>
        <v/>
      </c>
      <c r="P53" s="266" t="str">
        <f ca="1">IF($C53="","",INDEX(INDIRECT("MCDAScores_SEA_"&amp;$C53),MATCH('SEA Input'!P57,INDIRECT("SEAScore_"&amp;$C53),0),MATCH(P$3,SEACats,0)))</f>
        <v/>
      </c>
      <c r="Q53" s="266" t="str">
        <f ca="1">IF($C53="","",INDEX(INDIRECT("MCDAScores_SEA_"&amp;$C53),MATCH('SEA Input'!Q57,INDIRECT("SEAScore_"&amp;$C53),0),MATCH(Q$3,SEACats,0)))</f>
        <v/>
      </c>
      <c r="R53" s="266" t="str">
        <f ca="1">IF($C53="","",INDEX(INDIRECT("MCDAScores_SEA_"&amp;$C53),MATCH('SEA Input'!R57,INDIRECT("SEAScore_"&amp;$C53),0),MATCH(R$3,SEACats,0)))</f>
        <v/>
      </c>
      <c r="S53" s="266" t="str">
        <f ca="1">IF($C53="","",INDEX(INDIRECT("MCDAScores_SEA_"&amp;$C53),MATCH('SEA Input'!S57,INDIRECT("SEAScore_"&amp;$C53),0),MATCH(S$3,SEACats,0)))</f>
        <v/>
      </c>
      <c r="T53" s="266" t="str">
        <f ca="1">IF($C53="","",INDEX(INDIRECT("MCDAScores_SEA_"&amp;$C53),MATCH('SEA Input'!T57,INDIRECT("SEAScore_"&amp;$C53),0),MATCH(T$3,SEACats,0)))</f>
        <v/>
      </c>
    </row>
    <row r="54" spans="1:20" x14ac:dyDescent="0.25">
      <c r="A54" s="309"/>
      <c r="B54" s="309"/>
      <c r="C54" s="265" t="str">
        <f>IF(B52="","","O_Neg")</f>
        <v/>
      </c>
      <c r="D54" s="266" t="str">
        <f ca="1">IF($C54="","",INDEX(INDIRECT("MCDAScores_SEA_"&amp;$C54),MATCH('SEA Input'!D58,INDIRECT("SEAScore_"&amp;$C54),0),MATCH(D$3,SEACats,0)))</f>
        <v/>
      </c>
      <c r="E54" s="266" t="str">
        <f ca="1">IF($C54="","",INDEX(INDIRECT("MCDAScores_SEA_"&amp;$C54),MATCH('SEA Input'!E58,INDIRECT("SEAScore_"&amp;$C54),0),MATCH(E$3,SEACats,0)))</f>
        <v/>
      </c>
      <c r="F54" s="266" t="str">
        <f ca="1">IF($C54="","",INDEX(INDIRECT("MCDAScores_SEA_"&amp;$C54),MATCH('SEA Input'!F58,INDIRECT("SEAScore_"&amp;$C54),0),MATCH(F$3,SEACats,0)))</f>
        <v/>
      </c>
      <c r="G54" s="266" t="str">
        <f ca="1">IF($C54="","",INDEX(INDIRECT("MCDAScores_SEA_"&amp;$C54),MATCH('SEA Input'!G58,INDIRECT("SEAScore_"&amp;$C54),0),MATCH(G$3,SEACats,0)))</f>
        <v/>
      </c>
      <c r="H54" s="266" t="str">
        <f ca="1">IF($C54="","",INDEX(INDIRECT("MCDAScores_SEA_"&amp;$C54),MATCH('SEA Input'!H58,INDIRECT("SEAScore_"&amp;$C54),0),MATCH(H$3,SEACats,0)))</f>
        <v/>
      </c>
      <c r="I54" s="266" t="str">
        <f ca="1">IF($C54="","",INDEX(INDIRECT("MCDAScores_SEA_"&amp;$C54),MATCH('SEA Input'!I58,INDIRECT("SEAScore_"&amp;$C54),0),MATCH(I$3,SEACats,0)))</f>
        <v/>
      </c>
      <c r="J54" s="266" t="str">
        <f ca="1">IF($C54="","",INDEX(INDIRECT("MCDAScores_SEA_"&amp;$C54),MATCH('SEA Input'!J58,INDIRECT("SEAScore_"&amp;$C54),0),MATCH(J$3,SEACats,0)))</f>
        <v/>
      </c>
      <c r="K54" s="266" t="str">
        <f ca="1">IF($C54="","",INDEX(INDIRECT("MCDAScores_SEA_"&amp;$C54),MATCH('SEA Input'!K58,INDIRECT("SEAScore_"&amp;$C54),0),MATCH(K$3,SEACats,0)))</f>
        <v/>
      </c>
      <c r="L54" s="266" t="str">
        <f ca="1">IF($C54="","",INDEX(INDIRECT("MCDAScores_SEA_"&amp;$C54),MATCH('SEA Input'!L58,INDIRECT("SEAScore_"&amp;$C54),0),MATCH(L$3,SEACats,0)))</f>
        <v/>
      </c>
      <c r="M54" s="266" t="str">
        <f ca="1">IF($C54="","",INDEX(INDIRECT("MCDAScores_SEA_"&amp;$C54),MATCH('SEA Input'!M58,INDIRECT("SEAScore_"&amp;$C54),0),MATCH(M$3,SEACats,0)))</f>
        <v/>
      </c>
      <c r="N54" s="266" t="str">
        <f ca="1">IF($C54="","",INDEX(INDIRECT("MCDAScores_SEA_"&amp;$C54),MATCH('SEA Input'!N58,INDIRECT("SEAScore_"&amp;$C54),0),MATCH(N$3,SEACats,0)))</f>
        <v/>
      </c>
      <c r="O54" s="266" t="str">
        <f ca="1">IF($C54="","",INDEX(INDIRECT("MCDAScores_SEA_"&amp;$C54),MATCH('SEA Input'!O58,INDIRECT("SEAScore_"&amp;$C54),0),MATCH(O$3,SEACats,0)))</f>
        <v/>
      </c>
      <c r="P54" s="266" t="str">
        <f ca="1">IF($C54="","",INDEX(INDIRECT("MCDAScores_SEA_"&amp;$C54),MATCH('SEA Input'!P58,INDIRECT("SEAScore_"&amp;$C54),0),MATCH(P$3,SEACats,0)))</f>
        <v/>
      </c>
      <c r="Q54" s="266" t="str">
        <f ca="1">IF($C54="","",INDEX(INDIRECT("MCDAScores_SEA_"&amp;$C54),MATCH('SEA Input'!Q58,INDIRECT("SEAScore_"&amp;$C54),0),MATCH(Q$3,SEACats,0)))</f>
        <v/>
      </c>
      <c r="R54" s="266" t="str">
        <f ca="1">IF($C54="","",INDEX(INDIRECT("MCDAScores_SEA_"&amp;$C54),MATCH('SEA Input'!R58,INDIRECT("SEAScore_"&amp;$C54),0),MATCH(R$3,SEACats,0)))</f>
        <v/>
      </c>
      <c r="S54" s="266" t="str">
        <f ca="1">IF($C54="","",INDEX(INDIRECT("MCDAScores_SEA_"&amp;$C54),MATCH('SEA Input'!S58,INDIRECT("SEAScore_"&amp;$C54),0),MATCH(S$3,SEACats,0)))</f>
        <v/>
      </c>
      <c r="T54" s="266" t="str">
        <f ca="1">IF($C54="","",INDEX(INDIRECT("MCDAScores_SEA_"&amp;$C54),MATCH('SEA Input'!T58,INDIRECT("SEAScore_"&amp;$C54),0),MATCH(T$3,SEACats,0)))</f>
        <v/>
      </c>
    </row>
    <row r="55" spans="1:20" x14ac:dyDescent="0.25">
      <c r="A55" s="309"/>
      <c r="B55" s="309"/>
      <c r="C55" s="265" t="str">
        <f>IF(B52="","","O_Pos")</f>
        <v/>
      </c>
      <c r="D55" s="266" t="str">
        <f ca="1">IF($C55="","",INDEX(INDIRECT("MCDAScores_SEA_"&amp;$C55),MATCH('SEA Input'!D59,INDIRECT("SEAScore_"&amp;$C55),0),MATCH(D$3,SEACats,0)))</f>
        <v/>
      </c>
      <c r="E55" s="266" t="str">
        <f ca="1">IF($C55="","",INDEX(INDIRECT("MCDAScores_SEA_"&amp;$C55),MATCH('SEA Input'!E59,INDIRECT("SEAScore_"&amp;$C55),0),MATCH(E$3,SEACats,0)))</f>
        <v/>
      </c>
      <c r="F55" s="266" t="str">
        <f ca="1">IF($C55="","",INDEX(INDIRECT("MCDAScores_SEA_"&amp;$C55),MATCH('SEA Input'!F59,INDIRECT("SEAScore_"&amp;$C55),0),MATCH(F$3,SEACats,0)))</f>
        <v/>
      </c>
      <c r="G55" s="266" t="str">
        <f ca="1">IF($C55="","",INDEX(INDIRECT("MCDAScores_SEA_"&amp;$C55),MATCH('SEA Input'!G59,INDIRECT("SEAScore_"&amp;$C55),0),MATCH(G$3,SEACats,0)))</f>
        <v/>
      </c>
      <c r="H55" s="266" t="str">
        <f ca="1">IF($C55="","",INDEX(INDIRECT("MCDAScores_SEA_"&amp;$C55),MATCH('SEA Input'!H59,INDIRECT("SEAScore_"&amp;$C55),0),MATCH(H$3,SEACats,0)))</f>
        <v/>
      </c>
      <c r="I55" s="266" t="str">
        <f ca="1">IF($C55="","",INDEX(INDIRECT("MCDAScores_SEA_"&amp;$C55),MATCH('SEA Input'!I59,INDIRECT("SEAScore_"&amp;$C55),0),MATCH(I$3,SEACats,0)))</f>
        <v/>
      </c>
      <c r="J55" s="266" t="str">
        <f ca="1">IF($C55="","",INDEX(INDIRECT("MCDAScores_SEA_"&amp;$C55),MATCH('SEA Input'!J59,INDIRECT("SEAScore_"&amp;$C55),0),MATCH(J$3,SEACats,0)))</f>
        <v/>
      </c>
      <c r="K55" s="266" t="str">
        <f ca="1">IF($C55="","",INDEX(INDIRECT("MCDAScores_SEA_"&amp;$C55),MATCH('SEA Input'!K59,INDIRECT("SEAScore_"&amp;$C55),0),MATCH(K$3,SEACats,0)))</f>
        <v/>
      </c>
      <c r="L55" s="266" t="str">
        <f ca="1">IF($C55="","",INDEX(INDIRECT("MCDAScores_SEA_"&amp;$C55),MATCH('SEA Input'!L59,INDIRECT("SEAScore_"&amp;$C55),0),MATCH(L$3,SEACats,0)))</f>
        <v/>
      </c>
      <c r="M55" s="266" t="str">
        <f ca="1">IF($C55="","",INDEX(INDIRECT("MCDAScores_SEA_"&amp;$C55),MATCH('SEA Input'!M59,INDIRECT("SEAScore_"&amp;$C55),0),MATCH(M$3,SEACats,0)))</f>
        <v/>
      </c>
      <c r="N55" s="266" t="str">
        <f ca="1">IF($C55="","",INDEX(INDIRECT("MCDAScores_SEA_"&amp;$C55),MATCH('SEA Input'!N59,INDIRECT("SEAScore_"&amp;$C55),0),MATCH(N$3,SEACats,0)))</f>
        <v/>
      </c>
      <c r="O55" s="266" t="str">
        <f ca="1">IF($C55="","",INDEX(INDIRECT("MCDAScores_SEA_"&amp;$C55),MATCH('SEA Input'!O59,INDIRECT("SEAScore_"&amp;$C55),0),MATCH(O$3,SEACats,0)))</f>
        <v/>
      </c>
      <c r="P55" s="266" t="str">
        <f ca="1">IF($C55="","",INDEX(INDIRECT("MCDAScores_SEA_"&amp;$C55),MATCH('SEA Input'!P59,INDIRECT("SEAScore_"&amp;$C55),0),MATCH(P$3,SEACats,0)))</f>
        <v/>
      </c>
      <c r="Q55" s="266" t="str">
        <f ca="1">IF($C55="","",INDEX(INDIRECT("MCDAScores_SEA_"&amp;$C55),MATCH('SEA Input'!Q59,INDIRECT("SEAScore_"&amp;$C55),0),MATCH(Q$3,SEACats,0)))</f>
        <v/>
      </c>
      <c r="R55" s="266" t="str">
        <f ca="1">IF($C55="","",INDEX(INDIRECT("MCDAScores_SEA_"&amp;$C55),MATCH('SEA Input'!R59,INDIRECT("SEAScore_"&amp;$C55),0),MATCH(R$3,SEACats,0)))</f>
        <v/>
      </c>
      <c r="S55" s="266" t="str">
        <f ca="1">IF($C55="","",INDEX(INDIRECT("MCDAScores_SEA_"&amp;$C55),MATCH('SEA Input'!S59,INDIRECT("SEAScore_"&amp;$C55),0),MATCH(S$3,SEACats,0)))</f>
        <v/>
      </c>
      <c r="T55" s="266" t="str">
        <f ca="1">IF($C55="","",INDEX(INDIRECT("MCDAScores_SEA_"&amp;$C55),MATCH('SEA Input'!T59,INDIRECT("SEAScore_"&amp;$C55),0),MATCH(T$3,SEACats,0)))</f>
        <v/>
      </c>
    </row>
    <row r="56" spans="1:20" x14ac:dyDescent="0.25">
      <c r="A56" s="308" t="str">
        <f>IF('SEA Input'!C60="","",'SEA Input'!A60)</f>
        <v/>
      </c>
      <c r="B56" s="309" t="str">
        <f>IF('SEA Input'!C60="","",'SEA Input'!C60)</f>
        <v/>
      </c>
      <c r="C56" s="265" t="str">
        <f>IF(B56="","","C_Neg")</f>
        <v/>
      </c>
      <c r="D56" s="266" t="str">
        <f ca="1">IF($C56="","",INDEX(INDIRECT("MCDAScores_SEA_"&amp;$C56),MATCH('SEA Input'!D60,INDIRECT("SEAScore_"&amp;$C56),0),MATCH(D$3,SEACats,0)))</f>
        <v/>
      </c>
      <c r="E56" s="266" t="str">
        <f ca="1">IF($C56="","",INDEX(INDIRECT("MCDAScores_SEA_"&amp;$C56),MATCH('SEA Input'!E60,INDIRECT("SEAScore_"&amp;$C56),0),MATCH(E$3,SEACats,0)))</f>
        <v/>
      </c>
      <c r="F56" s="266" t="str">
        <f ca="1">IF($C56="","",INDEX(INDIRECT("MCDAScores_SEA_"&amp;$C56),MATCH('SEA Input'!F60,INDIRECT("SEAScore_"&amp;$C56),0),MATCH(F$3,SEACats,0)))</f>
        <v/>
      </c>
      <c r="G56" s="266" t="str">
        <f ca="1">IF($C56="","",INDEX(INDIRECT("MCDAScores_SEA_"&amp;$C56),MATCH('SEA Input'!G60,INDIRECT("SEAScore_"&amp;$C56),0),MATCH(G$3,SEACats,0)))</f>
        <v/>
      </c>
      <c r="H56" s="266" t="str">
        <f ca="1">IF($C56="","",INDEX(INDIRECT("MCDAScores_SEA_"&amp;$C56),MATCH('SEA Input'!H60,INDIRECT("SEAScore_"&amp;$C56),0),MATCH(H$3,SEACats,0)))</f>
        <v/>
      </c>
      <c r="I56" s="266" t="str">
        <f ca="1">IF($C56="","",INDEX(INDIRECT("MCDAScores_SEA_"&amp;$C56),MATCH('SEA Input'!I60,INDIRECT("SEAScore_"&amp;$C56),0),MATCH(I$3,SEACats,0)))</f>
        <v/>
      </c>
      <c r="J56" s="266" t="str">
        <f ca="1">IF($C56="","",INDEX(INDIRECT("MCDAScores_SEA_"&amp;$C56),MATCH('SEA Input'!J60,INDIRECT("SEAScore_"&amp;$C56),0),MATCH(J$3,SEACats,0)))</f>
        <v/>
      </c>
      <c r="K56" s="266" t="str">
        <f ca="1">IF($C56="","",INDEX(INDIRECT("MCDAScores_SEA_"&amp;$C56),MATCH('SEA Input'!K60,INDIRECT("SEAScore_"&amp;$C56),0),MATCH(K$3,SEACats,0)))</f>
        <v/>
      </c>
      <c r="L56" s="266" t="str">
        <f ca="1">IF($C56="","",INDEX(INDIRECT("MCDAScores_SEA_"&amp;$C56),MATCH('SEA Input'!L60,INDIRECT("SEAScore_"&amp;$C56),0),MATCH(L$3,SEACats,0)))</f>
        <v/>
      </c>
      <c r="M56" s="266" t="str">
        <f ca="1">IF($C56="","",INDEX(INDIRECT("MCDAScores_SEA_"&amp;$C56),MATCH('SEA Input'!M60,INDIRECT("SEAScore_"&amp;$C56),0),MATCH(M$3,SEACats,0)))</f>
        <v/>
      </c>
      <c r="N56" s="266" t="str">
        <f ca="1">IF($C56="","",INDEX(INDIRECT("MCDAScores_SEA_"&amp;$C56),MATCH('SEA Input'!N60,INDIRECT("SEAScore_"&amp;$C56),0),MATCH(N$3,SEACats,0)))</f>
        <v/>
      </c>
      <c r="O56" s="266" t="str">
        <f ca="1">IF($C56="","",INDEX(INDIRECT("MCDAScores_SEA_"&amp;$C56),MATCH('SEA Input'!O60,INDIRECT("SEAScore_"&amp;$C56),0),MATCH(O$3,SEACats,0)))</f>
        <v/>
      </c>
      <c r="P56" s="266" t="str">
        <f ca="1">IF($C56="","",INDEX(INDIRECT("MCDAScores_SEA_"&amp;$C56),MATCH('SEA Input'!P60,INDIRECT("SEAScore_"&amp;$C56),0),MATCH(P$3,SEACats,0)))</f>
        <v/>
      </c>
      <c r="Q56" s="266" t="str">
        <f ca="1">IF($C56="","",INDEX(INDIRECT("MCDAScores_SEA_"&amp;$C56),MATCH('SEA Input'!Q60,INDIRECT("SEAScore_"&amp;$C56),0),MATCH(Q$3,SEACats,0)))</f>
        <v/>
      </c>
      <c r="R56" s="266" t="str">
        <f ca="1">IF($C56="","",INDEX(INDIRECT("MCDAScores_SEA_"&amp;$C56),MATCH('SEA Input'!R60,INDIRECT("SEAScore_"&amp;$C56),0),MATCH(R$3,SEACats,0)))</f>
        <v/>
      </c>
      <c r="S56" s="266" t="str">
        <f ca="1">IF($C56="","",INDEX(INDIRECT("MCDAScores_SEA_"&amp;$C56),MATCH('SEA Input'!S60,INDIRECT("SEAScore_"&amp;$C56),0),MATCH(S$3,SEACats,0)))</f>
        <v/>
      </c>
      <c r="T56" s="266" t="str">
        <f ca="1">IF($C56="","",INDEX(INDIRECT("MCDAScores_SEA_"&amp;$C56),MATCH('SEA Input'!T60,INDIRECT("SEAScore_"&amp;$C56),0),MATCH(T$3,SEACats,0)))</f>
        <v/>
      </c>
    </row>
    <row r="57" spans="1:20" x14ac:dyDescent="0.25">
      <c r="A57" s="309"/>
      <c r="B57" s="309"/>
      <c r="C57" s="265" t="str">
        <f>IF(B56="","","C_Pos")</f>
        <v/>
      </c>
      <c r="D57" s="266" t="str">
        <f ca="1">IF($C57="","",INDEX(INDIRECT("MCDAScores_SEA_"&amp;$C57),MATCH('SEA Input'!D61,INDIRECT("SEAScore_"&amp;$C57),0),MATCH(D$3,SEACats,0)))</f>
        <v/>
      </c>
      <c r="E57" s="266" t="str">
        <f ca="1">IF($C57="","",INDEX(INDIRECT("MCDAScores_SEA_"&amp;$C57),MATCH('SEA Input'!E61,INDIRECT("SEAScore_"&amp;$C57),0),MATCH(E$3,SEACats,0)))</f>
        <v/>
      </c>
      <c r="F57" s="266" t="str">
        <f ca="1">IF($C57="","",INDEX(INDIRECT("MCDAScores_SEA_"&amp;$C57),MATCH('SEA Input'!F61,INDIRECT("SEAScore_"&amp;$C57),0),MATCH(F$3,SEACats,0)))</f>
        <v/>
      </c>
      <c r="G57" s="266" t="str">
        <f ca="1">IF($C57="","",INDEX(INDIRECT("MCDAScores_SEA_"&amp;$C57),MATCH('SEA Input'!G61,INDIRECT("SEAScore_"&amp;$C57),0),MATCH(G$3,SEACats,0)))</f>
        <v/>
      </c>
      <c r="H57" s="266" t="str">
        <f ca="1">IF($C57="","",INDEX(INDIRECT("MCDAScores_SEA_"&amp;$C57),MATCH('SEA Input'!H61,INDIRECT("SEAScore_"&amp;$C57),0),MATCH(H$3,SEACats,0)))</f>
        <v/>
      </c>
      <c r="I57" s="266" t="str">
        <f ca="1">IF($C57="","",INDEX(INDIRECT("MCDAScores_SEA_"&amp;$C57),MATCH('SEA Input'!I61,INDIRECT("SEAScore_"&amp;$C57),0),MATCH(I$3,SEACats,0)))</f>
        <v/>
      </c>
      <c r="J57" s="266" t="str">
        <f ca="1">IF($C57="","",INDEX(INDIRECT("MCDAScores_SEA_"&amp;$C57),MATCH('SEA Input'!J61,INDIRECT("SEAScore_"&amp;$C57),0),MATCH(J$3,SEACats,0)))</f>
        <v/>
      </c>
      <c r="K57" s="266" t="str">
        <f ca="1">IF($C57="","",INDEX(INDIRECT("MCDAScores_SEA_"&amp;$C57),MATCH('SEA Input'!K61,INDIRECT("SEAScore_"&amp;$C57),0),MATCH(K$3,SEACats,0)))</f>
        <v/>
      </c>
      <c r="L57" s="266" t="str">
        <f ca="1">IF($C57="","",INDEX(INDIRECT("MCDAScores_SEA_"&amp;$C57),MATCH('SEA Input'!L61,INDIRECT("SEAScore_"&amp;$C57),0),MATCH(L$3,SEACats,0)))</f>
        <v/>
      </c>
      <c r="M57" s="266" t="str">
        <f ca="1">IF($C57="","",INDEX(INDIRECT("MCDAScores_SEA_"&amp;$C57),MATCH('SEA Input'!M61,INDIRECT("SEAScore_"&amp;$C57),0),MATCH(M$3,SEACats,0)))</f>
        <v/>
      </c>
      <c r="N57" s="266" t="str">
        <f ca="1">IF($C57="","",INDEX(INDIRECT("MCDAScores_SEA_"&amp;$C57),MATCH('SEA Input'!N61,INDIRECT("SEAScore_"&amp;$C57),0),MATCH(N$3,SEACats,0)))</f>
        <v/>
      </c>
      <c r="O57" s="266" t="str">
        <f ca="1">IF($C57="","",INDEX(INDIRECT("MCDAScores_SEA_"&amp;$C57),MATCH('SEA Input'!O61,INDIRECT("SEAScore_"&amp;$C57),0),MATCH(O$3,SEACats,0)))</f>
        <v/>
      </c>
      <c r="P57" s="266" t="str">
        <f ca="1">IF($C57="","",INDEX(INDIRECT("MCDAScores_SEA_"&amp;$C57),MATCH('SEA Input'!P61,INDIRECT("SEAScore_"&amp;$C57),0),MATCH(P$3,SEACats,0)))</f>
        <v/>
      </c>
      <c r="Q57" s="266" t="str">
        <f ca="1">IF($C57="","",INDEX(INDIRECT("MCDAScores_SEA_"&amp;$C57),MATCH('SEA Input'!Q61,INDIRECT("SEAScore_"&amp;$C57),0),MATCH(Q$3,SEACats,0)))</f>
        <v/>
      </c>
      <c r="R57" s="266" t="str">
        <f ca="1">IF($C57="","",INDEX(INDIRECT("MCDAScores_SEA_"&amp;$C57),MATCH('SEA Input'!R61,INDIRECT("SEAScore_"&amp;$C57),0),MATCH(R$3,SEACats,0)))</f>
        <v/>
      </c>
      <c r="S57" s="266" t="str">
        <f ca="1">IF($C57="","",INDEX(INDIRECT("MCDAScores_SEA_"&amp;$C57),MATCH('SEA Input'!S61,INDIRECT("SEAScore_"&amp;$C57),0),MATCH(S$3,SEACats,0)))</f>
        <v/>
      </c>
      <c r="T57" s="266" t="str">
        <f ca="1">IF($C57="","",INDEX(INDIRECT("MCDAScores_SEA_"&amp;$C57),MATCH('SEA Input'!T61,INDIRECT("SEAScore_"&amp;$C57),0),MATCH(T$3,SEACats,0)))</f>
        <v/>
      </c>
    </row>
    <row r="58" spans="1:20" x14ac:dyDescent="0.25">
      <c r="A58" s="309"/>
      <c r="B58" s="309"/>
      <c r="C58" s="265" t="str">
        <f>IF(B56="","","O_Neg")</f>
        <v/>
      </c>
      <c r="D58" s="266" t="str">
        <f ca="1">IF($C58="","",INDEX(INDIRECT("MCDAScores_SEA_"&amp;$C58),MATCH('SEA Input'!D62,INDIRECT("SEAScore_"&amp;$C58),0),MATCH(D$3,SEACats,0)))</f>
        <v/>
      </c>
      <c r="E58" s="266" t="str">
        <f ca="1">IF($C58="","",INDEX(INDIRECT("MCDAScores_SEA_"&amp;$C58),MATCH('SEA Input'!E62,INDIRECT("SEAScore_"&amp;$C58),0),MATCH(E$3,SEACats,0)))</f>
        <v/>
      </c>
      <c r="F58" s="266" t="str">
        <f ca="1">IF($C58="","",INDEX(INDIRECT("MCDAScores_SEA_"&amp;$C58),MATCH('SEA Input'!F62,INDIRECT("SEAScore_"&amp;$C58),0),MATCH(F$3,SEACats,0)))</f>
        <v/>
      </c>
      <c r="G58" s="266" t="str">
        <f ca="1">IF($C58="","",INDEX(INDIRECT("MCDAScores_SEA_"&amp;$C58),MATCH('SEA Input'!G62,INDIRECT("SEAScore_"&amp;$C58),0),MATCH(G$3,SEACats,0)))</f>
        <v/>
      </c>
      <c r="H58" s="266" t="str">
        <f ca="1">IF($C58="","",INDEX(INDIRECT("MCDAScores_SEA_"&amp;$C58),MATCH('SEA Input'!H62,INDIRECT("SEAScore_"&amp;$C58),0),MATCH(H$3,SEACats,0)))</f>
        <v/>
      </c>
      <c r="I58" s="266" t="str">
        <f ca="1">IF($C58="","",INDEX(INDIRECT("MCDAScores_SEA_"&amp;$C58),MATCH('SEA Input'!I62,INDIRECT("SEAScore_"&amp;$C58),0),MATCH(I$3,SEACats,0)))</f>
        <v/>
      </c>
      <c r="J58" s="266" t="str">
        <f ca="1">IF($C58="","",INDEX(INDIRECT("MCDAScores_SEA_"&amp;$C58),MATCH('SEA Input'!J62,INDIRECT("SEAScore_"&amp;$C58),0),MATCH(J$3,SEACats,0)))</f>
        <v/>
      </c>
      <c r="K58" s="266" t="str">
        <f ca="1">IF($C58="","",INDEX(INDIRECT("MCDAScores_SEA_"&amp;$C58),MATCH('SEA Input'!K62,INDIRECT("SEAScore_"&amp;$C58),0),MATCH(K$3,SEACats,0)))</f>
        <v/>
      </c>
      <c r="L58" s="266" t="str">
        <f ca="1">IF($C58="","",INDEX(INDIRECT("MCDAScores_SEA_"&amp;$C58),MATCH('SEA Input'!L62,INDIRECT("SEAScore_"&amp;$C58),0),MATCH(L$3,SEACats,0)))</f>
        <v/>
      </c>
      <c r="M58" s="266" t="str">
        <f ca="1">IF($C58="","",INDEX(INDIRECT("MCDAScores_SEA_"&amp;$C58),MATCH('SEA Input'!M62,INDIRECT("SEAScore_"&amp;$C58),0),MATCH(M$3,SEACats,0)))</f>
        <v/>
      </c>
      <c r="N58" s="266" t="str">
        <f ca="1">IF($C58="","",INDEX(INDIRECT("MCDAScores_SEA_"&amp;$C58),MATCH('SEA Input'!N62,INDIRECT("SEAScore_"&amp;$C58),0),MATCH(N$3,SEACats,0)))</f>
        <v/>
      </c>
      <c r="O58" s="266" t="str">
        <f ca="1">IF($C58="","",INDEX(INDIRECT("MCDAScores_SEA_"&amp;$C58),MATCH('SEA Input'!O62,INDIRECT("SEAScore_"&amp;$C58),0),MATCH(O$3,SEACats,0)))</f>
        <v/>
      </c>
      <c r="P58" s="266" t="str">
        <f ca="1">IF($C58="","",INDEX(INDIRECT("MCDAScores_SEA_"&amp;$C58),MATCH('SEA Input'!P62,INDIRECT("SEAScore_"&amp;$C58),0),MATCH(P$3,SEACats,0)))</f>
        <v/>
      </c>
      <c r="Q58" s="266" t="str">
        <f ca="1">IF($C58="","",INDEX(INDIRECT("MCDAScores_SEA_"&amp;$C58),MATCH('SEA Input'!Q62,INDIRECT("SEAScore_"&amp;$C58),0),MATCH(Q$3,SEACats,0)))</f>
        <v/>
      </c>
      <c r="R58" s="266" t="str">
        <f ca="1">IF($C58="","",INDEX(INDIRECT("MCDAScores_SEA_"&amp;$C58),MATCH('SEA Input'!R62,INDIRECT("SEAScore_"&amp;$C58),0),MATCH(R$3,SEACats,0)))</f>
        <v/>
      </c>
      <c r="S58" s="266" t="str">
        <f ca="1">IF($C58="","",INDEX(INDIRECT("MCDAScores_SEA_"&amp;$C58),MATCH('SEA Input'!S62,INDIRECT("SEAScore_"&amp;$C58),0),MATCH(S$3,SEACats,0)))</f>
        <v/>
      </c>
      <c r="T58" s="266" t="str">
        <f ca="1">IF($C58="","",INDEX(INDIRECT("MCDAScores_SEA_"&amp;$C58),MATCH('SEA Input'!T62,INDIRECT("SEAScore_"&amp;$C58),0),MATCH(T$3,SEACats,0)))</f>
        <v/>
      </c>
    </row>
    <row r="59" spans="1:20" x14ac:dyDescent="0.25">
      <c r="A59" s="309"/>
      <c r="B59" s="309"/>
      <c r="C59" s="265" t="str">
        <f>IF(B56="","","O_Pos")</f>
        <v/>
      </c>
      <c r="D59" s="266" t="str">
        <f ca="1">IF($C59="","",INDEX(INDIRECT("MCDAScores_SEA_"&amp;$C59),MATCH('SEA Input'!D63,INDIRECT("SEAScore_"&amp;$C59),0),MATCH(D$3,SEACats,0)))</f>
        <v/>
      </c>
      <c r="E59" s="266" t="str">
        <f ca="1">IF($C59="","",INDEX(INDIRECT("MCDAScores_SEA_"&amp;$C59),MATCH('SEA Input'!E63,INDIRECT("SEAScore_"&amp;$C59),0),MATCH(E$3,SEACats,0)))</f>
        <v/>
      </c>
      <c r="F59" s="266" t="str">
        <f ca="1">IF($C59="","",INDEX(INDIRECT("MCDAScores_SEA_"&amp;$C59),MATCH('SEA Input'!F63,INDIRECT("SEAScore_"&amp;$C59),0),MATCH(F$3,SEACats,0)))</f>
        <v/>
      </c>
      <c r="G59" s="266" t="str">
        <f ca="1">IF($C59="","",INDEX(INDIRECT("MCDAScores_SEA_"&amp;$C59),MATCH('SEA Input'!G63,INDIRECT("SEAScore_"&amp;$C59),0),MATCH(G$3,SEACats,0)))</f>
        <v/>
      </c>
      <c r="H59" s="266" t="str">
        <f ca="1">IF($C59="","",INDEX(INDIRECT("MCDAScores_SEA_"&amp;$C59),MATCH('SEA Input'!H63,INDIRECT("SEAScore_"&amp;$C59),0),MATCH(H$3,SEACats,0)))</f>
        <v/>
      </c>
      <c r="I59" s="266" t="str">
        <f ca="1">IF($C59="","",INDEX(INDIRECT("MCDAScores_SEA_"&amp;$C59),MATCH('SEA Input'!I63,INDIRECT("SEAScore_"&amp;$C59),0),MATCH(I$3,SEACats,0)))</f>
        <v/>
      </c>
      <c r="J59" s="266" t="str">
        <f ca="1">IF($C59="","",INDEX(INDIRECT("MCDAScores_SEA_"&amp;$C59),MATCH('SEA Input'!J63,INDIRECT("SEAScore_"&amp;$C59),0),MATCH(J$3,SEACats,0)))</f>
        <v/>
      </c>
      <c r="K59" s="266" t="str">
        <f ca="1">IF($C59="","",INDEX(INDIRECT("MCDAScores_SEA_"&amp;$C59),MATCH('SEA Input'!K63,INDIRECT("SEAScore_"&amp;$C59),0),MATCH(K$3,SEACats,0)))</f>
        <v/>
      </c>
      <c r="L59" s="266" t="str">
        <f ca="1">IF($C59="","",INDEX(INDIRECT("MCDAScores_SEA_"&amp;$C59),MATCH('SEA Input'!L63,INDIRECT("SEAScore_"&amp;$C59),0),MATCH(L$3,SEACats,0)))</f>
        <v/>
      </c>
      <c r="M59" s="266" t="str">
        <f ca="1">IF($C59="","",INDEX(INDIRECT("MCDAScores_SEA_"&amp;$C59),MATCH('SEA Input'!M63,INDIRECT("SEAScore_"&amp;$C59),0),MATCH(M$3,SEACats,0)))</f>
        <v/>
      </c>
      <c r="N59" s="266" t="str">
        <f ca="1">IF($C59="","",INDEX(INDIRECT("MCDAScores_SEA_"&amp;$C59),MATCH('SEA Input'!N63,INDIRECT("SEAScore_"&amp;$C59),0),MATCH(N$3,SEACats,0)))</f>
        <v/>
      </c>
      <c r="O59" s="266" t="str">
        <f ca="1">IF($C59="","",INDEX(INDIRECT("MCDAScores_SEA_"&amp;$C59),MATCH('SEA Input'!O63,INDIRECT("SEAScore_"&amp;$C59),0),MATCH(O$3,SEACats,0)))</f>
        <v/>
      </c>
      <c r="P59" s="266" t="str">
        <f ca="1">IF($C59="","",INDEX(INDIRECT("MCDAScores_SEA_"&amp;$C59),MATCH('SEA Input'!P63,INDIRECT("SEAScore_"&amp;$C59),0),MATCH(P$3,SEACats,0)))</f>
        <v/>
      </c>
      <c r="Q59" s="266" t="str">
        <f ca="1">IF($C59="","",INDEX(INDIRECT("MCDAScores_SEA_"&amp;$C59),MATCH('SEA Input'!Q63,INDIRECT("SEAScore_"&amp;$C59),0),MATCH(Q$3,SEACats,0)))</f>
        <v/>
      </c>
      <c r="R59" s="266" t="str">
        <f ca="1">IF($C59="","",INDEX(INDIRECT("MCDAScores_SEA_"&amp;$C59),MATCH('SEA Input'!R63,INDIRECT("SEAScore_"&amp;$C59),0),MATCH(R$3,SEACats,0)))</f>
        <v/>
      </c>
      <c r="S59" s="266" t="str">
        <f ca="1">IF($C59="","",INDEX(INDIRECT("MCDAScores_SEA_"&amp;$C59),MATCH('SEA Input'!S63,INDIRECT("SEAScore_"&amp;$C59),0),MATCH(S$3,SEACats,0)))</f>
        <v/>
      </c>
      <c r="T59" s="266" t="str">
        <f ca="1">IF($C59="","",INDEX(INDIRECT("MCDAScores_SEA_"&amp;$C59),MATCH('SEA Input'!T63,INDIRECT("SEAScore_"&amp;$C59),0),MATCH(T$3,SEACats,0)))</f>
        <v/>
      </c>
    </row>
    <row r="60" spans="1:20" s="243" customFormat="1" x14ac:dyDescent="0.25">
      <c r="A60" s="308" t="str">
        <f>IF('SEA Input'!C64="","",'SEA Input'!A64)</f>
        <v/>
      </c>
      <c r="B60" s="309" t="str">
        <f>IF('SEA Input'!C64="","",'SEA Input'!C64)</f>
        <v/>
      </c>
      <c r="C60" s="265" t="str">
        <f>IF(B60="","","C_Neg")</f>
        <v/>
      </c>
      <c r="D60" s="266" t="str">
        <f ca="1">IF($C60="","",INDEX(INDIRECT("MCDAScores_SEA_"&amp;$C60),MATCH('SEA Input'!D64,INDIRECT("SEAScore_"&amp;$C60),0),MATCH(D$3,SEACats,0)))</f>
        <v/>
      </c>
      <c r="E60" s="266" t="str">
        <f ca="1">IF($C60="","",INDEX(INDIRECT("MCDAScores_SEA_"&amp;$C60),MATCH('SEA Input'!E64,INDIRECT("SEAScore_"&amp;$C60),0),MATCH(E$3,SEACats,0)))</f>
        <v/>
      </c>
      <c r="F60" s="266" t="str">
        <f ca="1">IF($C60="","",INDEX(INDIRECT("MCDAScores_SEA_"&amp;$C60),MATCH('SEA Input'!F64,INDIRECT("SEAScore_"&amp;$C60),0),MATCH(F$3,SEACats,0)))</f>
        <v/>
      </c>
      <c r="G60" s="266" t="str">
        <f ca="1">IF($C60="","",INDEX(INDIRECT("MCDAScores_SEA_"&amp;$C60),MATCH('SEA Input'!G64,INDIRECT("SEAScore_"&amp;$C60),0),MATCH(G$3,SEACats,0)))</f>
        <v/>
      </c>
      <c r="H60" s="266" t="str">
        <f ca="1">IF($C60="","",INDEX(INDIRECT("MCDAScores_SEA_"&amp;$C60),MATCH('SEA Input'!H64,INDIRECT("SEAScore_"&amp;$C60),0),MATCH(H$3,SEACats,0)))</f>
        <v/>
      </c>
      <c r="I60" s="266" t="str">
        <f ca="1">IF($C60="","",INDEX(INDIRECT("MCDAScores_SEA_"&amp;$C60),MATCH('SEA Input'!I64,INDIRECT("SEAScore_"&amp;$C60),0),MATCH(I$3,SEACats,0)))</f>
        <v/>
      </c>
      <c r="J60" s="266" t="str">
        <f ca="1">IF($C60="","",INDEX(INDIRECT("MCDAScores_SEA_"&amp;$C60),MATCH('SEA Input'!J64,INDIRECT("SEAScore_"&amp;$C60),0),MATCH(J$3,SEACats,0)))</f>
        <v/>
      </c>
      <c r="K60" s="266" t="str">
        <f ca="1">IF($C60="","",INDEX(INDIRECT("MCDAScores_SEA_"&amp;$C60),MATCH('SEA Input'!K64,INDIRECT("SEAScore_"&amp;$C60),0),MATCH(K$3,SEACats,0)))</f>
        <v/>
      </c>
      <c r="L60" s="266" t="str">
        <f ca="1">IF($C60="","",INDEX(INDIRECT("MCDAScores_SEA_"&amp;$C60),MATCH('SEA Input'!L64,INDIRECT("SEAScore_"&amp;$C60),0),MATCH(L$3,SEACats,0)))</f>
        <v/>
      </c>
      <c r="M60" s="266" t="str">
        <f ca="1">IF($C60="","",INDEX(INDIRECT("MCDAScores_SEA_"&amp;$C60),MATCH('SEA Input'!M64,INDIRECT("SEAScore_"&amp;$C60),0),MATCH(M$3,SEACats,0)))</f>
        <v/>
      </c>
      <c r="N60" s="266" t="str">
        <f ca="1">IF($C60="","",INDEX(INDIRECT("MCDAScores_SEA_"&amp;$C60),MATCH('SEA Input'!N64,INDIRECT("SEAScore_"&amp;$C60),0),MATCH(N$3,SEACats,0)))</f>
        <v/>
      </c>
      <c r="O60" s="266" t="str">
        <f ca="1">IF($C60="","",INDEX(INDIRECT("MCDAScores_SEA_"&amp;$C60),MATCH('SEA Input'!O64,INDIRECT("SEAScore_"&amp;$C60),0),MATCH(O$3,SEACats,0)))</f>
        <v/>
      </c>
      <c r="P60" s="266" t="str">
        <f ca="1">IF($C60="","",INDEX(INDIRECT("MCDAScores_SEA_"&amp;$C60),MATCH('SEA Input'!P64,INDIRECT("SEAScore_"&amp;$C60),0),MATCH(P$3,SEACats,0)))</f>
        <v/>
      </c>
      <c r="Q60" s="266" t="str">
        <f ca="1">IF($C60="","",INDEX(INDIRECT("MCDAScores_SEA_"&amp;$C60),MATCH('SEA Input'!Q64,INDIRECT("SEAScore_"&amp;$C60),0),MATCH(Q$3,SEACats,0)))</f>
        <v/>
      </c>
      <c r="R60" s="266" t="str">
        <f ca="1">IF($C60="","",INDEX(INDIRECT("MCDAScores_SEA_"&amp;$C60),MATCH('SEA Input'!R64,INDIRECT("SEAScore_"&amp;$C60),0),MATCH(R$3,SEACats,0)))</f>
        <v/>
      </c>
      <c r="S60" s="266" t="str">
        <f ca="1">IF($C60="","",INDEX(INDIRECT("MCDAScores_SEA_"&amp;$C60),MATCH('SEA Input'!S64,INDIRECT("SEAScore_"&amp;$C60),0),MATCH(S$3,SEACats,0)))</f>
        <v/>
      </c>
      <c r="T60" s="266" t="str">
        <f ca="1">IF($C60="","",INDEX(INDIRECT("MCDAScores_SEA_"&amp;$C60),MATCH('SEA Input'!T64,INDIRECT("SEAScore_"&amp;$C60),0),MATCH(T$3,SEACats,0)))</f>
        <v/>
      </c>
    </row>
    <row r="61" spans="1:20" s="243" customFormat="1" x14ac:dyDescent="0.25">
      <c r="A61" s="309"/>
      <c r="B61" s="309"/>
      <c r="C61" s="265" t="str">
        <f>IF(B60="","","C_Pos")</f>
        <v/>
      </c>
      <c r="D61" s="266" t="str">
        <f ca="1">IF($C61="","",INDEX(INDIRECT("MCDAScores_SEA_"&amp;$C61),MATCH('SEA Input'!D65,INDIRECT("SEAScore_"&amp;$C61),0),MATCH(D$3,SEACats,0)))</f>
        <v/>
      </c>
      <c r="E61" s="266" t="str">
        <f ca="1">IF($C61="","",INDEX(INDIRECT("MCDAScores_SEA_"&amp;$C61),MATCH('SEA Input'!E65,INDIRECT("SEAScore_"&amp;$C61),0),MATCH(E$3,SEACats,0)))</f>
        <v/>
      </c>
      <c r="F61" s="266" t="str">
        <f ca="1">IF($C61="","",INDEX(INDIRECT("MCDAScores_SEA_"&amp;$C61),MATCH('SEA Input'!F65,INDIRECT("SEAScore_"&amp;$C61),0),MATCH(F$3,SEACats,0)))</f>
        <v/>
      </c>
      <c r="G61" s="266" t="str">
        <f ca="1">IF($C61="","",INDEX(INDIRECT("MCDAScores_SEA_"&amp;$C61),MATCH('SEA Input'!G65,INDIRECT("SEAScore_"&amp;$C61),0),MATCH(G$3,SEACats,0)))</f>
        <v/>
      </c>
      <c r="H61" s="266" t="str">
        <f ca="1">IF($C61="","",INDEX(INDIRECT("MCDAScores_SEA_"&amp;$C61),MATCH('SEA Input'!H65,INDIRECT("SEAScore_"&amp;$C61),0),MATCH(H$3,SEACats,0)))</f>
        <v/>
      </c>
      <c r="I61" s="266" t="str">
        <f ca="1">IF($C61="","",INDEX(INDIRECT("MCDAScores_SEA_"&amp;$C61),MATCH('SEA Input'!I65,INDIRECT("SEAScore_"&amp;$C61),0),MATCH(I$3,SEACats,0)))</f>
        <v/>
      </c>
      <c r="J61" s="266" t="str">
        <f ca="1">IF($C61="","",INDEX(INDIRECT("MCDAScores_SEA_"&amp;$C61),MATCH('SEA Input'!J65,INDIRECT("SEAScore_"&amp;$C61),0),MATCH(J$3,SEACats,0)))</f>
        <v/>
      </c>
      <c r="K61" s="266" t="str">
        <f ca="1">IF($C61="","",INDEX(INDIRECT("MCDAScores_SEA_"&amp;$C61),MATCH('SEA Input'!K65,INDIRECT("SEAScore_"&amp;$C61),0),MATCH(K$3,SEACats,0)))</f>
        <v/>
      </c>
      <c r="L61" s="266" t="str">
        <f ca="1">IF($C61="","",INDEX(INDIRECT("MCDAScores_SEA_"&amp;$C61),MATCH('SEA Input'!L65,INDIRECT("SEAScore_"&amp;$C61),0),MATCH(L$3,SEACats,0)))</f>
        <v/>
      </c>
      <c r="M61" s="266" t="str">
        <f ca="1">IF($C61="","",INDEX(INDIRECT("MCDAScores_SEA_"&amp;$C61),MATCH('SEA Input'!M65,INDIRECT("SEAScore_"&amp;$C61),0),MATCH(M$3,SEACats,0)))</f>
        <v/>
      </c>
      <c r="N61" s="266" t="str">
        <f ca="1">IF($C61="","",INDEX(INDIRECT("MCDAScores_SEA_"&amp;$C61),MATCH('SEA Input'!N65,INDIRECT("SEAScore_"&amp;$C61),0),MATCH(N$3,SEACats,0)))</f>
        <v/>
      </c>
      <c r="O61" s="266" t="str">
        <f ca="1">IF($C61="","",INDEX(INDIRECT("MCDAScores_SEA_"&amp;$C61),MATCH('SEA Input'!O65,INDIRECT("SEAScore_"&amp;$C61),0),MATCH(O$3,SEACats,0)))</f>
        <v/>
      </c>
      <c r="P61" s="266" t="str">
        <f ca="1">IF($C61="","",INDEX(INDIRECT("MCDAScores_SEA_"&amp;$C61),MATCH('SEA Input'!P65,INDIRECT("SEAScore_"&amp;$C61),0),MATCH(P$3,SEACats,0)))</f>
        <v/>
      </c>
      <c r="Q61" s="266" t="str">
        <f ca="1">IF($C61="","",INDEX(INDIRECT("MCDAScores_SEA_"&amp;$C61),MATCH('SEA Input'!Q65,INDIRECT("SEAScore_"&amp;$C61),0),MATCH(Q$3,SEACats,0)))</f>
        <v/>
      </c>
      <c r="R61" s="266" t="str">
        <f ca="1">IF($C61="","",INDEX(INDIRECT("MCDAScores_SEA_"&amp;$C61),MATCH('SEA Input'!R65,INDIRECT("SEAScore_"&amp;$C61),0),MATCH(R$3,SEACats,0)))</f>
        <v/>
      </c>
      <c r="S61" s="266" t="str">
        <f ca="1">IF($C61="","",INDEX(INDIRECT("MCDAScores_SEA_"&amp;$C61),MATCH('SEA Input'!S65,INDIRECT("SEAScore_"&amp;$C61),0),MATCH(S$3,SEACats,0)))</f>
        <v/>
      </c>
      <c r="T61" s="266" t="str">
        <f ca="1">IF($C61="","",INDEX(INDIRECT("MCDAScores_SEA_"&amp;$C61),MATCH('SEA Input'!T65,INDIRECT("SEAScore_"&amp;$C61),0),MATCH(T$3,SEACats,0)))</f>
        <v/>
      </c>
    </row>
    <row r="62" spans="1:20" s="243" customFormat="1" x14ac:dyDescent="0.25">
      <c r="A62" s="309"/>
      <c r="B62" s="309"/>
      <c r="C62" s="265" t="str">
        <f>IF(B60="","","O_Neg")</f>
        <v/>
      </c>
      <c r="D62" s="266" t="str">
        <f ca="1">IF($C62="","",INDEX(INDIRECT("MCDAScores_SEA_"&amp;$C62),MATCH('SEA Input'!D66,INDIRECT("SEAScore_"&amp;$C62),0),MATCH(D$3,SEACats,0)))</f>
        <v/>
      </c>
      <c r="E62" s="266" t="str">
        <f ca="1">IF($C62="","",INDEX(INDIRECT("MCDAScores_SEA_"&amp;$C62),MATCH('SEA Input'!E66,INDIRECT("SEAScore_"&amp;$C62),0),MATCH(E$3,SEACats,0)))</f>
        <v/>
      </c>
      <c r="F62" s="266" t="str">
        <f ca="1">IF($C62="","",INDEX(INDIRECT("MCDAScores_SEA_"&amp;$C62),MATCH('SEA Input'!F66,INDIRECT("SEAScore_"&amp;$C62),0),MATCH(F$3,SEACats,0)))</f>
        <v/>
      </c>
      <c r="G62" s="266" t="str">
        <f ca="1">IF($C62="","",INDEX(INDIRECT("MCDAScores_SEA_"&amp;$C62),MATCH('SEA Input'!G66,INDIRECT("SEAScore_"&amp;$C62),0),MATCH(G$3,SEACats,0)))</f>
        <v/>
      </c>
      <c r="H62" s="266" t="str">
        <f ca="1">IF($C62="","",INDEX(INDIRECT("MCDAScores_SEA_"&amp;$C62),MATCH('SEA Input'!H66,INDIRECT("SEAScore_"&amp;$C62),0),MATCH(H$3,SEACats,0)))</f>
        <v/>
      </c>
      <c r="I62" s="266" t="str">
        <f ca="1">IF($C62="","",INDEX(INDIRECT("MCDAScores_SEA_"&amp;$C62),MATCH('SEA Input'!I66,INDIRECT("SEAScore_"&amp;$C62),0),MATCH(I$3,SEACats,0)))</f>
        <v/>
      </c>
      <c r="J62" s="266" t="str">
        <f ca="1">IF($C62="","",INDEX(INDIRECT("MCDAScores_SEA_"&amp;$C62),MATCH('SEA Input'!J66,INDIRECT("SEAScore_"&amp;$C62),0),MATCH(J$3,SEACats,0)))</f>
        <v/>
      </c>
      <c r="K62" s="266" t="str">
        <f ca="1">IF($C62="","",INDEX(INDIRECT("MCDAScores_SEA_"&amp;$C62),MATCH('SEA Input'!K66,INDIRECT("SEAScore_"&amp;$C62),0),MATCH(K$3,SEACats,0)))</f>
        <v/>
      </c>
      <c r="L62" s="266" t="str">
        <f ca="1">IF($C62="","",INDEX(INDIRECT("MCDAScores_SEA_"&amp;$C62),MATCH('SEA Input'!L66,INDIRECT("SEAScore_"&amp;$C62),0),MATCH(L$3,SEACats,0)))</f>
        <v/>
      </c>
      <c r="M62" s="266" t="str">
        <f ca="1">IF($C62="","",INDEX(INDIRECT("MCDAScores_SEA_"&amp;$C62),MATCH('SEA Input'!M66,INDIRECT("SEAScore_"&amp;$C62),0),MATCH(M$3,SEACats,0)))</f>
        <v/>
      </c>
      <c r="N62" s="266" t="str">
        <f ca="1">IF($C62="","",INDEX(INDIRECT("MCDAScores_SEA_"&amp;$C62),MATCH('SEA Input'!N66,INDIRECT("SEAScore_"&amp;$C62),0),MATCH(N$3,SEACats,0)))</f>
        <v/>
      </c>
      <c r="O62" s="266" t="str">
        <f ca="1">IF($C62="","",INDEX(INDIRECT("MCDAScores_SEA_"&amp;$C62),MATCH('SEA Input'!O66,INDIRECT("SEAScore_"&amp;$C62),0),MATCH(O$3,SEACats,0)))</f>
        <v/>
      </c>
      <c r="P62" s="266" t="str">
        <f ca="1">IF($C62="","",INDEX(INDIRECT("MCDAScores_SEA_"&amp;$C62),MATCH('SEA Input'!P66,INDIRECT("SEAScore_"&amp;$C62),0),MATCH(P$3,SEACats,0)))</f>
        <v/>
      </c>
      <c r="Q62" s="266" t="str">
        <f ca="1">IF($C62="","",INDEX(INDIRECT("MCDAScores_SEA_"&amp;$C62),MATCH('SEA Input'!Q66,INDIRECT("SEAScore_"&amp;$C62),0),MATCH(Q$3,SEACats,0)))</f>
        <v/>
      </c>
      <c r="R62" s="266" t="str">
        <f ca="1">IF($C62="","",INDEX(INDIRECT("MCDAScores_SEA_"&amp;$C62),MATCH('SEA Input'!R66,INDIRECT("SEAScore_"&amp;$C62),0),MATCH(R$3,SEACats,0)))</f>
        <v/>
      </c>
      <c r="S62" s="266" t="str">
        <f ca="1">IF($C62="","",INDEX(INDIRECT("MCDAScores_SEA_"&amp;$C62),MATCH('SEA Input'!S66,INDIRECT("SEAScore_"&amp;$C62),0),MATCH(S$3,SEACats,0)))</f>
        <v/>
      </c>
      <c r="T62" s="266" t="str">
        <f ca="1">IF($C62="","",INDEX(INDIRECT("MCDAScores_SEA_"&amp;$C62),MATCH('SEA Input'!T66,INDIRECT("SEAScore_"&amp;$C62),0),MATCH(T$3,SEACats,0)))</f>
        <v/>
      </c>
    </row>
    <row r="63" spans="1:20" s="243" customFormat="1" x14ac:dyDescent="0.25">
      <c r="A63" s="309"/>
      <c r="B63" s="309"/>
      <c r="C63" s="265" t="str">
        <f>IF(B60="","","O_Pos")</f>
        <v/>
      </c>
      <c r="D63" s="266" t="str">
        <f ca="1">IF($C63="","",INDEX(INDIRECT("MCDAScores_SEA_"&amp;$C63),MATCH('SEA Input'!D67,INDIRECT("SEAScore_"&amp;$C63),0),MATCH(D$3,SEACats,0)))</f>
        <v/>
      </c>
      <c r="E63" s="266" t="str">
        <f ca="1">IF($C63="","",INDEX(INDIRECT("MCDAScores_SEA_"&amp;$C63),MATCH('SEA Input'!E67,INDIRECT("SEAScore_"&amp;$C63),0),MATCH(E$3,SEACats,0)))</f>
        <v/>
      </c>
      <c r="F63" s="266" t="str">
        <f ca="1">IF($C63="","",INDEX(INDIRECT("MCDAScores_SEA_"&amp;$C63),MATCH('SEA Input'!F67,INDIRECT("SEAScore_"&amp;$C63),0),MATCH(F$3,SEACats,0)))</f>
        <v/>
      </c>
      <c r="G63" s="266" t="str">
        <f ca="1">IF($C63="","",INDEX(INDIRECT("MCDAScores_SEA_"&amp;$C63),MATCH('SEA Input'!G67,INDIRECT("SEAScore_"&amp;$C63),0),MATCH(G$3,SEACats,0)))</f>
        <v/>
      </c>
      <c r="H63" s="266" t="str">
        <f ca="1">IF($C63="","",INDEX(INDIRECT("MCDAScores_SEA_"&amp;$C63),MATCH('SEA Input'!H67,INDIRECT("SEAScore_"&amp;$C63),0),MATCH(H$3,SEACats,0)))</f>
        <v/>
      </c>
      <c r="I63" s="266" t="str">
        <f ca="1">IF($C63="","",INDEX(INDIRECT("MCDAScores_SEA_"&amp;$C63),MATCH('SEA Input'!I67,INDIRECT("SEAScore_"&amp;$C63),0),MATCH(I$3,SEACats,0)))</f>
        <v/>
      </c>
      <c r="J63" s="266" t="str">
        <f ca="1">IF($C63="","",INDEX(INDIRECT("MCDAScores_SEA_"&amp;$C63),MATCH('SEA Input'!J67,INDIRECT("SEAScore_"&amp;$C63),0),MATCH(J$3,SEACats,0)))</f>
        <v/>
      </c>
      <c r="K63" s="266" t="str">
        <f ca="1">IF($C63="","",INDEX(INDIRECT("MCDAScores_SEA_"&amp;$C63),MATCH('SEA Input'!K67,INDIRECT("SEAScore_"&amp;$C63),0),MATCH(K$3,SEACats,0)))</f>
        <v/>
      </c>
      <c r="L63" s="266" t="str">
        <f ca="1">IF($C63="","",INDEX(INDIRECT("MCDAScores_SEA_"&amp;$C63),MATCH('SEA Input'!L67,INDIRECT("SEAScore_"&amp;$C63),0),MATCH(L$3,SEACats,0)))</f>
        <v/>
      </c>
      <c r="M63" s="266" t="str">
        <f ca="1">IF($C63="","",INDEX(INDIRECT("MCDAScores_SEA_"&amp;$C63),MATCH('SEA Input'!M67,INDIRECT("SEAScore_"&amp;$C63),0),MATCH(M$3,SEACats,0)))</f>
        <v/>
      </c>
      <c r="N63" s="266" t="str">
        <f ca="1">IF($C63="","",INDEX(INDIRECT("MCDAScores_SEA_"&amp;$C63),MATCH('SEA Input'!N67,INDIRECT("SEAScore_"&amp;$C63),0),MATCH(N$3,SEACats,0)))</f>
        <v/>
      </c>
      <c r="O63" s="266" t="str">
        <f ca="1">IF($C63="","",INDEX(INDIRECT("MCDAScores_SEA_"&amp;$C63),MATCH('SEA Input'!O67,INDIRECT("SEAScore_"&amp;$C63),0),MATCH(O$3,SEACats,0)))</f>
        <v/>
      </c>
      <c r="P63" s="266" t="str">
        <f ca="1">IF($C63="","",INDEX(INDIRECT("MCDAScores_SEA_"&amp;$C63),MATCH('SEA Input'!P67,INDIRECT("SEAScore_"&amp;$C63),0),MATCH(P$3,SEACats,0)))</f>
        <v/>
      </c>
      <c r="Q63" s="266" t="str">
        <f ca="1">IF($C63="","",INDEX(INDIRECT("MCDAScores_SEA_"&amp;$C63),MATCH('SEA Input'!Q67,INDIRECT("SEAScore_"&amp;$C63),0),MATCH(Q$3,SEACats,0)))</f>
        <v/>
      </c>
      <c r="R63" s="266" t="str">
        <f ca="1">IF($C63="","",INDEX(INDIRECT("MCDAScores_SEA_"&amp;$C63),MATCH('SEA Input'!R67,INDIRECT("SEAScore_"&amp;$C63),0),MATCH(R$3,SEACats,0)))</f>
        <v/>
      </c>
      <c r="S63" s="266" t="str">
        <f ca="1">IF($C63="","",INDEX(INDIRECT("MCDAScores_SEA_"&amp;$C63),MATCH('SEA Input'!S67,INDIRECT("SEAScore_"&amp;$C63),0),MATCH(S$3,SEACats,0)))</f>
        <v/>
      </c>
      <c r="T63" s="266" t="str">
        <f ca="1">IF($C63="","",INDEX(INDIRECT("MCDAScores_SEA_"&amp;$C63),MATCH('SEA Input'!T67,INDIRECT("SEAScore_"&amp;$C63),0),MATCH(T$3,SEACats,0)))</f>
        <v/>
      </c>
    </row>
    <row r="64" spans="1:20" s="243" customFormat="1" x14ac:dyDescent="0.25">
      <c r="A64" s="308" t="str">
        <f>IF('SEA Input'!C68="","",'SEA Input'!A68)</f>
        <v/>
      </c>
      <c r="B64" s="309" t="str">
        <f>IF('SEA Input'!C68="","",'SEA Input'!C68)</f>
        <v/>
      </c>
      <c r="C64" s="265" t="str">
        <f>IF(B64="","","C_Neg")</f>
        <v/>
      </c>
      <c r="D64" s="266" t="str">
        <f ca="1">IF($C64="","",INDEX(INDIRECT("MCDAScores_SEA_"&amp;$C64),MATCH('SEA Input'!D68,INDIRECT("SEAScore_"&amp;$C64),0),MATCH(D$3,SEACats,0)))</f>
        <v/>
      </c>
      <c r="E64" s="266" t="str">
        <f ca="1">IF($C64="","",INDEX(INDIRECT("MCDAScores_SEA_"&amp;$C64),MATCH('SEA Input'!E68,INDIRECT("SEAScore_"&amp;$C64),0),MATCH(E$3,SEACats,0)))</f>
        <v/>
      </c>
      <c r="F64" s="266" t="str">
        <f ca="1">IF($C64="","",INDEX(INDIRECT("MCDAScores_SEA_"&amp;$C64),MATCH('SEA Input'!F68,INDIRECT("SEAScore_"&amp;$C64),0),MATCH(F$3,SEACats,0)))</f>
        <v/>
      </c>
      <c r="G64" s="266" t="str">
        <f ca="1">IF($C64="","",INDEX(INDIRECT("MCDAScores_SEA_"&amp;$C64),MATCH('SEA Input'!G68,INDIRECT("SEAScore_"&amp;$C64),0),MATCH(G$3,SEACats,0)))</f>
        <v/>
      </c>
      <c r="H64" s="266" t="str">
        <f ca="1">IF($C64="","",INDEX(INDIRECT("MCDAScores_SEA_"&amp;$C64),MATCH('SEA Input'!H68,INDIRECT("SEAScore_"&amp;$C64),0),MATCH(H$3,SEACats,0)))</f>
        <v/>
      </c>
      <c r="I64" s="266" t="str">
        <f ca="1">IF($C64="","",INDEX(INDIRECT("MCDAScores_SEA_"&amp;$C64),MATCH('SEA Input'!I68,INDIRECT("SEAScore_"&amp;$C64),0),MATCH(I$3,SEACats,0)))</f>
        <v/>
      </c>
      <c r="J64" s="266" t="str">
        <f ca="1">IF($C64="","",INDEX(INDIRECT("MCDAScores_SEA_"&amp;$C64),MATCH('SEA Input'!J68,INDIRECT("SEAScore_"&amp;$C64),0),MATCH(J$3,SEACats,0)))</f>
        <v/>
      </c>
      <c r="K64" s="266" t="str">
        <f ca="1">IF($C64="","",INDEX(INDIRECT("MCDAScores_SEA_"&amp;$C64),MATCH('SEA Input'!K68,INDIRECT("SEAScore_"&amp;$C64),0),MATCH(K$3,SEACats,0)))</f>
        <v/>
      </c>
      <c r="L64" s="266" t="str">
        <f ca="1">IF($C64="","",INDEX(INDIRECT("MCDAScores_SEA_"&amp;$C64),MATCH('SEA Input'!L68,INDIRECT("SEAScore_"&amp;$C64),0),MATCH(L$3,SEACats,0)))</f>
        <v/>
      </c>
      <c r="M64" s="266" t="str">
        <f ca="1">IF($C64="","",INDEX(INDIRECT("MCDAScores_SEA_"&amp;$C64),MATCH('SEA Input'!M68,INDIRECT("SEAScore_"&amp;$C64),0),MATCH(M$3,SEACats,0)))</f>
        <v/>
      </c>
      <c r="N64" s="266" t="str">
        <f ca="1">IF($C64="","",INDEX(INDIRECT("MCDAScores_SEA_"&amp;$C64),MATCH('SEA Input'!N68,INDIRECT("SEAScore_"&amp;$C64),0),MATCH(N$3,SEACats,0)))</f>
        <v/>
      </c>
      <c r="O64" s="266" t="str">
        <f ca="1">IF($C64="","",INDEX(INDIRECT("MCDAScores_SEA_"&amp;$C64),MATCH('SEA Input'!O68,INDIRECT("SEAScore_"&amp;$C64),0),MATCH(O$3,SEACats,0)))</f>
        <v/>
      </c>
      <c r="P64" s="266" t="str">
        <f ca="1">IF($C64="","",INDEX(INDIRECT("MCDAScores_SEA_"&amp;$C64),MATCH('SEA Input'!P68,INDIRECT("SEAScore_"&amp;$C64),0),MATCH(P$3,SEACats,0)))</f>
        <v/>
      </c>
      <c r="Q64" s="266" t="str">
        <f ca="1">IF($C64="","",INDEX(INDIRECT("MCDAScores_SEA_"&amp;$C64),MATCH('SEA Input'!Q68,INDIRECT("SEAScore_"&amp;$C64),0),MATCH(Q$3,SEACats,0)))</f>
        <v/>
      </c>
      <c r="R64" s="266" t="str">
        <f ca="1">IF($C64="","",INDEX(INDIRECT("MCDAScores_SEA_"&amp;$C64),MATCH('SEA Input'!R68,INDIRECT("SEAScore_"&amp;$C64),0),MATCH(R$3,SEACats,0)))</f>
        <v/>
      </c>
      <c r="S64" s="266" t="str">
        <f ca="1">IF($C64="","",INDEX(INDIRECT("MCDAScores_SEA_"&amp;$C64),MATCH('SEA Input'!S68,INDIRECT("SEAScore_"&amp;$C64),0),MATCH(S$3,SEACats,0)))</f>
        <v/>
      </c>
      <c r="T64" s="266" t="str">
        <f ca="1">IF($C64="","",INDEX(INDIRECT("MCDAScores_SEA_"&amp;$C64),MATCH('SEA Input'!T68,INDIRECT("SEAScore_"&amp;$C64),0),MATCH(T$3,SEACats,0)))</f>
        <v/>
      </c>
    </row>
    <row r="65" spans="1:20" s="243" customFormat="1" x14ac:dyDescent="0.25">
      <c r="A65" s="309"/>
      <c r="B65" s="309"/>
      <c r="C65" s="265" t="str">
        <f>IF(B64="","","C_Pos")</f>
        <v/>
      </c>
      <c r="D65" s="266" t="str">
        <f ca="1">IF($C65="","",INDEX(INDIRECT("MCDAScores_SEA_"&amp;$C65),MATCH('SEA Input'!D69,INDIRECT("SEAScore_"&amp;$C65),0),MATCH(D$3,SEACats,0)))</f>
        <v/>
      </c>
      <c r="E65" s="266" t="str">
        <f ca="1">IF($C65="","",INDEX(INDIRECT("MCDAScores_SEA_"&amp;$C65),MATCH('SEA Input'!E69,INDIRECT("SEAScore_"&amp;$C65),0),MATCH(E$3,SEACats,0)))</f>
        <v/>
      </c>
      <c r="F65" s="266" t="str">
        <f ca="1">IF($C65="","",INDEX(INDIRECT("MCDAScores_SEA_"&amp;$C65),MATCH('SEA Input'!F69,INDIRECT("SEAScore_"&amp;$C65),0),MATCH(F$3,SEACats,0)))</f>
        <v/>
      </c>
      <c r="G65" s="266" t="str">
        <f ca="1">IF($C65="","",INDEX(INDIRECT("MCDAScores_SEA_"&amp;$C65),MATCH('SEA Input'!G69,INDIRECT("SEAScore_"&amp;$C65),0),MATCH(G$3,SEACats,0)))</f>
        <v/>
      </c>
      <c r="H65" s="266" t="str">
        <f ca="1">IF($C65="","",INDEX(INDIRECT("MCDAScores_SEA_"&amp;$C65),MATCH('SEA Input'!H69,INDIRECT("SEAScore_"&amp;$C65),0),MATCH(H$3,SEACats,0)))</f>
        <v/>
      </c>
      <c r="I65" s="266" t="str">
        <f ca="1">IF($C65="","",INDEX(INDIRECT("MCDAScores_SEA_"&amp;$C65),MATCH('SEA Input'!I69,INDIRECT("SEAScore_"&amp;$C65),0),MATCH(I$3,SEACats,0)))</f>
        <v/>
      </c>
      <c r="J65" s="266" t="str">
        <f ca="1">IF($C65="","",INDEX(INDIRECT("MCDAScores_SEA_"&amp;$C65),MATCH('SEA Input'!J69,INDIRECT("SEAScore_"&amp;$C65),0),MATCH(J$3,SEACats,0)))</f>
        <v/>
      </c>
      <c r="K65" s="266" t="str">
        <f ca="1">IF($C65="","",INDEX(INDIRECT("MCDAScores_SEA_"&amp;$C65),MATCH('SEA Input'!K69,INDIRECT("SEAScore_"&amp;$C65),0),MATCH(K$3,SEACats,0)))</f>
        <v/>
      </c>
      <c r="L65" s="266" t="str">
        <f ca="1">IF($C65="","",INDEX(INDIRECT("MCDAScores_SEA_"&amp;$C65),MATCH('SEA Input'!L69,INDIRECT("SEAScore_"&amp;$C65),0),MATCH(L$3,SEACats,0)))</f>
        <v/>
      </c>
      <c r="M65" s="266" t="str">
        <f ca="1">IF($C65="","",INDEX(INDIRECT("MCDAScores_SEA_"&amp;$C65),MATCH('SEA Input'!M69,INDIRECT("SEAScore_"&amp;$C65),0),MATCH(M$3,SEACats,0)))</f>
        <v/>
      </c>
      <c r="N65" s="266" t="str">
        <f ca="1">IF($C65="","",INDEX(INDIRECT("MCDAScores_SEA_"&amp;$C65),MATCH('SEA Input'!N69,INDIRECT("SEAScore_"&amp;$C65),0),MATCH(N$3,SEACats,0)))</f>
        <v/>
      </c>
      <c r="O65" s="266" t="str">
        <f ca="1">IF($C65="","",INDEX(INDIRECT("MCDAScores_SEA_"&amp;$C65),MATCH('SEA Input'!O69,INDIRECT("SEAScore_"&amp;$C65),0),MATCH(O$3,SEACats,0)))</f>
        <v/>
      </c>
      <c r="P65" s="266" t="str">
        <f ca="1">IF($C65="","",INDEX(INDIRECT("MCDAScores_SEA_"&amp;$C65),MATCH('SEA Input'!P69,INDIRECT("SEAScore_"&amp;$C65),0),MATCH(P$3,SEACats,0)))</f>
        <v/>
      </c>
      <c r="Q65" s="266" t="str">
        <f ca="1">IF($C65="","",INDEX(INDIRECT("MCDAScores_SEA_"&amp;$C65),MATCH('SEA Input'!Q69,INDIRECT("SEAScore_"&amp;$C65),0),MATCH(Q$3,SEACats,0)))</f>
        <v/>
      </c>
      <c r="R65" s="266" t="str">
        <f ca="1">IF($C65="","",INDEX(INDIRECT("MCDAScores_SEA_"&amp;$C65),MATCH('SEA Input'!R69,INDIRECT("SEAScore_"&amp;$C65),0),MATCH(R$3,SEACats,0)))</f>
        <v/>
      </c>
      <c r="S65" s="266" t="str">
        <f ca="1">IF($C65="","",INDEX(INDIRECT("MCDAScores_SEA_"&amp;$C65),MATCH('SEA Input'!S69,INDIRECT("SEAScore_"&amp;$C65),0),MATCH(S$3,SEACats,0)))</f>
        <v/>
      </c>
      <c r="T65" s="266" t="str">
        <f ca="1">IF($C65="","",INDEX(INDIRECT("MCDAScores_SEA_"&amp;$C65),MATCH('SEA Input'!T69,INDIRECT("SEAScore_"&amp;$C65),0),MATCH(T$3,SEACats,0)))</f>
        <v/>
      </c>
    </row>
    <row r="66" spans="1:20" s="243" customFormat="1" x14ac:dyDescent="0.25">
      <c r="A66" s="309"/>
      <c r="B66" s="309"/>
      <c r="C66" s="265" t="str">
        <f>IF(B64="","","O_Neg")</f>
        <v/>
      </c>
      <c r="D66" s="266" t="str">
        <f ca="1">IF($C66="","",INDEX(INDIRECT("MCDAScores_SEA_"&amp;$C66),MATCH('SEA Input'!D70,INDIRECT("SEAScore_"&amp;$C66),0),MATCH(D$3,SEACats,0)))</f>
        <v/>
      </c>
      <c r="E66" s="266" t="str">
        <f ca="1">IF($C66="","",INDEX(INDIRECT("MCDAScores_SEA_"&amp;$C66),MATCH('SEA Input'!E70,INDIRECT("SEAScore_"&amp;$C66),0),MATCH(E$3,SEACats,0)))</f>
        <v/>
      </c>
      <c r="F66" s="266" t="str">
        <f ca="1">IF($C66="","",INDEX(INDIRECT("MCDAScores_SEA_"&amp;$C66),MATCH('SEA Input'!F70,INDIRECT("SEAScore_"&amp;$C66),0),MATCH(F$3,SEACats,0)))</f>
        <v/>
      </c>
      <c r="G66" s="266" t="str">
        <f ca="1">IF($C66="","",INDEX(INDIRECT("MCDAScores_SEA_"&amp;$C66),MATCH('SEA Input'!G70,INDIRECT("SEAScore_"&amp;$C66),0),MATCH(G$3,SEACats,0)))</f>
        <v/>
      </c>
      <c r="H66" s="266" t="str">
        <f ca="1">IF($C66="","",INDEX(INDIRECT("MCDAScores_SEA_"&amp;$C66),MATCH('SEA Input'!H70,INDIRECT("SEAScore_"&amp;$C66),0),MATCH(H$3,SEACats,0)))</f>
        <v/>
      </c>
      <c r="I66" s="266" t="str">
        <f ca="1">IF($C66="","",INDEX(INDIRECT("MCDAScores_SEA_"&amp;$C66),MATCH('SEA Input'!I70,INDIRECT("SEAScore_"&amp;$C66),0),MATCH(I$3,SEACats,0)))</f>
        <v/>
      </c>
      <c r="J66" s="266" t="str">
        <f ca="1">IF($C66="","",INDEX(INDIRECT("MCDAScores_SEA_"&amp;$C66),MATCH('SEA Input'!J70,INDIRECT("SEAScore_"&amp;$C66),0),MATCH(J$3,SEACats,0)))</f>
        <v/>
      </c>
      <c r="K66" s="266" t="str">
        <f ca="1">IF($C66="","",INDEX(INDIRECT("MCDAScores_SEA_"&amp;$C66),MATCH('SEA Input'!K70,INDIRECT("SEAScore_"&amp;$C66),0),MATCH(K$3,SEACats,0)))</f>
        <v/>
      </c>
      <c r="L66" s="266" t="str">
        <f ca="1">IF($C66="","",INDEX(INDIRECT("MCDAScores_SEA_"&amp;$C66),MATCH('SEA Input'!L70,INDIRECT("SEAScore_"&amp;$C66),0),MATCH(L$3,SEACats,0)))</f>
        <v/>
      </c>
      <c r="M66" s="266" t="str">
        <f ca="1">IF($C66="","",INDEX(INDIRECT("MCDAScores_SEA_"&amp;$C66),MATCH('SEA Input'!M70,INDIRECT("SEAScore_"&amp;$C66),0),MATCH(M$3,SEACats,0)))</f>
        <v/>
      </c>
      <c r="N66" s="266" t="str">
        <f ca="1">IF($C66="","",INDEX(INDIRECT("MCDAScores_SEA_"&amp;$C66),MATCH('SEA Input'!N70,INDIRECT("SEAScore_"&amp;$C66),0),MATCH(N$3,SEACats,0)))</f>
        <v/>
      </c>
      <c r="O66" s="266" t="str">
        <f ca="1">IF($C66="","",INDEX(INDIRECT("MCDAScores_SEA_"&amp;$C66),MATCH('SEA Input'!O70,INDIRECT("SEAScore_"&amp;$C66),0),MATCH(O$3,SEACats,0)))</f>
        <v/>
      </c>
      <c r="P66" s="266" t="str">
        <f ca="1">IF($C66="","",INDEX(INDIRECT("MCDAScores_SEA_"&amp;$C66),MATCH('SEA Input'!P70,INDIRECT("SEAScore_"&amp;$C66),0),MATCH(P$3,SEACats,0)))</f>
        <v/>
      </c>
      <c r="Q66" s="266" t="str">
        <f ca="1">IF($C66="","",INDEX(INDIRECT("MCDAScores_SEA_"&amp;$C66),MATCH('SEA Input'!Q70,INDIRECT("SEAScore_"&amp;$C66),0),MATCH(Q$3,SEACats,0)))</f>
        <v/>
      </c>
      <c r="R66" s="266" t="str">
        <f ca="1">IF($C66="","",INDEX(INDIRECT("MCDAScores_SEA_"&amp;$C66),MATCH('SEA Input'!R70,INDIRECT("SEAScore_"&amp;$C66),0),MATCH(R$3,SEACats,0)))</f>
        <v/>
      </c>
      <c r="S66" s="266" t="str">
        <f ca="1">IF($C66="","",INDEX(INDIRECT("MCDAScores_SEA_"&amp;$C66),MATCH('SEA Input'!S70,INDIRECT("SEAScore_"&amp;$C66),0),MATCH(S$3,SEACats,0)))</f>
        <v/>
      </c>
      <c r="T66" s="266" t="str">
        <f ca="1">IF($C66="","",INDEX(INDIRECT("MCDAScores_SEA_"&amp;$C66),MATCH('SEA Input'!T70,INDIRECT("SEAScore_"&amp;$C66),0),MATCH(T$3,SEACats,0)))</f>
        <v/>
      </c>
    </row>
    <row r="67" spans="1:20" s="243" customFormat="1" x14ac:dyDescent="0.25">
      <c r="A67" s="309"/>
      <c r="B67" s="309"/>
      <c r="C67" s="265" t="str">
        <f>IF(B64="","","O_Pos")</f>
        <v/>
      </c>
      <c r="D67" s="266" t="str">
        <f ca="1">IF($C67="","",INDEX(INDIRECT("MCDAScores_SEA_"&amp;$C67),MATCH('SEA Input'!D71,INDIRECT("SEAScore_"&amp;$C67),0),MATCH(D$3,SEACats,0)))</f>
        <v/>
      </c>
      <c r="E67" s="266" t="str">
        <f ca="1">IF($C67="","",INDEX(INDIRECT("MCDAScores_SEA_"&amp;$C67),MATCH('SEA Input'!E71,INDIRECT("SEAScore_"&amp;$C67),0),MATCH(E$3,SEACats,0)))</f>
        <v/>
      </c>
      <c r="F67" s="266" t="str">
        <f ca="1">IF($C67="","",INDEX(INDIRECT("MCDAScores_SEA_"&amp;$C67),MATCH('SEA Input'!F71,INDIRECT("SEAScore_"&amp;$C67),0),MATCH(F$3,SEACats,0)))</f>
        <v/>
      </c>
      <c r="G67" s="266" t="str">
        <f ca="1">IF($C67="","",INDEX(INDIRECT("MCDAScores_SEA_"&amp;$C67),MATCH('SEA Input'!G71,INDIRECT("SEAScore_"&amp;$C67),0),MATCH(G$3,SEACats,0)))</f>
        <v/>
      </c>
      <c r="H67" s="266" t="str">
        <f ca="1">IF($C67="","",INDEX(INDIRECT("MCDAScores_SEA_"&amp;$C67),MATCH('SEA Input'!H71,INDIRECT("SEAScore_"&amp;$C67),0),MATCH(H$3,SEACats,0)))</f>
        <v/>
      </c>
      <c r="I67" s="266" t="str">
        <f ca="1">IF($C67="","",INDEX(INDIRECT("MCDAScores_SEA_"&amp;$C67),MATCH('SEA Input'!I71,INDIRECT("SEAScore_"&amp;$C67),0),MATCH(I$3,SEACats,0)))</f>
        <v/>
      </c>
      <c r="J67" s="266" t="str">
        <f ca="1">IF($C67="","",INDEX(INDIRECT("MCDAScores_SEA_"&amp;$C67),MATCH('SEA Input'!J71,INDIRECT("SEAScore_"&amp;$C67),0),MATCH(J$3,SEACats,0)))</f>
        <v/>
      </c>
      <c r="K67" s="266" t="str">
        <f ca="1">IF($C67="","",INDEX(INDIRECT("MCDAScores_SEA_"&amp;$C67),MATCH('SEA Input'!K71,INDIRECT("SEAScore_"&amp;$C67),0),MATCH(K$3,SEACats,0)))</f>
        <v/>
      </c>
      <c r="L67" s="266" t="str">
        <f ca="1">IF($C67="","",INDEX(INDIRECT("MCDAScores_SEA_"&amp;$C67),MATCH('SEA Input'!L71,INDIRECT("SEAScore_"&amp;$C67),0),MATCH(L$3,SEACats,0)))</f>
        <v/>
      </c>
      <c r="M67" s="266" t="str">
        <f ca="1">IF($C67="","",INDEX(INDIRECT("MCDAScores_SEA_"&amp;$C67),MATCH('SEA Input'!M71,INDIRECT("SEAScore_"&amp;$C67),0),MATCH(M$3,SEACats,0)))</f>
        <v/>
      </c>
      <c r="N67" s="266" t="str">
        <f ca="1">IF($C67="","",INDEX(INDIRECT("MCDAScores_SEA_"&amp;$C67),MATCH('SEA Input'!N71,INDIRECT("SEAScore_"&amp;$C67),0),MATCH(N$3,SEACats,0)))</f>
        <v/>
      </c>
      <c r="O67" s="266" t="str">
        <f ca="1">IF($C67="","",INDEX(INDIRECT("MCDAScores_SEA_"&amp;$C67),MATCH('SEA Input'!O71,INDIRECT("SEAScore_"&amp;$C67),0),MATCH(O$3,SEACats,0)))</f>
        <v/>
      </c>
      <c r="P67" s="266" t="str">
        <f ca="1">IF($C67="","",INDEX(INDIRECT("MCDAScores_SEA_"&amp;$C67),MATCH('SEA Input'!P71,INDIRECT("SEAScore_"&amp;$C67),0),MATCH(P$3,SEACats,0)))</f>
        <v/>
      </c>
      <c r="Q67" s="266" t="str">
        <f ca="1">IF($C67="","",INDEX(INDIRECT("MCDAScores_SEA_"&amp;$C67),MATCH('SEA Input'!Q71,INDIRECT("SEAScore_"&amp;$C67),0),MATCH(Q$3,SEACats,0)))</f>
        <v/>
      </c>
      <c r="R67" s="266" t="str">
        <f ca="1">IF($C67="","",INDEX(INDIRECT("MCDAScores_SEA_"&amp;$C67),MATCH('SEA Input'!R71,INDIRECT("SEAScore_"&amp;$C67),0),MATCH(R$3,SEACats,0)))</f>
        <v/>
      </c>
      <c r="S67" s="266" t="str">
        <f ca="1">IF($C67="","",INDEX(INDIRECT("MCDAScores_SEA_"&amp;$C67),MATCH('SEA Input'!S71,INDIRECT("SEAScore_"&amp;$C67),0),MATCH(S$3,SEACats,0)))</f>
        <v/>
      </c>
      <c r="T67" s="266" t="str">
        <f ca="1">IF($C67="","",INDEX(INDIRECT("MCDAScores_SEA_"&amp;$C67),MATCH('SEA Input'!T71,INDIRECT("SEAScore_"&amp;$C67),0),MATCH(T$3,SEACats,0)))</f>
        <v/>
      </c>
    </row>
    <row r="68" spans="1:20" s="243" customFormat="1" x14ac:dyDescent="0.25">
      <c r="A68" s="308" t="str">
        <f>IF('SEA Input'!C72="","",'SEA Input'!A72)</f>
        <v/>
      </c>
      <c r="B68" s="309" t="str">
        <f>IF('SEA Input'!C72="","",'SEA Input'!C72)</f>
        <v/>
      </c>
      <c r="C68" s="265" t="str">
        <f>IF(B68="","","C_Neg")</f>
        <v/>
      </c>
      <c r="D68" s="266" t="str">
        <f ca="1">IF($C68="","",INDEX(INDIRECT("MCDAScores_SEA_"&amp;$C68),MATCH('SEA Input'!D72,INDIRECT("SEAScore_"&amp;$C68),0),MATCH(D$3,SEACats,0)))</f>
        <v/>
      </c>
      <c r="E68" s="266" t="str">
        <f ca="1">IF($C68="","",INDEX(INDIRECT("MCDAScores_SEA_"&amp;$C68),MATCH('SEA Input'!E72,INDIRECT("SEAScore_"&amp;$C68),0),MATCH(E$3,SEACats,0)))</f>
        <v/>
      </c>
      <c r="F68" s="266" t="str">
        <f ca="1">IF($C68="","",INDEX(INDIRECT("MCDAScores_SEA_"&amp;$C68),MATCH('SEA Input'!F72,INDIRECT("SEAScore_"&amp;$C68),0),MATCH(F$3,SEACats,0)))</f>
        <v/>
      </c>
      <c r="G68" s="266" t="str">
        <f ca="1">IF($C68="","",INDEX(INDIRECT("MCDAScores_SEA_"&amp;$C68),MATCH('SEA Input'!G72,INDIRECT("SEAScore_"&amp;$C68),0),MATCH(G$3,SEACats,0)))</f>
        <v/>
      </c>
      <c r="H68" s="266" t="str">
        <f ca="1">IF($C68="","",INDEX(INDIRECT("MCDAScores_SEA_"&amp;$C68),MATCH('SEA Input'!H72,INDIRECT("SEAScore_"&amp;$C68),0),MATCH(H$3,SEACats,0)))</f>
        <v/>
      </c>
      <c r="I68" s="266" t="str">
        <f ca="1">IF($C68="","",INDEX(INDIRECT("MCDAScores_SEA_"&amp;$C68),MATCH('SEA Input'!I72,INDIRECT("SEAScore_"&amp;$C68),0),MATCH(I$3,SEACats,0)))</f>
        <v/>
      </c>
      <c r="J68" s="266" t="str">
        <f ca="1">IF($C68="","",INDEX(INDIRECT("MCDAScores_SEA_"&amp;$C68),MATCH('SEA Input'!J72,INDIRECT("SEAScore_"&amp;$C68),0),MATCH(J$3,SEACats,0)))</f>
        <v/>
      </c>
      <c r="K68" s="266" t="str">
        <f ca="1">IF($C68="","",INDEX(INDIRECT("MCDAScores_SEA_"&amp;$C68),MATCH('SEA Input'!K72,INDIRECT("SEAScore_"&amp;$C68),0),MATCH(K$3,SEACats,0)))</f>
        <v/>
      </c>
      <c r="L68" s="266" t="str">
        <f ca="1">IF($C68="","",INDEX(INDIRECT("MCDAScores_SEA_"&amp;$C68),MATCH('SEA Input'!L72,INDIRECT("SEAScore_"&amp;$C68),0),MATCH(L$3,SEACats,0)))</f>
        <v/>
      </c>
      <c r="M68" s="266" t="str">
        <f ca="1">IF($C68="","",INDEX(INDIRECT("MCDAScores_SEA_"&amp;$C68),MATCH('SEA Input'!M72,INDIRECT("SEAScore_"&amp;$C68),0),MATCH(M$3,SEACats,0)))</f>
        <v/>
      </c>
      <c r="N68" s="266" t="str">
        <f ca="1">IF($C68="","",INDEX(INDIRECT("MCDAScores_SEA_"&amp;$C68),MATCH('SEA Input'!N72,INDIRECT("SEAScore_"&amp;$C68),0),MATCH(N$3,SEACats,0)))</f>
        <v/>
      </c>
      <c r="O68" s="266" t="str">
        <f ca="1">IF($C68="","",INDEX(INDIRECT("MCDAScores_SEA_"&amp;$C68),MATCH('SEA Input'!O72,INDIRECT("SEAScore_"&amp;$C68),0),MATCH(O$3,SEACats,0)))</f>
        <v/>
      </c>
      <c r="P68" s="266" t="str">
        <f ca="1">IF($C68="","",INDEX(INDIRECT("MCDAScores_SEA_"&amp;$C68),MATCH('SEA Input'!P72,INDIRECT("SEAScore_"&amp;$C68),0),MATCH(P$3,SEACats,0)))</f>
        <v/>
      </c>
      <c r="Q68" s="266" t="str">
        <f ca="1">IF($C68="","",INDEX(INDIRECT("MCDAScores_SEA_"&amp;$C68),MATCH('SEA Input'!Q72,INDIRECT("SEAScore_"&amp;$C68),0),MATCH(Q$3,SEACats,0)))</f>
        <v/>
      </c>
      <c r="R68" s="266" t="str">
        <f ca="1">IF($C68="","",INDEX(INDIRECT("MCDAScores_SEA_"&amp;$C68),MATCH('SEA Input'!R72,INDIRECT("SEAScore_"&amp;$C68),0),MATCH(R$3,SEACats,0)))</f>
        <v/>
      </c>
      <c r="S68" s="266" t="str">
        <f ca="1">IF($C68="","",INDEX(INDIRECT("MCDAScores_SEA_"&amp;$C68),MATCH('SEA Input'!S72,INDIRECT("SEAScore_"&amp;$C68),0),MATCH(S$3,SEACats,0)))</f>
        <v/>
      </c>
      <c r="T68" s="266" t="str">
        <f ca="1">IF($C68="","",INDEX(INDIRECT("MCDAScores_SEA_"&amp;$C68),MATCH('SEA Input'!T72,INDIRECT("SEAScore_"&amp;$C68),0),MATCH(T$3,SEACats,0)))</f>
        <v/>
      </c>
    </row>
    <row r="69" spans="1:20" s="243" customFormat="1" x14ac:dyDescent="0.25">
      <c r="A69" s="309"/>
      <c r="B69" s="309"/>
      <c r="C69" s="265" t="str">
        <f>IF(B68="","","C_Pos")</f>
        <v/>
      </c>
      <c r="D69" s="266" t="str">
        <f ca="1">IF($C69="","",INDEX(INDIRECT("MCDAScores_SEA_"&amp;$C69),MATCH('SEA Input'!D73,INDIRECT("SEAScore_"&amp;$C69),0),MATCH(D$3,SEACats,0)))</f>
        <v/>
      </c>
      <c r="E69" s="266" t="str">
        <f ca="1">IF($C69="","",INDEX(INDIRECT("MCDAScores_SEA_"&amp;$C69),MATCH('SEA Input'!E73,INDIRECT("SEAScore_"&amp;$C69),0),MATCH(E$3,SEACats,0)))</f>
        <v/>
      </c>
      <c r="F69" s="266" t="str">
        <f ca="1">IF($C69="","",INDEX(INDIRECT("MCDAScores_SEA_"&amp;$C69),MATCH('SEA Input'!F73,INDIRECT("SEAScore_"&amp;$C69),0),MATCH(F$3,SEACats,0)))</f>
        <v/>
      </c>
      <c r="G69" s="266" t="str">
        <f ca="1">IF($C69="","",INDEX(INDIRECT("MCDAScores_SEA_"&amp;$C69),MATCH('SEA Input'!G73,INDIRECT("SEAScore_"&amp;$C69),0),MATCH(G$3,SEACats,0)))</f>
        <v/>
      </c>
      <c r="H69" s="266" t="str">
        <f ca="1">IF($C69="","",INDEX(INDIRECT("MCDAScores_SEA_"&amp;$C69),MATCH('SEA Input'!H73,INDIRECT("SEAScore_"&amp;$C69),0),MATCH(H$3,SEACats,0)))</f>
        <v/>
      </c>
      <c r="I69" s="266" t="str">
        <f ca="1">IF($C69="","",INDEX(INDIRECT("MCDAScores_SEA_"&amp;$C69),MATCH('SEA Input'!I73,INDIRECT("SEAScore_"&amp;$C69),0),MATCH(I$3,SEACats,0)))</f>
        <v/>
      </c>
      <c r="J69" s="266" t="str">
        <f ca="1">IF($C69="","",INDEX(INDIRECT("MCDAScores_SEA_"&amp;$C69),MATCH('SEA Input'!J73,INDIRECT("SEAScore_"&amp;$C69),0),MATCH(J$3,SEACats,0)))</f>
        <v/>
      </c>
      <c r="K69" s="266" t="str">
        <f ca="1">IF($C69="","",INDEX(INDIRECT("MCDAScores_SEA_"&amp;$C69),MATCH('SEA Input'!K73,INDIRECT("SEAScore_"&amp;$C69),0),MATCH(K$3,SEACats,0)))</f>
        <v/>
      </c>
      <c r="L69" s="266" t="str">
        <f ca="1">IF($C69="","",INDEX(INDIRECT("MCDAScores_SEA_"&amp;$C69),MATCH('SEA Input'!L73,INDIRECT("SEAScore_"&amp;$C69),0),MATCH(L$3,SEACats,0)))</f>
        <v/>
      </c>
      <c r="M69" s="266" t="str">
        <f ca="1">IF($C69="","",INDEX(INDIRECT("MCDAScores_SEA_"&amp;$C69),MATCH('SEA Input'!M73,INDIRECT("SEAScore_"&amp;$C69),0),MATCH(M$3,SEACats,0)))</f>
        <v/>
      </c>
      <c r="N69" s="266" t="str">
        <f ca="1">IF($C69="","",INDEX(INDIRECT("MCDAScores_SEA_"&amp;$C69),MATCH('SEA Input'!N73,INDIRECT("SEAScore_"&amp;$C69),0),MATCH(N$3,SEACats,0)))</f>
        <v/>
      </c>
      <c r="O69" s="266" t="str">
        <f ca="1">IF($C69="","",INDEX(INDIRECT("MCDAScores_SEA_"&amp;$C69),MATCH('SEA Input'!O73,INDIRECT("SEAScore_"&amp;$C69),0),MATCH(O$3,SEACats,0)))</f>
        <v/>
      </c>
      <c r="P69" s="266" t="str">
        <f ca="1">IF($C69="","",INDEX(INDIRECT("MCDAScores_SEA_"&amp;$C69),MATCH('SEA Input'!P73,INDIRECT("SEAScore_"&amp;$C69),0),MATCH(P$3,SEACats,0)))</f>
        <v/>
      </c>
      <c r="Q69" s="266" t="str">
        <f ca="1">IF($C69="","",INDEX(INDIRECT("MCDAScores_SEA_"&amp;$C69),MATCH('SEA Input'!Q73,INDIRECT("SEAScore_"&amp;$C69),0),MATCH(Q$3,SEACats,0)))</f>
        <v/>
      </c>
      <c r="R69" s="266" t="str">
        <f ca="1">IF($C69="","",INDEX(INDIRECT("MCDAScores_SEA_"&amp;$C69),MATCH('SEA Input'!R73,INDIRECT("SEAScore_"&amp;$C69),0),MATCH(R$3,SEACats,0)))</f>
        <v/>
      </c>
      <c r="S69" s="266" t="str">
        <f ca="1">IF($C69="","",INDEX(INDIRECT("MCDAScores_SEA_"&amp;$C69),MATCH('SEA Input'!S73,INDIRECT("SEAScore_"&amp;$C69),0),MATCH(S$3,SEACats,0)))</f>
        <v/>
      </c>
      <c r="T69" s="266" t="str">
        <f ca="1">IF($C69="","",INDEX(INDIRECT("MCDAScores_SEA_"&amp;$C69),MATCH('SEA Input'!T73,INDIRECT("SEAScore_"&amp;$C69),0),MATCH(T$3,SEACats,0)))</f>
        <v/>
      </c>
    </row>
    <row r="70" spans="1:20" s="243" customFormat="1" x14ac:dyDescent="0.25">
      <c r="A70" s="309"/>
      <c r="B70" s="309"/>
      <c r="C70" s="265" t="str">
        <f>IF(B68="","","O_Neg")</f>
        <v/>
      </c>
      <c r="D70" s="266" t="str">
        <f ca="1">IF($C70="","",INDEX(INDIRECT("MCDAScores_SEA_"&amp;$C70),MATCH('SEA Input'!D74,INDIRECT("SEAScore_"&amp;$C70),0),MATCH(D$3,SEACats,0)))</f>
        <v/>
      </c>
      <c r="E70" s="266" t="str">
        <f ca="1">IF($C70="","",INDEX(INDIRECT("MCDAScores_SEA_"&amp;$C70),MATCH('SEA Input'!E74,INDIRECT("SEAScore_"&amp;$C70),0),MATCH(E$3,SEACats,0)))</f>
        <v/>
      </c>
      <c r="F70" s="266" t="str">
        <f ca="1">IF($C70="","",INDEX(INDIRECT("MCDAScores_SEA_"&amp;$C70),MATCH('SEA Input'!F74,INDIRECT("SEAScore_"&amp;$C70),0),MATCH(F$3,SEACats,0)))</f>
        <v/>
      </c>
      <c r="G70" s="266" t="str">
        <f ca="1">IF($C70="","",INDEX(INDIRECT("MCDAScores_SEA_"&amp;$C70),MATCH('SEA Input'!G74,INDIRECT("SEAScore_"&amp;$C70),0),MATCH(G$3,SEACats,0)))</f>
        <v/>
      </c>
      <c r="H70" s="266" t="str">
        <f ca="1">IF($C70="","",INDEX(INDIRECT("MCDAScores_SEA_"&amp;$C70),MATCH('SEA Input'!H74,INDIRECT("SEAScore_"&amp;$C70),0),MATCH(H$3,SEACats,0)))</f>
        <v/>
      </c>
      <c r="I70" s="266" t="str">
        <f ca="1">IF($C70="","",INDEX(INDIRECT("MCDAScores_SEA_"&amp;$C70),MATCH('SEA Input'!I74,INDIRECT("SEAScore_"&amp;$C70),0),MATCH(I$3,SEACats,0)))</f>
        <v/>
      </c>
      <c r="J70" s="266" t="str">
        <f ca="1">IF($C70="","",INDEX(INDIRECT("MCDAScores_SEA_"&amp;$C70),MATCH('SEA Input'!J74,INDIRECT("SEAScore_"&amp;$C70),0),MATCH(J$3,SEACats,0)))</f>
        <v/>
      </c>
      <c r="K70" s="266" t="str">
        <f ca="1">IF($C70="","",INDEX(INDIRECT("MCDAScores_SEA_"&amp;$C70),MATCH('SEA Input'!K74,INDIRECT("SEAScore_"&amp;$C70),0),MATCH(K$3,SEACats,0)))</f>
        <v/>
      </c>
      <c r="L70" s="266" t="str">
        <f ca="1">IF($C70="","",INDEX(INDIRECT("MCDAScores_SEA_"&amp;$C70),MATCH('SEA Input'!L74,INDIRECT("SEAScore_"&amp;$C70),0),MATCH(L$3,SEACats,0)))</f>
        <v/>
      </c>
      <c r="M70" s="266" t="str">
        <f ca="1">IF($C70="","",INDEX(INDIRECT("MCDAScores_SEA_"&amp;$C70),MATCH('SEA Input'!M74,INDIRECT("SEAScore_"&amp;$C70),0),MATCH(M$3,SEACats,0)))</f>
        <v/>
      </c>
      <c r="N70" s="266" t="str">
        <f ca="1">IF($C70="","",INDEX(INDIRECT("MCDAScores_SEA_"&amp;$C70),MATCH('SEA Input'!N74,INDIRECT("SEAScore_"&amp;$C70),0),MATCH(N$3,SEACats,0)))</f>
        <v/>
      </c>
      <c r="O70" s="266" t="str">
        <f ca="1">IF($C70="","",INDEX(INDIRECT("MCDAScores_SEA_"&amp;$C70),MATCH('SEA Input'!O74,INDIRECT("SEAScore_"&amp;$C70),0),MATCH(O$3,SEACats,0)))</f>
        <v/>
      </c>
      <c r="P70" s="266" t="str">
        <f ca="1">IF($C70="","",INDEX(INDIRECT("MCDAScores_SEA_"&amp;$C70),MATCH('SEA Input'!P74,INDIRECT("SEAScore_"&amp;$C70),0),MATCH(P$3,SEACats,0)))</f>
        <v/>
      </c>
      <c r="Q70" s="266" t="str">
        <f ca="1">IF($C70="","",INDEX(INDIRECT("MCDAScores_SEA_"&amp;$C70),MATCH('SEA Input'!Q74,INDIRECT("SEAScore_"&amp;$C70),0),MATCH(Q$3,SEACats,0)))</f>
        <v/>
      </c>
      <c r="R70" s="266" t="str">
        <f ca="1">IF($C70="","",INDEX(INDIRECT("MCDAScores_SEA_"&amp;$C70),MATCH('SEA Input'!R74,INDIRECT("SEAScore_"&amp;$C70),0),MATCH(R$3,SEACats,0)))</f>
        <v/>
      </c>
      <c r="S70" s="266" t="str">
        <f ca="1">IF($C70="","",INDEX(INDIRECT("MCDAScores_SEA_"&amp;$C70),MATCH('SEA Input'!S74,INDIRECT("SEAScore_"&amp;$C70),0),MATCH(S$3,SEACats,0)))</f>
        <v/>
      </c>
      <c r="T70" s="266" t="str">
        <f ca="1">IF($C70="","",INDEX(INDIRECT("MCDAScores_SEA_"&amp;$C70),MATCH('SEA Input'!T74,INDIRECT("SEAScore_"&amp;$C70),0),MATCH(T$3,SEACats,0)))</f>
        <v/>
      </c>
    </row>
    <row r="71" spans="1:20" s="243" customFormat="1" x14ac:dyDescent="0.25">
      <c r="A71" s="309"/>
      <c r="B71" s="309"/>
      <c r="C71" s="265" t="str">
        <f>IF(B68="","","O_Pos")</f>
        <v/>
      </c>
      <c r="D71" s="266" t="str">
        <f ca="1">IF($C71="","",INDEX(INDIRECT("MCDAScores_SEA_"&amp;$C71),MATCH('SEA Input'!D75,INDIRECT("SEAScore_"&amp;$C71),0),MATCH(D$3,SEACats,0)))</f>
        <v/>
      </c>
      <c r="E71" s="266" t="str">
        <f ca="1">IF($C71="","",INDEX(INDIRECT("MCDAScores_SEA_"&amp;$C71),MATCH('SEA Input'!E75,INDIRECT("SEAScore_"&amp;$C71),0),MATCH(E$3,SEACats,0)))</f>
        <v/>
      </c>
      <c r="F71" s="266" t="str">
        <f ca="1">IF($C71="","",INDEX(INDIRECT("MCDAScores_SEA_"&amp;$C71),MATCH('SEA Input'!F75,INDIRECT("SEAScore_"&amp;$C71),0),MATCH(F$3,SEACats,0)))</f>
        <v/>
      </c>
      <c r="G71" s="266" t="str">
        <f ca="1">IF($C71="","",INDEX(INDIRECT("MCDAScores_SEA_"&amp;$C71),MATCH('SEA Input'!G75,INDIRECT("SEAScore_"&amp;$C71),0),MATCH(G$3,SEACats,0)))</f>
        <v/>
      </c>
      <c r="H71" s="266" t="str">
        <f ca="1">IF($C71="","",INDEX(INDIRECT("MCDAScores_SEA_"&amp;$C71),MATCH('SEA Input'!H75,INDIRECT("SEAScore_"&amp;$C71),0),MATCH(H$3,SEACats,0)))</f>
        <v/>
      </c>
      <c r="I71" s="266" t="str">
        <f ca="1">IF($C71="","",INDEX(INDIRECT("MCDAScores_SEA_"&amp;$C71),MATCH('SEA Input'!I75,INDIRECT("SEAScore_"&amp;$C71),0),MATCH(I$3,SEACats,0)))</f>
        <v/>
      </c>
      <c r="J71" s="266" t="str">
        <f ca="1">IF($C71="","",INDEX(INDIRECT("MCDAScores_SEA_"&amp;$C71),MATCH('SEA Input'!J75,INDIRECT("SEAScore_"&amp;$C71),0),MATCH(J$3,SEACats,0)))</f>
        <v/>
      </c>
      <c r="K71" s="266" t="str">
        <f ca="1">IF($C71="","",INDEX(INDIRECT("MCDAScores_SEA_"&amp;$C71),MATCH('SEA Input'!K75,INDIRECT("SEAScore_"&amp;$C71),0),MATCH(K$3,SEACats,0)))</f>
        <v/>
      </c>
      <c r="L71" s="266" t="str">
        <f ca="1">IF($C71="","",INDEX(INDIRECT("MCDAScores_SEA_"&amp;$C71),MATCH('SEA Input'!L75,INDIRECT("SEAScore_"&amp;$C71),0),MATCH(L$3,SEACats,0)))</f>
        <v/>
      </c>
      <c r="M71" s="266" t="str">
        <f ca="1">IF($C71="","",INDEX(INDIRECT("MCDAScores_SEA_"&amp;$C71),MATCH('SEA Input'!M75,INDIRECT("SEAScore_"&amp;$C71),0),MATCH(M$3,SEACats,0)))</f>
        <v/>
      </c>
      <c r="N71" s="266" t="str">
        <f ca="1">IF($C71="","",INDEX(INDIRECT("MCDAScores_SEA_"&amp;$C71),MATCH('SEA Input'!N75,INDIRECT("SEAScore_"&amp;$C71),0),MATCH(N$3,SEACats,0)))</f>
        <v/>
      </c>
      <c r="O71" s="266" t="str">
        <f ca="1">IF($C71="","",INDEX(INDIRECT("MCDAScores_SEA_"&amp;$C71),MATCH('SEA Input'!O75,INDIRECT("SEAScore_"&amp;$C71),0),MATCH(O$3,SEACats,0)))</f>
        <v/>
      </c>
      <c r="P71" s="266" t="str">
        <f ca="1">IF($C71="","",INDEX(INDIRECT("MCDAScores_SEA_"&amp;$C71),MATCH('SEA Input'!P75,INDIRECT("SEAScore_"&amp;$C71),0),MATCH(P$3,SEACats,0)))</f>
        <v/>
      </c>
      <c r="Q71" s="266" t="str">
        <f ca="1">IF($C71="","",INDEX(INDIRECT("MCDAScores_SEA_"&amp;$C71),MATCH('SEA Input'!Q75,INDIRECT("SEAScore_"&amp;$C71),0),MATCH(Q$3,SEACats,0)))</f>
        <v/>
      </c>
      <c r="R71" s="266" t="str">
        <f ca="1">IF($C71="","",INDEX(INDIRECT("MCDAScores_SEA_"&amp;$C71),MATCH('SEA Input'!R75,INDIRECT("SEAScore_"&amp;$C71),0),MATCH(R$3,SEACats,0)))</f>
        <v/>
      </c>
      <c r="S71" s="266" t="str">
        <f ca="1">IF($C71="","",INDEX(INDIRECT("MCDAScores_SEA_"&amp;$C71),MATCH('SEA Input'!S75,INDIRECT("SEAScore_"&amp;$C71),0),MATCH(S$3,SEACats,0)))</f>
        <v/>
      </c>
      <c r="T71" s="266" t="str">
        <f ca="1">IF($C71="","",INDEX(INDIRECT("MCDAScores_SEA_"&amp;$C71),MATCH('SEA Input'!T75,INDIRECT("SEAScore_"&amp;$C71),0),MATCH(T$3,SEACats,0)))</f>
        <v/>
      </c>
    </row>
    <row r="72" spans="1:20" s="243" customFormat="1" x14ac:dyDescent="0.25">
      <c r="A72" s="308" t="str">
        <f>IF('SEA Input'!C76="","",'SEA Input'!A76)</f>
        <v/>
      </c>
      <c r="B72" s="309" t="str">
        <f>IF('SEA Input'!C76="","",'SEA Input'!C76)</f>
        <v/>
      </c>
      <c r="C72" s="265" t="str">
        <f>IF(B72="","","C_Neg")</f>
        <v/>
      </c>
      <c r="D72" s="266" t="str">
        <f ca="1">IF($C72="","",INDEX(INDIRECT("MCDAScores_SEA_"&amp;$C72),MATCH('SEA Input'!D76,INDIRECT("SEAScore_"&amp;$C72),0),MATCH(D$3,SEACats,0)))</f>
        <v/>
      </c>
      <c r="E72" s="266" t="str">
        <f ca="1">IF($C72="","",INDEX(INDIRECT("MCDAScores_SEA_"&amp;$C72),MATCH('SEA Input'!E76,INDIRECT("SEAScore_"&amp;$C72),0),MATCH(E$3,SEACats,0)))</f>
        <v/>
      </c>
      <c r="F72" s="266" t="str">
        <f ca="1">IF($C72="","",INDEX(INDIRECT("MCDAScores_SEA_"&amp;$C72),MATCH('SEA Input'!F76,INDIRECT("SEAScore_"&amp;$C72),0),MATCH(F$3,SEACats,0)))</f>
        <v/>
      </c>
      <c r="G72" s="266" t="str">
        <f ca="1">IF($C72="","",INDEX(INDIRECT("MCDAScores_SEA_"&amp;$C72),MATCH('SEA Input'!G76,INDIRECT("SEAScore_"&amp;$C72),0),MATCH(G$3,SEACats,0)))</f>
        <v/>
      </c>
      <c r="H72" s="266" t="str">
        <f ca="1">IF($C72="","",INDEX(INDIRECT("MCDAScores_SEA_"&amp;$C72),MATCH('SEA Input'!H76,INDIRECT("SEAScore_"&amp;$C72),0),MATCH(H$3,SEACats,0)))</f>
        <v/>
      </c>
      <c r="I72" s="266" t="str">
        <f ca="1">IF($C72="","",INDEX(INDIRECT("MCDAScores_SEA_"&amp;$C72),MATCH('SEA Input'!I76,INDIRECT("SEAScore_"&amp;$C72),0),MATCH(I$3,SEACats,0)))</f>
        <v/>
      </c>
      <c r="J72" s="266" t="str">
        <f ca="1">IF($C72="","",INDEX(INDIRECT("MCDAScores_SEA_"&amp;$C72),MATCH('SEA Input'!J76,INDIRECT("SEAScore_"&amp;$C72),0),MATCH(J$3,SEACats,0)))</f>
        <v/>
      </c>
      <c r="K72" s="266" t="str">
        <f ca="1">IF($C72="","",INDEX(INDIRECT("MCDAScores_SEA_"&amp;$C72),MATCH('SEA Input'!K76,INDIRECT("SEAScore_"&amp;$C72),0),MATCH(K$3,SEACats,0)))</f>
        <v/>
      </c>
      <c r="L72" s="266" t="str">
        <f ca="1">IF($C72="","",INDEX(INDIRECT("MCDAScores_SEA_"&amp;$C72),MATCH('SEA Input'!L76,INDIRECT("SEAScore_"&amp;$C72),0),MATCH(L$3,SEACats,0)))</f>
        <v/>
      </c>
      <c r="M72" s="266" t="str">
        <f ca="1">IF($C72="","",INDEX(INDIRECT("MCDAScores_SEA_"&amp;$C72),MATCH('SEA Input'!M76,INDIRECT("SEAScore_"&amp;$C72),0),MATCH(M$3,SEACats,0)))</f>
        <v/>
      </c>
      <c r="N72" s="266" t="str">
        <f ca="1">IF($C72="","",INDEX(INDIRECT("MCDAScores_SEA_"&amp;$C72),MATCH('SEA Input'!N76,INDIRECT("SEAScore_"&amp;$C72),0),MATCH(N$3,SEACats,0)))</f>
        <v/>
      </c>
      <c r="O72" s="266" t="str">
        <f ca="1">IF($C72="","",INDEX(INDIRECT("MCDAScores_SEA_"&amp;$C72),MATCH('SEA Input'!O76,INDIRECT("SEAScore_"&amp;$C72),0),MATCH(O$3,SEACats,0)))</f>
        <v/>
      </c>
      <c r="P72" s="266" t="str">
        <f ca="1">IF($C72="","",INDEX(INDIRECT("MCDAScores_SEA_"&amp;$C72),MATCH('SEA Input'!P76,INDIRECT("SEAScore_"&amp;$C72),0),MATCH(P$3,SEACats,0)))</f>
        <v/>
      </c>
      <c r="Q72" s="266" t="str">
        <f ca="1">IF($C72="","",INDEX(INDIRECT("MCDAScores_SEA_"&amp;$C72),MATCH('SEA Input'!Q76,INDIRECT("SEAScore_"&amp;$C72),0),MATCH(Q$3,SEACats,0)))</f>
        <v/>
      </c>
      <c r="R72" s="266" t="str">
        <f ca="1">IF($C72="","",INDEX(INDIRECT("MCDAScores_SEA_"&amp;$C72),MATCH('SEA Input'!R76,INDIRECT("SEAScore_"&amp;$C72),0),MATCH(R$3,SEACats,0)))</f>
        <v/>
      </c>
      <c r="S72" s="266" t="str">
        <f ca="1">IF($C72="","",INDEX(INDIRECT("MCDAScores_SEA_"&amp;$C72),MATCH('SEA Input'!S76,INDIRECT("SEAScore_"&amp;$C72),0),MATCH(S$3,SEACats,0)))</f>
        <v/>
      </c>
      <c r="T72" s="266" t="str">
        <f ca="1">IF($C72="","",INDEX(INDIRECT("MCDAScores_SEA_"&amp;$C72),MATCH('SEA Input'!T76,INDIRECT("SEAScore_"&amp;$C72),0),MATCH(T$3,SEACats,0)))</f>
        <v/>
      </c>
    </row>
    <row r="73" spans="1:20" s="243" customFormat="1" x14ac:dyDescent="0.25">
      <c r="A73" s="309"/>
      <c r="B73" s="309"/>
      <c r="C73" s="265" t="str">
        <f>IF(B72="","","C_Pos")</f>
        <v/>
      </c>
      <c r="D73" s="266" t="str">
        <f ca="1">IF($C73="","",INDEX(INDIRECT("MCDAScores_SEA_"&amp;$C73),MATCH('SEA Input'!D77,INDIRECT("SEAScore_"&amp;$C73),0),MATCH(D$3,SEACats,0)))</f>
        <v/>
      </c>
      <c r="E73" s="266" t="str">
        <f ca="1">IF($C73="","",INDEX(INDIRECT("MCDAScores_SEA_"&amp;$C73),MATCH('SEA Input'!E77,INDIRECT("SEAScore_"&amp;$C73),0),MATCH(E$3,SEACats,0)))</f>
        <v/>
      </c>
      <c r="F73" s="266" t="str">
        <f ca="1">IF($C73="","",INDEX(INDIRECT("MCDAScores_SEA_"&amp;$C73),MATCH('SEA Input'!F77,INDIRECT("SEAScore_"&amp;$C73),0),MATCH(F$3,SEACats,0)))</f>
        <v/>
      </c>
      <c r="G73" s="266" t="str">
        <f ca="1">IF($C73="","",INDEX(INDIRECT("MCDAScores_SEA_"&amp;$C73),MATCH('SEA Input'!G77,INDIRECT("SEAScore_"&amp;$C73),0),MATCH(G$3,SEACats,0)))</f>
        <v/>
      </c>
      <c r="H73" s="266" t="str">
        <f ca="1">IF($C73="","",INDEX(INDIRECT("MCDAScores_SEA_"&amp;$C73),MATCH('SEA Input'!H77,INDIRECT("SEAScore_"&amp;$C73),0),MATCH(H$3,SEACats,0)))</f>
        <v/>
      </c>
      <c r="I73" s="266" t="str">
        <f ca="1">IF($C73="","",INDEX(INDIRECT("MCDAScores_SEA_"&amp;$C73),MATCH('SEA Input'!I77,INDIRECT("SEAScore_"&amp;$C73),0),MATCH(I$3,SEACats,0)))</f>
        <v/>
      </c>
      <c r="J73" s="266" t="str">
        <f ca="1">IF($C73="","",INDEX(INDIRECT("MCDAScores_SEA_"&amp;$C73),MATCH('SEA Input'!J77,INDIRECT("SEAScore_"&amp;$C73),0),MATCH(J$3,SEACats,0)))</f>
        <v/>
      </c>
      <c r="K73" s="266" t="str">
        <f ca="1">IF($C73="","",INDEX(INDIRECT("MCDAScores_SEA_"&amp;$C73),MATCH('SEA Input'!K77,INDIRECT("SEAScore_"&amp;$C73),0),MATCH(K$3,SEACats,0)))</f>
        <v/>
      </c>
      <c r="L73" s="266" t="str">
        <f ca="1">IF($C73="","",INDEX(INDIRECT("MCDAScores_SEA_"&amp;$C73),MATCH('SEA Input'!L77,INDIRECT("SEAScore_"&amp;$C73),0),MATCH(L$3,SEACats,0)))</f>
        <v/>
      </c>
      <c r="M73" s="266" t="str">
        <f ca="1">IF($C73="","",INDEX(INDIRECT("MCDAScores_SEA_"&amp;$C73),MATCH('SEA Input'!M77,INDIRECT("SEAScore_"&amp;$C73),0),MATCH(M$3,SEACats,0)))</f>
        <v/>
      </c>
      <c r="N73" s="266" t="str">
        <f ca="1">IF($C73="","",INDEX(INDIRECT("MCDAScores_SEA_"&amp;$C73),MATCH('SEA Input'!N77,INDIRECT("SEAScore_"&amp;$C73),0),MATCH(N$3,SEACats,0)))</f>
        <v/>
      </c>
      <c r="O73" s="266" t="str">
        <f ca="1">IF($C73="","",INDEX(INDIRECT("MCDAScores_SEA_"&amp;$C73),MATCH('SEA Input'!O77,INDIRECT("SEAScore_"&amp;$C73),0),MATCH(O$3,SEACats,0)))</f>
        <v/>
      </c>
      <c r="P73" s="266" t="str">
        <f ca="1">IF($C73="","",INDEX(INDIRECT("MCDAScores_SEA_"&amp;$C73),MATCH('SEA Input'!P77,INDIRECT("SEAScore_"&amp;$C73),0),MATCH(P$3,SEACats,0)))</f>
        <v/>
      </c>
      <c r="Q73" s="266" t="str">
        <f ca="1">IF($C73="","",INDEX(INDIRECT("MCDAScores_SEA_"&amp;$C73),MATCH('SEA Input'!Q77,INDIRECT("SEAScore_"&amp;$C73),0),MATCH(Q$3,SEACats,0)))</f>
        <v/>
      </c>
      <c r="R73" s="266" t="str">
        <f ca="1">IF($C73="","",INDEX(INDIRECT("MCDAScores_SEA_"&amp;$C73),MATCH('SEA Input'!R77,INDIRECT("SEAScore_"&amp;$C73),0),MATCH(R$3,SEACats,0)))</f>
        <v/>
      </c>
      <c r="S73" s="266" t="str">
        <f ca="1">IF($C73="","",INDEX(INDIRECT("MCDAScores_SEA_"&amp;$C73),MATCH('SEA Input'!S77,INDIRECT("SEAScore_"&amp;$C73),0),MATCH(S$3,SEACats,0)))</f>
        <v/>
      </c>
      <c r="T73" s="266" t="str">
        <f ca="1">IF($C73="","",INDEX(INDIRECT("MCDAScores_SEA_"&amp;$C73),MATCH('SEA Input'!T77,INDIRECT("SEAScore_"&amp;$C73),0),MATCH(T$3,SEACats,0)))</f>
        <v/>
      </c>
    </row>
    <row r="74" spans="1:20" s="243" customFormat="1" x14ac:dyDescent="0.25">
      <c r="A74" s="309"/>
      <c r="B74" s="309"/>
      <c r="C74" s="265" t="str">
        <f>IF(B72="","","O_Neg")</f>
        <v/>
      </c>
      <c r="D74" s="266" t="str">
        <f ca="1">IF($C74="","",INDEX(INDIRECT("MCDAScores_SEA_"&amp;$C74),MATCH('SEA Input'!D78,INDIRECT("SEAScore_"&amp;$C74),0),MATCH(D$3,SEACats,0)))</f>
        <v/>
      </c>
      <c r="E74" s="266" t="str">
        <f ca="1">IF($C74="","",INDEX(INDIRECT("MCDAScores_SEA_"&amp;$C74),MATCH('SEA Input'!E78,INDIRECT("SEAScore_"&amp;$C74),0),MATCH(E$3,SEACats,0)))</f>
        <v/>
      </c>
      <c r="F74" s="266" t="str">
        <f ca="1">IF($C74="","",INDEX(INDIRECT("MCDAScores_SEA_"&amp;$C74),MATCH('SEA Input'!F78,INDIRECT("SEAScore_"&amp;$C74),0),MATCH(F$3,SEACats,0)))</f>
        <v/>
      </c>
      <c r="G74" s="266" t="str">
        <f ca="1">IF($C74="","",INDEX(INDIRECT("MCDAScores_SEA_"&amp;$C74),MATCH('SEA Input'!G78,INDIRECT("SEAScore_"&amp;$C74),0),MATCH(G$3,SEACats,0)))</f>
        <v/>
      </c>
      <c r="H74" s="266" t="str">
        <f ca="1">IF($C74="","",INDEX(INDIRECT("MCDAScores_SEA_"&amp;$C74),MATCH('SEA Input'!H78,INDIRECT("SEAScore_"&amp;$C74),0),MATCH(H$3,SEACats,0)))</f>
        <v/>
      </c>
      <c r="I74" s="266" t="str">
        <f ca="1">IF($C74="","",INDEX(INDIRECT("MCDAScores_SEA_"&amp;$C74),MATCH('SEA Input'!I78,INDIRECT("SEAScore_"&amp;$C74),0),MATCH(I$3,SEACats,0)))</f>
        <v/>
      </c>
      <c r="J74" s="266" t="str">
        <f ca="1">IF($C74="","",INDEX(INDIRECT("MCDAScores_SEA_"&amp;$C74),MATCH('SEA Input'!J78,INDIRECT("SEAScore_"&amp;$C74),0),MATCH(J$3,SEACats,0)))</f>
        <v/>
      </c>
      <c r="K74" s="266" t="str">
        <f ca="1">IF($C74="","",INDEX(INDIRECT("MCDAScores_SEA_"&amp;$C74),MATCH('SEA Input'!K78,INDIRECT("SEAScore_"&amp;$C74),0),MATCH(K$3,SEACats,0)))</f>
        <v/>
      </c>
      <c r="L74" s="266" t="str">
        <f ca="1">IF($C74="","",INDEX(INDIRECT("MCDAScores_SEA_"&amp;$C74),MATCH('SEA Input'!L78,INDIRECT("SEAScore_"&amp;$C74),0),MATCH(L$3,SEACats,0)))</f>
        <v/>
      </c>
      <c r="M74" s="266" t="str">
        <f ca="1">IF($C74="","",INDEX(INDIRECT("MCDAScores_SEA_"&amp;$C74),MATCH('SEA Input'!M78,INDIRECT("SEAScore_"&amp;$C74),0),MATCH(M$3,SEACats,0)))</f>
        <v/>
      </c>
      <c r="N74" s="266" t="str">
        <f ca="1">IF($C74="","",INDEX(INDIRECT("MCDAScores_SEA_"&amp;$C74),MATCH('SEA Input'!N78,INDIRECT("SEAScore_"&amp;$C74),0),MATCH(N$3,SEACats,0)))</f>
        <v/>
      </c>
      <c r="O74" s="266" t="str">
        <f ca="1">IF($C74="","",INDEX(INDIRECT("MCDAScores_SEA_"&amp;$C74),MATCH('SEA Input'!O78,INDIRECT("SEAScore_"&amp;$C74),0),MATCH(O$3,SEACats,0)))</f>
        <v/>
      </c>
      <c r="P74" s="266" t="str">
        <f ca="1">IF($C74="","",INDEX(INDIRECT("MCDAScores_SEA_"&amp;$C74),MATCH('SEA Input'!P78,INDIRECT("SEAScore_"&amp;$C74),0),MATCH(P$3,SEACats,0)))</f>
        <v/>
      </c>
      <c r="Q74" s="266" t="str">
        <f ca="1">IF($C74="","",INDEX(INDIRECT("MCDAScores_SEA_"&amp;$C74),MATCH('SEA Input'!Q78,INDIRECT("SEAScore_"&amp;$C74),0),MATCH(Q$3,SEACats,0)))</f>
        <v/>
      </c>
      <c r="R74" s="266" t="str">
        <f ca="1">IF($C74="","",INDEX(INDIRECT("MCDAScores_SEA_"&amp;$C74),MATCH('SEA Input'!R78,INDIRECT("SEAScore_"&amp;$C74),0),MATCH(R$3,SEACats,0)))</f>
        <v/>
      </c>
      <c r="S74" s="266" t="str">
        <f ca="1">IF($C74="","",INDEX(INDIRECT("MCDAScores_SEA_"&amp;$C74),MATCH('SEA Input'!S78,INDIRECT("SEAScore_"&amp;$C74),0),MATCH(S$3,SEACats,0)))</f>
        <v/>
      </c>
      <c r="T74" s="266" t="str">
        <f ca="1">IF($C74="","",INDEX(INDIRECT("MCDAScores_SEA_"&amp;$C74),MATCH('SEA Input'!T78,INDIRECT("SEAScore_"&amp;$C74),0),MATCH(T$3,SEACats,0)))</f>
        <v/>
      </c>
    </row>
    <row r="75" spans="1:20" s="243" customFormat="1" x14ac:dyDescent="0.25">
      <c r="A75" s="309"/>
      <c r="B75" s="309"/>
      <c r="C75" s="265" t="str">
        <f>IF(B72="","","O_Pos")</f>
        <v/>
      </c>
      <c r="D75" s="266" t="str">
        <f ca="1">IF($C75="","",INDEX(INDIRECT("MCDAScores_SEA_"&amp;$C75),MATCH('SEA Input'!D79,INDIRECT("SEAScore_"&amp;$C75),0),MATCH(D$3,SEACats,0)))</f>
        <v/>
      </c>
      <c r="E75" s="266" t="str">
        <f ca="1">IF($C75="","",INDEX(INDIRECT("MCDAScores_SEA_"&amp;$C75),MATCH('SEA Input'!E79,INDIRECT("SEAScore_"&amp;$C75),0),MATCH(E$3,SEACats,0)))</f>
        <v/>
      </c>
      <c r="F75" s="266" t="str">
        <f ca="1">IF($C75="","",INDEX(INDIRECT("MCDAScores_SEA_"&amp;$C75),MATCH('SEA Input'!F79,INDIRECT("SEAScore_"&amp;$C75),0),MATCH(F$3,SEACats,0)))</f>
        <v/>
      </c>
      <c r="G75" s="266" t="str">
        <f ca="1">IF($C75="","",INDEX(INDIRECT("MCDAScores_SEA_"&amp;$C75),MATCH('SEA Input'!G79,INDIRECT("SEAScore_"&amp;$C75),0),MATCH(G$3,SEACats,0)))</f>
        <v/>
      </c>
      <c r="H75" s="266" t="str">
        <f ca="1">IF($C75="","",INDEX(INDIRECT("MCDAScores_SEA_"&amp;$C75),MATCH('SEA Input'!H79,INDIRECT("SEAScore_"&amp;$C75),0),MATCH(H$3,SEACats,0)))</f>
        <v/>
      </c>
      <c r="I75" s="266" t="str">
        <f ca="1">IF($C75="","",INDEX(INDIRECT("MCDAScores_SEA_"&amp;$C75),MATCH('SEA Input'!I79,INDIRECT("SEAScore_"&amp;$C75),0),MATCH(I$3,SEACats,0)))</f>
        <v/>
      </c>
      <c r="J75" s="266" t="str">
        <f ca="1">IF($C75="","",INDEX(INDIRECT("MCDAScores_SEA_"&amp;$C75),MATCH('SEA Input'!J79,INDIRECT("SEAScore_"&amp;$C75),0),MATCH(J$3,SEACats,0)))</f>
        <v/>
      </c>
      <c r="K75" s="266" t="str">
        <f ca="1">IF($C75="","",INDEX(INDIRECT("MCDAScores_SEA_"&amp;$C75),MATCH('SEA Input'!K79,INDIRECT("SEAScore_"&amp;$C75),0),MATCH(K$3,SEACats,0)))</f>
        <v/>
      </c>
      <c r="L75" s="266" t="str">
        <f ca="1">IF($C75="","",INDEX(INDIRECT("MCDAScores_SEA_"&amp;$C75),MATCH('SEA Input'!L79,INDIRECT("SEAScore_"&amp;$C75),0),MATCH(L$3,SEACats,0)))</f>
        <v/>
      </c>
      <c r="M75" s="266" t="str">
        <f ca="1">IF($C75="","",INDEX(INDIRECT("MCDAScores_SEA_"&amp;$C75),MATCH('SEA Input'!M79,INDIRECT("SEAScore_"&amp;$C75),0),MATCH(M$3,SEACats,0)))</f>
        <v/>
      </c>
      <c r="N75" s="266" t="str">
        <f ca="1">IF($C75="","",INDEX(INDIRECT("MCDAScores_SEA_"&amp;$C75),MATCH('SEA Input'!N79,INDIRECT("SEAScore_"&amp;$C75),0),MATCH(N$3,SEACats,0)))</f>
        <v/>
      </c>
      <c r="O75" s="266" t="str">
        <f ca="1">IF($C75="","",INDEX(INDIRECT("MCDAScores_SEA_"&amp;$C75),MATCH('SEA Input'!O79,INDIRECT("SEAScore_"&amp;$C75),0),MATCH(O$3,SEACats,0)))</f>
        <v/>
      </c>
      <c r="P75" s="266" t="str">
        <f ca="1">IF($C75="","",INDEX(INDIRECT("MCDAScores_SEA_"&amp;$C75),MATCH('SEA Input'!P79,INDIRECT("SEAScore_"&amp;$C75),0),MATCH(P$3,SEACats,0)))</f>
        <v/>
      </c>
      <c r="Q75" s="266" t="str">
        <f ca="1">IF($C75="","",INDEX(INDIRECT("MCDAScores_SEA_"&amp;$C75),MATCH('SEA Input'!Q79,INDIRECT("SEAScore_"&amp;$C75),0),MATCH(Q$3,SEACats,0)))</f>
        <v/>
      </c>
      <c r="R75" s="266" t="str">
        <f ca="1">IF($C75="","",INDEX(INDIRECT("MCDAScores_SEA_"&amp;$C75),MATCH('SEA Input'!R79,INDIRECT("SEAScore_"&amp;$C75),0),MATCH(R$3,SEACats,0)))</f>
        <v/>
      </c>
      <c r="S75" s="266" t="str">
        <f ca="1">IF($C75="","",INDEX(INDIRECT("MCDAScores_SEA_"&amp;$C75),MATCH('SEA Input'!S79,INDIRECT("SEAScore_"&amp;$C75),0),MATCH(S$3,SEACats,0)))</f>
        <v/>
      </c>
      <c r="T75" s="266" t="str">
        <f ca="1">IF($C75="","",INDEX(INDIRECT("MCDAScores_SEA_"&amp;$C75),MATCH('SEA Input'!T79,INDIRECT("SEAScore_"&amp;$C75),0),MATCH(T$3,SEACats,0)))</f>
        <v/>
      </c>
    </row>
    <row r="76" spans="1:20" s="243" customFormat="1" x14ac:dyDescent="0.25">
      <c r="A76" s="308" t="str">
        <f>IF('SEA Input'!C80="","",'SEA Input'!A80)</f>
        <v/>
      </c>
      <c r="B76" s="309" t="str">
        <f>IF('SEA Input'!C80="","",'SEA Input'!C80)</f>
        <v/>
      </c>
      <c r="C76" s="265" t="str">
        <f>IF(B76="","","C_Neg")</f>
        <v/>
      </c>
      <c r="D76" s="266" t="str">
        <f ca="1">IF($C76="","",INDEX(INDIRECT("MCDAScores_SEA_"&amp;$C76),MATCH('SEA Input'!D80,INDIRECT("SEAScore_"&amp;$C76),0),MATCH(D$3,SEACats,0)))</f>
        <v/>
      </c>
      <c r="E76" s="266" t="str">
        <f ca="1">IF($C76="","",INDEX(INDIRECT("MCDAScores_SEA_"&amp;$C76),MATCH('SEA Input'!E80,INDIRECT("SEAScore_"&amp;$C76),0),MATCH(E$3,SEACats,0)))</f>
        <v/>
      </c>
      <c r="F76" s="266" t="str">
        <f ca="1">IF($C76="","",INDEX(INDIRECT("MCDAScores_SEA_"&amp;$C76),MATCH('SEA Input'!F80,INDIRECT("SEAScore_"&amp;$C76),0),MATCH(F$3,SEACats,0)))</f>
        <v/>
      </c>
      <c r="G76" s="266" t="str">
        <f ca="1">IF($C76="","",INDEX(INDIRECT("MCDAScores_SEA_"&amp;$C76),MATCH('SEA Input'!G80,INDIRECT("SEAScore_"&amp;$C76),0),MATCH(G$3,SEACats,0)))</f>
        <v/>
      </c>
      <c r="H76" s="266" t="str">
        <f ca="1">IF($C76="","",INDEX(INDIRECT("MCDAScores_SEA_"&amp;$C76),MATCH('SEA Input'!H80,INDIRECT("SEAScore_"&amp;$C76),0),MATCH(H$3,SEACats,0)))</f>
        <v/>
      </c>
      <c r="I76" s="266" t="str">
        <f ca="1">IF($C76="","",INDEX(INDIRECT("MCDAScores_SEA_"&amp;$C76),MATCH('SEA Input'!I80,INDIRECT("SEAScore_"&amp;$C76),0),MATCH(I$3,SEACats,0)))</f>
        <v/>
      </c>
      <c r="J76" s="266" t="str">
        <f ca="1">IF($C76="","",INDEX(INDIRECT("MCDAScores_SEA_"&amp;$C76),MATCH('SEA Input'!J80,INDIRECT("SEAScore_"&amp;$C76),0),MATCH(J$3,SEACats,0)))</f>
        <v/>
      </c>
      <c r="K76" s="266" t="str">
        <f ca="1">IF($C76="","",INDEX(INDIRECT("MCDAScores_SEA_"&amp;$C76),MATCH('SEA Input'!K80,INDIRECT("SEAScore_"&amp;$C76),0),MATCH(K$3,SEACats,0)))</f>
        <v/>
      </c>
      <c r="L76" s="266" t="str">
        <f ca="1">IF($C76="","",INDEX(INDIRECT("MCDAScores_SEA_"&amp;$C76),MATCH('SEA Input'!L80,INDIRECT("SEAScore_"&amp;$C76),0),MATCH(L$3,SEACats,0)))</f>
        <v/>
      </c>
      <c r="M76" s="266" t="str">
        <f ca="1">IF($C76="","",INDEX(INDIRECT("MCDAScores_SEA_"&amp;$C76),MATCH('SEA Input'!M80,INDIRECT("SEAScore_"&amp;$C76),0),MATCH(M$3,SEACats,0)))</f>
        <v/>
      </c>
      <c r="N76" s="266" t="str">
        <f ca="1">IF($C76="","",INDEX(INDIRECT("MCDAScores_SEA_"&amp;$C76),MATCH('SEA Input'!N80,INDIRECT("SEAScore_"&amp;$C76),0),MATCH(N$3,SEACats,0)))</f>
        <v/>
      </c>
      <c r="O76" s="266" t="str">
        <f ca="1">IF($C76="","",INDEX(INDIRECT("MCDAScores_SEA_"&amp;$C76),MATCH('SEA Input'!O80,INDIRECT("SEAScore_"&amp;$C76),0),MATCH(O$3,SEACats,0)))</f>
        <v/>
      </c>
      <c r="P76" s="266" t="str">
        <f ca="1">IF($C76="","",INDEX(INDIRECT("MCDAScores_SEA_"&amp;$C76),MATCH('SEA Input'!P80,INDIRECT("SEAScore_"&amp;$C76),0),MATCH(P$3,SEACats,0)))</f>
        <v/>
      </c>
      <c r="Q76" s="266" t="str">
        <f ca="1">IF($C76="","",INDEX(INDIRECT("MCDAScores_SEA_"&amp;$C76),MATCH('SEA Input'!Q80,INDIRECT("SEAScore_"&amp;$C76),0),MATCH(Q$3,SEACats,0)))</f>
        <v/>
      </c>
      <c r="R76" s="266" t="str">
        <f ca="1">IF($C76="","",INDEX(INDIRECT("MCDAScores_SEA_"&amp;$C76),MATCH('SEA Input'!R80,INDIRECT("SEAScore_"&amp;$C76),0),MATCH(R$3,SEACats,0)))</f>
        <v/>
      </c>
      <c r="S76" s="266" t="str">
        <f ca="1">IF($C76="","",INDEX(INDIRECT("MCDAScores_SEA_"&amp;$C76),MATCH('SEA Input'!S80,INDIRECT("SEAScore_"&amp;$C76),0),MATCH(S$3,SEACats,0)))</f>
        <v/>
      </c>
      <c r="T76" s="266" t="str">
        <f ca="1">IF($C76="","",INDEX(INDIRECT("MCDAScores_SEA_"&amp;$C76),MATCH('SEA Input'!T80,INDIRECT("SEAScore_"&amp;$C76),0),MATCH(T$3,SEACats,0)))</f>
        <v/>
      </c>
    </row>
    <row r="77" spans="1:20" s="243" customFormat="1" x14ac:dyDescent="0.25">
      <c r="A77" s="309"/>
      <c r="B77" s="309"/>
      <c r="C77" s="265" t="str">
        <f>IF(B76="","","C_Pos")</f>
        <v/>
      </c>
      <c r="D77" s="266" t="str">
        <f ca="1">IF($C77="","",INDEX(INDIRECT("MCDAScores_SEA_"&amp;$C77),MATCH('SEA Input'!D81,INDIRECT("SEAScore_"&amp;$C77),0),MATCH(D$3,SEACats,0)))</f>
        <v/>
      </c>
      <c r="E77" s="266" t="str">
        <f ca="1">IF($C77="","",INDEX(INDIRECT("MCDAScores_SEA_"&amp;$C77),MATCH('SEA Input'!E81,INDIRECT("SEAScore_"&amp;$C77),0),MATCH(E$3,SEACats,0)))</f>
        <v/>
      </c>
      <c r="F77" s="266" t="str">
        <f ca="1">IF($C77="","",INDEX(INDIRECT("MCDAScores_SEA_"&amp;$C77),MATCH('SEA Input'!F81,INDIRECT("SEAScore_"&amp;$C77),0),MATCH(F$3,SEACats,0)))</f>
        <v/>
      </c>
      <c r="G77" s="266" t="str">
        <f ca="1">IF($C77="","",INDEX(INDIRECT("MCDAScores_SEA_"&amp;$C77),MATCH('SEA Input'!G81,INDIRECT("SEAScore_"&amp;$C77),0),MATCH(G$3,SEACats,0)))</f>
        <v/>
      </c>
      <c r="H77" s="266" t="str">
        <f ca="1">IF($C77="","",INDEX(INDIRECT("MCDAScores_SEA_"&amp;$C77),MATCH('SEA Input'!H81,INDIRECT("SEAScore_"&amp;$C77),0),MATCH(H$3,SEACats,0)))</f>
        <v/>
      </c>
      <c r="I77" s="266" t="str">
        <f ca="1">IF($C77="","",INDEX(INDIRECT("MCDAScores_SEA_"&amp;$C77),MATCH('SEA Input'!I81,INDIRECT("SEAScore_"&amp;$C77),0),MATCH(I$3,SEACats,0)))</f>
        <v/>
      </c>
      <c r="J77" s="266" t="str">
        <f ca="1">IF($C77="","",INDEX(INDIRECT("MCDAScores_SEA_"&amp;$C77),MATCH('SEA Input'!J81,INDIRECT("SEAScore_"&amp;$C77),0),MATCH(J$3,SEACats,0)))</f>
        <v/>
      </c>
      <c r="K77" s="266" t="str">
        <f ca="1">IF($C77="","",INDEX(INDIRECT("MCDAScores_SEA_"&amp;$C77),MATCH('SEA Input'!K81,INDIRECT("SEAScore_"&amp;$C77),0),MATCH(K$3,SEACats,0)))</f>
        <v/>
      </c>
      <c r="L77" s="266" t="str">
        <f ca="1">IF($C77="","",INDEX(INDIRECT("MCDAScores_SEA_"&amp;$C77),MATCH('SEA Input'!L81,INDIRECT("SEAScore_"&amp;$C77),0),MATCH(L$3,SEACats,0)))</f>
        <v/>
      </c>
      <c r="M77" s="266" t="str">
        <f ca="1">IF($C77="","",INDEX(INDIRECT("MCDAScores_SEA_"&amp;$C77),MATCH('SEA Input'!M81,INDIRECT("SEAScore_"&amp;$C77),0),MATCH(M$3,SEACats,0)))</f>
        <v/>
      </c>
      <c r="N77" s="266" t="str">
        <f ca="1">IF($C77="","",INDEX(INDIRECT("MCDAScores_SEA_"&amp;$C77),MATCH('SEA Input'!N81,INDIRECT("SEAScore_"&amp;$C77),0),MATCH(N$3,SEACats,0)))</f>
        <v/>
      </c>
      <c r="O77" s="266" t="str">
        <f ca="1">IF($C77="","",INDEX(INDIRECT("MCDAScores_SEA_"&amp;$C77),MATCH('SEA Input'!O81,INDIRECT("SEAScore_"&amp;$C77),0),MATCH(O$3,SEACats,0)))</f>
        <v/>
      </c>
      <c r="P77" s="266" t="str">
        <f ca="1">IF($C77="","",INDEX(INDIRECT("MCDAScores_SEA_"&amp;$C77),MATCH('SEA Input'!P81,INDIRECT("SEAScore_"&amp;$C77),0),MATCH(P$3,SEACats,0)))</f>
        <v/>
      </c>
      <c r="Q77" s="266" t="str">
        <f ca="1">IF($C77="","",INDEX(INDIRECT("MCDAScores_SEA_"&amp;$C77),MATCH('SEA Input'!Q81,INDIRECT("SEAScore_"&amp;$C77),0),MATCH(Q$3,SEACats,0)))</f>
        <v/>
      </c>
      <c r="R77" s="266" t="str">
        <f ca="1">IF($C77="","",INDEX(INDIRECT("MCDAScores_SEA_"&amp;$C77),MATCH('SEA Input'!R81,INDIRECT("SEAScore_"&amp;$C77),0),MATCH(R$3,SEACats,0)))</f>
        <v/>
      </c>
      <c r="S77" s="266" t="str">
        <f ca="1">IF($C77="","",INDEX(INDIRECT("MCDAScores_SEA_"&amp;$C77),MATCH('SEA Input'!S81,INDIRECT("SEAScore_"&amp;$C77),0),MATCH(S$3,SEACats,0)))</f>
        <v/>
      </c>
      <c r="T77" s="266" t="str">
        <f ca="1">IF($C77="","",INDEX(INDIRECT("MCDAScores_SEA_"&amp;$C77),MATCH('SEA Input'!T81,INDIRECT("SEAScore_"&amp;$C77),0),MATCH(T$3,SEACats,0)))</f>
        <v/>
      </c>
    </row>
    <row r="78" spans="1:20" s="243" customFormat="1" x14ac:dyDescent="0.25">
      <c r="A78" s="309"/>
      <c r="B78" s="309"/>
      <c r="C78" s="265" t="str">
        <f>IF(B76="","","O_Neg")</f>
        <v/>
      </c>
      <c r="D78" s="266" t="str">
        <f ca="1">IF($C78="","",INDEX(INDIRECT("MCDAScores_SEA_"&amp;$C78),MATCH('SEA Input'!D82,INDIRECT("SEAScore_"&amp;$C78),0),MATCH(D$3,SEACats,0)))</f>
        <v/>
      </c>
      <c r="E78" s="266" t="str">
        <f ca="1">IF($C78="","",INDEX(INDIRECT("MCDAScores_SEA_"&amp;$C78),MATCH('SEA Input'!E82,INDIRECT("SEAScore_"&amp;$C78),0),MATCH(E$3,SEACats,0)))</f>
        <v/>
      </c>
      <c r="F78" s="266" t="str">
        <f ca="1">IF($C78="","",INDEX(INDIRECT("MCDAScores_SEA_"&amp;$C78),MATCH('SEA Input'!F82,INDIRECT("SEAScore_"&amp;$C78),0),MATCH(F$3,SEACats,0)))</f>
        <v/>
      </c>
      <c r="G78" s="266" t="str">
        <f ca="1">IF($C78="","",INDEX(INDIRECT("MCDAScores_SEA_"&amp;$C78),MATCH('SEA Input'!G82,INDIRECT("SEAScore_"&amp;$C78),0),MATCH(G$3,SEACats,0)))</f>
        <v/>
      </c>
      <c r="H78" s="266" t="str">
        <f ca="1">IF($C78="","",INDEX(INDIRECT("MCDAScores_SEA_"&amp;$C78),MATCH('SEA Input'!H82,INDIRECT("SEAScore_"&amp;$C78),0),MATCH(H$3,SEACats,0)))</f>
        <v/>
      </c>
      <c r="I78" s="266" t="str">
        <f ca="1">IF($C78="","",INDEX(INDIRECT("MCDAScores_SEA_"&amp;$C78),MATCH('SEA Input'!I82,INDIRECT("SEAScore_"&amp;$C78),0),MATCH(I$3,SEACats,0)))</f>
        <v/>
      </c>
      <c r="J78" s="266" t="str">
        <f ca="1">IF($C78="","",INDEX(INDIRECT("MCDAScores_SEA_"&amp;$C78),MATCH('SEA Input'!J82,INDIRECT("SEAScore_"&amp;$C78),0),MATCH(J$3,SEACats,0)))</f>
        <v/>
      </c>
      <c r="K78" s="266" t="str">
        <f ca="1">IF($C78="","",INDEX(INDIRECT("MCDAScores_SEA_"&amp;$C78),MATCH('SEA Input'!K82,INDIRECT("SEAScore_"&amp;$C78),0),MATCH(K$3,SEACats,0)))</f>
        <v/>
      </c>
      <c r="L78" s="266" t="str">
        <f ca="1">IF($C78="","",INDEX(INDIRECT("MCDAScores_SEA_"&amp;$C78),MATCH('SEA Input'!L82,INDIRECT("SEAScore_"&amp;$C78),0),MATCH(L$3,SEACats,0)))</f>
        <v/>
      </c>
      <c r="M78" s="266" t="str">
        <f ca="1">IF($C78="","",INDEX(INDIRECT("MCDAScores_SEA_"&amp;$C78),MATCH('SEA Input'!M82,INDIRECT("SEAScore_"&amp;$C78),0),MATCH(M$3,SEACats,0)))</f>
        <v/>
      </c>
      <c r="N78" s="266" t="str">
        <f ca="1">IF($C78="","",INDEX(INDIRECT("MCDAScores_SEA_"&amp;$C78),MATCH('SEA Input'!N82,INDIRECT("SEAScore_"&amp;$C78),0),MATCH(N$3,SEACats,0)))</f>
        <v/>
      </c>
      <c r="O78" s="266" t="str">
        <f ca="1">IF($C78="","",INDEX(INDIRECT("MCDAScores_SEA_"&amp;$C78),MATCH('SEA Input'!O82,INDIRECT("SEAScore_"&amp;$C78),0),MATCH(O$3,SEACats,0)))</f>
        <v/>
      </c>
      <c r="P78" s="266" t="str">
        <f ca="1">IF($C78="","",INDEX(INDIRECT("MCDAScores_SEA_"&amp;$C78),MATCH('SEA Input'!P82,INDIRECT("SEAScore_"&amp;$C78),0),MATCH(P$3,SEACats,0)))</f>
        <v/>
      </c>
      <c r="Q78" s="266" t="str">
        <f ca="1">IF($C78="","",INDEX(INDIRECT("MCDAScores_SEA_"&amp;$C78),MATCH('SEA Input'!Q82,INDIRECT("SEAScore_"&amp;$C78),0),MATCH(Q$3,SEACats,0)))</f>
        <v/>
      </c>
      <c r="R78" s="266" t="str">
        <f ca="1">IF($C78="","",INDEX(INDIRECT("MCDAScores_SEA_"&amp;$C78),MATCH('SEA Input'!R82,INDIRECT("SEAScore_"&amp;$C78),0),MATCH(R$3,SEACats,0)))</f>
        <v/>
      </c>
      <c r="S78" s="266" t="str">
        <f ca="1">IF($C78="","",INDEX(INDIRECT("MCDAScores_SEA_"&amp;$C78),MATCH('SEA Input'!S82,INDIRECT("SEAScore_"&amp;$C78),0),MATCH(S$3,SEACats,0)))</f>
        <v/>
      </c>
      <c r="T78" s="266" t="str">
        <f ca="1">IF($C78="","",INDEX(INDIRECT("MCDAScores_SEA_"&amp;$C78),MATCH('SEA Input'!T82,INDIRECT("SEAScore_"&amp;$C78),0),MATCH(T$3,SEACats,0)))</f>
        <v/>
      </c>
    </row>
    <row r="79" spans="1:20" s="243" customFormat="1" x14ac:dyDescent="0.25">
      <c r="A79" s="309"/>
      <c r="B79" s="309"/>
      <c r="C79" s="265" t="str">
        <f>IF(B76="","","O_Pos")</f>
        <v/>
      </c>
      <c r="D79" s="266" t="str">
        <f ca="1">IF($C79="","",INDEX(INDIRECT("MCDAScores_SEA_"&amp;$C79),MATCH('SEA Input'!D83,INDIRECT("SEAScore_"&amp;$C79),0),MATCH(D$3,SEACats,0)))</f>
        <v/>
      </c>
      <c r="E79" s="266" t="str">
        <f ca="1">IF($C79="","",INDEX(INDIRECT("MCDAScores_SEA_"&amp;$C79),MATCH('SEA Input'!E83,INDIRECT("SEAScore_"&amp;$C79),0),MATCH(E$3,SEACats,0)))</f>
        <v/>
      </c>
      <c r="F79" s="266" t="str">
        <f ca="1">IF($C79="","",INDEX(INDIRECT("MCDAScores_SEA_"&amp;$C79),MATCH('SEA Input'!F83,INDIRECT("SEAScore_"&amp;$C79),0),MATCH(F$3,SEACats,0)))</f>
        <v/>
      </c>
      <c r="G79" s="266" t="str">
        <f ca="1">IF($C79="","",INDEX(INDIRECT("MCDAScores_SEA_"&amp;$C79),MATCH('SEA Input'!G83,INDIRECT("SEAScore_"&amp;$C79),0),MATCH(G$3,SEACats,0)))</f>
        <v/>
      </c>
      <c r="H79" s="266" t="str">
        <f ca="1">IF($C79="","",INDEX(INDIRECT("MCDAScores_SEA_"&amp;$C79),MATCH('SEA Input'!H83,INDIRECT("SEAScore_"&amp;$C79),0),MATCH(H$3,SEACats,0)))</f>
        <v/>
      </c>
      <c r="I79" s="266" t="str">
        <f ca="1">IF($C79="","",INDEX(INDIRECT("MCDAScores_SEA_"&amp;$C79),MATCH('SEA Input'!I83,INDIRECT("SEAScore_"&amp;$C79),0),MATCH(I$3,SEACats,0)))</f>
        <v/>
      </c>
      <c r="J79" s="266" t="str">
        <f ca="1">IF($C79="","",INDEX(INDIRECT("MCDAScores_SEA_"&amp;$C79),MATCH('SEA Input'!J83,INDIRECT("SEAScore_"&amp;$C79),0),MATCH(J$3,SEACats,0)))</f>
        <v/>
      </c>
      <c r="K79" s="266" t="str">
        <f ca="1">IF($C79="","",INDEX(INDIRECT("MCDAScores_SEA_"&amp;$C79),MATCH('SEA Input'!K83,INDIRECT("SEAScore_"&amp;$C79),0),MATCH(K$3,SEACats,0)))</f>
        <v/>
      </c>
      <c r="L79" s="266" t="str">
        <f ca="1">IF($C79="","",INDEX(INDIRECT("MCDAScores_SEA_"&amp;$C79),MATCH('SEA Input'!L83,INDIRECT("SEAScore_"&amp;$C79),0),MATCH(L$3,SEACats,0)))</f>
        <v/>
      </c>
      <c r="M79" s="266" t="str">
        <f ca="1">IF($C79="","",INDEX(INDIRECT("MCDAScores_SEA_"&amp;$C79),MATCH('SEA Input'!M83,INDIRECT("SEAScore_"&amp;$C79),0),MATCH(M$3,SEACats,0)))</f>
        <v/>
      </c>
      <c r="N79" s="266" t="str">
        <f ca="1">IF($C79="","",INDEX(INDIRECT("MCDAScores_SEA_"&amp;$C79),MATCH('SEA Input'!N83,INDIRECT("SEAScore_"&amp;$C79),0),MATCH(N$3,SEACats,0)))</f>
        <v/>
      </c>
      <c r="O79" s="266" t="str">
        <f ca="1">IF($C79="","",INDEX(INDIRECT("MCDAScores_SEA_"&amp;$C79),MATCH('SEA Input'!O83,INDIRECT("SEAScore_"&amp;$C79),0),MATCH(O$3,SEACats,0)))</f>
        <v/>
      </c>
      <c r="P79" s="266" t="str">
        <f ca="1">IF($C79="","",INDEX(INDIRECT("MCDAScores_SEA_"&amp;$C79),MATCH('SEA Input'!P83,INDIRECT("SEAScore_"&amp;$C79),0),MATCH(P$3,SEACats,0)))</f>
        <v/>
      </c>
      <c r="Q79" s="266" t="str">
        <f ca="1">IF($C79="","",INDEX(INDIRECT("MCDAScores_SEA_"&amp;$C79),MATCH('SEA Input'!Q83,INDIRECT("SEAScore_"&amp;$C79),0),MATCH(Q$3,SEACats,0)))</f>
        <v/>
      </c>
      <c r="R79" s="266" t="str">
        <f ca="1">IF($C79="","",INDEX(INDIRECT("MCDAScores_SEA_"&amp;$C79),MATCH('SEA Input'!R83,INDIRECT("SEAScore_"&amp;$C79),0),MATCH(R$3,SEACats,0)))</f>
        <v/>
      </c>
      <c r="S79" s="266" t="str">
        <f ca="1">IF($C79="","",INDEX(INDIRECT("MCDAScores_SEA_"&amp;$C79),MATCH('SEA Input'!S83,INDIRECT("SEAScore_"&amp;$C79),0),MATCH(S$3,SEACats,0)))</f>
        <v/>
      </c>
      <c r="T79" s="266" t="str">
        <f ca="1">IF($C79="","",INDEX(INDIRECT("MCDAScores_SEA_"&amp;$C79),MATCH('SEA Input'!T83,INDIRECT("SEAScore_"&amp;$C79),0),MATCH(T$3,SEACats,0)))</f>
        <v/>
      </c>
    </row>
    <row r="80" spans="1:20" s="243" customFormat="1" x14ac:dyDescent="0.25">
      <c r="A80" s="308" t="str">
        <f>IF('SEA Input'!C84="","",'SEA Input'!A84)</f>
        <v/>
      </c>
      <c r="B80" s="309" t="str">
        <f>IF('SEA Input'!C84="","",'SEA Input'!C84)</f>
        <v/>
      </c>
      <c r="C80" s="265" t="str">
        <f>IF(B80="","","C_Neg")</f>
        <v/>
      </c>
      <c r="D80" s="266" t="str">
        <f ca="1">IF($C80="","",INDEX(INDIRECT("MCDAScores_SEA_"&amp;$C80),MATCH('SEA Input'!D84,INDIRECT("SEAScore_"&amp;$C80),0),MATCH(D$3,SEACats,0)))</f>
        <v/>
      </c>
      <c r="E80" s="266" t="str">
        <f ca="1">IF($C80="","",INDEX(INDIRECT("MCDAScores_SEA_"&amp;$C80),MATCH('SEA Input'!E84,INDIRECT("SEAScore_"&amp;$C80),0),MATCH(E$3,SEACats,0)))</f>
        <v/>
      </c>
      <c r="F80" s="266" t="str">
        <f ca="1">IF($C80="","",INDEX(INDIRECT("MCDAScores_SEA_"&amp;$C80),MATCH('SEA Input'!F84,INDIRECT("SEAScore_"&amp;$C80),0),MATCH(F$3,SEACats,0)))</f>
        <v/>
      </c>
      <c r="G80" s="266" t="str">
        <f ca="1">IF($C80="","",INDEX(INDIRECT("MCDAScores_SEA_"&amp;$C80),MATCH('SEA Input'!G84,INDIRECT("SEAScore_"&amp;$C80),0),MATCH(G$3,SEACats,0)))</f>
        <v/>
      </c>
      <c r="H80" s="266" t="str">
        <f ca="1">IF($C80="","",INDEX(INDIRECT("MCDAScores_SEA_"&amp;$C80),MATCH('SEA Input'!H84,INDIRECT("SEAScore_"&amp;$C80),0),MATCH(H$3,SEACats,0)))</f>
        <v/>
      </c>
      <c r="I80" s="266" t="str">
        <f ca="1">IF($C80="","",INDEX(INDIRECT("MCDAScores_SEA_"&amp;$C80),MATCH('SEA Input'!I84,INDIRECT("SEAScore_"&amp;$C80),0),MATCH(I$3,SEACats,0)))</f>
        <v/>
      </c>
      <c r="J80" s="266" t="str">
        <f ca="1">IF($C80="","",INDEX(INDIRECT("MCDAScores_SEA_"&amp;$C80),MATCH('SEA Input'!J84,INDIRECT("SEAScore_"&amp;$C80),0),MATCH(J$3,SEACats,0)))</f>
        <v/>
      </c>
      <c r="K80" s="266" t="str">
        <f ca="1">IF($C80="","",INDEX(INDIRECT("MCDAScores_SEA_"&amp;$C80),MATCH('SEA Input'!K84,INDIRECT("SEAScore_"&amp;$C80),0),MATCH(K$3,SEACats,0)))</f>
        <v/>
      </c>
      <c r="L80" s="266" t="str">
        <f ca="1">IF($C80="","",INDEX(INDIRECT("MCDAScores_SEA_"&amp;$C80),MATCH('SEA Input'!L84,INDIRECT("SEAScore_"&amp;$C80),0),MATCH(L$3,SEACats,0)))</f>
        <v/>
      </c>
      <c r="M80" s="266" t="str">
        <f ca="1">IF($C80="","",INDEX(INDIRECT("MCDAScores_SEA_"&amp;$C80),MATCH('SEA Input'!M84,INDIRECT("SEAScore_"&amp;$C80),0),MATCH(M$3,SEACats,0)))</f>
        <v/>
      </c>
      <c r="N80" s="266" t="str">
        <f ca="1">IF($C80="","",INDEX(INDIRECT("MCDAScores_SEA_"&amp;$C80),MATCH('SEA Input'!N84,INDIRECT("SEAScore_"&amp;$C80),0),MATCH(N$3,SEACats,0)))</f>
        <v/>
      </c>
      <c r="O80" s="266" t="str">
        <f ca="1">IF($C80="","",INDEX(INDIRECT("MCDAScores_SEA_"&amp;$C80),MATCH('SEA Input'!O84,INDIRECT("SEAScore_"&amp;$C80),0),MATCH(O$3,SEACats,0)))</f>
        <v/>
      </c>
      <c r="P80" s="266" t="str">
        <f ca="1">IF($C80="","",INDEX(INDIRECT("MCDAScores_SEA_"&amp;$C80),MATCH('SEA Input'!P84,INDIRECT("SEAScore_"&amp;$C80),0),MATCH(P$3,SEACats,0)))</f>
        <v/>
      </c>
      <c r="Q80" s="266" t="str">
        <f ca="1">IF($C80="","",INDEX(INDIRECT("MCDAScores_SEA_"&amp;$C80),MATCH('SEA Input'!Q84,INDIRECT("SEAScore_"&amp;$C80),0),MATCH(Q$3,SEACats,0)))</f>
        <v/>
      </c>
      <c r="R80" s="266" t="str">
        <f ca="1">IF($C80="","",INDEX(INDIRECT("MCDAScores_SEA_"&amp;$C80),MATCH('SEA Input'!R84,INDIRECT("SEAScore_"&amp;$C80),0),MATCH(R$3,SEACats,0)))</f>
        <v/>
      </c>
      <c r="S80" s="266" t="str">
        <f ca="1">IF($C80="","",INDEX(INDIRECT("MCDAScores_SEA_"&amp;$C80),MATCH('SEA Input'!S84,INDIRECT("SEAScore_"&amp;$C80),0),MATCH(S$3,SEACats,0)))</f>
        <v/>
      </c>
      <c r="T80" s="266" t="str">
        <f ca="1">IF($C80="","",INDEX(INDIRECT("MCDAScores_SEA_"&amp;$C80),MATCH('SEA Input'!T84,INDIRECT("SEAScore_"&amp;$C80),0),MATCH(T$3,SEACats,0)))</f>
        <v/>
      </c>
    </row>
    <row r="81" spans="1:20" s="243" customFormat="1" x14ac:dyDescent="0.25">
      <c r="A81" s="309"/>
      <c r="B81" s="309"/>
      <c r="C81" s="265" t="str">
        <f>IF(B80="","","C_Pos")</f>
        <v/>
      </c>
      <c r="D81" s="266" t="str">
        <f ca="1">IF($C81="","",INDEX(INDIRECT("MCDAScores_SEA_"&amp;$C81),MATCH('SEA Input'!D85,INDIRECT("SEAScore_"&amp;$C81),0),MATCH(D$3,SEACats,0)))</f>
        <v/>
      </c>
      <c r="E81" s="266" t="str">
        <f ca="1">IF($C81="","",INDEX(INDIRECT("MCDAScores_SEA_"&amp;$C81),MATCH('SEA Input'!E85,INDIRECT("SEAScore_"&amp;$C81),0),MATCH(E$3,SEACats,0)))</f>
        <v/>
      </c>
      <c r="F81" s="266" t="str">
        <f ca="1">IF($C81="","",INDEX(INDIRECT("MCDAScores_SEA_"&amp;$C81),MATCH('SEA Input'!F85,INDIRECT("SEAScore_"&amp;$C81),0),MATCH(F$3,SEACats,0)))</f>
        <v/>
      </c>
      <c r="G81" s="266" t="str">
        <f ca="1">IF($C81="","",INDEX(INDIRECT("MCDAScores_SEA_"&amp;$C81),MATCH('SEA Input'!G85,INDIRECT("SEAScore_"&amp;$C81),0),MATCH(G$3,SEACats,0)))</f>
        <v/>
      </c>
      <c r="H81" s="266" t="str">
        <f ca="1">IF($C81="","",INDEX(INDIRECT("MCDAScores_SEA_"&amp;$C81),MATCH('SEA Input'!H85,INDIRECT("SEAScore_"&amp;$C81),0),MATCH(H$3,SEACats,0)))</f>
        <v/>
      </c>
      <c r="I81" s="266" t="str">
        <f ca="1">IF($C81="","",INDEX(INDIRECT("MCDAScores_SEA_"&amp;$C81),MATCH('SEA Input'!I85,INDIRECT("SEAScore_"&amp;$C81),0),MATCH(I$3,SEACats,0)))</f>
        <v/>
      </c>
      <c r="J81" s="266" t="str">
        <f ca="1">IF($C81="","",INDEX(INDIRECT("MCDAScores_SEA_"&amp;$C81),MATCH('SEA Input'!J85,INDIRECT("SEAScore_"&amp;$C81),0),MATCH(J$3,SEACats,0)))</f>
        <v/>
      </c>
      <c r="K81" s="266" t="str">
        <f ca="1">IF($C81="","",INDEX(INDIRECT("MCDAScores_SEA_"&amp;$C81),MATCH('SEA Input'!K85,INDIRECT("SEAScore_"&amp;$C81),0),MATCH(K$3,SEACats,0)))</f>
        <v/>
      </c>
      <c r="L81" s="266" t="str">
        <f ca="1">IF($C81="","",INDEX(INDIRECT("MCDAScores_SEA_"&amp;$C81),MATCH('SEA Input'!L85,INDIRECT("SEAScore_"&amp;$C81),0),MATCH(L$3,SEACats,0)))</f>
        <v/>
      </c>
      <c r="M81" s="266" t="str">
        <f ca="1">IF($C81="","",INDEX(INDIRECT("MCDAScores_SEA_"&amp;$C81),MATCH('SEA Input'!M85,INDIRECT("SEAScore_"&amp;$C81),0),MATCH(M$3,SEACats,0)))</f>
        <v/>
      </c>
      <c r="N81" s="266" t="str">
        <f ca="1">IF($C81="","",INDEX(INDIRECT("MCDAScores_SEA_"&amp;$C81),MATCH('SEA Input'!N85,INDIRECT("SEAScore_"&amp;$C81),0),MATCH(N$3,SEACats,0)))</f>
        <v/>
      </c>
      <c r="O81" s="266" t="str">
        <f ca="1">IF($C81="","",INDEX(INDIRECT("MCDAScores_SEA_"&amp;$C81),MATCH('SEA Input'!O85,INDIRECT("SEAScore_"&amp;$C81),0),MATCH(O$3,SEACats,0)))</f>
        <v/>
      </c>
      <c r="P81" s="266" t="str">
        <f ca="1">IF($C81="","",INDEX(INDIRECT("MCDAScores_SEA_"&amp;$C81),MATCH('SEA Input'!P85,INDIRECT("SEAScore_"&amp;$C81),0),MATCH(P$3,SEACats,0)))</f>
        <v/>
      </c>
      <c r="Q81" s="266" t="str">
        <f ca="1">IF($C81="","",INDEX(INDIRECT("MCDAScores_SEA_"&amp;$C81),MATCH('SEA Input'!Q85,INDIRECT("SEAScore_"&amp;$C81),0),MATCH(Q$3,SEACats,0)))</f>
        <v/>
      </c>
      <c r="R81" s="266" t="str">
        <f ca="1">IF($C81="","",INDEX(INDIRECT("MCDAScores_SEA_"&amp;$C81),MATCH('SEA Input'!R85,INDIRECT("SEAScore_"&amp;$C81),0),MATCH(R$3,SEACats,0)))</f>
        <v/>
      </c>
      <c r="S81" s="266" t="str">
        <f ca="1">IF($C81="","",INDEX(INDIRECT("MCDAScores_SEA_"&amp;$C81),MATCH('SEA Input'!S85,INDIRECT("SEAScore_"&amp;$C81),0),MATCH(S$3,SEACats,0)))</f>
        <v/>
      </c>
      <c r="T81" s="266" t="str">
        <f ca="1">IF($C81="","",INDEX(INDIRECT("MCDAScores_SEA_"&amp;$C81),MATCH('SEA Input'!T85,INDIRECT("SEAScore_"&amp;$C81),0),MATCH(T$3,SEACats,0)))</f>
        <v/>
      </c>
    </row>
    <row r="82" spans="1:20" s="243" customFormat="1" x14ac:dyDescent="0.25">
      <c r="A82" s="309"/>
      <c r="B82" s="309"/>
      <c r="C82" s="265" t="str">
        <f>IF(B80="","","O_Neg")</f>
        <v/>
      </c>
      <c r="D82" s="266" t="str">
        <f ca="1">IF($C82="","",INDEX(INDIRECT("MCDAScores_SEA_"&amp;$C82),MATCH('SEA Input'!D86,INDIRECT("SEAScore_"&amp;$C82),0),MATCH(D$3,SEACats,0)))</f>
        <v/>
      </c>
      <c r="E82" s="266" t="str">
        <f ca="1">IF($C82="","",INDEX(INDIRECT("MCDAScores_SEA_"&amp;$C82),MATCH('SEA Input'!E86,INDIRECT("SEAScore_"&amp;$C82),0),MATCH(E$3,SEACats,0)))</f>
        <v/>
      </c>
      <c r="F82" s="266" t="str">
        <f ca="1">IF($C82="","",INDEX(INDIRECT("MCDAScores_SEA_"&amp;$C82),MATCH('SEA Input'!F86,INDIRECT("SEAScore_"&amp;$C82),0),MATCH(F$3,SEACats,0)))</f>
        <v/>
      </c>
      <c r="G82" s="266" t="str">
        <f ca="1">IF($C82="","",INDEX(INDIRECT("MCDAScores_SEA_"&amp;$C82),MATCH('SEA Input'!G86,INDIRECT("SEAScore_"&amp;$C82),0),MATCH(G$3,SEACats,0)))</f>
        <v/>
      </c>
      <c r="H82" s="266" t="str">
        <f ca="1">IF($C82="","",INDEX(INDIRECT("MCDAScores_SEA_"&amp;$C82),MATCH('SEA Input'!H86,INDIRECT("SEAScore_"&amp;$C82),0),MATCH(H$3,SEACats,0)))</f>
        <v/>
      </c>
      <c r="I82" s="266" t="str">
        <f ca="1">IF($C82="","",INDEX(INDIRECT("MCDAScores_SEA_"&amp;$C82),MATCH('SEA Input'!I86,INDIRECT("SEAScore_"&amp;$C82),0),MATCH(I$3,SEACats,0)))</f>
        <v/>
      </c>
      <c r="J82" s="266" t="str">
        <f ca="1">IF($C82="","",INDEX(INDIRECT("MCDAScores_SEA_"&amp;$C82),MATCH('SEA Input'!J86,INDIRECT("SEAScore_"&amp;$C82),0),MATCH(J$3,SEACats,0)))</f>
        <v/>
      </c>
      <c r="K82" s="266" t="str">
        <f ca="1">IF($C82="","",INDEX(INDIRECT("MCDAScores_SEA_"&amp;$C82),MATCH('SEA Input'!K86,INDIRECT("SEAScore_"&amp;$C82),0),MATCH(K$3,SEACats,0)))</f>
        <v/>
      </c>
      <c r="L82" s="266" t="str">
        <f ca="1">IF($C82="","",INDEX(INDIRECT("MCDAScores_SEA_"&amp;$C82),MATCH('SEA Input'!L86,INDIRECT("SEAScore_"&amp;$C82),0),MATCH(L$3,SEACats,0)))</f>
        <v/>
      </c>
      <c r="M82" s="266" t="str">
        <f ca="1">IF($C82="","",INDEX(INDIRECT("MCDAScores_SEA_"&amp;$C82),MATCH('SEA Input'!M86,INDIRECT("SEAScore_"&amp;$C82),0),MATCH(M$3,SEACats,0)))</f>
        <v/>
      </c>
      <c r="N82" s="266" t="str">
        <f ca="1">IF($C82="","",INDEX(INDIRECT("MCDAScores_SEA_"&amp;$C82),MATCH('SEA Input'!N86,INDIRECT("SEAScore_"&amp;$C82),0),MATCH(N$3,SEACats,0)))</f>
        <v/>
      </c>
      <c r="O82" s="266" t="str">
        <f ca="1">IF($C82="","",INDEX(INDIRECT("MCDAScores_SEA_"&amp;$C82),MATCH('SEA Input'!O86,INDIRECT("SEAScore_"&amp;$C82),0),MATCH(O$3,SEACats,0)))</f>
        <v/>
      </c>
      <c r="P82" s="266" t="str">
        <f ca="1">IF($C82="","",INDEX(INDIRECT("MCDAScores_SEA_"&amp;$C82),MATCH('SEA Input'!P86,INDIRECT("SEAScore_"&amp;$C82),0),MATCH(P$3,SEACats,0)))</f>
        <v/>
      </c>
      <c r="Q82" s="266" t="str">
        <f ca="1">IF($C82="","",INDEX(INDIRECT("MCDAScores_SEA_"&amp;$C82),MATCH('SEA Input'!Q86,INDIRECT("SEAScore_"&amp;$C82),0),MATCH(Q$3,SEACats,0)))</f>
        <v/>
      </c>
      <c r="R82" s="266" t="str">
        <f ca="1">IF($C82="","",INDEX(INDIRECT("MCDAScores_SEA_"&amp;$C82),MATCH('SEA Input'!R86,INDIRECT("SEAScore_"&amp;$C82),0),MATCH(R$3,SEACats,0)))</f>
        <v/>
      </c>
      <c r="S82" s="266" t="str">
        <f ca="1">IF($C82="","",INDEX(INDIRECT("MCDAScores_SEA_"&amp;$C82),MATCH('SEA Input'!S86,INDIRECT("SEAScore_"&amp;$C82),0),MATCH(S$3,SEACats,0)))</f>
        <v/>
      </c>
      <c r="T82" s="266" t="str">
        <f ca="1">IF($C82="","",INDEX(INDIRECT("MCDAScores_SEA_"&amp;$C82),MATCH('SEA Input'!T86,INDIRECT("SEAScore_"&amp;$C82),0),MATCH(T$3,SEACats,0)))</f>
        <v/>
      </c>
    </row>
    <row r="83" spans="1:20" s="243" customFormat="1" x14ac:dyDescent="0.25">
      <c r="A83" s="309"/>
      <c r="B83" s="309"/>
      <c r="C83" s="265" t="str">
        <f>IF(B80="","","O_Pos")</f>
        <v/>
      </c>
      <c r="D83" s="266" t="str">
        <f ca="1">IF($C83="","",INDEX(INDIRECT("MCDAScores_SEA_"&amp;$C83),MATCH('SEA Input'!D87,INDIRECT("SEAScore_"&amp;$C83),0),MATCH(D$3,SEACats,0)))</f>
        <v/>
      </c>
      <c r="E83" s="266" t="str">
        <f ca="1">IF($C83="","",INDEX(INDIRECT("MCDAScores_SEA_"&amp;$C83),MATCH('SEA Input'!E87,INDIRECT("SEAScore_"&amp;$C83),0),MATCH(E$3,SEACats,0)))</f>
        <v/>
      </c>
      <c r="F83" s="266" t="str">
        <f ca="1">IF($C83="","",INDEX(INDIRECT("MCDAScores_SEA_"&amp;$C83),MATCH('SEA Input'!F87,INDIRECT("SEAScore_"&amp;$C83),0),MATCH(F$3,SEACats,0)))</f>
        <v/>
      </c>
      <c r="G83" s="266" t="str">
        <f ca="1">IF($C83="","",INDEX(INDIRECT("MCDAScores_SEA_"&amp;$C83),MATCH('SEA Input'!G87,INDIRECT("SEAScore_"&amp;$C83),0),MATCH(G$3,SEACats,0)))</f>
        <v/>
      </c>
      <c r="H83" s="266" t="str">
        <f ca="1">IF($C83="","",INDEX(INDIRECT("MCDAScores_SEA_"&amp;$C83),MATCH('SEA Input'!H87,INDIRECT("SEAScore_"&amp;$C83),0),MATCH(H$3,SEACats,0)))</f>
        <v/>
      </c>
      <c r="I83" s="266" t="str">
        <f ca="1">IF($C83="","",INDEX(INDIRECT("MCDAScores_SEA_"&amp;$C83),MATCH('SEA Input'!I87,INDIRECT("SEAScore_"&amp;$C83),0),MATCH(I$3,SEACats,0)))</f>
        <v/>
      </c>
      <c r="J83" s="266" t="str">
        <f ca="1">IF($C83="","",INDEX(INDIRECT("MCDAScores_SEA_"&amp;$C83),MATCH('SEA Input'!J87,INDIRECT("SEAScore_"&amp;$C83),0),MATCH(J$3,SEACats,0)))</f>
        <v/>
      </c>
      <c r="K83" s="266" t="str">
        <f ca="1">IF($C83="","",INDEX(INDIRECT("MCDAScores_SEA_"&amp;$C83),MATCH('SEA Input'!K87,INDIRECT("SEAScore_"&amp;$C83),0),MATCH(K$3,SEACats,0)))</f>
        <v/>
      </c>
      <c r="L83" s="266" t="str">
        <f ca="1">IF($C83="","",INDEX(INDIRECT("MCDAScores_SEA_"&amp;$C83),MATCH('SEA Input'!L87,INDIRECT("SEAScore_"&amp;$C83),0),MATCH(L$3,SEACats,0)))</f>
        <v/>
      </c>
      <c r="M83" s="266" t="str">
        <f ca="1">IF($C83="","",INDEX(INDIRECT("MCDAScores_SEA_"&amp;$C83),MATCH('SEA Input'!M87,INDIRECT("SEAScore_"&amp;$C83),0),MATCH(M$3,SEACats,0)))</f>
        <v/>
      </c>
      <c r="N83" s="266" t="str">
        <f ca="1">IF($C83="","",INDEX(INDIRECT("MCDAScores_SEA_"&amp;$C83),MATCH('SEA Input'!N87,INDIRECT("SEAScore_"&amp;$C83),0),MATCH(N$3,SEACats,0)))</f>
        <v/>
      </c>
      <c r="O83" s="266" t="str">
        <f ca="1">IF($C83="","",INDEX(INDIRECT("MCDAScores_SEA_"&amp;$C83),MATCH('SEA Input'!O87,INDIRECT("SEAScore_"&amp;$C83),0),MATCH(O$3,SEACats,0)))</f>
        <v/>
      </c>
      <c r="P83" s="266" t="str">
        <f ca="1">IF($C83="","",INDEX(INDIRECT("MCDAScores_SEA_"&amp;$C83),MATCH('SEA Input'!P87,INDIRECT("SEAScore_"&amp;$C83),0),MATCH(P$3,SEACats,0)))</f>
        <v/>
      </c>
      <c r="Q83" s="266" t="str">
        <f ca="1">IF($C83="","",INDEX(INDIRECT("MCDAScores_SEA_"&amp;$C83),MATCH('SEA Input'!Q87,INDIRECT("SEAScore_"&amp;$C83),0),MATCH(Q$3,SEACats,0)))</f>
        <v/>
      </c>
      <c r="R83" s="266" t="str">
        <f ca="1">IF($C83="","",INDEX(INDIRECT("MCDAScores_SEA_"&amp;$C83),MATCH('SEA Input'!R87,INDIRECT("SEAScore_"&amp;$C83),0),MATCH(R$3,SEACats,0)))</f>
        <v/>
      </c>
      <c r="S83" s="266" t="str">
        <f ca="1">IF($C83="","",INDEX(INDIRECT("MCDAScores_SEA_"&amp;$C83),MATCH('SEA Input'!S87,INDIRECT("SEAScore_"&amp;$C83),0),MATCH(S$3,SEACats,0)))</f>
        <v/>
      </c>
      <c r="T83" s="266" t="str">
        <f ca="1">IF($C83="","",INDEX(INDIRECT("MCDAScores_SEA_"&amp;$C83),MATCH('SEA Input'!T87,INDIRECT("SEAScore_"&amp;$C83),0),MATCH(T$3,SEACats,0)))</f>
        <v/>
      </c>
    </row>
    <row r="84" spans="1:20" s="243" customFormat="1" x14ac:dyDescent="0.25">
      <c r="A84" s="308" t="str">
        <f>IF('SEA Input'!C88="","",'SEA Input'!A88)</f>
        <v/>
      </c>
      <c r="B84" s="309" t="str">
        <f>IF('SEA Input'!C88="","",'SEA Input'!C88)</f>
        <v/>
      </c>
      <c r="C84" s="265" t="str">
        <f>IF(B84="","","C_Neg")</f>
        <v/>
      </c>
      <c r="D84" s="266" t="str">
        <f ca="1">IF($C84="","",INDEX(INDIRECT("MCDAScores_SEA_"&amp;$C84),MATCH('SEA Input'!D88,INDIRECT("SEAScore_"&amp;$C84),0),MATCH(D$3,SEACats,0)))</f>
        <v/>
      </c>
      <c r="E84" s="266" t="str">
        <f ca="1">IF($C84="","",INDEX(INDIRECT("MCDAScores_SEA_"&amp;$C84),MATCH('SEA Input'!E88,INDIRECT("SEAScore_"&amp;$C84),0),MATCH(E$3,SEACats,0)))</f>
        <v/>
      </c>
      <c r="F84" s="266" t="str">
        <f ca="1">IF($C84="","",INDEX(INDIRECT("MCDAScores_SEA_"&amp;$C84),MATCH('SEA Input'!F88,INDIRECT("SEAScore_"&amp;$C84),0),MATCH(F$3,SEACats,0)))</f>
        <v/>
      </c>
      <c r="G84" s="266" t="str">
        <f ca="1">IF($C84="","",INDEX(INDIRECT("MCDAScores_SEA_"&amp;$C84),MATCH('SEA Input'!G88,INDIRECT("SEAScore_"&amp;$C84),0),MATCH(G$3,SEACats,0)))</f>
        <v/>
      </c>
      <c r="H84" s="266" t="str">
        <f ca="1">IF($C84="","",INDEX(INDIRECT("MCDAScores_SEA_"&amp;$C84),MATCH('SEA Input'!H88,INDIRECT("SEAScore_"&amp;$C84),0),MATCH(H$3,SEACats,0)))</f>
        <v/>
      </c>
      <c r="I84" s="266" t="str">
        <f ca="1">IF($C84="","",INDEX(INDIRECT("MCDAScores_SEA_"&amp;$C84),MATCH('SEA Input'!I88,INDIRECT("SEAScore_"&amp;$C84),0),MATCH(I$3,SEACats,0)))</f>
        <v/>
      </c>
      <c r="J84" s="266" t="str">
        <f ca="1">IF($C84="","",INDEX(INDIRECT("MCDAScores_SEA_"&amp;$C84),MATCH('SEA Input'!J88,INDIRECT("SEAScore_"&amp;$C84),0),MATCH(J$3,SEACats,0)))</f>
        <v/>
      </c>
      <c r="K84" s="266" t="str">
        <f ca="1">IF($C84="","",INDEX(INDIRECT("MCDAScores_SEA_"&amp;$C84),MATCH('SEA Input'!K88,INDIRECT("SEAScore_"&amp;$C84),0),MATCH(K$3,SEACats,0)))</f>
        <v/>
      </c>
      <c r="L84" s="266" t="str">
        <f ca="1">IF($C84="","",INDEX(INDIRECT("MCDAScores_SEA_"&amp;$C84),MATCH('SEA Input'!L88,INDIRECT("SEAScore_"&amp;$C84),0),MATCH(L$3,SEACats,0)))</f>
        <v/>
      </c>
      <c r="M84" s="266" t="str">
        <f ca="1">IF($C84="","",INDEX(INDIRECT("MCDAScores_SEA_"&amp;$C84),MATCH('SEA Input'!M88,INDIRECT("SEAScore_"&amp;$C84),0),MATCH(M$3,SEACats,0)))</f>
        <v/>
      </c>
      <c r="N84" s="266" t="str">
        <f ca="1">IF($C84="","",INDEX(INDIRECT("MCDAScores_SEA_"&amp;$C84),MATCH('SEA Input'!N88,INDIRECT("SEAScore_"&amp;$C84),0),MATCH(N$3,SEACats,0)))</f>
        <v/>
      </c>
      <c r="O84" s="266" t="str">
        <f ca="1">IF($C84="","",INDEX(INDIRECT("MCDAScores_SEA_"&amp;$C84),MATCH('SEA Input'!O88,INDIRECT("SEAScore_"&amp;$C84),0),MATCH(O$3,SEACats,0)))</f>
        <v/>
      </c>
      <c r="P84" s="266" t="str">
        <f ca="1">IF($C84="","",INDEX(INDIRECT("MCDAScores_SEA_"&amp;$C84),MATCH('SEA Input'!P88,INDIRECT("SEAScore_"&amp;$C84),0),MATCH(P$3,SEACats,0)))</f>
        <v/>
      </c>
      <c r="Q84" s="266" t="str">
        <f ca="1">IF($C84="","",INDEX(INDIRECT("MCDAScores_SEA_"&amp;$C84),MATCH('SEA Input'!Q88,INDIRECT("SEAScore_"&amp;$C84),0),MATCH(Q$3,SEACats,0)))</f>
        <v/>
      </c>
      <c r="R84" s="266" t="str">
        <f ca="1">IF($C84="","",INDEX(INDIRECT("MCDAScores_SEA_"&amp;$C84),MATCH('SEA Input'!R88,INDIRECT("SEAScore_"&amp;$C84),0),MATCH(R$3,SEACats,0)))</f>
        <v/>
      </c>
      <c r="S84" s="266" t="str">
        <f ca="1">IF($C84="","",INDEX(INDIRECT("MCDAScores_SEA_"&amp;$C84),MATCH('SEA Input'!S88,INDIRECT("SEAScore_"&amp;$C84),0),MATCH(S$3,SEACats,0)))</f>
        <v/>
      </c>
      <c r="T84" s="266" t="str">
        <f ca="1">IF($C84="","",INDEX(INDIRECT("MCDAScores_SEA_"&amp;$C84),MATCH('SEA Input'!T88,INDIRECT("SEAScore_"&amp;$C84),0),MATCH(T$3,SEACats,0)))</f>
        <v/>
      </c>
    </row>
    <row r="85" spans="1:20" s="243" customFormat="1" x14ac:dyDescent="0.25">
      <c r="A85" s="309"/>
      <c r="B85" s="309"/>
      <c r="C85" s="265" t="str">
        <f>IF(B84="","","C_Pos")</f>
        <v/>
      </c>
      <c r="D85" s="266" t="str">
        <f ca="1">IF($C85="","",INDEX(INDIRECT("MCDAScores_SEA_"&amp;$C85),MATCH('SEA Input'!D89,INDIRECT("SEAScore_"&amp;$C85),0),MATCH(D$3,SEACats,0)))</f>
        <v/>
      </c>
      <c r="E85" s="266" t="str">
        <f ca="1">IF($C85="","",INDEX(INDIRECT("MCDAScores_SEA_"&amp;$C85),MATCH('SEA Input'!E89,INDIRECT("SEAScore_"&amp;$C85),0),MATCH(E$3,SEACats,0)))</f>
        <v/>
      </c>
      <c r="F85" s="266" t="str">
        <f ca="1">IF($C85="","",INDEX(INDIRECT("MCDAScores_SEA_"&amp;$C85),MATCH('SEA Input'!F89,INDIRECT("SEAScore_"&amp;$C85),0),MATCH(F$3,SEACats,0)))</f>
        <v/>
      </c>
      <c r="G85" s="266" t="str">
        <f ca="1">IF($C85="","",INDEX(INDIRECT("MCDAScores_SEA_"&amp;$C85),MATCH('SEA Input'!G89,INDIRECT("SEAScore_"&amp;$C85),0),MATCH(G$3,SEACats,0)))</f>
        <v/>
      </c>
      <c r="H85" s="266" t="str">
        <f ca="1">IF($C85="","",INDEX(INDIRECT("MCDAScores_SEA_"&amp;$C85),MATCH('SEA Input'!H89,INDIRECT("SEAScore_"&amp;$C85),0),MATCH(H$3,SEACats,0)))</f>
        <v/>
      </c>
      <c r="I85" s="266" t="str">
        <f ca="1">IF($C85="","",INDEX(INDIRECT("MCDAScores_SEA_"&amp;$C85),MATCH('SEA Input'!I89,INDIRECT("SEAScore_"&amp;$C85),0),MATCH(I$3,SEACats,0)))</f>
        <v/>
      </c>
      <c r="J85" s="266" t="str">
        <f ca="1">IF($C85="","",INDEX(INDIRECT("MCDAScores_SEA_"&amp;$C85),MATCH('SEA Input'!J89,INDIRECT("SEAScore_"&amp;$C85),0),MATCH(J$3,SEACats,0)))</f>
        <v/>
      </c>
      <c r="K85" s="266" t="str">
        <f ca="1">IF($C85="","",INDEX(INDIRECT("MCDAScores_SEA_"&amp;$C85),MATCH('SEA Input'!K89,INDIRECT("SEAScore_"&amp;$C85),0),MATCH(K$3,SEACats,0)))</f>
        <v/>
      </c>
      <c r="L85" s="266" t="str">
        <f ca="1">IF($C85="","",INDEX(INDIRECT("MCDAScores_SEA_"&amp;$C85),MATCH('SEA Input'!L89,INDIRECT("SEAScore_"&amp;$C85),0),MATCH(L$3,SEACats,0)))</f>
        <v/>
      </c>
      <c r="M85" s="266" t="str">
        <f ca="1">IF($C85="","",INDEX(INDIRECT("MCDAScores_SEA_"&amp;$C85),MATCH('SEA Input'!M89,INDIRECT("SEAScore_"&amp;$C85),0),MATCH(M$3,SEACats,0)))</f>
        <v/>
      </c>
      <c r="N85" s="266" t="str">
        <f ca="1">IF($C85="","",INDEX(INDIRECT("MCDAScores_SEA_"&amp;$C85),MATCH('SEA Input'!N89,INDIRECT("SEAScore_"&amp;$C85),0),MATCH(N$3,SEACats,0)))</f>
        <v/>
      </c>
      <c r="O85" s="266" t="str">
        <f ca="1">IF($C85="","",INDEX(INDIRECT("MCDAScores_SEA_"&amp;$C85),MATCH('SEA Input'!O89,INDIRECT("SEAScore_"&amp;$C85),0),MATCH(O$3,SEACats,0)))</f>
        <v/>
      </c>
      <c r="P85" s="266" t="str">
        <f ca="1">IF($C85="","",INDEX(INDIRECT("MCDAScores_SEA_"&amp;$C85),MATCH('SEA Input'!P89,INDIRECT("SEAScore_"&amp;$C85),0),MATCH(P$3,SEACats,0)))</f>
        <v/>
      </c>
      <c r="Q85" s="266" t="str">
        <f ca="1">IF($C85="","",INDEX(INDIRECT("MCDAScores_SEA_"&amp;$C85),MATCH('SEA Input'!Q89,INDIRECT("SEAScore_"&amp;$C85),0),MATCH(Q$3,SEACats,0)))</f>
        <v/>
      </c>
      <c r="R85" s="266" t="str">
        <f ca="1">IF($C85="","",INDEX(INDIRECT("MCDAScores_SEA_"&amp;$C85),MATCH('SEA Input'!R89,INDIRECT("SEAScore_"&amp;$C85),0),MATCH(R$3,SEACats,0)))</f>
        <v/>
      </c>
      <c r="S85" s="266" t="str">
        <f ca="1">IF($C85="","",INDEX(INDIRECT("MCDAScores_SEA_"&amp;$C85),MATCH('SEA Input'!S89,INDIRECT("SEAScore_"&amp;$C85),0),MATCH(S$3,SEACats,0)))</f>
        <v/>
      </c>
      <c r="T85" s="266" t="str">
        <f ca="1">IF($C85="","",INDEX(INDIRECT("MCDAScores_SEA_"&amp;$C85),MATCH('SEA Input'!T89,INDIRECT("SEAScore_"&amp;$C85),0),MATCH(T$3,SEACats,0)))</f>
        <v/>
      </c>
    </row>
    <row r="86" spans="1:20" s="243" customFormat="1" x14ac:dyDescent="0.25">
      <c r="A86" s="309"/>
      <c r="B86" s="309"/>
      <c r="C86" s="265" t="str">
        <f>IF(B84="","","O_Neg")</f>
        <v/>
      </c>
      <c r="D86" s="266" t="str">
        <f ca="1">IF($C86="","",INDEX(INDIRECT("MCDAScores_SEA_"&amp;$C86),MATCH('SEA Input'!D90,INDIRECT("SEAScore_"&amp;$C86),0),MATCH(D$3,SEACats,0)))</f>
        <v/>
      </c>
      <c r="E86" s="266" t="str">
        <f ca="1">IF($C86="","",INDEX(INDIRECT("MCDAScores_SEA_"&amp;$C86),MATCH('SEA Input'!E90,INDIRECT("SEAScore_"&amp;$C86),0),MATCH(E$3,SEACats,0)))</f>
        <v/>
      </c>
      <c r="F86" s="266" t="str">
        <f ca="1">IF($C86="","",INDEX(INDIRECT("MCDAScores_SEA_"&amp;$C86),MATCH('SEA Input'!F90,INDIRECT("SEAScore_"&amp;$C86),0),MATCH(F$3,SEACats,0)))</f>
        <v/>
      </c>
      <c r="G86" s="266" t="str">
        <f ca="1">IF($C86="","",INDEX(INDIRECT("MCDAScores_SEA_"&amp;$C86),MATCH('SEA Input'!G90,INDIRECT("SEAScore_"&amp;$C86),0),MATCH(G$3,SEACats,0)))</f>
        <v/>
      </c>
      <c r="H86" s="266" t="str">
        <f ca="1">IF($C86="","",INDEX(INDIRECT("MCDAScores_SEA_"&amp;$C86),MATCH('SEA Input'!H90,INDIRECT("SEAScore_"&amp;$C86),0),MATCH(H$3,SEACats,0)))</f>
        <v/>
      </c>
      <c r="I86" s="266" t="str">
        <f ca="1">IF($C86="","",INDEX(INDIRECT("MCDAScores_SEA_"&amp;$C86),MATCH('SEA Input'!I90,INDIRECT("SEAScore_"&amp;$C86),0),MATCH(I$3,SEACats,0)))</f>
        <v/>
      </c>
      <c r="J86" s="266" t="str">
        <f ca="1">IF($C86="","",INDEX(INDIRECT("MCDAScores_SEA_"&amp;$C86),MATCH('SEA Input'!J90,INDIRECT("SEAScore_"&amp;$C86),0),MATCH(J$3,SEACats,0)))</f>
        <v/>
      </c>
      <c r="K86" s="266" t="str">
        <f ca="1">IF($C86="","",INDEX(INDIRECT("MCDAScores_SEA_"&amp;$C86),MATCH('SEA Input'!K90,INDIRECT("SEAScore_"&amp;$C86),0),MATCH(K$3,SEACats,0)))</f>
        <v/>
      </c>
      <c r="L86" s="266" t="str">
        <f ca="1">IF($C86="","",INDEX(INDIRECT("MCDAScores_SEA_"&amp;$C86),MATCH('SEA Input'!L90,INDIRECT("SEAScore_"&amp;$C86),0),MATCH(L$3,SEACats,0)))</f>
        <v/>
      </c>
      <c r="M86" s="266" t="str">
        <f ca="1">IF($C86="","",INDEX(INDIRECT("MCDAScores_SEA_"&amp;$C86),MATCH('SEA Input'!M90,INDIRECT("SEAScore_"&amp;$C86),0),MATCH(M$3,SEACats,0)))</f>
        <v/>
      </c>
      <c r="N86" s="266" t="str">
        <f ca="1">IF($C86="","",INDEX(INDIRECT("MCDAScores_SEA_"&amp;$C86),MATCH('SEA Input'!N90,INDIRECT("SEAScore_"&amp;$C86),0),MATCH(N$3,SEACats,0)))</f>
        <v/>
      </c>
      <c r="O86" s="266" t="str">
        <f ca="1">IF($C86="","",INDEX(INDIRECT("MCDAScores_SEA_"&amp;$C86),MATCH('SEA Input'!O90,INDIRECT("SEAScore_"&amp;$C86),0),MATCH(O$3,SEACats,0)))</f>
        <v/>
      </c>
      <c r="P86" s="266" t="str">
        <f ca="1">IF($C86="","",INDEX(INDIRECT("MCDAScores_SEA_"&amp;$C86),MATCH('SEA Input'!P90,INDIRECT("SEAScore_"&amp;$C86),0),MATCH(P$3,SEACats,0)))</f>
        <v/>
      </c>
      <c r="Q86" s="266" t="str">
        <f ca="1">IF($C86="","",INDEX(INDIRECT("MCDAScores_SEA_"&amp;$C86),MATCH('SEA Input'!Q90,INDIRECT("SEAScore_"&amp;$C86),0),MATCH(Q$3,SEACats,0)))</f>
        <v/>
      </c>
      <c r="R86" s="266" t="str">
        <f ca="1">IF($C86="","",INDEX(INDIRECT("MCDAScores_SEA_"&amp;$C86),MATCH('SEA Input'!R90,INDIRECT("SEAScore_"&amp;$C86),0),MATCH(R$3,SEACats,0)))</f>
        <v/>
      </c>
      <c r="S86" s="266" t="str">
        <f ca="1">IF($C86="","",INDEX(INDIRECT("MCDAScores_SEA_"&amp;$C86),MATCH('SEA Input'!S90,INDIRECT("SEAScore_"&amp;$C86),0),MATCH(S$3,SEACats,0)))</f>
        <v/>
      </c>
      <c r="T86" s="266" t="str">
        <f ca="1">IF($C86="","",INDEX(INDIRECT("MCDAScores_SEA_"&amp;$C86),MATCH('SEA Input'!T90,INDIRECT("SEAScore_"&amp;$C86),0),MATCH(T$3,SEACats,0)))</f>
        <v/>
      </c>
    </row>
    <row r="87" spans="1:20" s="243" customFormat="1" x14ac:dyDescent="0.25">
      <c r="A87" s="309"/>
      <c r="B87" s="309"/>
      <c r="C87" s="265" t="str">
        <f>IF(B84="","","O_Pos")</f>
        <v/>
      </c>
      <c r="D87" s="266" t="str">
        <f ca="1">IF($C87="","",INDEX(INDIRECT("MCDAScores_SEA_"&amp;$C87),MATCH('SEA Input'!D91,INDIRECT("SEAScore_"&amp;$C87),0),MATCH(D$3,SEACats,0)))</f>
        <v/>
      </c>
      <c r="E87" s="266" t="str">
        <f ca="1">IF($C87="","",INDEX(INDIRECT("MCDAScores_SEA_"&amp;$C87),MATCH('SEA Input'!E91,INDIRECT("SEAScore_"&amp;$C87),0),MATCH(E$3,SEACats,0)))</f>
        <v/>
      </c>
      <c r="F87" s="266" t="str">
        <f ca="1">IF($C87="","",INDEX(INDIRECT("MCDAScores_SEA_"&amp;$C87),MATCH('SEA Input'!F91,INDIRECT("SEAScore_"&amp;$C87),0),MATCH(F$3,SEACats,0)))</f>
        <v/>
      </c>
      <c r="G87" s="266" t="str">
        <f ca="1">IF($C87="","",INDEX(INDIRECT("MCDAScores_SEA_"&amp;$C87),MATCH('SEA Input'!G91,INDIRECT("SEAScore_"&amp;$C87),0),MATCH(G$3,SEACats,0)))</f>
        <v/>
      </c>
      <c r="H87" s="266" t="str">
        <f ca="1">IF($C87="","",INDEX(INDIRECT("MCDAScores_SEA_"&amp;$C87),MATCH('SEA Input'!H91,INDIRECT("SEAScore_"&amp;$C87),0),MATCH(H$3,SEACats,0)))</f>
        <v/>
      </c>
      <c r="I87" s="266" t="str">
        <f ca="1">IF($C87="","",INDEX(INDIRECT("MCDAScores_SEA_"&amp;$C87),MATCH('SEA Input'!I91,INDIRECT("SEAScore_"&amp;$C87),0),MATCH(I$3,SEACats,0)))</f>
        <v/>
      </c>
      <c r="J87" s="266" t="str">
        <f ca="1">IF($C87="","",INDEX(INDIRECT("MCDAScores_SEA_"&amp;$C87),MATCH('SEA Input'!J91,INDIRECT("SEAScore_"&amp;$C87),0),MATCH(J$3,SEACats,0)))</f>
        <v/>
      </c>
      <c r="K87" s="266" t="str">
        <f ca="1">IF($C87="","",INDEX(INDIRECT("MCDAScores_SEA_"&amp;$C87),MATCH('SEA Input'!K91,INDIRECT("SEAScore_"&amp;$C87),0),MATCH(K$3,SEACats,0)))</f>
        <v/>
      </c>
      <c r="L87" s="266" t="str">
        <f ca="1">IF($C87="","",INDEX(INDIRECT("MCDAScores_SEA_"&amp;$C87),MATCH('SEA Input'!L91,INDIRECT("SEAScore_"&amp;$C87),0),MATCH(L$3,SEACats,0)))</f>
        <v/>
      </c>
      <c r="M87" s="266" t="str">
        <f ca="1">IF($C87="","",INDEX(INDIRECT("MCDAScores_SEA_"&amp;$C87),MATCH('SEA Input'!M91,INDIRECT("SEAScore_"&amp;$C87),0),MATCH(M$3,SEACats,0)))</f>
        <v/>
      </c>
      <c r="N87" s="266" t="str">
        <f ca="1">IF($C87="","",INDEX(INDIRECT("MCDAScores_SEA_"&amp;$C87),MATCH('SEA Input'!N91,INDIRECT("SEAScore_"&amp;$C87),0),MATCH(N$3,SEACats,0)))</f>
        <v/>
      </c>
      <c r="O87" s="266" t="str">
        <f ca="1">IF($C87="","",INDEX(INDIRECT("MCDAScores_SEA_"&amp;$C87),MATCH('SEA Input'!O91,INDIRECT("SEAScore_"&amp;$C87),0),MATCH(O$3,SEACats,0)))</f>
        <v/>
      </c>
      <c r="P87" s="266" t="str">
        <f ca="1">IF($C87="","",INDEX(INDIRECT("MCDAScores_SEA_"&amp;$C87),MATCH('SEA Input'!P91,INDIRECT("SEAScore_"&amp;$C87),0),MATCH(P$3,SEACats,0)))</f>
        <v/>
      </c>
      <c r="Q87" s="266" t="str">
        <f ca="1">IF($C87="","",INDEX(INDIRECT("MCDAScores_SEA_"&amp;$C87),MATCH('SEA Input'!Q91,INDIRECT("SEAScore_"&amp;$C87),0),MATCH(Q$3,SEACats,0)))</f>
        <v/>
      </c>
      <c r="R87" s="266" t="str">
        <f ca="1">IF($C87="","",INDEX(INDIRECT("MCDAScores_SEA_"&amp;$C87),MATCH('SEA Input'!R91,INDIRECT("SEAScore_"&amp;$C87),0),MATCH(R$3,SEACats,0)))</f>
        <v/>
      </c>
      <c r="S87" s="266" t="str">
        <f ca="1">IF($C87="","",INDEX(INDIRECT("MCDAScores_SEA_"&amp;$C87),MATCH('SEA Input'!S91,INDIRECT("SEAScore_"&amp;$C87),0),MATCH(S$3,SEACats,0)))</f>
        <v/>
      </c>
      <c r="T87" s="266" t="str">
        <f ca="1">IF($C87="","",INDEX(INDIRECT("MCDAScores_SEA_"&amp;$C87),MATCH('SEA Input'!T91,INDIRECT("SEAScore_"&amp;$C87),0),MATCH(T$3,SEACats,0)))</f>
        <v/>
      </c>
    </row>
    <row r="88" spans="1:20" s="243" customFormat="1" x14ac:dyDescent="0.25">
      <c r="A88" s="308" t="str">
        <f>IF('SEA Input'!C92="","",'SEA Input'!A92)</f>
        <v/>
      </c>
      <c r="B88" s="309" t="str">
        <f>IF('SEA Input'!C92="","",'SEA Input'!C92)</f>
        <v/>
      </c>
      <c r="C88" s="265" t="str">
        <f>IF(B88="","","C_Neg")</f>
        <v/>
      </c>
      <c r="D88" s="266" t="str">
        <f ca="1">IF($C88="","",INDEX(INDIRECT("MCDAScores_SEA_"&amp;$C88),MATCH('SEA Input'!D92,INDIRECT("SEAScore_"&amp;$C88),0),MATCH(D$3,SEACats,0)))</f>
        <v/>
      </c>
      <c r="E88" s="266" t="str">
        <f ca="1">IF($C88="","",INDEX(INDIRECT("MCDAScores_SEA_"&amp;$C88),MATCH('SEA Input'!E92,INDIRECT("SEAScore_"&amp;$C88),0),MATCH(E$3,SEACats,0)))</f>
        <v/>
      </c>
      <c r="F88" s="266" t="str">
        <f ca="1">IF($C88="","",INDEX(INDIRECT("MCDAScores_SEA_"&amp;$C88),MATCH('SEA Input'!F92,INDIRECT("SEAScore_"&amp;$C88),0),MATCH(F$3,SEACats,0)))</f>
        <v/>
      </c>
      <c r="G88" s="266" t="str">
        <f ca="1">IF($C88="","",INDEX(INDIRECT("MCDAScores_SEA_"&amp;$C88),MATCH('SEA Input'!G92,INDIRECT("SEAScore_"&amp;$C88),0),MATCH(G$3,SEACats,0)))</f>
        <v/>
      </c>
      <c r="H88" s="266" t="str">
        <f ca="1">IF($C88="","",INDEX(INDIRECT("MCDAScores_SEA_"&amp;$C88),MATCH('SEA Input'!H92,INDIRECT("SEAScore_"&amp;$C88),0),MATCH(H$3,SEACats,0)))</f>
        <v/>
      </c>
      <c r="I88" s="266" t="str">
        <f ca="1">IF($C88="","",INDEX(INDIRECT("MCDAScores_SEA_"&amp;$C88),MATCH('SEA Input'!I92,INDIRECT("SEAScore_"&amp;$C88),0),MATCH(I$3,SEACats,0)))</f>
        <v/>
      </c>
      <c r="J88" s="266" t="str">
        <f ca="1">IF($C88="","",INDEX(INDIRECT("MCDAScores_SEA_"&amp;$C88),MATCH('SEA Input'!J92,INDIRECT("SEAScore_"&amp;$C88),0),MATCH(J$3,SEACats,0)))</f>
        <v/>
      </c>
      <c r="K88" s="266" t="str">
        <f ca="1">IF($C88="","",INDEX(INDIRECT("MCDAScores_SEA_"&amp;$C88),MATCH('SEA Input'!K92,INDIRECT("SEAScore_"&amp;$C88),0),MATCH(K$3,SEACats,0)))</f>
        <v/>
      </c>
      <c r="L88" s="266" t="str">
        <f ca="1">IF($C88="","",INDEX(INDIRECT("MCDAScores_SEA_"&amp;$C88),MATCH('SEA Input'!L92,INDIRECT("SEAScore_"&amp;$C88),0),MATCH(L$3,SEACats,0)))</f>
        <v/>
      </c>
      <c r="M88" s="266" t="str">
        <f ca="1">IF($C88="","",INDEX(INDIRECT("MCDAScores_SEA_"&amp;$C88),MATCH('SEA Input'!M92,INDIRECT("SEAScore_"&amp;$C88),0),MATCH(M$3,SEACats,0)))</f>
        <v/>
      </c>
      <c r="N88" s="266" t="str">
        <f ca="1">IF($C88="","",INDEX(INDIRECT("MCDAScores_SEA_"&amp;$C88),MATCH('SEA Input'!N92,INDIRECT("SEAScore_"&amp;$C88),0),MATCH(N$3,SEACats,0)))</f>
        <v/>
      </c>
      <c r="O88" s="266" t="str">
        <f ca="1">IF($C88="","",INDEX(INDIRECT("MCDAScores_SEA_"&amp;$C88),MATCH('SEA Input'!O92,INDIRECT("SEAScore_"&amp;$C88),0),MATCH(O$3,SEACats,0)))</f>
        <v/>
      </c>
      <c r="P88" s="266" t="str">
        <f ca="1">IF($C88="","",INDEX(INDIRECT("MCDAScores_SEA_"&amp;$C88),MATCH('SEA Input'!P92,INDIRECT("SEAScore_"&amp;$C88),0),MATCH(P$3,SEACats,0)))</f>
        <v/>
      </c>
      <c r="Q88" s="266" t="str">
        <f ca="1">IF($C88="","",INDEX(INDIRECT("MCDAScores_SEA_"&amp;$C88),MATCH('SEA Input'!Q92,INDIRECT("SEAScore_"&amp;$C88),0),MATCH(Q$3,SEACats,0)))</f>
        <v/>
      </c>
      <c r="R88" s="266" t="str">
        <f ca="1">IF($C88="","",INDEX(INDIRECT("MCDAScores_SEA_"&amp;$C88),MATCH('SEA Input'!R92,INDIRECT("SEAScore_"&amp;$C88),0),MATCH(R$3,SEACats,0)))</f>
        <v/>
      </c>
      <c r="S88" s="266" t="str">
        <f ca="1">IF($C88="","",INDEX(INDIRECT("MCDAScores_SEA_"&amp;$C88),MATCH('SEA Input'!S92,INDIRECT("SEAScore_"&amp;$C88),0),MATCH(S$3,SEACats,0)))</f>
        <v/>
      </c>
      <c r="T88" s="266" t="str">
        <f ca="1">IF($C88="","",INDEX(INDIRECT("MCDAScores_SEA_"&amp;$C88),MATCH('SEA Input'!T92,INDIRECT("SEAScore_"&amp;$C88),0),MATCH(T$3,SEACats,0)))</f>
        <v/>
      </c>
    </row>
    <row r="89" spans="1:20" s="243" customFormat="1" x14ac:dyDescent="0.25">
      <c r="A89" s="309"/>
      <c r="B89" s="309"/>
      <c r="C89" s="265" t="str">
        <f>IF(B88="","","C_Pos")</f>
        <v/>
      </c>
      <c r="D89" s="266" t="str">
        <f ca="1">IF($C89="","",INDEX(INDIRECT("MCDAScores_SEA_"&amp;$C89),MATCH('SEA Input'!D93,INDIRECT("SEAScore_"&amp;$C89),0),MATCH(D$3,SEACats,0)))</f>
        <v/>
      </c>
      <c r="E89" s="266" t="str">
        <f ca="1">IF($C89="","",INDEX(INDIRECT("MCDAScores_SEA_"&amp;$C89),MATCH('SEA Input'!E93,INDIRECT("SEAScore_"&amp;$C89),0),MATCH(E$3,SEACats,0)))</f>
        <v/>
      </c>
      <c r="F89" s="266" t="str">
        <f ca="1">IF($C89="","",INDEX(INDIRECT("MCDAScores_SEA_"&amp;$C89),MATCH('SEA Input'!F93,INDIRECT("SEAScore_"&amp;$C89),0),MATCH(F$3,SEACats,0)))</f>
        <v/>
      </c>
      <c r="G89" s="266" t="str">
        <f ca="1">IF($C89="","",INDEX(INDIRECT("MCDAScores_SEA_"&amp;$C89),MATCH('SEA Input'!G93,INDIRECT("SEAScore_"&amp;$C89),0),MATCH(G$3,SEACats,0)))</f>
        <v/>
      </c>
      <c r="H89" s="266" t="str">
        <f ca="1">IF($C89="","",INDEX(INDIRECT("MCDAScores_SEA_"&amp;$C89),MATCH('SEA Input'!H93,INDIRECT("SEAScore_"&amp;$C89),0),MATCH(H$3,SEACats,0)))</f>
        <v/>
      </c>
      <c r="I89" s="266" t="str">
        <f ca="1">IF($C89="","",INDEX(INDIRECT("MCDAScores_SEA_"&amp;$C89),MATCH('SEA Input'!I93,INDIRECT("SEAScore_"&amp;$C89),0),MATCH(I$3,SEACats,0)))</f>
        <v/>
      </c>
      <c r="J89" s="266" t="str">
        <f ca="1">IF($C89="","",INDEX(INDIRECT("MCDAScores_SEA_"&amp;$C89),MATCH('SEA Input'!J93,INDIRECT("SEAScore_"&amp;$C89),0),MATCH(J$3,SEACats,0)))</f>
        <v/>
      </c>
      <c r="K89" s="266" t="str">
        <f ca="1">IF($C89="","",INDEX(INDIRECT("MCDAScores_SEA_"&amp;$C89),MATCH('SEA Input'!K93,INDIRECT("SEAScore_"&amp;$C89),0),MATCH(K$3,SEACats,0)))</f>
        <v/>
      </c>
      <c r="L89" s="266" t="str">
        <f ca="1">IF($C89="","",INDEX(INDIRECT("MCDAScores_SEA_"&amp;$C89),MATCH('SEA Input'!L93,INDIRECT("SEAScore_"&amp;$C89),0),MATCH(L$3,SEACats,0)))</f>
        <v/>
      </c>
      <c r="M89" s="266" t="str">
        <f ca="1">IF($C89="","",INDEX(INDIRECT("MCDAScores_SEA_"&amp;$C89),MATCH('SEA Input'!M93,INDIRECT("SEAScore_"&amp;$C89),0),MATCH(M$3,SEACats,0)))</f>
        <v/>
      </c>
      <c r="N89" s="266" t="str">
        <f ca="1">IF($C89="","",INDEX(INDIRECT("MCDAScores_SEA_"&amp;$C89),MATCH('SEA Input'!N93,INDIRECT("SEAScore_"&amp;$C89),0),MATCH(N$3,SEACats,0)))</f>
        <v/>
      </c>
      <c r="O89" s="266" t="str">
        <f ca="1">IF($C89="","",INDEX(INDIRECT("MCDAScores_SEA_"&amp;$C89),MATCH('SEA Input'!O93,INDIRECT("SEAScore_"&amp;$C89),0),MATCH(O$3,SEACats,0)))</f>
        <v/>
      </c>
      <c r="P89" s="266" t="str">
        <f ca="1">IF($C89="","",INDEX(INDIRECT("MCDAScores_SEA_"&amp;$C89),MATCH('SEA Input'!P93,INDIRECT("SEAScore_"&amp;$C89),0),MATCH(P$3,SEACats,0)))</f>
        <v/>
      </c>
      <c r="Q89" s="266" t="str">
        <f ca="1">IF($C89="","",INDEX(INDIRECT("MCDAScores_SEA_"&amp;$C89),MATCH('SEA Input'!Q93,INDIRECT("SEAScore_"&amp;$C89),0),MATCH(Q$3,SEACats,0)))</f>
        <v/>
      </c>
      <c r="R89" s="266" t="str">
        <f ca="1">IF($C89="","",INDEX(INDIRECT("MCDAScores_SEA_"&amp;$C89),MATCH('SEA Input'!R93,INDIRECT("SEAScore_"&amp;$C89),0),MATCH(R$3,SEACats,0)))</f>
        <v/>
      </c>
      <c r="S89" s="266" t="str">
        <f ca="1">IF($C89="","",INDEX(INDIRECT("MCDAScores_SEA_"&amp;$C89),MATCH('SEA Input'!S93,INDIRECT("SEAScore_"&amp;$C89),0),MATCH(S$3,SEACats,0)))</f>
        <v/>
      </c>
      <c r="T89" s="266" t="str">
        <f ca="1">IF($C89="","",INDEX(INDIRECT("MCDAScores_SEA_"&amp;$C89),MATCH('SEA Input'!T93,INDIRECT("SEAScore_"&amp;$C89),0),MATCH(T$3,SEACats,0)))</f>
        <v/>
      </c>
    </row>
    <row r="90" spans="1:20" s="243" customFormat="1" x14ac:dyDescent="0.25">
      <c r="A90" s="309"/>
      <c r="B90" s="309"/>
      <c r="C90" s="265" t="str">
        <f>IF(B88="","","O_Neg")</f>
        <v/>
      </c>
      <c r="D90" s="266" t="str">
        <f ca="1">IF($C90="","",INDEX(INDIRECT("MCDAScores_SEA_"&amp;$C90),MATCH('SEA Input'!D94,INDIRECT("SEAScore_"&amp;$C90),0),MATCH(D$3,SEACats,0)))</f>
        <v/>
      </c>
      <c r="E90" s="266" t="str">
        <f ca="1">IF($C90="","",INDEX(INDIRECT("MCDAScores_SEA_"&amp;$C90),MATCH('SEA Input'!E94,INDIRECT("SEAScore_"&amp;$C90),0),MATCH(E$3,SEACats,0)))</f>
        <v/>
      </c>
      <c r="F90" s="266" t="str">
        <f ca="1">IF($C90="","",INDEX(INDIRECT("MCDAScores_SEA_"&amp;$C90),MATCH('SEA Input'!F94,INDIRECT("SEAScore_"&amp;$C90),0),MATCH(F$3,SEACats,0)))</f>
        <v/>
      </c>
      <c r="G90" s="266" t="str">
        <f ca="1">IF($C90="","",INDEX(INDIRECT("MCDAScores_SEA_"&amp;$C90),MATCH('SEA Input'!G94,INDIRECT("SEAScore_"&amp;$C90),0),MATCH(G$3,SEACats,0)))</f>
        <v/>
      </c>
      <c r="H90" s="266" t="str">
        <f ca="1">IF($C90="","",INDEX(INDIRECT("MCDAScores_SEA_"&amp;$C90),MATCH('SEA Input'!H94,INDIRECT("SEAScore_"&amp;$C90),0),MATCH(H$3,SEACats,0)))</f>
        <v/>
      </c>
      <c r="I90" s="266" t="str">
        <f ca="1">IF($C90="","",INDEX(INDIRECT("MCDAScores_SEA_"&amp;$C90),MATCH('SEA Input'!I94,INDIRECT("SEAScore_"&amp;$C90),0),MATCH(I$3,SEACats,0)))</f>
        <v/>
      </c>
      <c r="J90" s="266" t="str">
        <f ca="1">IF($C90="","",INDEX(INDIRECT("MCDAScores_SEA_"&amp;$C90),MATCH('SEA Input'!J94,INDIRECT("SEAScore_"&amp;$C90),0),MATCH(J$3,SEACats,0)))</f>
        <v/>
      </c>
      <c r="K90" s="266" t="str">
        <f ca="1">IF($C90="","",INDEX(INDIRECT("MCDAScores_SEA_"&amp;$C90),MATCH('SEA Input'!K94,INDIRECT("SEAScore_"&amp;$C90),0),MATCH(K$3,SEACats,0)))</f>
        <v/>
      </c>
      <c r="L90" s="266" t="str">
        <f ca="1">IF($C90="","",INDEX(INDIRECT("MCDAScores_SEA_"&amp;$C90),MATCH('SEA Input'!L94,INDIRECT("SEAScore_"&amp;$C90),0),MATCH(L$3,SEACats,0)))</f>
        <v/>
      </c>
      <c r="M90" s="266" t="str">
        <f ca="1">IF($C90="","",INDEX(INDIRECT("MCDAScores_SEA_"&amp;$C90),MATCH('SEA Input'!M94,INDIRECT("SEAScore_"&amp;$C90),0),MATCH(M$3,SEACats,0)))</f>
        <v/>
      </c>
      <c r="N90" s="266" t="str">
        <f ca="1">IF($C90="","",INDEX(INDIRECT("MCDAScores_SEA_"&amp;$C90),MATCH('SEA Input'!N94,INDIRECT("SEAScore_"&amp;$C90),0),MATCH(N$3,SEACats,0)))</f>
        <v/>
      </c>
      <c r="O90" s="266" t="str">
        <f ca="1">IF($C90="","",INDEX(INDIRECT("MCDAScores_SEA_"&amp;$C90),MATCH('SEA Input'!O94,INDIRECT("SEAScore_"&amp;$C90),0),MATCH(O$3,SEACats,0)))</f>
        <v/>
      </c>
      <c r="P90" s="266" t="str">
        <f ca="1">IF($C90="","",INDEX(INDIRECT("MCDAScores_SEA_"&amp;$C90),MATCH('SEA Input'!P94,INDIRECT("SEAScore_"&amp;$C90),0),MATCH(P$3,SEACats,0)))</f>
        <v/>
      </c>
      <c r="Q90" s="266" t="str">
        <f ca="1">IF($C90="","",INDEX(INDIRECT("MCDAScores_SEA_"&amp;$C90),MATCH('SEA Input'!Q94,INDIRECT("SEAScore_"&amp;$C90),0),MATCH(Q$3,SEACats,0)))</f>
        <v/>
      </c>
      <c r="R90" s="266" t="str">
        <f ca="1">IF($C90="","",INDEX(INDIRECT("MCDAScores_SEA_"&amp;$C90),MATCH('SEA Input'!R94,INDIRECT("SEAScore_"&amp;$C90),0),MATCH(R$3,SEACats,0)))</f>
        <v/>
      </c>
      <c r="S90" s="266" t="str">
        <f ca="1">IF($C90="","",INDEX(INDIRECT("MCDAScores_SEA_"&amp;$C90),MATCH('SEA Input'!S94,INDIRECT("SEAScore_"&amp;$C90),0),MATCH(S$3,SEACats,0)))</f>
        <v/>
      </c>
      <c r="T90" s="266" t="str">
        <f ca="1">IF($C90="","",INDEX(INDIRECT("MCDAScores_SEA_"&amp;$C90),MATCH('SEA Input'!T94,INDIRECT("SEAScore_"&amp;$C90),0),MATCH(T$3,SEACats,0)))</f>
        <v/>
      </c>
    </row>
    <row r="91" spans="1:20" s="243" customFormat="1" x14ac:dyDescent="0.25">
      <c r="A91" s="309"/>
      <c r="B91" s="309"/>
      <c r="C91" s="265" t="str">
        <f>IF(B88="","","O_Pos")</f>
        <v/>
      </c>
      <c r="D91" s="266" t="str">
        <f ca="1">IF($C91="","",INDEX(INDIRECT("MCDAScores_SEA_"&amp;$C91),MATCH('SEA Input'!D95,INDIRECT("SEAScore_"&amp;$C91),0),MATCH(D$3,SEACats,0)))</f>
        <v/>
      </c>
      <c r="E91" s="266" t="str">
        <f ca="1">IF($C91="","",INDEX(INDIRECT("MCDAScores_SEA_"&amp;$C91),MATCH('SEA Input'!E95,INDIRECT("SEAScore_"&amp;$C91),0),MATCH(E$3,SEACats,0)))</f>
        <v/>
      </c>
      <c r="F91" s="266" t="str">
        <f ca="1">IF($C91="","",INDEX(INDIRECT("MCDAScores_SEA_"&amp;$C91),MATCH('SEA Input'!F95,INDIRECT("SEAScore_"&amp;$C91),0),MATCH(F$3,SEACats,0)))</f>
        <v/>
      </c>
      <c r="G91" s="266" t="str">
        <f ca="1">IF($C91="","",INDEX(INDIRECT("MCDAScores_SEA_"&amp;$C91),MATCH('SEA Input'!G95,INDIRECT("SEAScore_"&amp;$C91),0),MATCH(G$3,SEACats,0)))</f>
        <v/>
      </c>
      <c r="H91" s="266" t="str">
        <f ca="1">IF($C91="","",INDEX(INDIRECT("MCDAScores_SEA_"&amp;$C91),MATCH('SEA Input'!H95,INDIRECT("SEAScore_"&amp;$C91),0),MATCH(H$3,SEACats,0)))</f>
        <v/>
      </c>
      <c r="I91" s="266" t="str">
        <f ca="1">IF($C91="","",INDEX(INDIRECT("MCDAScores_SEA_"&amp;$C91),MATCH('SEA Input'!I95,INDIRECT("SEAScore_"&amp;$C91),0),MATCH(I$3,SEACats,0)))</f>
        <v/>
      </c>
      <c r="J91" s="266" t="str">
        <f ca="1">IF($C91="","",INDEX(INDIRECT("MCDAScores_SEA_"&amp;$C91),MATCH('SEA Input'!J95,INDIRECT("SEAScore_"&amp;$C91),0),MATCH(J$3,SEACats,0)))</f>
        <v/>
      </c>
      <c r="K91" s="266" t="str">
        <f ca="1">IF($C91="","",INDEX(INDIRECT("MCDAScores_SEA_"&amp;$C91),MATCH('SEA Input'!K95,INDIRECT("SEAScore_"&amp;$C91),0),MATCH(K$3,SEACats,0)))</f>
        <v/>
      </c>
      <c r="L91" s="266" t="str">
        <f ca="1">IF($C91="","",INDEX(INDIRECT("MCDAScores_SEA_"&amp;$C91),MATCH('SEA Input'!L95,INDIRECT("SEAScore_"&amp;$C91),0),MATCH(L$3,SEACats,0)))</f>
        <v/>
      </c>
      <c r="M91" s="266" t="str">
        <f ca="1">IF($C91="","",INDEX(INDIRECT("MCDAScores_SEA_"&amp;$C91),MATCH('SEA Input'!M95,INDIRECT("SEAScore_"&amp;$C91),0),MATCH(M$3,SEACats,0)))</f>
        <v/>
      </c>
      <c r="N91" s="266" t="str">
        <f ca="1">IF($C91="","",INDEX(INDIRECT("MCDAScores_SEA_"&amp;$C91),MATCH('SEA Input'!N95,INDIRECT("SEAScore_"&amp;$C91),0),MATCH(N$3,SEACats,0)))</f>
        <v/>
      </c>
      <c r="O91" s="266" t="str">
        <f ca="1">IF($C91="","",INDEX(INDIRECT("MCDAScores_SEA_"&amp;$C91),MATCH('SEA Input'!O95,INDIRECT("SEAScore_"&amp;$C91),0),MATCH(O$3,SEACats,0)))</f>
        <v/>
      </c>
      <c r="P91" s="266" t="str">
        <f ca="1">IF($C91="","",INDEX(INDIRECT("MCDAScores_SEA_"&amp;$C91),MATCH('SEA Input'!P95,INDIRECT("SEAScore_"&amp;$C91),0),MATCH(P$3,SEACats,0)))</f>
        <v/>
      </c>
      <c r="Q91" s="266" t="str">
        <f ca="1">IF($C91="","",INDEX(INDIRECT("MCDAScores_SEA_"&amp;$C91),MATCH('SEA Input'!Q95,INDIRECT("SEAScore_"&amp;$C91),0),MATCH(Q$3,SEACats,0)))</f>
        <v/>
      </c>
      <c r="R91" s="266" t="str">
        <f ca="1">IF($C91="","",INDEX(INDIRECT("MCDAScores_SEA_"&amp;$C91),MATCH('SEA Input'!R95,INDIRECT("SEAScore_"&amp;$C91),0),MATCH(R$3,SEACats,0)))</f>
        <v/>
      </c>
      <c r="S91" s="266" t="str">
        <f ca="1">IF($C91="","",INDEX(INDIRECT("MCDAScores_SEA_"&amp;$C91),MATCH('SEA Input'!S95,INDIRECT("SEAScore_"&amp;$C91),0),MATCH(S$3,SEACats,0)))</f>
        <v/>
      </c>
      <c r="T91" s="266" t="str">
        <f ca="1">IF($C91="","",INDEX(INDIRECT("MCDAScores_SEA_"&amp;$C91),MATCH('SEA Input'!T95,INDIRECT("SEAScore_"&amp;$C91),0),MATCH(T$3,SEACats,0)))</f>
        <v/>
      </c>
    </row>
    <row r="92" spans="1:20" s="243" customFormat="1" x14ac:dyDescent="0.25">
      <c r="A92" s="308" t="str">
        <f>IF('SEA Input'!C96="","",'SEA Input'!A96)</f>
        <v/>
      </c>
      <c r="B92" s="309" t="str">
        <f>IF('SEA Input'!C96="","",'SEA Input'!C96)</f>
        <v/>
      </c>
      <c r="C92" s="265" t="str">
        <f>IF(B92="","","C_Neg")</f>
        <v/>
      </c>
      <c r="D92" s="266" t="str">
        <f ca="1">IF($C92="","",INDEX(INDIRECT("MCDAScores_SEA_"&amp;$C92),MATCH('SEA Input'!D96,INDIRECT("SEAScore_"&amp;$C92),0),MATCH(D$3,SEACats,0)))</f>
        <v/>
      </c>
      <c r="E92" s="266" t="str">
        <f ca="1">IF($C92="","",INDEX(INDIRECT("MCDAScores_SEA_"&amp;$C92),MATCH('SEA Input'!E96,INDIRECT("SEAScore_"&amp;$C92),0),MATCH(E$3,SEACats,0)))</f>
        <v/>
      </c>
      <c r="F92" s="266" t="str">
        <f ca="1">IF($C92="","",INDEX(INDIRECT("MCDAScores_SEA_"&amp;$C92),MATCH('SEA Input'!F96,INDIRECT("SEAScore_"&amp;$C92),0),MATCH(F$3,SEACats,0)))</f>
        <v/>
      </c>
      <c r="G92" s="266" t="str">
        <f ca="1">IF($C92="","",INDEX(INDIRECT("MCDAScores_SEA_"&amp;$C92),MATCH('SEA Input'!G96,INDIRECT("SEAScore_"&amp;$C92),0),MATCH(G$3,SEACats,0)))</f>
        <v/>
      </c>
      <c r="H92" s="266" t="str">
        <f ca="1">IF($C92="","",INDEX(INDIRECT("MCDAScores_SEA_"&amp;$C92),MATCH('SEA Input'!H96,INDIRECT("SEAScore_"&amp;$C92),0),MATCH(H$3,SEACats,0)))</f>
        <v/>
      </c>
      <c r="I92" s="266" t="str">
        <f ca="1">IF($C92="","",INDEX(INDIRECT("MCDAScores_SEA_"&amp;$C92),MATCH('SEA Input'!I96,INDIRECT("SEAScore_"&amp;$C92),0),MATCH(I$3,SEACats,0)))</f>
        <v/>
      </c>
      <c r="J92" s="266" t="str">
        <f ca="1">IF($C92="","",INDEX(INDIRECT("MCDAScores_SEA_"&amp;$C92),MATCH('SEA Input'!J96,INDIRECT("SEAScore_"&amp;$C92),0),MATCH(J$3,SEACats,0)))</f>
        <v/>
      </c>
      <c r="K92" s="266" t="str">
        <f ca="1">IF($C92="","",INDEX(INDIRECT("MCDAScores_SEA_"&amp;$C92),MATCH('SEA Input'!K96,INDIRECT("SEAScore_"&amp;$C92),0),MATCH(K$3,SEACats,0)))</f>
        <v/>
      </c>
      <c r="L92" s="266" t="str">
        <f ca="1">IF($C92="","",INDEX(INDIRECT("MCDAScores_SEA_"&amp;$C92),MATCH('SEA Input'!L96,INDIRECT("SEAScore_"&amp;$C92),0),MATCH(L$3,SEACats,0)))</f>
        <v/>
      </c>
      <c r="M92" s="266" t="str">
        <f ca="1">IF($C92="","",INDEX(INDIRECT("MCDAScores_SEA_"&amp;$C92),MATCH('SEA Input'!M96,INDIRECT("SEAScore_"&amp;$C92),0),MATCH(M$3,SEACats,0)))</f>
        <v/>
      </c>
      <c r="N92" s="266" t="str">
        <f ca="1">IF($C92="","",INDEX(INDIRECT("MCDAScores_SEA_"&amp;$C92),MATCH('SEA Input'!N96,INDIRECT("SEAScore_"&amp;$C92),0),MATCH(N$3,SEACats,0)))</f>
        <v/>
      </c>
      <c r="O92" s="266" t="str">
        <f ca="1">IF($C92="","",INDEX(INDIRECT("MCDAScores_SEA_"&amp;$C92),MATCH('SEA Input'!O96,INDIRECT("SEAScore_"&amp;$C92),0),MATCH(O$3,SEACats,0)))</f>
        <v/>
      </c>
      <c r="P92" s="266" t="str">
        <f ca="1">IF($C92="","",INDEX(INDIRECT("MCDAScores_SEA_"&amp;$C92),MATCH('SEA Input'!P96,INDIRECT("SEAScore_"&amp;$C92),0),MATCH(P$3,SEACats,0)))</f>
        <v/>
      </c>
      <c r="Q92" s="266" t="str">
        <f ca="1">IF($C92="","",INDEX(INDIRECT("MCDAScores_SEA_"&amp;$C92),MATCH('SEA Input'!Q96,INDIRECT("SEAScore_"&amp;$C92),0),MATCH(Q$3,SEACats,0)))</f>
        <v/>
      </c>
      <c r="R92" s="266" t="str">
        <f ca="1">IF($C92="","",INDEX(INDIRECT("MCDAScores_SEA_"&amp;$C92),MATCH('SEA Input'!R96,INDIRECT("SEAScore_"&amp;$C92),0),MATCH(R$3,SEACats,0)))</f>
        <v/>
      </c>
      <c r="S92" s="266" t="str">
        <f ca="1">IF($C92="","",INDEX(INDIRECT("MCDAScores_SEA_"&amp;$C92),MATCH('SEA Input'!S96,INDIRECT("SEAScore_"&amp;$C92),0),MATCH(S$3,SEACats,0)))</f>
        <v/>
      </c>
      <c r="T92" s="266" t="str">
        <f ca="1">IF($C92="","",INDEX(INDIRECT("MCDAScores_SEA_"&amp;$C92),MATCH('SEA Input'!T96,INDIRECT("SEAScore_"&amp;$C92),0),MATCH(T$3,SEACats,0)))</f>
        <v/>
      </c>
    </row>
    <row r="93" spans="1:20" s="243" customFormat="1" x14ac:dyDescent="0.25">
      <c r="A93" s="309"/>
      <c r="B93" s="309"/>
      <c r="C93" s="265" t="str">
        <f>IF(B92="","","C_Pos")</f>
        <v/>
      </c>
      <c r="D93" s="266" t="str">
        <f ca="1">IF($C93="","",INDEX(INDIRECT("MCDAScores_SEA_"&amp;$C93),MATCH('SEA Input'!D97,INDIRECT("SEAScore_"&amp;$C93),0),MATCH(D$3,SEACats,0)))</f>
        <v/>
      </c>
      <c r="E93" s="266" t="str">
        <f ca="1">IF($C93="","",INDEX(INDIRECT("MCDAScores_SEA_"&amp;$C93),MATCH('SEA Input'!E97,INDIRECT("SEAScore_"&amp;$C93),0),MATCH(E$3,SEACats,0)))</f>
        <v/>
      </c>
      <c r="F93" s="266" t="str">
        <f ca="1">IF($C93="","",INDEX(INDIRECT("MCDAScores_SEA_"&amp;$C93),MATCH('SEA Input'!F97,INDIRECT("SEAScore_"&amp;$C93),0),MATCH(F$3,SEACats,0)))</f>
        <v/>
      </c>
      <c r="G93" s="266" t="str">
        <f ca="1">IF($C93="","",INDEX(INDIRECT("MCDAScores_SEA_"&amp;$C93),MATCH('SEA Input'!G97,INDIRECT("SEAScore_"&amp;$C93),0),MATCH(G$3,SEACats,0)))</f>
        <v/>
      </c>
      <c r="H93" s="266" t="str">
        <f ca="1">IF($C93="","",INDEX(INDIRECT("MCDAScores_SEA_"&amp;$C93),MATCH('SEA Input'!H97,INDIRECT("SEAScore_"&amp;$C93),0),MATCH(H$3,SEACats,0)))</f>
        <v/>
      </c>
      <c r="I93" s="266" t="str">
        <f ca="1">IF($C93="","",INDEX(INDIRECT("MCDAScores_SEA_"&amp;$C93),MATCH('SEA Input'!I97,INDIRECT("SEAScore_"&amp;$C93),0),MATCH(I$3,SEACats,0)))</f>
        <v/>
      </c>
      <c r="J93" s="266" t="str">
        <f ca="1">IF($C93="","",INDEX(INDIRECT("MCDAScores_SEA_"&amp;$C93),MATCH('SEA Input'!J97,INDIRECT("SEAScore_"&amp;$C93),0),MATCH(J$3,SEACats,0)))</f>
        <v/>
      </c>
      <c r="K93" s="266" t="str">
        <f ca="1">IF($C93="","",INDEX(INDIRECT("MCDAScores_SEA_"&amp;$C93),MATCH('SEA Input'!K97,INDIRECT("SEAScore_"&amp;$C93),0),MATCH(K$3,SEACats,0)))</f>
        <v/>
      </c>
      <c r="L93" s="266" t="str">
        <f ca="1">IF($C93="","",INDEX(INDIRECT("MCDAScores_SEA_"&amp;$C93),MATCH('SEA Input'!L97,INDIRECT("SEAScore_"&amp;$C93),0),MATCH(L$3,SEACats,0)))</f>
        <v/>
      </c>
      <c r="M93" s="266" t="str">
        <f ca="1">IF($C93="","",INDEX(INDIRECT("MCDAScores_SEA_"&amp;$C93),MATCH('SEA Input'!M97,INDIRECT("SEAScore_"&amp;$C93),0),MATCH(M$3,SEACats,0)))</f>
        <v/>
      </c>
      <c r="N93" s="266" t="str">
        <f ca="1">IF($C93="","",INDEX(INDIRECT("MCDAScores_SEA_"&amp;$C93),MATCH('SEA Input'!N97,INDIRECT("SEAScore_"&amp;$C93),0),MATCH(N$3,SEACats,0)))</f>
        <v/>
      </c>
      <c r="O93" s="266" t="str">
        <f ca="1">IF($C93="","",INDEX(INDIRECT("MCDAScores_SEA_"&amp;$C93),MATCH('SEA Input'!O97,INDIRECT("SEAScore_"&amp;$C93),0),MATCH(O$3,SEACats,0)))</f>
        <v/>
      </c>
      <c r="P93" s="266" t="str">
        <f ca="1">IF($C93="","",INDEX(INDIRECT("MCDAScores_SEA_"&amp;$C93),MATCH('SEA Input'!P97,INDIRECT("SEAScore_"&amp;$C93),0),MATCH(P$3,SEACats,0)))</f>
        <v/>
      </c>
      <c r="Q93" s="266" t="str">
        <f ca="1">IF($C93="","",INDEX(INDIRECT("MCDAScores_SEA_"&amp;$C93),MATCH('SEA Input'!Q97,INDIRECT("SEAScore_"&amp;$C93),0),MATCH(Q$3,SEACats,0)))</f>
        <v/>
      </c>
      <c r="R93" s="266" t="str">
        <f ca="1">IF($C93="","",INDEX(INDIRECT("MCDAScores_SEA_"&amp;$C93),MATCH('SEA Input'!R97,INDIRECT("SEAScore_"&amp;$C93),0),MATCH(R$3,SEACats,0)))</f>
        <v/>
      </c>
      <c r="S93" s="266" t="str">
        <f ca="1">IF($C93="","",INDEX(INDIRECT("MCDAScores_SEA_"&amp;$C93),MATCH('SEA Input'!S97,INDIRECT("SEAScore_"&amp;$C93),0),MATCH(S$3,SEACats,0)))</f>
        <v/>
      </c>
      <c r="T93" s="266" t="str">
        <f ca="1">IF($C93="","",INDEX(INDIRECT("MCDAScores_SEA_"&amp;$C93),MATCH('SEA Input'!T97,INDIRECT("SEAScore_"&amp;$C93),0),MATCH(T$3,SEACats,0)))</f>
        <v/>
      </c>
    </row>
    <row r="94" spans="1:20" s="243" customFormat="1" x14ac:dyDescent="0.25">
      <c r="A94" s="309"/>
      <c r="B94" s="309"/>
      <c r="C94" s="265" t="str">
        <f>IF(B92="","","O_Neg")</f>
        <v/>
      </c>
      <c r="D94" s="266" t="str">
        <f ca="1">IF($C94="","",INDEX(INDIRECT("MCDAScores_SEA_"&amp;$C94),MATCH('SEA Input'!D98,INDIRECT("SEAScore_"&amp;$C94),0),MATCH(D$3,SEACats,0)))</f>
        <v/>
      </c>
      <c r="E94" s="266" t="str">
        <f ca="1">IF($C94="","",INDEX(INDIRECT("MCDAScores_SEA_"&amp;$C94),MATCH('SEA Input'!E98,INDIRECT("SEAScore_"&amp;$C94),0),MATCH(E$3,SEACats,0)))</f>
        <v/>
      </c>
      <c r="F94" s="266" t="str">
        <f ca="1">IF($C94="","",INDEX(INDIRECT("MCDAScores_SEA_"&amp;$C94),MATCH('SEA Input'!F98,INDIRECT("SEAScore_"&amp;$C94),0),MATCH(F$3,SEACats,0)))</f>
        <v/>
      </c>
      <c r="G94" s="266" t="str">
        <f ca="1">IF($C94="","",INDEX(INDIRECT("MCDAScores_SEA_"&amp;$C94),MATCH('SEA Input'!G98,INDIRECT("SEAScore_"&amp;$C94),0),MATCH(G$3,SEACats,0)))</f>
        <v/>
      </c>
      <c r="H94" s="266" t="str">
        <f ca="1">IF($C94="","",INDEX(INDIRECT("MCDAScores_SEA_"&amp;$C94),MATCH('SEA Input'!H98,INDIRECT("SEAScore_"&amp;$C94),0),MATCH(H$3,SEACats,0)))</f>
        <v/>
      </c>
      <c r="I94" s="266" t="str">
        <f ca="1">IF($C94="","",INDEX(INDIRECT("MCDAScores_SEA_"&amp;$C94),MATCH('SEA Input'!I98,INDIRECT("SEAScore_"&amp;$C94),0),MATCH(I$3,SEACats,0)))</f>
        <v/>
      </c>
      <c r="J94" s="266" t="str">
        <f ca="1">IF($C94="","",INDEX(INDIRECT("MCDAScores_SEA_"&amp;$C94),MATCH('SEA Input'!J98,INDIRECT("SEAScore_"&amp;$C94),0),MATCH(J$3,SEACats,0)))</f>
        <v/>
      </c>
      <c r="K94" s="266" t="str">
        <f ca="1">IF($C94="","",INDEX(INDIRECT("MCDAScores_SEA_"&amp;$C94),MATCH('SEA Input'!K98,INDIRECT("SEAScore_"&amp;$C94),0),MATCH(K$3,SEACats,0)))</f>
        <v/>
      </c>
      <c r="L94" s="266" t="str">
        <f ca="1">IF($C94="","",INDEX(INDIRECT("MCDAScores_SEA_"&amp;$C94),MATCH('SEA Input'!L98,INDIRECT("SEAScore_"&amp;$C94),0),MATCH(L$3,SEACats,0)))</f>
        <v/>
      </c>
      <c r="M94" s="266" t="str">
        <f ca="1">IF($C94="","",INDEX(INDIRECT("MCDAScores_SEA_"&amp;$C94),MATCH('SEA Input'!M98,INDIRECT("SEAScore_"&amp;$C94),0),MATCH(M$3,SEACats,0)))</f>
        <v/>
      </c>
      <c r="N94" s="266" t="str">
        <f ca="1">IF($C94="","",INDEX(INDIRECT("MCDAScores_SEA_"&amp;$C94),MATCH('SEA Input'!N98,INDIRECT("SEAScore_"&amp;$C94),0),MATCH(N$3,SEACats,0)))</f>
        <v/>
      </c>
      <c r="O94" s="266" t="str">
        <f ca="1">IF($C94="","",INDEX(INDIRECT("MCDAScores_SEA_"&amp;$C94),MATCH('SEA Input'!O98,INDIRECT("SEAScore_"&amp;$C94),0),MATCH(O$3,SEACats,0)))</f>
        <v/>
      </c>
      <c r="P94" s="266" t="str">
        <f ca="1">IF($C94="","",INDEX(INDIRECT("MCDAScores_SEA_"&amp;$C94),MATCH('SEA Input'!P98,INDIRECT("SEAScore_"&amp;$C94),0),MATCH(P$3,SEACats,0)))</f>
        <v/>
      </c>
      <c r="Q94" s="266" t="str">
        <f ca="1">IF($C94="","",INDEX(INDIRECT("MCDAScores_SEA_"&amp;$C94),MATCH('SEA Input'!Q98,INDIRECT("SEAScore_"&amp;$C94),0),MATCH(Q$3,SEACats,0)))</f>
        <v/>
      </c>
      <c r="R94" s="266" t="str">
        <f ca="1">IF($C94="","",INDEX(INDIRECT("MCDAScores_SEA_"&amp;$C94),MATCH('SEA Input'!R98,INDIRECT("SEAScore_"&amp;$C94),0),MATCH(R$3,SEACats,0)))</f>
        <v/>
      </c>
      <c r="S94" s="266" t="str">
        <f ca="1">IF($C94="","",INDEX(INDIRECT("MCDAScores_SEA_"&amp;$C94),MATCH('SEA Input'!S98,INDIRECT("SEAScore_"&amp;$C94),0),MATCH(S$3,SEACats,0)))</f>
        <v/>
      </c>
      <c r="T94" s="266" t="str">
        <f ca="1">IF($C94="","",INDEX(INDIRECT("MCDAScores_SEA_"&amp;$C94),MATCH('SEA Input'!T98,INDIRECT("SEAScore_"&amp;$C94),0),MATCH(T$3,SEACats,0)))</f>
        <v/>
      </c>
    </row>
    <row r="95" spans="1:20" s="243" customFormat="1" x14ac:dyDescent="0.25">
      <c r="A95" s="309"/>
      <c r="B95" s="309"/>
      <c r="C95" s="265" t="str">
        <f>IF(B92="","","O_Pos")</f>
        <v/>
      </c>
      <c r="D95" s="266" t="str">
        <f ca="1">IF($C95="","",INDEX(INDIRECT("MCDAScores_SEA_"&amp;$C95),MATCH('SEA Input'!D99,INDIRECT("SEAScore_"&amp;$C95),0),MATCH(D$3,SEACats,0)))</f>
        <v/>
      </c>
      <c r="E95" s="266" t="str">
        <f ca="1">IF($C95="","",INDEX(INDIRECT("MCDAScores_SEA_"&amp;$C95),MATCH('SEA Input'!E99,INDIRECT("SEAScore_"&amp;$C95),0),MATCH(E$3,SEACats,0)))</f>
        <v/>
      </c>
      <c r="F95" s="266" t="str">
        <f ca="1">IF($C95="","",INDEX(INDIRECT("MCDAScores_SEA_"&amp;$C95),MATCH('SEA Input'!F99,INDIRECT("SEAScore_"&amp;$C95),0),MATCH(F$3,SEACats,0)))</f>
        <v/>
      </c>
      <c r="G95" s="266" t="str">
        <f ca="1">IF($C95="","",INDEX(INDIRECT("MCDAScores_SEA_"&amp;$C95),MATCH('SEA Input'!G99,INDIRECT("SEAScore_"&amp;$C95),0),MATCH(G$3,SEACats,0)))</f>
        <v/>
      </c>
      <c r="H95" s="266" t="str">
        <f ca="1">IF($C95="","",INDEX(INDIRECT("MCDAScores_SEA_"&amp;$C95),MATCH('SEA Input'!H99,INDIRECT("SEAScore_"&amp;$C95),0),MATCH(H$3,SEACats,0)))</f>
        <v/>
      </c>
      <c r="I95" s="266" t="str">
        <f ca="1">IF($C95="","",INDEX(INDIRECT("MCDAScores_SEA_"&amp;$C95),MATCH('SEA Input'!I99,INDIRECT("SEAScore_"&amp;$C95),0),MATCH(I$3,SEACats,0)))</f>
        <v/>
      </c>
      <c r="J95" s="266" t="str">
        <f ca="1">IF($C95="","",INDEX(INDIRECT("MCDAScores_SEA_"&amp;$C95),MATCH('SEA Input'!J99,INDIRECT("SEAScore_"&amp;$C95),0),MATCH(J$3,SEACats,0)))</f>
        <v/>
      </c>
      <c r="K95" s="266" t="str">
        <f ca="1">IF($C95="","",INDEX(INDIRECT("MCDAScores_SEA_"&amp;$C95),MATCH('SEA Input'!K99,INDIRECT("SEAScore_"&amp;$C95),0),MATCH(K$3,SEACats,0)))</f>
        <v/>
      </c>
      <c r="L95" s="266" t="str">
        <f ca="1">IF($C95="","",INDEX(INDIRECT("MCDAScores_SEA_"&amp;$C95),MATCH('SEA Input'!L99,INDIRECT("SEAScore_"&amp;$C95),0),MATCH(L$3,SEACats,0)))</f>
        <v/>
      </c>
      <c r="M95" s="266" t="str">
        <f ca="1">IF($C95="","",INDEX(INDIRECT("MCDAScores_SEA_"&amp;$C95),MATCH('SEA Input'!M99,INDIRECT("SEAScore_"&amp;$C95),0),MATCH(M$3,SEACats,0)))</f>
        <v/>
      </c>
      <c r="N95" s="266" t="str">
        <f ca="1">IF($C95="","",INDEX(INDIRECT("MCDAScores_SEA_"&amp;$C95),MATCH('SEA Input'!N99,INDIRECT("SEAScore_"&amp;$C95),0),MATCH(N$3,SEACats,0)))</f>
        <v/>
      </c>
      <c r="O95" s="266" t="str">
        <f ca="1">IF($C95="","",INDEX(INDIRECT("MCDAScores_SEA_"&amp;$C95),MATCH('SEA Input'!O99,INDIRECT("SEAScore_"&amp;$C95),0),MATCH(O$3,SEACats,0)))</f>
        <v/>
      </c>
      <c r="P95" s="266" t="str">
        <f ca="1">IF($C95="","",INDEX(INDIRECT("MCDAScores_SEA_"&amp;$C95),MATCH('SEA Input'!P99,INDIRECT("SEAScore_"&amp;$C95),0),MATCH(P$3,SEACats,0)))</f>
        <v/>
      </c>
      <c r="Q95" s="266" t="str">
        <f ca="1">IF($C95="","",INDEX(INDIRECT("MCDAScores_SEA_"&amp;$C95),MATCH('SEA Input'!Q99,INDIRECT("SEAScore_"&amp;$C95),0),MATCH(Q$3,SEACats,0)))</f>
        <v/>
      </c>
      <c r="R95" s="266" t="str">
        <f ca="1">IF($C95="","",INDEX(INDIRECT("MCDAScores_SEA_"&amp;$C95),MATCH('SEA Input'!R99,INDIRECT("SEAScore_"&amp;$C95),0),MATCH(R$3,SEACats,0)))</f>
        <v/>
      </c>
      <c r="S95" s="266" t="str">
        <f ca="1">IF($C95="","",INDEX(INDIRECT("MCDAScores_SEA_"&amp;$C95),MATCH('SEA Input'!S99,INDIRECT("SEAScore_"&amp;$C95),0),MATCH(S$3,SEACats,0)))</f>
        <v/>
      </c>
      <c r="T95" s="266" t="str">
        <f ca="1">IF($C95="","",INDEX(INDIRECT("MCDAScores_SEA_"&amp;$C95),MATCH('SEA Input'!T99,INDIRECT("SEAScore_"&amp;$C95),0),MATCH(T$3,SEACats,0)))</f>
        <v/>
      </c>
    </row>
    <row r="96" spans="1:20" s="243" customFormat="1" x14ac:dyDescent="0.25">
      <c r="A96" s="308" t="str">
        <f>IF('SEA Input'!C100="","",'SEA Input'!A100)</f>
        <v/>
      </c>
      <c r="B96" s="309" t="str">
        <f>IF('SEA Input'!C100="","",'SEA Input'!C100)</f>
        <v/>
      </c>
      <c r="C96" s="265" t="str">
        <f>IF(B96="","","C_Neg")</f>
        <v/>
      </c>
      <c r="D96" s="266" t="str">
        <f ca="1">IF($C96="","",INDEX(INDIRECT("MCDAScores_SEA_"&amp;$C96),MATCH('SEA Input'!D100,INDIRECT("SEAScore_"&amp;$C96),0),MATCH(D$3,SEACats,0)))</f>
        <v/>
      </c>
      <c r="E96" s="266" t="str">
        <f ca="1">IF($C96="","",INDEX(INDIRECT("MCDAScores_SEA_"&amp;$C96),MATCH('SEA Input'!E100,INDIRECT("SEAScore_"&amp;$C96),0),MATCH(E$3,SEACats,0)))</f>
        <v/>
      </c>
      <c r="F96" s="266" t="str">
        <f ca="1">IF($C96="","",INDEX(INDIRECT("MCDAScores_SEA_"&amp;$C96),MATCH('SEA Input'!F100,INDIRECT("SEAScore_"&amp;$C96),0),MATCH(F$3,SEACats,0)))</f>
        <v/>
      </c>
      <c r="G96" s="266" t="str">
        <f ca="1">IF($C96="","",INDEX(INDIRECT("MCDAScores_SEA_"&amp;$C96),MATCH('SEA Input'!G100,INDIRECT("SEAScore_"&amp;$C96),0),MATCH(G$3,SEACats,0)))</f>
        <v/>
      </c>
      <c r="H96" s="266" t="str">
        <f ca="1">IF($C96="","",INDEX(INDIRECT("MCDAScores_SEA_"&amp;$C96),MATCH('SEA Input'!H100,INDIRECT("SEAScore_"&amp;$C96),0),MATCH(H$3,SEACats,0)))</f>
        <v/>
      </c>
      <c r="I96" s="266" t="str">
        <f ca="1">IF($C96="","",INDEX(INDIRECT("MCDAScores_SEA_"&amp;$C96),MATCH('SEA Input'!I100,INDIRECT("SEAScore_"&amp;$C96),0),MATCH(I$3,SEACats,0)))</f>
        <v/>
      </c>
      <c r="J96" s="266" t="str">
        <f ca="1">IF($C96="","",INDEX(INDIRECT("MCDAScores_SEA_"&amp;$C96),MATCH('SEA Input'!J100,INDIRECT("SEAScore_"&amp;$C96),0),MATCH(J$3,SEACats,0)))</f>
        <v/>
      </c>
      <c r="K96" s="266" t="str">
        <f ca="1">IF($C96="","",INDEX(INDIRECT("MCDAScores_SEA_"&amp;$C96),MATCH('SEA Input'!K100,INDIRECT("SEAScore_"&amp;$C96),0),MATCH(K$3,SEACats,0)))</f>
        <v/>
      </c>
      <c r="L96" s="266" t="str">
        <f ca="1">IF($C96="","",INDEX(INDIRECT("MCDAScores_SEA_"&amp;$C96),MATCH('SEA Input'!L100,INDIRECT("SEAScore_"&amp;$C96),0),MATCH(L$3,SEACats,0)))</f>
        <v/>
      </c>
      <c r="M96" s="266" t="str">
        <f ca="1">IF($C96="","",INDEX(INDIRECT("MCDAScores_SEA_"&amp;$C96),MATCH('SEA Input'!M100,INDIRECT("SEAScore_"&amp;$C96),0),MATCH(M$3,SEACats,0)))</f>
        <v/>
      </c>
      <c r="N96" s="266" t="str">
        <f ca="1">IF($C96="","",INDEX(INDIRECT("MCDAScores_SEA_"&amp;$C96),MATCH('SEA Input'!N100,INDIRECT("SEAScore_"&amp;$C96),0),MATCH(N$3,SEACats,0)))</f>
        <v/>
      </c>
      <c r="O96" s="266" t="str">
        <f ca="1">IF($C96="","",INDEX(INDIRECT("MCDAScores_SEA_"&amp;$C96),MATCH('SEA Input'!O100,INDIRECT("SEAScore_"&amp;$C96),0),MATCH(O$3,SEACats,0)))</f>
        <v/>
      </c>
      <c r="P96" s="266" t="str">
        <f ca="1">IF($C96="","",INDEX(INDIRECT("MCDAScores_SEA_"&amp;$C96),MATCH('SEA Input'!P100,INDIRECT("SEAScore_"&amp;$C96),0),MATCH(P$3,SEACats,0)))</f>
        <v/>
      </c>
      <c r="Q96" s="266" t="str">
        <f ca="1">IF($C96="","",INDEX(INDIRECT("MCDAScores_SEA_"&amp;$C96),MATCH('SEA Input'!Q100,INDIRECT("SEAScore_"&amp;$C96),0),MATCH(Q$3,SEACats,0)))</f>
        <v/>
      </c>
      <c r="R96" s="266" t="str">
        <f ca="1">IF($C96="","",INDEX(INDIRECT("MCDAScores_SEA_"&amp;$C96),MATCH('SEA Input'!R100,INDIRECT("SEAScore_"&amp;$C96),0),MATCH(R$3,SEACats,0)))</f>
        <v/>
      </c>
      <c r="S96" s="266" t="str">
        <f ca="1">IF($C96="","",INDEX(INDIRECT("MCDAScores_SEA_"&amp;$C96),MATCH('SEA Input'!S100,INDIRECT("SEAScore_"&amp;$C96),0),MATCH(S$3,SEACats,0)))</f>
        <v/>
      </c>
      <c r="T96" s="266" t="str">
        <f ca="1">IF($C96="","",INDEX(INDIRECT("MCDAScores_SEA_"&amp;$C96),MATCH('SEA Input'!T100,INDIRECT("SEAScore_"&amp;$C96),0),MATCH(T$3,SEACats,0)))</f>
        <v/>
      </c>
    </row>
    <row r="97" spans="1:20" s="243" customFormat="1" x14ac:dyDescent="0.25">
      <c r="A97" s="309"/>
      <c r="B97" s="309"/>
      <c r="C97" s="265" t="str">
        <f>IF(B96="","","C_Pos")</f>
        <v/>
      </c>
      <c r="D97" s="266" t="str">
        <f ca="1">IF($C97="","",INDEX(INDIRECT("MCDAScores_SEA_"&amp;$C97),MATCH('SEA Input'!D101,INDIRECT("SEAScore_"&amp;$C97),0),MATCH(D$3,SEACats,0)))</f>
        <v/>
      </c>
      <c r="E97" s="266" t="str">
        <f ca="1">IF($C97="","",INDEX(INDIRECT("MCDAScores_SEA_"&amp;$C97),MATCH('SEA Input'!E101,INDIRECT("SEAScore_"&amp;$C97),0),MATCH(E$3,SEACats,0)))</f>
        <v/>
      </c>
      <c r="F97" s="266" t="str">
        <f ca="1">IF($C97="","",INDEX(INDIRECT("MCDAScores_SEA_"&amp;$C97),MATCH('SEA Input'!F101,INDIRECT("SEAScore_"&amp;$C97),0),MATCH(F$3,SEACats,0)))</f>
        <v/>
      </c>
      <c r="G97" s="266" t="str">
        <f ca="1">IF($C97="","",INDEX(INDIRECT("MCDAScores_SEA_"&amp;$C97),MATCH('SEA Input'!G101,INDIRECT("SEAScore_"&amp;$C97),0),MATCH(G$3,SEACats,0)))</f>
        <v/>
      </c>
      <c r="H97" s="266" t="str">
        <f ca="1">IF($C97="","",INDEX(INDIRECT("MCDAScores_SEA_"&amp;$C97),MATCH('SEA Input'!H101,INDIRECT("SEAScore_"&amp;$C97),0),MATCH(H$3,SEACats,0)))</f>
        <v/>
      </c>
      <c r="I97" s="266" t="str">
        <f ca="1">IF($C97="","",INDEX(INDIRECT("MCDAScores_SEA_"&amp;$C97),MATCH('SEA Input'!I101,INDIRECT("SEAScore_"&amp;$C97),0),MATCH(I$3,SEACats,0)))</f>
        <v/>
      </c>
      <c r="J97" s="266" t="str">
        <f ca="1">IF($C97="","",INDEX(INDIRECT("MCDAScores_SEA_"&amp;$C97),MATCH('SEA Input'!J101,INDIRECT("SEAScore_"&amp;$C97),0),MATCH(J$3,SEACats,0)))</f>
        <v/>
      </c>
      <c r="K97" s="266" t="str">
        <f ca="1">IF($C97="","",INDEX(INDIRECT("MCDAScores_SEA_"&amp;$C97),MATCH('SEA Input'!K101,INDIRECT("SEAScore_"&amp;$C97),0),MATCH(K$3,SEACats,0)))</f>
        <v/>
      </c>
      <c r="L97" s="266" t="str">
        <f ca="1">IF($C97="","",INDEX(INDIRECT("MCDAScores_SEA_"&amp;$C97),MATCH('SEA Input'!L101,INDIRECT("SEAScore_"&amp;$C97),0),MATCH(L$3,SEACats,0)))</f>
        <v/>
      </c>
      <c r="M97" s="266" t="str">
        <f ca="1">IF($C97="","",INDEX(INDIRECT("MCDAScores_SEA_"&amp;$C97),MATCH('SEA Input'!M101,INDIRECT("SEAScore_"&amp;$C97),0),MATCH(M$3,SEACats,0)))</f>
        <v/>
      </c>
      <c r="N97" s="266" t="str">
        <f ca="1">IF($C97="","",INDEX(INDIRECT("MCDAScores_SEA_"&amp;$C97),MATCH('SEA Input'!N101,INDIRECT("SEAScore_"&amp;$C97),0),MATCH(N$3,SEACats,0)))</f>
        <v/>
      </c>
      <c r="O97" s="266" t="str">
        <f ca="1">IF($C97="","",INDEX(INDIRECT("MCDAScores_SEA_"&amp;$C97),MATCH('SEA Input'!O101,INDIRECT("SEAScore_"&amp;$C97),0),MATCH(O$3,SEACats,0)))</f>
        <v/>
      </c>
      <c r="P97" s="266" t="str">
        <f ca="1">IF($C97="","",INDEX(INDIRECT("MCDAScores_SEA_"&amp;$C97),MATCH('SEA Input'!P101,INDIRECT("SEAScore_"&amp;$C97),0),MATCH(P$3,SEACats,0)))</f>
        <v/>
      </c>
      <c r="Q97" s="266" t="str">
        <f ca="1">IF($C97="","",INDEX(INDIRECT("MCDAScores_SEA_"&amp;$C97),MATCH('SEA Input'!Q101,INDIRECT("SEAScore_"&amp;$C97),0),MATCH(Q$3,SEACats,0)))</f>
        <v/>
      </c>
      <c r="R97" s="266" t="str">
        <f ca="1">IF($C97="","",INDEX(INDIRECT("MCDAScores_SEA_"&amp;$C97),MATCH('SEA Input'!R101,INDIRECT("SEAScore_"&amp;$C97),0),MATCH(R$3,SEACats,0)))</f>
        <v/>
      </c>
      <c r="S97" s="266" t="str">
        <f ca="1">IF($C97="","",INDEX(INDIRECT("MCDAScores_SEA_"&amp;$C97),MATCH('SEA Input'!S101,INDIRECT("SEAScore_"&amp;$C97),0),MATCH(S$3,SEACats,0)))</f>
        <v/>
      </c>
      <c r="T97" s="266" t="str">
        <f ca="1">IF($C97="","",INDEX(INDIRECT("MCDAScores_SEA_"&amp;$C97),MATCH('SEA Input'!T101,INDIRECT("SEAScore_"&amp;$C97),0),MATCH(T$3,SEACats,0)))</f>
        <v/>
      </c>
    </row>
    <row r="98" spans="1:20" s="243" customFormat="1" x14ac:dyDescent="0.25">
      <c r="A98" s="309"/>
      <c r="B98" s="309"/>
      <c r="C98" s="265" t="str">
        <f>IF(B96="","","O_Neg")</f>
        <v/>
      </c>
      <c r="D98" s="266" t="str">
        <f ca="1">IF($C98="","",INDEX(INDIRECT("MCDAScores_SEA_"&amp;$C98),MATCH('SEA Input'!D102,INDIRECT("SEAScore_"&amp;$C98),0),MATCH(D$3,SEACats,0)))</f>
        <v/>
      </c>
      <c r="E98" s="266" t="str">
        <f ca="1">IF($C98="","",INDEX(INDIRECT("MCDAScores_SEA_"&amp;$C98),MATCH('SEA Input'!E102,INDIRECT("SEAScore_"&amp;$C98),0),MATCH(E$3,SEACats,0)))</f>
        <v/>
      </c>
      <c r="F98" s="266" t="str">
        <f ca="1">IF($C98="","",INDEX(INDIRECT("MCDAScores_SEA_"&amp;$C98),MATCH('SEA Input'!F102,INDIRECT("SEAScore_"&amp;$C98),0),MATCH(F$3,SEACats,0)))</f>
        <v/>
      </c>
      <c r="G98" s="266" t="str">
        <f ca="1">IF($C98="","",INDEX(INDIRECT("MCDAScores_SEA_"&amp;$C98),MATCH('SEA Input'!G102,INDIRECT("SEAScore_"&amp;$C98),0),MATCH(G$3,SEACats,0)))</f>
        <v/>
      </c>
      <c r="H98" s="266" t="str">
        <f ca="1">IF($C98="","",INDEX(INDIRECT("MCDAScores_SEA_"&amp;$C98),MATCH('SEA Input'!H102,INDIRECT("SEAScore_"&amp;$C98),0),MATCH(H$3,SEACats,0)))</f>
        <v/>
      </c>
      <c r="I98" s="266" t="str">
        <f ca="1">IF($C98="","",INDEX(INDIRECT("MCDAScores_SEA_"&amp;$C98),MATCH('SEA Input'!I102,INDIRECT("SEAScore_"&amp;$C98),0),MATCH(I$3,SEACats,0)))</f>
        <v/>
      </c>
      <c r="J98" s="266" t="str">
        <f ca="1">IF($C98="","",INDEX(INDIRECT("MCDAScores_SEA_"&amp;$C98),MATCH('SEA Input'!J102,INDIRECT("SEAScore_"&amp;$C98),0),MATCH(J$3,SEACats,0)))</f>
        <v/>
      </c>
      <c r="K98" s="266" t="str">
        <f ca="1">IF($C98="","",INDEX(INDIRECT("MCDAScores_SEA_"&amp;$C98),MATCH('SEA Input'!K102,INDIRECT("SEAScore_"&amp;$C98),0),MATCH(K$3,SEACats,0)))</f>
        <v/>
      </c>
      <c r="L98" s="266" t="str">
        <f ca="1">IF($C98="","",INDEX(INDIRECT("MCDAScores_SEA_"&amp;$C98),MATCH('SEA Input'!L102,INDIRECT("SEAScore_"&amp;$C98),0),MATCH(L$3,SEACats,0)))</f>
        <v/>
      </c>
      <c r="M98" s="266" t="str">
        <f ca="1">IF($C98="","",INDEX(INDIRECT("MCDAScores_SEA_"&amp;$C98),MATCH('SEA Input'!M102,INDIRECT("SEAScore_"&amp;$C98),0),MATCH(M$3,SEACats,0)))</f>
        <v/>
      </c>
      <c r="N98" s="266" t="str">
        <f ca="1">IF($C98="","",INDEX(INDIRECT("MCDAScores_SEA_"&amp;$C98),MATCH('SEA Input'!N102,INDIRECT("SEAScore_"&amp;$C98),0),MATCH(N$3,SEACats,0)))</f>
        <v/>
      </c>
      <c r="O98" s="266" t="str">
        <f ca="1">IF($C98="","",INDEX(INDIRECT("MCDAScores_SEA_"&amp;$C98),MATCH('SEA Input'!O102,INDIRECT("SEAScore_"&amp;$C98),0),MATCH(O$3,SEACats,0)))</f>
        <v/>
      </c>
      <c r="P98" s="266" t="str">
        <f ca="1">IF($C98="","",INDEX(INDIRECT("MCDAScores_SEA_"&amp;$C98),MATCH('SEA Input'!P102,INDIRECT("SEAScore_"&amp;$C98),0),MATCH(P$3,SEACats,0)))</f>
        <v/>
      </c>
      <c r="Q98" s="266" t="str">
        <f ca="1">IF($C98="","",INDEX(INDIRECT("MCDAScores_SEA_"&amp;$C98),MATCH('SEA Input'!Q102,INDIRECT("SEAScore_"&amp;$C98),0),MATCH(Q$3,SEACats,0)))</f>
        <v/>
      </c>
      <c r="R98" s="266" t="str">
        <f ca="1">IF($C98="","",INDEX(INDIRECT("MCDAScores_SEA_"&amp;$C98),MATCH('SEA Input'!R102,INDIRECT("SEAScore_"&amp;$C98),0),MATCH(R$3,SEACats,0)))</f>
        <v/>
      </c>
      <c r="S98" s="266" t="str">
        <f ca="1">IF($C98="","",INDEX(INDIRECT("MCDAScores_SEA_"&amp;$C98),MATCH('SEA Input'!S102,INDIRECT("SEAScore_"&amp;$C98),0),MATCH(S$3,SEACats,0)))</f>
        <v/>
      </c>
      <c r="T98" s="266" t="str">
        <f ca="1">IF($C98="","",INDEX(INDIRECT("MCDAScores_SEA_"&amp;$C98),MATCH('SEA Input'!T102,INDIRECT("SEAScore_"&amp;$C98),0),MATCH(T$3,SEACats,0)))</f>
        <v/>
      </c>
    </row>
    <row r="99" spans="1:20" s="243" customFormat="1" x14ac:dyDescent="0.25">
      <c r="A99" s="309"/>
      <c r="B99" s="309"/>
      <c r="C99" s="265" t="str">
        <f>IF(B96="","","O_Pos")</f>
        <v/>
      </c>
      <c r="D99" s="266" t="str">
        <f ca="1">IF($C99="","",INDEX(INDIRECT("MCDAScores_SEA_"&amp;$C99),MATCH('SEA Input'!D103,INDIRECT("SEAScore_"&amp;$C99),0),MATCH(D$3,SEACats,0)))</f>
        <v/>
      </c>
      <c r="E99" s="266" t="str">
        <f ca="1">IF($C99="","",INDEX(INDIRECT("MCDAScores_SEA_"&amp;$C99),MATCH('SEA Input'!E103,INDIRECT("SEAScore_"&amp;$C99),0),MATCH(E$3,SEACats,0)))</f>
        <v/>
      </c>
      <c r="F99" s="266" t="str">
        <f ca="1">IF($C99="","",INDEX(INDIRECT("MCDAScores_SEA_"&amp;$C99),MATCH('SEA Input'!F103,INDIRECT("SEAScore_"&amp;$C99),0),MATCH(F$3,SEACats,0)))</f>
        <v/>
      </c>
      <c r="G99" s="266" t="str">
        <f ca="1">IF($C99="","",INDEX(INDIRECT("MCDAScores_SEA_"&amp;$C99),MATCH('SEA Input'!G103,INDIRECT("SEAScore_"&amp;$C99),0),MATCH(G$3,SEACats,0)))</f>
        <v/>
      </c>
      <c r="H99" s="266" t="str">
        <f ca="1">IF($C99="","",INDEX(INDIRECT("MCDAScores_SEA_"&amp;$C99),MATCH('SEA Input'!H103,INDIRECT("SEAScore_"&amp;$C99),0),MATCH(H$3,SEACats,0)))</f>
        <v/>
      </c>
      <c r="I99" s="266" t="str">
        <f ca="1">IF($C99="","",INDEX(INDIRECT("MCDAScores_SEA_"&amp;$C99),MATCH('SEA Input'!I103,INDIRECT("SEAScore_"&amp;$C99),0),MATCH(I$3,SEACats,0)))</f>
        <v/>
      </c>
      <c r="J99" s="266" t="str">
        <f ca="1">IF($C99="","",INDEX(INDIRECT("MCDAScores_SEA_"&amp;$C99),MATCH('SEA Input'!J103,INDIRECT("SEAScore_"&amp;$C99),0),MATCH(J$3,SEACats,0)))</f>
        <v/>
      </c>
      <c r="K99" s="266" t="str">
        <f ca="1">IF($C99="","",INDEX(INDIRECT("MCDAScores_SEA_"&amp;$C99),MATCH('SEA Input'!K103,INDIRECT("SEAScore_"&amp;$C99),0),MATCH(K$3,SEACats,0)))</f>
        <v/>
      </c>
      <c r="L99" s="266" t="str">
        <f ca="1">IF($C99="","",INDEX(INDIRECT("MCDAScores_SEA_"&amp;$C99),MATCH('SEA Input'!L103,INDIRECT("SEAScore_"&amp;$C99),0),MATCH(L$3,SEACats,0)))</f>
        <v/>
      </c>
      <c r="M99" s="266" t="str">
        <f ca="1">IF($C99="","",INDEX(INDIRECT("MCDAScores_SEA_"&amp;$C99),MATCH('SEA Input'!M103,INDIRECT("SEAScore_"&amp;$C99),0),MATCH(M$3,SEACats,0)))</f>
        <v/>
      </c>
      <c r="N99" s="266" t="str">
        <f ca="1">IF($C99="","",INDEX(INDIRECT("MCDAScores_SEA_"&amp;$C99),MATCH('SEA Input'!N103,INDIRECT("SEAScore_"&amp;$C99),0),MATCH(N$3,SEACats,0)))</f>
        <v/>
      </c>
      <c r="O99" s="266" t="str">
        <f ca="1">IF($C99="","",INDEX(INDIRECT("MCDAScores_SEA_"&amp;$C99),MATCH('SEA Input'!O103,INDIRECT("SEAScore_"&amp;$C99),0),MATCH(O$3,SEACats,0)))</f>
        <v/>
      </c>
      <c r="P99" s="266" t="str">
        <f ca="1">IF($C99="","",INDEX(INDIRECT("MCDAScores_SEA_"&amp;$C99),MATCH('SEA Input'!P103,INDIRECT("SEAScore_"&amp;$C99),0),MATCH(P$3,SEACats,0)))</f>
        <v/>
      </c>
      <c r="Q99" s="266" t="str">
        <f ca="1">IF($C99="","",INDEX(INDIRECT("MCDAScores_SEA_"&amp;$C99),MATCH('SEA Input'!Q103,INDIRECT("SEAScore_"&amp;$C99),0),MATCH(Q$3,SEACats,0)))</f>
        <v/>
      </c>
      <c r="R99" s="266" t="str">
        <f ca="1">IF($C99="","",INDEX(INDIRECT("MCDAScores_SEA_"&amp;$C99),MATCH('SEA Input'!R103,INDIRECT("SEAScore_"&amp;$C99),0),MATCH(R$3,SEACats,0)))</f>
        <v/>
      </c>
      <c r="S99" s="266" t="str">
        <f ca="1">IF($C99="","",INDEX(INDIRECT("MCDAScores_SEA_"&amp;$C99),MATCH('SEA Input'!S103,INDIRECT("SEAScore_"&amp;$C99),0),MATCH(S$3,SEACats,0)))</f>
        <v/>
      </c>
      <c r="T99" s="266" t="str">
        <f ca="1">IF($C99="","",INDEX(INDIRECT("MCDAScores_SEA_"&amp;$C99),MATCH('SEA Input'!T103,INDIRECT("SEAScore_"&amp;$C99),0),MATCH(T$3,SEACats,0)))</f>
        <v/>
      </c>
    </row>
    <row r="100" spans="1:20" s="243" customFormat="1" x14ac:dyDescent="0.25">
      <c r="A100" s="308" t="str">
        <f>IF('SEA Input'!C104="","",'SEA Input'!A104)</f>
        <v/>
      </c>
      <c r="B100" s="309" t="str">
        <f>IF('SEA Input'!C104="","",'SEA Input'!C104)</f>
        <v/>
      </c>
      <c r="C100" s="265" t="str">
        <f>IF(B100="","","C_Neg")</f>
        <v/>
      </c>
      <c r="D100" s="266" t="str">
        <f ca="1">IF($C100="","",INDEX(INDIRECT("MCDAScores_SEA_"&amp;$C100),MATCH('SEA Input'!D104,INDIRECT("SEAScore_"&amp;$C100),0),MATCH(D$3,SEACats,0)))</f>
        <v/>
      </c>
      <c r="E100" s="266" t="str">
        <f ca="1">IF($C100="","",INDEX(INDIRECT("MCDAScores_SEA_"&amp;$C100),MATCH('SEA Input'!E104,INDIRECT("SEAScore_"&amp;$C100),0),MATCH(E$3,SEACats,0)))</f>
        <v/>
      </c>
      <c r="F100" s="266" t="str">
        <f ca="1">IF($C100="","",INDEX(INDIRECT("MCDAScores_SEA_"&amp;$C100),MATCH('SEA Input'!F104,INDIRECT("SEAScore_"&amp;$C100),0),MATCH(F$3,SEACats,0)))</f>
        <v/>
      </c>
      <c r="G100" s="266" t="str">
        <f ca="1">IF($C100="","",INDEX(INDIRECT("MCDAScores_SEA_"&amp;$C100),MATCH('SEA Input'!G104,INDIRECT("SEAScore_"&amp;$C100),0),MATCH(G$3,SEACats,0)))</f>
        <v/>
      </c>
      <c r="H100" s="266" t="str">
        <f ca="1">IF($C100="","",INDEX(INDIRECT("MCDAScores_SEA_"&amp;$C100),MATCH('SEA Input'!H104,INDIRECT("SEAScore_"&amp;$C100),0),MATCH(H$3,SEACats,0)))</f>
        <v/>
      </c>
      <c r="I100" s="266" t="str">
        <f ca="1">IF($C100="","",INDEX(INDIRECT("MCDAScores_SEA_"&amp;$C100),MATCH('SEA Input'!I104,INDIRECT("SEAScore_"&amp;$C100),0),MATCH(I$3,SEACats,0)))</f>
        <v/>
      </c>
      <c r="J100" s="266" t="str">
        <f ca="1">IF($C100="","",INDEX(INDIRECT("MCDAScores_SEA_"&amp;$C100),MATCH('SEA Input'!J104,INDIRECT("SEAScore_"&amp;$C100),0),MATCH(J$3,SEACats,0)))</f>
        <v/>
      </c>
      <c r="K100" s="266" t="str">
        <f ca="1">IF($C100="","",INDEX(INDIRECT("MCDAScores_SEA_"&amp;$C100),MATCH('SEA Input'!K104,INDIRECT("SEAScore_"&amp;$C100),0),MATCH(K$3,SEACats,0)))</f>
        <v/>
      </c>
      <c r="L100" s="266" t="str">
        <f ca="1">IF($C100="","",INDEX(INDIRECT("MCDAScores_SEA_"&amp;$C100),MATCH('SEA Input'!L104,INDIRECT("SEAScore_"&amp;$C100),0),MATCH(L$3,SEACats,0)))</f>
        <v/>
      </c>
      <c r="M100" s="266" t="str">
        <f ca="1">IF($C100="","",INDEX(INDIRECT("MCDAScores_SEA_"&amp;$C100),MATCH('SEA Input'!M104,INDIRECT("SEAScore_"&amp;$C100),0),MATCH(M$3,SEACats,0)))</f>
        <v/>
      </c>
      <c r="N100" s="266" t="str">
        <f ca="1">IF($C100="","",INDEX(INDIRECT("MCDAScores_SEA_"&amp;$C100),MATCH('SEA Input'!N104,INDIRECT("SEAScore_"&amp;$C100),0),MATCH(N$3,SEACats,0)))</f>
        <v/>
      </c>
      <c r="O100" s="266" t="str">
        <f ca="1">IF($C100="","",INDEX(INDIRECT("MCDAScores_SEA_"&amp;$C100),MATCH('SEA Input'!O104,INDIRECT("SEAScore_"&amp;$C100),0),MATCH(O$3,SEACats,0)))</f>
        <v/>
      </c>
      <c r="P100" s="266" t="str">
        <f ca="1">IF($C100="","",INDEX(INDIRECT("MCDAScores_SEA_"&amp;$C100),MATCH('SEA Input'!P104,INDIRECT("SEAScore_"&amp;$C100),0),MATCH(P$3,SEACats,0)))</f>
        <v/>
      </c>
      <c r="Q100" s="266" t="str">
        <f ca="1">IF($C100="","",INDEX(INDIRECT("MCDAScores_SEA_"&amp;$C100),MATCH('SEA Input'!Q104,INDIRECT("SEAScore_"&amp;$C100),0),MATCH(Q$3,SEACats,0)))</f>
        <v/>
      </c>
      <c r="R100" s="266" t="str">
        <f ca="1">IF($C100="","",INDEX(INDIRECT("MCDAScores_SEA_"&amp;$C100),MATCH('SEA Input'!R104,INDIRECT("SEAScore_"&amp;$C100),0),MATCH(R$3,SEACats,0)))</f>
        <v/>
      </c>
      <c r="S100" s="266" t="str">
        <f ca="1">IF($C100="","",INDEX(INDIRECT("MCDAScores_SEA_"&amp;$C100),MATCH('SEA Input'!S104,INDIRECT("SEAScore_"&amp;$C100),0),MATCH(S$3,SEACats,0)))</f>
        <v/>
      </c>
      <c r="T100" s="266" t="str">
        <f ca="1">IF($C100="","",INDEX(INDIRECT("MCDAScores_SEA_"&amp;$C100),MATCH('SEA Input'!T104,INDIRECT("SEAScore_"&amp;$C100),0),MATCH(T$3,SEACats,0)))</f>
        <v/>
      </c>
    </row>
    <row r="101" spans="1:20" s="243" customFormat="1" x14ac:dyDescent="0.25">
      <c r="A101" s="309"/>
      <c r="B101" s="309"/>
      <c r="C101" s="265" t="str">
        <f>IF(B100="","","C_Pos")</f>
        <v/>
      </c>
      <c r="D101" s="266" t="str">
        <f ca="1">IF($C101="","",INDEX(INDIRECT("MCDAScores_SEA_"&amp;$C101),MATCH('SEA Input'!D105,INDIRECT("SEAScore_"&amp;$C101),0),MATCH(D$3,SEACats,0)))</f>
        <v/>
      </c>
      <c r="E101" s="266" t="str">
        <f ca="1">IF($C101="","",INDEX(INDIRECT("MCDAScores_SEA_"&amp;$C101),MATCH('SEA Input'!E105,INDIRECT("SEAScore_"&amp;$C101),0),MATCH(E$3,SEACats,0)))</f>
        <v/>
      </c>
      <c r="F101" s="266" t="str">
        <f ca="1">IF($C101="","",INDEX(INDIRECT("MCDAScores_SEA_"&amp;$C101),MATCH('SEA Input'!F105,INDIRECT("SEAScore_"&amp;$C101),0),MATCH(F$3,SEACats,0)))</f>
        <v/>
      </c>
      <c r="G101" s="266" t="str">
        <f ca="1">IF($C101="","",INDEX(INDIRECT("MCDAScores_SEA_"&amp;$C101),MATCH('SEA Input'!G105,INDIRECT("SEAScore_"&amp;$C101),0),MATCH(G$3,SEACats,0)))</f>
        <v/>
      </c>
      <c r="H101" s="266" t="str">
        <f ca="1">IF($C101="","",INDEX(INDIRECT("MCDAScores_SEA_"&amp;$C101),MATCH('SEA Input'!H105,INDIRECT("SEAScore_"&amp;$C101),0),MATCH(H$3,SEACats,0)))</f>
        <v/>
      </c>
      <c r="I101" s="266" t="str">
        <f ca="1">IF($C101="","",INDEX(INDIRECT("MCDAScores_SEA_"&amp;$C101),MATCH('SEA Input'!I105,INDIRECT("SEAScore_"&amp;$C101),0),MATCH(I$3,SEACats,0)))</f>
        <v/>
      </c>
      <c r="J101" s="266" t="str">
        <f ca="1">IF($C101="","",INDEX(INDIRECT("MCDAScores_SEA_"&amp;$C101),MATCH('SEA Input'!J105,INDIRECT("SEAScore_"&amp;$C101),0),MATCH(J$3,SEACats,0)))</f>
        <v/>
      </c>
      <c r="K101" s="266" t="str">
        <f ca="1">IF($C101="","",INDEX(INDIRECT("MCDAScores_SEA_"&amp;$C101),MATCH('SEA Input'!K105,INDIRECT("SEAScore_"&amp;$C101),0),MATCH(K$3,SEACats,0)))</f>
        <v/>
      </c>
      <c r="L101" s="266" t="str">
        <f ca="1">IF($C101="","",INDEX(INDIRECT("MCDAScores_SEA_"&amp;$C101),MATCH('SEA Input'!L105,INDIRECT("SEAScore_"&amp;$C101),0),MATCH(L$3,SEACats,0)))</f>
        <v/>
      </c>
      <c r="M101" s="266" t="str">
        <f ca="1">IF($C101="","",INDEX(INDIRECT("MCDAScores_SEA_"&amp;$C101),MATCH('SEA Input'!M105,INDIRECT("SEAScore_"&amp;$C101),0),MATCH(M$3,SEACats,0)))</f>
        <v/>
      </c>
      <c r="N101" s="266" t="str">
        <f ca="1">IF($C101="","",INDEX(INDIRECT("MCDAScores_SEA_"&amp;$C101),MATCH('SEA Input'!N105,INDIRECT("SEAScore_"&amp;$C101),0),MATCH(N$3,SEACats,0)))</f>
        <v/>
      </c>
      <c r="O101" s="266" t="str">
        <f ca="1">IF($C101="","",INDEX(INDIRECT("MCDAScores_SEA_"&amp;$C101),MATCH('SEA Input'!O105,INDIRECT("SEAScore_"&amp;$C101),0),MATCH(O$3,SEACats,0)))</f>
        <v/>
      </c>
      <c r="P101" s="266" t="str">
        <f ca="1">IF($C101="","",INDEX(INDIRECT("MCDAScores_SEA_"&amp;$C101),MATCH('SEA Input'!P105,INDIRECT("SEAScore_"&amp;$C101),0),MATCH(P$3,SEACats,0)))</f>
        <v/>
      </c>
      <c r="Q101" s="266" t="str">
        <f ca="1">IF($C101="","",INDEX(INDIRECT("MCDAScores_SEA_"&amp;$C101),MATCH('SEA Input'!Q105,INDIRECT("SEAScore_"&amp;$C101),0),MATCH(Q$3,SEACats,0)))</f>
        <v/>
      </c>
      <c r="R101" s="266" t="str">
        <f ca="1">IF($C101="","",INDEX(INDIRECT("MCDAScores_SEA_"&amp;$C101),MATCH('SEA Input'!R105,INDIRECT("SEAScore_"&amp;$C101),0),MATCH(R$3,SEACats,0)))</f>
        <v/>
      </c>
      <c r="S101" s="266" t="str">
        <f ca="1">IF($C101="","",INDEX(INDIRECT("MCDAScores_SEA_"&amp;$C101),MATCH('SEA Input'!S105,INDIRECT("SEAScore_"&amp;$C101),0),MATCH(S$3,SEACats,0)))</f>
        <v/>
      </c>
      <c r="T101" s="266" t="str">
        <f ca="1">IF($C101="","",INDEX(INDIRECT("MCDAScores_SEA_"&amp;$C101),MATCH('SEA Input'!T105,INDIRECT("SEAScore_"&amp;$C101),0),MATCH(T$3,SEACats,0)))</f>
        <v/>
      </c>
    </row>
    <row r="102" spans="1:20" s="243" customFormat="1" x14ac:dyDescent="0.25">
      <c r="A102" s="309"/>
      <c r="B102" s="309"/>
      <c r="C102" s="265" t="str">
        <f>IF(B100="","","O_Neg")</f>
        <v/>
      </c>
      <c r="D102" s="266" t="str">
        <f ca="1">IF($C102="","",INDEX(INDIRECT("MCDAScores_SEA_"&amp;$C102),MATCH('SEA Input'!D106,INDIRECT("SEAScore_"&amp;$C102),0),MATCH(D$3,SEACats,0)))</f>
        <v/>
      </c>
      <c r="E102" s="266" t="str">
        <f ca="1">IF($C102="","",INDEX(INDIRECT("MCDAScores_SEA_"&amp;$C102),MATCH('SEA Input'!E106,INDIRECT("SEAScore_"&amp;$C102),0),MATCH(E$3,SEACats,0)))</f>
        <v/>
      </c>
      <c r="F102" s="266" t="str">
        <f ca="1">IF($C102="","",INDEX(INDIRECT("MCDAScores_SEA_"&amp;$C102),MATCH('SEA Input'!F106,INDIRECT("SEAScore_"&amp;$C102),0),MATCH(F$3,SEACats,0)))</f>
        <v/>
      </c>
      <c r="G102" s="266" t="str">
        <f ca="1">IF($C102="","",INDEX(INDIRECT("MCDAScores_SEA_"&amp;$C102),MATCH('SEA Input'!G106,INDIRECT("SEAScore_"&amp;$C102),0),MATCH(G$3,SEACats,0)))</f>
        <v/>
      </c>
      <c r="H102" s="266" t="str">
        <f ca="1">IF($C102="","",INDEX(INDIRECT("MCDAScores_SEA_"&amp;$C102),MATCH('SEA Input'!H106,INDIRECT("SEAScore_"&amp;$C102),0),MATCH(H$3,SEACats,0)))</f>
        <v/>
      </c>
      <c r="I102" s="266" t="str">
        <f ca="1">IF($C102="","",INDEX(INDIRECT("MCDAScores_SEA_"&amp;$C102),MATCH('SEA Input'!I106,INDIRECT("SEAScore_"&amp;$C102),0),MATCH(I$3,SEACats,0)))</f>
        <v/>
      </c>
      <c r="J102" s="266" t="str">
        <f ca="1">IF($C102="","",INDEX(INDIRECT("MCDAScores_SEA_"&amp;$C102),MATCH('SEA Input'!J106,INDIRECT("SEAScore_"&amp;$C102),0),MATCH(J$3,SEACats,0)))</f>
        <v/>
      </c>
      <c r="K102" s="266" t="str">
        <f ca="1">IF($C102="","",INDEX(INDIRECT("MCDAScores_SEA_"&amp;$C102),MATCH('SEA Input'!K106,INDIRECT("SEAScore_"&amp;$C102),0),MATCH(K$3,SEACats,0)))</f>
        <v/>
      </c>
      <c r="L102" s="266" t="str">
        <f ca="1">IF($C102="","",INDEX(INDIRECT("MCDAScores_SEA_"&amp;$C102),MATCH('SEA Input'!L106,INDIRECT("SEAScore_"&amp;$C102),0),MATCH(L$3,SEACats,0)))</f>
        <v/>
      </c>
      <c r="M102" s="266" t="str">
        <f ca="1">IF($C102="","",INDEX(INDIRECT("MCDAScores_SEA_"&amp;$C102),MATCH('SEA Input'!M106,INDIRECT("SEAScore_"&amp;$C102),0),MATCH(M$3,SEACats,0)))</f>
        <v/>
      </c>
      <c r="N102" s="266" t="str">
        <f ca="1">IF($C102="","",INDEX(INDIRECT("MCDAScores_SEA_"&amp;$C102),MATCH('SEA Input'!N106,INDIRECT("SEAScore_"&amp;$C102),0),MATCH(N$3,SEACats,0)))</f>
        <v/>
      </c>
      <c r="O102" s="266" t="str">
        <f ca="1">IF($C102="","",INDEX(INDIRECT("MCDAScores_SEA_"&amp;$C102),MATCH('SEA Input'!O106,INDIRECT("SEAScore_"&amp;$C102),0),MATCH(O$3,SEACats,0)))</f>
        <v/>
      </c>
      <c r="P102" s="266" t="str">
        <f ca="1">IF($C102="","",INDEX(INDIRECT("MCDAScores_SEA_"&amp;$C102),MATCH('SEA Input'!P106,INDIRECT("SEAScore_"&amp;$C102),0),MATCH(P$3,SEACats,0)))</f>
        <v/>
      </c>
      <c r="Q102" s="266" t="str">
        <f ca="1">IF($C102="","",INDEX(INDIRECT("MCDAScores_SEA_"&amp;$C102),MATCH('SEA Input'!Q106,INDIRECT("SEAScore_"&amp;$C102),0),MATCH(Q$3,SEACats,0)))</f>
        <v/>
      </c>
      <c r="R102" s="266" t="str">
        <f ca="1">IF($C102="","",INDEX(INDIRECT("MCDAScores_SEA_"&amp;$C102),MATCH('SEA Input'!R106,INDIRECT("SEAScore_"&amp;$C102),0),MATCH(R$3,SEACats,0)))</f>
        <v/>
      </c>
      <c r="S102" s="266" t="str">
        <f ca="1">IF($C102="","",INDEX(INDIRECT("MCDAScores_SEA_"&amp;$C102),MATCH('SEA Input'!S106,INDIRECT("SEAScore_"&amp;$C102),0),MATCH(S$3,SEACats,0)))</f>
        <v/>
      </c>
      <c r="T102" s="266" t="str">
        <f ca="1">IF($C102="","",INDEX(INDIRECT("MCDAScores_SEA_"&amp;$C102),MATCH('SEA Input'!T106,INDIRECT("SEAScore_"&amp;$C102),0),MATCH(T$3,SEACats,0)))</f>
        <v/>
      </c>
    </row>
    <row r="103" spans="1:20" s="243" customFormat="1" x14ac:dyDescent="0.25">
      <c r="A103" s="309"/>
      <c r="B103" s="309"/>
      <c r="C103" s="265" t="str">
        <f>IF(B100="","","O_Pos")</f>
        <v/>
      </c>
      <c r="D103" s="266" t="str">
        <f ca="1">IF($C103="","",INDEX(INDIRECT("MCDAScores_SEA_"&amp;$C103),MATCH('SEA Input'!D107,INDIRECT("SEAScore_"&amp;$C103),0),MATCH(D$3,SEACats,0)))</f>
        <v/>
      </c>
      <c r="E103" s="266" t="str">
        <f ca="1">IF($C103="","",INDEX(INDIRECT("MCDAScores_SEA_"&amp;$C103),MATCH('SEA Input'!E107,INDIRECT("SEAScore_"&amp;$C103),0),MATCH(E$3,SEACats,0)))</f>
        <v/>
      </c>
      <c r="F103" s="266" t="str">
        <f ca="1">IF($C103="","",INDEX(INDIRECT("MCDAScores_SEA_"&amp;$C103),MATCH('SEA Input'!F107,INDIRECT("SEAScore_"&amp;$C103),0),MATCH(F$3,SEACats,0)))</f>
        <v/>
      </c>
      <c r="G103" s="266" t="str">
        <f ca="1">IF($C103="","",INDEX(INDIRECT("MCDAScores_SEA_"&amp;$C103),MATCH('SEA Input'!G107,INDIRECT("SEAScore_"&amp;$C103),0),MATCH(G$3,SEACats,0)))</f>
        <v/>
      </c>
      <c r="H103" s="266" t="str">
        <f ca="1">IF($C103="","",INDEX(INDIRECT("MCDAScores_SEA_"&amp;$C103),MATCH('SEA Input'!H107,INDIRECT("SEAScore_"&amp;$C103),0),MATCH(H$3,SEACats,0)))</f>
        <v/>
      </c>
      <c r="I103" s="266" t="str">
        <f ca="1">IF($C103="","",INDEX(INDIRECT("MCDAScores_SEA_"&amp;$C103),MATCH('SEA Input'!I107,INDIRECT("SEAScore_"&amp;$C103),0),MATCH(I$3,SEACats,0)))</f>
        <v/>
      </c>
      <c r="J103" s="266" t="str">
        <f ca="1">IF($C103="","",INDEX(INDIRECT("MCDAScores_SEA_"&amp;$C103),MATCH('SEA Input'!J107,INDIRECT("SEAScore_"&amp;$C103),0),MATCH(J$3,SEACats,0)))</f>
        <v/>
      </c>
      <c r="K103" s="266" t="str">
        <f ca="1">IF($C103="","",INDEX(INDIRECT("MCDAScores_SEA_"&amp;$C103),MATCH('SEA Input'!K107,INDIRECT("SEAScore_"&amp;$C103),0),MATCH(K$3,SEACats,0)))</f>
        <v/>
      </c>
      <c r="L103" s="266" t="str">
        <f ca="1">IF($C103="","",INDEX(INDIRECT("MCDAScores_SEA_"&amp;$C103),MATCH('SEA Input'!L107,INDIRECT("SEAScore_"&amp;$C103),0),MATCH(L$3,SEACats,0)))</f>
        <v/>
      </c>
      <c r="M103" s="266" t="str">
        <f ca="1">IF($C103="","",INDEX(INDIRECT("MCDAScores_SEA_"&amp;$C103),MATCH('SEA Input'!M107,INDIRECT("SEAScore_"&amp;$C103),0),MATCH(M$3,SEACats,0)))</f>
        <v/>
      </c>
      <c r="N103" s="266" t="str">
        <f ca="1">IF($C103="","",INDEX(INDIRECT("MCDAScores_SEA_"&amp;$C103),MATCH('SEA Input'!N107,INDIRECT("SEAScore_"&amp;$C103),0),MATCH(N$3,SEACats,0)))</f>
        <v/>
      </c>
      <c r="O103" s="266" t="str">
        <f ca="1">IF($C103="","",INDEX(INDIRECT("MCDAScores_SEA_"&amp;$C103),MATCH('SEA Input'!O107,INDIRECT("SEAScore_"&amp;$C103),0),MATCH(O$3,SEACats,0)))</f>
        <v/>
      </c>
      <c r="P103" s="266" t="str">
        <f ca="1">IF($C103="","",INDEX(INDIRECT("MCDAScores_SEA_"&amp;$C103),MATCH('SEA Input'!P107,INDIRECT("SEAScore_"&amp;$C103),0),MATCH(P$3,SEACats,0)))</f>
        <v/>
      </c>
      <c r="Q103" s="266" t="str">
        <f ca="1">IF($C103="","",INDEX(INDIRECT("MCDAScores_SEA_"&amp;$C103),MATCH('SEA Input'!Q107,INDIRECT("SEAScore_"&amp;$C103),0),MATCH(Q$3,SEACats,0)))</f>
        <v/>
      </c>
      <c r="R103" s="266" t="str">
        <f ca="1">IF($C103="","",INDEX(INDIRECT("MCDAScores_SEA_"&amp;$C103),MATCH('SEA Input'!R107,INDIRECT("SEAScore_"&amp;$C103),0),MATCH(R$3,SEACats,0)))</f>
        <v/>
      </c>
      <c r="S103" s="266" t="str">
        <f ca="1">IF($C103="","",INDEX(INDIRECT("MCDAScores_SEA_"&amp;$C103),MATCH('SEA Input'!S107,INDIRECT("SEAScore_"&amp;$C103),0),MATCH(S$3,SEACats,0)))</f>
        <v/>
      </c>
      <c r="T103" s="266" t="str">
        <f ca="1">IF($C103="","",INDEX(INDIRECT("MCDAScores_SEA_"&amp;$C103),MATCH('SEA Input'!T107,INDIRECT("SEAScore_"&amp;$C103),0),MATCH(T$3,SEACats,0)))</f>
        <v/>
      </c>
    </row>
    <row r="104" spans="1:20" s="243" customFormat="1" x14ac:dyDescent="0.25">
      <c r="A104" s="308" t="str">
        <f>IF('SEA Input'!C108="","",'SEA Input'!A108)</f>
        <v/>
      </c>
      <c r="B104" s="309" t="str">
        <f>IF('SEA Input'!C108="","",'SEA Input'!C108)</f>
        <v/>
      </c>
      <c r="C104" s="265" t="str">
        <f>IF(B104="","","C_Neg")</f>
        <v/>
      </c>
      <c r="D104" s="266" t="str">
        <f ca="1">IF($C104="","",INDEX(INDIRECT("MCDAScores_SEA_"&amp;$C104),MATCH('SEA Input'!D108,INDIRECT("SEAScore_"&amp;$C104),0),MATCH(D$3,SEACats,0)))</f>
        <v/>
      </c>
      <c r="E104" s="266" t="str">
        <f ca="1">IF($C104="","",INDEX(INDIRECT("MCDAScores_SEA_"&amp;$C104),MATCH('SEA Input'!E108,INDIRECT("SEAScore_"&amp;$C104),0),MATCH(E$3,SEACats,0)))</f>
        <v/>
      </c>
      <c r="F104" s="266" t="str">
        <f ca="1">IF($C104="","",INDEX(INDIRECT("MCDAScores_SEA_"&amp;$C104),MATCH('SEA Input'!F108,INDIRECT("SEAScore_"&amp;$C104),0),MATCH(F$3,SEACats,0)))</f>
        <v/>
      </c>
      <c r="G104" s="266" t="str">
        <f ca="1">IF($C104="","",INDEX(INDIRECT("MCDAScores_SEA_"&amp;$C104),MATCH('SEA Input'!G108,INDIRECT("SEAScore_"&amp;$C104),0),MATCH(G$3,SEACats,0)))</f>
        <v/>
      </c>
      <c r="H104" s="266" t="str">
        <f ca="1">IF($C104="","",INDEX(INDIRECT("MCDAScores_SEA_"&amp;$C104),MATCH('SEA Input'!H108,INDIRECT("SEAScore_"&amp;$C104),0),MATCH(H$3,SEACats,0)))</f>
        <v/>
      </c>
      <c r="I104" s="266" t="str">
        <f ca="1">IF($C104="","",INDEX(INDIRECT("MCDAScores_SEA_"&amp;$C104),MATCH('SEA Input'!I108,INDIRECT("SEAScore_"&amp;$C104),0),MATCH(I$3,SEACats,0)))</f>
        <v/>
      </c>
      <c r="J104" s="266" t="str">
        <f ca="1">IF($C104="","",INDEX(INDIRECT("MCDAScores_SEA_"&amp;$C104),MATCH('SEA Input'!J108,INDIRECT("SEAScore_"&amp;$C104),0),MATCH(J$3,SEACats,0)))</f>
        <v/>
      </c>
      <c r="K104" s="266" t="str">
        <f ca="1">IF($C104="","",INDEX(INDIRECT("MCDAScores_SEA_"&amp;$C104),MATCH('SEA Input'!K108,INDIRECT("SEAScore_"&amp;$C104),0),MATCH(K$3,SEACats,0)))</f>
        <v/>
      </c>
      <c r="L104" s="266" t="str">
        <f ca="1">IF($C104="","",INDEX(INDIRECT("MCDAScores_SEA_"&amp;$C104),MATCH('SEA Input'!L108,INDIRECT("SEAScore_"&amp;$C104),0),MATCH(L$3,SEACats,0)))</f>
        <v/>
      </c>
      <c r="M104" s="266" t="str">
        <f ca="1">IF($C104="","",INDEX(INDIRECT("MCDAScores_SEA_"&amp;$C104),MATCH('SEA Input'!M108,INDIRECT("SEAScore_"&amp;$C104),0),MATCH(M$3,SEACats,0)))</f>
        <v/>
      </c>
      <c r="N104" s="266" t="str">
        <f ca="1">IF($C104="","",INDEX(INDIRECT("MCDAScores_SEA_"&amp;$C104),MATCH('SEA Input'!N108,INDIRECT("SEAScore_"&amp;$C104),0),MATCH(N$3,SEACats,0)))</f>
        <v/>
      </c>
      <c r="O104" s="266" t="str">
        <f ca="1">IF($C104="","",INDEX(INDIRECT("MCDAScores_SEA_"&amp;$C104),MATCH('SEA Input'!O108,INDIRECT("SEAScore_"&amp;$C104),0),MATCH(O$3,SEACats,0)))</f>
        <v/>
      </c>
      <c r="P104" s="266" t="str">
        <f ca="1">IF($C104="","",INDEX(INDIRECT("MCDAScores_SEA_"&amp;$C104),MATCH('SEA Input'!P108,INDIRECT("SEAScore_"&amp;$C104),0),MATCH(P$3,SEACats,0)))</f>
        <v/>
      </c>
      <c r="Q104" s="266" t="str">
        <f ca="1">IF($C104="","",INDEX(INDIRECT("MCDAScores_SEA_"&amp;$C104),MATCH('SEA Input'!Q108,INDIRECT("SEAScore_"&amp;$C104),0),MATCH(Q$3,SEACats,0)))</f>
        <v/>
      </c>
      <c r="R104" s="266" t="str">
        <f ca="1">IF($C104="","",INDEX(INDIRECT("MCDAScores_SEA_"&amp;$C104),MATCH('SEA Input'!R108,INDIRECT("SEAScore_"&amp;$C104),0),MATCH(R$3,SEACats,0)))</f>
        <v/>
      </c>
      <c r="S104" s="266" t="str">
        <f ca="1">IF($C104="","",INDEX(INDIRECT("MCDAScores_SEA_"&amp;$C104),MATCH('SEA Input'!S108,INDIRECT("SEAScore_"&amp;$C104),0),MATCH(S$3,SEACats,0)))</f>
        <v/>
      </c>
      <c r="T104" s="266" t="str">
        <f ca="1">IF($C104="","",INDEX(INDIRECT("MCDAScores_SEA_"&amp;$C104),MATCH('SEA Input'!T108,INDIRECT("SEAScore_"&amp;$C104),0),MATCH(T$3,SEACats,0)))</f>
        <v/>
      </c>
    </row>
    <row r="105" spans="1:20" s="243" customFormat="1" x14ac:dyDescent="0.25">
      <c r="A105" s="309"/>
      <c r="B105" s="309"/>
      <c r="C105" s="265" t="str">
        <f>IF(B104="","","C_Pos")</f>
        <v/>
      </c>
      <c r="D105" s="266" t="str">
        <f ca="1">IF($C105="","",INDEX(INDIRECT("MCDAScores_SEA_"&amp;$C105),MATCH('SEA Input'!D109,INDIRECT("SEAScore_"&amp;$C105),0),MATCH(D$3,SEACats,0)))</f>
        <v/>
      </c>
      <c r="E105" s="266" t="str">
        <f ca="1">IF($C105="","",INDEX(INDIRECT("MCDAScores_SEA_"&amp;$C105),MATCH('SEA Input'!E109,INDIRECT("SEAScore_"&amp;$C105),0),MATCH(E$3,SEACats,0)))</f>
        <v/>
      </c>
      <c r="F105" s="266" t="str">
        <f ca="1">IF($C105="","",INDEX(INDIRECT("MCDAScores_SEA_"&amp;$C105),MATCH('SEA Input'!F109,INDIRECT("SEAScore_"&amp;$C105),0),MATCH(F$3,SEACats,0)))</f>
        <v/>
      </c>
      <c r="G105" s="266" t="str">
        <f ca="1">IF($C105="","",INDEX(INDIRECT("MCDAScores_SEA_"&amp;$C105),MATCH('SEA Input'!G109,INDIRECT("SEAScore_"&amp;$C105),0),MATCH(G$3,SEACats,0)))</f>
        <v/>
      </c>
      <c r="H105" s="266" t="str">
        <f ca="1">IF($C105="","",INDEX(INDIRECT("MCDAScores_SEA_"&amp;$C105),MATCH('SEA Input'!H109,INDIRECT("SEAScore_"&amp;$C105),0),MATCH(H$3,SEACats,0)))</f>
        <v/>
      </c>
      <c r="I105" s="266" t="str">
        <f ca="1">IF($C105="","",INDEX(INDIRECT("MCDAScores_SEA_"&amp;$C105),MATCH('SEA Input'!I109,INDIRECT("SEAScore_"&amp;$C105),0),MATCH(I$3,SEACats,0)))</f>
        <v/>
      </c>
      <c r="J105" s="266" t="str">
        <f ca="1">IF($C105="","",INDEX(INDIRECT("MCDAScores_SEA_"&amp;$C105),MATCH('SEA Input'!J109,INDIRECT("SEAScore_"&amp;$C105),0),MATCH(J$3,SEACats,0)))</f>
        <v/>
      </c>
      <c r="K105" s="266" t="str">
        <f ca="1">IF($C105="","",INDEX(INDIRECT("MCDAScores_SEA_"&amp;$C105),MATCH('SEA Input'!K109,INDIRECT("SEAScore_"&amp;$C105),0),MATCH(K$3,SEACats,0)))</f>
        <v/>
      </c>
      <c r="L105" s="266" t="str">
        <f ca="1">IF($C105="","",INDEX(INDIRECT("MCDAScores_SEA_"&amp;$C105),MATCH('SEA Input'!L109,INDIRECT("SEAScore_"&amp;$C105),0),MATCH(L$3,SEACats,0)))</f>
        <v/>
      </c>
      <c r="M105" s="266" t="str">
        <f ca="1">IF($C105="","",INDEX(INDIRECT("MCDAScores_SEA_"&amp;$C105),MATCH('SEA Input'!M109,INDIRECT("SEAScore_"&amp;$C105),0),MATCH(M$3,SEACats,0)))</f>
        <v/>
      </c>
      <c r="N105" s="266" t="str">
        <f ca="1">IF($C105="","",INDEX(INDIRECT("MCDAScores_SEA_"&amp;$C105),MATCH('SEA Input'!N109,INDIRECT("SEAScore_"&amp;$C105),0),MATCH(N$3,SEACats,0)))</f>
        <v/>
      </c>
      <c r="O105" s="266" t="str">
        <f ca="1">IF($C105="","",INDEX(INDIRECT("MCDAScores_SEA_"&amp;$C105),MATCH('SEA Input'!O109,INDIRECT("SEAScore_"&amp;$C105),0),MATCH(O$3,SEACats,0)))</f>
        <v/>
      </c>
      <c r="P105" s="266" t="str">
        <f ca="1">IF($C105="","",INDEX(INDIRECT("MCDAScores_SEA_"&amp;$C105),MATCH('SEA Input'!P109,INDIRECT("SEAScore_"&amp;$C105),0),MATCH(P$3,SEACats,0)))</f>
        <v/>
      </c>
      <c r="Q105" s="266" t="str">
        <f ca="1">IF($C105="","",INDEX(INDIRECT("MCDAScores_SEA_"&amp;$C105),MATCH('SEA Input'!Q109,INDIRECT("SEAScore_"&amp;$C105),0),MATCH(Q$3,SEACats,0)))</f>
        <v/>
      </c>
      <c r="R105" s="266" t="str">
        <f ca="1">IF($C105="","",INDEX(INDIRECT("MCDAScores_SEA_"&amp;$C105),MATCH('SEA Input'!R109,INDIRECT("SEAScore_"&amp;$C105),0),MATCH(R$3,SEACats,0)))</f>
        <v/>
      </c>
      <c r="S105" s="266" t="str">
        <f ca="1">IF($C105="","",INDEX(INDIRECT("MCDAScores_SEA_"&amp;$C105),MATCH('SEA Input'!S109,INDIRECT("SEAScore_"&amp;$C105),0),MATCH(S$3,SEACats,0)))</f>
        <v/>
      </c>
      <c r="T105" s="266" t="str">
        <f ca="1">IF($C105="","",INDEX(INDIRECT("MCDAScores_SEA_"&amp;$C105),MATCH('SEA Input'!T109,INDIRECT("SEAScore_"&amp;$C105),0),MATCH(T$3,SEACats,0)))</f>
        <v/>
      </c>
    </row>
    <row r="106" spans="1:20" s="243" customFormat="1" x14ac:dyDescent="0.25">
      <c r="A106" s="309"/>
      <c r="B106" s="309"/>
      <c r="C106" s="265" t="str">
        <f>IF(B104="","","O_Neg")</f>
        <v/>
      </c>
      <c r="D106" s="266" t="str">
        <f ca="1">IF($C106="","",INDEX(INDIRECT("MCDAScores_SEA_"&amp;$C106),MATCH('SEA Input'!D110,INDIRECT("SEAScore_"&amp;$C106),0),MATCH(D$3,SEACats,0)))</f>
        <v/>
      </c>
      <c r="E106" s="266" t="str">
        <f ca="1">IF($C106="","",INDEX(INDIRECT("MCDAScores_SEA_"&amp;$C106),MATCH('SEA Input'!E110,INDIRECT("SEAScore_"&amp;$C106),0),MATCH(E$3,SEACats,0)))</f>
        <v/>
      </c>
      <c r="F106" s="266" t="str">
        <f ca="1">IF($C106="","",INDEX(INDIRECT("MCDAScores_SEA_"&amp;$C106),MATCH('SEA Input'!F110,INDIRECT("SEAScore_"&amp;$C106),0),MATCH(F$3,SEACats,0)))</f>
        <v/>
      </c>
      <c r="G106" s="266" t="str">
        <f ca="1">IF($C106="","",INDEX(INDIRECT("MCDAScores_SEA_"&amp;$C106),MATCH('SEA Input'!G110,INDIRECT("SEAScore_"&amp;$C106),0),MATCH(G$3,SEACats,0)))</f>
        <v/>
      </c>
      <c r="H106" s="266" t="str">
        <f ca="1">IF($C106="","",INDEX(INDIRECT("MCDAScores_SEA_"&amp;$C106),MATCH('SEA Input'!H110,INDIRECT("SEAScore_"&amp;$C106),0),MATCH(H$3,SEACats,0)))</f>
        <v/>
      </c>
      <c r="I106" s="266" t="str">
        <f ca="1">IF($C106="","",INDEX(INDIRECT("MCDAScores_SEA_"&amp;$C106),MATCH('SEA Input'!I110,INDIRECT("SEAScore_"&amp;$C106),0),MATCH(I$3,SEACats,0)))</f>
        <v/>
      </c>
      <c r="J106" s="266" t="str">
        <f ca="1">IF($C106="","",INDEX(INDIRECT("MCDAScores_SEA_"&amp;$C106),MATCH('SEA Input'!J110,INDIRECT("SEAScore_"&amp;$C106),0),MATCH(J$3,SEACats,0)))</f>
        <v/>
      </c>
      <c r="K106" s="266" t="str">
        <f ca="1">IF($C106="","",INDEX(INDIRECT("MCDAScores_SEA_"&amp;$C106),MATCH('SEA Input'!K110,INDIRECT("SEAScore_"&amp;$C106),0),MATCH(K$3,SEACats,0)))</f>
        <v/>
      </c>
      <c r="L106" s="266" t="str">
        <f ca="1">IF($C106="","",INDEX(INDIRECT("MCDAScores_SEA_"&amp;$C106),MATCH('SEA Input'!L110,INDIRECT("SEAScore_"&amp;$C106),0),MATCH(L$3,SEACats,0)))</f>
        <v/>
      </c>
      <c r="M106" s="266" t="str">
        <f ca="1">IF($C106="","",INDEX(INDIRECT("MCDAScores_SEA_"&amp;$C106),MATCH('SEA Input'!M110,INDIRECT("SEAScore_"&amp;$C106),0),MATCH(M$3,SEACats,0)))</f>
        <v/>
      </c>
      <c r="N106" s="266" t="str">
        <f ca="1">IF($C106="","",INDEX(INDIRECT("MCDAScores_SEA_"&amp;$C106),MATCH('SEA Input'!N110,INDIRECT("SEAScore_"&amp;$C106),0),MATCH(N$3,SEACats,0)))</f>
        <v/>
      </c>
      <c r="O106" s="266" t="str">
        <f ca="1">IF($C106="","",INDEX(INDIRECT("MCDAScores_SEA_"&amp;$C106),MATCH('SEA Input'!O110,INDIRECT("SEAScore_"&amp;$C106),0),MATCH(O$3,SEACats,0)))</f>
        <v/>
      </c>
      <c r="P106" s="266" t="str">
        <f ca="1">IF($C106="","",INDEX(INDIRECT("MCDAScores_SEA_"&amp;$C106),MATCH('SEA Input'!P110,INDIRECT("SEAScore_"&amp;$C106),0),MATCH(P$3,SEACats,0)))</f>
        <v/>
      </c>
      <c r="Q106" s="266" t="str">
        <f ca="1">IF($C106="","",INDEX(INDIRECT("MCDAScores_SEA_"&amp;$C106),MATCH('SEA Input'!Q110,INDIRECT("SEAScore_"&amp;$C106),0),MATCH(Q$3,SEACats,0)))</f>
        <v/>
      </c>
      <c r="R106" s="266" t="str">
        <f ca="1">IF($C106="","",INDEX(INDIRECT("MCDAScores_SEA_"&amp;$C106),MATCH('SEA Input'!R110,INDIRECT("SEAScore_"&amp;$C106),0),MATCH(R$3,SEACats,0)))</f>
        <v/>
      </c>
      <c r="S106" s="266" t="str">
        <f ca="1">IF($C106="","",INDEX(INDIRECT("MCDAScores_SEA_"&amp;$C106),MATCH('SEA Input'!S110,INDIRECT("SEAScore_"&amp;$C106),0),MATCH(S$3,SEACats,0)))</f>
        <v/>
      </c>
      <c r="T106" s="266" t="str">
        <f ca="1">IF($C106="","",INDEX(INDIRECT("MCDAScores_SEA_"&amp;$C106),MATCH('SEA Input'!T110,INDIRECT("SEAScore_"&amp;$C106),0),MATCH(T$3,SEACats,0)))</f>
        <v/>
      </c>
    </row>
    <row r="107" spans="1:20" s="243" customFormat="1" x14ac:dyDescent="0.25">
      <c r="A107" s="309"/>
      <c r="B107" s="309"/>
      <c r="C107" s="265" t="str">
        <f>IF(B104="","","O_Pos")</f>
        <v/>
      </c>
      <c r="D107" s="266" t="str">
        <f ca="1">IF($C107="","",INDEX(INDIRECT("MCDAScores_SEA_"&amp;$C107),MATCH('SEA Input'!D111,INDIRECT("SEAScore_"&amp;$C107),0),MATCH(D$3,SEACats,0)))</f>
        <v/>
      </c>
      <c r="E107" s="266" t="str">
        <f ca="1">IF($C107="","",INDEX(INDIRECT("MCDAScores_SEA_"&amp;$C107),MATCH('SEA Input'!E111,INDIRECT("SEAScore_"&amp;$C107),0),MATCH(E$3,SEACats,0)))</f>
        <v/>
      </c>
      <c r="F107" s="266" t="str">
        <f ca="1">IF($C107="","",INDEX(INDIRECT("MCDAScores_SEA_"&amp;$C107),MATCH('SEA Input'!F111,INDIRECT("SEAScore_"&amp;$C107),0),MATCH(F$3,SEACats,0)))</f>
        <v/>
      </c>
      <c r="G107" s="266" t="str">
        <f ca="1">IF($C107="","",INDEX(INDIRECT("MCDAScores_SEA_"&amp;$C107),MATCH('SEA Input'!G111,INDIRECT("SEAScore_"&amp;$C107),0),MATCH(G$3,SEACats,0)))</f>
        <v/>
      </c>
      <c r="H107" s="266" t="str">
        <f ca="1">IF($C107="","",INDEX(INDIRECT("MCDAScores_SEA_"&amp;$C107),MATCH('SEA Input'!H111,INDIRECT("SEAScore_"&amp;$C107),0),MATCH(H$3,SEACats,0)))</f>
        <v/>
      </c>
      <c r="I107" s="266" t="str">
        <f ca="1">IF($C107="","",INDEX(INDIRECT("MCDAScores_SEA_"&amp;$C107),MATCH('SEA Input'!I111,INDIRECT("SEAScore_"&amp;$C107),0),MATCH(I$3,SEACats,0)))</f>
        <v/>
      </c>
      <c r="J107" s="266" t="str">
        <f ca="1">IF($C107="","",INDEX(INDIRECT("MCDAScores_SEA_"&amp;$C107),MATCH('SEA Input'!J111,INDIRECT("SEAScore_"&amp;$C107),0),MATCH(J$3,SEACats,0)))</f>
        <v/>
      </c>
      <c r="K107" s="266" t="str">
        <f ca="1">IF($C107="","",INDEX(INDIRECT("MCDAScores_SEA_"&amp;$C107),MATCH('SEA Input'!K111,INDIRECT("SEAScore_"&amp;$C107),0),MATCH(K$3,SEACats,0)))</f>
        <v/>
      </c>
      <c r="L107" s="266" t="str">
        <f ca="1">IF($C107="","",INDEX(INDIRECT("MCDAScores_SEA_"&amp;$C107),MATCH('SEA Input'!L111,INDIRECT("SEAScore_"&amp;$C107),0),MATCH(L$3,SEACats,0)))</f>
        <v/>
      </c>
      <c r="M107" s="266" t="str">
        <f ca="1">IF($C107="","",INDEX(INDIRECT("MCDAScores_SEA_"&amp;$C107),MATCH('SEA Input'!M111,INDIRECT("SEAScore_"&amp;$C107),0),MATCH(M$3,SEACats,0)))</f>
        <v/>
      </c>
      <c r="N107" s="266" t="str">
        <f ca="1">IF($C107="","",INDEX(INDIRECT("MCDAScores_SEA_"&amp;$C107),MATCH('SEA Input'!N111,INDIRECT("SEAScore_"&amp;$C107),0),MATCH(N$3,SEACats,0)))</f>
        <v/>
      </c>
      <c r="O107" s="266" t="str">
        <f ca="1">IF($C107="","",INDEX(INDIRECT("MCDAScores_SEA_"&amp;$C107),MATCH('SEA Input'!O111,INDIRECT("SEAScore_"&amp;$C107),0),MATCH(O$3,SEACats,0)))</f>
        <v/>
      </c>
      <c r="P107" s="266" t="str">
        <f ca="1">IF($C107="","",INDEX(INDIRECT("MCDAScores_SEA_"&amp;$C107),MATCH('SEA Input'!P111,INDIRECT("SEAScore_"&amp;$C107),0),MATCH(P$3,SEACats,0)))</f>
        <v/>
      </c>
      <c r="Q107" s="266" t="str">
        <f ca="1">IF($C107="","",INDEX(INDIRECT("MCDAScores_SEA_"&amp;$C107),MATCH('SEA Input'!Q111,INDIRECT("SEAScore_"&amp;$C107),0),MATCH(Q$3,SEACats,0)))</f>
        <v/>
      </c>
      <c r="R107" s="266" t="str">
        <f ca="1">IF($C107="","",INDEX(INDIRECT("MCDAScores_SEA_"&amp;$C107),MATCH('SEA Input'!R111,INDIRECT("SEAScore_"&amp;$C107),0),MATCH(R$3,SEACats,0)))</f>
        <v/>
      </c>
      <c r="S107" s="266" t="str">
        <f ca="1">IF($C107="","",INDEX(INDIRECT("MCDAScores_SEA_"&amp;$C107),MATCH('SEA Input'!S111,INDIRECT("SEAScore_"&amp;$C107),0),MATCH(S$3,SEACats,0)))</f>
        <v/>
      </c>
      <c r="T107" s="266" t="str">
        <f ca="1">IF($C107="","",INDEX(INDIRECT("MCDAScores_SEA_"&amp;$C107),MATCH('SEA Input'!T111,INDIRECT("SEAScore_"&amp;$C107),0),MATCH(T$3,SEACats,0)))</f>
        <v/>
      </c>
    </row>
    <row r="108" spans="1:20" s="243" customFormat="1" x14ac:dyDescent="0.25">
      <c r="A108" s="308" t="str">
        <f>IF('SEA Input'!C112="","",'SEA Input'!A112)</f>
        <v/>
      </c>
      <c r="B108" s="309" t="str">
        <f>IF('SEA Input'!C112="","",'SEA Input'!C112)</f>
        <v/>
      </c>
      <c r="C108" s="265" t="str">
        <f>IF(B108="","","C_Neg")</f>
        <v/>
      </c>
      <c r="D108" s="266" t="str">
        <f ca="1">IF($C108="","",INDEX(INDIRECT("MCDAScores_SEA_"&amp;$C108),MATCH('SEA Input'!D112,INDIRECT("SEAScore_"&amp;$C108),0),MATCH(D$3,SEACats,0)))</f>
        <v/>
      </c>
      <c r="E108" s="266" t="str">
        <f ca="1">IF($C108="","",INDEX(INDIRECT("MCDAScores_SEA_"&amp;$C108),MATCH('SEA Input'!E112,INDIRECT("SEAScore_"&amp;$C108),0),MATCH(E$3,SEACats,0)))</f>
        <v/>
      </c>
      <c r="F108" s="266" t="str">
        <f ca="1">IF($C108="","",INDEX(INDIRECT("MCDAScores_SEA_"&amp;$C108),MATCH('SEA Input'!F112,INDIRECT("SEAScore_"&amp;$C108),0),MATCH(F$3,SEACats,0)))</f>
        <v/>
      </c>
      <c r="G108" s="266" t="str">
        <f ca="1">IF($C108="","",INDEX(INDIRECT("MCDAScores_SEA_"&amp;$C108),MATCH('SEA Input'!G112,INDIRECT("SEAScore_"&amp;$C108),0),MATCH(G$3,SEACats,0)))</f>
        <v/>
      </c>
      <c r="H108" s="266" t="str">
        <f ca="1">IF($C108="","",INDEX(INDIRECT("MCDAScores_SEA_"&amp;$C108),MATCH('SEA Input'!H112,INDIRECT("SEAScore_"&amp;$C108),0),MATCH(H$3,SEACats,0)))</f>
        <v/>
      </c>
      <c r="I108" s="266" t="str">
        <f ca="1">IF($C108="","",INDEX(INDIRECT("MCDAScores_SEA_"&amp;$C108),MATCH('SEA Input'!I112,INDIRECT("SEAScore_"&amp;$C108),0),MATCH(I$3,SEACats,0)))</f>
        <v/>
      </c>
      <c r="J108" s="266" t="str">
        <f ca="1">IF($C108="","",INDEX(INDIRECT("MCDAScores_SEA_"&amp;$C108),MATCH('SEA Input'!J112,INDIRECT("SEAScore_"&amp;$C108),0),MATCH(J$3,SEACats,0)))</f>
        <v/>
      </c>
      <c r="K108" s="266" t="str">
        <f ca="1">IF($C108="","",INDEX(INDIRECT("MCDAScores_SEA_"&amp;$C108),MATCH('SEA Input'!K112,INDIRECT("SEAScore_"&amp;$C108),0),MATCH(K$3,SEACats,0)))</f>
        <v/>
      </c>
      <c r="L108" s="266" t="str">
        <f ca="1">IF($C108="","",INDEX(INDIRECT("MCDAScores_SEA_"&amp;$C108),MATCH('SEA Input'!L112,INDIRECT("SEAScore_"&amp;$C108),0),MATCH(L$3,SEACats,0)))</f>
        <v/>
      </c>
      <c r="M108" s="266" t="str">
        <f ca="1">IF($C108="","",INDEX(INDIRECT("MCDAScores_SEA_"&amp;$C108),MATCH('SEA Input'!M112,INDIRECT("SEAScore_"&amp;$C108),0),MATCH(M$3,SEACats,0)))</f>
        <v/>
      </c>
      <c r="N108" s="266" t="str">
        <f ca="1">IF($C108="","",INDEX(INDIRECT("MCDAScores_SEA_"&amp;$C108),MATCH('SEA Input'!N112,INDIRECT("SEAScore_"&amp;$C108),0),MATCH(N$3,SEACats,0)))</f>
        <v/>
      </c>
      <c r="O108" s="266" t="str">
        <f ca="1">IF($C108="","",INDEX(INDIRECT("MCDAScores_SEA_"&amp;$C108),MATCH('SEA Input'!O112,INDIRECT("SEAScore_"&amp;$C108),0),MATCH(O$3,SEACats,0)))</f>
        <v/>
      </c>
      <c r="P108" s="266" t="str">
        <f ca="1">IF($C108="","",INDEX(INDIRECT("MCDAScores_SEA_"&amp;$C108),MATCH('SEA Input'!P112,INDIRECT("SEAScore_"&amp;$C108),0),MATCH(P$3,SEACats,0)))</f>
        <v/>
      </c>
      <c r="Q108" s="266" t="str">
        <f ca="1">IF($C108="","",INDEX(INDIRECT("MCDAScores_SEA_"&amp;$C108),MATCH('SEA Input'!Q112,INDIRECT("SEAScore_"&amp;$C108),0),MATCH(Q$3,SEACats,0)))</f>
        <v/>
      </c>
      <c r="R108" s="266" t="str">
        <f ca="1">IF($C108="","",INDEX(INDIRECT("MCDAScores_SEA_"&amp;$C108),MATCH('SEA Input'!R112,INDIRECT("SEAScore_"&amp;$C108),0),MATCH(R$3,SEACats,0)))</f>
        <v/>
      </c>
      <c r="S108" s="266" t="str">
        <f ca="1">IF($C108="","",INDEX(INDIRECT("MCDAScores_SEA_"&amp;$C108),MATCH('SEA Input'!S112,INDIRECT("SEAScore_"&amp;$C108),0),MATCH(S$3,SEACats,0)))</f>
        <v/>
      </c>
      <c r="T108" s="266" t="str">
        <f ca="1">IF($C108="","",INDEX(INDIRECT("MCDAScores_SEA_"&amp;$C108),MATCH('SEA Input'!T112,INDIRECT("SEAScore_"&amp;$C108),0),MATCH(T$3,SEACats,0)))</f>
        <v/>
      </c>
    </row>
    <row r="109" spans="1:20" s="243" customFormat="1" x14ac:dyDescent="0.25">
      <c r="A109" s="309"/>
      <c r="B109" s="309"/>
      <c r="C109" s="265" t="str">
        <f>IF(B108="","","C_Pos")</f>
        <v/>
      </c>
      <c r="D109" s="266" t="str">
        <f ca="1">IF($C109="","",INDEX(INDIRECT("MCDAScores_SEA_"&amp;$C109),MATCH('SEA Input'!D113,INDIRECT("SEAScore_"&amp;$C109),0),MATCH(D$3,SEACats,0)))</f>
        <v/>
      </c>
      <c r="E109" s="266" t="str">
        <f ca="1">IF($C109="","",INDEX(INDIRECT("MCDAScores_SEA_"&amp;$C109),MATCH('SEA Input'!E113,INDIRECT("SEAScore_"&amp;$C109),0),MATCH(E$3,SEACats,0)))</f>
        <v/>
      </c>
      <c r="F109" s="266" t="str">
        <f ca="1">IF($C109="","",INDEX(INDIRECT("MCDAScores_SEA_"&amp;$C109),MATCH('SEA Input'!F113,INDIRECT("SEAScore_"&amp;$C109),0),MATCH(F$3,SEACats,0)))</f>
        <v/>
      </c>
      <c r="G109" s="266" t="str">
        <f ca="1">IF($C109="","",INDEX(INDIRECT("MCDAScores_SEA_"&amp;$C109),MATCH('SEA Input'!G113,INDIRECT("SEAScore_"&amp;$C109),0),MATCH(G$3,SEACats,0)))</f>
        <v/>
      </c>
      <c r="H109" s="266" t="str">
        <f ca="1">IF($C109="","",INDEX(INDIRECT("MCDAScores_SEA_"&amp;$C109),MATCH('SEA Input'!H113,INDIRECT("SEAScore_"&amp;$C109),0),MATCH(H$3,SEACats,0)))</f>
        <v/>
      </c>
      <c r="I109" s="266" t="str">
        <f ca="1">IF($C109="","",INDEX(INDIRECT("MCDAScores_SEA_"&amp;$C109),MATCH('SEA Input'!I113,INDIRECT("SEAScore_"&amp;$C109),0),MATCH(I$3,SEACats,0)))</f>
        <v/>
      </c>
      <c r="J109" s="266" t="str">
        <f ca="1">IF($C109="","",INDEX(INDIRECT("MCDAScores_SEA_"&amp;$C109),MATCH('SEA Input'!J113,INDIRECT("SEAScore_"&amp;$C109),0),MATCH(J$3,SEACats,0)))</f>
        <v/>
      </c>
      <c r="K109" s="266" t="str">
        <f ca="1">IF($C109="","",INDEX(INDIRECT("MCDAScores_SEA_"&amp;$C109),MATCH('SEA Input'!K113,INDIRECT("SEAScore_"&amp;$C109),0),MATCH(K$3,SEACats,0)))</f>
        <v/>
      </c>
      <c r="L109" s="266" t="str">
        <f ca="1">IF($C109="","",INDEX(INDIRECT("MCDAScores_SEA_"&amp;$C109),MATCH('SEA Input'!L113,INDIRECT("SEAScore_"&amp;$C109),0),MATCH(L$3,SEACats,0)))</f>
        <v/>
      </c>
      <c r="M109" s="266" t="str">
        <f ca="1">IF($C109="","",INDEX(INDIRECT("MCDAScores_SEA_"&amp;$C109),MATCH('SEA Input'!M113,INDIRECT("SEAScore_"&amp;$C109),0),MATCH(M$3,SEACats,0)))</f>
        <v/>
      </c>
      <c r="N109" s="266" t="str">
        <f ca="1">IF($C109="","",INDEX(INDIRECT("MCDAScores_SEA_"&amp;$C109),MATCH('SEA Input'!N113,INDIRECT("SEAScore_"&amp;$C109),0),MATCH(N$3,SEACats,0)))</f>
        <v/>
      </c>
      <c r="O109" s="266" t="str">
        <f ca="1">IF($C109="","",INDEX(INDIRECT("MCDAScores_SEA_"&amp;$C109),MATCH('SEA Input'!O113,INDIRECT("SEAScore_"&amp;$C109),0),MATCH(O$3,SEACats,0)))</f>
        <v/>
      </c>
      <c r="P109" s="266" t="str">
        <f ca="1">IF($C109="","",INDEX(INDIRECT("MCDAScores_SEA_"&amp;$C109),MATCH('SEA Input'!P113,INDIRECT("SEAScore_"&amp;$C109),0),MATCH(P$3,SEACats,0)))</f>
        <v/>
      </c>
      <c r="Q109" s="266" t="str">
        <f ca="1">IF($C109="","",INDEX(INDIRECT("MCDAScores_SEA_"&amp;$C109),MATCH('SEA Input'!Q113,INDIRECT("SEAScore_"&amp;$C109),0),MATCH(Q$3,SEACats,0)))</f>
        <v/>
      </c>
      <c r="R109" s="266" t="str">
        <f ca="1">IF($C109="","",INDEX(INDIRECT("MCDAScores_SEA_"&amp;$C109),MATCH('SEA Input'!R113,INDIRECT("SEAScore_"&amp;$C109),0),MATCH(R$3,SEACats,0)))</f>
        <v/>
      </c>
      <c r="S109" s="266" t="str">
        <f ca="1">IF($C109="","",INDEX(INDIRECT("MCDAScores_SEA_"&amp;$C109),MATCH('SEA Input'!S113,INDIRECT("SEAScore_"&amp;$C109),0),MATCH(S$3,SEACats,0)))</f>
        <v/>
      </c>
      <c r="T109" s="266" t="str">
        <f ca="1">IF($C109="","",INDEX(INDIRECT("MCDAScores_SEA_"&amp;$C109),MATCH('SEA Input'!T113,INDIRECT("SEAScore_"&amp;$C109),0),MATCH(T$3,SEACats,0)))</f>
        <v/>
      </c>
    </row>
    <row r="110" spans="1:20" s="243" customFormat="1" x14ac:dyDescent="0.25">
      <c r="A110" s="309"/>
      <c r="B110" s="309"/>
      <c r="C110" s="265" t="str">
        <f>IF(B108="","","O_Neg")</f>
        <v/>
      </c>
      <c r="D110" s="266" t="str">
        <f ca="1">IF($C110="","",INDEX(INDIRECT("MCDAScores_SEA_"&amp;$C110),MATCH('SEA Input'!D114,INDIRECT("SEAScore_"&amp;$C110),0),MATCH(D$3,SEACats,0)))</f>
        <v/>
      </c>
      <c r="E110" s="266" t="str">
        <f ca="1">IF($C110="","",INDEX(INDIRECT("MCDAScores_SEA_"&amp;$C110),MATCH('SEA Input'!E114,INDIRECT("SEAScore_"&amp;$C110),0),MATCH(E$3,SEACats,0)))</f>
        <v/>
      </c>
      <c r="F110" s="266" t="str">
        <f ca="1">IF($C110="","",INDEX(INDIRECT("MCDAScores_SEA_"&amp;$C110),MATCH('SEA Input'!F114,INDIRECT("SEAScore_"&amp;$C110),0),MATCH(F$3,SEACats,0)))</f>
        <v/>
      </c>
      <c r="G110" s="266" t="str">
        <f ca="1">IF($C110="","",INDEX(INDIRECT("MCDAScores_SEA_"&amp;$C110),MATCH('SEA Input'!G114,INDIRECT("SEAScore_"&amp;$C110),0),MATCH(G$3,SEACats,0)))</f>
        <v/>
      </c>
      <c r="H110" s="266" t="str">
        <f ca="1">IF($C110="","",INDEX(INDIRECT("MCDAScores_SEA_"&amp;$C110),MATCH('SEA Input'!H114,INDIRECT("SEAScore_"&amp;$C110),0),MATCH(H$3,SEACats,0)))</f>
        <v/>
      </c>
      <c r="I110" s="266" t="str">
        <f ca="1">IF($C110="","",INDEX(INDIRECT("MCDAScores_SEA_"&amp;$C110),MATCH('SEA Input'!I114,INDIRECT("SEAScore_"&amp;$C110),0),MATCH(I$3,SEACats,0)))</f>
        <v/>
      </c>
      <c r="J110" s="266" t="str">
        <f ca="1">IF($C110="","",INDEX(INDIRECT("MCDAScores_SEA_"&amp;$C110),MATCH('SEA Input'!J114,INDIRECT("SEAScore_"&amp;$C110),0),MATCH(J$3,SEACats,0)))</f>
        <v/>
      </c>
      <c r="K110" s="266" t="str">
        <f ca="1">IF($C110="","",INDEX(INDIRECT("MCDAScores_SEA_"&amp;$C110),MATCH('SEA Input'!K114,INDIRECT("SEAScore_"&amp;$C110),0),MATCH(K$3,SEACats,0)))</f>
        <v/>
      </c>
      <c r="L110" s="266" t="str">
        <f ca="1">IF($C110="","",INDEX(INDIRECT("MCDAScores_SEA_"&amp;$C110),MATCH('SEA Input'!L114,INDIRECT("SEAScore_"&amp;$C110),0),MATCH(L$3,SEACats,0)))</f>
        <v/>
      </c>
      <c r="M110" s="266" t="str">
        <f ca="1">IF($C110="","",INDEX(INDIRECT("MCDAScores_SEA_"&amp;$C110),MATCH('SEA Input'!M114,INDIRECT("SEAScore_"&amp;$C110),0),MATCH(M$3,SEACats,0)))</f>
        <v/>
      </c>
      <c r="N110" s="266" t="str">
        <f ca="1">IF($C110="","",INDEX(INDIRECT("MCDAScores_SEA_"&amp;$C110),MATCH('SEA Input'!N114,INDIRECT("SEAScore_"&amp;$C110),0),MATCH(N$3,SEACats,0)))</f>
        <v/>
      </c>
      <c r="O110" s="266" t="str">
        <f ca="1">IF($C110="","",INDEX(INDIRECT("MCDAScores_SEA_"&amp;$C110),MATCH('SEA Input'!O114,INDIRECT("SEAScore_"&amp;$C110),0),MATCH(O$3,SEACats,0)))</f>
        <v/>
      </c>
      <c r="P110" s="266" t="str">
        <f ca="1">IF($C110="","",INDEX(INDIRECT("MCDAScores_SEA_"&amp;$C110),MATCH('SEA Input'!P114,INDIRECT("SEAScore_"&amp;$C110),0),MATCH(P$3,SEACats,0)))</f>
        <v/>
      </c>
      <c r="Q110" s="266" t="str">
        <f ca="1">IF($C110="","",INDEX(INDIRECT("MCDAScores_SEA_"&amp;$C110),MATCH('SEA Input'!Q114,INDIRECT("SEAScore_"&amp;$C110),0),MATCH(Q$3,SEACats,0)))</f>
        <v/>
      </c>
      <c r="R110" s="266" t="str">
        <f ca="1">IF($C110="","",INDEX(INDIRECT("MCDAScores_SEA_"&amp;$C110),MATCH('SEA Input'!R114,INDIRECT("SEAScore_"&amp;$C110),0),MATCH(R$3,SEACats,0)))</f>
        <v/>
      </c>
      <c r="S110" s="266" t="str">
        <f ca="1">IF($C110="","",INDEX(INDIRECT("MCDAScores_SEA_"&amp;$C110),MATCH('SEA Input'!S114,INDIRECT("SEAScore_"&amp;$C110),0),MATCH(S$3,SEACats,0)))</f>
        <v/>
      </c>
      <c r="T110" s="266" t="str">
        <f ca="1">IF($C110="","",INDEX(INDIRECT("MCDAScores_SEA_"&amp;$C110),MATCH('SEA Input'!T114,INDIRECT("SEAScore_"&amp;$C110),0),MATCH(T$3,SEACats,0)))</f>
        <v/>
      </c>
    </row>
    <row r="111" spans="1:20" s="243" customFormat="1" x14ac:dyDescent="0.25">
      <c r="A111" s="309"/>
      <c r="B111" s="309"/>
      <c r="C111" s="265" t="str">
        <f>IF(B108="","","O_Pos")</f>
        <v/>
      </c>
      <c r="D111" s="266" t="str">
        <f ca="1">IF($C111="","",INDEX(INDIRECT("MCDAScores_SEA_"&amp;$C111),MATCH('SEA Input'!D115,INDIRECT("SEAScore_"&amp;$C111),0),MATCH(D$3,SEACats,0)))</f>
        <v/>
      </c>
      <c r="E111" s="266" t="str">
        <f ca="1">IF($C111="","",INDEX(INDIRECT("MCDAScores_SEA_"&amp;$C111),MATCH('SEA Input'!E115,INDIRECT("SEAScore_"&amp;$C111),0),MATCH(E$3,SEACats,0)))</f>
        <v/>
      </c>
      <c r="F111" s="266" t="str">
        <f ca="1">IF($C111="","",INDEX(INDIRECT("MCDAScores_SEA_"&amp;$C111),MATCH('SEA Input'!F115,INDIRECT("SEAScore_"&amp;$C111),0),MATCH(F$3,SEACats,0)))</f>
        <v/>
      </c>
      <c r="G111" s="266" t="str">
        <f ca="1">IF($C111="","",INDEX(INDIRECT("MCDAScores_SEA_"&amp;$C111),MATCH('SEA Input'!G115,INDIRECT("SEAScore_"&amp;$C111),0),MATCH(G$3,SEACats,0)))</f>
        <v/>
      </c>
      <c r="H111" s="266" t="str">
        <f ca="1">IF($C111="","",INDEX(INDIRECT("MCDAScores_SEA_"&amp;$C111),MATCH('SEA Input'!H115,INDIRECT("SEAScore_"&amp;$C111),0),MATCH(H$3,SEACats,0)))</f>
        <v/>
      </c>
      <c r="I111" s="266" t="str">
        <f ca="1">IF($C111="","",INDEX(INDIRECT("MCDAScores_SEA_"&amp;$C111),MATCH('SEA Input'!I115,INDIRECT("SEAScore_"&amp;$C111),0),MATCH(I$3,SEACats,0)))</f>
        <v/>
      </c>
      <c r="J111" s="266" t="str">
        <f ca="1">IF($C111="","",INDEX(INDIRECT("MCDAScores_SEA_"&amp;$C111),MATCH('SEA Input'!J115,INDIRECT("SEAScore_"&amp;$C111),0),MATCH(J$3,SEACats,0)))</f>
        <v/>
      </c>
      <c r="K111" s="266" t="str">
        <f ca="1">IF($C111="","",INDEX(INDIRECT("MCDAScores_SEA_"&amp;$C111),MATCH('SEA Input'!K115,INDIRECT("SEAScore_"&amp;$C111),0),MATCH(K$3,SEACats,0)))</f>
        <v/>
      </c>
      <c r="L111" s="266" t="str">
        <f ca="1">IF($C111="","",INDEX(INDIRECT("MCDAScores_SEA_"&amp;$C111),MATCH('SEA Input'!L115,INDIRECT("SEAScore_"&amp;$C111),0),MATCH(L$3,SEACats,0)))</f>
        <v/>
      </c>
      <c r="M111" s="266" t="str">
        <f ca="1">IF($C111="","",INDEX(INDIRECT("MCDAScores_SEA_"&amp;$C111),MATCH('SEA Input'!M115,INDIRECT("SEAScore_"&amp;$C111),0),MATCH(M$3,SEACats,0)))</f>
        <v/>
      </c>
      <c r="N111" s="266" t="str">
        <f ca="1">IF($C111="","",INDEX(INDIRECT("MCDAScores_SEA_"&amp;$C111),MATCH('SEA Input'!N115,INDIRECT("SEAScore_"&amp;$C111),0),MATCH(N$3,SEACats,0)))</f>
        <v/>
      </c>
      <c r="O111" s="266" t="str">
        <f ca="1">IF($C111="","",INDEX(INDIRECT("MCDAScores_SEA_"&amp;$C111),MATCH('SEA Input'!O115,INDIRECT("SEAScore_"&amp;$C111),0),MATCH(O$3,SEACats,0)))</f>
        <v/>
      </c>
      <c r="P111" s="266" t="str">
        <f ca="1">IF($C111="","",INDEX(INDIRECT("MCDAScores_SEA_"&amp;$C111),MATCH('SEA Input'!P115,INDIRECT("SEAScore_"&amp;$C111),0),MATCH(P$3,SEACats,0)))</f>
        <v/>
      </c>
      <c r="Q111" s="266" t="str">
        <f ca="1">IF($C111="","",INDEX(INDIRECT("MCDAScores_SEA_"&amp;$C111),MATCH('SEA Input'!Q115,INDIRECT("SEAScore_"&amp;$C111),0),MATCH(Q$3,SEACats,0)))</f>
        <v/>
      </c>
      <c r="R111" s="266" t="str">
        <f ca="1">IF($C111="","",INDEX(INDIRECT("MCDAScores_SEA_"&amp;$C111),MATCH('SEA Input'!R115,INDIRECT("SEAScore_"&amp;$C111),0),MATCH(R$3,SEACats,0)))</f>
        <v/>
      </c>
      <c r="S111" s="266" t="str">
        <f ca="1">IF($C111="","",INDEX(INDIRECT("MCDAScores_SEA_"&amp;$C111),MATCH('SEA Input'!S115,INDIRECT("SEAScore_"&amp;$C111),0),MATCH(S$3,SEACats,0)))</f>
        <v/>
      </c>
      <c r="T111" s="266" t="str">
        <f ca="1">IF($C111="","",INDEX(INDIRECT("MCDAScores_SEA_"&amp;$C111),MATCH('SEA Input'!T115,INDIRECT("SEAScore_"&amp;$C111),0),MATCH(T$3,SEACats,0)))</f>
        <v/>
      </c>
    </row>
    <row r="112" spans="1:20" s="243" customFormat="1" x14ac:dyDescent="0.25">
      <c r="A112" s="308" t="str">
        <f>IF('SEA Input'!C116="","",'SEA Input'!A116)</f>
        <v/>
      </c>
      <c r="B112" s="309" t="str">
        <f>IF('SEA Input'!C116="","",'SEA Input'!C116)</f>
        <v/>
      </c>
      <c r="C112" s="265" t="str">
        <f>IF(B112="","","C_Neg")</f>
        <v/>
      </c>
      <c r="D112" s="266" t="str">
        <f ca="1">IF($C112="","",INDEX(INDIRECT("MCDAScores_SEA_"&amp;$C112),MATCH('SEA Input'!D116,INDIRECT("SEAScore_"&amp;$C112),0),MATCH(D$3,SEACats,0)))</f>
        <v/>
      </c>
      <c r="E112" s="266" t="str">
        <f ca="1">IF($C112="","",INDEX(INDIRECT("MCDAScores_SEA_"&amp;$C112),MATCH('SEA Input'!E116,INDIRECT("SEAScore_"&amp;$C112),0),MATCH(E$3,SEACats,0)))</f>
        <v/>
      </c>
      <c r="F112" s="266" t="str">
        <f ca="1">IF($C112="","",INDEX(INDIRECT("MCDAScores_SEA_"&amp;$C112),MATCH('SEA Input'!F116,INDIRECT("SEAScore_"&amp;$C112),0),MATCH(F$3,SEACats,0)))</f>
        <v/>
      </c>
      <c r="G112" s="266" t="str">
        <f ca="1">IF($C112="","",INDEX(INDIRECT("MCDAScores_SEA_"&amp;$C112),MATCH('SEA Input'!G116,INDIRECT("SEAScore_"&amp;$C112),0),MATCH(G$3,SEACats,0)))</f>
        <v/>
      </c>
      <c r="H112" s="266" t="str">
        <f ca="1">IF($C112="","",INDEX(INDIRECT("MCDAScores_SEA_"&amp;$C112),MATCH('SEA Input'!H116,INDIRECT("SEAScore_"&amp;$C112),0),MATCH(H$3,SEACats,0)))</f>
        <v/>
      </c>
      <c r="I112" s="266" t="str">
        <f ca="1">IF($C112="","",INDEX(INDIRECT("MCDAScores_SEA_"&amp;$C112),MATCH('SEA Input'!I116,INDIRECT("SEAScore_"&amp;$C112),0),MATCH(I$3,SEACats,0)))</f>
        <v/>
      </c>
      <c r="J112" s="266" t="str">
        <f ca="1">IF($C112="","",INDEX(INDIRECT("MCDAScores_SEA_"&amp;$C112),MATCH('SEA Input'!J116,INDIRECT("SEAScore_"&amp;$C112),0),MATCH(J$3,SEACats,0)))</f>
        <v/>
      </c>
      <c r="K112" s="266" t="str">
        <f ca="1">IF($C112="","",INDEX(INDIRECT("MCDAScores_SEA_"&amp;$C112),MATCH('SEA Input'!K116,INDIRECT("SEAScore_"&amp;$C112),0),MATCH(K$3,SEACats,0)))</f>
        <v/>
      </c>
      <c r="L112" s="266" t="str">
        <f ca="1">IF($C112="","",INDEX(INDIRECT("MCDAScores_SEA_"&amp;$C112),MATCH('SEA Input'!L116,INDIRECT("SEAScore_"&amp;$C112),0),MATCH(L$3,SEACats,0)))</f>
        <v/>
      </c>
      <c r="M112" s="266" t="str">
        <f ca="1">IF($C112="","",INDEX(INDIRECT("MCDAScores_SEA_"&amp;$C112),MATCH('SEA Input'!M116,INDIRECT("SEAScore_"&amp;$C112),0),MATCH(M$3,SEACats,0)))</f>
        <v/>
      </c>
      <c r="N112" s="266" t="str">
        <f ca="1">IF($C112="","",INDEX(INDIRECT("MCDAScores_SEA_"&amp;$C112),MATCH('SEA Input'!N116,INDIRECT("SEAScore_"&amp;$C112),0),MATCH(N$3,SEACats,0)))</f>
        <v/>
      </c>
      <c r="O112" s="266" t="str">
        <f ca="1">IF($C112="","",INDEX(INDIRECT("MCDAScores_SEA_"&amp;$C112),MATCH('SEA Input'!O116,INDIRECT("SEAScore_"&amp;$C112),0),MATCH(O$3,SEACats,0)))</f>
        <v/>
      </c>
      <c r="P112" s="266" t="str">
        <f ca="1">IF($C112="","",INDEX(INDIRECT("MCDAScores_SEA_"&amp;$C112),MATCH('SEA Input'!P116,INDIRECT("SEAScore_"&amp;$C112),0),MATCH(P$3,SEACats,0)))</f>
        <v/>
      </c>
      <c r="Q112" s="266" t="str">
        <f ca="1">IF($C112="","",INDEX(INDIRECT("MCDAScores_SEA_"&amp;$C112),MATCH('SEA Input'!Q116,INDIRECT("SEAScore_"&amp;$C112),0),MATCH(Q$3,SEACats,0)))</f>
        <v/>
      </c>
      <c r="R112" s="266" t="str">
        <f ca="1">IF($C112="","",INDEX(INDIRECT("MCDAScores_SEA_"&amp;$C112),MATCH('SEA Input'!R116,INDIRECT("SEAScore_"&amp;$C112),0),MATCH(R$3,SEACats,0)))</f>
        <v/>
      </c>
      <c r="S112" s="266" t="str">
        <f ca="1">IF($C112="","",INDEX(INDIRECT("MCDAScores_SEA_"&amp;$C112),MATCH('SEA Input'!S116,INDIRECT("SEAScore_"&amp;$C112),0),MATCH(S$3,SEACats,0)))</f>
        <v/>
      </c>
      <c r="T112" s="266" t="str">
        <f ca="1">IF($C112="","",INDEX(INDIRECT("MCDAScores_SEA_"&amp;$C112),MATCH('SEA Input'!T116,INDIRECT("SEAScore_"&amp;$C112),0),MATCH(T$3,SEACats,0)))</f>
        <v/>
      </c>
    </row>
    <row r="113" spans="1:20" s="243" customFormat="1" x14ac:dyDescent="0.25">
      <c r="A113" s="309"/>
      <c r="B113" s="309"/>
      <c r="C113" s="265" t="str">
        <f>IF(B112="","","C_Pos")</f>
        <v/>
      </c>
      <c r="D113" s="266" t="str">
        <f ca="1">IF($C113="","",INDEX(INDIRECT("MCDAScores_SEA_"&amp;$C113),MATCH('SEA Input'!D117,INDIRECT("SEAScore_"&amp;$C113),0),MATCH(D$3,SEACats,0)))</f>
        <v/>
      </c>
      <c r="E113" s="266" t="str">
        <f ca="1">IF($C113="","",INDEX(INDIRECT("MCDAScores_SEA_"&amp;$C113),MATCH('SEA Input'!E117,INDIRECT("SEAScore_"&amp;$C113),0),MATCH(E$3,SEACats,0)))</f>
        <v/>
      </c>
      <c r="F113" s="266" t="str">
        <f ca="1">IF($C113="","",INDEX(INDIRECT("MCDAScores_SEA_"&amp;$C113),MATCH('SEA Input'!F117,INDIRECT("SEAScore_"&amp;$C113),0),MATCH(F$3,SEACats,0)))</f>
        <v/>
      </c>
      <c r="G113" s="266" t="str">
        <f ca="1">IF($C113="","",INDEX(INDIRECT("MCDAScores_SEA_"&amp;$C113),MATCH('SEA Input'!G117,INDIRECT("SEAScore_"&amp;$C113),0),MATCH(G$3,SEACats,0)))</f>
        <v/>
      </c>
      <c r="H113" s="266" t="str">
        <f ca="1">IF($C113="","",INDEX(INDIRECT("MCDAScores_SEA_"&amp;$C113),MATCH('SEA Input'!H117,INDIRECT("SEAScore_"&amp;$C113),0),MATCH(H$3,SEACats,0)))</f>
        <v/>
      </c>
      <c r="I113" s="266" t="str">
        <f ca="1">IF($C113="","",INDEX(INDIRECT("MCDAScores_SEA_"&amp;$C113),MATCH('SEA Input'!I117,INDIRECT("SEAScore_"&amp;$C113),0),MATCH(I$3,SEACats,0)))</f>
        <v/>
      </c>
      <c r="J113" s="266" t="str">
        <f ca="1">IF($C113="","",INDEX(INDIRECT("MCDAScores_SEA_"&amp;$C113),MATCH('SEA Input'!J117,INDIRECT("SEAScore_"&amp;$C113),0),MATCH(J$3,SEACats,0)))</f>
        <v/>
      </c>
      <c r="K113" s="266" t="str">
        <f ca="1">IF($C113="","",INDEX(INDIRECT("MCDAScores_SEA_"&amp;$C113),MATCH('SEA Input'!K117,INDIRECT("SEAScore_"&amp;$C113),0),MATCH(K$3,SEACats,0)))</f>
        <v/>
      </c>
      <c r="L113" s="266" t="str">
        <f ca="1">IF($C113="","",INDEX(INDIRECT("MCDAScores_SEA_"&amp;$C113),MATCH('SEA Input'!L117,INDIRECT("SEAScore_"&amp;$C113),0),MATCH(L$3,SEACats,0)))</f>
        <v/>
      </c>
      <c r="M113" s="266" t="str">
        <f ca="1">IF($C113="","",INDEX(INDIRECT("MCDAScores_SEA_"&amp;$C113),MATCH('SEA Input'!M117,INDIRECT("SEAScore_"&amp;$C113),0),MATCH(M$3,SEACats,0)))</f>
        <v/>
      </c>
      <c r="N113" s="266" t="str">
        <f ca="1">IF($C113="","",INDEX(INDIRECT("MCDAScores_SEA_"&amp;$C113),MATCH('SEA Input'!N117,INDIRECT("SEAScore_"&amp;$C113),0),MATCH(N$3,SEACats,0)))</f>
        <v/>
      </c>
      <c r="O113" s="266" t="str">
        <f ca="1">IF($C113="","",INDEX(INDIRECT("MCDAScores_SEA_"&amp;$C113),MATCH('SEA Input'!O117,INDIRECT("SEAScore_"&amp;$C113),0),MATCH(O$3,SEACats,0)))</f>
        <v/>
      </c>
      <c r="P113" s="266" t="str">
        <f ca="1">IF($C113="","",INDEX(INDIRECT("MCDAScores_SEA_"&amp;$C113),MATCH('SEA Input'!P117,INDIRECT("SEAScore_"&amp;$C113),0),MATCH(P$3,SEACats,0)))</f>
        <v/>
      </c>
      <c r="Q113" s="266" t="str">
        <f ca="1">IF($C113="","",INDEX(INDIRECT("MCDAScores_SEA_"&amp;$C113),MATCH('SEA Input'!Q117,INDIRECT("SEAScore_"&amp;$C113),0),MATCH(Q$3,SEACats,0)))</f>
        <v/>
      </c>
      <c r="R113" s="266" t="str">
        <f ca="1">IF($C113="","",INDEX(INDIRECT("MCDAScores_SEA_"&amp;$C113),MATCH('SEA Input'!R117,INDIRECT("SEAScore_"&amp;$C113),0),MATCH(R$3,SEACats,0)))</f>
        <v/>
      </c>
      <c r="S113" s="266" t="str">
        <f ca="1">IF($C113="","",INDEX(INDIRECT("MCDAScores_SEA_"&amp;$C113),MATCH('SEA Input'!S117,INDIRECT("SEAScore_"&amp;$C113),0),MATCH(S$3,SEACats,0)))</f>
        <v/>
      </c>
      <c r="T113" s="266" t="str">
        <f ca="1">IF($C113="","",INDEX(INDIRECT("MCDAScores_SEA_"&amp;$C113),MATCH('SEA Input'!T117,INDIRECT("SEAScore_"&amp;$C113),0),MATCH(T$3,SEACats,0)))</f>
        <v/>
      </c>
    </row>
    <row r="114" spans="1:20" s="243" customFormat="1" x14ac:dyDescent="0.25">
      <c r="A114" s="309"/>
      <c r="B114" s="309"/>
      <c r="C114" s="265" t="str">
        <f>IF(B112="","","O_Neg")</f>
        <v/>
      </c>
      <c r="D114" s="266" t="str">
        <f ca="1">IF($C114="","",INDEX(INDIRECT("MCDAScores_SEA_"&amp;$C114),MATCH('SEA Input'!D118,INDIRECT("SEAScore_"&amp;$C114),0),MATCH(D$3,SEACats,0)))</f>
        <v/>
      </c>
      <c r="E114" s="266" t="str">
        <f ca="1">IF($C114="","",INDEX(INDIRECT("MCDAScores_SEA_"&amp;$C114),MATCH('SEA Input'!E118,INDIRECT("SEAScore_"&amp;$C114),0),MATCH(E$3,SEACats,0)))</f>
        <v/>
      </c>
      <c r="F114" s="266" t="str">
        <f ca="1">IF($C114="","",INDEX(INDIRECT("MCDAScores_SEA_"&amp;$C114),MATCH('SEA Input'!F118,INDIRECT("SEAScore_"&amp;$C114),0),MATCH(F$3,SEACats,0)))</f>
        <v/>
      </c>
      <c r="G114" s="266" t="str">
        <f ca="1">IF($C114="","",INDEX(INDIRECT("MCDAScores_SEA_"&amp;$C114),MATCH('SEA Input'!G118,INDIRECT("SEAScore_"&amp;$C114),0),MATCH(G$3,SEACats,0)))</f>
        <v/>
      </c>
      <c r="H114" s="266" t="str">
        <f ca="1">IF($C114="","",INDEX(INDIRECT("MCDAScores_SEA_"&amp;$C114),MATCH('SEA Input'!H118,INDIRECT("SEAScore_"&amp;$C114),0),MATCH(H$3,SEACats,0)))</f>
        <v/>
      </c>
      <c r="I114" s="266" t="str">
        <f ca="1">IF($C114="","",INDEX(INDIRECT("MCDAScores_SEA_"&amp;$C114),MATCH('SEA Input'!I118,INDIRECT("SEAScore_"&amp;$C114),0),MATCH(I$3,SEACats,0)))</f>
        <v/>
      </c>
      <c r="J114" s="266" t="str">
        <f ca="1">IF($C114="","",INDEX(INDIRECT("MCDAScores_SEA_"&amp;$C114),MATCH('SEA Input'!J118,INDIRECT("SEAScore_"&amp;$C114),0),MATCH(J$3,SEACats,0)))</f>
        <v/>
      </c>
      <c r="K114" s="266" t="str">
        <f ca="1">IF($C114="","",INDEX(INDIRECT("MCDAScores_SEA_"&amp;$C114),MATCH('SEA Input'!K118,INDIRECT("SEAScore_"&amp;$C114),0),MATCH(K$3,SEACats,0)))</f>
        <v/>
      </c>
      <c r="L114" s="266" t="str">
        <f ca="1">IF($C114="","",INDEX(INDIRECT("MCDAScores_SEA_"&amp;$C114),MATCH('SEA Input'!L118,INDIRECT("SEAScore_"&amp;$C114),0),MATCH(L$3,SEACats,0)))</f>
        <v/>
      </c>
      <c r="M114" s="266" t="str">
        <f ca="1">IF($C114="","",INDEX(INDIRECT("MCDAScores_SEA_"&amp;$C114),MATCH('SEA Input'!M118,INDIRECT("SEAScore_"&amp;$C114),0),MATCH(M$3,SEACats,0)))</f>
        <v/>
      </c>
      <c r="N114" s="266" t="str">
        <f ca="1">IF($C114="","",INDEX(INDIRECT("MCDAScores_SEA_"&amp;$C114),MATCH('SEA Input'!N118,INDIRECT("SEAScore_"&amp;$C114),0),MATCH(N$3,SEACats,0)))</f>
        <v/>
      </c>
      <c r="O114" s="266" t="str">
        <f ca="1">IF($C114="","",INDEX(INDIRECT("MCDAScores_SEA_"&amp;$C114),MATCH('SEA Input'!O118,INDIRECT("SEAScore_"&amp;$C114),0),MATCH(O$3,SEACats,0)))</f>
        <v/>
      </c>
      <c r="P114" s="266" t="str">
        <f ca="1">IF($C114="","",INDEX(INDIRECT("MCDAScores_SEA_"&amp;$C114),MATCH('SEA Input'!P118,INDIRECT("SEAScore_"&amp;$C114),0),MATCH(P$3,SEACats,0)))</f>
        <v/>
      </c>
      <c r="Q114" s="266" t="str">
        <f ca="1">IF($C114="","",INDEX(INDIRECT("MCDAScores_SEA_"&amp;$C114),MATCH('SEA Input'!Q118,INDIRECT("SEAScore_"&amp;$C114),0),MATCH(Q$3,SEACats,0)))</f>
        <v/>
      </c>
      <c r="R114" s="266" t="str">
        <f ca="1">IF($C114="","",INDEX(INDIRECT("MCDAScores_SEA_"&amp;$C114),MATCH('SEA Input'!R118,INDIRECT("SEAScore_"&amp;$C114),0),MATCH(R$3,SEACats,0)))</f>
        <v/>
      </c>
      <c r="S114" s="266" t="str">
        <f ca="1">IF($C114="","",INDEX(INDIRECT("MCDAScores_SEA_"&amp;$C114),MATCH('SEA Input'!S118,INDIRECT("SEAScore_"&amp;$C114),0),MATCH(S$3,SEACats,0)))</f>
        <v/>
      </c>
      <c r="T114" s="266" t="str">
        <f ca="1">IF($C114="","",INDEX(INDIRECT("MCDAScores_SEA_"&amp;$C114),MATCH('SEA Input'!T118,INDIRECT("SEAScore_"&amp;$C114),0),MATCH(T$3,SEACats,0)))</f>
        <v/>
      </c>
    </row>
    <row r="115" spans="1:20" s="243" customFormat="1" x14ac:dyDescent="0.25">
      <c r="A115" s="309"/>
      <c r="B115" s="309"/>
      <c r="C115" s="265" t="str">
        <f>IF(B112="","","O_Pos")</f>
        <v/>
      </c>
      <c r="D115" s="266" t="str">
        <f ca="1">IF($C115="","",INDEX(INDIRECT("MCDAScores_SEA_"&amp;$C115),MATCH('SEA Input'!D119,INDIRECT("SEAScore_"&amp;$C115),0),MATCH(D$3,SEACats,0)))</f>
        <v/>
      </c>
      <c r="E115" s="266" t="str">
        <f ca="1">IF($C115="","",INDEX(INDIRECT("MCDAScores_SEA_"&amp;$C115),MATCH('SEA Input'!E119,INDIRECT("SEAScore_"&amp;$C115),0),MATCH(E$3,SEACats,0)))</f>
        <v/>
      </c>
      <c r="F115" s="266" t="str">
        <f ca="1">IF($C115="","",INDEX(INDIRECT("MCDAScores_SEA_"&amp;$C115),MATCH('SEA Input'!F119,INDIRECT("SEAScore_"&amp;$C115),0),MATCH(F$3,SEACats,0)))</f>
        <v/>
      </c>
      <c r="G115" s="266" t="str">
        <f ca="1">IF($C115="","",INDEX(INDIRECT("MCDAScores_SEA_"&amp;$C115),MATCH('SEA Input'!G119,INDIRECT("SEAScore_"&amp;$C115),0),MATCH(G$3,SEACats,0)))</f>
        <v/>
      </c>
      <c r="H115" s="266" t="str">
        <f ca="1">IF($C115="","",INDEX(INDIRECT("MCDAScores_SEA_"&amp;$C115),MATCH('SEA Input'!H119,INDIRECT("SEAScore_"&amp;$C115),0),MATCH(H$3,SEACats,0)))</f>
        <v/>
      </c>
      <c r="I115" s="266" t="str">
        <f ca="1">IF($C115="","",INDEX(INDIRECT("MCDAScores_SEA_"&amp;$C115),MATCH('SEA Input'!I119,INDIRECT("SEAScore_"&amp;$C115),0),MATCH(I$3,SEACats,0)))</f>
        <v/>
      </c>
      <c r="J115" s="266" t="str">
        <f ca="1">IF($C115="","",INDEX(INDIRECT("MCDAScores_SEA_"&amp;$C115),MATCH('SEA Input'!J119,INDIRECT("SEAScore_"&amp;$C115),0),MATCH(J$3,SEACats,0)))</f>
        <v/>
      </c>
      <c r="K115" s="266" t="str">
        <f ca="1">IF($C115="","",INDEX(INDIRECT("MCDAScores_SEA_"&amp;$C115),MATCH('SEA Input'!K119,INDIRECT("SEAScore_"&amp;$C115),0),MATCH(K$3,SEACats,0)))</f>
        <v/>
      </c>
      <c r="L115" s="266" t="str">
        <f ca="1">IF($C115="","",INDEX(INDIRECT("MCDAScores_SEA_"&amp;$C115),MATCH('SEA Input'!L119,INDIRECT("SEAScore_"&amp;$C115),0),MATCH(L$3,SEACats,0)))</f>
        <v/>
      </c>
      <c r="M115" s="266" t="str">
        <f ca="1">IF($C115="","",INDEX(INDIRECT("MCDAScores_SEA_"&amp;$C115),MATCH('SEA Input'!M119,INDIRECT("SEAScore_"&amp;$C115),0),MATCH(M$3,SEACats,0)))</f>
        <v/>
      </c>
      <c r="N115" s="266" t="str">
        <f ca="1">IF($C115="","",INDEX(INDIRECT("MCDAScores_SEA_"&amp;$C115),MATCH('SEA Input'!N119,INDIRECT("SEAScore_"&amp;$C115),0),MATCH(N$3,SEACats,0)))</f>
        <v/>
      </c>
      <c r="O115" s="266" t="str">
        <f ca="1">IF($C115="","",INDEX(INDIRECT("MCDAScores_SEA_"&amp;$C115),MATCH('SEA Input'!O119,INDIRECT("SEAScore_"&amp;$C115),0),MATCH(O$3,SEACats,0)))</f>
        <v/>
      </c>
      <c r="P115" s="266" t="str">
        <f ca="1">IF($C115="","",INDEX(INDIRECT("MCDAScores_SEA_"&amp;$C115),MATCH('SEA Input'!P119,INDIRECT("SEAScore_"&amp;$C115),0),MATCH(P$3,SEACats,0)))</f>
        <v/>
      </c>
      <c r="Q115" s="266" t="str">
        <f ca="1">IF($C115="","",INDEX(INDIRECT("MCDAScores_SEA_"&amp;$C115),MATCH('SEA Input'!Q119,INDIRECT("SEAScore_"&amp;$C115),0),MATCH(Q$3,SEACats,0)))</f>
        <v/>
      </c>
      <c r="R115" s="266" t="str">
        <f ca="1">IF($C115="","",INDEX(INDIRECT("MCDAScores_SEA_"&amp;$C115),MATCH('SEA Input'!R119,INDIRECT("SEAScore_"&amp;$C115),0),MATCH(R$3,SEACats,0)))</f>
        <v/>
      </c>
      <c r="S115" s="266" t="str">
        <f ca="1">IF($C115="","",INDEX(INDIRECT("MCDAScores_SEA_"&amp;$C115),MATCH('SEA Input'!S119,INDIRECT("SEAScore_"&amp;$C115),0),MATCH(S$3,SEACats,0)))</f>
        <v/>
      </c>
      <c r="T115" s="266" t="str">
        <f ca="1">IF($C115="","",INDEX(INDIRECT("MCDAScores_SEA_"&amp;$C115),MATCH('SEA Input'!T119,INDIRECT("SEAScore_"&amp;$C115),0),MATCH(T$3,SEACats,0)))</f>
        <v/>
      </c>
    </row>
    <row r="116" spans="1:20" s="243" customFormat="1" x14ac:dyDescent="0.25">
      <c r="A116" s="308" t="str">
        <f>IF('SEA Input'!C120="","",'SEA Input'!A120)</f>
        <v/>
      </c>
      <c r="B116" s="309" t="str">
        <f>IF('SEA Input'!C120="","",'SEA Input'!C120)</f>
        <v/>
      </c>
      <c r="C116" s="265" t="str">
        <f>IF(B116="","","C_Neg")</f>
        <v/>
      </c>
      <c r="D116" s="266" t="str">
        <f ca="1">IF($C116="","",INDEX(INDIRECT("MCDAScores_SEA_"&amp;$C116),MATCH('SEA Input'!D120,INDIRECT("SEAScore_"&amp;$C116),0),MATCH(D$3,SEACats,0)))</f>
        <v/>
      </c>
      <c r="E116" s="266" t="str">
        <f ca="1">IF($C116="","",INDEX(INDIRECT("MCDAScores_SEA_"&amp;$C116),MATCH('SEA Input'!E120,INDIRECT("SEAScore_"&amp;$C116),0),MATCH(E$3,SEACats,0)))</f>
        <v/>
      </c>
      <c r="F116" s="266" t="str">
        <f ca="1">IF($C116="","",INDEX(INDIRECT("MCDAScores_SEA_"&amp;$C116),MATCH('SEA Input'!F120,INDIRECT("SEAScore_"&amp;$C116),0),MATCH(F$3,SEACats,0)))</f>
        <v/>
      </c>
      <c r="G116" s="266" t="str">
        <f ca="1">IF($C116="","",INDEX(INDIRECT("MCDAScores_SEA_"&amp;$C116),MATCH('SEA Input'!G120,INDIRECT("SEAScore_"&amp;$C116),0),MATCH(G$3,SEACats,0)))</f>
        <v/>
      </c>
      <c r="H116" s="266" t="str">
        <f ca="1">IF($C116="","",INDEX(INDIRECT("MCDAScores_SEA_"&amp;$C116),MATCH('SEA Input'!H120,INDIRECT("SEAScore_"&amp;$C116),0),MATCH(H$3,SEACats,0)))</f>
        <v/>
      </c>
      <c r="I116" s="266" t="str">
        <f ca="1">IF($C116="","",INDEX(INDIRECT("MCDAScores_SEA_"&amp;$C116),MATCH('SEA Input'!I120,INDIRECT("SEAScore_"&amp;$C116),0),MATCH(I$3,SEACats,0)))</f>
        <v/>
      </c>
      <c r="J116" s="266" t="str">
        <f ca="1">IF($C116="","",INDEX(INDIRECT("MCDAScores_SEA_"&amp;$C116),MATCH('SEA Input'!J120,INDIRECT("SEAScore_"&amp;$C116),0),MATCH(J$3,SEACats,0)))</f>
        <v/>
      </c>
      <c r="K116" s="266" t="str">
        <f ca="1">IF($C116="","",INDEX(INDIRECT("MCDAScores_SEA_"&amp;$C116),MATCH('SEA Input'!K120,INDIRECT("SEAScore_"&amp;$C116),0),MATCH(K$3,SEACats,0)))</f>
        <v/>
      </c>
      <c r="L116" s="266" t="str">
        <f ca="1">IF($C116="","",INDEX(INDIRECT("MCDAScores_SEA_"&amp;$C116),MATCH('SEA Input'!L120,INDIRECT("SEAScore_"&amp;$C116),0),MATCH(L$3,SEACats,0)))</f>
        <v/>
      </c>
      <c r="M116" s="266" t="str">
        <f ca="1">IF($C116="","",INDEX(INDIRECT("MCDAScores_SEA_"&amp;$C116),MATCH('SEA Input'!M120,INDIRECT("SEAScore_"&amp;$C116),0),MATCH(M$3,SEACats,0)))</f>
        <v/>
      </c>
      <c r="N116" s="266" t="str">
        <f ca="1">IF($C116="","",INDEX(INDIRECT("MCDAScores_SEA_"&amp;$C116),MATCH('SEA Input'!N120,INDIRECT("SEAScore_"&amp;$C116),0),MATCH(N$3,SEACats,0)))</f>
        <v/>
      </c>
      <c r="O116" s="266" t="str">
        <f ca="1">IF($C116="","",INDEX(INDIRECT("MCDAScores_SEA_"&amp;$C116),MATCH('SEA Input'!O120,INDIRECT("SEAScore_"&amp;$C116),0),MATCH(O$3,SEACats,0)))</f>
        <v/>
      </c>
      <c r="P116" s="266" t="str">
        <f ca="1">IF($C116="","",INDEX(INDIRECT("MCDAScores_SEA_"&amp;$C116),MATCH('SEA Input'!P120,INDIRECT("SEAScore_"&amp;$C116),0),MATCH(P$3,SEACats,0)))</f>
        <v/>
      </c>
      <c r="Q116" s="266" t="str">
        <f ca="1">IF($C116="","",INDEX(INDIRECT("MCDAScores_SEA_"&amp;$C116),MATCH('SEA Input'!Q120,INDIRECT("SEAScore_"&amp;$C116),0),MATCH(Q$3,SEACats,0)))</f>
        <v/>
      </c>
      <c r="R116" s="266" t="str">
        <f ca="1">IF($C116="","",INDEX(INDIRECT("MCDAScores_SEA_"&amp;$C116),MATCH('SEA Input'!R120,INDIRECT("SEAScore_"&amp;$C116),0),MATCH(R$3,SEACats,0)))</f>
        <v/>
      </c>
      <c r="S116" s="266" t="str">
        <f ca="1">IF($C116="","",INDEX(INDIRECT("MCDAScores_SEA_"&amp;$C116),MATCH('SEA Input'!S120,INDIRECT("SEAScore_"&amp;$C116),0),MATCH(S$3,SEACats,0)))</f>
        <v/>
      </c>
      <c r="T116" s="266" t="str">
        <f ca="1">IF($C116="","",INDEX(INDIRECT("MCDAScores_SEA_"&amp;$C116),MATCH('SEA Input'!T120,INDIRECT("SEAScore_"&amp;$C116),0),MATCH(T$3,SEACats,0)))</f>
        <v/>
      </c>
    </row>
    <row r="117" spans="1:20" s="243" customFormat="1" x14ac:dyDescent="0.25">
      <c r="A117" s="309"/>
      <c r="B117" s="309"/>
      <c r="C117" s="265" t="str">
        <f>IF(B116="","","C_Pos")</f>
        <v/>
      </c>
      <c r="D117" s="266" t="str">
        <f ca="1">IF($C117="","",INDEX(INDIRECT("MCDAScores_SEA_"&amp;$C117),MATCH('SEA Input'!D121,INDIRECT("SEAScore_"&amp;$C117),0),MATCH(D$3,SEACats,0)))</f>
        <v/>
      </c>
      <c r="E117" s="266" t="str">
        <f ca="1">IF($C117="","",INDEX(INDIRECT("MCDAScores_SEA_"&amp;$C117),MATCH('SEA Input'!E121,INDIRECT("SEAScore_"&amp;$C117),0),MATCH(E$3,SEACats,0)))</f>
        <v/>
      </c>
      <c r="F117" s="266" t="str">
        <f ca="1">IF($C117="","",INDEX(INDIRECT("MCDAScores_SEA_"&amp;$C117),MATCH('SEA Input'!F121,INDIRECT("SEAScore_"&amp;$C117),0),MATCH(F$3,SEACats,0)))</f>
        <v/>
      </c>
      <c r="G117" s="266" t="str">
        <f ca="1">IF($C117="","",INDEX(INDIRECT("MCDAScores_SEA_"&amp;$C117),MATCH('SEA Input'!G121,INDIRECT("SEAScore_"&amp;$C117),0),MATCH(G$3,SEACats,0)))</f>
        <v/>
      </c>
      <c r="H117" s="266" t="str">
        <f ca="1">IF($C117="","",INDEX(INDIRECT("MCDAScores_SEA_"&amp;$C117),MATCH('SEA Input'!H121,INDIRECT("SEAScore_"&amp;$C117),0),MATCH(H$3,SEACats,0)))</f>
        <v/>
      </c>
      <c r="I117" s="266" t="str">
        <f ca="1">IF($C117="","",INDEX(INDIRECT("MCDAScores_SEA_"&amp;$C117),MATCH('SEA Input'!I121,INDIRECT("SEAScore_"&amp;$C117),0),MATCH(I$3,SEACats,0)))</f>
        <v/>
      </c>
      <c r="J117" s="266" t="str">
        <f ca="1">IF($C117="","",INDEX(INDIRECT("MCDAScores_SEA_"&amp;$C117),MATCH('SEA Input'!J121,INDIRECT("SEAScore_"&amp;$C117),0),MATCH(J$3,SEACats,0)))</f>
        <v/>
      </c>
      <c r="K117" s="266" t="str">
        <f ca="1">IF($C117="","",INDEX(INDIRECT("MCDAScores_SEA_"&amp;$C117),MATCH('SEA Input'!K121,INDIRECT("SEAScore_"&amp;$C117),0),MATCH(K$3,SEACats,0)))</f>
        <v/>
      </c>
      <c r="L117" s="266" t="str">
        <f ca="1">IF($C117="","",INDEX(INDIRECT("MCDAScores_SEA_"&amp;$C117),MATCH('SEA Input'!L121,INDIRECT("SEAScore_"&amp;$C117),0),MATCH(L$3,SEACats,0)))</f>
        <v/>
      </c>
      <c r="M117" s="266" t="str">
        <f ca="1">IF($C117="","",INDEX(INDIRECT("MCDAScores_SEA_"&amp;$C117),MATCH('SEA Input'!M121,INDIRECT("SEAScore_"&amp;$C117),0),MATCH(M$3,SEACats,0)))</f>
        <v/>
      </c>
      <c r="N117" s="266" t="str">
        <f ca="1">IF($C117="","",INDEX(INDIRECT("MCDAScores_SEA_"&amp;$C117),MATCH('SEA Input'!N121,INDIRECT("SEAScore_"&amp;$C117),0),MATCH(N$3,SEACats,0)))</f>
        <v/>
      </c>
      <c r="O117" s="266" t="str">
        <f ca="1">IF($C117="","",INDEX(INDIRECT("MCDAScores_SEA_"&amp;$C117),MATCH('SEA Input'!O121,INDIRECT("SEAScore_"&amp;$C117),0),MATCH(O$3,SEACats,0)))</f>
        <v/>
      </c>
      <c r="P117" s="266" t="str">
        <f ca="1">IF($C117="","",INDEX(INDIRECT("MCDAScores_SEA_"&amp;$C117),MATCH('SEA Input'!P121,INDIRECT("SEAScore_"&amp;$C117),0),MATCH(P$3,SEACats,0)))</f>
        <v/>
      </c>
      <c r="Q117" s="266" t="str">
        <f ca="1">IF($C117="","",INDEX(INDIRECT("MCDAScores_SEA_"&amp;$C117),MATCH('SEA Input'!Q121,INDIRECT("SEAScore_"&amp;$C117),0),MATCH(Q$3,SEACats,0)))</f>
        <v/>
      </c>
      <c r="R117" s="266" t="str">
        <f ca="1">IF($C117="","",INDEX(INDIRECT("MCDAScores_SEA_"&amp;$C117),MATCH('SEA Input'!R121,INDIRECT("SEAScore_"&amp;$C117),0),MATCH(R$3,SEACats,0)))</f>
        <v/>
      </c>
      <c r="S117" s="266" t="str">
        <f ca="1">IF($C117="","",INDEX(INDIRECT("MCDAScores_SEA_"&amp;$C117),MATCH('SEA Input'!S121,INDIRECT("SEAScore_"&amp;$C117),0),MATCH(S$3,SEACats,0)))</f>
        <v/>
      </c>
      <c r="T117" s="266" t="str">
        <f ca="1">IF($C117="","",INDEX(INDIRECT("MCDAScores_SEA_"&amp;$C117),MATCH('SEA Input'!T121,INDIRECT("SEAScore_"&amp;$C117),0),MATCH(T$3,SEACats,0)))</f>
        <v/>
      </c>
    </row>
    <row r="118" spans="1:20" s="243" customFormat="1" x14ac:dyDescent="0.25">
      <c r="A118" s="309"/>
      <c r="B118" s="309"/>
      <c r="C118" s="265" t="str">
        <f>IF(B116="","","O_Neg")</f>
        <v/>
      </c>
      <c r="D118" s="266" t="str">
        <f ca="1">IF($C118="","",INDEX(INDIRECT("MCDAScores_SEA_"&amp;$C118),MATCH('SEA Input'!D122,INDIRECT("SEAScore_"&amp;$C118),0),MATCH(D$3,SEACats,0)))</f>
        <v/>
      </c>
      <c r="E118" s="266" t="str">
        <f ca="1">IF($C118="","",INDEX(INDIRECT("MCDAScores_SEA_"&amp;$C118),MATCH('SEA Input'!E122,INDIRECT("SEAScore_"&amp;$C118),0),MATCH(E$3,SEACats,0)))</f>
        <v/>
      </c>
      <c r="F118" s="266" t="str">
        <f ca="1">IF($C118="","",INDEX(INDIRECT("MCDAScores_SEA_"&amp;$C118),MATCH('SEA Input'!F122,INDIRECT("SEAScore_"&amp;$C118),0),MATCH(F$3,SEACats,0)))</f>
        <v/>
      </c>
      <c r="G118" s="266" t="str">
        <f ca="1">IF($C118="","",INDEX(INDIRECT("MCDAScores_SEA_"&amp;$C118),MATCH('SEA Input'!G122,INDIRECT("SEAScore_"&amp;$C118),0),MATCH(G$3,SEACats,0)))</f>
        <v/>
      </c>
      <c r="H118" s="266" t="str">
        <f ca="1">IF($C118="","",INDEX(INDIRECT("MCDAScores_SEA_"&amp;$C118),MATCH('SEA Input'!H122,INDIRECT("SEAScore_"&amp;$C118),0),MATCH(H$3,SEACats,0)))</f>
        <v/>
      </c>
      <c r="I118" s="266" t="str">
        <f ca="1">IF($C118="","",INDEX(INDIRECT("MCDAScores_SEA_"&amp;$C118),MATCH('SEA Input'!I122,INDIRECT("SEAScore_"&amp;$C118),0),MATCH(I$3,SEACats,0)))</f>
        <v/>
      </c>
      <c r="J118" s="266" t="str">
        <f ca="1">IF($C118="","",INDEX(INDIRECT("MCDAScores_SEA_"&amp;$C118),MATCH('SEA Input'!J122,INDIRECT("SEAScore_"&amp;$C118),0),MATCH(J$3,SEACats,0)))</f>
        <v/>
      </c>
      <c r="K118" s="266" t="str">
        <f ca="1">IF($C118="","",INDEX(INDIRECT("MCDAScores_SEA_"&amp;$C118),MATCH('SEA Input'!K122,INDIRECT("SEAScore_"&amp;$C118),0),MATCH(K$3,SEACats,0)))</f>
        <v/>
      </c>
      <c r="L118" s="266" t="str">
        <f ca="1">IF($C118="","",INDEX(INDIRECT("MCDAScores_SEA_"&amp;$C118),MATCH('SEA Input'!L122,INDIRECT("SEAScore_"&amp;$C118),0),MATCH(L$3,SEACats,0)))</f>
        <v/>
      </c>
      <c r="M118" s="266" t="str">
        <f ca="1">IF($C118="","",INDEX(INDIRECT("MCDAScores_SEA_"&amp;$C118),MATCH('SEA Input'!M122,INDIRECT("SEAScore_"&amp;$C118),0),MATCH(M$3,SEACats,0)))</f>
        <v/>
      </c>
      <c r="N118" s="266" t="str">
        <f ca="1">IF($C118="","",INDEX(INDIRECT("MCDAScores_SEA_"&amp;$C118),MATCH('SEA Input'!N122,INDIRECT("SEAScore_"&amp;$C118),0),MATCH(N$3,SEACats,0)))</f>
        <v/>
      </c>
      <c r="O118" s="266" t="str">
        <f ca="1">IF($C118="","",INDEX(INDIRECT("MCDAScores_SEA_"&amp;$C118),MATCH('SEA Input'!O122,INDIRECT("SEAScore_"&amp;$C118),0),MATCH(O$3,SEACats,0)))</f>
        <v/>
      </c>
      <c r="P118" s="266" t="str">
        <f ca="1">IF($C118="","",INDEX(INDIRECT("MCDAScores_SEA_"&amp;$C118),MATCH('SEA Input'!P122,INDIRECT("SEAScore_"&amp;$C118),0),MATCH(P$3,SEACats,0)))</f>
        <v/>
      </c>
      <c r="Q118" s="266" t="str">
        <f ca="1">IF($C118="","",INDEX(INDIRECT("MCDAScores_SEA_"&amp;$C118),MATCH('SEA Input'!Q122,INDIRECT("SEAScore_"&amp;$C118),0),MATCH(Q$3,SEACats,0)))</f>
        <v/>
      </c>
      <c r="R118" s="266" t="str">
        <f ca="1">IF($C118="","",INDEX(INDIRECT("MCDAScores_SEA_"&amp;$C118),MATCH('SEA Input'!R122,INDIRECT("SEAScore_"&amp;$C118),0),MATCH(R$3,SEACats,0)))</f>
        <v/>
      </c>
      <c r="S118" s="266" t="str">
        <f ca="1">IF($C118="","",INDEX(INDIRECT("MCDAScores_SEA_"&amp;$C118),MATCH('SEA Input'!S122,INDIRECT("SEAScore_"&amp;$C118),0),MATCH(S$3,SEACats,0)))</f>
        <v/>
      </c>
      <c r="T118" s="266" t="str">
        <f ca="1">IF($C118="","",INDEX(INDIRECT("MCDAScores_SEA_"&amp;$C118),MATCH('SEA Input'!T122,INDIRECT("SEAScore_"&amp;$C118),0),MATCH(T$3,SEACats,0)))</f>
        <v/>
      </c>
    </row>
    <row r="119" spans="1:20" s="243" customFormat="1" x14ac:dyDescent="0.25">
      <c r="A119" s="309"/>
      <c r="B119" s="309"/>
      <c r="C119" s="265" t="str">
        <f>IF(B116="","","O_Pos")</f>
        <v/>
      </c>
      <c r="D119" s="266" t="str">
        <f ca="1">IF($C119="","",INDEX(INDIRECT("MCDAScores_SEA_"&amp;$C119),MATCH('SEA Input'!D123,INDIRECT("SEAScore_"&amp;$C119),0),MATCH(D$3,SEACats,0)))</f>
        <v/>
      </c>
      <c r="E119" s="266" t="str">
        <f ca="1">IF($C119="","",INDEX(INDIRECT("MCDAScores_SEA_"&amp;$C119),MATCH('SEA Input'!E123,INDIRECT("SEAScore_"&amp;$C119),0),MATCH(E$3,SEACats,0)))</f>
        <v/>
      </c>
      <c r="F119" s="266" t="str">
        <f ca="1">IF($C119="","",INDEX(INDIRECT("MCDAScores_SEA_"&amp;$C119),MATCH('SEA Input'!F123,INDIRECT("SEAScore_"&amp;$C119),0),MATCH(F$3,SEACats,0)))</f>
        <v/>
      </c>
      <c r="G119" s="266" t="str">
        <f ca="1">IF($C119="","",INDEX(INDIRECT("MCDAScores_SEA_"&amp;$C119),MATCH('SEA Input'!G123,INDIRECT("SEAScore_"&amp;$C119),0),MATCH(G$3,SEACats,0)))</f>
        <v/>
      </c>
      <c r="H119" s="266" t="str">
        <f ca="1">IF($C119="","",INDEX(INDIRECT("MCDAScores_SEA_"&amp;$C119),MATCH('SEA Input'!H123,INDIRECT("SEAScore_"&amp;$C119),0),MATCH(H$3,SEACats,0)))</f>
        <v/>
      </c>
      <c r="I119" s="266" t="str">
        <f ca="1">IF($C119="","",INDEX(INDIRECT("MCDAScores_SEA_"&amp;$C119),MATCH('SEA Input'!I123,INDIRECT("SEAScore_"&amp;$C119),0),MATCH(I$3,SEACats,0)))</f>
        <v/>
      </c>
      <c r="J119" s="266" t="str">
        <f ca="1">IF($C119="","",INDEX(INDIRECT("MCDAScores_SEA_"&amp;$C119),MATCH('SEA Input'!J123,INDIRECT("SEAScore_"&amp;$C119),0),MATCH(J$3,SEACats,0)))</f>
        <v/>
      </c>
      <c r="K119" s="266" t="str">
        <f ca="1">IF($C119="","",INDEX(INDIRECT("MCDAScores_SEA_"&amp;$C119),MATCH('SEA Input'!K123,INDIRECT("SEAScore_"&amp;$C119),0),MATCH(K$3,SEACats,0)))</f>
        <v/>
      </c>
      <c r="L119" s="266" t="str">
        <f ca="1">IF($C119="","",INDEX(INDIRECT("MCDAScores_SEA_"&amp;$C119),MATCH('SEA Input'!L123,INDIRECT("SEAScore_"&amp;$C119),0),MATCH(L$3,SEACats,0)))</f>
        <v/>
      </c>
      <c r="M119" s="266" t="str">
        <f ca="1">IF($C119="","",INDEX(INDIRECT("MCDAScores_SEA_"&amp;$C119),MATCH('SEA Input'!M123,INDIRECT("SEAScore_"&amp;$C119),0),MATCH(M$3,SEACats,0)))</f>
        <v/>
      </c>
      <c r="N119" s="266" t="str">
        <f ca="1">IF($C119="","",INDEX(INDIRECT("MCDAScores_SEA_"&amp;$C119),MATCH('SEA Input'!N123,INDIRECT("SEAScore_"&amp;$C119),0),MATCH(N$3,SEACats,0)))</f>
        <v/>
      </c>
      <c r="O119" s="266" t="str">
        <f ca="1">IF($C119="","",INDEX(INDIRECT("MCDAScores_SEA_"&amp;$C119),MATCH('SEA Input'!O123,INDIRECT("SEAScore_"&amp;$C119),0),MATCH(O$3,SEACats,0)))</f>
        <v/>
      </c>
      <c r="P119" s="266" t="str">
        <f ca="1">IF($C119="","",INDEX(INDIRECT("MCDAScores_SEA_"&amp;$C119),MATCH('SEA Input'!P123,INDIRECT("SEAScore_"&amp;$C119),0),MATCH(P$3,SEACats,0)))</f>
        <v/>
      </c>
      <c r="Q119" s="266" t="str">
        <f ca="1">IF($C119="","",INDEX(INDIRECT("MCDAScores_SEA_"&amp;$C119),MATCH('SEA Input'!Q123,INDIRECT("SEAScore_"&amp;$C119),0),MATCH(Q$3,SEACats,0)))</f>
        <v/>
      </c>
      <c r="R119" s="266" t="str">
        <f ca="1">IF($C119="","",INDEX(INDIRECT("MCDAScores_SEA_"&amp;$C119),MATCH('SEA Input'!R123,INDIRECT("SEAScore_"&amp;$C119),0),MATCH(R$3,SEACats,0)))</f>
        <v/>
      </c>
      <c r="S119" s="266" t="str">
        <f ca="1">IF($C119="","",INDEX(INDIRECT("MCDAScores_SEA_"&amp;$C119),MATCH('SEA Input'!S123,INDIRECT("SEAScore_"&amp;$C119),0),MATCH(S$3,SEACats,0)))</f>
        <v/>
      </c>
      <c r="T119" s="266" t="str">
        <f ca="1">IF($C119="","",INDEX(INDIRECT("MCDAScores_SEA_"&amp;$C119),MATCH('SEA Input'!T123,INDIRECT("SEAScore_"&amp;$C119),0),MATCH(T$3,SEACats,0)))</f>
        <v/>
      </c>
    </row>
    <row r="120" spans="1:20" s="243" customFormat="1" x14ac:dyDescent="0.25">
      <c r="A120" s="308" t="str">
        <f>IF('SEA Input'!C124="","",'SEA Input'!A124)</f>
        <v/>
      </c>
      <c r="B120" s="309" t="str">
        <f>IF('SEA Input'!C124="","",'SEA Input'!C124)</f>
        <v/>
      </c>
      <c r="C120" s="265" t="str">
        <f>IF(B120="","","C_Neg")</f>
        <v/>
      </c>
      <c r="D120" s="266" t="str">
        <f ca="1">IF($C120="","",INDEX(INDIRECT("MCDAScores_SEA_"&amp;$C120),MATCH('SEA Input'!D124,INDIRECT("SEAScore_"&amp;$C120),0),MATCH(D$3,SEACats,0)))</f>
        <v/>
      </c>
      <c r="E120" s="266" t="str">
        <f ca="1">IF($C120="","",INDEX(INDIRECT("MCDAScores_SEA_"&amp;$C120),MATCH('SEA Input'!E124,INDIRECT("SEAScore_"&amp;$C120),0),MATCH(E$3,SEACats,0)))</f>
        <v/>
      </c>
      <c r="F120" s="266" t="str">
        <f ca="1">IF($C120="","",INDEX(INDIRECT("MCDAScores_SEA_"&amp;$C120),MATCH('SEA Input'!F124,INDIRECT("SEAScore_"&amp;$C120),0),MATCH(F$3,SEACats,0)))</f>
        <v/>
      </c>
      <c r="G120" s="266" t="str">
        <f ca="1">IF($C120="","",INDEX(INDIRECT("MCDAScores_SEA_"&amp;$C120),MATCH('SEA Input'!G124,INDIRECT("SEAScore_"&amp;$C120),0),MATCH(G$3,SEACats,0)))</f>
        <v/>
      </c>
      <c r="H120" s="266" t="str">
        <f ca="1">IF($C120="","",INDEX(INDIRECT("MCDAScores_SEA_"&amp;$C120),MATCH('SEA Input'!H124,INDIRECT("SEAScore_"&amp;$C120),0),MATCH(H$3,SEACats,0)))</f>
        <v/>
      </c>
      <c r="I120" s="266" t="str">
        <f ca="1">IF($C120="","",INDEX(INDIRECT("MCDAScores_SEA_"&amp;$C120),MATCH('SEA Input'!I124,INDIRECT("SEAScore_"&amp;$C120),0),MATCH(I$3,SEACats,0)))</f>
        <v/>
      </c>
      <c r="J120" s="266" t="str">
        <f ca="1">IF($C120="","",INDEX(INDIRECT("MCDAScores_SEA_"&amp;$C120),MATCH('SEA Input'!J124,INDIRECT("SEAScore_"&amp;$C120),0),MATCH(J$3,SEACats,0)))</f>
        <v/>
      </c>
      <c r="K120" s="266" t="str">
        <f ca="1">IF($C120="","",INDEX(INDIRECT("MCDAScores_SEA_"&amp;$C120),MATCH('SEA Input'!K124,INDIRECT("SEAScore_"&amp;$C120),0),MATCH(K$3,SEACats,0)))</f>
        <v/>
      </c>
      <c r="L120" s="266" t="str">
        <f ca="1">IF($C120="","",INDEX(INDIRECT("MCDAScores_SEA_"&amp;$C120),MATCH('SEA Input'!L124,INDIRECT("SEAScore_"&amp;$C120),0),MATCH(L$3,SEACats,0)))</f>
        <v/>
      </c>
      <c r="M120" s="266" t="str">
        <f ca="1">IF($C120="","",INDEX(INDIRECT("MCDAScores_SEA_"&amp;$C120),MATCH('SEA Input'!M124,INDIRECT("SEAScore_"&amp;$C120),0),MATCH(M$3,SEACats,0)))</f>
        <v/>
      </c>
      <c r="N120" s="266" t="str">
        <f ca="1">IF($C120="","",INDEX(INDIRECT("MCDAScores_SEA_"&amp;$C120),MATCH('SEA Input'!N124,INDIRECT("SEAScore_"&amp;$C120),0),MATCH(N$3,SEACats,0)))</f>
        <v/>
      </c>
      <c r="O120" s="266" t="str">
        <f ca="1">IF($C120="","",INDEX(INDIRECT("MCDAScores_SEA_"&amp;$C120),MATCH('SEA Input'!O124,INDIRECT("SEAScore_"&amp;$C120),0),MATCH(O$3,SEACats,0)))</f>
        <v/>
      </c>
      <c r="P120" s="266" t="str">
        <f ca="1">IF($C120="","",INDEX(INDIRECT("MCDAScores_SEA_"&amp;$C120),MATCH('SEA Input'!P124,INDIRECT("SEAScore_"&amp;$C120),0),MATCH(P$3,SEACats,0)))</f>
        <v/>
      </c>
      <c r="Q120" s="266" t="str">
        <f ca="1">IF($C120="","",INDEX(INDIRECT("MCDAScores_SEA_"&amp;$C120),MATCH('SEA Input'!Q124,INDIRECT("SEAScore_"&amp;$C120),0),MATCH(Q$3,SEACats,0)))</f>
        <v/>
      </c>
      <c r="R120" s="266" t="str">
        <f ca="1">IF($C120="","",INDEX(INDIRECT("MCDAScores_SEA_"&amp;$C120),MATCH('SEA Input'!R124,INDIRECT("SEAScore_"&amp;$C120),0),MATCH(R$3,SEACats,0)))</f>
        <v/>
      </c>
      <c r="S120" s="266" t="str">
        <f ca="1">IF($C120="","",INDEX(INDIRECT("MCDAScores_SEA_"&amp;$C120),MATCH('SEA Input'!S124,INDIRECT("SEAScore_"&amp;$C120),0),MATCH(S$3,SEACats,0)))</f>
        <v/>
      </c>
      <c r="T120" s="266" t="str">
        <f ca="1">IF($C120="","",INDEX(INDIRECT("MCDAScores_SEA_"&amp;$C120),MATCH('SEA Input'!T124,INDIRECT("SEAScore_"&amp;$C120),0),MATCH(T$3,SEACats,0)))</f>
        <v/>
      </c>
    </row>
    <row r="121" spans="1:20" s="243" customFormat="1" x14ac:dyDescent="0.25">
      <c r="A121" s="309"/>
      <c r="B121" s="309"/>
      <c r="C121" s="265" t="str">
        <f>IF(B120="","","C_Pos")</f>
        <v/>
      </c>
      <c r="D121" s="266" t="str">
        <f ca="1">IF($C121="","",INDEX(INDIRECT("MCDAScores_SEA_"&amp;$C121),MATCH('SEA Input'!D125,INDIRECT("SEAScore_"&amp;$C121),0),MATCH(D$3,SEACats,0)))</f>
        <v/>
      </c>
      <c r="E121" s="266" t="str">
        <f ca="1">IF($C121="","",INDEX(INDIRECT("MCDAScores_SEA_"&amp;$C121),MATCH('SEA Input'!E125,INDIRECT("SEAScore_"&amp;$C121),0),MATCH(E$3,SEACats,0)))</f>
        <v/>
      </c>
      <c r="F121" s="266" t="str">
        <f ca="1">IF($C121="","",INDEX(INDIRECT("MCDAScores_SEA_"&amp;$C121),MATCH('SEA Input'!F125,INDIRECT("SEAScore_"&amp;$C121),0),MATCH(F$3,SEACats,0)))</f>
        <v/>
      </c>
      <c r="G121" s="266" t="str">
        <f ca="1">IF($C121="","",INDEX(INDIRECT("MCDAScores_SEA_"&amp;$C121),MATCH('SEA Input'!G125,INDIRECT("SEAScore_"&amp;$C121),0),MATCH(G$3,SEACats,0)))</f>
        <v/>
      </c>
      <c r="H121" s="266" t="str">
        <f ca="1">IF($C121="","",INDEX(INDIRECT("MCDAScores_SEA_"&amp;$C121),MATCH('SEA Input'!H125,INDIRECT("SEAScore_"&amp;$C121),0),MATCH(H$3,SEACats,0)))</f>
        <v/>
      </c>
      <c r="I121" s="266" t="str">
        <f ca="1">IF($C121="","",INDEX(INDIRECT("MCDAScores_SEA_"&amp;$C121),MATCH('SEA Input'!I125,INDIRECT("SEAScore_"&amp;$C121),0),MATCH(I$3,SEACats,0)))</f>
        <v/>
      </c>
      <c r="J121" s="266" t="str">
        <f ca="1">IF($C121="","",INDEX(INDIRECT("MCDAScores_SEA_"&amp;$C121),MATCH('SEA Input'!J125,INDIRECT("SEAScore_"&amp;$C121),0),MATCH(J$3,SEACats,0)))</f>
        <v/>
      </c>
      <c r="K121" s="266" t="str">
        <f ca="1">IF($C121="","",INDEX(INDIRECT("MCDAScores_SEA_"&amp;$C121),MATCH('SEA Input'!K125,INDIRECT("SEAScore_"&amp;$C121),0),MATCH(K$3,SEACats,0)))</f>
        <v/>
      </c>
      <c r="L121" s="266" t="str">
        <f ca="1">IF($C121="","",INDEX(INDIRECT("MCDAScores_SEA_"&amp;$C121),MATCH('SEA Input'!L125,INDIRECT("SEAScore_"&amp;$C121),0),MATCH(L$3,SEACats,0)))</f>
        <v/>
      </c>
      <c r="M121" s="266" t="str">
        <f ca="1">IF($C121="","",INDEX(INDIRECT("MCDAScores_SEA_"&amp;$C121),MATCH('SEA Input'!M125,INDIRECT("SEAScore_"&amp;$C121),0),MATCH(M$3,SEACats,0)))</f>
        <v/>
      </c>
      <c r="N121" s="266" t="str">
        <f ca="1">IF($C121="","",INDEX(INDIRECT("MCDAScores_SEA_"&amp;$C121),MATCH('SEA Input'!N125,INDIRECT("SEAScore_"&amp;$C121),0),MATCH(N$3,SEACats,0)))</f>
        <v/>
      </c>
      <c r="O121" s="266" t="str">
        <f ca="1">IF($C121="","",INDEX(INDIRECT("MCDAScores_SEA_"&amp;$C121),MATCH('SEA Input'!O125,INDIRECT("SEAScore_"&amp;$C121),0),MATCH(O$3,SEACats,0)))</f>
        <v/>
      </c>
      <c r="P121" s="266" t="str">
        <f ca="1">IF($C121="","",INDEX(INDIRECT("MCDAScores_SEA_"&amp;$C121),MATCH('SEA Input'!P125,INDIRECT("SEAScore_"&amp;$C121),0),MATCH(P$3,SEACats,0)))</f>
        <v/>
      </c>
      <c r="Q121" s="266" t="str">
        <f ca="1">IF($C121="","",INDEX(INDIRECT("MCDAScores_SEA_"&amp;$C121),MATCH('SEA Input'!Q125,INDIRECT("SEAScore_"&amp;$C121),0),MATCH(Q$3,SEACats,0)))</f>
        <v/>
      </c>
      <c r="R121" s="266" t="str">
        <f ca="1">IF($C121="","",INDEX(INDIRECT("MCDAScores_SEA_"&amp;$C121),MATCH('SEA Input'!R125,INDIRECT("SEAScore_"&amp;$C121),0),MATCH(R$3,SEACats,0)))</f>
        <v/>
      </c>
      <c r="S121" s="266" t="str">
        <f ca="1">IF($C121="","",INDEX(INDIRECT("MCDAScores_SEA_"&amp;$C121),MATCH('SEA Input'!S125,INDIRECT("SEAScore_"&amp;$C121),0),MATCH(S$3,SEACats,0)))</f>
        <v/>
      </c>
      <c r="T121" s="266" t="str">
        <f ca="1">IF($C121="","",INDEX(INDIRECT("MCDAScores_SEA_"&amp;$C121),MATCH('SEA Input'!T125,INDIRECT("SEAScore_"&amp;$C121),0),MATCH(T$3,SEACats,0)))</f>
        <v/>
      </c>
    </row>
    <row r="122" spans="1:20" s="243" customFormat="1" x14ac:dyDescent="0.25">
      <c r="A122" s="309"/>
      <c r="B122" s="309"/>
      <c r="C122" s="265" t="str">
        <f>IF(B120="","","O_Neg")</f>
        <v/>
      </c>
      <c r="D122" s="266" t="str">
        <f ca="1">IF($C122="","",INDEX(INDIRECT("MCDAScores_SEA_"&amp;$C122),MATCH('SEA Input'!D126,INDIRECT("SEAScore_"&amp;$C122),0),MATCH(D$3,SEACats,0)))</f>
        <v/>
      </c>
      <c r="E122" s="266" t="str">
        <f ca="1">IF($C122="","",INDEX(INDIRECT("MCDAScores_SEA_"&amp;$C122),MATCH('SEA Input'!E126,INDIRECT("SEAScore_"&amp;$C122),0),MATCH(E$3,SEACats,0)))</f>
        <v/>
      </c>
      <c r="F122" s="266" t="str">
        <f ca="1">IF($C122="","",INDEX(INDIRECT("MCDAScores_SEA_"&amp;$C122),MATCH('SEA Input'!F126,INDIRECT("SEAScore_"&amp;$C122),0),MATCH(F$3,SEACats,0)))</f>
        <v/>
      </c>
      <c r="G122" s="266" t="str">
        <f ca="1">IF($C122="","",INDEX(INDIRECT("MCDAScores_SEA_"&amp;$C122),MATCH('SEA Input'!G126,INDIRECT("SEAScore_"&amp;$C122),0),MATCH(G$3,SEACats,0)))</f>
        <v/>
      </c>
      <c r="H122" s="266" t="str">
        <f ca="1">IF($C122="","",INDEX(INDIRECT("MCDAScores_SEA_"&amp;$C122),MATCH('SEA Input'!H126,INDIRECT("SEAScore_"&amp;$C122),0),MATCH(H$3,SEACats,0)))</f>
        <v/>
      </c>
      <c r="I122" s="266" t="str">
        <f ca="1">IF($C122="","",INDEX(INDIRECT("MCDAScores_SEA_"&amp;$C122),MATCH('SEA Input'!I126,INDIRECT("SEAScore_"&amp;$C122),0),MATCH(I$3,SEACats,0)))</f>
        <v/>
      </c>
      <c r="J122" s="266" t="str">
        <f ca="1">IF($C122="","",INDEX(INDIRECT("MCDAScores_SEA_"&amp;$C122),MATCH('SEA Input'!J126,INDIRECT("SEAScore_"&amp;$C122),0),MATCH(J$3,SEACats,0)))</f>
        <v/>
      </c>
      <c r="K122" s="266" t="str">
        <f ca="1">IF($C122="","",INDEX(INDIRECT("MCDAScores_SEA_"&amp;$C122),MATCH('SEA Input'!K126,INDIRECT("SEAScore_"&amp;$C122),0),MATCH(K$3,SEACats,0)))</f>
        <v/>
      </c>
      <c r="L122" s="266" t="str">
        <f ca="1">IF($C122="","",INDEX(INDIRECT("MCDAScores_SEA_"&amp;$C122),MATCH('SEA Input'!L126,INDIRECT("SEAScore_"&amp;$C122),0),MATCH(L$3,SEACats,0)))</f>
        <v/>
      </c>
      <c r="M122" s="266" t="str">
        <f ca="1">IF($C122="","",INDEX(INDIRECT("MCDAScores_SEA_"&amp;$C122),MATCH('SEA Input'!M126,INDIRECT("SEAScore_"&amp;$C122),0),MATCH(M$3,SEACats,0)))</f>
        <v/>
      </c>
      <c r="N122" s="266" t="str">
        <f ca="1">IF($C122="","",INDEX(INDIRECT("MCDAScores_SEA_"&amp;$C122),MATCH('SEA Input'!N126,INDIRECT("SEAScore_"&amp;$C122),0),MATCH(N$3,SEACats,0)))</f>
        <v/>
      </c>
      <c r="O122" s="266" t="str">
        <f ca="1">IF($C122="","",INDEX(INDIRECT("MCDAScores_SEA_"&amp;$C122),MATCH('SEA Input'!O126,INDIRECT("SEAScore_"&amp;$C122),0),MATCH(O$3,SEACats,0)))</f>
        <v/>
      </c>
      <c r="P122" s="266" t="str">
        <f ca="1">IF($C122="","",INDEX(INDIRECT("MCDAScores_SEA_"&amp;$C122),MATCH('SEA Input'!P126,INDIRECT("SEAScore_"&amp;$C122),0),MATCH(P$3,SEACats,0)))</f>
        <v/>
      </c>
      <c r="Q122" s="266" t="str">
        <f ca="1">IF($C122="","",INDEX(INDIRECT("MCDAScores_SEA_"&amp;$C122),MATCH('SEA Input'!Q126,INDIRECT("SEAScore_"&amp;$C122),0),MATCH(Q$3,SEACats,0)))</f>
        <v/>
      </c>
      <c r="R122" s="266" t="str">
        <f ca="1">IF($C122="","",INDEX(INDIRECT("MCDAScores_SEA_"&amp;$C122),MATCH('SEA Input'!R126,INDIRECT("SEAScore_"&amp;$C122),0),MATCH(R$3,SEACats,0)))</f>
        <v/>
      </c>
      <c r="S122" s="266" t="str">
        <f ca="1">IF($C122="","",INDEX(INDIRECT("MCDAScores_SEA_"&amp;$C122),MATCH('SEA Input'!S126,INDIRECT("SEAScore_"&amp;$C122),0),MATCH(S$3,SEACats,0)))</f>
        <v/>
      </c>
      <c r="T122" s="266" t="str">
        <f ca="1">IF($C122="","",INDEX(INDIRECT("MCDAScores_SEA_"&amp;$C122),MATCH('SEA Input'!T126,INDIRECT("SEAScore_"&amp;$C122),0),MATCH(T$3,SEACats,0)))</f>
        <v/>
      </c>
    </row>
    <row r="123" spans="1:20" s="243" customFormat="1" x14ac:dyDescent="0.25">
      <c r="A123" s="309"/>
      <c r="B123" s="309"/>
      <c r="C123" s="265" t="str">
        <f>IF(B120="","","O_Pos")</f>
        <v/>
      </c>
      <c r="D123" s="266" t="str">
        <f ca="1">IF($C123="","",INDEX(INDIRECT("MCDAScores_SEA_"&amp;$C123),MATCH('SEA Input'!D127,INDIRECT("SEAScore_"&amp;$C123),0),MATCH(D$3,SEACats,0)))</f>
        <v/>
      </c>
      <c r="E123" s="266" t="str">
        <f ca="1">IF($C123="","",INDEX(INDIRECT("MCDAScores_SEA_"&amp;$C123),MATCH('SEA Input'!E127,INDIRECT("SEAScore_"&amp;$C123),0),MATCH(E$3,SEACats,0)))</f>
        <v/>
      </c>
      <c r="F123" s="266" t="str">
        <f ca="1">IF($C123="","",INDEX(INDIRECT("MCDAScores_SEA_"&amp;$C123),MATCH('SEA Input'!F127,INDIRECT("SEAScore_"&amp;$C123),0),MATCH(F$3,SEACats,0)))</f>
        <v/>
      </c>
      <c r="G123" s="266" t="str">
        <f ca="1">IF($C123="","",INDEX(INDIRECT("MCDAScores_SEA_"&amp;$C123),MATCH('SEA Input'!G127,INDIRECT("SEAScore_"&amp;$C123),0),MATCH(G$3,SEACats,0)))</f>
        <v/>
      </c>
      <c r="H123" s="266" t="str">
        <f ca="1">IF($C123="","",INDEX(INDIRECT("MCDAScores_SEA_"&amp;$C123),MATCH('SEA Input'!H127,INDIRECT("SEAScore_"&amp;$C123),0),MATCH(H$3,SEACats,0)))</f>
        <v/>
      </c>
      <c r="I123" s="266" t="str">
        <f ca="1">IF($C123="","",INDEX(INDIRECT("MCDAScores_SEA_"&amp;$C123),MATCH('SEA Input'!I127,INDIRECT("SEAScore_"&amp;$C123),0),MATCH(I$3,SEACats,0)))</f>
        <v/>
      </c>
      <c r="J123" s="266" t="str">
        <f ca="1">IF($C123="","",INDEX(INDIRECT("MCDAScores_SEA_"&amp;$C123),MATCH('SEA Input'!J127,INDIRECT("SEAScore_"&amp;$C123),0),MATCH(J$3,SEACats,0)))</f>
        <v/>
      </c>
      <c r="K123" s="266" t="str">
        <f ca="1">IF($C123="","",INDEX(INDIRECT("MCDAScores_SEA_"&amp;$C123),MATCH('SEA Input'!K127,INDIRECT("SEAScore_"&amp;$C123),0),MATCH(K$3,SEACats,0)))</f>
        <v/>
      </c>
      <c r="L123" s="266" t="str">
        <f ca="1">IF($C123="","",INDEX(INDIRECT("MCDAScores_SEA_"&amp;$C123),MATCH('SEA Input'!L127,INDIRECT("SEAScore_"&amp;$C123),0),MATCH(L$3,SEACats,0)))</f>
        <v/>
      </c>
      <c r="M123" s="266" t="str">
        <f ca="1">IF($C123="","",INDEX(INDIRECT("MCDAScores_SEA_"&amp;$C123),MATCH('SEA Input'!M127,INDIRECT("SEAScore_"&amp;$C123),0),MATCH(M$3,SEACats,0)))</f>
        <v/>
      </c>
      <c r="N123" s="266" t="str">
        <f ca="1">IF($C123="","",INDEX(INDIRECT("MCDAScores_SEA_"&amp;$C123),MATCH('SEA Input'!N127,INDIRECT("SEAScore_"&amp;$C123),0),MATCH(N$3,SEACats,0)))</f>
        <v/>
      </c>
      <c r="O123" s="266" t="str">
        <f ca="1">IF($C123="","",INDEX(INDIRECT("MCDAScores_SEA_"&amp;$C123),MATCH('SEA Input'!O127,INDIRECT("SEAScore_"&amp;$C123),0),MATCH(O$3,SEACats,0)))</f>
        <v/>
      </c>
      <c r="P123" s="266" t="str">
        <f ca="1">IF($C123="","",INDEX(INDIRECT("MCDAScores_SEA_"&amp;$C123),MATCH('SEA Input'!P127,INDIRECT("SEAScore_"&amp;$C123),0),MATCH(P$3,SEACats,0)))</f>
        <v/>
      </c>
      <c r="Q123" s="266" t="str">
        <f ca="1">IF($C123="","",INDEX(INDIRECT("MCDAScores_SEA_"&amp;$C123),MATCH('SEA Input'!Q127,INDIRECT("SEAScore_"&amp;$C123),0),MATCH(Q$3,SEACats,0)))</f>
        <v/>
      </c>
      <c r="R123" s="266" t="str">
        <f ca="1">IF($C123="","",INDEX(INDIRECT("MCDAScores_SEA_"&amp;$C123),MATCH('SEA Input'!R127,INDIRECT("SEAScore_"&amp;$C123),0),MATCH(R$3,SEACats,0)))</f>
        <v/>
      </c>
      <c r="S123" s="266" t="str">
        <f ca="1">IF($C123="","",INDEX(INDIRECT("MCDAScores_SEA_"&amp;$C123),MATCH('SEA Input'!S127,INDIRECT("SEAScore_"&amp;$C123),0),MATCH(S$3,SEACats,0)))</f>
        <v/>
      </c>
      <c r="T123" s="266" t="str">
        <f ca="1">IF($C123="","",INDEX(INDIRECT("MCDAScores_SEA_"&amp;$C123),MATCH('SEA Input'!T127,INDIRECT("SEAScore_"&amp;$C123),0),MATCH(T$3,SEACats,0)))</f>
        <v/>
      </c>
    </row>
    <row r="124" spans="1:20" s="243" customFormat="1" x14ac:dyDescent="0.25">
      <c r="A124" s="308" t="str">
        <f>IF('SEA Input'!C128="","",'SEA Input'!A128)</f>
        <v/>
      </c>
      <c r="B124" s="309" t="str">
        <f>IF('SEA Input'!C128="","",'SEA Input'!C128)</f>
        <v/>
      </c>
      <c r="C124" s="265" t="str">
        <f>IF(B124="","","C_Neg")</f>
        <v/>
      </c>
      <c r="D124" s="266" t="str">
        <f ca="1">IF($C124="","",INDEX(INDIRECT("MCDAScores_SEA_"&amp;$C124),MATCH('SEA Input'!D128,INDIRECT("SEAScore_"&amp;$C124),0),MATCH(D$3,SEACats,0)))</f>
        <v/>
      </c>
      <c r="E124" s="266" t="str">
        <f ca="1">IF($C124="","",INDEX(INDIRECT("MCDAScores_SEA_"&amp;$C124),MATCH('SEA Input'!E128,INDIRECT("SEAScore_"&amp;$C124),0),MATCH(E$3,SEACats,0)))</f>
        <v/>
      </c>
      <c r="F124" s="266" t="str">
        <f ca="1">IF($C124="","",INDEX(INDIRECT("MCDAScores_SEA_"&amp;$C124),MATCH('SEA Input'!F128,INDIRECT("SEAScore_"&amp;$C124),0),MATCH(F$3,SEACats,0)))</f>
        <v/>
      </c>
      <c r="G124" s="266" t="str">
        <f ca="1">IF($C124="","",INDEX(INDIRECT("MCDAScores_SEA_"&amp;$C124),MATCH('SEA Input'!G128,INDIRECT("SEAScore_"&amp;$C124),0),MATCH(G$3,SEACats,0)))</f>
        <v/>
      </c>
      <c r="H124" s="266" t="str">
        <f ca="1">IF($C124="","",INDEX(INDIRECT("MCDAScores_SEA_"&amp;$C124),MATCH('SEA Input'!H128,INDIRECT("SEAScore_"&amp;$C124),0),MATCH(H$3,SEACats,0)))</f>
        <v/>
      </c>
      <c r="I124" s="266" t="str">
        <f ca="1">IF($C124="","",INDEX(INDIRECT("MCDAScores_SEA_"&amp;$C124),MATCH('SEA Input'!I128,INDIRECT("SEAScore_"&amp;$C124),0),MATCH(I$3,SEACats,0)))</f>
        <v/>
      </c>
      <c r="J124" s="266" t="str">
        <f ca="1">IF($C124="","",INDEX(INDIRECT("MCDAScores_SEA_"&amp;$C124),MATCH('SEA Input'!J128,INDIRECT("SEAScore_"&amp;$C124),0),MATCH(J$3,SEACats,0)))</f>
        <v/>
      </c>
      <c r="K124" s="266" t="str">
        <f ca="1">IF($C124="","",INDEX(INDIRECT("MCDAScores_SEA_"&amp;$C124),MATCH('SEA Input'!K128,INDIRECT("SEAScore_"&amp;$C124),0),MATCH(K$3,SEACats,0)))</f>
        <v/>
      </c>
      <c r="L124" s="266" t="str">
        <f ca="1">IF($C124="","",INDEX(INDIRECT("MCDAScores_SEA_"&amp;$C124),MATCH('SEA Input'!L128,INDIRECT("SEAScore_"&amp;$C124),0),MATCH(L$3,SEACats,0)))</f>
        <v/>
      </c>
      <c r="M124" s="266" t="str">
        <f ca="1">IF($C124="","",INDEX(INDIRECT("MCDAScores_SEA_"&amp;$C124),MATCH('SEA Input'!M128,INDIRECT("SEAScore_"&amp;$C124),0),MATCH(M$3,SEACats,0)))</f>
        <v/>
      </c>
      <c r="N124" s="266" t="str">
        <f ca="1">IF($C124="","",INDEX(INDIRECT("MCDAScores_SEA_"&amp;$C124),MATCH('SEA Input'!N128,INDIRECT("SEAScore_"&amp;$C124),0),MATCH(N$3,SEACats,0)))</f>
        <v/>
      </c>
      <c r="O124" s="266" t="str">
        <f ca="1">IF($C124="","",INDEX(INDIRECT("MCDAScores_SEA_"&amp;$C124),MATCH('SEA Input'!O128,INDIRECT("SEAScore_"&amp;$C124),0),MATCH(O$3,SEACats,0)))</f>
        <v/>
      </c>
      <c r="P124" s="266" t="str">
        <f ca="1">IF($C124="","",INDEX(INDIRECT("MCDAScores_SEA_"&amp;$C124),MATCH('SEA Input'!P128,INDIRECT("SEAScore_"&amp;$C124),0),MATCH(P$3,SEACats,0)))</f>
        <v/>
      </c>
      <c r="Q124" s="266" t="str">
        <f ca="1">IF($C124="","",INDEX(INDIRECT("MCDAScores_SEA_"&amp;$C124),MATCH('SEA Input'!Q128,INDIRECT("SEAScore_"&amp;$C124),0),MATCH(Q$3,SEACats,0)))</f>
        <v/>
      </c>
      <c r="R124" s="266" t="str">
        <f ca="1">IF($C124="","",INDEX(INDIRECT("MCDAScores_SEA_"&amp;$C124),MATCH('SEA Input'!R128,INDIRECT("SEAScore_"&amp;$C124),0),MATCH(R$3,SEACats,0)))</f>
        <v/>
      </c>
      <c r="S124" s="266" t="str">
        <f ca="1">IF($C124="","",INDEX(INDIRECT("MCDAScores_SEA_"&amp;$C124),MATCH('SEA Input'!S128,INDIRECT("SEAScore_"&amp;$C124),0),MATCH(S$3,SEACats,0)))</f>
        <v/>
      </c>
      <c r="T124" s="266" t="str">
        <f ca="1">IF($C124="","",INDEX(INDIRECT("MCDAScores_SEA_"&amp;$C124),MATCH('SEA Input'!T128,INDIRECT("SEAScore_"&amp;$C124),0),MATCH(T$3,SEACats,0)))</f>
        <v/>
      </c>
    </row>
    <row r="125" spans="1:20" s="243" customFormat="1" x14ac:dyDescent="0.25">
      <c r="A125" s="309"/>
      <c r="B125" s="309"/>
      <c r="C125" s="265" t="str">
        <f>IF(B124="","","C_Pos")</f>
        <v/>
      </c>
      <c r="D125" s="266" t="str">
        <f ca="1">IF($C125="","",INDEX(INDIRECT("MCDAScores_SEA_"&amp;$C125),MATCH('SEA Input'!D129,INDIRECT("SEAScore_"&amp;$C125),0),MATCH(D$3,SEACats,0)))</f>
        <v/>
      </c>
      <c r="E125" s="266" t="str">
        <f ca="1">IF($C125="","",INDEX(INDIRECT("MCDAScores_SEA_"&amp;$C125),MATCH('SEA Input'!E129,INDIRECT("SEAScore_"&amp;$C125),0),MATCH(E$3,SEACats,0)))</f>
        <v/>
      </c>
      <c r="F125" s="266" t="str">
        <f ca="1">IF($C125="","",INDEX(INDIRECT("MCDAScores_SEA_"&amp;$C125),MATCH('SEA Input'!F129,INDIRECT("SEAScore_"&amp;$C125),0),MATCH(F$3,SEACats,0)))</f>
        <v/>
      </c>
      <c r="G125" s="266" t="str">
        <f ca="1">IF($C125="","",INDEX(INDIRECT("MCDAScores_SEA_"&amp;$C125),MATCH('SEA Input'!G129,INDIRECT("SEAScore_"&amp;$C125),0),MATCH(G$3,SEACats,0)))</f>
        <v/>
      </c>
      <c r="H125" s="266" t="str">
        <f ca="1">IF($C125="","",INDEX(INDIRECT("MCDAScores_SEA_"&amp;$C125),MATCH('SEA Input'!H129,INDIRECT("SEAScore_"&amp;$C125),0),MATCH(H$3,SEACats,0)))</f>
        <v/>
      </c>
      <c r="I125" s="266" t="str">
        <f ca="1">IF($C125="","",INDEX(INDIRECT("MCDAScores_SEA_"&amp;$C125),MATCH('SEA Input'!I129,INDIRECT("SEAScore_"&amp;$C125),0),MATCH(I$3,SEACats,0)))</f>
        <v/>
      </c>
      <c r="J125" s="266" t="str">
        <f ca="1">IF($C125="","",INDEX(INDIRECT("MCDAScores_SEA_"&amp;$C125),MATCH('SEA Input'!J129,INDIRECT("SEAScore_"&amp;$C125),0),MATCH(J$3,SEACats,0)))</f>
        <v/>
      </c>
      <c r="K125" s="266" t="str">
        <f ca="1">IF($C125="","",INDEX(INDIRECT("MCDAScores_SEA_"&amp;$C125),MATCH('SEA Input'!K129,INDIRECT("SEAScore_"&amp;$C125),0),MATCH(K$3,SEACats,0)))</f>
        <v/>
      </c>
      <c r="L125" s="266" t="str">
        <f ca="1">IF($C125="","",INDEX(INDIRECT("MCDAScores_SEA_"&amp;$C125),MATCH('SEA Input'!L129,INDIRECT("SEAScore_"&amp;$C125),0),MATCH(L$3,SEACats,0)))</f>
        <v/>
      </c>
      <c r="M125" s="266" t="str">
        <f ca="1">IF($C125="","",INDEX(INDIRECT("MCDAScores_SEA_"&amp;$C125),MATCH('SEA Input'!M129,INDIRECT("SEAScore_"&amp;$C125),0),MATCH(M$3,SEACats,0)))</f>
        <v/>
      </c>
      <c r="N125" s="266" t="str">
        <f ca="1">IF($C125="","",INDEX(INDIRECT("MCDAScores_SEA_"&amp;$C125),MATCH('SEA Input'!N129,INDIRECT("SEAScore_"&amp;$C125),0),MATCH(N$3,SEACats,0)))</f>
        <v/>
      </c>
      <c r="O125" s="266" t="str">
        <f ca="1">IF($C125="","",INDEX(INDIRECT("MCDAScores_SEA_"&amp;$C125),MATCH('SEA Input'!O129,INDIRECT("SEAScore_"&amp;$C125),0),MATCH(O$3,SEACats,0)))</f>
        <v/>
      </c>
      <c r="P125" s="266" t="str">
        <f ca="1">IF($C125="","",INDEX(INDIRECT("MCDAScores_SEA_"&amp;$C125),MATCH('SEA Input'!P129,INDIRECT("SEAScore_"&amp;$C125),0),MATCH(P$3,SEACats,0)))</f>
        <v/>
      </c>
      <c r="Q125" s="266" t="str">
        <f ca="1">IF($C125="","",INDEX(INDIRECT("MCDAScores_SEA_"&amp;$C125),MATCH('SEA Input'!Q129,INDIRECT("SEAScore_"&amp;$C125),0),MATCH(Q$3,SEACats,0)))</f>
        <v/>
      </c>
      <c r="R125" s="266" t="str">
        <f ca="1">IF($C125="","",INDEX(INDIRECT("MCDAScores_SEA_"&amp;$C125),MATCH('SEA Input'!R129,INDIRECT("SEAScore_"&amp;$C125),0),MATCH(R$3,SEACats,0)))</f>
        <v/>
      </c>
      <c r="S125" s="266" t="str">
        <f ca="1">IF($C125="","",INDEX(INDIRECT("MCDAScores_SEA_"&amp;$C125),MATCH('SEA Input'!S129,INDIRECT("SEAScore_"&amp;$C125),0),MATCH(S$3,SEACats,0)))</f>
        <v/>
      </c>
      <c r="T125" s="266" t="str">
        <f ca="1">IF($C125="","",INDEX(INDIRECT("MCDAScores_SEA_"&amp;$C125),MATCH('SEA Input'!T129,INDIRECT("SEAScore_"&amp;$C125),0),MATCH(T$3,SEACats,0)))</f>
        <v/>
      </c>
    </row>
    <row r="126" spans="1:20" s="243" customFormat="1" x14ac:dyDescent="0.25">
      <c r="A126" s="309"/>
      <c r="B126" s="309"/>
      <c r="C126" s="265" t="str">
        <f>IF(B124="","","O_Neg")</f>
        <v/>
      </c>
      <c r="D126" s="266" t="str">
        <f ca="1">IF($C126="","",INDEX(INDIRECT("MCDAScores_SEA_"&amp;$C126),MATCH('SEA Input'!D130,INDIRECT("SEAScore_"&amp;$C126),0),MATCH(D$3,SEACats,0)))</f>
        <v/>
      </c>
      <c r="E126" s="266" t="str">
        <f ca="1">IF($C126="","",INDEX(INDIRECT("MCDAScores_SEA_"&amp;$C126),MATCH('SEA Input'!E130,INDIRECT("SEAScore_"&amp;$C126),0),MATCH(E$3,SEACats,0)))</f>
        <v/>
      </c>
      <c r="F126" s="266" t="str">
        <f ca="1">IF($C126="","",INDEX(INDIRECT("MCDAScores_SEA_"&amp;$C126),MATCH('SEA Input'!F130,INDIRECT("SEAScore_"&amp;$C126),0),MATCH(F$3,SEACats,0)))</f>
        <v/>
      </c>
      <c r="G126" s="266" t="str">
        <f ca="1">IF($C126="","",INDEX(INDIRECT("MCDAScores_SEA_"&amp;$C126),MATCH('SEA Input'!G130,INDIRECT("SEAScore_"&amp;$C126),0),MATCH(G$3,SEACats,0)))</f>
        <v/>
      </c>
      <c r="H126" s="266" t="str">
        <f ca="1">IF($C126="","",INDEX(INDIRECT("MCDAScores_SEA_"&amp;$C126),MATCH('SEA Input'!H130,INDIRECT("SEAScore_"&amp;$C126),0),MATCH(H$3,SEACats,0)))</f>
        <v/>
      </c>
      <c r="I126" s="266" t="str">
        <f ca="1">IF($C126="","",INDEX(INDIRECT("MCDAScores_SEA_"&amp;$C126),MATCH('SEA Input'!I130,INDIRECT("SEAScore_"&amp;$C126),0),MATCH(I$3,SEACats,0)))</f>
        <v/>
      </c>
      <c r="J126" s="266" t="str">
        <f ca="1">IF($C126="","",INDEX(INDIRECT("MCDAScores_SEA_"&amp;$C126),MATCH('SEA Input'!J130,INDIRECT("SEAScore_"&amp;$C126),0),MATCH(J$3,SEACats,0)))</f>
        <v/>
      </c>
      <c r="K126" s="266" t="str">
        <f ca="1">IF($C126="","",INDEX(INDIRECT("MCDAScores_SEA_"&amp;$C126),MATCH('SEA Input'!K130,INDIRECT("SEAScore_"&amp;$C126),0),MATCH(K$3,SEACats,0)))</f>
        <v/>
      </c>
      <c r="L126" s="266" t="str">
        <f ca="1">IF($C126="","",INDEX(INDIRECT("MCDAScores_SEA_"&amp;$C126),MATCH('SEA Input'!L130,INDIRECT("SEAScore_"&amp;$C126),0),MATCH(L$3,SEACats,0)))</f>
        <v/>
      </c>
      <c r="M126" s="266" t="str">
        <f ca="1">IF($C126="","",INDEX(INDIRECT("MCDAScores_SEA_"&amp;$C126),MATCH('SEA Input'!M130,INDIRECT("SEAScore_"&amp;$C126),0),MATCH(M$3,SEACats,0)))</f>
        <v/>
      </c>
      <c r="N126" s="266" t="str">
        <f ca="1">IF($C126="","",INDEX(INDIRECT("MCDAScores_SEA_"&amp;$C126),MATCH('SEA Input'!N130,INDIRECT("SEAScore_"&amp;$C126),0),MATCH(N$3,SEACats,0)))</f>
        <v/>
      </c>
      <c r="O126" s="266" t="str">
        <f ca="1">IF($C126="","",INDEX(INDIRECT("MCDAScores_SEA_"&amp;$C126),MATCH('SEA Input'!O130,INDIRECT("SEAScore_"&amp;$C126),0),MATCH(O$3,SEACats,0)))</f>
        <v/>
      </c>
      <c r="P126" s="266" t="str">
        <f ca="1">IF($C126="","",INDEX(INDIRECT("MCDAScores_SEA_"&amp;$C126),MATCH('SEA Input'!P130,INDIRECT("SEAScore_"&amp;$C126),0),MATCH(P$3,SEACats,0)))</f>
        <v/>
      </c>
      <c r="Q126" s="266" t="str">
        <f ca="1">IF($C126="","",INDEX(INDIRECT("MCDAScores_SEA_"&amp;$C126),MATCH('SEA Input'!Q130,INDIRECT("SEAScore_"&amp;$C126),0),MATCH(Q$3,SEACats,0)))</f>
        <v/>
      </c>
      <c r="R126" s="266" t="str">
        <f ca="1">IF($C126="","",INDEX(INDIRECT("MCDAScores_SEA_"&amp;$C126),MATCH('SEA Input'!R130,INDIRECT("SEAScore_"&amp;$C126),0),MATCH(R$3,SEACats,0)))</f>
        <v/>
      </c>
      <c r="S126" s="266" t="str">
        <f ca="1">IF($C126="","",INDEX(INDIRECT("MCDAScores_SEA_"&amp;$C126),MATCH('SEA Input'!S130,INDIRECT("SEAScore_"&amp;$C126),0),MATCH(S$3,SEACats,0)))</f>
        <v/>
      </c>
      <c r="T126" s="266" t="str">
        <f ca="1">IF($C126="","",INDEX(INDIRECT("MCDAScores_SEA_"&amp;$C126),MATCH('SEA Input'!T130,INDIRECT("SEAScore_"&amp;$C126),0),MATCH(T$3,SEACats,0)))</f>
        <v/>
      </c>
    </row>
    <row r="127" spans="1:20" s="243" customFormat="1" x14ac:dyDescent="0.25">
      <c r="A127" s="309"/>
      <c r="B127" s="309"/>
      <c r="C127" s="265" t="str">
        <f>IF(B124="","","O_Pos")</f>
        <v/>
      </c>
      <c r="D127" s="266" t="str">
        <f ca="1">IF($C127="","",INDEX(INDIRECT("MCDAScores_SEA_"&amp;$C127),MATCH('SEA Input'!D131,INDIRECT("SEAScore_"&amp;$C127),0),MATCH(D$3,SEACats,0)))</f>
        <v/>
      </c>
      <c r="E127" s="266" t="str">
        <f ca="1">IF($C127="","",INDEX(INDIRECT("MCDAScores_SEA_"&amp;$C127),MATCH('SEA Input'!E131,INDIRECT("SEAScore_"&amp;$C127),0),MATCH(E$3,SEACats,0)))</f>
        <v/>
      </c>
      <c r="F127" s="266" t="str">
        <f ca="1">IF($C127="","",INDEX(INDIRECT("MCDAScores_SEA_"&amp;$C127),MATCH('SEA Input'!F131,INDIRECT("SEAScore_"&amp;$C127),0),MATCH(F$3,SEACats,0)))</f>
        <v/>
      </c>
      <c r="G127" s="266" t="str">
        <f ca="1">IF($C127="","",INDEX(INDIRECT("MCDAScores_SEA_"&amp;$C127),MATCH('SEA Input'!G131,INDIRECT("SEAScore_"&amp;$C127),0),MATCH(G$3,SEACats,0)))</f>
        <v/>
      </c>
      <c r="H127" s="266" t="str">
        <f ca="1">IF($C127="","",INDEX(INDIRECT("MCDAScores_SEA_"&amp;$C127),MATCH('SEA Input'!H131,INDIRECT("SEAScore_"&amp;$C127),0),MATCH(H$3,SEACats,0)))</f>
        <v/>
      </c>
      <c r="I127" s="266" t="str">
        <f ca="1">IF($C127="","",INDEX(INDIRECT("MCDAScores_SEA_"&amp;$C127),MATCH('SEA Input'!I131,INDIRECT("SEAScore_"&amp;$C127),0),MATCH(I$3,SEACats,0)))</f>
        <v/>
      </c>
      <c r="J127" s="266" t="str">
        <f ca="1">IF($C127="","",INDEX(INDIRECT("MCDAScores_SEA_"&amp;$C127),MATCH('SEA Input'!J131,INDIRECT("SEAScore_"&amp;$C127),0),MATCH(J$3,SEACats,0)))</f>
        <v/>
      </c>
      <c r="K127" s="266" t="str">
        <f ca="1">IF($C127="","",INDEX(INDIRECT("MCDAScores_SEA_"&amp;$C127),MATCH('SEA Input'!K131,INDIRECT("SEAScore_"&amp;$C127),0),MATCH(K$3,SEACats,0)))</f>
        <v/>
      </c>
      <c r="L127" s="266" t="str">
        <f ca="1">IF($C127="","",INDEX(INDIRECT("MCDAScores_SEA_"&amp;$C127),MATCH('SEA Input'!L131,INDIRECT("SEAScore_"&amp;$C127),0),MATCH(L$3,SEACats,0)))</f>
        <v/>
      </c>
      <c r="M127" s="266" t="str">
        <f ca="1">IF($C127="","",INDEX(INDIRECT("MCDAScores_SEA_"&amp;$C127),MATCH('SEA Input'!M131,INDIRECT("SEAScore_"&amp;$C127),0),MATCH(M$3,SEACats,0)))</f>
        <v/>
      </c>
      <c r="N127" s="266" t="str">
        <f ca="1">IF($C127="","",INDEX(INDIRECT("MCDAScores_SEA_"&amp;$C127),MATCH('SEA Input'!N131,INDIRECT("SEAScore_"&amp;$C127),0),MATCH(N$3,SEACats,0)))</f>
        <v/>
      </c>
      <c r="O127" s="266" t="str">
        <f ca="1">IF($C127="","",INDEX(INDIRECT("MCDAScores_SEA_"&amp;$C127),MATCH('SEA Input'!O131,INDIRECT("SEAScore_"&amp;$C127),0),MATCH(O$3,SEACats,0)))</f>
        <v/>
      </c>
      <c r="P127" s="266" t="str">
        <f ca="1">IF($C127="","",INDEX(INDIRECT("MCDAScores_SEA_"&amp;$C127),MATCH('SEA Input'!P131,INDIRECT("SEAScore_"&amp;$C127),0),MATCH(P$3,SEACats,0)))</f>
        <v/>
      </c>
      <c r="Q127" s="266" t="str">
        <f ca="1">IF($C127="","",INDEX(INDIRECT("MCDAScores_SEA_"&amp;$C127),MATCH('SEA Input'!Q131,INDIRECT("SEAScore_"&amp;$C127),0),MATCH(Q$3,SEACats,0)))</f>
        <v/>
      </c>
      <c r="R127" s="266" t="str">
        <f ca="1">IF($C127="","",INDEX(INDIRECT("MCDAScores_SEA_"&amp;$C127),MATCH('SEA Input'!R131,INDIRECT("SEAScore_"&amp;$C127),0),MATCH(R$3,SEACats,0)))</f>
        <v/>
      </c>
      <c r="S127" s="266" t="str">
        <f ca="1">IF($C127="","",INDEX(INDIRECT("MCDAScores_SEA_"&amp;$C127),MATCH('SEA Input'!S131,INDIRECT("SEAScore_"&amp;$C127),0),MATCH(S$3,SEACats,0)))</f>
        <v/>
      </c>
      <c r="T127" s="266" t="str">
        <f ca="1">IF($C127="","",INDEX(INDIRECT("MCDAScores_SEA_"&amp;$C127),MATCH('SEA Input'!T131,INDIRECT("SEAScore_"&amp;$C127),0),MATCH(T$3,SEACats,0)))</f>
        <v/>
      </c>
    </row>
    <row r="128" spans="1:20" s="243" customFormat="1" x14ac:dyDescent="0.25">
      <c r="A128" s="308" t="str">
        <f>IF('SEA Input'!C132="","",'SEA Input'!A132)</f>
        <v/>
      </c>
      <c r="B128" s="309" t="str">
        <f>IF('SEA Input'!C132="","",'SEA Input'!C132)</f>
        <v/>
      </c>
      <c r="C128" s="265" t="str">
        <f>IF(B128="","","C_Neg")</f>
        <v/>
      </c>
      <c r="D128" s="266" t="str">
        <f ca="1">IF($C128="","",INDEX(INDIRECT("MCDAScores_SEA_"&amp;$C128),MATCH('SEA Input'!D132,INDIRECT("SEAScore_"&amp;$C128),0),MATCH(D$3,SEACats,0)))</f>
        <v/>
      </c>
      <c r="E128" s="266" t="str">
        <f ca="1">IF($C128="","",INDEX(INDIRECT("MCDAScores_SEA_"&amp;$C128),MATCH('SEA Input'!E132,INDIRECT("SEAScore_"&amp;$C128),0),MATCH(E$3,SEACats,0)))</f>
        <v/>
      </c>
      <c r="F128" s="266" t="str">
        <f ca="1">IF($C128="","",INDEX(INDIRECT("MCDAScores_SEA_"&amp;$C128),MATCH('SEA Input'!F132,INDIRECT("SEAScore_"&amp;$C128),0),MATCH(F$3,SEACats,0)))</f>
        <v/>
      </c>
      <c r="G128" s="266" t="str">
        <f ca="1">IF($C128="","",INDEX(INDIRECT("MCDAScores_SEA_"&amp;$C128),MATCH('SEA Input'!G132,INDIRECT("SEAScore_"&amp;$C128),0),MATCH(G$3,SEACats,0)))</f>
        <v/>
      </c>
      <c r="H128" s="266" t="str">
        <f ca="1">IF($C128="","",INDEX(INDIRECT("MCDAScores_SEA_"&amp;$C128),MATCH('SEA Input'!H132,INDIRECT("SEAScore_"&amp;$C128),0),MATCH(H$3,SEACats,0)))</f>
        <v/>
      </c>
      <c r="I128" s="266" t="str">
        <f ca="1">IF($C128="","",INDEX(INDIRECT("MCDAScores_SEA_"&amp;$C128),MATCH('SEA Input'!I132,INDIRECT("SEAScore_"&amp;$C128),0),MATCH(I$3,SEACats,0)))</f>
        <v/>
      </c>
      <c r="J128" s="266" t="str">
        <f ca="1">IF($C128="","",INDEX(INDIRECT("MCDAScores_SEA_"&amp;$C128),MATCH('SEA Input'!J132,INDIRECT("SEAScore_"&amp;$C128),0),MATCH(J$3,SEACats,0)))</f>
        <v/>
      </c>
      <c r="K128" s="266" t="str">
        <f ca="1">IF($C128="","",INDEX(INDIRECT("MCDAScores_SEA_"&amp;$C128),MATCH('SEA Input'!K132,INDIRECT("SEAScore_"&amp;$C128),0),MATCH(K$3,SEACats,0)))</f>
        <v/>
      </c>
      <c r="L128" s="266" t="str">
        <f ca="1">IF($C128="","",INDEX(INDIRECT("MCDAScores_SEA_"&amp;$C128),MATCH('SEA Input'!L132,INDIRECT("SEAScore_"&amp;$C128),0),MATCH(L$3,SEACats,0)))</f>
        <v/>
      </c>
      <c r="M128" s="266" t="str">
        <f ca="1">IF($C128="","",INDEX(INDIRECT("MCDAScores_SEA_"&amp;$C128),MATCH('SEA Input'!M132,INDIRECT("SEAScore_"&amp;$C128),0),MATCH(M$3,SEACats,0)))</f>
        <v/>
      </c>
      <c r="N128" s="266" t="str">
        <f ca="1">IF($C128="","",INDEX(INDIRECT("MCDAScores_SEA_"&amp;$C128),MATCH('SEA Input'!N132,INDIRECT("SEAScore_"&amp;$C128),0),MATCH(N$3,SEACats,0)))</f>
        <v/>
      </c>
      <c r="O128" s="266" t="str">
        <f ca="1">IF($C128="","",INDEX(INDIRECT("MCDAScores_SEA_"&amp;$C128),MATCH('SEA Input'!O132,INDIRECT("SEAScore_"&amp;$C128),0),MATCH(O$3,SEACats,0)))</f>
        <v/>
      </c>
      <c r="P128" s="266" t="str">
        <f ca="1">IF($C128="","",INDEX(INDIRECT("MCDAScores_SEA_"&amp;$C128),MATCH('SEA Input'!P132,INDIRECT("SEAScore_"&amp;$C128),0),MATCH(P$3,SEACats,0)))</f>
        <v/>
      </c>
      <c r="Q128" s="266" t="str">
        <f ca="1">IF($C128="","",INDEX(INDIRECT("MCDAScores_SEA_"&amp;$C128),MATCH('SEA Input'!Q132,INDIRECT("SEAScore_"&amp;$C128),0),MATCH(Q$3,SEACats,0)))</f>
        <v/>
      </c>
      <c r="R128" s="266" t="str">
        <f ca="1">IF($C128="","",INDEX(INDIRECT("MCDAScores_SEA_"&amp;$C128),MATCH('SEA Input'!R132,INDIRECT("SEAScore_"&amp;$C128),0),MATCH(R$3,SEACats,0)))</f>
        <v/>
      </c>
      <c r="S128" s="266" t="str">
        <f ca="1">IF($C128="","",INDEX(INDIRECT("MCDAScores_SEA_"&amp;$C128),MATCH('SEA Input'!S132,INDIRECT("SEAScore_"&amp;$C128),0),MATCH(S$3,SEACats,0)))</f>
        <v/>
      </c>
      <c r="T128" s="266" t="str">
        <f ca="1">IF($C128="","",INDEX(INDIRECT("MCDAScores_SEA_"&amp;$C128),MATCH('SEA Input'!T132,INDIRECT("SEAScore_"&amp;$C128),0),MATCH(T$3,SEACats,0)))</f>
        <v/>
      </c>
    </row>
    <row r="129" spans="1:20" s="243" customFormat="1" x14ac:dyDescent="0.25">
      <c r="A129" s="309"/>
      <c r="B129" s="309"/>
      <c r="C129" s="265" t="str">
        <f>IF(B128="","","C_Pos")</f>
        <v/>
      </c>
      <c r="D129" s="266" t="str">
        <f ca="1">IF($C129="","",INDEX(INDIRECT("MCDAScores_SEA_"&amp;$C129),MATCH('SEA Input'!D133,INDIRECT("SEAScore_"&amp;$C129),0),MATCH(D$3,SEACats,0)))</f>
        <v/>
      </c>
      <c r="E129" s="266" t="str">
        <f ca="1">IF($C129="","",INDEX(INDIRECT("MCDAScores_SEA_"&amp;$C129),MATCH('SEA Input'!E133,INDIRECT("SEAScore_"&amp;$C129),0),MATCH(E$3,SEACats,0)))</f>
        <v/>
      </c>
      <c r="F129" s="266" t="str">
        <f ca="1">IF($C129="","",INDEX(INDIRECT("MCDAScores_SEA_"&amp;$C129),MATCH('SEA Input'!F133,INDIRECT("SEAScore_"&amp;$C129),0),MATCH(F$3,SEACats,0)))</f>
        <v/>
      </c>
      <c r="G129" s="266" t="str">
        <f ca="1">IF($C129="","",INDEX(INDIRECT("MCDAScores_SEA_"&amp;$C129),MATCH('SEA Input'!G133,INDIRECT("SEAScore_"&amp;$C129),0),MATCH(G$3,SEACats,0)))</f>
        <v/>
      </c>
      <c r="H129" s="266" t="str">
        <f ca="1">IF($C129="","",INDEX(INDIRECT("MCDAScores_SEA_"&amp;$C129),MATCH('SEA Input'!H133,INDIRECT("SEAScore_"&amp;$C129),0),MATCH(H$3,SEACats,0)))</f>
        <v/>
      </c>
      <c r="I129" s="266" t="str">
        <f ca="1">IF($C129="","",INDEX(INDIRECT("MCDAScores_SEA_"&amp;$C129),MATCH('SEA Input'!I133,INDIRECT("SEAScore_"&amp;$C129),0),MATCH(I$3,SEACats,0)))</f>
        <v/>
      </c>
      <c r="J129" s="266" t="str">
        <f ca="1">IF($C129="","",INDEX(INDIRECT("MCDAScores_SEA_"&amp;$C129),MATCH('SEA Input'!J133,INDIRECT("SEAScore_"&amp;$C129),0),MATCH(J$3,SEACats,0)))</f>
        <v/>
      </c>
      <c r="K129" s="266" t="str">
        <f ca="1">IF($C129="","",INDEX(INDIRECT("MCDAScores_SEA_"&amp;$C129),MATCH('SEA Input'!K133,INDIRECT("SEAScore_"&amp;$C129),0),MATCH(K$3,SEACats,0)))</f>
        <v/>
      </c>
      <c r="L129" s="266" t="str">
        <f ca="1">IF($C129="","",INDEX(INDIRECT("MCDAScores_SEA_"&amp;$C129),MATCH('SEA Input'!L133,INDIRECT("SEAScore_"&amp;$C129),0),MATCH(L$3,SEACats,0)))</f>
        <v/>
      </c>
      <c r="M129" s="266" t="str">
        <f ca="1">IF($C129="","",INDEX(INDIRECT("MCDAScores_SEA_"&amp;$C129),MATCH('SEA Input'!M133,INDIRECT("SEAScore_"&amp;$C129),0),MATCH(M$3,SEACats,0)))</f>
        <v/>
      </c>
      <c r="N129" s="266" t="str">
        <f ca="1">IF($C129="","",INDEX(INDIRECT("MCDAScores_SEA_"&amp;$C129),MATCH('SEA Input'!N133,INDIRECT("SEAScore_"&amp;$C129),0),MATCH(N$3,SEACats,0)))</f>
        <v/>
      </c>
      <c r="O129" s="266" t="str">
        <f ca="1">IF($C129="","",INDEX(INDIRECT("MCDAScores_SEA_"&amp;$C129),MATCH('SEA Input'!O133,INDIRECT("SEAScore_"&amp;$C129),0),MATCH(O$3,SEACats,0)))</f>
        <v/>
      </c>
      <c r="P129" s="266" t="str">
        <f ca="1">IF($C129="","",INDEX(INDIRECT("MCDAScores_SEA_"&amp;$C129),MATCH('SEA Input'!P133,INDIRECT("SEAScore_"&amp;$C129),0),MATCH(P$3,SEACats,0)))</f>
        <v/>
      </c>
      <c r="Q129" s="266" t="str">
        <f ca="1">IF($C129="","",INDEX(INDIRECT("MCDAScores_SEA_"&amp;$C129),MATCH('SEA Input'!Q133,INDIRECT("SEAScore_"&amp;$C129),0),MATCH(Q$3,SEACats,0)))</f>
        <v/>
      </c>
      <c r="R129" s="266" t="str">
        <f ca="1">IF($C129="","",INDEX(INDIRECT("MCDAScores_SEA_"&amp;$C129),MATCH('SEA Input'!R133,INDIRECT("SEAScore_"&amp;$C129),0),MATCH(R$3,SEACats,0)))</f>
        <v/>
      </c>
      <c r="S129" s="266" t="str">
        <f ca="1">IF($C129="","",INDEX(INDIRECT("MCDAScores_SEA_"&amp;$C129),MATCH('SEA Input'!S133,INDIRECT("SEAScore_"&amp;$C129),0),MATCH(S$3,SEACats,0)))</f>
        <v/>
      </c>
      <c r="T129" s="266" t="str">
        <f ca="1">IF($C129="","",INDEX(INDIRECT("MCDAScores_SEA_"&amp;$C129),MATCH('SEA Input'!T133,INDIRECT("SEAScore_"&amp;$C129),0),MATCH(T$3,SEACats,0)))</f>
        <v/>
      </c>
    </row>
    <row r="130" spans="1:20" s="243" customFormat="1" x14ac:dyDescent="0.25">
      <c r="A130" s="309"/>
      <c r="B130" s="309"/>
      <c r="C130" s="265" t="str">
        <f>IF(B128="","","O_Neg")</f>
        <v/>
      </c>
      <c r="D130" s="266" t="str">
        <f ca="1">IF($C130="","",INDEX(INDIRECT("MCDAScores_SEA_"&amp;$C130),MATCH('SEA Input'!D134,INDIRECT("SEAScore_"&amp;$C130),0),MATCH(D$3,SEACats,0)))</f>
        <v/>
      </c>
      <c r="E130" s="266" t="str">
        <f ca="1">IF($C130="","",INDEX(INDIRECT("MCDAScores_SEA_"&amp;$C130),MATCH('SEA Input'!E134,INDIRECT("SEAScore_"&amp;$C130),0),MATCH(E$3,SEACats,0)))</f>
        <v/>
      </c>
      <c r="F130" s="266" t="str">
        <f ca="1">IF($C130="","",INDEX(INDIRECT("MCDAScores_SEA_"&amp;$C130),MATCH('SEA Input'!F134,INDIRECT("SEAScore_"&amp;$C130),0),MATCH(F$3,SEACats,0)))</f>
        <v/>
      </c>
      <c r="G130" s="266" t="str">
        <f ca="1">IF($C130="","",INDEX(INDIRECT("MCDAScores_SEA_"&amp;$C130),MATCH('SEA Input'!G134,INDIRECT("SEAScore_"&amp;$C130),0),MATCH(G$3,SEACats,0)))</f>
        <v/>
      </c>
      <c r="H130" s="266" t="str">
        <f ca="1">IF($C130="","",INDEX(INDIRECT("MCDAScores_SEA_"&amp;$C130),MATCH('SEA Input'!H134,INDIRECT("SEAScore_"&amp;$C130),0),MATCH(H$3,SEACats,0)))</f>
        <v/>
      </c>
      <c r="I130" s="266" t="str">
        <f ca="1">IF($C130="","",INDEX(INDIRECT("MCDAScores_SEA_"&amp;$C130),MATCH('SEA Input'!I134,INDIRECT("SEAScore_"&amp;$C130),0),MATCH(I$3,SEACats,0)))</f>
        <v/>
      </c>
      <c r="J130" s="266" t="str">
        <f ca="1">IF($C130="","",INDEX(INDIRECT("MCDAScores_SEA_"&amp;$C130),MATCH('SEA Input'!J134,INDIRECT("SEAScore_"&amp;$C130),0),MATCH(J$3,SEACats,0)))</f>
        <v/>
      </c>
      <c r="K130" s="266" t="str">
        <f ca="1">IF($C130="","",INDEX(INDIRECT("MCDAScores_SEA_"&amp;$C130),MATCH('SEA Input'!K134,INDIRECT("SEAScore_"&amp;$C130),0),MATCH(K$3,SEACats,0)))</f>
        <v/>
      </c>
      <c r="L130" s="266" t="str">
        <f ca="1">IF($C130="","",INDEX(INDIRECT("MCDAScores_SEA_"&amp;$C130),MATCH('SEA Input'!L134,INDIRECT("SEAScore_"&amp;$C130),0),MATCH(L$3,SEACats,0)))</f>
        <v/>
      </c>
      <c r="M130" s="266" t="str">
        <f ca="1">IF($C130="","",INDEX(INDIRECT("MCDAScores_SEA_"&amp;$C130),MATCH('SEA Input'!M134,INDIRECT("SEAScore_"&amp;$C130),0),MATCH(M$3,SEACats,0)))</f>
        <v/>
      </c>
      <c r="N130" s="266" t="str">
        <f ca="1">IF($C130="","",INDEX(INDIRECT("MCDAScores_SEA_"&amp;$C130),MATCH('SEA Input'!N134,INDIRECT("SEAScore_"&amp;$C130),0),MATCH(N$3,SEACats,0)))</f>
        <v/>
      </c>
      <c r="O130" s="266" t="str">
        <f ca="1">IF($C130="","",INDEX(INDIRECT("MCDAScores_SEA_"&amp;$C130),MATCH('SEA Input'!O134,INDIRECT("SEAScore_"&amp;$C130),0),MATCH(O$3,SEACats,0)))</f>
        <v/>
      </c>
      <c r="P130" s="266" t="str">
        <f ca="1">IF($C130="","",INDEX(INDIRECT("MCDAScores_SEA_"&amp;$C130),MATCH('SEA Input'!P134,INDIRECT("SEAScore_"&amp;$C130),0),MATCH(P$3,SEACats,0)))</f>
        <v/>
      </c>
      <c r="Q130" s="266" t="str">
        <f ca="1">IF($C130="","",INDEX(INDIRECT("MCDAScores_SEA_"&amp;$C130),MATCH('SEA Input'!Q134,INDIRECT("SEAScore_"&amp;$C130),0),MATCH(Q$3,SEACats,0)))</f>
        <v/>
      </c>
      <c r="R130" s="266" t="str">
        <f ca="1">IF($C130="","",INDEX(INDIRECT("MCDAScores_SEA_"&amp;$C130),MATCH('SEA Input'!R134,INDIRECT("SEAScore_"&amp;$C130),0),MATCH(R$3,SEACats,0)))</f>
        <v/>
      </c>
      <c r="S130" s="266" t="str">
        <f ca="1">IF($C130="","",INDEX(INDIRECT("MCDAScores_SEA_"&amp;$C130),MATCH('SEA Input'!S134,INDIRECT("SEAScore_"&amp;$C130),0),MATCH(S$3,SEACats,0)))</f>
        <v/>
      </c>
      <c r="T130" s="266" t="str">
        <f ca="1">IF($C130="","",INDEX(INDIRECT("MCDAScores_SEA_"&amp;$C130),MATCH('SEA Input'!T134,INDIRECT("SEAScore_"&amp;$C130),0),MATCH(T$3,SEACats,0)))</f>
        <v/>
      </c>
    </row>
    <row r="131" spans="1:20" s="243" customFormat="1" x14ac:dyDescent="0.25">
      <c r="A131" s="309"/>
      <c r="B131" s="309"/>
      <c r="C131" s="265" t="str">
        <f>IF(B128="","","O_Pos")</f>
        <v/>
      </c>
      <c r="D131" s="266" t="str">
        <f ca="1">IF($C131="","",INDEX(INDIRECT("MCDAScores_SEA_"&amp;$C131),MATCH('SEA Input'!D135,INDIRECT("SEAScore_"&amp;$C131),0),MATCH(D$3,SEACats,0)))</f>
        <v/>
      </c>
      <c r="E131" s="266" t="str">
        <f ca="1">IF($C131="","",INDEX(INDIRECT("MCDAScores_SEA_"&amp;$C131),MATCH('SEA Input'!E135,INDIRECT("SEAScore_"&amp;$C131),0),MATCH(E$3,SEACats,0)))</f>
        <v/>
      </c>
      <c r="F131" s="266" t="str">
        <f ca="1">IF($C131="","",INDEX(INDIRECT("MCDAScores_SEA_"&amp;$C131),MATCH('SEA Input'!F135,INDIRECT("SEAScore_"&amp;$C131),0),MATCH(F$3,SEACats,0)))</f>
        <v/>
      </c>
      <c r="G131" s="266" t="str">
        <f ca="1">IF($C131="","",INDEX(INDIRECT("MCDAScores_SEA_"&amp;$C131),MATCH('SEA Input'!G135,INDIRECT("SEAScore_"&amp;$C131),0),MATCH(G$3,SEACats,0)))</f>
        <v/>
      </c>
      <c r="H131" s="266" t="str">
        <f ca="1">IF($C131="","",INDEX(INDIRECT("MCDAScores_SEA_"&amp;$C131),MATCH('SEA Input'!H135,INDIRECT("SEAScore_"&amp;$C131),0),MATCH(H$3,SEACats,0)))</f>
        <v/>
      </c>
      <c r="I131" s="266" t="str">
        <f ca="1">IF($C131="","",INDEX(INDIRECT("MCDAScores_SEA_"&amp;$C131),MATCH('SEA Input'!I135,INDIRECT("SEAScore_"&amp;$C131),0),MATCH(I$3,SEACats,0)))</f>
        <v/>
      </c>
      <c r="J131" s="266" t="str">
        <f ca="1">IF($C131="","",INDEX(INDIRECT("MCDAScores_SEA_"&amp;$C131),MATCH('SEA Input'!J135,INDIRECT("SEAScore_"&amp;$C131),0),MATCH(J$3,SEACats,0)))</f>
        <v/>
      </c>
      <c r="K131" s="266" t="str">
        <f ca="1">IF($C131="","",INDEX(INDIRECT("MCDAScores_SEA_"&amp;$C131),MATCH('SEA Input'!K135,INDIRECT("SEAScore_"&amp;$C131),0),MATCH(K$3,SEACats,0)))</f>
        <v/>
      </c>
      <c r="L131" s="266" t="str">
        <f ca="1">IF($C131="","",INDEX(INDIRECT("MCDAScores_SEA_"&amp;$C131),MATCH('SEA Input'!L135,INDIRECT("SEAScore_"&amp;$C131),0),MATCH(L$3,SEACats,0)))</f>
        <v/>
      </c>
      <c r="M131" s="266" t="str">
        <f ca="1">IF($C131="","",INDEX(INDIRECT("MCDAScores_SEA_"&amp;$C131),MATCH('SEA Input'!M135,INDIRECT("SEAScore_"&amp;$C131),0),MATCH(M$3,SEACats,0)))</f>
        <v/>
      </c>
      <c r="N131" s="266" t="str">
        <f ca="1">IF($C131="","",INDEX(INDIRECT("MCDAScores_SEA_"&amp;$C131),MATCH('SEA Input'!N135,INDIRECT("SEAScore_"&amp;$C131),0),MATCH(N$3,SEACats,0)))</f>
        <v/>
      </c>
      <c r="O131" s="266" t="str">
        <f ca="1">IF($C131="","",INDEX(INDIRECT("MCDAScores_SEA_"&amp;$C131),MATCH('SEA Input'!O135,INDIRECT("SEAScore_"&amp;$C131),0),MATCH(O$3,SEACats,0)))</f>
        <v/>
      </c>
      <c r="P131" s="266" t="str">
        <f ca="1">IF($C131="","",INDEX(INDIRECT("MCDAScores_SEA_"&amp;$C131),MATCH('SEA Input'!P135,INDIRECT("SEAScore_"&amp;$C131),0),MATCH(P$3,SEACats,0)))</f>
        <v/>
      </c>
      <c r="Q131" s="266" t="str">
        <f ca="1">IF($C131="","",INDEX(INDIRECT("MCDAScores_SEA_"&amp;$C131),MATCH('SEA Input'!Q135,INDIRECT("SEAScore_"&amp;$C131),0),MATCH(Q$3,SEACats,0)))</f>
        <v/>
      </c>
      <c r="R131" s="266" t="str">
        <f ca="1">IF($C131="","",INDEX(INDIRECT("MCDAScores_SEA_"&amp;$C131),MATCH('SEA Input'!R135,INDIRECT("SEAScore_"&amp;$C131),0),MATCH(R$3,SEACats,0)))</f>
        <v/>
      </c>
      <c r="S131" s="266" t="str">
        <f ca="1">IF($C131="","",INDEX(INDIRECT("MCDAScores_SEA_"&amp;$C131),MATCH('SEA Input'!S135,INDIRECT("SEAScore_"&amp;$C131),0),MATCH(S$3,SEACats,0)))</f>
        <v/>
      </c>
      <c r="T131" s="266" t="str">
        <f ca="1">IF($C131="","",INDEX(INDIRECT("MCDAScores_SEA_"&amp;$C131),MATCH('SEA Input'!T135,INDIRECT("SEAScore_"&amp;$C131),0),MATCH(T$3,SEACats,0)))</f>
        <v/>
      </c>
    </row>
    <row r="132" spans="1:20" s="243" customFormat="1" x14ac:dyDescent="0.25">
      <c r="A132" s="308" t="str">
        <f>IF('SEA Input'!C136="","",'SEA Input'!A136)</f>
        <v/>
      </c>
      <c r="B132" s="309" t="str">
        <f>IF('SEA Input'!C136="","",'SEA Input'!C136)</f>
        <v/>
      </c>
      <c r="C132" s="265" t="str">
        <f>IF(B132="","","C_Neg")</f>
        <v/>
      </c>
      <c r="D132" s="266" t="str">
        <f ca="1">IF($C132="","",INDEX(INDIRECT("MCDAScores_SEA_"&amp;$C132),MATCH('SEA Input'!D136,INDIRECT("SEAScore_"&amp;$C132),0),MATCH(D$3,SEACats,0)))</f>
        <v/>
      </c>
      <c r="E132" s="266" t="str">
        <f ca="1">IF($C132="","",INDEX(INDIRECT("MCDAScores_SEA_"&amp;$C132),MATCH('SEA Input'!E136,INDIRECT("SEAScore_"&amp;$C132),0),MATCH(E$3,SEACats,0)))</f>
        <v/>
      </c>
      <c r="F132" s="266" t="str">
        <f ca="1">IF($C132="","",INDEX(INDIRECT("MCDAScores_SEA_"&amp;$C132),MATCH('SEA Input'!F136,INDIRECT("SEAScore_"&amp;$C132),0),MATCH(F$3,SEACats,0)))</f>
        <v/>
      </c>
      <c r="G132" s="266" t="str">
        <f ca="1">IF($C132="","",INDEX(INDIRECT("MCDAScores_SEA_"&amp;$C132),MATCH('SEA Input'!G136,INDIRECT("SEAScore_"&amp;$C132),0),MATCH(G$3,SEACats,0)))</f>
        <v/>
      </c>
      <c r="H132" s="266" t="str">
        <f ca="1">IF($C132="","",INDEX(INDIRECT("MCDAScores_SEA_"&amp;$C132),MATCH('SEA Input'!H136,INDIRECT("SEAScore_"&amp;$C132),0),MATCH(H$3,SEACats,0)))</f>
        <v/>
      </c>
      <c r="I132" s="266" t="str">
        <f ca="1">IF($C132="","",INDEX(INDIRECT("MCDAScores_SEA_"&amp;$C132),MATCH('SEA Input'!I136,INDIRECT("SEAScore_"&amp;$C132),0),MATCH(I$3,SEACats,0)))</f>
        <v/>
      </c>
      <c r="J132" s="266" t="str">
        <f ca="1">IF($C132="","",INDEX(INDIRECT("MCDAScores_SEA_"&amp;$C132),MATCH('SEA Input'!J136,INDIRECT("SEAScore_"&amp;$C132),0),MATCH(J$3,SEACats,0)))</f>
        <v/>
      </c>
      <c r="K132" s="266" t="str">
        <f ca="1">IF($C132="","",INDEX(INDIRECT("MCDAScores_SEA_"&amp;$C132),MATCH('SEA Input'!K136,INDIRECT("SEAScore_"&amp;$C132),0),MATCH(K$3,SEACats,0)))</f>
        <v/>
      </c>
      <c r="L132" s="266" t="str">
        <f ca="1">IF($C132="","",INDEX(INDIRECT("MCDAScores_SEA_"&amp;$C132),MATCH('SEA Input'!L136,INDIRECT("SEAScore_"&amp;$C132),0),MATCH(L$3,SEACats,0)))</f>
        <v/>
      </c>
      <c r="M132" s="266" t="str">
        <f ca="1">IF($C132="","",INDEX(INDIRECT("MCDAScores_SEA_"&amp;$C132),MATCH('SEA Input'!M136,INDIRECT("SEAScore_"&amp;$C132),0),MATCH(M$3,SEACats,0)))</f>
        <v/>
      </c>
      <c r="N132" s="266" t="str">
        <f ca="1">IF($C132="","",INDEX(INDIRECT("MCDAScores_SEA_"&amp;$C132),MATCH('SEA Input'!N136,INDIRECT("SEAScore_"&amp;$C132),0),MATCH(N$3,SEACats,0)))</f>
        <v/>
      </c>
      <c r="O132" s="266" t="str">
        <f ca="1">IF($C132="","",INDEX(INDIRECT("MCDAScores_SEA_"&amp;$C132),MATCH('SEA Input'!O136,INDIRECT("SEAScore_"&amp;$C132),0),MATCH(O$3,SEACats,0)))</f>
        <v/>
      </c>
      <c r="P132" s="266" t="str">
        <f ca="1">IF($C132="","",INDEX(INDIRECT("MCDAScores_SEA_"&amp;$C132),MATCH('SEA Input'!P136,INDIRECT("SEAScore_"&amp;$C132),0),MATCH(P$3,SEACats,0)))</f>
        <v/>
      </c>
      <c r="Q132" s="266" t="str">
        <f ca="1">IF($C132="","",INDEX(INDIRECT("MCDAScores_SEA_"&amp;$C132),MATCH('SEA Input'!Q136,INDIRECT("SEAScore_"&amp;$C132),0),MATCH(Q$3,SEACats,0)))</f>
        <v/>
      </c>
      <c r="R132" s="266" t="str">
        <f ca="1">IF($C132="","",INDEX(INDIRECT("MCDAScores_SEA_"&amp;$C132),MATCH('SEA Input'!R136,INDIRECT("SEAScore_"&amp;$C132),0),MATCH(R$3,SEACats,0)))</f>
        <v/>
      </c>
      <c r="S132" s="266" t="str">
        <f ca="1">IF($C132="","",INDEX(INDIRECT("MCDAScores_SEA_"&amp;$C132),MATCH('SEA Input'!S136,INDIRECT("SEAScore_"&amp;$C132),0),MATCH(S$3,SEACats,0)))</f>
        <v/>
      </c>
      <c r="T132" s="266" t="str">
        <f ca="1">IF($C132="","",INDEX(INDIRECT("MCDAScores_SEA_"&amp;$C132),MATCH('SEA Input'!T136,INDIRECT("SEAScore_"&amp;$C132),0),MATCH(T$3,SEACats,0)))</f>
        <v/>
      </c>
    </row>
    <row r="133" spans="1:20" s="243" customFormat="1" x14ac:dyDescent="0.25">
      <c r="A133" s="309"/>
      <c r="B133" s="309"/>
      <c r="C133" s="265" t="str">
        <f>IF(B132="","","C_Pos")</f>
        <v/>
      </c>
      <c r="D133" s="266" t="str">
        <f ca="1">IF($C133="","",INDEX(INDIRECT("MCDAScores_SEA_"&amp;$C133),MATCH('SEA Input'!D137,INDIRECT("SEAScore_"&amp;$C133),0),MATCH(D$3,SEACats,0)))</f>
        <v/>
      </c>
      <c r="E133" s="266" t="str">
        <f ca="1">IF($C133="","",INDEX(INDIRECT("MCDAScores_SEA_"&amp;$C133),MATCH('SEA Input'!E137,INDIRECT("SEAScore_"&amp;$C133),0),MATCH(E$3,SEACats,0)))</f>
        <v/>
      </c>
      <c r="F133" s="266" t="str">
        <f ca="1">IF($C133="","",INDEX(INDIRECT("MCDAScores_SEA_"&amp;$C133),MATCH('SEA Input'!F137,INDIRECT("SEAScore_"&amp;$C133),0),MATCH(F$3,SEACats,0)))</f>
        <v/>
      </c>
      <c r="G133" s="266" t="str">
        <f ca="1">IF($C133="","",INDEX(INDIRECT("MCDAScores_SEA_"&amp;$C133),MATCH('SEA Input'!G137,INDIRECT("SEAScore_"&amp;$C133),0),MATCH(G$3,SEACats,0)))</f>
        <v/>
      </c>
      <c r="H133" s="266" t="str">
        <f ca="1">IF($C133="","",INDEX(INDIRECT("MCDAScores_SEA_"&amp;$C133),MATCH('SEA Input'!H137,INDIRECT("SEAScore_"&amp;$C133),0),MATCH(H$3,SEACats,0)))</f>
        <v/>
      </c>
      <c r="I133" s="266" t="str">
        <f ca="1">IF($C133="","",INDEX(INDIRECT("MCDAScores_SEA_"&amp;$C133),MATCH('SEA Input'!I137,INDIRECT("SEAScore_"&amp;$C133),0),MATCH(I$3,SEACats,0)))</f>
        <v/>
      </c>
      <c r="J133" s="266" t="str">
        <f ca="1">IF($C133="","",INDEX(INDIRECT("MCDAScores_SEA_"&amp;$C133),MATCH('SEA Input'!J137,INDIRECT("SEAScore_"&amp;$C133),0),MATCH(J$3,SEACats,0)))</f>
        <v/>
      </c>
      <c r="K133" s="266" t="str">
        <f ca="1">IF($C133="","",INDEX(INDIRECT("MCDAScores_SEA_"&amp;$C133),MATCH('SEA Input'!K137,INDIRECT("SEAScore_"&amp;$C133),0),MATCH(K$3,SEACats,0)))</f>
        <v/>
      </c>
      <c r="L133" s="266" t="str">
        <f ca="1">IF($C133="","",INDEX(INDIRECT("MCDAScores_SEA_"&amp;$C133),MATCH('SEA Input'!L137,INDIRECT("SEAScore_"&amp;$C133),0),MATCH(L$3,SEACats,0)))</f>
        <v/>
      </c>
      <c r="M133" s="266" t="str">
        <f ca="1">IF($C133="","",INDEX(INDIRECT("MCDAScores_SEA_"&amp;$C133),MATCH('SEA Input'!M137,INDIRECT("SEAScore_"&amp;$C133),0),MATCH(M$3,SEACats,0)))</f>
        <v/>
      </c>
      <c r="N133" s="266" t="str">
        <f ca="1">IF($C133="","",INDEX(INDIRECT("MCDAScores_SEA_"&amp;$C133),MATCH('SEA Input'!N137,INDIRECT("SEAScore_"&amp;$C133),0),MATCH(N$3,SEACats,0)))</f>
        <v/>
      </c>
      <c r="O133" s="266" t="str">
        <f ca="1">IF($C133="","",INDEX(INDIRECT("MCDAScores_SEA_"&amp;$C133),MATCH('SEA Input'!O137,INDIRECT("SEAScore_"&amp;$C133),0),MATCH(O$3,SEACats,0)))</f>
        <v/>
      </c>
      <c r="P133" s="266" t="str">
        <f ca="1">IF($C133="","",INDEX(INDIRECT("MCDAScores_SEA_"&amp;$C133),MATCH('SEA Input'!P137,INDIRECT("SEAScore_"&amp;$C133),0),MATCH(P$3,SEACats,0)))</f>
        <v/>
      </c>
      <c r="Q133" s="266" t="str">
        <f ca="1">IF($C133="","",INDEX(INDIRECT("MCDAScores_SEA_"&amp;$C133),MATCH('SEA Input'!Q137,INDIRECT("SEAScore_"&amp;$C133),0),MATCH(Q$3,SEACats,0)))</f>
        <v/>
      </c>
      <c r="R133" s="266" t="str">
        <f ca="1">IF($C133="","",INDEX(INDIRECT("MCDAScores_SEA_"&amp;$C133),MATCH('SEA Input'!R137,INDIRECT("SEAScore_"&amp;$C133),0),MATCH(R$3,SEACats,0)))</f>
        <v/>
      </c>
      <c r="S133" s="266" t="str">
        <f ca="1">IF($C133="","",INDEX(INDIRECT("MCDAScores_SEA_"&amp;$C133),MATCH('SEA Input'!S137,INDIRECT("SEAScore_"&amp;$C133),0),MATCH(S$3,SEACats,0)))</f>
        <v/>
      </c>
      <c r="T133" s="266" t="str">
        <f ca="1">IF($C133="","",INDEX(INDIRECT("MCDAScores_SEA_"&amp;$C133),MATCH('SEA Input'!T137,INDIRECT("SEAScore_"&amp;$C133),0),MATCH(T$3,SEACats,0)))</f>
        <v/>
      </c>
    </row>
    <row r="134" spans="1:20" s="243" customFormat="1" x14ac:dyDescent="0.25">
      <c r="A134" s="309"/>
      <c r="B134" s="309"/>
      <c r="C134" s="265" t="str">
        <f>IF(B132="","","O_Neg")</f>
        <v/>
      </c>
      <c r="D134" s="266" t="str">
        <f ca="1">IF($C134="","",INDEX(INDIRECT("MCDAScores_SEA_"&amp;$C134),MATCH('SEA Input'!D138,INDIRECT("SEAScore_"&amp;$C134),0),MATCH(D$3,SEACats,0)))</f>
        <v/>
      </c>
      <c r="E134" s="266" t="str">
        <f ca="1">IF($C134="","",INDEX(INDIRECT("MCDAScores_SEA_"&amp;$C134),MATCH('SEA Input'!E138,INDIRECT("SEAScore_"&amp;$C134),0),MATCH(E$3,SEACats,0)))</f>
        <v/>
      </c>
      <c r="F134" s="266" t="str">
        <f ca="1">IF($C134="","",INDEX(INDIRECT("MCDAScores_SEA_"&amp;$C134),MATCH('SEA Input'!F138,INDIRECT("SEAScore_"&amp;$C134),0),MATCH(F$3,SEACats,0)))</f>
        <v/>
      </c>
      <c r="G134" s="266" t="str">
        <f ca="1">IF($C134="","",INDEX(INDIRECT("MCDAScores_SEA_"&amp;$C134),MATCH('SEA Input'!G138,INDIRECT("SEAScore_"&amp;$C134),0),MATCH(G$3,SEACats,0)))</f>
        <v/>
      </c>
      <c r="H134" s="266" t="str">
        <f ca="1">IF($C134="","",INDEX(INDIRECT("MCDAScores_SEA_"&amp;$C134),MATCH('SEA Input'!H138,INDIRECT("SEAScore_"&amp;$C134),0),MATCH(H$3,SEACats,0)))</f>
        <v/>
      </c>
      <c r="I134" s="266" t="str">
        <f ca="1">IF($C134="","",INDEX(INDIRECT("MCDAScores_SEA_"&amp;$C134),MATCH('SEA Input'!I138,INDIRECT("SEAScore_"&amp;$C134),0),MATCH(I$3,SEACats,0)))</f>
        <v/>
      </c>
      <c r="J134" s="266" t="str">
        <f ca="1">IF($C134="","",INDEX(INDIRECT("MCDAScores_SEA_"&amp;$C134),MATCH('SEA Input'!J138,INDIRECT("SEAScore_"&amp;$C134),0),MATCH(J$3,SEACats,0)))</f>
        <v/>
      </c>
      <c r="K134" s="266" t="str">
        <f ca="1">IF($C134="","",INDEX(INDIRECT("MCDAScores_SEA_"&amp;$C134),MATCH('SEA Input'!K138,INDIRECT("SEAScore_"&amp;$C134),0),MATCH(K$3,SEACats,0)))</f>
        <v/>
      </c>
      <c r="L134" s="266" t="str">
        <f ca="1">IF($C134="","",INDEX(INDIRECT("MCDAScores_SEA_"&amp;$C134),MATCH('SEA Input'!L138,INDIRECT("SEAScore_"&amp;$C134),0),MATCH(L$3,SEACats,0)))</f>
        <v/>
      </c>
      <c r="M134" s="266" t="str">
        <f ca="1">IF($C134="","",INDEX(INDIRECT("MCDAScores_SEA_"&amp;$C134),MATCH('SEA Input'!M138,INDIRECT("SEAScore_"&amp;$C134),0),MATCH(M$3,SEACats,0)))</f>
        <v/>
      </c>
      <c r="N134" s="266" t="str">
        <f ca="1">IF($C134="","",INDEX(INDIRECT("MCDAScores_SEA_"&amp;$C134),MATCH('SEA Input'!N138,INDIRECT("SEAScore_"&amp;$C134),0),MATCH(N$3,SEACats,0)))</f>
        <v/>
      </c>
      <c r="O134" s="266" t="str">
        <f ca="1">IF($C134="","",INDEX(INDIRECT("MCDAScores_SEA_"&amp;$C134),MATCH('SEA Input'!O138,INDIRECT("SEAScore_"&amp;$C134),0),MATCH(O$3,SEACats,0)))</f>
        <v/>
      </c>
      <c r="P134" s="266" t="str">
        <f ca="1">IF($C134="","",INDEX(INDIRECT("MCDAScores_SEA_"&amp;$C134),MATCH('SEA Input'!P138,INDIRECT("SEAScore_"&amp;$C134),0),MATCH(P$3,SEACats,0)))</f>
        <v/>
      </c>
      <c r="Q134" s="266" t="str">
        <f ca="1">IF($C134="","",INDEX(INDIRECT("MCDAScores_SEA_"&amp;$C134),MATCH('SEA Input'!Q138,INDIRECT("SEAScore_"&amp;$C134),0),MATCH(Q$3,SEACats,0)))</f>
        <v/>
      </c>
      <c r="R134" s="266" t="str">
        <f ca="1">IF($C134="","",INDEX(INDIRECT("MCDAScores_SEA_"&amp;$C134),MATCH('SEA Input'!R138,INDIRECT("SEAScore_"&amp;$C134),0),MATCH(R$3,SEACats,0)))</f>
        <v/>
      </c>
      <c r="S134" s="266" t="str">
        <f ca="1">IF($C134="","",INDEX(INDIRECT("MCDAScores_SEA_"&amp;$C134),MATCH('SEA Input'!S138,INDIRECT("SEAScore_"&amp;$C134),0),MATCH(S$3,SEACats,0)))</f>
        <v/>
      </c>
      <c r="T134" s="266" t="str">
        <f ca="1">IF($C134="","",INDEX(INDIRECT("MCDAScores_SEA_"&amp;$C134),MATCH('SEA Input'!T138,INDIRECT("SEAScore_"&amp;$C134),0),MATCH(T$3,SEACats,0)))</f>
        <v/>
      </c>
    </row>
    <row r="135" spans="1:20" s="243" customFormat="1" x14ac:dyDescent="0.25">
      <c r="A135" s="309"/>
      <c r="B135" s="309"/>
      <c r="C135" s="265" t="str">
        <f>IF(B132="","","O_Pos")</f>
        <v/>
      </c>
      <c r="D135" s="266" t="str">
        <f ca="1">IF($C135="","",INDEX(INDIRECT("MCDAScores_SEA_"&amp;$C135),MATCH('SEA Input'!D139,INDIRECT("SEAScore_"&amp;$C135),0),MATCH(D$3,SEACats,0)))</f>
        <v/>
      </c>
      <c r="E135" s="266" t="str">
        <f ca="1">IF($C135="","",INDEX(INDIRECT("MCDAScores_SEA_"&amp;$C135),MATCH('SEA Input'!E139,INDIRECT("SEAScore_"&amp;$C135),0),MATCH(E$3,SEACats,0)))</f>
        <v/>
      </c>
      <c r="F135" s="266" t="str">
        <f ca="1">IF($C135="","",INDEX(INDIRECT("MCDAScores_SEA_"&amp;$C135),MATCH('SEA Input'!F139,INDIRECT("SEAScore_"&amp;$C135),0),MATCH(F$3,SEACats,0)))</f>
        <v/>
      </c>
      <c r="G135" s="266" t="str">
        <f ca="1">IF($C135="","",INDEX(INDIRECT("MCDAScores_SEA_"&amp;$C135),MATCH('SEA Input'!G139,INDIRECT("SEAScore_"&amp;$C135),0),MATCH(G$3,SEACats,0)))</f>
        <v/>
      </c>
      <c r="H135" s="266" t="str">
        <f ca="1">IF($C135="","",INDEX(INDIRECT("MCDAScores_SEA_"&amp;$C135),MATCH('SEA Input'!H139,INDIRECT("SEAScore_"&amp;$C135),0),MATCH(H$3,SEACats,0)))</f>
        <v/>
      </c>
      <c r="I135" s="266" t="str">
        <f ca="1">IF($C135="","",INDEX(INDIRECT("MCDAScores_SEA_"&amp;$C135),MATCH('SEA Input'!I139,INDIRECT("SEAScore_"&amp;$C135),0),MATCH(I$3,SEACats,0)))</f>
        <v/>
      </c>
      <c r="J135" s="266" t="str">
        <f ca="1">IF($C135="","",INDEX(INDIRECT("MCDAScores_SEA_"&amp;$C135),MATCH('SEA Input'!J139,INDIRECT("SEAScore_"&amp;$C135),0),MATCH(J$3,SEACats,0)))</f>
        <v/>
      </c>
      <c r="K135" s="266" t="str">
        <f ca="1">IF($C135="","",INDEX(INDIRECT("MCDAScores_SEA_"&amp;$C135),MATCH('SEA Input'!K139,INDIRECT("SEAScore_"&amp;$C135),0),MATCH(K$3,SEACats,0)))</f>
        <v/>
      </c>
      <c r="L135" s="266" t="str">
        <f ca="1">IF($C135="","",INDEX(INDIRECT("MCDAScores_SEA_"&amp;$C135),MATCH('SEA Input'!L139,INDIRECT("SEAScore_"&amp;$C135),0),MATCH(L$3,SEACats,0)))</f>
        <v/>
      </c>
      <c r="M135" s="266" t="str">
        <f ca="1">IF($C135="","",INDEX(INDIRECT("MCDAScores_SEA_"&amp;$C135),MATCH('SEA Input'!M139,INDIRECT("SEAScore_"&amp;$C135),0),MATCH(M$3,SEACats,0)))</f>
        <v/>
      </c>
      <c r="N135" s="266" t="str">
        <f ca="1">IF($C135="","",INDEX(INDIRECT("MCDAScores_SEA_"&amp;$C135),MATCH('SEA Input'!N139,INDIRECT("SEAScore_"&amp;$C135),0),MATCH(N$3,SEACats,0)))</f>
        <v/>
      </c>
      <c r="O135" s="266" t="str">
        <f ca="1">IF($C135="","",INDEX(INDIRECT("MCDAScores_SEA_"&amp;$C135),MATCH('SEA Input'!O139,INDIRECT("SEAScore_"&amp;$C135),0),MATCH(O$3,SEACats,0)))</f>
        <v/>
      </c>
      <c r="P135" s="266" t="str">
        <f ca="1">IF($C135="","",INDEX(INDIRECT("MCDAScores_SEA_"&amp;$C135),MATCH('SEA Input'!P139,INDIRECT("SEAScore_"&amp;$C135),0),MATCH(P$3,SEACats,0)))</f>
        <v/>
      </c>
      <c r="Q135" s="266" t="str">
        <f ca="1">IF($C135="","",INDEX(INDIRECT("MCDAScores_SEA_"&amp;$C135),MATCH('SEA Input'!Q139,INDIRECT("SEAScore_"&amp;$C135),0),MATCH(Q$3,SEACats,0)))</f>
        <v/>
      </c>
      <c r="R135" s="266" t="str">
        <f ca="1">IF($C135="","",INDEX(INDIRECT("MCDAScores_SEA_"&amp;$C135),MATCH('SEA Input'!R139,INDIRECT("SEAScore_"&amp;$C135),0),MATCH(R$3,SEACats,0)))</f>
        <v/>
      </c>
      <c r="S135" s="266" t="str">
        <f ca="1">IF($C135="","",INDEX(INDIRECT("MCDAScores_SEA_"&amp;$C135),MATCH('SEA Input'!S139,INDIRECT("SEAScore_"&amp;$C135),0),MATCH(S$3,SEACats,0)))</f>
        <v/>
      </c>
      <c r="T135" s="266" t="str">
        <f ca="1">IF($C135="","",INDEX(INDIRECT("MCDAScores_SEA_"&amp;$C135),MATCH('SEA Input'!T139,INDIRECT("SEAScore_"&amp;$C135),0),MATCH(T$3,SEACats,0)))</f>
        <v/>
      </c>
    </row>
    <row r="136" spans="1:20" s="243" customFormat="1" x14ac:dyDescent="0.25">
      <c r="A136" s="308" t="str">
        <f>IF('SEA Input'!C140="","",'SEA Input'!A140)</f>
        <v/>
      </c>
      <c r="B136" s="309" t="str">
        <f>IF('SEA Input'!C140="","",'SEA Input'!C140)</f>
        <v/>
      </c>
      <c r="C136" s="265" t="str">
        <f>IF(B136="","","C_Neg")</f>
        <v/>
      </c>
      <c r="D136" s="266" t="str">
        <f ca="1">IF($C136="","",INDEX(INDIRECT("MCDAScores_SEA_"&amp;$C136),MATCH('SEA Input'!D140,INDIRECT("SEAScore_"&amp;$C136),0),MATCH(D$3,SEACats,0)))</f>
        <v/>
      </c>
      <c r="E136" s="266" t="str">
        <f ca="1">IF($C136="","",INDEX(INDIRECT("MCDAScores_SEA_"&amp;$C136),MATCH('SEA Input'!E140,INDIRECT("SEAScore_"&amp;$C136),0),MATCH(E$3,SEACats,0)))</f>
        <v/>
      </c>
      <c r="F136" s="266" t="str">
        <f ca="1">IF($C136="","",INDEX(INDIRECT("MCDAScores_SEA_"&amp;$C136),MATCH('SEA Input'!F140,INDIRECT("SEAScore_"&amp;$C136),0),MATCH(F$3,SEACats,0)))</f>
        <v/>
      </c>
      <c r="G136" s="266" t="str">
        <f ca="1">IF($C136="","",INDEX(INDIRECT("MCDAScores_SEA_"&amp;$C136),MATCH('SEA Input'!G140,INDIRECT("SEAScore_"&amp;$C136),0),MATCH(G$3,SEACats,0)))</f>
        <v/>
      </c>
      <c r="H136" s="266" t="str">
        <f ca="1">IF($C136="","",INDEX(INDIRECT("MCDAScores_SEA_"&amp;$C136),MATCH('SEA Input'!H140,INDIRECT("SEAScore_"&amp;$C136),0),MATCH(H$3,SEACats,0)))</f>
        <v/>
      </c>
      <c r="I136" s="266" t="str">
        <f ca="1">IF($C136="","",INDEX(INDIRECT("MCDAScores_SEA_"&amp;$C136),MATCH('SEA Input'!I140,INDIRECT("SEAScore_"&amp;$C136),0),MATCH(I$3,SEACats,0)))</f>
        <v/>
      </c>
      <c r="J136" s="266" t="str">
        <f ca="1">IF($C136="","",INDEX(INDIRECT("MCDAScores_SEA_"&amp;$C136),MATCH('SEA Input'!J140,INDIRECT("SEAScore_"&amp;$C136),0),MATCH(J$3,SEACats,0)))</f>
        <v/>
      </c>
      <c r="K136" s="266" t="str">
        <f ca="1">IF($C136="","",INDEX(INDIRECT("MCDAScores_SEA_"&amp;$C136),MATCH('SEA Input'!K140,INDIRECT("SEAScore_"&amp;$C136),0),MATCH(K$3,SEACats,0)))</f>
        <v/>
      </c>
      <c r="L136" s="266" t="str">
        <f ca="1">IF($C136="","",INDEX(INDIRECT("MCDAScores_SEA_"&amp;$C136),MATCH('SEA Input'!L140,INDIRECT("SEAScore_"&amp;$C136),0),MATCH(L$3,SEACats,0)))</f>
        <v/>
      </c>
      <c r="M136" s="266" t="str">
        <f ca="1">IF($C136="","",INDEX(INDIRECT("MCDAScores_SEA_"&amp;$C136),MATCH('SEA Input'!M140,INDIRECT("SEAScore_"&amp;$C136),0),MATCH(M$3,SEACats,0)))</f>
        <v/>
      </c>
      <c r="N136" s="266" t="str">
        <f ca="1">IF($C136="","",INDEX(INDIRECT("MCDAScores_SEA_"&amp;$C136),MATCH('SEA Input'!N140,INDIRECT("SEAScore_"&amp;$C136),0),MATCH(N$3,SEACats,0)))</f>
        <v/>
      </c>
      <c r="O136" s="266" t="str">
        <f ca="1">IF($C136="","",INDEX(INDIRECT("MCDAScores_SEA_"&amp;$C136),MATCH('SEA Input'!O140,INDIRECT("SEAScore_"&amp;$C136),0),MATCH(O$3,SEACats,0)))</f>
        <v/>
      </c>
      <c r="P136" s="266" t="str">
        <f ca="1">IF($C136="","",INDEX(INDIRECT("MCDAScores_SEA_"&amp;$C136),MATCH('SEA Input'!P140,INDIRECT("SEAScore_"&amp;$C136),0),MATCH(P$3,SEACats,0)))</f>
        <v/>
      </c>
      <c r="Q136" s="266" t="str">
        <f ca="1">IF($C136="","",INDEX(INDIRECT("MCDAScores_SEA_"&amp;$C136),MATCH('SEA Input'!Q140,INDIRECT("SEAScore_"&amp;$C136),0),MATCH(Q$3,SEACats,0)))</f>
        <v/>
      </c>
      <c r="R136" s="266" t="str">
        <f ca="1">IF($C136="","",INDEX(INDIRECT("MCDAScores_SEA_"&amp;$C136),MATCH('SEA Input'!R140,INDIRECT("SEAScore_"&amp;$C136),0),MATCH(R$3,SEACats,0)))</f>
        <v/>
      </c>
      <c r="S136" s="266" t="str">
        <f ca="1">IF($C136="","",INDEX(INDIRECT("MCDAScores_SEA_"&amp;$C136),MATCH('SEA Input'!S140,INDIRECT("SEAScore_"&amp;$C136),0),MATCH(S$3,SEACats,0)))</f>
        <v/>
      </c>
      <c r="T136" s="266" t="str">
        <f ca="1">IF($C136="","",INDEX(INDIRECT("MCDAScores_SEA_"&amp;$C136),MATCH('SEA Input'!T140,INDIRECT("SEAScore_"&amp;$C136),0),MATCH(T$3,SEACats,0)))</f>
        <v/>
      </c>
    </row>
    <row r="137" spans="1:20" s="243" customFormat="1" x14ac:dyDescent="0.25">
      <c r="A137" s="309"/>
      <c r="B137" s="309"/>
      <c r="C137" s="265" t="str">
        <f>IF(B136="","","C_Pos")</f>
        <v/>
      </c>
      <c r="D137" s="266" t="str">
        <f ca="1">IF($C137="","",INDEX(INDIRECT("MCDAScores_SEA_"&amp;$C137),MATCH('SEA Input'!D141,INDIRECT("SEAScore_"&amp;$C137),0),MATCH(D$3,SEACats,0)))</f>
        <v/>
      </c>
      <c r="E137" s="266" t="str">
        <f ca="1">IF($C137="","",INDEX(INDIRECT("MCDAScores_SEA_"&amp;$C137),MATCH('SEA Input'!E141,INDIRECT("SEAScore_"&amp;$C137),0),MATCH(E$3,SEACats,0)))</f>
        <v/>
      </c>
      <c r="F137" s="266" t="str">
        <f ca="1">IF($C137="","",INDEX(INDIRECT("MCDAScores_SEA_"&amp;$C137),MATCH('SEA Input'!F141,INDIRECT("SEAScore_"&amp;$C137),0),MATCH(F$3,SEACats,0)))</f>
        <v/>
      </c>
      <c r="G137" s="266" t="str">
        <f ca="1">IF($C137="","",INDEX(INDIRECT("MCDAScores_SEA_"&amp;$C137),MATCH('SEA Input'!G141,INDIRECT("SEAScore_"&amp;$C137),0),MATCH(G$3,SEACats,0)))</f>
        <v/>
      </c>
      <c r="H137" s="266" t="str">
        <f ca="1">IF($C137="","",INDEX(INDIRECT("MCDAScores_SEA_"&amp;$C137),MATCH('SEA Input'!H141,INDIRECT("SEAScore_"&amp;$C137),0),MATCH(H$3,SEACats,0)))</f>
        <v/>
      </c>
      <c r="I137" s="266" t="str">
        <f ca="1">IF($C137="","",INDEX(INDIRECT("MCDAScores_SEA_"&amp;$C137),MATCH('SEA Input'!I141,INDIRECT("SEAScore_"&amp;$C137),0),MATCH(I$3,SEACats,0)))</f>
        <v/>
      </c>
      <c r="J137" s="266" t="str">
        <f ca="1">IF($C137="","",INDEX(INDIRECT("MCDAScores_SEA_"&amp;$C137),MATCH('SEA Input'!J141,INDIRECT("SEAScore_"&amp;$C137),0),MATCH(J$3,SEACats,0)))</f>
        <v/>
      </c>
      <c r="K137" s="266" t="str">
        <f ca="1">IF($C137="","",INDEX(INDIRECT("MCDAScores_SEA_"&amp;$C137),MATCH('SEA Input'!K141,INDIRECT("SEAScore_"&amp;$C137),0),MATCH(K$3,SEACats,0)))</f>
        <v/>
      </c>
      <c r="L137" s="266" t="str">
        <f ca="1">IF($C137="","",INDEX(INDIRECT("MCDAScores_SEA_"&amp;$C137),MATCH('SEA Input'!L141,INDIRECT("SEAScore_"&amp;$C137),0),MATCH(L$3,SEACats,0)))</f>
        <v/>
      </c>
      <c r="M137" s="266" t="str">
        <f ca="1">IF($C137="","",INDEX(INDIRECT("MCDAScores_SEA_"&amp;$C137),MATCH('SEA Input'!M141,INDIRECT("SEAScore_"&amp;$C137),0),MATCH(M$3,SEACats,0)))</f>
        <v/>
      </c>
      <c r="N137" s="266" t="str">
        <f ca="1">IF($C137="","",INDEX(INDIRECT("MCDAScores_SEA_"&amp;$C137),MATCH('SEA Input'!N141,INDIRECT("SEAScore_"&amp;$C137),0),MATCH(N$3,SEACats,0)))</f>
        <v/>
      </c>
      <c r="O137" s="266" t="str">
        <f ca="1">IF($C137="","",INDEX(INDIRECT("MCDAScores_SEA_"&amp;$C137),MATCH('SEA Input'!O141,INDIRECT("SEAScore_"&amp;$C137),0),MATCH(O$3,SEACats,0)))</f>
        <v/>
      </c>
      <c r="P137" s="266" t="str">
        <f ca="1">IF($C137="","",INDEX(INDIRECT("MCDAScores_SEA_"&amp;$C137),MATCH('SEA Input'!P141,INDIRECT("SEAScore_"&amp;$C137),0),MATCH(P$3,SEACats,0)))</f>
        <v/>
      </c>
      <c r="Q137" s="266" t="str">
        <f ca="1">IF($C137="","",INDEX(INDIRECT("MCDAScores_SEA_"&amp;$C137),MATCH('SEA Input'!Q141,INDIRECT("SEAScore_"&amp;$C137),0),MATCH(Q$3,SEACats,0)))</f>
        <v/>
      </c>
      <c r="R137" s="266" t="str">
        <f ca="1">IF($C137="","",INDEX(INDIRECT("MCDAScores_SEA_"&amp;$C137),MATCH('SEA Input'!R141,INDIRECT("SEAScore_"&amp;$C137),0),MATCH(R$3,SEACats,0)))</f>
        <v/>
      </c>
      <c r="S137" s="266" t="str">
        <f ca="1">IF($C137="","",INDEX(INDIRECT("MCDAScores_SEA_"&amp;$C137),MATCH('SEA Input'!S141,INDIRECT("SEAScore_"&amp;$C137),0),MATCH(S$3,SEACats,0)))</f>
        <v/>
      </c>
      <c r="T137" s="266" t="str">
        <f ca="1">IF($C137="","",INDEX(INDIRECT("MCDAScores_SEA_"&amp;$C137),MATCH('SEA Input'!T141,INDIRECT("SEAScore_"&amp;$C137),0),MATCH(T$3,SEACats,0)))</f>
        <v/>
      </c>
    </row>
    <row r="138" spans="1:20" s="243" customFormat="1" x14ac:dyDescent="0.25">
      <c r="A138" s="309"/>
      <c r="B138" s="309"/>
      <c r="C138" s="265" t="str">
        <f>IF(B136="","","O_Neg")</f>
        <v/>
      </c>
      <c r="D138" s="266" t="str">
        <f ca="1">IF($C138="","",INDEX(INDIRECT("MCDAScores_SEA_"&amp;$C138),MATCH('SEA Input'!D142,INDIRECT("SEAScore_"&amp;$C138),0),MATCH(D$3,SEACats,0)))</f>
        <v/>
      </c>
      <c r="E138" s="266" t="str">
        <f ca="1">IF($C138="","",INDEX(INDIRECT("MCDAScores_SEA_"&amp;$C138),MATCH('SEA Input'!E142,INDIRECT("SEAScore_"&amp;$C138),0),MATCH(E$3,SEACats,0)))</f>
        <v/>
      </c>
      <c r="F138" s="266" t="str">
        <f ca="1">IF($C138="","",INDEX(INDIRECT("MCDAScores_SEA_"&amp;$C138),MATCH('SEA Input'!F142,INDIRECT("SEAScore_"&amp;$C138),0),MATCH(F$3,SEACats,0)))</f>
        <v/>
      </c>
      <c r="G138" s="266" t="str">
        <f ca="1">IF($C138="","",INDEX(INDIRECT("MCDAScores_SEA_"&amp;$C138),MATCH('SEA Input'!G142,INDIRECT("SEAScore_"&amp;$C138),0),MATCH(G$3,SEACats,0)))</f>
        <v/>
      </c>
      <c r="H138" s="266" t="str">
        <f ca="1">IF($C138="","",INDEX(INDIRECT("MCDAScores_SEA_"&amp;$C138),MATCH('SEA Input'!H142,INDIRECT("SEAScore_"&amp;$C138),0),MATCH(H$3,SEACats,0)))</f>
        <v/>
      </c>
      <c r="I138" s="266" t="str">
        <f ca="1">IF($C138="","",INDEX(INDIRECT("MCDAScores_SEA_"&amp;$C138),MATCH('SEA Input'!I142,INDIRECT("SEAScore_"&amp;$C138),0),MATCH(I$3,SEACats,0)))</f>
        <v/>
      </c>
      <c r="J138" s="266" t="str">
        <f ca="1">IF($C138="","",INDEX(INDIRECT("MCDAScores_SEA_"&amp;$C138),MATCH('SEA Input'!J142,INDIRECT("SEAScore_"&amp;$C138),0),MATCH(J$3,SEACats,0)))</f>
        <v/>
      </c>
      <c r="K138" s="266" t="str">
        <f ca="1">IF($C138="","",INDEX(INDIRECT("MCDAScores_SEA_"&amp;$C138),MATCH('SEA Input'!K142,INDIRECT("SEAScore_"&amp;$C138),0),MATCH(K$3,SEACats,0)))</f>
        <v/>
      </c>
      <c r="L138" s="266" t="str">
        <f ca="1">IF($C138="","",INDEX(INDIRECT("MCDAScores_SEA_"&amp;$C138),MATCH('SEA Input'!L142,INDIRECT("SEAScore_"&amp;$C138),0),MATCH(L$3,SEACats,0)))</f>
        <v/>
      </c>
      <c r="M138" s="266" t="str">
        <f ca="1">IF($C138="","",INDEX(INDIRECT("MCDAScores_SEA_"&amp;$C138),MATCH('SEA Input'!M142,INDIRECT("SEAScore_"&amp;$C138),0),MATCH(M$3,SEACats,0)))</f>
        <v/>
      </c>
      <c r="N138" s="266" t="str">
        <f ca="1">IF($C138="","",INDEX(INDIRECT("MCDAScores_SEA_"&amp;$C138),MATCH('SEA Input'!N142,INDIRECT("SEAScore_"&amp;$C138),0),MATCH(N$3,SEACats,0)))</f>
        <v/>
      </c>
      <c r="O138" s="266" t="str">
        <f ca="1">IF($C138="","",INDEX(INDIRECT("MCDAScores_SEA_"&amp;$C138),MATCH('SEA Input'!O142,INDIRECT("SEAScore_"&amp;$C138),0),MATCH(O$3,SEACats,0)))</f>
        <v/>
      </c>
      <c r="P138" s="266" t="str">
        <f ca="1">IF($C138="","",INDEX(INDIRECT("MCDAScores_SEA_"&amp;$C138),MATCH('SEA Input'!P142,INDIRECT("SEAScore_"&amp;$C138),0),MATCH(P$3,SEACats,0)))</f>
        <v/>
      </c>
      <c r="Q138" s="266" t="str">
        <f ca="1">IF($C138="","",INDEX(INDIRECT("MCDAScores_SEA_"&amp;$C138),MATCH('SEA Input'!Q142,INDIRECT("SEAScore_"&amp;$C138),0),MATCH(Q$3,SEACats,0)))</f>
        <v/>
      </c>
      <c r="R138" s="266" t="str">
        <f ca="1">IF($C138="","",INDEX(INDIRECT("MCDAScores_SEA_"&amp;$C138),MATCH('SEA Input'!R142,INDIRECT("SEAScore_"&amp;$C138),0),MATCH(R$3,SEACats,0)))</f>
        <v/>
      </c>
      <c r="S138" s="266" t="str">
        <f ca="1">IF($C138="","",INDEX(INDIRECT("MCDAScores_SEA_"&amp;$C138),MATCH('SEA Input'!S142,INDIRECT("SEAScore_"&amp;$C138),0),MATCH(S$3,SEACats,0)))</f>
        <v/>
      </c>
      <c r="T138" s="266" t="str">
        <f ca="1">IF($C138="","",INDEX(INDIRECT("MCDAScores_SEA_"&amp;$C138),MATCH('SEA Input'!T142,INDIRECT("SEAScore_"&amp;$C138),0),MATCH(T$3,SEACats,0)))</f>
        <v/>
      </c>
    </row>
    <row r="139" spans="1:20" s="243" customFormat="1" x14ac:dyDescent="0.25">
      <c r="A139" s="309"/>
      <c r="B139" s="309"/>
      <c r="C139" s="265" t="str">
        <f>IF(B136="","","O_Pos")</f>
        <v/>
      </c>
      <c r="D139" s="266" t="str">
        <f ca="1">IF($C139="","",INDEX(INDIRECT("MCDAScores_SEA_"&amp;$C139),MATCH('SEA Input'!D143,INDIRECT("SEAScore_"&amp;$C139),0),MATCH(D$3,SEACats,0)))</f>
        <v/>
      </c>
      <c r="E139" s="266" t="str">
        <f ca="1">IF($C139="","",INDEX(INDIRECT("MCDAScores_SEA_"&amp;$C139),MATCH('SEA Input'!E143,INDIRECT("SEAScore_"&amp;$C139),0),MATCH(E$3,SEACats,0)))</f>
        <v/>
      </c>
      <c r="F139" s="266" t="str">
        <f ca="1">IF($C139="","",INDEX(INDIRECT("MCDAScores_SEA_"&amp;$C139),MATCH('SEA Input'!F143,INDIRECT("SEAScore_"&amp;$C139),0),MATCH(F$3,SEACats,0)))</f>
        <v/>
      </c>
      <c r="G139" s="266" t="str">
        <f ca="1">IF($C139="","",INDEX(INDIRECT("MCDAScores_SEA_"&amp;$C139),MATCH('SEA Input'!G143,INDIRECT("SEAScore_"&amp;$C139),0),MATCH(G$3,SEACats,0)))</f>
        <v/>
      </c>
      <c r="H139" s="266" t="str">
        <f ca="1">IF($C139="","",INDEX(INDIRECT("MCDAScores_SEA_"&amp;$C139),MATCH('SEA Input'!H143,INDIRECT("SEAScore_"&amp;$C139),0),MATCH(H$3,SEACats,0)))</f>
        <v/>
      </c>
      <c r="I139" s="266" t="str">
        <f ca="1">IF($C139="","",INDEX(INDIRECT("MCDAScores_SEA_"&amp;$C139),MATCH('SEA Input'!I143,INDIRECT("SEAScore_"&amp;$C139),0),MATCH(I$3,SEACats,0)))</f>
        <v/>
      </c>
      <c r="J139" s="266" t="str">
        <f ca="1">IF($C139="","",INDEX(INDIRECT("MCDAScores_SEA_"&amp;$C139),MATCH('SEA Input'!J143,INDIRECT("SEAScore_"&amp;$C139),0),MATCH(J$3,SEACats,0)))</f>
        <v/>
      </c>
      <c r="K139" s="266" t="str">
        <f ca="1">IF($C139="","",INDEX(INDIRECT("MCDAScores_SEA_"&amp;$C139),MATCH('SEA Input'!K143,INDIRECT("SEAScore_"&amp;$C139),0),MATCH(K$3,SEACats,0)))</f>
        <v/>
      </c>
      <c r="L139" s="266" t="str">
        <f ca="1">IF($C139="","",INDEX(INDIRECT("MCDAScores_SEA_"&amp;$C139),MATCH('SEA Input'!L143,INDIRECT("SEAScore_"&amp;$C139),0),MATCH(L$3,SEACats,0)))</f>
        <v/>
      </c>
      <c r="M139" s="266" t="str">
        <f ca="1">IF($C139="","",INDEX(INDIRECT("MCDAScores_SEA_"&amp;$C139),MATCH('SEA Input'!M143,INDIRECT("SEAScore_"&amp;$C139),0),MATCH(M$3,SEACats,0)))</f>
        <v/>
      </c>
      <c r="N139" s="266" t="str">
        <f ca="1">IF($C139="","",INDEX(INDIRECT("MCDAScores_SEA_"&amp;$C139),MATCH('SEA Input'!N143,INDIRECT("SEAScore_"&amp;$C139),0),MATCH(N$3,SEACats,0)))</f>
        <v/>
      </c>
      <c r="O139" s="266" t="str">
        <f ca="1">IF($C139="","",INDEX(INDIRECT("MCDAScores_SEA_"&amp;$C139),MATCH('SEA Input'!O143,INDIRECT("SEAScore_"&amp;$C139),0),MATCH(O$3,SEACats,0)))</f>
        <v/>
      </c>
      <c r="P139" s="266" t="str">
        <f ca="1">IF($C139="","",INDEX(INDIRECT("MCDAScores_SEA_"&amp;$C139),MATCH('SEA Input'!P143,INDIRECT("SEAScore_"&amp;$C139),0),MATCH(P$3,SEACats,0)))</f>
        <v/>
      </c>
      <c r="Q139" s="266" t="str">
        <f ca="1">IF($C139="","",INDEX(INDIRECT("MCDAScores_SEA_"&amp;$C139),MATCH('SEA Input'!Q143,INDIRECT("SEAScore_"&amp;$C139),0),MATCH(Q$3,SEACats,0)))</f>
        <v/>
      </c>
      <c r="R139" s="266" t="str">
        <f ca="1">IF($C139="","",INDEX(INDIRECT("MCDAScores_SEA_"&amp;$C139),MATCH('SEA Input'!R143,INDIRECT("SEAScore_"&amp;$C139),0),MATCH(R$3,SEACats,0)))</f>
        <v/>
      </c>
      <c r="S139" s="266" t="str">
        <f ca="1">IF($C139="","",INDEX(INDIRECT("MCDAScores_SEA_"&amp;$C139),MATCH('SEA Input'!S143,INDIRECT("SEAScore_"&amp;$C139),0),MATCH(S$3,SEACats,0)))</f>
        <v/>
      </c>
      <c r="T139" s="266" t="str">
        <f ca="1">IF($C139="","",INDEX(INDIRECT("MCDAScores_SEA_"&amp;$C139),MATCH('SEA Input'!T143,INDIRECT("SEAScore_"&amp;$C139),0),MATCH(T$3,SEACats,0)))</f>
        <v/>
      </c>
    </row>
    <row r="140" spans="1:20" s="243" customFormat="1" x14ac:dyDescent="0.25">
      <c r="A140" s="308" t="str">
        <f>IF('SEA Input'!C144="","",'SEA Input'!A144)</f>
        <v/>
      </c>
      <c r="B140" s="309" t="str">
        <f>IF('SEA Input'!C144="","",'SEA Input'!C144)</f>
        <v/>
      </c>
      <c r="C140" s="265" t="str">
        <f>IF(B140="","","C_Neg")</f>
        <v/>
      </c>
      <c r="D140" s="266" t="str">
        <f ca="1">IF($C140="","",INDEX(INDIRECT("MCDAScores_SEA_"&amp;$C140),MATCH('SEA Input'!D144,INDIRECT("SEAScore_"&amp;$C140),0),MATCH(D$3,SEACats,0)))</f>
        <v/>
      </c>
      <c r="E140" s="266" t="str">
        <f ca="1">IF($C140="","",INDEX(INDIRECT("MCDAScores_SEA_"&amp;$C140),MATCH('SEA Input'!E144,INDIRECT("SEAScore_"&amp;$C140),0),MATCH(E$3,SEACats,0)))</f>
        <v/>
      </c>
      <c r="F140" s="266" t="str">
        <f ca="1">IF($C140="","",INDEX(INDIRECT("MCDAScores_SEA_"&amp;$C140),MATCH('SEA Input'!F144,INDIRECT("SEAScore_"&amp;$C140),0),MATCH(F$3,SEACats,0)))</f>
        <v/>
      </c>
      <c r="G140" s="266" t="str">
        <f ca="1">IF($C140="","",INDEX(INDIRECT("MCDAScores_SEA_"&amp;$C140),MATCH('SEA Input'!G144,INDIRECT("SEAScore_"&amp;$C140),0),MATCH(G$3,SEACats,0)))</f>
        <v/>
      </c>
      <c r="H140" s="266" t="str">
        <f ca="1">IF($C140="","",INDEX(INDIRECT("MCDAScores_SEA_"&amp;$C140),MATCH('SEA Input'!H144,INDIRECT("SEAScore_"&amp;$C140),0),MATCH(H$3,SEACats,0)))</f>
        <v/>
      </c>
      <c r="I140" s="266" t="str">
        <f ca="1">IF($C140="","",INDEX(INDIRECT("MCDAScores_SEA_"&amp;$C140),MATCH('SEA Input'!I144,INDIRECT("SEAScore_"&amp;$C140),0),MATCH(I$3,SEACats,0)))</f>
        <v/>
      </c>
      <c r="J140" s="266" t="str">
        <f ca="1">IF($C140="","",INDEX(INDIRECT("MCDAScores_SEA_"&amp;$C140),MATCH('SEA Input'!J144,INDIRECT("SEAScore_"&amp;$C140),0),MATCH(J$3,SEACats,0)))</f>
        <v/>
      </c>
      <c r="K140" s="266" t="str">
        <f ca="1">IF($C140="","",INDEX(INDIRECT("MCDAScores_SEA_"&amp;$C140),MATCH('SEA Input'!K144,INDIRECT("SEAScore_"&amp;$C140),0),MATCH(K$3,SEACats,0)))</f>
        <v/>
      </c>
      <c r="L140" s="266" t="str">
        <f ca="1">IF($C140="","",INDEX(INDIRECT("MCDAScores_SEA_"&amp;$C140),MATCH('SEA Input'!L144,INDIRECT("SEAScore_"&amp;$C140),0),MATCH(L$3,SEACats,0)))</f>
        <v/>
      </c>
      <c r="M140" s="266" t="str">
        <f ca="1">IF($C140="","",INDEX(INDIRECT("MCDAScores_SEA_"&amp;$C140),MATCH('SEA Input'!M144,INDIRECT("SEAScore_"&amp;$C140),0),MATCH(M$3,SEACats,0)))</f>
        <v/>
      </c>
      <c r="N140" s="266" t="str">
        <f ca="1">IF($C140="","",INDEX(INDIRECT("MCDAScores_SEA_"&amp;$C140),MATCH('SEA Input'!N144,INDIRECT("SEAScore_"&amp;$C140),0),MATCH(N$3,SEACats,0)))</f>
        <v/>
      </c>
      <c r="O140" s="266" t="str">
        <f ca="1">IF($C140="","",INDEX(INDIRECT("MCDAScores_SEA_"&amp;$C140),MATCH('SEA Input'!O144,INDIRECT("SEAScore_"&amp;$C140),0),MATCH(O$3,SEACats,0)))</f>
        <v/>
      </c>
      <c r="P140" s="266" t="str">
        <f ca="1">IF($C140="","",INDEX(INDIRECT("MCDAScores_SEA_"&amp;$C140),MATCH('SEA Input'!P144,INDIRECT("SEAScore_"&amp;$C140),0),MATCH(P$3,SEACats,0)))</f>
        <v/>
      </c>
      <c r="Q140" s="266" t="str">
        <f ca="1">IF($C140="","",INDEX(INDIRECT("MCDAScores_SEA_"&amp;$C140),MATCH('SEA Input'!Q144,INDIRECT("SEAScore_"&amp;$C140),0),MATCH(Q$3,SEACats,0)))</f>
        <v/>
      </c>
      <c r="R140" s="266" t="str">
        <f ca="1">IF($C140="","",INDEX(INDIRECT("MCDAScores_SEA_"&amp;$C140),MATCH('SEA Input'!R144,INDIRECT("SEAScore_"&amp;$C140),0),MATCH(R$3,SEACats,0)))</f>
        <v/>
      </c>
      <c r="S140" s="266" t="str">
        <f ca="1">IF($C140="","",INDEX(INDIRECT("MCDAScores_SEA_"&amp;$C140),MATCH('SEA Input'!S144,INDIRECT("SEAScore_"&amp;$C140),0),MATCH(S$3,SEACats,0)))</f>
        <v/>
      </c>
      <c r="T140" s="266" t="str">
        <f ca="1">IF($C140="","",INDEX(INDIRECT("MCDAScores_SEA_"&amp;$C140),MATCH('SEA Input'!T144,INDIRECT("SEAScore_"&amp;$C140),0),MATCH(T$3,SEACats,0)))</f>
        <v/>
      </c>
    </row>
    <row r="141" spans="1:20" s="243" customFormat="1" x14ac:dyDescent="0.25">
      <c r="A141" s="309"/>
      <c r="B141" s="309"/>
      <c r="C141" s="265" t="str">
        <f>IF(B140="","","C_Pos")</f>
        <v/>
      </c>
      <c r="D141" s="266" t="str">
        <f ca="1">IF($C141="","",INDEX(INDIRECT("MCDAScores_SEA_"&amp;$C141),MATCH('SEA Input'!D145,INDIRECT("SEAScore_"&amp;$C141),0),MATCH(D$3,SEACats,0)))</f>
        <v/>
      </c>
      <c r="E141" s="266" t="str">
        <f ca="1">IF($C141="","",INDEX(INDIRECT("MCDAScores_SEA_"&amp;$C141),MATCH('SEA Input'!E145,INDIRECT("SEAScore_"&amp;$C141),0),MATCH(E$3,SEACats,0)))</f>
        <v/>
      </c>
      <c r="F141" s="266" t="str">
        <f ca="1">IF($C141="","",INDEX(INDIRECT("MCDAScores_SEA_"&amp;$C141),MATCH('SEA Input'!F145,INDIRECT("SEAScore_"&amp;$C141),0),MATCH(F$3,SEACats,0)))</f>
        <v/>
      </c>
      <c r="G141" s="266" t="str">
        <f ca="1">IF($C141="","",INDEX(INDIRECT("MCDAScores_SEA_"&amp;$C141),MATCH('SEA Input'!G145,INDIRECT("SEAScore_"&amp;$C141),0),MATCH(G$3,SEACats,0)))</f>
        <v/>
      </c>
      <c r="H141" s="266" t="str">
        <f ca="1">IF($C141="","",INDEX(INDIRECT("MCDAScores_SEA_"&amp;$C141),MATCH('SEA Input'!H145,INDIRECT("SEAScore_"&amp;$C141),0),MATCH(H$3,SEACats,0)))</f>
        <v/>
      </c>
      <c r="I141" s="266" t="str">
        <f ca="1">IF($C141="","",INDEX(INDIRECT("MCDAScores_SEA_"&amp;$C141),MATCH('SEA Input'!I145,INDIRECT("SEAScore_"&amp;$C141),0),MATCH(I$3,SEACats,0)))</f>
        <v/>
      </c>
      <c r="J141" s="266" t="str">
        <f ca="1">IF($C141="","",INDEX(INDIRECT("MCDAScores_SEA_"&amp;$C141),MATCH('SEA Input'!J145,INDIRECT("SEAScore_"&amp;$C141),0),MATCH(J$3,SEACats,0)))</f>
        <v/>
      </c>
      <c r="K141" s="266" t="str">
        <f ca="1">IF($C141="","",INDEX(INDIRECT("MCDAScores_SEA_"&amp;$C141),MATCH('SEA Input'!K145,INDIRECT("SEAScore_"&amp;$C141),0),MATCH(K$3,SEACats,0)))</f>
        <v/>
      </c>
      <c r="L141" s="266" t="str">
        <f ca="1">IF($C141="","",INDEX(INDIRECT("MCDAScores_SEA_"&amp;$C141),MATCH('SEA Input'!L145,INDIRECT("SEAScore_"&amp;$C141),0),MATCH(L$3,SEACats,0)))</f>
        <v/>
      </c>
      <c r="M141" s="266" t="str">
        <f ca="1">IF($C141="","",INDEX(INDIRECT("MCDAScores_SEA_"&amp;$C141),MATCH('SEA Input'!M145,INDIRECT("SEAScore_"&amp;$C141),0),MATCH(M$3,SEACats,0)))</f>
        <v/>
      </c>
      <c r="N141" s="266" t="str">
        <f ca="1">IF($C141="","",INDEX(INDIRECT("MCDAScores_SEA_"&amp;$C141),MATCH('SEA Input'!N145,INDIRECT("SEAScore_"&amp;$C141),0),MATCH(N$3,SEACats,0)))</f>
        <v/>
      </c>
      <c r="O141" s="266" t="str">
        <f ca="1">IF($C141="","",INDEX(INDIRECT("MCDAScores_SEA_"&amp;$C141),MATCH('SEA Input'!O145,INDIRECT("SEAScore_"&amp;$C141),0),MATCH(O$3,SEACats,0)))</f>
        <v/>
      </c>
      <c r="P141" s="266" t="str">
        <f ca="1">IF($C141="","",INDEX(INDIRECT("MCDAScores_SEA_"&amp;$C141),MATCH('SEA Input'!P145,INDIRECT("SEAScore_"&amp;$C141),0),MATCH(P$3,SEACats,0)))</f>
        <v/>
      </c>
      <c r="Q141" s="266" t="str">
        <f ca="1">IF($C141="","",INDEX(INDIRECT("MCDAScores_SEA_"&amp;$C141),MATCH('SEA Input'!Q145,INDIRECT("SEAScore_"&amp;$C141),0),MATCH(Q$3,SEACats,0)))</f>
        <v/>
      </c>
      <c r="R141" s="266" t="str">
        <f ca="1">IF($C141="","",INDEX(INDIRECT("MCDAScores_SEA_"&amp;$C141),MATCH('SEA Input'!R145,INDIRECT("SEAScore_"&amp;$C141),0),MATCH(R$3,SEACats,0)))</f>
        <v/>
      </c>
      <c r="S141" s="266" t="str">
        <f ca="1">IF($C141="","",INDEX(INDIRECT("MCDAScores_SEA_"&amp;$C141),MATCH('SEA Input'!S145,INDIRECT("SEAScore_"&amp;$C141),0),MATCH(S$3,SEACats,0)))</f>
        <v/>
      </c>
      <c r="T141" s="266" t="str">
        <f ca="1">IF($C141="","",INDEX(INDIRECT("MCDAScores_SEA_"&amp;$C141),MATCH('SEA Input'!T145,INDIRECT("SEAScore_"&amp;$C141),0),MATCH(T$3,SEACats,0)))</f>
        <v/>
      </c>
    </row>
    <row r="142" spans="1:20" s="243" customFormat="1" x14ac:dyDescent="0.25">
      <c r="A142" s="309"/>
      <c r="B142" s="309"/>
      <c r="C142" s="265" t="str">
        <f>IF(B140="","","O_Neg")</f>
        <v/>
      </c>
      <c r="D142" s="266" t="str">
        <f ca="1">IF($C142="","",INDEX(INDIRECT("MCDAScores_SEA_"&amp;$C142),MATCH('SEA Input'!D146,INDIRECT("SEAScore_"&amp;$C142),0),MATCH(D$3,SEACats,0)))</f>
        <v/>
      </c>
      <c r="E142" s="266" t="str">
        <f ca="1">IF($C142="","",INDEX(INDIRECT("MCDAScores_SEA_"&amp;$C142),MATCH('SEA Input'!E146,INDIRECT("SEAScore_"&amp;$C142),0),MATCH(E$3,SEACats,0)))</f>
        <v/>
      </c>
      <c r="F142" s="266" t="str">
        <f ca="1">IF($C142="","",INDEX(INDIRECT("MCDAScores_SEA_"&amp;$C142),MATCH('SEA Input'!F146,INDIRECT("SEAScore_"&amp;$C142),0),MATCH(F$3,SEACats,0)))</f>
        <v/>
      </c>
      <c r="G142" s="266" t="str">
        <f ca="1">IF($C142="","",INDEX(INDIRECT("MCDAScores_SEA_"&amp;$C142),MATCH('SEA Input'!G146,INDIRECT("SEAScore_"&amp;$C142),0),MATCH(G$3,SEACats,0)))</f>
        <v/>
      </c>
      <c r="H142" s="266" t="str">
        <f ca="1">IF($C142="","",INDEX(INDIRECT("MCDAScores_SEA_"&amp;$C142),MATCH('SEA Input'!H146,INDIRECT("SEAScore_"&amp;$C142),0),MATCH(H$3,SEACats,0)))</f>
        <v/>
      </c>
      <c r="I142" s="266" t="str">
        <f ca="1">IF($C142="","",INDEX(INDIRECT("MCDAScores_SEA_"&amp;$C142),MATCH('SEA Input'!I146,INDIRECT("SEAScore_"&amp;$C142),0),MATCH(I$3,SEACats,0)))</f>
        <v/>
      </c>
      <c r="J142" s="266" t="str">
        <f ca="1">IF($C142="","",INDEX(INDIRECT("MCDAScores_SEA_"&amp;$C142),MATCH('SEA Input'!J146,INDIRECT("SEAScore_"&amp;$C142),0),MATCH(J$3,SEACats,0)))</f>
        <v/>
      </c>
      <c r="K142" s="266" t="str">
        <f ca="1">IF($C142="","",INDEX(INDIRECT("MCDAScores_SEA_"&amp;$C142),MATCH('SEA Input'!K146,INDIRECT("SEAScore_"&amp;$C142),0),MATCH(K$3,SEACats,0)))</f>
        <v/>
      </c>
      <c r="L142" s="266" t="str">
        <f ca="1">IF($C142="","",INDEX(INDIRECT("MCDAScores_SEA_"&amp;$C142),MATCH('SEA Input'!L146,INDIRECT("SEAScore_"&amp;$C142),0),MATCH(L$3,SEACats,0)))</f>
        <v/>
      </c>
      <c r="M142" s="266" t="str">
        <f ca="1">IF($C142="","",INDEX(INDIRECT("MCDAScores_SEA_"&amp;$C142),MATCH('SEA Input'!M146,INDIRECT("SEAScore_"&amp;$C142),0),MATCH(M$3,SEACats,0)))</f>
        <v/>
      </c>
      <c r="N142" s="266" t="str">
        <f ca="1">IF($C142="","",INDEX(INDIRECT("MCDAScores_SEA_"&amp;$C142),MATCH('SEA Input'!N146,INDIRECT("SEAScore_"&amp;$C142),0),MATCH(N$3,SEACats,0)))</f>
        <v/>
      </c>
      <c r="O142" s="266" t="str">
        <f ca="1">IF($C142="","",INDEX(INDIRECT("MCDAScores_SEA_"&amp;$C142),MATCH('SEA Input'!O146,INDIRECT("SEAScore_"&amp;$C142),0),MATCH(O$3,SEACats,0)))</f>
        <v/>
      </c>
      <c r="P142" s="266" t="str">
        <f ca="1">IF($C142="","",INDEX(INDIRECT("MCDAScores_SEA_"&amp;$C142),MATCH('SEA Input'!P146,INDIRECT("SEAScore_"&amp;$C142),0),MATCH(P$3,SEACats,0)))</f>
        <v/>
      </c>
      <c r="Q142" s="266" t="str">
        <f ca="1">IF($C142="","",INDEX(INDIRECT("MCDAScores_SEA_"&amp;$C142),MATCH('SEA Input'!Q146,INDIRECT("SEAScore_"&amp;$C142),0),MATCH(Q$3,SEACats,0)))</f>
        <v/>
      </c>
      <c r="R142" s="266" t="str">
        <f ca="1">IF($C142="","",INDEX(INDIRECT("MCDAScores_SEA_"&amp;$C142),MATCH('SEA Input'!R146,INDIRECT("SEAScore_"&amp;$C142),0),MATCH(R$3,SEACats,0)))</f>
        <v/>
      </c>
      <c r="S142" s="266" t="str">
        <f ca="1">IF($C142="","",INDEX(INDIRECT("MCDAScores_SEA_"&amp;$C142),MATCH('SEA Input'!S146,INDIRECT("SEAScore_"&amp;$C142),0),MATCH(S$3,SEACats,0)))</f>
        <v/>
      </c>
      <c r="T142" s="266" t="str">
        <f ca="1">IF($C142="","",INDEX(INDIRECT("MCDAScores_SEA_"&amp;$C142),MATCH('SEA Input'!T146,INDIRECT("SEAScore_"&amp;$C142),0),MATCH(T$3,SEACats,0)))</f>
        <v/>
      </c>
    </row>
    <row r="143" spans="1:20" s="243" customFormat="1" x14ac:dyDescent="0.25">
      <c r="A143" s="309"/>
      <c r="B143" s="309"/>
      <c r="C143" s="265" t="str">
        <f>IF(B140="","","O_Pos")</f>
        <v/>
      </c>
      <c r="D143" s="266" t="str">
        <f ca="1">IF($C143="","",INDEX(INDIRECT("MCDAScores_SEA_"&amp;$C143),MATCH('SEA Input'!D147,INDIRECT("SEAScore_"&amp;$C143),0),MATCH(D$3,SEACats,0)))</f>
        <v/>
      </c>
      <c r="E143" s="266" t="str">
        <f ca="1">IF($C143="","",INDEX(INDIRECT("MCDAScores_SEA_"&amp;$C143),MATCH('SEA Input'!E147,INDIRECT("SEAScore_"&amp;$C143),0),MATCH(E$3,SEACats,0)))</f>
        <v/>
      </c>
      <c r="F143" s="266" t="str">
        <f ca="1">IF($C143="","",INDEX(INDIRECT("MCDAScores_SEA_"&amp;$C143),MATCH('SEA Input'!F147,INDIRECT("SEAScore_"&amp;$C143),0),MATCH(F$3,SEACats,0)))</f>
        <v/>
      </c>
      <c r="G143" s="266" t="str">
        <f ca="1">IF($C143="","",INDEX(INDIRECT("MCDAScores_SEA_"&amp;$C143),MATCH('SEA Input'!G147,INDIRECT("SEAScore_"&amp;$C143),0),MATCH(G$3,SEACats,0)))</f>
        <v/>
      </c>
      <c r="H143" s="266" t="str">
        <f ca="1">IF($C143="","",INDEX(INDIRECT("MCDAScores_SEA_"&amp;$C143),MATCH('SEA Input'!H147,INDIRECT("SEAScore_"&amp;$C143),0),MATCH(H$3,SEACats,0)))</f>
        <v/>
      </c>
      <c r="I143" s="266" t="str">
        <f ca="1">IF($C143="","",INDEX(INDIRECT("MCDAScores_SEA_"&amp;$C143),MATCH('SEA Input'!I147,INDIRECT("SEAScore_"&amp;$C143),0),MATCH(I$3,SEACats,0)))</f>
        <v/>
      </c>
      <c r="J143" s="266" t="str">
        <f ca="1">IF($C143="","",INDEX(INDIRECT("MCDAScores_SEA_"&amp;$C143),MATCH('SEA Input'!J147,INDIRECT("SEAScore_"&amp;$C143),0),MATCH(J$3,SEACats,0)))</f>
        <v/>
      </c>
      <c r="K143" s="266" t="str">
        <f ca="1">IF($C143="","",INDEX(INDIRECT("MCDAScores_SEA_"&amp;$C143),MATCH('SEA Input'!K147,INDIRECT("SEAScore_"&amp;$C143),0),MATCH(K$3,SEACats,0)))</f>
        <v/>
      </c>
      <c r="L143" s="266" t="str">
        <f ca="1">IF($C143="","",INDEX(INDIRECT("MCDAScores_SEA_"&amp;$C143),MATCH('SEA Input'!L147,INDIRECT("SEAScore_"&amp;$C143),0),MATCH(L$3,SEACats,0)))</f>
        <v/>
      </c>
      <c r="M143" s="266" t="str">
        <f ca="1">IF($C143="","",INDEX(INDIRECT("MCDAScores_SEA_"&amp;$C143),MATCH('SEA Input'!M147,INDIRECT("SEAScore_"&amp;$C143),0),MATCH(M$3,SEACats,0)))</f>
        <v/>
      </c>
      <c r="N143" s="266" t="str">
        <f ca="1">IF($C143="","",INDEX(INDIRECT("MCDAScores_SEA_"&amp;$C143),MATCH('SEA Input'!N147,INDIRECT("SEAScore_"&amp;$C143),0),MATCH(N$3,SEACats,0)))</f>
        <v/>
      </c>
      <c r="O143" s="266" t="str">
        <f ca="1">IF($C143="","",INDEX(INDIRECT("MCDAScores_SEA_"&amp;$C143),MATCH('SEA Input'!O147,INDIRECT("SEAScore_"&amp;$C143),0),MATCH(O$3,SEACats,0)))</f>
        <v/>
      </c>
      <c r="P143" s="266" t="str">
        <f ca="1">IF($C143="","",INDEX(INDIRECT("MCDAScores_SEA_"&amp;$C143),MATCH('SEA Input'!P147,INDIRECT("SEAScore_"&amp;$C143),0),MATCH(P$3,SEACats,0)))</f>
        <v/>
      </c>
      <c r="Q143" s="266" t="str">
        <f ca="1">IF($C143="","",INDEX(INDIRECT("MCDAScores_SEA_"&amp;$C143),MATCH('SEA Input'!Q147,INDIRECT("SEAScore_"&amp;$C143),0),MATCH(Q$3,SEACats,0)))</f>
        <v/>
      </c>
      <c r="R143" s="266" t="str">
        <f ca="1">IF($C143="","",INDEX(INDIRECT("MCDAScores_SEA_"&amp;$C143),MATCH('SEA Input'!R147,INDIRECT("SEAScore_"&amp;$C143),0),MATCH(R$3,SEACats,0)))</f>
        <v/>
      </c>
      <c r="S143" s="266" t="str">
        <f ca="1">IF($C143="","",INDEX(INDIRECT("MCDAScores_SEA_"&amp;$C143),MATCH('SEA Input'!S147,INDIRECT("SEAScore_"&amp;$C143),0),MATCH(S$3,SEACats,0)))</f>
        <v/>
      </c>
      <c r="T143" s="266" t="str">
        <f ca="1">IF($C143="","",INDEX(INDIRECT("MCDAScores_SEA_"&amp;$C143),MATCH('SEA Input'!T147,INDIRECT("SEAScore_"&amp;$C143),0),MATCH(T$3,SEACats,0)))</f>
        <v/>
      </c>
    </row>
    <row r="144" spans="1:20" s="243" customFormat="1" x14ac:dyDescent="0.25">
      <c r="A144" s="308" t="str">
        <f>IF('SEA Input'!C148="","",'SEA Input'!A148)</f>
        <v/>
      </c>
      <c r="B144" s="309" t="str">
        <f>IF('SEA Input'!C148="","",'SEA Input'!C148)</f>
        <v/>
      </c>
      <c r="C144" s="265" t="str">
        <f>IF(B144="","","C_Neg")</f>
        <v/>
      </c>
      <c r="D144" s="266" t="str">
        <f ca="1">IF($C144="","",INDEX(INDIRECT("MCDAScores_SEA_"&amp;$C144),MATCH('SEA Input'!D148,INDIRECT("SEAScore_"&amp;$C144),0),MATCH(D$3,SEACats,0)))</f>
        <v/>
      </c>
      <c r="E144" s="266" t="str">
        <f ca="1">IF($C144="","",INDEX(INDIRECT("MCDAScores_SEA_"&amp;$C144),MATCH('SEA Input'!E148,INDIRECT("SEAScore_"&amp;$C144),0),MATCH(E$3,SEACats,0)))</f>
        <v/>
      </c>
      <c r="F144" s="266" t="str">
        <f ca="1">IF($C144="","",INDEX(INDIRECT("MCDAScores_SEA_"&amp;$C144),MATCH('SEA Input'!F148,INDIRECT("SEAScore_"&amp;$C144),0),MATCH(F$3,SEACats,0)))</f>
        <v/>
      </c>
      <c r="G144" s="266" t="str">
        <f ca="1">IF($C144="","",INDEX(INDIRECT("MCDAScores_SEA_"&amp;$C144),MATCH('SEA Input'!G148,INDIRECT("SEAScore_"&amp;$C144),0),MATCH(G$3,SEACats,0)))</f>
        <v/>
      </c>
      <c r="H144" s="266" t="str">
        <f ca="1">IF($C144="","",INDEX(INDIRECT("MCDAScores_SEA_"&amp;$C144),MATCH('SEA Input'!H148,INDIRECT("SEAScore_"&amp;$C144),0),MATCH(H$3,SEACats,0)))</f>
        <v/>
      </c>
      <c r="I144" s="266" t="str">
        <f ca="1">IF($C144="","",INDEX(INDIRECT("MCDAScores_SEA_"&amp;$C144),MATCH('SEA Input'!I148,INDIRECT("SEAScore_"&amp;$C144),0),MATCH(I$3,SEACats,0)))</f>
        <v/>
      </c>
      <c r="J144" s="266" t="str">
        <f ca="1">IF($C144="","",INDEX(INDIRECT("MCDAScores_SEA_"&amp;$C144),MATCH('SEA Input'!J148,INDIRECT("SEAScore_"&amp;$C144),0),MATCH(J$3,SEACats,0)))</f>
        <v/>
      </c>
      <c r="K144" s="266" t="str">
        <f ca="1">IF($C144="","",INDEX(INDIRECT("MCDAScores_SEA_"&amp;$C144),MATCH('SEA Input'!K148,INDIRECT("SEAScore_"&amp;$C144),0),MATCH(K$3,SEACats,0)))</f>
        <v/>
      </c>
      <c r="L144" s="266" t="str">
        <f ca="1">IF($C144="","",INDEX(INDIRECT("MCDAScores_SEA_"&amp;$C144),MATCH('SEA Input'!L148,INDIRECT("SEAScore_"&amp;$C144),0),MATCH(L$3,SEACats,0)))</f>
        <v/>
      </c>
      <c r="M144" s="266" t="str">
        <f ca="1">IF($C144="","",INDEX(INDIRECT("MCDAScores_SEA_"&amp;$C144),MATCH('SEA Input'!M148,INDIRECT("SEAScore_"&amp;$C144),0),MATCH(M$3,SEACats,0)))</f>
        <v/>
      </c>
      <c r="N144" s="266" t="str">
        <f ca="1">IF($C144="","",INDEX(INDIRECT("MCDAScores_SEA_"&amp;$C144),MATCH('SEA Input'!N148,INDIRECT("SEAScore_"&amp;$C144),0),MATCH(N$3,SEACats,0)))</f>
        <v/>
      </c>
      <c r="O144" s="266" t="str">
        <f ca="1">IF($C144="","",INDEX(INDIRECT("MCDAScores_SEA_"&amp;$C144),MATCH('SEA Input'!O148,INDIRECT("SEAScore_"&amp;$C144),0),MATCH(O$3,SEACats,0)))</f>
        <v/>
      </c>
      <c r="P144" s="266" t="str">
        <f ca="1">IF($C144="","",INDEX(INDIRECT("MCDAScores_SEA_"&amp;$C144),MATCH('SEA Input'!P148,INDIRECT("SEAScore_"&amp;$C144),0),MATCH(P$3,SEACats,0)))</f>
        <v/>
      </c>
      <c r="Q144" s="266" t="str">
        <f ca="1">IF($C144="","",INDEX(INDIRECT("MCDAScores_SEA_"&amp;$C144),MATCH('SEA Input'!Q148,INDIRECT("SEAScore_"&amp;$C144),0),MATCH(Q$3,SEACats,0)))</f>
        <v/>
      </c>
      <c r="R144" s="266" t="str">
        <f ca="1">IF($C144="","",INDEX(INDIRECT("MCDAScores_SEA_"&amp;$C144),MATCH('SEA Input'!R148,INDIRECT("SEAScore_"&amp;$C144),0),MATCH(R$3,SEACats,0)))</f>
        <v/>
      </c>
      <c r="S144" s="266" t="str">
        <f ca="1">IF($C144="","",INDEX(INDIRECT("MCDAScores_SEA_"&amp;$C144),MATCH('SEA Input'!S148,INDIRECT("SEAScore_"&amp;$C144),0),MATCH(S$3,SEACats,0)))</f>
        <v/>
      </c>
      <c r="T144" s="266" t="str">
        <f ca="1">IF($C144="","",INDEX(INDIRECT("MCDAScores_SEA_"&amp;$C144),MATCH('SEA Input'!T148,INDIRECT("SEAScore_"&amp;$C144),0),MATCH(T$3,SEACats,0)))</f>
        <v/>
      </c>
    </row>
    <row r="145" spans="1:20" s="243" customFormat="1" x14ac:dyDescent="0.25">
      <c r="A145" s="309"/>
      <c r="B145" s="309"/>
      <c r="C145" s="265" t="str">
        <f>IF(B144="","","C_Pos")</f>
        <v/>
      </c>
      <c r="D145" s="266" t="str">
        <f ca="1">IF($C145="","",INDEX(INDIRECT("MCDAScores_SEA_"&amp;$C145),MATCH('SEA Input'!D149,INDIRECT("SEAScore_"&amp;$C145),0),MATCH(D$3,SEACats,0)))</f>
        <v/>
      </c>
      <c r="E145" s="266" t="str">
        <f ca="1">IF($C145="","",INDEX(INDIRECT("MCDAScores_SEA_"&amp;$C145),MATCH('SEA Input'!E149,INDIRECT("SEAScore_"&amp;$C145),0),MATCH(E$3,SEACats,0)))</f>
        <v/>
      </c>
      <c r="F145" s="266" t="str">
        <f ca="1">IF($C145="","",INDEX(INDIRECT("MCDAScores_SEA_"&amp;$C145),MATCH('SEA Input'!F149,INDIRECT("SEAScore_"&amp;$C145),0),MATCH(F$3,SEACats,0)))</f>
        <v/>
      </c>
      <c r="G145" s="266" t="str">
        <f ca="1">IF($C145="","",INDEX(INDIRECT("MCDAScores_SEA_"&amp;$C145),MATCH('SEA Input'!G149,INDIRECT("SEAScore_"&amp;$C145),0),MATCH(G$3,SEACats,0)))</f>
        <v/>
      </c>
      <c r="H145" s="266" t="str">
        <f ca="1">IF($C145="","",INDEX(INDIRECT("MCDAScores_SEA_"&amp;$C145),MATCH('SEA Input'!H149,INDIRECT("SEAScore_"&amp;$C145),0),MATCH(H$3,SEACats,0)))</f>
        <v/>
      </c>
      <c r="I145" s="266" t="str">
        <f ca="1">IF($C145="","",INDEX(INDIRECT("MCDAScores_SEA_"&amp;$C145),MATCH('SEA Input'!I149,INDIRECT("SEAScore_"&amp;$C145),0),MATCH(I$3,SEACats,0)))</f>
        <v/>
      </c>
      <c r="J145" s="266" t="str">
        <f ca="1">IF($C145="","",INDEX(INDIRECT("MCDAScores_SEA_"&amp;$C145),MATCH('SEA Input'!J149,INDIRECT("SEAScore_"&amp;$C145),0),MATCH(J$3,SEACats,0)))</f>
        <v/>
      </c>
      <c r="K145" s="266" t="str">
        <f ca="1">IF($C145="","",INDEX(INDIRECT("MCDAScores_SEA_"&amp;$C145),MATCH('SEA Input'!K149,INDIRECT("SEAScore_"&amp;$C145),0),MATCH(K$3,SEACats,0)))</f>
        <v/>
      </c>
      <c r="L145" s="266" t="str">
        <f ca="1">IF($C145="","",INDEX(INDIRECT("MCDAScores_SEA_"&amp;$C145),MATCH('SEA Input'!L149,INDIRECT("SEAScore_"&amp;$C145),0),MATCH(L$3,SEACats,0)))</f>
        <v/>
      </c>
      <c r="M145" s="266" t="str">
        <f ca="1">IF($C145="","",INDEX(INDIRECT("MCDAScores_SEA_"&amp;$C145),MATCH('SEA Input'!M149,INDIRECT("SEAScore_"&amp;$C145),0),MATCH(M$3,SEACats,0)))</f>
        <v/>
      </c>
      <c r="N145" s="266" t="str">
        <f ca="1">IF($C145="","",INDEX(INDIRECT("MCDAScores_SEA_"&amp;$C145),MATCH('SEA Input'!N149,INDIRECT("SEAScore_"&amp;$C145),0),MATCH(N$3,SEACats,0)))</f>
        <v/>
      </c>
      <c r="O145" s="266" t="str">
        <f ca="1">IF($C145="","",INDEX(INDIRECT("MCDAScores_SEA_"&amp;$C145),MATCH('SEA Input'!O149,INDIRECT("SEAScore_"&amp;$C145),0),MATCH(O$3,SEACats,0)))</f>
        <v/>
      </c>
      <c r="P145" s="266" t="str">
        <f ca="1">IF($C145="","",INDEX(INDIRECT("MCDAScores_SEA_"&amp;$C145),MATCH('SEA Input'!P149,INDIRECT("SEAScore_"&amp;$C145),0),MATCH(P$3,SEACats,0)))</f>
        <v/>
      </c>
      <c r="Q145" s="266" t="str">
        <f ca="1">IF($C145="","",INDEX(INDIRECT("MCDAScores_SEA_"&amp;$C145),MATCH('SEA Input'!Q149,INDIRECT("SEAScore_"&amp;$C145),0),MATCH(Q$3,SEACats,0)))</f>
        <v/>
      </c>
      <c r="R145" s="266" t="str">
        <f ca="1">IF($C145="","",INDEX(INDIRECT("MCDAScores_SEA_"&amp;$C145),MATCH('SEA Input'!R149,INDIRECT("SEAScore_"&amp;$C145),0),MATCH(R$3,SEACats,0)))</f>
        <v/>
      </c>
      <c r="S145" s="266" t="str">
        <f ca="1">IF($C145="","",INDEX(INDIRECT("MCDAScores_SEA_"&amp;$C145),MATCH('SEA Input'!S149,INDIRECT("SEAScore_"&amp;$C145),0),MATCH(S$3,SEACats,0)))</f>
        <v/>
      </c>
      <c r="T145" s="266" t="str">
        <f ca="1">IF($C145="","",INDEX(INDIRECT("MCDAScores_SEA_"&amp;$C145),MATCH('SEA Input'!T149,INDIRECT("SEAScore_"&amp;$C145),0),MATCH(T$3,SEACats,0)))</f>
        <v/>
      </c>
    </row>
    <row r="146" spans="1:20" s="243" customFormat="1" x14ac:dyDescent="0.25">
      <c r="A146" s="309"/>
      <c r="B146" s="309"/>
      <c r="C146" s="265" t="str">
        <f>IF(B144="","","O_Neg")</f>
        <v/>
      </c>
      <c r="D146" s="266" t="str">
        <f ca="1">IF($C146="","",INDEX(INDIRECT("MCDAScores_SEA_"&amp;$C146),MATCH('SEA Input'!D150,INDIRECT("SEAScore_"&amp;$C146),0),MATCH(D$3,SEACats,0)))</f>
        <v/>
      </c>
      <c r="E146" s="266" t="str">
        <f ca="1">IF($C146="","",INDEX(INDIRECT("MCDAScores_SEA_"&amp;$C146),MATCH('SEA Input'!E150,INDIRECT("SEAScore_"&amp;$C146),0),MATCH(E$3,SEACats,0)))</f>
        <v/>
      </c>
      <c r="F146" s="266" t="str">
        <f ca="1">IF($C146="","",INDEX(INDIRECT("MCDAScores_SEA_"&amp;$C146),MATCH('SEA Input'!F150,INDIRECT("SEAScore_"&amp;$C146),0),MATCH(F$3,SEACats,0)))</f>
        <v/>
      </c>
      <c r="G146" s="266" t="str">
        <f ca="1">IF($C146="","",INDEX(INDIRECT("MCDAScores_SEA_"&amp;$C146),MATCH('SEA Input'!G150,INDIRECT("SEAScore_"&amp;$C146),0),MATCH(G$3,SEACats,0)))</f>
        <v/>
      </c>
      <c r="H146" s="266" t="str">
        <f ca="1">IF($C146="","",INDEX(INDIRECT("MCDAScores_SEA_"&amp;$C146),MATCH('SEA Input'!H150,INDIRECT("SEAScore_"&amp;$C146),0),MATCH(H$3,SEACats,0)))</f>
        <v/>
      </c>
      <c r="I146" s="266" t="str">
        <f ca="1">IF($C146="","",INDEX(INDIRECT("MCDAScores_SEA_"&amp;$C146),MATCH('SEA Input'!I150,INDIRECT("SEAScore_"&amp;$C146),0),MATCH(I$3,SEACats,0)))</f>
        <v/>
      </c>
      <c r="J146" s="266" t="str">
        <f ca="1">IF($C146="","",INDEX(INDIRECT("MCDAScores_SEA_"&amp;$C146),MATCH('SEA Input'!J150,INDIRECT("SEAScore_"&amp;$C146),0),MATCH(J$3,SEACats,0)))</f>
        <v/>
      </c>
      <c r="K146" s="266" t="str">
        <f ca="1">IF($C146="","",INDEX(INDIRECT("MCDAScores_SEA_"&amp;$C146),MATCH('SEA Input'!K150,INDIRECT("SEAScore_"&amp;$C146),0),MATCH(K$3,SEACats,0)))</f>
        <v/>
      </c>
      <c r="L146" s="266" t="str">
        <f ca="1">IF($C146="","",INDEX(INDIRECT("MCDAScores_SEA_"&amp;$C146),MATCH('SEA Input'!L150,INDIRECT("SEAScore_"&amp;$C146),0),MATCH(L$3,SEACats,0)))</f>
        <v/>
      </c>
      <c r="M146" s="266" t="str">
        <f ca="1">IF($C146="","",INDEX(INDIRECT("MCDAScores_SEA_"&amp;$C146),MATCH('SEA Input'!M150,INDIRECT("SEAScore_"&amp;$C146),0),MATCH(M$3,SEACats,0)))</f>
        <v/>
      </c>
      <c r="N146" s="266" t="str">
        <f ca="1">IF($C146="","",INDEX(INDIRECT("MCDAScores_SEA_"&amp;$C146),MATCH('SEA Input'!N150,INDIRECT("SEAScore_"&amp;$C146),0),MATCH(N$3,SEACats,0)))</f>
        <v/>
      </c>
      <c r="O146" s="266" t="str">
        <f ca="1">IF($C146="","",INDEX(INDIRECT("MCDAScores_SEA_"&amp;$C146),MATCH('SEA Input'!O150,INDIRECT("SEAScore_"&amp;$C146),0),MATCH(O$3,SEACats,0)))</f>
        <v/>
      </c>
      <c r="P146" s="266" t="str">
        <f ca="1">IF($C146="","",INDEX(INDIRECT("MCDAScores_SEA_"&amp;$C146),MATCH('SEA Input'!P150,INDIRECT("SEAScore_"&amp;$C146),0),MATCH(P$3,SEACats,0)))</f>
        <v/>
      </c>
      <c r="Q146" s="266" t="str">
        <f ca="1">IF($C146="","",INDEX(INDIRECT("MCDAScores_SEA_"&amp;$C146),MATCH('SEA Input'!Q150,INDIRECT("SEAScore_"&amp;$C146),0),MATCH(Q$3,SEACats,0)))</f>
        <v/>
      </c>
      <c r="R146" s="266" t="str">
        <f ca="1">IF($C146="","",INDEX(INDIRECT("MCDAScores_SEA_"&amp;$C146),MATCH('SEA Input'!R150,INDIRECT("SEAScore_"&amp;$C146),0),MATCH(R$3,SEACats,0)))</f>
        <v/>
      </c>
      <c r="S146" s="266" t="str">
        <f ca="1">IF($C146="","",INDEX(INDIRECT("MCDAScores_SEA_"&amp;$C146),MATCH('SEA Input'!S150,INDIRECT("SEAScore_"&amp;$C146),0),MATCH(S$3,SEACats,0)))</f>
        <v/>
      </c>
      <c r="T146" s="266" t="str">
        <f ca="1">IF($C146="","",INDEX(INDIRECT("MCDAScores_SEA_"&amp;$C146),MATCH('SEA Input'!T150,INDIRECT("SEAScore_"&amp;$C146),0),MATCH(T$3,SEACats,0)))</f>
        <v/>
      </c>
    </row>
    <row r="147" spans="1:20" s="243" customFormat="1" x14ac:dyDescent="0.25">
      <c r="A147" s="309"/>
      <c r="B147" s="309"/>
      <c r="C147" s="265" t="str">
        <f>IF(B144="","","O_Pos")</f>
        <v/>
      </c>
      <c r="D147" s="266" t="str">
        <f ca="1">IF($C147="","",INDEX(INDIRECT("MCDAScores_SEA_"&amp;$C147),MATCH('SEA Input'!D151,INDIRECT("SEAScore_"&amp;$C147),0),MATCH(D$3,SEACats,0)))</f>
        <v/>
      </c>
      <c r="E147" s="266" t="str">
        <f ca="1">IF($C147="","",INDEX(INDIRECT("MCDAScores_SEA_"&amp;$C147),MATCH('SEA Input'!E151,INDIRECT("SEAScore_"&amp;$C147),0),MATCH(E$3,SEACats,0)))</f>
        <v/>
      </c>
      <c r="F147" s="266" t="str">
        <f ca="1">IF($C147="","",INDEX(INDIRECT("MCDAScores_SEA_"&amp;$C147),MATCH('SEA Input'!F151,INDIRECT("SEAScore_"&amp;$C147),0),MATCH(F$3,SEACats,0)))</f>
        <v/>
      </c>
      <c r="G147" s="266" t="str">
        <f ca="1">IF($C147="","",INDEX(INDIRECT("MCDAScores_SEA_"&amp;$C147),MATCH('SEA Input'!G151,INDIRECT("SEAScore_"&amp;$C147),0),MATCH(G$3,SEACats,0)))</f>
        <v/>
      </c>
      <c r="H147" s="266" t="str">
        <f ca="1">IF($C147="","",INDEX(INDIRECT("MCDAScores_SEA_"&amp;$C147),MATCH('SEA Input'!H151,INDIRECT("SEAScore_"&amp;$C147),0),MATCH(H$3,SEACats,0)))</f>
        <v/>
      </c>
      <c r="I147" s="266" t="str">
        <f ca="1">IF($C147="","",INDEX(INDIRECT("MCDAScores_SEA_"&amp;$C147),MATCH('SEA Input'!I151,INDIRECT("SEAScore_"&amp;$C147),0),MATCH(I$3,SEACats,0)))</f>
        <v/>
      </c>
      <c r="J147" s="266" t="str">
        <f ca="1">IF($C147="","",INDEX(INDIRECT("MCDAScores_SEA_"&amp;$C147),MATCH('SEA Input'!J151,INDIRECT("SEAScore_"&amp;$C147),0),MATCH(J$3,SEACats,0)))</f>
        <v/>
      </c>
      <c r="K147" s="266" t="str">
        <f ca="1">IF($C147="","",INDEX(INDIRECT("MCDAScores_SEA_"&amp;$C147),MATCH('SEA Input'!K151,INDIRECT("SEAScore_"&amp;$C147),0),MATCH(K$3,SEACats,0)))</f>
        <v/>
      </c>
      <c r="L147" s="266" t="str">
        <f ca="1">IF($C147="","",INDEX(INDIRECT("MCDAScores_SEA_"&amp;$C147),MATCH('SEA Input'!L151,INDIRECT("SEAScore_"&amp;$C147),0),MATCH(L$3,SEACats,0)))</f>
        <v/>
      </c>
      <c r="M147" s="266" t="str">
        <f ca="1">IF($C147="","",INDEX(INDIRECT("MCDAScores_SEA_"&amp;$C147),MATCH('SEA Input'!M151,INDIRECT("SEAScore_"&amp;$C147),0),MATCH(M$3,SEACats,0)))</f>
        <v/>
      </c>
      <c r="N147" s="266" t="str">
        <f ca="1">IF($C147="","",INDEX(INDIRECT("MCDAScores_SEA_"&amp;$C147),MATCH('SEA Input'!N151,INDIRECT("SEAScore_"&amp;$C147),0),MATCH(N$3,SEACats,0)))</f>
        <v/>
      </c>
      <c r="O147" s="266" t="str">
        <f ca="1">IF($C147="","",INDEX(INDIRECT("MCDAScores_SEA_"&amp;$C147),MATCH('SEA Input'!O151,INDIRECT("SEAScore_"&amp;$C147),0),MATCH(O$3,SEACats,0)))</f>
        <v/>
      </c>
      <c r="P147" s="266" t="str">
        <f ca="1">IF($C147="","",INDEX(INDIRECT("MCDAScores_SEA_"&amp;$C147),MATCH('SEA Input'!P151,INDIRECT("SEAScore_"&amp;$C147),0),MATCH(P$3,SEACats,0)))</f>
        <v/>
      </c>
      <c r="Q147" s="266" t="str">
        <f ca="1">IF($C147="","",INDEX(INDIRECT("MCDAScores_SEA_"&amp;$C147),MATCH('SEA Input'!Q151,INDIRECT("SEAScore_"&amp;$C147),0),MATCH(Q$3,SEACats,0)))</f>
        <v/>
      </c>
      <c r="R147" s="266" t="str">
        <f ca="1">IF($C147="","",INDEX(INDIRECT("MCDAScores_SEA_"&amp;$C147),MATCH('SEA Input'!R151,INDIRECT("SEAScore_"&amp;$C147),0),MATCH(R$3,SEACats,0)))</f>
        <v/>
      </c>
      <c r="S147" s="266" t="str">
        <f ca="1">IF($C147="","",INDEX(INDIRECT("MCDAScores_SEA_"&amp;$C147),MATCH('SEA Input'!S151,INDIRECT("SEAScore_"&amp;$C147),0),MATCH(S$3,SEACats,0)))</f>
        <v/>
      </c>
      <c r="T147" s="266" t="str">
        <f ca="1">IF($C147="","",INDEX(INDIRECT("MCDAScores_SEA_"&amp;$C147),MATCH('SEA Input'!T151,INDIRECT("SEAScore_"&amp;$C147),0),MATCH(T$3,SEACats,0)))</f>
        <v/>
      </c>
    </row>
    <row r="148" spans="1:20" s="243" customFormat="1" x14ac:dyDescent="0.25">
      <c r="A148" s="308" t="str">
        <f>IF('SEA Input'!C152="","",'SEA Input'!A152)</f>
        <v/>
      </c>
      <c r="B148" s="309" t="str">
        <f>IF('SEA Input'!C152="","",'SEA Input'!C152)</f>
        <v/>
      </c>
      <c r="C148" s="265" t="str">
        <f>IF(B148="","","C_Neg")</f>
        <v/>
      </c>
      <c r="D148" s="266" t="str">
        <f ca="1">IF($C148="","",INDEX(INDIRECT("MCDAScores_SEA_"&amp;$C148),MATCH('SEA Input'!D152,INDIRECT("SEAScore_"&amp;$C148),0),MATCH(D$3,SEACats,0)))</f>
        <v/>
      </c>
      <c r="E148" s="266" t="str">
        <f ca="1">IF($C148="","",INDEX(INDIRECT("MCDAScores_SEA_"&amp;$C148),MATCH('SEA Input'!E152,INDIRECT("SEAScore_"&amp;$C148),0),MATCH(E$3,SEACats,0)))</f>
        <v/>
      </c>
      <c r="F148" s="266" t="str">
        <f ca="1">IF($C148="","",INDEX(INDIRECT("MCDAScores_SEA_"&amp;$C148),MATCH('SEA Input'!F152,INDIRECT("SEAScore_"&amp;$C148),0),MATCH(F$3,SEACats,0)))</f>
        <v/>
      </c>
      <c r="G148" s="266" t="str">
        <f ca="1">IF($C148="","",INDEX(INDIRECT("MCDAScores_SEA_"&amp;$C148),MATCH('SEA Input'!G152,INDIRECT("SEAScore_"&amp;$C148),0),MATCH(G$3,SEACats,0)))</f>
        <v/>
      </c>
      <c r="H148" s="266" t="str">
        <f ca="1">IF($C148="","",INDEX(INDIRECT("MCDAScores_SEA_"&amp;$C148),MATCH('SEA Input'!H152,INDIRECT("SEAScore_"&amp;$C148),0),MATCH(H$3,SEACats,0)))</f>
        <v/>
      </c>
      <c r="I148" s="266" t="str">
        <f ca="1">IF($C148="","",INDEX(INDIRECT("MCDAScores_SEA_"&amp;$C148),MATCH('SEA Input'!I152,INDIRECT("SEAScore_"&amp;$C148),0),MATCH(I$3,SEACats,0)))</f>
        <v/>
      </c>
      <c r="J148" s="266" t="str">
        <f ca="1">IF($C148="","",INDEX(INDIRECT("MCDAScores_SEA_"&amp;$C148),MATCH('SEA Input'!J152,INDIRECT("SEAScore_"&amp;$C148),0),MATCH(J$3,SEACats,0)))</f>
        <v/>
      </c>
      <c r="K148" s="266" t="str">
        <f ca="1">IF($C148="","",INDEX(INDIRECT("MCDAScores_SEA_"&amp;$C148),MATCH('SEA Input'!K152,INDIRECT("SEAScore_"&amp;$C148),0),MATCH(K$3,SEACats,0)))</f>
        <v/>
      </c>
      <c r="L148" s="266" t="str">
        <f ca="1">IF($C148="","",INDEX(INDIRECT("MCDAScores_SEA_"&amp;$C148),MATCH('SEA Input'!L152,INDIRECT("SEAScore_"&amp;$C148),0),MATCH(L$3,SEACats,0)))</f>
        <v/>
      </c>
      <c r="M148" s="266" t="str">
        <f ca="1">IF($C148="","",INDEX(INDIRECT("MCDAScores_SEA_"&amp;$C148),MATCH('SEA Input'!M152,INDIRECT("SEAScore_"&amp;$C148),0),MATCH(M$3,SEACats,0)))</f>
        <v/>
      </c>
      <c r="N148" s="266" t="str">
        <f ca="1">IF($C148="","",INDEX(INDIRECT("MCDAScores_SEA_"&amp;$C148),MATCH('SEA Input'!N152,INDIRECT("SEAScore_"&amp;$C148),0),MATCH(N$3,SEACats,0)))</f>
        <v/>
      </c>
      <c r="O148" s="266" t="str">
        <f ca="1">IF($C148="","",INDEX(INDIRECT("MCDAScores_SEA_"&amp;$C148),MATCH('SEA Input'!O152,INDIRECT("SEAScore_"&amp;$C148),0),MATCH(O$3,SEACats,0)))</f>
        <v/>
      </c>
      <c r="P148" s="266" t="str">
        <f ca="1">IF($C148="","",INDEX(INDIRECT("MCDAScores_SEA_"&amp;$C148),MATCH('SEA Input'!P152,INDIRECT("SEAScore_"&amp;$C148),0),MATCH(P$3,SEACats,0)))</f>
        <v/>
      </c>
      <c r="Q148" s="266" t="str">
        <f ca="1">IF($C148="","",INDEX(INDIRECT("MCDAScores_SEA_"&amp;$C148),MATCH('SEA Input'!Q152,INDIRECT("SEAScore_"&amp;$C148),0),MATCH(Q$3,SEACats,0)))</f>
        <v/>
      </c>
      <c r="R148" s="266" t="str">
        <f ca="1">IF($C148="","",INDEX(INDIRECT("MCDAScores_SEA_"&amp;$C148),MATCH('SEA Input'!R152,INDIRECT("SEAScore_"&amp;$C148),0),MATCH(R$3,SEACats,0)))</f>
        <v/>
      </c>
      <c r="S148" s="266" t="str">
        <f ca="1">IF($C148="","",INDEX(INDIRECT("MCDAScores_SEA_"&amp;$C148),MATCH('SEA Input'!S152,INDIRECT("SEAScore_"&amp;$C148),0),MATCH(S$3,SEACats,0)))</f>
        <v/>
      </c>
      <c r="T148" s="266" t="str">
        <f ca="1">IF($C148="","",INDEX(INDIRECT("MCDAScores_SEA_"&amp;$C148),MATCH('SEA Input'!T152,INDIRECT("SEAScore_"&amp;$C148),0),MATCH(T$3,SEACats,0)))</f>
        <v/>
      </c>
    </row>
    <row r="149" spans="1:20" s="243" customFormat="1" x14ac:dyDescent="0.25">
      <c r="A149" s="309"/>
      <c r="B149" s="309"/>
      <c r="C149" s="265" t="str">
        <f>IF(B148="","","C_Pos")</f>
        <v/>
      </c>
      <c r="D149" s="266" t="str">
        <f ca="1">IF($C149="","",INDEX(INDIRECT("MCDAScores_SEA_"&amp;$C149),MATCH('SEA Input'!D153,INDIRECT("SEAScore_"&amp;$C149),0),MATCH(D$3,SEACats,0)))</f>
        <v/>
      </c>
      <c r="E149" s="266" t="str">
        <f ca="1">IF($C149="","",INDEX(INDIRECT("MCDAScores_SEA_"&amp;$C149),MATCH('SEA Input'!E153,INDIRECT("SEAScore_"&amp;$C149),0),MATCH(E$3,SEACats,0)))</f>
        <v/>
      </c>
      <c r="F149" s="266" t="str">
        <f ca="1">IF($C149="","",INDEX(INDIRECT("MCDAScores_SEA_"&amp;$C149),MATCH('SEA Input'!F153,INDIRECT("SEAScore_"&amp;$C149),0),MATCH(F$3,SEACats,0)))</f>
        <v/>
      </c>
      <c r="G149" s="266" t="str">
        <f ca="1">IF($C149="","",INDEX(INDIRECT("MCDAScores_SEA_"&amp;$C149),MATCH('SEA Input'!G153,INDIRECT("SEAScore_"&amp;$C149),0),MATCH(G$3,SEACats,0)))</f>
        <v/>
      </c>
      <c r="H149" s="266" t="str">
        <f ca="1">IF($C149="","",INDEX(INDIRECT("MCDAScores_SEA_"&amp;$C149),MATCH('SEA Input'!H153,INDIRECT("SEAScore_"&amp;$C149),0),MATCH(H$3,SEACats,0)))</f>
        <v/>
      </c>
      <c r="I149" s="266" t="str">
        <f ca="1">IF($C149="","",INDEX(INDIRECT("MCDAScores_SEA_"&amp;$C149),MATCH('SEA Input'!I153,INDIRECT("SEAScore_"&amp;$C149),0),MATCH(I$3,SEACats,0)))</f>
        <v/>
      </c>
      <c r="J149" s="266" t="str">
        <f ca="1">IF($C149="","",INDEX(INDIRECT("MCDAScores_SEA_"&amp;$C149),MATCH('SEA Input'!J153,INDIRECT("SEAScore_"&amp;$C149),0),MATCH(J$3,SEACats,0)))</f>
        <v/>
      </c>
      <c r="K149" s="266" t="str">
        <f ca="1">IF($C149="","",INDEX(INDIRECT("MCDAScores_SEA_"&amp;$C149),MATCH('SEA Input'!K153,INDIRECT("SEAScore_"&amp;$C149),0),MATCH(K$3,SEACats,0)))</f>
        <v/>
      </c>
      <c r="L149" s="266" t="str">
        <f ca="1">IF($C149="","",INDEX(INDIRECT("MCDAScores_SEA_"&amp;$C149),MATCH('SEA Input'!L153,INDIRECT("SEAScore_"&amp;$C149),0),MATCH(L$3,SEACats,0)))</f>
        <v/>
      </c>
      <c r="M149" s="266" t="str">
        <f ca="1">IF($C149="","",INDEX(INDIRECT("MCDAScores_SEA_"&amp;$C149),MATCH('SEA Input'!M153,INDIRECT("SEAScore_"&amp;$C149),0),MATCH(M$3,SEACats,0)))</f>
        <v/>
      </c>
      <c r="N149" s="266" t="str">
        <f ca="1">IF($C149="","",INDEX(INDIRECT("MCDAScores_SEA_"&amp;$C149),MATCH('SEA Input'!N153,INDIRECT("SEAScore_"&amp;$C149),0),MATCH(N$3,SEACats,0)))</f>
        <v/>
      </c>
      <c r="O149" s="266" t="str">
        <f ca="1">IF($C149="","",INDEX(INDIRECT("MCDAScores_SEA_"&amp;$C149),MATCH('SEA Input'!O153,INDIRECT("SEAScore_"&amp;$C149),0),MATCH(O$3,SEACats,0)))</f>
        <v/>
      </c>
      <c r="P149" s="266" t="str">
        <f ca="1">IF($C149="","",INDEX(INDIRECT("MCDAScores_SEA_"&amp;$C149),MATCH('SEA Input'!P153,INDIRECT("SEAScore_"&amp;$C149),0),MATCH(P$3,SEACats,0)))</f>
        <v/>
      </c>
      <c r="Q149" s="266" t="str">
        <f ca="1">IF($C149="","",INDEX(INDIRECT("MCDAScores_SEA_"&amp;$C149),MATCH('SEA Input'!Q153,INDIRECT("SEAScore_"&amp;$C149),0),MATCH(Q$3,SEACats,0)))</f>
        <v/>
      </c>
      <c r="R149" s="266" t="str">
        <f ca="1">IF($C149="","",INDEX(INDIRECT("MCDAScores_SEA_"&amp;$C149),MATCH('SEA Input'!R153,INDIRECT("SEAScore_"&amp;$C149),0),MATCH(R$3,SEACats,0)))</f>
        <v/>
      </c>
      <c r="S149" s="266" t="str">
        <f ca="1">IF($C149="","",INDEX(INDIRECT("MCDAScores_SEA_"&amp;$C149),MATCH('SEA Input'!S153,INDIRECT("SEAScore_"&amp;$C149),0),MATCH(S$3,SEACats,0)))</f>
        <v/>
      </c>
      <c r="T149" s="266" t="str">
        <f ca="1">IF($C149="","",INDEX(INDIRECT("MCDAScores_SEA_"&amp;$C149),MATCH('SEA Input'!T153,INDIRECT("SEAScore_"&amp;$C149),0),MATCH(T$3,SEACats,0)))</f>
        <v/>
      </c>
    </row>
    <row r="150" spans="1:20" s="243" customFormat="1" x14ac:dyDescent="0.25">
      <c r="A150" s="309"/>
      <c r="B150" s="309"/>
      <c r="C150" s="265" t="str">
        <f>IF(B148="","","O_Neg")</f>
        <v/>
      </c>
      <c r="D150" s="266" t="str">
        <f ca="1">IF($C150="","",INDEX(INDIRECT("MCDAScores_SEA_"&amp;$C150),MATCH('SEA Input'!D154,INDIRECT("SEAScore_"&amp;$C150),0),MATCH(D$3,SEACats,0)))</f>
        <v/>
      </c>
      <c r="E150" s="266" t="str">
        <f ca="1">IF($C150="","",INDEX(INDIRECT("MCDAScores_SEA_"&amp;$C150),MATCH('SEA Input'!E154,INDIRECT("SEAScore_"&amp;$C150),0),MATCH(E$3,SEACats,0)))</f>
        <v/>
      </c>
      <c r="F150" s="266" t="str">
        <f ca="1">IF($C150="","",INDEX(INDIRECT("MCDAScores_SEA_"&amp;$C150),MATCH('SEA Input'!F154,INDIRECT("SEAScore_"&amp;$C150),0),MATCH(F$3,SEACats,0)))</f>
        <v/>
      </c>
      <c r="G150" s="266" t="str">
        <f ca="1">IF($C150="","",INDEX(INDIRECT("MCDAScores_SEA_"&amp;$C150),MATCH('SEA Input'!G154,INDIRECT("SEAScore_"&amp;$C150),0),MATCH(G$3,SEACats,0)))</f>
        <v/>
      </c>
      <c r="H150" s="266" t="str">
        <f ca="1">IF($C150="","",INDEX(INDIRECT("MCDAScores_SEA_"&amp;$C150),MATCH('SEA Input'!H154,INDIRECT("SEAScore_"&amp;$C150),0),MATCH(H$3,SEACats,0)))</f>
        <v/>
      </c>
      <c r="I150" s="266" t="str">
        <f ca="1">IF($C150="","",INDEX(INDIRECT("MCDAScores_SEA_"&amp;$C150),MATCH('SEA Input'!I154,INDIRECT("SEAScore_"&amp;$C150),0),MATCH(I$3,SEACats,0)))</f>
        <v/>
      </c>
      <c r="J150" s="266" t="str">
        <f ca="1">IF($C150="","",INDEX(INDIRECT("MCDAScores_SEA_"&amp;$C150),MATCH('SEA Input'!J154,INDIRECT("SEAScore_"&amp;$C150),0),MATCH(J$3,SEACats,0)))</f>
        <v/>
      </c>
      <c r="K150" s="266" t="str">
        <f ca="1">IF($C150="","",INDEX(INDIRECT("MCDAScores_SEA_"&amp;$C150),MATCH('SEA Input'!K154,INDIRECT("SEAScore_"&amp;$C150),0),MATCH(K$3,SEACats,0)))</f>
        <v/>
      </c>
      <c r="L150" s="266" t="str">
        <f ca="1">IF($C150="","",INDEX(INDIRECT("MCDAScores_SEA_"&amp;$C150),MATCH('SEA Input'!L154,INDIRECT("SEAScore_"&amp;$C150),0),MATCH(L$3,SEACats,0)))</f>
        <v/>
      </c>
      <c r="M150" s="266" t="str">
        <f ca="1">IF($C150="","",INDEX(INDIRECT("MCDAScores_SEA_"&amp;$C150),MATCH('SEA Input'!M154,INDIRECT("SEAScore_"&amp;$C150),0),MATCH(M$3,SEACats,0)))</f>
        <v/>
      </c>
      <c r="N150" s="266" t="str">
        <f ca="1">IF($C150="","",INDEX(INDIRECT("MCDAScores_SEA_"&amp;$C150),MATCH('SEA Input'!N154,INDIRECT("SEAScore_"&amp;$C150),0),MATCH(N$3,SEACats,0)))</f>
        <v/>
      </c>
      <c r="O150" s="266" t="str">
        <f ca="1">IF($C150="","",INDEX(INDIRECT("MCDAScores_SEA_"&amp;$C150),MATCH('SEA Input'!O154,INDIRECT("SEAScore_"&amp;$C150),0),MATCH(O$3,SEACats,0)))</f>
        <v/>
      </c>
      <c r="P150" s="266" t="str">
        <f ca="1">IF($C150="","",INDEX(INDIRECT("MCDAScores_SEA_"&amp;$C150),MATCH('SEA Input'!P154,INDIRECT("SEAScore_"&amp;$C150),0),MATCH(P$3,SEACats,0)))</f>
        <v/>
      </c>
      <c r="Q150" s="266" t="str">
        <f ca="1">IF($C150="","",INDEX(INDIRECT("MCDAScores_SEA_"&amp;$C150),MATCH('SEA Input'!Q154,INDIRECT("SEAScore_"&amp;$C150),0),MATCH(Q$3,SEACats,0)))</f>
        <v/>
      </c>
      <c r="R150" s="266" t="str">
        <f ca="1">IF($C150="","",INDEX(INDIRECT("MCDAScores_SEA_"&amp;$C150),MATCH('SEA Input'!R154,INDIRECT("SEAScore_"&amp;$C150),0),MATCH(R$3,SEACats,0)))</f>
        <v/>
      </c>
      <c r="S150" s="266" t="str">
        <f ca="1">IF($C150="","",INDEX(INDIRECT("MCDAScores_SEA_"&amp;$C150),MATCH('SEA Input'!S154,INDIRECT("SEAScore_"&amp;$C150),0),MATCH(S$3,SEACats,0)))</f>
        <v/>
      </c>
      <c r="T150" s="266" t="str">
        <f ca="1">IF($C150="","",INDEX(INDIRECT("MCDAScores_SEA_"&amp;$C150),MATCH('SEA Input'!T154,INDIRECT("SEAScore_"&amp;$C150),0),MATCH(T$3,SEACats,0)))</f>
        <v/>
      </c>
    </row>
    <row r="151" spans="1:20" s="243" customFormat="1" x14ac:dyDescent="0.25">
      <c r="A151" s="309"/>
      <c r="B151" s="309"/>
      <c r="C151" s="265" t="str">
        <f>IF(B148="","","O_Pos")</f>
        <v/>
      </c>
      <c r="D151" s="266" t="str">
        <f ca="1">IF($C151="","",INDEX(INDIRECT("MCDAScores_SEA_"&amp;$C151),MATCH('SEA Input'!D155,INDIRECT("SEAScore_"&amp;$C151),0),MATCH(D$3,SEACats,0)))</f>
        <v/>
      </c>
      <c r="E151" s="266" t="str">
        <f ca="1">IF($C151="","",INDEX(INDIRECT("MCDAScores_SEA_"&amp;$C151),MATCH('SEA Input'!E155,INDIRECT("SEAScore_"&amp;$C151),0),MATCH(E$3,SEACats,0)))</f>
        <v/>
      </c>
      <c r="F151" s="266" t="str">
        <f ca="1">IF($C151="","",INDEX(INDIRECT("MCDAScores_SEA_"&amp;$C151),MATCH('SEA Input'!F155,INDIRECT("SEAScore_"&amp;$C151),0),MATCH(F$3,SEACats,0)))</f>
        <v/>
      </c>
      <c r="G151" s="266" t="str">
        <f ca="1">IF($C151="","",INDEX(INDIRECT("MCDAScores_SEA_"&amp;$C151),MATCH('SEA Input'!G155,INDIRECT("SEAScore_"&amp;$C151),0),MATCH(G$3,SEACats,0)))</f>
        <v/>
      </c>
      <c r="H151" s="266" t="str">
        <f ca="1">IF($C151="","",INDEX(INDIRECT("MCDAScores_SEA_"&amp;$C151),MATCH('SEA Input'!H155,INDIRECT("SEAScore_"&amp;$C151),0),MATCH(H$3,SEACats,0)))</f>
        <v/>
      </c>
      <c r="I151" s="266" t="str">
        <f ca="1">IF($C151="","",INDEX(INDIRECT("MCDAScores_SEA_"&amp;$C151),MATCH('SEA Input'!I155,INDIRECT("SEAScore_"&amp;$C151),0),MATCH(I$3,SEACats,0)))</f>
        <v/>
      </c>
      <c r="J151" s="266" t="str">
        <f ca="1">IF($C151="","",INDEX(INDIRECT("MCDAScores_SEA_"&amp;$C151),MATCH('SEA Input'!J155,INDIRECT("SEAScore_"&amp;$C151),0),MATCH(J$3,SEACats,0)))</f>
        <v/>
      </c>
      <c r="K151" s="266" t="str">
        <f ca="1">IF($C151="","",INDEX(INDIRECT("MCDAScores_SEA_"&amp;$C151),MATCH('SEA Input'!K155,INDIRECT("SEAScore_"&amp;$C151),0),MATCH(K$3,SEACats,0)))</f>
        <v/>
      </c>
      <c r="L151" s="266" t="str">
        <f ca="1">IF($C151="","",INDEX(INDIRECT("MCDAScores_SEA_"&amp;$C151),MATCH('SEA Input'!L155,INDIRECT("SEAScore_"&amp;$C151),0),MATCH(L$3,SEACats,0)))</f>
        <v/>
      </c>
      <c r="M151" s="266" t="str">
        <f ca="1">IF($C151="","",INDEX(INDIRECT("MCDAScores_SEA_"&amp;$C151),MATCH('SEA Input'!M155,INDIRECT("SEAScore_"&amp;$C151),0),MATCH(M$3,SEACats,0)))</f>
        <v/>
      </c>
      <c r="N151" s="266" t="str">
        <f ca="1">IF($C151="","",INDEX(INDIRECT("MCDAScores_SEA_"&amp;$C151),MATCH('SEA Input'!N155,INDIRECT("SEAScore_"&amp;$C151),0),MATCH(N$3,SEACats,0)))</f>
        <v/>
      </c>
      <c r="O151" s="266" t="str">
        <f ca="1">IF($C151="","",INDEX(INDIRECT("MCDAScores_SEA_"&amp;$C151),MATCH('SEA Input'!O155,INDIRECT("SEAScore_"&amp;$C151),0),MATCH(O$3,SEACats,0)))</f>
        <v/>
      </c>
      <c r="P151" s="266" t="str">
        <f ca="1">IF($C151="","",INDEX(INDIRECT("MCDAScores_SEA_"&amp;$C151),MATCH('SEA Input'!P155,INDIRECT("SEAScore_"&amp;$C151),0),MATCH(P$3,SEACats,0)))</f>
        <v/>
      </c>
      <c r="Q151" s="266" t="str">
        <f ca="1">IF($C151="","",INDEX(INDIRECT("MCDAScores_SEA_"&amp;$C151),MATCH('SEA Input'!Q155,INDIRECT("SEAScore_"&amp;$C151),0),MATCH(Q$3,SEACats,0)))</f>
        <v/>
      </c>
      <c r="R151" s="266" t="str">
        <f ca="1">IF($C151="","",INDEX(INDIRECT("MCDAScores_SEA_"&amp;$C151),MATCH('SEA Input'!R155,INDIRECT("SEAScore_"&amp;$C151),0),MATCH(R$3,SEACats,0)))</f>
        <v/>
      </c>
      <c r="S151" s="266" t="str">
        <f ca="1">IF($C151="","",INDEX(INDIRECT("MCDAScores_SEA_"&amp;$C151),MATCH('SEA Input'!S155,INDIRECT("SEAScore_"&amp;$C151),0),MATCH(S$3,SEACats,0)))</f>
        <v/>
      </c>
      <c r="T151" s="266" t="str">
        <f ca="1">IF($C151="","",INDEX(INDIRECT("MCDAScores_SEA_"&amp;$C151),MATCH('SEA Input'!T155,INDIRECT("SEAScore_"&amp;$C151),0),MATCH(T$3,SEACats,0)))</f>
        <v/>
      </c>
    </row>
    <row r="152" spans="1:20" s="243" customFormat="1" x14ac:dyDescent="0.25">
      <c r="A152" s="308" t="str">
        <f>IF('SEA Input'!C156="","",'SEA Input'!A156)</f>
        <v/>
      </c>
      <c r="B152" s="309" t="str">
        <f>IF('SEA Input'!C156="","",'SEA Input'!C156)</f>
        <v/>
      </c>
      <c r="C152" s="265" t="str">
        <f>IF(B152="","","C_Neg")</f>
        <v/>
      </c>
      <c r="D152" s="266" t="str">
        <f ca="1">IF($C152="","",INDEX(INDIRECT("MCDAScores_SEA_"&amp;$C152),MATCH('SEA Input'!D156,INDIRECT("SEAScore_"&amp;$C152),0),MATCH(D$3,SEACats,0)))</f>
        <v/>
      </c>
      <c r="E152" s="266" t="str">
        <f ca="1">IF($C152="","",INDEX(INDIRECT("MCDAScores_SEA_"&amp;$C152),MATCH('SEA Input'!E156,INDIRECT("SEAScore_"&amp;$C152),0),MATCH(E$3,SEACats,0)))</f>
        <v/>
      </c>
      <c r="F152" s="266" t="str">
        <f ca="1">IF($C152="","",INDEX(INDIRECT("MCDAScores_SEA_"&amp;$C152),MATCH('SEA Input'!F156,INDIRECT("SEAScore_"&amp;$C152),0),MATCH(F$3,SEACats,0)))</f>
        <v/>
      </c>
      <c r="G152" s="266" t="str">
        <f ca="1">IF($C152="","",INDEX(INDIRECT("MCDAScores_SEA_"&amp;$C152),MATCH('SEA Input'!G156,INDIRECT("SEAScore_"&amp;$C152),0),MATCH(G$3,SEACats,0)))</f>
        <v/>
      </c>
      <c r="H152" s="266" t="str">
        <f ca="1">IF($C152="","",INDEX(INDIRECT("MCDAScores_SEA_"&amp;$C152),MATCH('SEA Input'!H156,INDIRECT("SEAScore_"&amp;$C152),0),MATCH(H$3,SEACats,0)))</f>
        <v/>
      </c>
      <c r="I152" s="266" t="str">
        <f ca="1">IF($C152="","",INDEX(INDIRECT("MCDAScores_SEA_"&amp;$C152),MATCH('SEA Input'!I156,INDIRECT("SEAScore_"&amp;$C152),0),MATCH(I$3,SEACats,0)))</f>
        <v/>
      </c>
      <c r="J152" s="266" t="str">
        <f ca="1">IF($C152="","",INDEX(INDIRECT("MCDAScores_SEA_"&amp;$C152),MATCH('SEA Input'!J156,INDIRECT("SEAScore_"&amp;$C152),0),MATCH(J$3,SEACats,0)))</f>
        <v/>
      </c>
      <c r="K152" s="266" t="str">
        <f ca="1">IF($C152="","",INDEX(INDIRECT("MCDAScores_SEA_"&amp;$C152),MATCH('SEA Input'!K156,INDIRECT("SEAScore_"&amp;$C152),0),MATCH(K$3,SEACats,0)))</f>
        <v/>
      </c>
      <c r="L152" s="266" t="str">
        <f ca="1">IF($C152="","",INDEX(INDIRECT("MCDAScores_SEA_"&amp;$C152),MATCH('SEA Input'!L156,INDIRECT("SEAScore_"&amp;$C152),0),MATCH(L$3,SEACats,0)))</f>
        <v/>
      </c>
      <c r="M152" s="266" t="str">
        <f ca="1">IF($C152="","",INDEX(INDIRECT("MCDAScores_SEA_"&amp;$C152),MATCH('SEA Input'!M156,INDIRECT("SEAScore_"&amp;$C152),0),MATCH(M$3,SEACats,0)))</f>
        <v/>
      </c>
      <c r="N152" s="266" t="str">
        <f ca="1">IF($C152="","",INDEX(INDIRECT("MCDAScores_SEA_"&amp;$C152),MATCH('SEA Input'!N156,INDIRECT("SEAScore_"&amp;$C152),0),MATCH(N$3,SEACats,0)))</f>
        <v/>
      </c>
      <c r="O152" s="266" t="str">
        <f ca="1">IF($C152="","",INDEX(INDIRECT("MCDAScores_SEA_"&amp;$C152),MATCH('SEA Input'!O156,INDIRECT("SEAScore_"&amp;$C152),0),MATCH(O$3,SEACats,0)))</f>
        <v/>
      </c>
      <c r="P152" s="266" t="str">
        <f ca="1">IF($C152="","",INDEX(INDIRECT("MCDAScores_SEA_"&amp;$C152),MATCH('SEA Input'!P156,INDIRECT("SEAScore_"&amp;$C152),0),MATCH(P$3,SEACats,0)))</f>
        <v/>
      </c>
      <c r="Q152" s="266" t="str">
        <f ca="1">IF($C152="","",INDEX(INDIRECT("MCDAScores_SEA_"&amp;$C152),MATCH('SEA Input'!Q156,INDIRECT("SEAScore_"&amp;$C152),0),MATCH(Q$3,SEACats,0)))</f>
        <v/>
      </c>
      <c r="R152" s="266" t="str">
        <f ca="1">IF($C152="","",INDEX(INDIRECT("MCDAScores_SEA_"&amp;$C152),MATCH('SEA Input'!R156,INDIRECT("SEAScore_"&amp;$C152),0),MATCH(R$3,SEACats,0)))</f>
        <v/>
      </c>
      <c r="S152" s="266" t="str">
        <f ca="1">IF($C152="","",INDEX(INDIRECT("MCDAScores_SEA_"&amp;$C152),MATCH('SEA Input'!S156,INDIRECT("SEAScore_"&amp;$C152),0),MATCH(S$3,SEACats,0)))</f>
        <v/>
      </c>
      <c r="T152" s="266" t="str">
        <f ca="1">IF($C152="","",INDEX(INDIRECT("MCDAScores_SEA_"&amp;$C152),MATCH('SEA Input'!T156,INDIRECT("SEAScore_"&amp;$C152),0),MATCH(T$3,SEACats,0)))</f>
        <v/>
      </c>
    </row>
    <row r="153" spans="1:20" s="243" customFormat="1" x14ac:dyDescent="0.25">
      <c r="A153" s="309"/>
      <c r="B153" s="309"/>
      <c r="C153" s="265" t="str">
        <f>IF(B152="","","C_Pos")</f>
        <v/>
      </c>
      <c r="D153" s="266" t="str">
        <f ca="1">IF($C153="","",INDEX(INDIRECT("MCDAScores_SEA_"&amp;$C153),MATCH('SEA Input'!D157,INDIRECT("SEAScore_"&amp;$C153),0),MATCH(D$3,SEACats,0)))</f>
        <v/>
      </c>
      <c r="E153" s="266" t="str">
        <f ca="1">IF($C153="","",INDEX(INDIRECT("MCDAScores_SEA_"&amp;$C153),MATCH('SEA Input'!E157,INDIRECT("SEAScore_"&amp;$C153),0),MATCH(E$3,SEACats,0)))</f>
        <v/>
      </c>
      <c r="F153" s="266" t="str">
        <f ca="1">IF($C153="","",INDEX(INDIRECT("MCDAScores_SEA_"&amp;$C153),MATCH('SEA Input'!F157,INDIRECT("SEAScore_"&amp;$C153),0),MATCH(F$3,SEACats,0)))</f>
        <v/>
      </c>
      <c r="G153" s="266" t="str">
        <f ca="1">IF($C153="","",INDEX(INDIRECT("MCDAScores_SEA_"&amp;$C153),MATCH('SEA Input'!G157,INDIRECT("SEAScore_"&amp;$C153),0),MATCH(G$3,SEACats,0)))</f>
        <v/>
      </c>
      <c r="H153" s="266" t="str">
        <f ca="1">IF($C153="","",INDEX(INDIRECT("MCDAScores_SEA_"&amp;$C153),MATCH('SEA Input'!H157,INDIRECT("SEAScore_"&amp;$C153),0),MATCH(H$3,SEACats,0)))</f>
        <v/>
      </c>
      <c r="I153" s="266" t="str">
        <f ca="1">IF($C153="","",INDEX(INDIRECT("MCDAScores_SEA_"&amp;$C153),MATCH('SEA Input'!I157,INDIRECT("SEAScore_"&amp;$C153),0),MATCH(I$3,SEACats,0)))</f>
        <v/>
      </c>
      <c r="J153" s="266" t="str">
        <f ca="1">IF($C153="","",INDEX(INDIRECT("MCDAScores_SEA_"&amp;$C153),MATCH('SEA Input'!J157,INDIRECT("SEAScore_"&amp;$C153),0),MATCH(J$3,SEACats,0)))</f>
        <v/>
      </c>
      <c r="K153" s="266" t="str">
        <f ca="1">IF($C153="","",INDEX(INDIRECT("MCDAScores_SEA_"&amp;$C153),MATCH('SEA Input'!K157,INDIRECT("SEAScore_"&amp;$C153),0),MATCH(K$3,SEACats,0)))</f>
        <v/>
      </c>
      <c r="L153" s="266" t="str">
        <f ca="1">IF($C153="","",INDEX(INDIRECT("MCDAScores_SEA_"&amp;$C153),MATCH('SEA Input'!L157,INDIRECT("SEAScore_"&amp;$C153),0),MATCH(L$3,SEACats,0)))</f>
        <v/>
      </c>
      <c r="M153" s="266" t="str">
        <f ca="1">IF($C153="","",INDEX(INDIRECT("MCDAScores_SEA_"&amp;$C153),MATCH('SEA Input'!M157,INDIRECT("SEAScore_"&amp;$C153),0),MATCH(M$3,SEACats,0)))</f>
        <v/>
      </c>
      <c r="N153" s="266" t="str">
        <f ca="1">IF($C153="","",INDEX(INDIRECT("MCDAScores_SEA_"&amp;$C153),MATCH('SEA Input'!N157,INDIRECT("SEAScore_"&amp;$C153),0),MATCH(N$3,SEACats,0)))</f>
        <v/>
      </c>
      <c r="O153" s="266" t="str">
        <f ca="1">IF($C153="","",INDEX(INDIRECT("MCDAScores_SEA_"&amp;$C153),MATCH('SEA Input'!O157,INDIRECT("SEAScore_"&amp;$C153),0),MATCH(O$3,SEACats,0)))</f>
        <v/>
      </c>
      <c r="P153" s="266" t="str">
        <f ca="1">IF($C153="","",INDEX(INDIRECT("MCDAScores_SEA_"&amp;$C153),MATCH('SEA Input'!P157,INDIRECT("SEAScore_"&amp;$C153),0),MATCH(P$3,SEACats,0)))</f>
        <v/>
      </c>
      <c r="Q153" s="266" t="str">
        <f ca="1">IF($C153="","",INDEX(INDIRECT("MCDAScores_SEA_"&amp;$C153),MATCH('SEA Input'!Q157,INDIRECT("SEAScore_"&amp;$C153),0),MATCH(Q$3,SEACats,0)))</f>
        <v/>
      </c>
      <c r="R153" s="266" t="str">
        <f ca="1">IF($C153="","",INDEX(INDIRECT("MCDAScores_SEA_"&amp;$C153),MATCH('SEA Input'!R157,INDIRECT("SEAScore_"&amp;$C153),0),MATCH(R$3,SEACats,0)))</f>
        <v/>
      </c>
      <c r="S153" s="266" t="str">
        <f ca="1">IF($C153="","",INDEX(INDIRECT("MCDAScores_SEA_"&amp;$C153),MATCH('SEA Input'!S157,INDIRECT("SEAScore_"&amp;$C153),0),MATCH(S$3,SEACats,0)))</f>
        <v/>
      </c>
      <c r="T153" s="266" t="str">
        <f ca="1">IF($C153="","",INDEX(INDIRECT("MCDAScores_SEA_"&amp;$C153),MATCH('SEA Input'!T157,INDIRECT("SEAScore_"&amp;$C153),0),MATCH(T$3,SEACats,0)))</f>
        <v/>
      </c>
    </row>
    <row r="154" spans="1:20" s="243" customFormat="1" x14ac:dyDescent="0.25">
      <c r="A154" s="309"/>
      <c r="B154" s="309"/>
      <c r="C154" s="265" t="str">
        <f>IF(B152="","","O_Neg")</f>
        <v/>
      </c>
      <c r="D154" s="266" t="str">
        <f ca="1">IF($C154="","",INDEX(INDIRECT("MCDAScores_SEA_"&amp;$C154),MATCH('SEA Input'!D158,INDIRECT("SEAScore_"&amp;$C154),0),MATCH(D$3,SEACats,0)))</f>
        <v/>
      </c>
      <c r="E154" s="266" t="str">
        <f ca="1">IF($C154="","",INDEX(INDIRECT("MCDAScores_SEA_"&amp;$C154),MATCH('SEA Input'!E158,INDIRECT("SEAScore_"&amp;$C154),0),MATCH(E$3,SEACats,0)))</f>
        <v/>
      </c>
      <c r="F154" s="266" t="str">
        <f ca="1">IF($C154="","",INDEX(INDIRECT("MCDAScores_SEA_"&amp;$C154),MATCH('SEA Input'!F158,INDIRECT("SEAScore_"&amp;$C154),0),MATCH(F$3,SEACats,0)))</f>
        <v/>
      </c>
      <c r="G154" s="266" t="str">
        <f ca="1">IF($C154="","",INDEX(INDIRECT("MCDAScores_SEA_"&amp;$C154),MATCH('SEA Input'!G158,INDIRECT("SEAScore_"&amp;$C154),0),MATCH(G$3,SEACats,0)))</f>
        <v/>
      </c>
      <c r="H154" s="266" t="str">
        <f ca="1">IF($C154="","",INDEX(INDIRECT("MCDAScores_SEA_"&amp;$C154),MATCH('SEA Input'!H158,INDIRECT("SEAScore_"&amp;$C154),0),MATCH(H$3,SEACats,0)))</f>
        <v/>
      </c>
      <c r="I154" s="266" t="str">
        <f ca="1">IF($C154="","",INDEX(INDIRECT("MCDAScores_SEA_"&amp;$C154),MATCH('SEA Input'!I158,INDIRECT("SEAScore_"&amp;$C154),0),MATCH(I$3,SEACats,0)))</f>
        <v/>
      </c>
      <c r="J154" s="266" t="str">
        <f ca="1">IF($C154="","",INDEX(INDIRECT("MCDAScores_SEA_"&amp;$C154),MATCH('SEA Input'!J158,INDIRECT("SEAScore_"&amp;$C154),0),MATCH(J$3,SEACats,0)))</f>
        <v/>
      </c>
      <c r="K154" s="266" t="str">
        <f ca="1">IF($C154="","",INDEX(INDIRECT("MCDAScores_SEA_"&amp;$C154),MATCH('SEA Input'!K158,INDIRECT("SEAScore_"&amp;$C154),0),MATCH(K$3,SEACats,0)))</f>
        <v/>
      </c>
      <c r="L154" s="266" t="str">
        <f ca="1">IF($C154="","",INDEX(INDIRECT("MCDAScores_SEA_"&amp;$C154),MATCH('SEA Input'!L158,INDIRECT("SEAScore_"&amp;$C154),0),MATCH(L$3,SEACats,0)))</f>
        <v/>
      </c>
      <c r="M154" s="266" t="str">
        <f ca="1">IF($C154="","",INDEX(INDIRECT("MCDAScores_SEA_"&amp;$C154),MATCH('SEA Input'!M158,INDIRECT("SEAScore_"&amp;$C154),0),MATCH(M$3,SEACats,0)))</f>
        <v/>
      </c>
      <c r="N154" s="266" t="str">
        <f ca="1">IF($C154="","",INDEX(INDIRECT("MCDAScores_SEA_"&amp;$C154),MATCH('SEA Input'!N158,INDIRECT("SEAScore_"&amp;$C154),0),MATCH(N$3,SEACats,0)))</f>
        <v/>
      </c>
      <c r="O154" s="266" t="str">
        <f ca="1">IF($C154="","",INDEX(INDIRECT("MCDAScores_SEA_"&amp;$C154),MATCH('SEA Input'!O158,INDIRECT("SEAScore_"&amp;$C154),0),MATCH(O$3,SEACats,0)))</f>
        <v/>
      </c>
      <c r="P154" s="266" t="str">
        <f ca="1">IF($C154="","",INDEX(INDIRECT("MCDAScores_SEA_"&amp;$C154),MATCH('SEA Input'!P158,INDIRECT("SEAScore_"&amp;$C154),0),MATCH(P$3,SEACats,0)))</f>
        <v/>
      </c>
      <c r="Q154" s="266" t="str">
        <f ca="1">IF($C154="","",INDEX(INDIRECT("MCDAScores_SEA_"&amp;$C154),MATCH('SEA Input'!Q158,INDIRECT("SEAScore_"&amp;$C154),0),MATCH(Q$3,SEACats,0)))</f>
        <v/>
      </c>
      <c r="R154" s="266" t="str">
        <f ca="1">IF($C154="","",INDEX(INDIRECT("MCDAScores_SEA_"&amp;$C154),MATCH('SEA Input'!R158,INDIRECT("SEAScore_"&amp;$C154),0),MATCH(R$3,SEACats,0)))</f>
        <v/>
      </c>
      <c r="S154" s="266" t="str">
        <f ca="1">IF($C154="","",INDEX(INDIRECT("MCDAScores_SEA_"&amp;$C154),MATCH('SEA Input'!S158,INDIRECT("SEAScore_"&amp;$C154),0),MATCH(S$3,SEACats,0)))</f>
        <v/>
      </c>
      <c r="T154" s="266" t="str">
        <f ca="1">IF($C154="","",INDEX(INDIRECT("MCDAScores_SEA_"&amp;$C154),MATCH('SEA Input'!T158,INDIRECT("SEAScore_"&amp;$C154),0),MATCH(T$3,SEACats,0)))</f>
        <v/>
      </c>
    </row>
    <row r="155" spans="1:20" s="243" customFormat="1" x14ac:dyDescent="0.25">
      <c r="A155" s="309"/>
      <c r="B155" s="309"/>
      <c r="C155" s="265" t="str">
        <f>IF(B152="","","O_Pos")</f>
        <v/>
      </c>
      <c r="D155" s="266" t="str">
        <f ca="1">IF($C155="","",INDEX(INDIRECT("MCDAScores_SEA_"&amp;$C155),MATCH('SEA Input'!D159,INDIRECT("SEAScore_"&amp;$C155),0),MATCH(D$3,SEACats,0)))</f>
        <v/>
      </c>
      <c r="E155" s="266" t="str">
        <f ca="1">IF($C155="","",INDEX(INDIRECT("MCDAScores_SEA_"&amp;$C155),MATCH('SEA Input'!E159,INDIRECT("SEAScore_"&amp;$C155),0),MATCH(E$3,SEACats,0)))</f>
        <v/>
      </c>
      <c r="F155" s="266" t="str">
        <f ca="1">IF($C155="","",INDEX(INDIRECT("MCDAScores_SEA_"&amp;$C155),MATCH('SEA Input'!F159,INDIRECT("SEAScore_"&amp;$C155),0),MATCH(F$3,SEACats,0)))</f>
        <v/>
      </c>
      <c r="G155" s="266" t="str">
        <f ca="1">IF($C155="","",INDEX(INDIRECT("MCDAScores_SEA_"&amp;$C155),MATCH('SEA Input'!G159,INDIRECT("SEAScore_"&amp;$C155),0),MATCH(G$3,SEACats,0)))</f>
        <v/>
      </c>
      <c r="H155" s="266" t="str">
        <f ca="1">IF($C155="","",INDEX(INDIRECT("MCDAScores_SEA_"&amp;$C155),MATCH('SEA Input'!H159,INDIRECT("SEAScore_"&amp;$C155),0),MATCH(H$3,SEACats,0)))</f>
        <v/>
      </c>
      <c r="I155" s="266" t="str">
        <f ca="1">IF($C155="","",INDEX(INDIRECT("MCDAScores_SEA_"&amp;$C155),MATCH('SEA Input'!I159,INDIRECT("SEAScore_"&amp;$C155),0),MATCH(I$3,SEACats,0)))</f>
        <v/>
      </c>
      <c r="J155" s="266" t="str">
        <f ca="1">IF($C155="","",INDEX(INDIRECT("MCDAScores_SEA_"&amp;$C155),MATCH('SEA Input'!J159,INDIRECT("SEAScore_"&amp;$C155),0),MATCH(J$3,SEACats,0)))</f>
        <v/>
      </c>
      <c r="K155" s="266" t="str">
        <f ca="1">IF($C155="","",INDEX(INDIRECT("MCDAScores_SEA_"&amp;$C155),MATCH('SEA Input'!K159,INDIRECT("SEAScore_"&amp;$C155),0),MATCH(K$3,SEACats,0)))</f>
        <v/>
      </c>
      <c r="L155" s="266" t="str">
        <f ca="1">IF($C155="","",INDEX(INDIRECT("MCDAScores_SEA_"&amp;$C155),MATCH('SEA Input'!L159,INDIRECT("SEAScore_"&amp;$C155),0),MATCH(L$3,SEACats,0)))</f>
        <v/>
      </c>
      <c r="M155" s="266" t="str">
        <f ca="1">IF($C155="","",INDEX(INDIRECT("MCDAScores_SEA_"&amp;$C155),MATCH('SEA Input'!M159,INDIRECT("SEAScore_"&amp;$C155),0),MATCH(M$3,SEACats,0)))</f>
        <v/>
      </c>
      <c r="N155" s="266" t="str">
        <f ca="1">IF($C155="","",INDEX(INDIRECT("MCDAScores_SEA_"&amp;$C155),MATCH('SEA Input'!N159,INDIRECT("SEAScore_"&amp;$C155),0),MATCH(N$3,SEACats,0)))</f>
        <v/>
      </c>
      <c r="O155" s="266" t="str">
        <f ca="1">IF($C155="","",INDEX(INDIRECT("MCDAScores_SEA_"&amp;$C155),MATCH('SEA Input'!O159,INDIRECT("SEAScore_"&amp;$C155),0),MATCH(O$3,SEACats,0)))</f>
        <v/>
      </c>
      <c r="P155" s="266" t="str">
        <f ca="1">IF($C155="","",INDEX(INDIRECT("MCDAScores_SEA_"&amp;$C155),MATCH('SEA Input'!P159,INDIRECT("SEAScore_"&amp;$C155),0),MATCH(P$3,SEACats,0)))</f>
        <v/>
      </c>
      <c r="Q155" s="266" t="str">
        <f ca="1">IF($C155="","",INDEX(INDIRECT("MCDAScores_SEA_"&amp;$C155),MATCH('SEA Input'!Q159,INDIRECT("SEAScore_"&amp;$C155),0),MATCH(Q$3,SEACats,0)))</f>
        <v/>
      </c>
      <c r="R155" s="266" t="str">
        <f ca="1">IF($C155="","",INDEX(INDIRECT("MCDAScores_SEA_"&amp;$C155),MATCH('SEA Input'!R159,INDIRECT("SEAScore_"&amp;$C155),0),MATCH(R$3,SEACats,0)))</f>
        <v/>
      </c>
      <c r="S155" s="266" t="str">
        <f ca="1">IF($C155="","",INDEX(INDIRECT("MCDAScores_SEA_"&amp;$C155),MATCH('SEA Input'!S159,INDIRECT("SEAScore_"&amp;$C155),0),MATCH(S$3,SEACats,0)))</f>
        <v/>
      </c>
      <c r="T155" s="266" t="str">
        <f ca="1">IF($C155="","",INDEX(INDIRECT("MCDAScores_SEA_"&amp;$C155),MATCH('SEA Input'!T159,INDIRECT("SEAScore_"&amp;$C155),0),MATCH(T$3,SEACats,0)))</f>
        <v/>
      </c>
    </row>
    <row r="156" spans="1:20" s="243" customFormat="1" x14ac:dyDescent="0.25">
      <c r="A156" s="308" t="str">
        <f>IF('SEA Input'!C160="","",'SEA Input'!A160)</f>
        <v/>
      </c>
      <c r="B156" s="309" t="str">
        <f>IF('SEA Input'!C160="","",'SEA Input'!C160)</f>
        <v/>
      </c>
      <c r="C156" s="265" t="str">
        <f>IF(B156="","","C_Neg")</f>
        <v/>
      </c>
      <c r="D156" s="266" t="str">
        <f ca="1">IF($C156="","",INDEX(INDIRECT("MCDAScores_SEA_"&amp;$C156),MATCH('SEA Input'!D160,INDIRECT("SEAScore_"&amp;$C156),0),MATCH(D$3,SEACats,0)))</f>
        <v/>
      </c>
      <c r="E156" s="266" t="str">
        <f ca="1">IF($C156="","",INDEX(INDIRECT("MCDAScores_SEA_"&amp;$C156),MATCH('SEA Input'!E160,INDIRECT("SEAScore_"&amp;$C156),0),MATCH(E$3,SEACats,0)))</f>
        <v/>
      </c>
      <c r="F156" s="266" t="str">
        <f ca="1">IF($C156="","",INDEX(INDIRECT("MCDAScores_SEA_"&amp;$C156),MATCH('SEA Input'!F160,INDIRECT("SEAScore_"&amp;$C156),0),MATCH(F$3,SEACats,0)))</f>
        <v/>
      </c>
      <c r="G156" s="266" t="str">
        <f ca="1">IF($C156="","",INDEX(INDIRECT("MCDAScores_SEA_"&amp;$C156),MATCH('SEA Input'!G160,INDIRECT("SEAScore_"&amp;$C156),0),MATCH(G$3,SEACats,0)))</f>
        <v/>
      </c>
      <c r="H156" s="266" t="str">
        <f ca="1">IF($C156="","",INDEX(INDIRECT("MCDAScores_SEA_"&amp;$C156),MATCH('SEA Input'!H160,INDIRECT("SEAScore_"&amp;$C156),0),MATCH(H$3,SEACats,0)))</f>
        <v/>
      </c>
      <c r="I156" s="266" t="str">
        <f ca="1">IF($C156="","",INDEX(INDIRECT("MCDAScores_SEA_"&amp;$C156),MATCH('SEA Input'!I160,INDIRECT("SEAScore_"&amp;$C156),0),MATCH(I$3,SEACats,0)))</f>
        <v/>
      </c>
      <c r="J156" s="266" t="str">
        <f ca="1">IF($C156="","",INDEX(INDIRECT("MCDAScores_SEA_"&amp;$C156),MATCH('SEA Input'!J160,INDIRECT("SEAScore_"&amp;$C156),0),MATCH(J$3,SEACats,0)))</f>
        <v/>
      </c>
      <c r="K156" s="266" t="str">
        <f ca="1">IF($C156="","",INDEX(INDIRECT("MCDAScores_SEA_"&amp;$C156),MATCH('SEA Input'!K160,INDIRECT("SEAScore_"&amp;$C156),0),MATCH(K$3,SEACats,0)))</f>
        <v/>
      </c>
      <c r="L156" s="266" t="str">
        <f ca="1">IF($C156="","",INDEX(INDIRECT("MCDAScores_SEA_"&amp;$C156),MATCH('SEA Input'!L160,INDIRECT("SEAScore_"&amp;$C156),0),MATCH(L$3,SEACats,0)))</f>
        <v/>
      </c>
      <c r="M156" s="266" t="str">
        <f ca="1">IF($C156="","",INDEX(INDIRECT("MCDAScores_SEA_"&amp;$C156),MATCH('SEA Input'!M160,INDIRECT("SEAScore_"&amp;$C156),0),MATCH(M$3,SEACats,0)))</f>
        <v/>
      </c>
      <c r="N156" s="266" t="str">
        <f ca="1">IF($C156="","",INDEX(INDIRECT("MCDAScores_SEA_"&amp;$C156),MATCH('SEA Input'!N160,INDIRECT("SEAScore_"&amp;$C156),0),MATCH(N$3,SEACats,0)))</f>
        <v/>
      </c>
      <c r="O156" s="266" t="str">
        <f ca="1">IF($C156="","",INDEX(INDIRECT("MCDAScores_SEA_"&amp;$C156),MATCH('SEA Input'!O160,INDIRECT("SEAScore_"&amp;$C156),0),MATCH(O$3,SEACats,0)))</f>
        <v/>
      </c>
      <c r="P156" s="266" t="str">
        <f ca="1">IF($C156="","",INDEX(INDIRECT("MCDAScores_SEA_"&amp;$C156),MATCH('SEA Input'!P160,INDIRECT("SEAScore_"&amp;$C156),0),MATCH(P$3,SEACats,0)))</f>
        <v/>
      </c>
      <c r="Q156" s="266" t="str">
        <f ca="1">IF($C156="","",INDEX(INDIRECT("MCDAScores_SEA_"&amp;$C156),MATCH('SEA Input'!Q160,INDIRECT("SEAScore_"&amp;$C156),0),MATCH(Q$3,SEACats,0)))</f>
        <v/>
      </c>
      <c r="R156" s="266" t="str">
        <f ca="1">IF($C156="","",INDEX(INDIRECT("MCDAScores_SEA_"&amp;$C156),MATCH('SEA Input'!R160,INDIRECT("SEAScore_"&amp;$C156),0),MATCH(R$3,SEACats,0)))</f>
        <v/>
      </c>
      <c r="S156" s="266" t="str">
        <f ca="1">IF($C156="","",INDEX(INDIRECT("MCDAScores_SEA_"&amp;$C156),MATCH('SEA Input'!S160,INDIRECT("SEAScore_"&amp;$C156),0),MATCH(S$3,SEACats,0)))</f>
        <v/>
      </c>
      <c r="T156" s="266" t="str">
        <f ca="1">IF($C156="","",INDEX(INDIRECT("MCDAScores_SEA_"&amp;$C156),MATCH('SEA Input'!T160,INDIRECT("SEAScore_"&amp;$C156),0),MATCH(T$3,SEACats,0)))</f>
        <v/>
      </c>
    </row>
    <row r="157" spans="1:20" s="243" customFormat="1" x14ac:dyDescent="0.25">
      <c r="A157" s="309"/>
      <c r="B157" s="309"/>
      <c r="C157" s="265" t="str">
        <f>IF(B156="","","C_Pos")</f>
        <v/>
      </c>
      <c r="D157" s="266" t="str">
        <f ca="1">IF($C157="","",INDEX(INDIRECT("MCDAScores_SEA_"&amp;$C157),MATCH('SEA Input'!D161,INDIRECT("SEAScore_"&amp;$C157),0),MATCH(D$3,SEACats,0)))</f>
        <v/>
      </c>
      <c r="E157" s="266" t="str">
        <f ca="1">IF($C157="","",INDEX(INDIRECT("MCDAScores_SEA_"&amp;$C157),MATCH('SEA Input'!E161,INDIRECT("SEAScore_"&amp;$C157),0),MATCH(E$3,SEACats,0)))</f>
        <v/>
      </c>
      <c r="F157" s="266" t="str">
        <f ca="1">IF($C157="","",INDEX(INDIRECT("MCDAScores_SEA_"&amp;$C157),MATCH('SEA Input'!F161,INDIRECT("SEAScore_"&amp;$C157),0),MATCH(F$3,SEACats,0)))</f>
        <v/>
      </c>
      <c r="G157" s="266" t="str">
        <f ca="1">IF($C157="","",INDEX(INDIRECT("MCDAScores_SEA_"&amp;$C157),MATCH('SEA Input'!G161,INDIRECT("SEAScore_"&amp;$C157),0),MATCH(G$3,SEACats,0)))</f>
        <v/>
      </c>
      <c r="H157" s="266" t="str">
        <f ca="1">IF($C157="","",INDEX(INDIRECT("MCDAScores_SEA_"&amp;$C157),MATCH('SEA Input'!H161,INDIRECT("SEAScore_"&amp;$C157),0),MATCH(H$3,SEACats,0)))</f>
        <v/>
      </c>
      <c r="I157" s="266" t="str">
        <f ca="1">IF($C157="","",INDEX(INDIRECT("MCDAScores_SEA_"&amp;$C157),MATCH('SEA Input'!I161,INDIRECT("SEAScore_"&amp;$C157),0),MATCH(I$3,SEACats,0)))</f>
        <v/>
      </c>
      <c r="J157" s="266" t="str">
        <f ca="1">IF($C157="","",INDEX(INDIRECT("MCDAScores_SEA_"&amp;$C157),MATCH('SEA Input'!J161,INDIRECT("SEAScore_"&amp;$C157),0),MATCH(J$3,SEACats,0)))</f>
        <v/>
      </c>
      <c r="K157" s="266" t="str">
        <f ca="1">IF($C157="","",INDEX(INDIRECT("MCDAScores_SEA_"&amp;$C157),MATCH('SEA Input'!K161,INDIRECT("SEAScore_"&amp;$C157),0),MATCH(K$3,SEACats,0)))</f>
        <v/>
      </c>
      <c r="L157" s="266" t="str">
        <f ca="1">IF($C157="","",INDEX(INDIRECT("MCDAScores_SEA_"&amp;$C157),MATCH('SEA Input'!L161,INDIRECT("SEAScore_"&amp;$C157),0),MATCH(L$3,SEACats,0)))</f>
        <v/>
      </c>
      <c r="M157" s="266" t="str">
        <f ca="1">IF($C157="","",INDEX(INDIRECT("MCDAScores_SEA_"&amp;$C157),MATCH('SEA Input'!M161,INDIRECT("SEAScore_"&amp;$C157),0),MATCH(M$3,SEACats,0)))</f>
        <v/>
      </c>
      <c r="N157" s="266" t="str">
        <f ca="1">IF($C157="","",INDEX(INDIRECT("MCDAScores_SEA_"&amp;$C157),MATCH('SEA Input'!N161,INDIRECT("SEAScore_"&amp;$C157),0),MATCH(N$3,SEACats,0)))</f>
        <v/>
      </c>
      <c r="O157" s="266" t="str">
        <f ca="1">IF($C157="","",INDEX(INDIRECT("MCDAScores_SEA_"&amp;$C157),MATCH('SEA Input'!O161,INDIRECT("SEAScore_"&amp;$C157),0),MATCH(O$3,SEACats,0)))</f>
        <v/>
      </c>
      <c r="P157" s="266" t="str">
        <f ca="1">IF($C157="","",INDEX(INDIRECT("MCDAScores_SEA_"&amp;$C157),MATCH('SEA Input'!P161,INDIRECT("SEAScore_"&amp;$C157),0),MATCH(P$3,SEACats,0)))</f>
        <v/>
      </c>
      <c r="Q157" s="266" t="str">
        <f ca="1">IF($C157="","",INDEX(INDIRECT("MCDAScores_SEA_"&amp;$C157),MATCH('SEA Input'!Q161,INDIRECT("SEAScore_"&amp;$C157),0),MATCH(Q$3,SEACats,0)))</f>
        <v/>
      </c>
      <c r="R157" s="266" t="str">
        <f ca="1">IF($C157="","",INDEX(INDIRECT("MCDAScores_SEA_"&amp;$C157),MATCH('SEA Input'!R161,INDIRECT("SEAScore_"&amp;$C157),0),MATCH(R$3,SEACats,0)))</f>
        <v/>
      </c>
      <c r="S157" s="266" t="str">
        <f ca="1">IF($C157="","",INDEX(INDIRECT("MCDAScores_SEA_"&amp;$C157),MATCH('SEA Input'!S161,INDIRECT("SEAScore_"&amp;$C157),0),MATCH(S$3,SEACats,0)))</f>
        <v/>
      </c>
      <c r="T157" s="266" t="str">
        <f ca="1">IF($C157="","",INDEX(INDIRECT("MCDAScores_SEA_"&amp;$C157),MATCH('SEA Input'!T161,INDIRECT("SEAScore_"&amp;$C157),0),MATCH(T$3,SEACats,0)))</f>
        <v/>
      </c>
    </row>
    <row r="158" spans="1:20" s="243" customFormat="1" x14ac:dyDescent="0.25">
      <c r="A158" s="309"/>
      <c r="B158" s="309"/>
      <c r="C158" s="265" t="str">
        <f>IF(B156="","","O_Neg")</f>
        <v/>
      </c>
      <c r="D158" s="266" t="str">
        <f ca="1">IF($C158="","",INDEX(INDIRECT("MCDAScores_SEA_"&amp;$C158),MATCH('SEA Input'!D162,INDIRECT("SEAScore_"&amp;$C158),0),MATCH(D$3,SEACats,0)))</f>
        <v/>
      </c>
      <c r="E158" s="266" t="str">
        <f ca="1">IF($C158="","",INDEX(INDIRECT("MCDAScores_SEA_"&amp;$C158),MATCH('SEA Input'!E162,INDIRECT("SEAScore_"&amp;$C158),0),MATCH(E$3,SEACats,0)))</f>
        <v/>
      </c>
      <c r="F158" s="266" t="str">
        <f ca="1">IF($C158="","",INDEX(INDIRECT("MCDAScores_SEA_"&amp;$C158),MATCH('SEA Input'!F162,INDIRECT("SEAScore_"&amp;$C158),0),MATCH(F$3,SEACats,0)))</f>
        <v/>
      </c>
      <c r="G158" s="266" t="str">
        <f ca="1">IF($C158="","",INDEX(INDIRECT("MCDAScores_SEA_"&amp;$C158),MATCH('SEA Input'!G162,INDIRECT("SEAScore_"&amp;$C158),0),MATCH(G$3,SEACats,0)))</f>
        <v/>
      </c>
      <c r="H158" s="266" t="str">
        <f ca="1">IF($C158="","",INDEX(INDIRECT("MCDAScores_SEA_"&amp;$C158),MATCH('SEA Input'!H162,INDIRECT("SEAScore_"&amp;$C158),0),MATCH(H$3,SEACats,0)))</f>
        <v/>
      </c>
      <c r="I158" s="266" t="str">
        <f ca="1">IF($C158="","",INDEX(INDIRECT("MCDAScores_SEA_"&amp;$C158),MATCH('SEA Input'!I162,INDIRECT("SEAScore_"&amp;$C158),0),MATCH(I$3,SEACats,0)))</f>
        <v/>
      </c>
      <c r="J158" s="266" t="str">
        <f ca="1">IF($C158="","",INDEX(INDIRECT("MCDAScores_SEA_"&amp;$C158),MATCH('SEA Input'!J162,INDIRECT("SEAScore_"&amp;$C158),0),MATCH(J$3,SEACats,0)))</f>
        <v/>
      </c>
      <c r="K158" s="266" t="str">
        <f ca="1">IF($C158="","",INDEX(INDIRECT("MCDAScores_SEA_"&amp;$C158),MATCH('SEA Input'!K162,INDIRECT("SEAScore_"&amp;$C158),0),MATCH(K$3,SEACats,0)))</f>
        <v/>
      </c>
      <c r="L158" s="266" t="str">
        <f ca="1">IF($C158="","",INDEX(INDIRECT("MCDAScores_SEA_"&amp;$C158),MATCH('SEA Input'!L162,INDIRECT("SEAScore_"&amp;$C158),0),MATCH(L$3,SEACats,0)))</f>
        <v/>
      </c>
      <c r="M158" s="266" t="str">
        <f ca="1">IF($C158="","",INDEX(INDIRECT("MCDAScores_SEA_"&amp;$C158),MATCH('SEA Input'!M162,INDIRECT("SEAScore_"&amp;$C158),0),MATCH(M$3,SEACats,0)))</f>
        <v/>
      </c>
      <c r="N158" s="266" t="str">
        <f ca="1">IF($C158="","",INDEX(INDIRECT("MCDAScores_SEA_"&amp;$C158),MATCH('SEA Input'!N162,INDIRECT("SEAScore_"&amp;$C158),0),MATCH(N$3,SEACats,0)))</f>
        <v/>
      </c>
      <c r="O158" s="266" t="str">
        <f ca="1">IF($C158="","",INDEX(INDIRECT("MCDAScores_SEA_"&amp;$C158),MATCH('SEA Input'!O162,INDIRECT("SEAScore_"&amp;$C158),0),MATCH(O$3,SEACats,0)))</f>
        <v/>
      </c>
      <c r="P158" s="266" t="str">
        <f ca="1">IF($C158="","",INDEX(INDIRECT("MCDAScores_SEA_"&amp;$C158),MATCH('SEA Input'!P162,INDIRECT("SEAScore_"&amp;$C158),0),MATCH(P$3,SEACats,0)))</f>
        <v/>
      </c>
      <c r="Q158" s="266" t="str">
        <f ca="1">IF($C158="","",INDEX(INDIRECT("MCDAScores_SEA_"&amp;$C158),MATCH('SEA Input'!Q162,INDIRECT("SEAScore_"&amp;$C158),0),MATCH(Q$3,SEACats,0)))</f>
        <v/>
      </c>
      <c r="R158" s="266" t="str">
        <f ca="1">IF($C158="","",INDEX(INDIRECT("MCDAScores_SEA_"&amp;$C158),MATCH('SEA Input'!R162,INDIRECT("SEAScore_"&amp;$C158),0),MATCH(R$3,SEACats,0)))</f>
        <v/>
      </c>
      <c r="S158" s="266" t="str">
        <f ca="1">IF($C158="","",INDEX(INDIRECT("MCDAScores_SEA_"&amp;$C158),MATCH('SEA Input'!S162,INDIRECT("SEAScore_"&amp;$C158),0),MATCH(S$3,SEACats,0)))</f>
        <v/>
      </c>
      <c r="T158" s="266" t="str">
        <f ca="1">IF($C158="","",INDEX(INDIRECT("MCDAScores_SEA_"&amp;$C158),MATCH('SEA Input'!T162,INDIRECT("SEAScore_"&amp;$C158),0),MATCH(T$3,SEACats,0)))</f>
        <v/>
      </c>
    </row>
    <row r="159" spans="1:20" s="243" customFormat="1" x14ac:dyDescent="0.25">
      <c r="A159" s="309"/>
      <c r="B159" s="309"/>
      <c r="C159" s="265" t="str">
        <f>IF(B156="","","O_Pos")</f>
        <v/>
      </c>
      <c r="D159" s="266" t="str">
        <f ca="1">IF($C159="","",INDEX(INDIRECT("MCDAScores_SEA_"&amp;$C159),MATCH('SEA Input'!D163,INDIRECT("SEAScore_"&amp;$C159),0),MATCH(D$3,SEACats,0)))</f>
        <v/>
      </c>
      <c r="E159" s="266" t="str">
        <f ca="1">IF($C159="","",INDEX(INDIRECT("MCDAScores_SEA_"&amp;$C159),MATCH('SEA Input'!E163,INDIRECT("SEAScore_"&amp;$C159),0),MATCH(E$3,SEACats,0)))</f>
        <v/>
      </c>
      <c r="F159" s="266" t="str">
        <f ca="1">IF($C159="","",INDEX(INDIRECT("MCDAScores_SEA_"&amp;$C159),MATCH('SEA Input'!F163,INDIRECT("SEAScore_"&amp;$C159),0),MATCH(F$3,SEACats,0)))</f>
        <v/>
      </c>
      <c r="G159" s="266" t="str">
        <f ca="1">IF($C159="","",INDEX(INDIRECT("MCDAScores_SEA_"&amp;$C159),MATCH('SEA Input'!G163,INDIRECT("SEAScore_"&amp;$C159),0),MATCH(G$3,SEACats,0)))</f>
        <v/>
      </c>
      <c r="H159" s="266" t="str">
        <f ca="1">IF($C159="","",INDEX(INDIRECT("MCDAScores_SEA_"&amp;$C159),MATCH('SEA Input'!H163,INDIRECT("SEAScore_"&amp;$C159),0),MATCH(H$3,SEACats,0)))</f>
        <v/>
      </c>
      <c r="I159" s="266" t="str">
        <f ca="1">IF($C159="","",INDEX(INDIRECT("MCDAScores_SEA_"&amp;$C159),MATCH('SEA Input'!I163,INDIRECT("SEAScore_"&amp;$C159),0),MATCH(I$3,SEACats,0)))</f>
        <v/>
      </c>
      <c r="J159" s="266" t="str">
        <f ca="1">IF($C159="","",INDEX(INDIRECT("MCDAScores_SEA_"&amp;$C159),MATCH('SEA Input'!J163,INDIRECT("SEAScore_"&amp;$C159),0),MATCH(J$3,SEACats,0)))</f>
        <v/>
      </c>
      <c r="K159" s="266" t="str">
        <f ca="1">IF($C159="","",INDEX(INDIRECT("MCDAScores_SEA_"&amp;$C159),MATCH('SEA Input'!K163,INDIRECT("SEAScore_"&amp;$C159),0),MATCH(K$3,SEACats,0)))</f>
        <v/>
      </c>
      <c r="L159" s="266" t="str">
        <f ca="1">IF($C159="","",INDEX(INDIRECT("MCDAScores_SEA_"&amp;$C159),MATCH('SEA Input'!L163,INDIRECT("SEAScore_"&amp;$C159),0),MATCH(L$3,SEACats,0)))</f>
        <v/>
      </c>
      <c r="M159" s="266" t="str">
        <f ca="1">IF($C159="","",INDEX(INDIRECT("MCDAScores_SEA_"&amp;$C159),MATCH('SEA Input'!M163,INDIRECT("SEAScore_"&amp;$C159),0),MATCH(M$3,SEACats,0)))</f>
        <v/>
      </c>
      <c r="N159" s="266" t="str">
        <f ca="1">IF($C159="","",INDEX(INDIRECT("MCDAScores_SEA_"&amp;$C159),MATCH('SEA Input'!N163,INDIRECT("SEAScore_"&amp;$C159),0),MATCH(N$3,SEACats,0)))</f>
        <v/>
      </c>
      <c r="O159" s="266" t="str">
        <f ca="1">IF($C159="","",INDEX(INDIRECT("MCDAScores_SEA_"&amp;$C159),MATCH('SEA Input'!O163,INDIRECT("SEAScore_"&amp;$C159),0),MATCH(O$3,SEACats,0)))</f>
        <v/>
      </c>
      <c r="P159" s="266" t="str">
        <f ca="1">IF($C159="","",INDEX(INDIRECT("MCDAScores_SEA_"&amp;$C159),MATCH('SEA Input'!P163,INDIRECT("SEAScore_"&amp;$C159),0),MATCH(P$3,SEACats,0)))</f>
        <v/>
      </c>
      <c r="Q159" s="266" t="str">
        <f ca="1">IF($C159="","",INDEX(INDIRECT("MCDAScores_SEA_"&amp;$C159),MATCH('SEA Input'!Q163,INDIRECT("SEAScore_"&amp;$C159),0),MATCH(Q$3,SEACats,0)))</f>
        <v/>
      </c>
      <c r="R159" s="266" t="str">
        <f ca="1">IF($C159="","",INDEX(INDIRECT("MCDAScores_SEA_"&amp;$C159),MATCH('SEA Input'!R163,INDIRECT("SEAScore_"&amp;$C159),0),MATCH(R$3,SEACats,0)))</f>
        <v/>
      </c>
      <c r="S159" s="266" t="str">
        <f ca="1">IF($C159="","",INDEX(INDIRECT("MCDAScores_SEA_"&amp;$C159),MATCH('SEA Input'!S163,INDIRECT("SEAScore_"&amp;$C159),0),MATCH(S$3,SEACats,0)))</f>
        <v/>
      </c>
      <c r="T159" s="266" t="str">
        <f ca="1">IF($C159="","",INDEX(INDIRECT("MCDAScores_SEA_"&amp;$C159),MATCH('SEA Input'!T163,INDIRECT("SEAScore_"&amp;$C159),0),MATCH(T$3,SEACats,0)))</f>
        <v/>
      </c>
    </row>
    <row r="160" spans="1:20" s="243" customFormat="1" x14ac:dyDescent="0.25">
      <c r="A160" s="308" t="str">
        <f>IF('SEA Input'!C164="","",'SEA Input'!A164)</f>
        <v/>
      </c>
      <c r="B160" s="309" t="str">
        <f>IF('SEA Input'!C164="","",'SEA Input'!C164)</f>
        <v/>
      </c>
      <c r="C160" s="265" t="str">
        <f>IF(B160="","","C_Neg")</f>
        <v/>
      </c>
      <c r="D160" s="266" t="str">
        <f ca="1">IF($C160="","",INDEX(INDIRECT("MCDAScores_SEA_"&amp;$C160),MATCH('SEA Input'!D164,INDIRECT("SEAScore_"&amp;$C160),0),MATCH(D$3,SEACats,0)))</f>
        <v/>
      </c>
      <c r="E160" s="266" t="str">
        <f ca="1">IF($C160="","",INDEX(INDIRECT("MCDAScores_SEA_"&amp;$C160),MATCH('SEA Input'!E164,INDIRECT("SEAScore_"&amp;$C160),0),MATCH(E$3,SEACats,0)))</f>
        <v/>
      </c>
      <c r="F160" s="266" t="str">
        <f ca="1">IF($C160="","",INDEX(INDIRECT("MCDAScores_SEA_"&amp;$C160),MATCH('SEA Input'!F164,INDIRECT("SEAScore_"&amp;$C160),0),MATCH(F$3,SEACats,0)))</f>
        <v/>
      </c>
      <c r="G160" s="266" t="str">
        <f ca="1">IF($C160="","",INDEX(INDIRECT("MCDAScores_SEA_"&amp;$C160),MATCH('SEA Input'!G164,INDIRECT("SEAScore_"&amp;$C160),0),MATCH(G$3,SEACats,0)))</f>
        <v/>
      </c>
      <c r="H160" s="266" t="str">
        <f ca="1">IF($C160="","",INDEX(INDIRECT("MCDAScores_SEA_"&amp;$C160),MATCH('SEA Input'!H164,INDIRECT("SEAScore_"&amp;$C160),0),MATCH(H$3,SEACats,0)))</f>
        <v/>
      </c>
      <c r="I160" s="266" t="str">
        <f ca="1">IF($C160="","",INDEX(INDIRECT("MCDAScores_SEA_"&amp;$C160),MATCH('SEA Input'!I164,INDIRECT("SEAScore_"&amp;$C160),0),MATCH(I$3,SEACats,0)))</f>
        <v/>
      </c>
      <c r="J160" s="266" t="str">
        <f ca="1">IF($C160="","",INDEX(INDIRECT("MCDAScores_SEA_"&amp;$C160),MATCH('SEA Input'!J164,INDIRECT("SEAScore_"&amp;$C160),0),MATCH(J$3,SEACats,0)))</f>
        <v/>
      </c>
      <c r="K160" s="266" t="str">
        <f ca="1">IF($C160="","",INDEX(INDIRECT("MCDAScores_SEA_"&amp;$C160),MATCH('SEA Input'!K164,INDIRECT("SEAScore_"&amp;$C160),0),MATCH(K$3,SEACats,0)))</f>
        <v/>
      </c>
      <c r="L160" s="266" t="str">
        <f ca="1">IF($C160="","",INDEX(INDIRECT("MCDAScores_SEA_"&amp;$C160),MATCH('SEA Input'!L164,INDIRECT("SEAScore_"&amp;$C160),0),MATCH(L$3,SEACats,0)))</f>
        <v/>
      </c>
      <c r="M160" s="266" t="str">
        <f ca="1">IF($C160="","",INDEX(INDIRECT("MCDAScores_SEA_"&amp;$C160),MATCH('SEA Input'!M164,INDIRECT("SEAScore_"&amp;$C160),0),MATCH(M$3,SEACats,0)))</f>
        <v/>
      </c>
      <c r="N160" s="266" t="str">
        <f ca="1">IF($C160="","",INDEX(INDIRECT("MCDAScores_SEA_"&amp;$C160),MATCH('SEA Input'!N164,INDIRECT("SEAScore_"&amp;$C160),0),MATCH(N$3,SEACats,0)))</f>
        <v/>
      </c>
      <c r="O160" s="266" t="str">
        <f ca="1">IF($C160="","",INDEX(INDIRECT("MCDAScores_SEA_"&amp;$C160),MATCH('SEA Input'!O164,INDIRECT("SEAScore_"&amp;$C160),0),MATCH(O$3,SEACats,0)))</f>
        <v/>
      </c>
      <c r="P160" s="266" t="str">
        <f ca="1">IF($C160="","",INDEX(INDIRECT("MCDAScores_SEA_"&amp;$C160),MATCH('SEA Input'!P164,INDIRECT("SEAScore_"&amp;$C160),0),MATCH(P$3,SEACats,0)))</f>
        <v/>
      </c>
      <c r="Q160" s="266" t="str">
        <f ca="1">IF($C160="","",INDEX(INDIRECT("MCDAScores_SEA_"&amp;$C160),MATCH('SEA Input'!Q164,INDIRECT("SEAScore_"&amp;$C160),0),MATCH(Q$3,SEACats,0)))</f>
        <v/>
      </c>
      <c r="R160" s="266" t="str">
        <f ca="1">IF($C160="","",INDEX(INDIRECT("MCDAScores_SEA_"&amp;$C160),MATCH('SEA Input'!R164,INDIRECT("SEAScore_"&amp;$C160),0),MATCH(R$3,SEACats,0)))</f>
        <v/>
      </c>
      <c r="S160" s="266" t="str">
        <f ca="1">IF($C160="","",INDEX(INDIRECT("MCDAScores_SEA_"&amp;$C160),MATCH('SEA Input'!S164,INDIRECT("SEAScore_"&amp;$C160),0),MATCH(S$3,SEACats,0)))</f>
        <v/>
      </c>
      <c r="T160" s="266" t="str">
        <f ca="1">IF($C160="","",INDEX(INDIRECT("MCDAScores_SEA_"&amp;$C160),MATCH('SEA Input'!T164,INDIRECT("SEAScore_"&amp;$C160),0),MATCH(T$3,SEACats,0)))</f>
        <v/>
      </c>
    </row>
    <row r="161" spans="1:20" s="243" customFormat="1" x14ac:dyDescent="0.25">
      <c r="A161" s="309"/>
      <c r="B161" s="309"/>
      <c r="C161" s="265" t="str">
        <f>IF(B160="","","C_Pos")</f>
        <v/>
      </c>
      <c r="D161" s="266" t="str">
        <f ca="1">IF($C161="","",INDEX(INDIRECT("MCDAScores_SEA_"&amp;$C161),MATCH('SEA Input'!D165,INDIRECT("SEAScore_"&amp;$C161),0),MATCH(D$3,SEACats,0)))</f>
        <v/>
      </c>
      <c r="E161" s="266" t="str">
        <f ca="1">IF($C161="","",INDEX(INDIRECT("MCDAScores_SEA_"&amp;$C161),MATCH('SEA Input'!E165,INDIRECT("SEAScore_"&amp;$C161),0),MATCH(E$3,SEACats,0)))</f>
        <v/>
      </c>
      <c r="F161" s="266" t="str">
        <f ca="1">IF($C161="","",INDEX(INDIRECT("MCDAScores_SEA_"&amp;$C161),MATCH('SEA Input'!F165,INDIRECT("SEAScore_"&amp;$C161),0),MATCH(F$3,SEACats,0)))</f>
        <v/>
      </c>
      <c r="G161" s="266" t="str">
        <f ca="1">IF($C161="","",INDEX(INDIRECT("MCDAScores_SEA_"&amp;$C161),MATCH('SEA Input'!G165,INDIRECT("SEAScore_"&amp;$C161),0),MATCH(G$3,SEACats,0)))</f>
        <v/>
      </c>
      <c r="H161" s="266" t="str">
        <f ca="1">IF($C161="","",INDEX(INDIRECT("MCDAScores_SEA_"&amp;$C161),MATCH('SEA Input'!H165,INDIRECT("SEAScore_"&amp;$C161),0),MATCH(H$3,SEACats,0)))</f>
        <v/>
      </c>
      <c r="I161" s="266" t="str">
        <f ca="1">IF($C161="","",INDEX(INDIRECT("MCDAScores_SEA_"&amp;$C161),MATCH('SEA Input'!I165,INDIRECT("SEAScore_"&amp;$C161),0),MATCH(I$3,SEACats,0)))</f>
        <v/>
      </c>
      <c r="J161" s="266" t="str">
        <f ca="1">IF($C161="","",INDEX(INDIRECT("MCDAScores_SEA_"&amp;$C161),MATCH('SEA Input'!J165,INDIRECT("SEAScore_"&amp;$C161),0),MATCH(J$3,SEACats,0)))</f>
        <v/>
      </c>
      <c r="K161" s="266" t="str">
        <f ca="1">IF($C161="","",INDEX(INDIRECT("MCDAScores_SEA_"&amp;$C161),MATCH('SEA Input'!K165,INDIRECT("SEAScore_"&amp;$C161),0),MATCH(K$3,SEACats,0)))</f>
        <v/>
      </c>
      <c r="L161" s="266" t="str">
        <f ca="1">IF($C161="","",INDEX(INDIRECT("MCDAScores_SEA_"&amp;$C161),MATCH('SEA Input'!L165,INDIRECT("SEAScore_"&amp;$C161),0),MATCH(L$3,SEACats,0)))</f>
        <v/>
      </c>
      <c r="M161" s="266" t="str">
        <f ca="1">IF($C161="","",INDEX(INDIRECT("MCDAScores_SEA_"&amp;$C161),MATCH('SEA Input'!M165,INDIRECT("SEAScore_"&amp;$C161),0),MATCH(M$3,SEACats,0)))</f>
        <v/>
      </c>
      <c r="N161" s="266" t="str">
        <f ca="1">IF($C161="","",INDEX(INDIRECT("MCDAScores_SEA_"&amp;$C161),MATCH('SEA Input'!N165,INDIRECT("SEAScore_"&amp;$C161),0),MATCH(N$3,SEACats,0)))</f>
        <v/>
      </c>
      <c r="O161" s="266" t="str">
        <f ca="1">IF($C161="","",INDEX(INDIRECT("MCDAScores_SEA_"&amp;$C161),MATCH('SEA Input'!O165,INDIRECT("SEAScore_"&amp;$C161),0),MATCH(O$3,SEACats,0)))</f>
        <v/>
      </c>
      <c r="P161" s="266" t="str">
        <f ca="1">IF($C161="","",INDEX(INDIRECT("MCDAScores_SEA_"&amp;$C161),MATCH('SEA Input'!P165,INDIRECT("SEAScore_"&amp;$C161),0),MATCH(P$3,SEACats,0)))</f>
        <v/>
      </c>
      <c r="Q161" s="266" t="str">
        <f ca="1">IF($C161="","",INDEX(INDIRECT("MCDAScores_SEA_"&amp;$C161),MATCH('SEA Input'!Q165,INDIRECT("SEAScore_"&amp;$C161),0),MATCH(Q$3,SEACats,0)))</f>
        <v/>
      </c>
      <c r="R161" s="266" t="str">
        <f ca="1">IF($C161="","",INDEX(INDIRECT("MCDAScores_SEA_"&amp;$C161),MATCH('SEA Input'!R165,INDIRECT("SEAScore_"&amp;$C161),0),MATCH(R$3,SEACats,0)))</f>
        <v/>
      </c>
      <c r="S161" s="266" t="str">
        <f ca="1">IF($C161="","",INDEX(INDIRECT("MCDAScores_SEA_"&amp;$C161),MATCH('SEA Input'!S165,INDIRECT("SEAScore_"&amp;$C161),0),MATCH(S$3,SEACats,0)))</f>
        <v/>
      </c>
      <c r="T161" s="266" t="str">
        <f ca="1">IF($C161="","",INDEX(INDIRECT("MCDAScores_SEA_"&amp;$C161),MATCH('SEA Input'!T165,INDIRECT("SEAScore_"&amp;$C161),0),MATCH(T$3,SEACats,0)))</f>
        <v/>
      </c>
    </row>
    <row r="162" spans="1:20" s="243" customFormat="1" x14ac:dyDescent="0.25">
      <c r="A162" s="309"/>
      <c r="B162" s="309"/>
      <c r="C162" s="265" t="str">
        <f>IF(B160="","","O_Neg")</f>
        <v/>
      </c>
      <c r="D162" s="266" t="str">
        <f ca="1">IF($C162="","",INDEX(INDIRECT("MCDAScores_SEA_"&amp;$C162),MATCH('SEA Input'!D166,INDIRECT("SEAScore_"&amp;$C162),0),MATCH(D$3,SEACats,0)))</f>
        <v/>
      </c>
      <c r="E162" s="266" t="str">
        <f ca="1">IF($C162="","",INDEX(INDIRECT("MCDAScores_SEA_"&amp;$C162),MATCH('SEA Input'!E166,INDIRECT("SEAScore_"&amp;$C162),0),MATCH(E$3,SEACats,0)))</f>
        <v/>
      </c>
      <c r="F162" s="266" t="str">
        <f ca="1">IF($C162="","",INDEX(INDIRECT("MCDAScores_SEA_"&amp;$C162),MATCH('SEA Input'!F166,INDIRECT("SEAScore_"&amp;$C162),0),MATCH(F$3,SEACats,0)))</f>
        <v/>
      </c>
      <c r="G162" s="266" t="str">
        <f ca="1">IF($C162="","",INDEX(INDIRECT("MCDAScores_SEA_"&amp;$C162),MATCH('SEA Input'!G166,INDIRECT("SEAScore_"&amp;$C162),0),MATCH(G$3,SEACats,0)))</f>
        <v/>
      </c>
      <c r="H162" s="266" t="str">
        <f ca="1">IF($C162="","",INDEX(INDIRECT("MCDAScores_SEA_"&amp;$C162),MATCH('SEA Input'!H166,INDIRECT("SEAScore_"&amp;$C162),0),MATCH(H$3,SEACats,0)))</f>
        <v/>
      </c>
      <c r="I162" s="266" t="str">
        <f ca="1">IF($C162="","",INDEX(INDIRECT("MCDAScores_SEA_"&amp;$C162),MATCH('SEA Input'!I166,INDIRECT("SEAScore_"&amp;$C162),0),MATCH(I$3,SEACats,0)))</f>
        <v/>
      </c>
      <c r="J162" s="266" t="str">
        <f ca="1">IF($C162="","",INDEX(INDIRECT("MCDAScores_SEA_"&amp;$C162),MATCH('SEA Input'!J166,INDIRECT("SEAScore_"&amp;$C162),0),MATCH(J$3,SEACats,0)))</f>
        <v/>
      </c>
      <c r="K162" s="266" t="str">
        <f ca="1">IF($C162="","",INDEX(INDIRECT("MCDAScores_SEA_"&amp;$C162),MATCH('SEA Input'!K166,INDIRECT("SEAScore_"&amp;$C162),0),MATCH(K$3,SEACats,0)))</f>
        <v/>
      </c>
      <c r="L162" s="266" t="str">
        <f ca="1">IF($C162="","",INDEX(INDIRECT("MCDAScores_SEA_"&amp;$C162),MATCH('SEA Input'!L166,INDIRECT("SEAScore_"&amp;$C162),0),MATCH(L$3,SEACats,0)))</f>
        <v/>
      </c>
      <c r="M162" s="266" t="str">
        <f ca="1">IF($C162="","",INDEX(INDIRECT("MCDAScores_SEA_"&amp;$C162),MATCH('SEA Input'!M166,INDIRECT("SEAScore_"&amp;$C162),0),MATCH(M$3,SEACats,0)))</f>
        <v/>
      </c>
      <c r="N162" s="266" t="str">
        <f ca="1">IF($C162="","",INDEX(INDIRECT("MCDAScores_SEA_"&amp;$C162),MATCH('SEA Input'!N166,INDIRECT("SEAScore_"&amp;$C162),0),MATCH(N$3,SEACats,0)))</f>
        <v/>
      </c>
      <c r="O162" s="266" t="str">
        <f ca="1">IF($C162="","",INDEX(INDIRECT("MCDAScores_SEA_"&amp;$C162),MATCH('SEA Input'!O166,INDIRECT("SEAScore_"&amp;$C162),0),MATCH(O$3,SEACats,0)))</f>
        <v/>
      </c>
      <c r="P162" s="266" t="str">
        <f ca="1">IF($C162="","",INDEX(INDIRECT("MCDAScores_SEA_"&amp;$C162),MATCH('SEA Input'!P166,INDIRECT("SEAScore_"&amp;$C162),0),MATCH(P$3,SEACats,0)))</f>
        <v/>
      </c>
      <c r="Q162" s="266" t="str">
        <f ca="1">IF($C162="","",INDEX(INDIRECT("MCDAScores_SEA_"&amp;$C162),MATCH('SEA Input'!Q166,INDIRECT("SEAScore_"&amp;$C162),0),MATCH(Q$3,SEACats,0)))</f>
        <v/>
      </c>
      <c r="R162" s="266" t="str">
        <f ca="1">IF($C162="","",INDEX(INDIRECT("MCDAScores_SEA_"&amp;$C162),MATCH('SEA Input'!R166,INDIRECT("SEAScore_"&amp;$C162),0),MATCH(R$3,SEACats,0)))</f>
        <v/>
      </c>
      <c r="S162" s="266" t="str">
        <f ca="1">IF($C162="","",INDEX(INDIRECT("MCDAScores_SEA_"&amp;$C162),MATCH('SEA Input'!S166,INDIRECT("SEAScore_"&amp;$C162),0),MATCH(S$3,SEACats,0)))</f>
        <v/>
      </c>
      <c r="T162" s="266" t="str">
        <f ca="1">IF($C162="","",INDEX(INDIRECT("MCDAScores_SEA_"&amp;$C162),MATCH('SEA Input'!T166,INDIRECT("SEAScore_"&amp;$C162),0),MATCH(T$3,SEACats,0)))</f>
        <v/>
      </c>
    </row>
    <row r="163" spans="1:20" s="243" customFormat="1" x14ac:dyDescent="0.25">
      <c r="A163" s="309"/>
      <c r="B163" s="309"/>
      <c r="C163" s="265" t="str">
        <f>IF(B160="","","O_Pos")</f>
        <v/>
      </c>
      <c r="D163" s="266" t="str">
        <f ca="1">IF($C163="","",INDEX(INDIRECT("MCDAScores_SEA_"&amp;$C163),MATCH('SEA Input'!D167,INDIRECT("SEAScore_"&amp;$C163),0),MATCH(D$3,SEACats,0)))</f>
        <v/>
      </c>
      <c r="E163" s="266" t="str">
        <f ca="1">IF($C163="","",INDEX(INDIRECT("MCDAScores_SEA_"&amp;$C163),MATCH('SEA Input'!E167,INDIRECT("SEAScore_"&amp;$C163),0),MATCH(E$3,SEACats,0)))</f>
        <v/>
      </c>
      <c r="F163" s="266" t="str">
        <f ca="1">IF($C163="","",INDEX(INDIRECT("MCDAScores_SEA_"&amp;$C163),MATCH('SEA Input'!F167,INDIRECT("SEAScore_"&amp;$C163),0),MATCH(F$3,SEACats,0)))</f>
        <v/>
      </c>
      <c r="G163" s="266" t="str">
        <f ca="1">IF($C163="","",INDEX(INDIRECT("MCDAScores_SEA_"&amp;$C163),MATCH('SEA Input'!G167,INDIRECT("SEAScore_"&amp;$C163),0),MATCH(G$3,SEACats,0)))</f>
        <v/>
      </c>
      <c r="H163" s="266" t="str">
        <f ca="1">IF($C163="","",INDEX(INDIRECT("MCDAScores_SEA_"&amp;$C163),MATCH('SEA Input'!H167,INDIRECT("SEAScore_"&amp;$C163),0),MATCH(H$3,SEACats,0)))</f>
        <v/>
      </c>
      <c r="I163" s="266" t="str">
        <f ca="1">IF($C163="","",INDEX(INDIRECT("MCDAScores_SEA_"&amp;$C163),MATCH('SEA Input'!I167,INDIRECT("SEAScore_"&amp;$C163),0),MATCH(I$3,SEACats,0)))</f>
        <v/>
      </c>
      <c r="J163" s="266" t="str">
        <f ca="1">IF($C163="","",INDEX(INDIRECT("MCDAScores_SEA_"&amp;$C163),MATCH('SEA Input'!J167,INDIRECT("SEAScore_"&amp;$C163),0),MATCH(J$3,SEACats,0)))</f>
        <v/>
      </c>
      <c r="K163" s="266" t="str">
        <f ca="1">IF($C163="","",INDEX(INDIRECT("MCDAScores_SEA_"&amp;$C163),MATCH('SEA Input'!K167,INDIRECT("SEAScore_"&amp;$C163),0),MATCH(K$3,SEACats,0)))</f>
        <v/>
      </c>
      <c r="L163" s="266" t="str">
        <f ca="1">IF($C163="","",INDEX(INDIRECT("MCDAScores_SEA_"&amp;$C163),MATCH('SEA Input'!L167,INDIRECT("SEAScore_"&amp;$C163),0),MATCH(L$3,SEACats,0)))</f>
        <v/>
      </c>
      <c r="M163" s="266" t="str">
        <f ca="1">IF($C163="","",INDEX(INDIRECT("MCDAScores_SEA_"&amp;$C163),MATCH('SEA Input'!M167,INDIRECT("SEAScore_"&amp;$C163),0),MATCH(M$3,SEACats,0)))</f>
        <v/>
      </c>
      <c r="N163" s="266" t="str">
        <f ca="1">IF($C163="","",INDEX(INDIRECT("MCDAScores_SEA_"&amp;$C163),MATCH('SEA Input'!N167,INDIRECT("SEAScore_"&amp;$C163),0),MATCH(N$3,SEACats,0)))</f>
        <v/>
      </c>
      <c r="O163" s="266" t="str">
        <f ca="1">IF($C163="","",INDEX(INDIRECT("MCDAScores_SEA_"&amp;$C163),MATCH('SEA Input'!O167,INDIRECT("SEAScore_"&amp;$C163),0),MATCH(O$3,SEACats,0)))</f>
        <v/>
      </c>
      <c r="P163" s="266" t="str">
        <f ca="1">IF($C163="","",INDEX(INDIRECT("MCDAScores_SEA_"&amp;$C163),MATCH('SEA Input'!P167,INDIRECT("SEAScore_"&amp;$C163),0),MATCH(P$3,SEACats,0)))</f>
        <v/>
      </c>
      <c r="Q163" s="266" t="str">
        <f ca="1">IF($C163="","",INDEX(INDIRECT("MCDAScores_SEA_"&amp;$C163),MATCH('SEA Input'!Q167,INDIRECT("SEAScore_"&amp;$C163),0),MATCH(Q$3,SEACats,0)))</f>
        <v/>
      </c>
      <c r="R163" s="266" t="str">
        <f ca="1">IF($C163="","",INDEX(INDIRECT("MCDAScores_SEA_"&amp;$C163),MATCH('SEA Input'!R167,INDIRECT("SEAScore_"&amp;$C163),0),MATCH(R$3,SEACats,0)))</f>
        <v/>
      </c>
      <c r="S163" s="266" t="str">
        <f ca="1">IF($C163="","",INDEX(INDIRECT("MCDAScores_SEA_"&amp;$C163),MATCH('SEA Input'!S167,INDIRECT("SEAScore_"&amp;$C163),0),MATCH(S$3,SEACats,0)))</f>
        <v/>
      </c>
      <c r="T163" s="266" t="str">
        <f ca="1">IF($C163="","",INDEX(INDIRECT("MCDAScores_SEA_"&amp;$C163),MATCH('SEA Input'!T167,INDIRECT("SEAScore_"&amp;$C163),0),MATCH(T$3,SEACats,0)))</f>
        <v/>
      </c>
    </row>
    <row r="164" spans="1:20" s="243" customFormat="1" x14ac:dyDescent="0.25">
      <c r="A164" s="308" t="str">
        <f>IF('SEA Input'!C168="","",'SEA Input'!A168)</f>
        <v/>
      </c>
      <c r="B164" s="309" t="str">
        <f>IF('SEA Input'!C168="","",'SEA Input'!C168)</f>
        <v/>
      </c>
      <c r="C164" s="265" t="str">
        <f>IF(B164="","","C_Neg")</f>
        <v/>
      </c>
      <c r="D164" s="266" t="str">
        <f ca="1">IF($C164="","",INDEX(INDIRECT("MCDAScores_SEA_"&amp;$C164),MATCH('SEA Input'!D168,INDIRECT("SEAScore_"&amp;$C164),0),MATCH(D$3,SEACats,0)))</f>
        <v/>
      </c>
      <c r="E164" s="266" t="str">
        <f ca="1">IF($C164="","",INDEX(INDIRECT("MCDAScores_SEA_"&amp;$C164),MATCH('SEA Input'!E168,INDIRECT("SEAScore_"&amp;$C164),0),MATCH(E$3,SEACats,0)))</f>
        <v/>
      </c>
      <c r="F164" s="266" t="str">
        <f ca="1">IF($C164="","",INDEX(INDIRECT("MCDAScores_SEA_"&amp;$C164),MATCH('SEA Input'!F168,INDIRECT("SEAScore_"&amp;$C164),0),MATCH(F$3,SEACats,0)))</f>
        <v/>
      </c>
      <c r="G164" s="266" t="str">
        <f ca="1">IF($C164="","",INDEX(INDIRECT("MCDAScores_SEA_"&amp;$C164),MATCH('SEA Input'!G168,INDIRECT("SEAScore_"&amp;$C164),0),MATCH(G$3,SEACats,0)))</f>
        <v/>
      </c>
      <c r="H164" s="266" t="str">
        <f ca="1">IF($C164="","",INDEX(INDIRECT("MCDAScores_SEA_"&amp;$C164),MATCH('SEA Input'!H168,INDIRECT("SEAScore_"&amp;$C164),0),MATCH(H$3,SEACats,0)))</f>
        <v/>
      </c>
      <c r="I164" s="266" t="str">
        <f ca="1">IF($C164="","",INDEX(INDIRECT("MCDAScores_SEA_"&amp;$C164),MATCH('SEA Input'!I168,INDIRECT("SEAScore_"&amp;$C164),0),MATCH(I$3,SEACats,0)))</f>
        <v/>
      </c>
      <c r="J164" s="266" t="str">
        <f ca="1">IF($C164="","",INDEX(INDIRECT("MCDAScores_SEA_"&amp;$C164),MATCH('SEA Input'!J168,INDIRECT("SEAScore_"&amp;$C164),0),MATCH(J$3,SEACats,0)))</f>
        <v/>
      </c>
      <c r="K164" s="266" t="str">
        <f ca="1">IF($C164="","",INDEX(INDIRECT("MCDAScores_SEA_"&amp;$C164),MATCH('SEA Input'!K168,INDIRECT("SEAScore_"&amp;$C164),0),MATCH(K$3,SEACats,0)))</f>
        <v/>
      </c>
      <c r="L164" s="266" t="str">
        <f ca="1">IF($C164="","",INDEX(INDIRECT("MCDAScores_SEA_"&amp;$C164),MATCH('SEA Input'!L168,INDIRECT("SEAScore_"&amp;$C164),0),MATCH(L$3,SEACats,0)))</f>
        <v/>
      </c>
      <c r="M164" s="266" t="str">
        <f ca="1">IF($C164="","",INDEX(INDIRECT("MCDAScores_SEA_"&amp;$C164),MATCH('SEA Input'!M168,INDIRECT("SEAScore_"&amp;$C164),0),MATCH(M$3,SEACats,0)))</f>
        <v/>
      </c>
      <c r="N164" s="266" t="str">
        <f ca="1">IF($C164="","",INDEX(INDIRECT("MCDAScores_SEA_"&amp;$C164),MATCH('SEA Input'!N168,INDIRECT("SEAScore_"&amp;$C164),0),MATCH(N$3,SEACats,0)))</f>
        <v/>
      </c>
      <c r="O164" s="266" t="str">
        <f ca="1">IF($C164="","",INDEX(INDIRECT("MCDAScores_SEA_"&amp;$C164),MATCH('SEA Input'!O168,INDIRECT("SEAScore_"&amp;$C164),0),MATCH(O$3,SEACats,0)))</f>
        <v/>
      </c>
      <c r="P164" s="266" t="str">
        <f ca="1">IF($C164="","",INDEX(INDIRECT("MCDAScores_SEA_"&amp;$C164),MATCH('SEA Input'!P168,INDIRECT("SEAScore_"&amp;$C164),0),MATCH(P$3,SEACats,0)))</f>
        <v/>
      </c>
      <c r="Q164" s="266" t="str">
        <f ca="1">IF($C164="","",INDEX(INDIRECT("MCDAScores_SEA_"&amp;$C164),MATCH('SEA Input'!Q168,INDIRECT("SEAScore_"&amp;$C164),0),MATCH(Q$3,SEACats,0)))</f>
        <v/>
      </c>
      <c r="R164" s="266" t="str">
        <f ca="1">IF($C164="","",INDEX(INDIRECT("MCDAScores_SEA_"&amp;$C164),MATCH('SEA Input'!R168,INDIRECT("SEAScore_"&amp;$C164),0),MATCH(R$3,SEACats,0)))</f>
        <v/>
      </c>
      <c r="S164" s="266" t="str">
        <f ca="1">IF($C164="","",INDEX(INDIRECT("MCDAScores_SEA_"&amp;$C164),MATCH('SEA Input'!S168,INDIRECT("SEAScore_"&amp;$C164),0),MATCH(S$3,SEACats,0)))</f>
        <v/>
      </c>
      <c r="T164" s="266" t="str">
        <f ca="1">IF($C164="","",INDEX(INDIRECT("MCDAScores_SEA_"&amp;$C164),MATCH('SEA Input'!T168,INDIRECT("SEAScore_"&amp;$C164),0),MATCH(T$3,SEACats,0)))</f>
        <v/>
      </c>
    </row>
    <row r="165" spans="1:20" s="243" customFormat="1" x14ac:dyDescent="0.25">
      <c r="A165" s="309"/>
      <c r="B165" s="309"/>
      <c r="C165" s="265" t="str">
        <f>IF(B164="","","C_Pos")</f>
        <v/>
      </c>
      <c r="D165" s="266" t="str">
        <f ca="1">IF($C165="","",INDEX(INDIRECT("MCDAScores_SEA_"&amp;$C165),MATCH('SEA Input'!D169,INDIRECT("SEAScore_"&amp;$C165),0),MATCH(D$3,SEACats,0)))</f>
        <v/>
      </c>
      <c r="E165" s="266" t="str">
        <f ca="1">IF($C165="","",INDEX(INDIRECT("MCDAScores_SEA_"&amp;$C165),MATCH('SEA Input'!E169,INDIRECT("SEAScore_"&amp;$C165),0),MATCH(E$3,SEACats,0)))</f>
        <v/>
      </c>
      <c r="F165" s="266" t="str">
        <f ca="1">IF($C165="","",INDEX(INDIRECT("MCDAScores_SEA_"&amp;$C165),MATCH('SEA Input'!F169,INDIRECT("SEAScore_"&amp;$C165),0),MATCH(F$3,SEACats,0)))</f>
        <v/>
      </c>
      <c r="G165" s="266" t="str">
        <f ca="1">IF($C165="","",INDEX(INDIRECT("MCDAScores_SEA_"&amp;$C165),MATCH('SEA Input'!G169,INDIRECT("SEAScore_"&amp;$C165),0),MATCH(G$3,SEACats,0)))</f>
        <v/>
      </c>
      <c r="H165" s="266" t="str">
        <f ca="1">IF($C165="","",INDEX(INDIRECT("MCDAScores_SEA_"&amp;$C165),MATCH('SEA Input'!H169,INDIRECT("SEAScore_"&amp;$C165),0),MATCH(H$3,SEACats,0)))</f>
        <v/>
      </c>
      <c r="I165" s="266" t="str">
        <f ca="1">IF($C165="","",INDEX(INDIRECT("MCDAScores_SEA_"&amp;$C165),MATCH('SEA Input'!I169,INDIRECT("SEAScore_"&amp;$C165),0),MATCH(I$3,SEACats,0)))</f>
        <v/>
      </c>
      <c r="J165" s="266" t="str">
        <f ca="1">IF($C165="","",INDEX(INDIRECT("MCDAScores_SEA_"&amp;$C165),MATCH('SEA Input'!J169,INDIRECT("SEAScore_"&amp;$C165),0),MATCH(J$3,SEACats,0)))</f>
        <v/>
      </c>
      <c r="K165" s="266" t="str">
        <f ca="1">IF($C165="","",INDEX(INDIRECT("MCDAScores_SEA_"&amp;$C165),MATCH('SEA Input'!K169,INDIRECT("SEAScore_"&amp;$C165),0),MATCH(K$3,SEACats,0)))</f>
        <v/>
      </c>
      <c r="L165" s="266" t="str">
        <f ca="1">IF($C165="","",INDEX(INDIRECT("MCDAScores_SEA_"&amp;$C165),MATCH('SEA Input'!L169,INDIRECT("SEAScore_"&amp;$C165),0),MATCH(L$3,SEACats,0)))</f>
        <v/>
      </c>
      <c r="M165" s="266" t="str">
        <f ca="1">IF($C165="","",INDEX(INDIRECT("MCDAScores_SEA_"&amp;$C165),MATCH('SEA Input'!M169,INDIRECT("SEAScore_"&amp;$C165),0),MATCH(M$3,SEACats,0)))</f>
        <v/>
      </c>
      <c r="N165" s="266" t="str">
        <f ca="1">IF($C165="","",INDEX(INDIRECT("MCDAScores_SEA_"&amp;$C165),MATCH('SEA Input'!N169,INDIRECT("SEAScore_"&amp;$C165),0),MATCH(N$3,SEACats,0)))</f>
        <v/>
      </c>
      <c r="O165" s="266" t="str">
        <f ca="1">IF($C165="","",INDEX(INDIRECT("MCDAScores_SEA_"&amp;$C165),MATCH('SEA Input'!O169,INDIRECT("SEAScore_"&amp;$C165),0),MATCH(O$3,SEACats,0)))</f>
        <v/>
      </c>
      <c r="P165" s="266" t="str">
        <f ca="1">IF($C165="","",INDEX(INDIRECT("MCDAScores_SEA_"&amp;$C165),MATCH('SEA Input'!P169,INDIRECT("SEAScore_"&amp;$C165),0),MATCH(P$3,SEACats,0)))</f>
        <v/>
      </c>
      <c r="Q165" s="266" t="str">
        <f ca="1">IF($C165="","",INDEX(INDIRECT("MCDAScores_SEA_"&amp;$C165),MATCH('SEA Input'!Q169,INDIRECT("SEAScore_"&amp;$C165),0),MATCH(Q$3,SEACats,0)))</f>
        <v/>
      </c>
      <c r="R165" s="266" t="str">
        <f ca="1">IF($C165="","",INDEX(INDIRECT("MCDAScores_SEA_"&amp;$C165),MATCH('SEA Input'!R169,INDIRECT("SEAScore_"&amp;$C165),0),MATCH(R$3,SEACats,0)))</f>
        <v/>
      </c>
      <c r="S165" s="266" t="str">
        <f ca="1">IF($C165="","",INDEX(INDIRECT("MCDAScores_SEA_"&amp;$C165),MATCH('SEA Input'!S169,INDIRECT("SEAScore_"&amp;$C165),0),MATCH(S$3,SEACats,0)))</f>
        <v/>
      </c>
      <c r="T165" s="266" t="str">
        <f ca="1">IF($C165="","",INDEX(INDIRECT("MCDAScores_SEA_"&amp;$C165),MATCH('SEA Input'!T169,INDIRECT("SEAScore_"&amp;$C165),0),MATCH(T$3,SEACats,0)))</f>
        <v/>
      </c>
    </row>
    <row r="166" spans="1:20" s="243" customFormat="1" x14ac:dyDescent="0.25">
      <c r="A166" s="309"/>
      <c r="B166" s="309"/>
      <c r="C166" s="265" t="str">
        <f>IF(B164="","","O_Neg")</f>
        <v/>
      </c>
      <c r="D166" s="266" t="str">
        <f ca="1">IF($C166="","",INDEX(INDIRECT("MCDAScores_SEA_"&amp;$C166),MATCH('SEA Input'!D170,INDIRECT("SEAScore_"&amp;$C166),0),MATCH(D$3,SEACats,0)))</f>
        <v/>
      </c>
      <c r="E166" s="266" t="str">
        <f ca="1">IF($C166="","",INDEX(INDIRECT("MCDAScores_SEA_"&amp;$C166),MATCH('SEA Input'!E170,INDIRECT("SEAScore_"&amp;$C166),0),MATCH(E$3,SEACats,0)))</f>
        <v/>
      </c>
      <c r="F166" s="266" t="str">
        <f ca="1">IF($C166="","",INDEX(INDIRECT("MCDAScores_SEA_"&amp;$C166),MATCH('SEA Input'!F170,INDIRECT("SEAScore_"&amp;$C166),0),MATCH(F$3,SEACats,0)))</f>
        <v/>
      </c>
      <c r="G166" s="266" t="str">
        <f ca="1">IF($C166="","",INDEX(INDIRECT("MCDAScores_SEA_"&amp;$C166),MATCH('SEA Input'!G170,INDIRECT("SEAScore_"&amp;$C166),0),MATCH(G$3,SEACats,0)))</f>
        <v/>
      </c>
      <c r="H166" s="266" t="str">
        <f ca="1">IF($C166="","",INDEX(INDIRECT("MCDAScores_SEA_"&amp;$C166),MATCH('SEA Input'!H170,INDIRECT("SEAScore_"&amp;$C166),0),MATCH(H$3,SEACats,0)))</f>
        <v/>
      </c>
      <c r="I166" s="266" t="str">
        <f ca="1">IF($C166="","",INDEX(INDIRECT("MCDAScores_SEA_"&amp;$C166),MATCH('SEA Input'!I170,INDIRECT("SEAScore_"&amp;$C166),0),MATCH(I$3,SEACats,0)))</f>
        <v/>
      </c>
      <c r="J166" s="266" t="str">
        <f ca="1">IF($C166="","",INDEX(INDIRECT("MCDAScores_SEA_"&amp;$C166),MATCH('SEA Input'!J170,INDIRECT("SEAScore_"&amp;$C166),0),MATCH(J$3,SEACats,0)))</f>
        <v/>
      </c>
      <c r="K166" s="266" t="str">
        <f ca="1">IF($C166="","",INDEX(INDIRECT("MCDAScores_SEA_"&amp;$C166),MATCH('SEA Input'!K170,INDIRECT("SEAScore_"&amp;$C166),0),MATCH(K$3,SEACats,0)))</f>
        <v/>
      </c>
      <c r="L166" s="266" t="str">
        <f ca="1">IF($C166="","",INDEX(INDIRECT("MCDAScores_SEA_"&amp;$C166),MATCH('SEA Input'!L170,INDIRECT("SEAScore_"&amp;$C166),0),MATCH(L$3,SEACats,0)))</f>
        <v/>
      </c>
      <c r="M166" s="266" t="str">
        <f ca="1">IF($C166="","",INDEX(INDIRECT("MCDAScores_SEA_"&amp;$C166),MATCH('SEA Input'!M170,INDIRECT("SEAScore_"&amp;$C166),0),MATCH(M$3,SEACats,0)))</f>
        <v/>
      </c>
      <c r="N166" s="266" t="str">
        <f ca="1">IF($C166="","",INDEX(INDIRECT("MCDAScores_SEA_"&amp;$C166),MATCH('SEA Input'!N170,INDIRECT("SEAScore_"&amp;$C166),0),MATCH(N$3,SEACats,0)))</f>
        <v/>
      </c>
      <c r="O166" s="266" t="str">
        <f ca="1">IF($C166="","",INDEX(INDIRECT("MCDAScores_SEA_"&amp;$C166),MATCH('SEA Input'!O170,INDIRECT("SEAScore_"&amp;$C166),0),MATCH(O$3,SEACats,0)))</f>
        <v/>
      </c>
      <c r="P166" s="266" t="str">
        <f ca="1">IF($C166="","",INDEX(INDIRECT("MCDAScores_SEA_"&amp;$C166),MATCH('SEA Input'!P170,INDIRECT("SEAScore_"&amp;$C166),0),MATCH(P$3,SEACats,0)))</f>
        <v/>
      </c>
      <c r="Q166" s="266" t="str">
        <f ca="1">IF($C166="","",INDEX(INDIRECT("MCDAScores_SEA_"&amp;$C166),MATCH('SEA Input'!Q170,INDIRECT("SEAScore_"&amp;$C166),0),MATCH(Q$3,SEACats,0)))</f>
        <v/>
      </c>
      <c r="R166" s="266" t="str">
        <f ca="1">IF($C166="","",INDEX(INDIRECT("MCDAScores_SEA_"&amp;$C166),MATCH('SEA Input'!R170,INDIRECT("SEAScore_"&amp;$C166),0),MATCH(R$3,SEACats,0)))</f>
        <v/>
      </c>
      <c r="S166" s="266" t="str">
        <f ca="1">IF($C166="","",INDEX(INDIRECT("MCDAScores_SEA_"&amp;$C166),MATCH('SEA Input'!S170,INDIRECT("SEAScore_"&amp;$C166),0),MATCH(S$3,SEACats,0)))</f>
        <v/>
      </c>
      <c r="T166" s="266" t="str">
        <f ca="1">IF($C166="","",INDEX(INDIRECT("MCDAScores_SEA_"&amp;$C166),MATCH('SEA Input'!T170,INDIRECT("SEAScore_"&amp;$C166),0),MATCH(T$3,SEACats,0)))</f>
        <v/>
      </c>
    </row>
    <row r="167" spans="1:20" s="243" customFormat="1" x14ac:dyDescent="0.25">
      <c r="A167" s="309"/>
      <c r="B167" s="309"/>
      <c r="C167" s="265" t="str">
        <f>IF(B164="","","O_Pos")</f>
        <v/>
      </c>
      <c r="D167" s="266" t="str">
        <f ca="1">IF($C167="","",INDEX(INDIRECT("MCDAScores_SEA_"&amp;$C167),MATCH('SEA Input'!D171,INDIRECT("SEAScore_"&amp;$C167),0),MATCH(D$3,SEACats,0)))</f>
        <v/>
      </c>
      <c r="E167" s="266" t="str">
        <f ca="1">IF($C167="","",INDEX(INDIRECT("MCDAScores_SEA_"&amp;$C167),MATCH('SEA Input'!E171,INDIRECT("SEAScore_"&amp;$C167),0),MATCH(E$3,SEACats,0)))</f>
        <v/>
      </c>
      <c r="F167" s="266" t="str">
        <f ca="1">IF($C167="","",INDEX(INDIRECT("MCDAScores_SEA_"&amp;$C167),MATCH('SEA Input'!F171,INDIRECT("SEAScore_"&amp;$C167),0),MATCH(F$3,SEACats,0)))</f>
        <v/>
      </c>
      <c r="G167" s="266" t="str">
        <f ca="1">IF($C167="","",INDEX(INDIRECT("MCDAScores_SEA_"&amp;$C167),MATCH('SEA Input'!G171,INDIRECT("SEAScore_"&amp;$C167),0),MATCH(G$3,SEACats,0)))</f>
        <v/>
      </c>
      <c r="H167" s="266" t="str">
        <f ca="1">IF($C167="","",INDEX(INDIRECT("MCDAScores_SEA_"&amp;$C167),MATCH('SEA Input'!H171,INDIRECT("SEAScore_"&amp;$C167),0),MATCH(H$3,SEACats,0)))</f>
        <v/>
      </c>
      <c r="I167" s="266" t="str">
        <f ca="1">IF($C167="","",INDEX(INDIRECT("MCDAScores_SEA_"&amp;$C167),MATCH('SEA Input'!I171,INDIRECT("SEAScore_"&amp;$C167),0),MATCH(I$3,SEACats,0)))</f>
        <v/>
      </c>
      <c r="J167" s="266" t="str">
        <f ca="1">IF($C167="","",INDEX(INDIRECT("MCDAScores_SEA_"&amp;$C167),MATCH('SEA Input'!J171,INDIRECT("SEAScore_"&amp;$C167),0),MATCH(J$3,SEACats,0)))</f>
        <v/>
      </c>
      <c r="K167" s="266" t="str">
        <f ca="1">IF($C167="","",INDEX(INDIRECT("MCDAScores_SEA_"&amp;$C167),MATCH('SEA Input'!K171,INDIRECT("SEAScore_"&amp;$C167),0),MATCH(K$3,SEACats,0)))</f>
        <v/>
      </c>
      <c r="L167" s="266" t="str">
        <f ca="1">IF($C167="","",INDEX(INDIRECT("MCDAScores_SEA_"&amp;$C167),MATCH('SEA Input'!L171,INDIRECT("SEAScore_"&amp;$C167),0),MATCH(L$3,SEACats,0)))</f>
        <v/>
      </c>
      <c r="M167" s="266" t="str">
        <f ca="1">IF($C167="","",INDEX(INDIRECT("MCDAScores_SEA_"&amp;$C167),MATCH('SEA Input'!M171,INDIRECT("SEAScore_"&amp;$C167),0),MATCH(M$3,SEACats,0)))</f>
        <v/>
      </c>
      <c r="N167" s="266" t="str">
        <f ca="1">IF($C167="","",INDEX(INDIRECT("MCDAScores_SEA_"&amp;$C167),MATCH('SEA Input'!N171,INDIRECT("SEAScore_"&amp;$C167),0),MATCH(N$3,SEACats,0)))</f>
        <v/>
      </c>
      <c r="O167" s="266" t="str">
        <f ca="1">IF($C167="","",INDEX(INDIRECT("MCDAScores_SEA_"&amp;$C167),MATCH('SEA Input'!O171,INDIRECT("SEAScore_"&amp;$C167),0),MATCH(O$3,SEACats,0)))</f>
        <v/>
      </c>
      <c r="P167" s="266" t="str">
        <f ca="1">IF($C167="","",INDEX(INDIRECT("MCDAScores_SEA_"&amp;$C167),MATCH('SEA Input'!P171,INDIRECT("SEAScore_"&amp;$C167),0),MATCH(P$3,SEACats,0)))</f>
        <v/>
      </c>
      <c r="Q167" s="266" t="str">
        <f ca="1">IF($C167="","",INDEX(INDIRECT("MCDAScores_SEA_"&amp;$C167),MATCH('SEA Input'!Q171,INDIRECT("SEAScore_"&amp;$C167),0),MATCH(Q$3,SEACats,0)))</f>
        <v/>
      </c>
      <c r="R167" s="266" t="str">
        <f ca="1">IF($C167="","",INDEX(INDIRECT("MCDAScores_SEA_"&amp;$C167),MATCH('SEA Input'!R171,INDIRECT("SEAScore_"&amp;$C167),0),MATCH(R$3,SEACats,0)))</f>
        <v/>
      </c>
      <c r="S167" s="266" t="str">
        <f ca="1">IF($C167="","",INDEX(INDIRECT("MCDAScores_SEA_"&amp;$C167),MATCH('SEA Input'!S171,INDIRECT("SEAScore_"&amp;$C167),0),MATCH(S$3,SEACats,0)))</f>
        <v/>
      </c>
      <c r="T167" s="266" t="str">
        <f ca="1">IF($C167="","",INDEX(INDIRECT("MCDAScores_SEA_"&amp;$C167),MATCH('SEA Input'!T171,INDIRECT("SEAScore_"&amp;$C167),0),MATCH(T$3,SEACats,0)))</f>
        <v/>
      </c>
    </row>
    <row r="168" spans="1:20" s="243" customFormat="1" x14ac:dyDescent="0.25">
      <c r="A168" s="308" t="str">
        <f>IF('SEA Input'!C172="","",'SEA Input'!A172)</f>
        <v/>
      </c>
      <c r="B168" s="309" t="str">
        <f>IF('SEA Input'!C172="","",'SEA Input'!C172)</f>
        <v/>
      </c>
      <c r="C168" s="265" t="str">
        <f>IF(B168="","","C_Neg")</f>
        <v/>
      </c>
      <c r="D168" s="266" t="str">
        <f ca="1">IF($C168="","",INDEX(INDIRECT("MCDAScores_SEA_"&amp;$C168),MATCH('SEA Input'!D172,INDIRECT("SEAScore_"&amp;$C168),0),MATCH(D$3,SEACats,0)))</f>
        <v/>
      </c>
      <c r="E168" s="266" t="str">
        <f ca="1">IF($C168="","",INDEX(INDIRECT("MCDAScores_SEA_"&amp;$C168),MATCH('SEA Input'!E172,INDIRECT("SEAScore_"&amp;$C168),0),MATCH(E$3,SEACats,0)))</f>
        <v/>
      </c>
      <c r="F168" s="266" t="str">
        <f ca="1">IF($C168="","",INDEX(INDIRECT("MCDAScores_SEA_"&amp;$C168),MATCH('SEA Input'!F172,INDIRECT("SEAScore_"&amp;$C168),0),MATCH(F$3,SEACats,0)))</f>
        <v/>
      </c>
      <c r="G168" s="266" t="str">
        <f ca="1">IF($C168="","",INDEX(INDIRECT("MCDAScores_SEA_"&amp;$C168),MATCH('SEA Input'!G172,INDIRECT("SEAScore_"&amp;$C168),0),MATCH(G$3,SEACats,0)))</f>
        <v/>
      </c>
      <c r="H168" s="266" t="str">
        <f ca="1">IF($C168="","",INDEX(INDIRECT("MCDAScores_SEA_"&amp;$C168),MATCH('SEA Input'!H172,INDIRECT("SEAScore_"&amp;$C168),0),MATCH(H$3,SEACats,0)))</f>
        <v/>
      </c>
      <c r="I168" s="266" t="str">
        <f ca="1">IF($C168="","",INDEX(INDIRECT("MCDAScores_SEA_"&amp;$C168),MATCH('SEA Input'!I172,INDIRECT("SEAScore_"&amp;$C168),0),MATCH(I$3,SEACats,0)))</f>
        <v/>
      </c>
      <c r="J168" s="266" t="str">
        <f ca="1">IF($C168="","",INDEX(INDIRECT("MCDAScores_SEA_"&amp;$C168),MATCH('SEA Input'!J172,INDIRECT("SEAScore_"&amp;$C168),0),MATCH(J$3,SEACats,0)))</f>
        <v/>
      </c>
      <c r="K168" s="266" t="str">
        <f ca="1">IF($C168="","",INDEX(INDIRECT("MCDAScores_SEA_"&amp;$C168),MATCH('SEA Input'!K172,INDIRECT("SEAScore_"&amp;$C168),0),MATCH(K$3,SEACats,0)))</f>
        <v/>
      </c>
      <c r="L168" s="266" t="str">
        <f ca="1">IF($C168="","",INDEX(INDIRECT("MCDAScores_SEA_"&amp;$C168),MATCH('SEA Input'!L172,INDIRECT("SEAScore_"&amp;$C168),0),MATCH(L$3,SEACats,0)))</f>
        <v/>
      </c>
      <c r="M168" s="266" t="str">
        <f ca="1">IF($C168="","",INDEX(INDIRECT("MCDAScores_SEA_"&amp;$C168),MATCH('SEA Input'!M172,INDIRECT("SEAScore_"&amp;$C168),0),MATCH(M$3,SEACats,0)))</f>
        <v/>
      </c>
      <c r="N168" s="266" t="str">
        <f ca="1">IF($C168="","",INDEX(INDIRECT("MCDAScores_SEA_"&amp;$C168),MATCH('SEA Input'!N172,INDIRECT("SEAScore_"&amp;$C168),0),MATCH(N$3,SEACats,0)))</f>
        <v/>
      </c>
      <c r="O168" s="266" t="str">
        <f ca="1">IF($C168="","",INDEX(INDIRECT("MCDAScores_SEA_"&amp;$C168),MATCH('SEA Input'!O172,INDIRECT("SEAScore_"&amp;$C168),0),MATCH(O$3,SEACats,0)))</f>
        <v/>
      </c>
      <c r="P168" s="266" t="str">
        <f ca="1">IF($C168="","",INDEX(INDIRECT("MCDAScores_SEA_"&amp;$C168),MATCH('SEA Input'!P172,INDIRECT("SEAScore_"&amp;$C168),0),MATCH(P$3,SEACats,0)))</f>
        <v/>
      </c>
      <c r="Q168" s="266" t="str">
        <f ca="1">IF($C168="","",INDEX(INDIRECT("MCDAScores_SEA_"&amp;$C168),MATCH('SEA Input'!Q172,INDIRECT("SEAScore_"&amp;$C168),0),MATCH(Q$3,SEACats,0)))</f>
        <v/>
      </c>
      <c r="R168" s="266" t="str">
        <f ca="1">IF($C168="","",INDEX(INDIRECT("MCDAScores_SEA_"&amp;$C168),MATCH('SEA Input'!R172,INDIRECT("SEAScore_"&amp;$C168),0),MATCH(R$3,SEACats,0)))</f>
        <v/>
      </c>
      <c r="S168" s="266" t="str">
        <f ca="1">IF($C168="","",INDEX(INDIRECT("MCDAScores_SEA_"&amp;$C168),MATCH('SEA Input'!S172,INDIRECT("SEAScore_"&amp;$C168),0),MATCH(S$3,SEACats,0)))</f>
        <v/>
      </c>
      <c r="T168" s="266" t="str">
        <f ca="1">IF($C168="","",INDEX(INDIRECT("MCDAScores_SEA_"&amp;$C168),MATCH('SEA Input'!T172,INDIRECT("SEAScore_"&amp;$C168),0),MATCH(T$3,SEACats,0)))</f>
        <v/>
      </c>
    </row>
    <row r="169" spans="1:20" s="243" customFormat="1" x14ac:dyDescent="0.25">
      <c r="A169" s="309"/>
      <c r="B169" s="309"/>
      <c r="C169" s="265" t="str">
        <f>IF(B168="","","C_Pos")</f>
        <v/>
      </c>
      <c r="D169" s="266" t="str">
        <f ca="1">IF($C169="","",INDEX(INDIRECT("MCDAScores_SEA_"&amp;$C169),MATCH('SEA Input'!D173,INDIRECT("SEAScore_"&amp;$C169),0),MATCH(D$3,SEACats,0)))</f>
        <v/>
      </c>
      <c r="E169" s="266" t="str">
        <f ca="1">IF($C169="","",INDEX(INDIRECT("MCDAScores_SEA_"&amp;$C169),MATCH('SEA Input'!E173,INDIRECT("SEAScore_"&amp;$C169),0),MATCH(E$3,SEACats,0)))</f>
        <v/>
      </c>
      <c r="F169" s="266" t="str">
        <f ca="1">IF($C169="","",INDEX(INDIRECT("MCDAScores_SEA_"&amp;$C169),MATCH('SEA Input'!F173,INDIRECT("SEAScore_"&amp;$C169),0),MATCH(F$3,SEACats,0)))</f>
        <v/>
      </c>
      <c r="G169" s="266" t="str">
        <f ca="1">IF($C169="","",INDEX(INDIRECT("MCDAScores_SEA_"&amp;$C169),MATCH('SEA Input'!G173,INDIRECT("SEAScore_"&amp;$C169),0),MATCH(G$3,SEACats,0)))</f>
        <v/>
      </c>
      <c r="H169" s="266" t="str">
        <f ca="1">IF($C169="","",INDEX(INDIRECT("MCDAScores_SEA_"&amp;$C169),MATCH('SEA Input'!H173,INDIRECT("SEAScore_"&amp;$C169),0),MATCH(H$3,SEACats,0)))</f>
        <v/>
      </c>
      <c r="I169" s="266" t="str">
        <f ca="1">IF($C169="","",INDEX(INDIRECT("MCDAScores_SEA_"&amp;$C169),MATCH('SEA Input'!I173,INDIRECT("SEAScore_"&amp;$C169),0),MATCH(I$3,SEACats,0)))</f>
        <v/>
      </c>
      <c r="J169" s="266" t="str">
        <f ca="1">IF($C169="","",INDEX(INDIRECT("MCDAScores_SEA_"&amp;$C169),MATCH('SEA Input'!J173,INDIRECT("SEAScore_"&amp;$C169),0),MATCH(J$3,SEACats,0)))</f>
        <v/>
      </c>
      <c r="K169" s="266" t="str">
        <f ca="1">IF($C169="","",INDEX(INDIRECT("MCDAScores_SEA_"&amp;$C169),MATCH('SEA Input'!K173,INDIRECT("SEAScore_"&amp;$C169),0),MATCH(K$3,SEACats,0)))</f>
        <v/>
      </c>
      <c r="L169" s="266" t="str">
        <f ca="1">IF($C169="","",INDEX(INDIRECT("MCDAScores_SEA_"&amp;$C169),MATCH('SEA Input'!L173,INDIRECT("SEAScore_"&amp;$C169),0),MATCH(L$3,SEACats,0)))</f>
        <v/>
      </c>
      <c r="M169" s="266" t="str">
        <f ca="1">IF($C169="","",INDEX(INDIRECT("MCDAScores_SEA_"&amp;$C169),MATCH('SEA Input'!M173,INDIRECT("SEAScore_"&amp;$C169),0),MATCH(M$3,SEACats,0)))</f>
        <v/>
      </c>
      <c r="N169" s="266" t="str">
        <f ca="1">IF($C169="","",INDEX(INDIRECT("MCDAScores_SEA_"&amp;$C169),MATCH('SEA Input'!N173,INDIRECT("SEAScore_"&amp;$C169),0),MATCH(N$3,SEACats,0)))</f>
        <v/>
      </c>
      <c r="O169" s="266" t="str">
        <f ca="1">IF($C169="","",INDEX(INDIRECT("MCDAScores_SEA_"&amp;$C169),MATCH('SEA Input'!O173,INDIRECT("SEAScore_"&amp;$C169),0),MATCH(O$3,SEACats,0)))</f>
        <v/>
      </c>
      <c r="P169" s="266" t="str">
        <f ca="1">IF($C169="","",INDEX(INDIRECT("MCDAScores_SEA_"&amp;$C169),MATCH('SEA Input'!P173,INDIRECT("SEAScore_"&amp;$C169),0),MATCH(P$3,SEACats,0)))</f>
        <v/>
      </c>
      <c r="Q169" s="266" t="str">
        <f ca="1">IF($C169="","",INDEX(INDIRECT("MCDAScores_SEA_"&amp;$C169),MATCH('SEA Input'!Q173,INDIRECT("SEAScore_"&amp;$C169),0),MATCH(Q$3,SEACats,0)))</f>
        <v/>
      </c>
      <c r="R169" s="266" t="str">
        <f ca="1">IF($C169="","",INDEX(INDIRECT("MCDAScores_SEA_"&amp;$C169),MATCH('SEA Input'!R173,INDIRECT("SEAScore_"&amp;$C169),0),MATCH(R$3,SEACats,0)))</f>
        <v/>
      </c>
      <c r="S169" s="266" t="str">
        <f ca="1">IF($C169="","",INDEX(INDIRECT("MCDAScores_SEA_"&amp;$C169),MATCH('SEA Input'!S173,INDIRECT("SEAScore_"&amp;$C169),0),MATCH(S$3,SEACats,0)))</f>
        <v/>
      </c>
      <c r="T169" s="266" t="str">
        <f ca="1">IF($C169="","",INDEX(INDIRECT("MCDAScores_SEA_"&amp;$C169),MATCH('SEA Input'!T173,INDIRECT("SEAScore_"&amp;$C169),0),MATCH(T$3,SEACats,0)))</f>
        <v/>
      </c>
    </row>
    <row r="170" spans="1:20" s="243" customFormat="1" x14ac:dyDescent="0.25">
      <c r="A170" s="309"/>
      <c r="B170" s="309"/>
      <c r="C170" s="265" t="str">
        <f>IF(B168="","","O_Neg")</f>
        <v/>
      </c>
      <c r="D170" s="266" t="str">
        <f ca="1">IF($C170="","",INDEX(INDIRECT("MCDAScores_SEA_"&amp;$C170),MATCH('SEA Input'!D174,INDIRECT("SEAScore_"&amp;$C170),0),MATCH(D$3,SEACats,0)))</f>
        <v/>
      </c>
      <c r="E170" s="266" t="str">
        <f ca="1">IF($C170="","",INDEX(INDIRECT("MCDAScores_SEA_"&amp;$C170),MATCH('SEA Input'!E174,INDIRECT("SEAScore_"&amp;$C170),0),MATCH(E$3,SEACats,0)))</f>
        <v/>
      </c>
      <c r="F170" s="266" t="str">
        <f ca="1">IF($C170="","",INDEX(INDIRECT("MCDAScores_SEA_"&amp;$C170),MATCH('SEA Input'!F174,INDIRECT("SEAScore_"&amp;$C170),0),MATCH(F$3,SEACats,0)))</f>
        <v/>
      </c>
      <c r="G170" s="266" t="str">
        <f ca="1">IF($C170="","",INDEX(INDIRECT("MCDAScores_SEA_"&amp;$C170),MATCH('SEA Input'!G174,INDIRECT("SEAScore_"&amp;$C170),0),MATCH(G$3,SEACats,0)))</f>
        <v/>
      </c>
      <c r="H170" s="266" t="str">
        <f ca="1">IF($C170="","",INDEX(INDIRECT("MCDAScores_SEA_"&amp;$C170),MATCH('SEA Input'!H174,INDIRECT("SEAScore_"&amp;$C170),0),MATCH(H$3,SEACats,0)))</f>
        <v/>
      </c>
      <c r="I170" s="266" t="str">
        <f ca="1">IF($C170="","",INDEX(INDIRECT("MCDAScores_SEA_"&amp;$C170),MATCH('SEA Input'!I174,INDIRECT("SEAScore_"&amp;$C170),0),MATCH(I$3,SEACats,0)))</f>
        <v/>
      </c>
      <c r="J170" s="266" t="str">
        <f ca="1">IF($C170="","",INDEX(INDIRECT("MCDAScores_SEA_"&amp;$C170),MATCH('SEA Input'!J174,INDIRECT("SEAScore_"&amp;$C170),0),MATCH(J$3,SEACats,0)))</f>
        <v/>
      </c>
      <c r="K170" s="266" t="str">
        <f ca="1">IF($C170="","",INDEX(INDIRECT("MCDAScores_SEA_"&amp;$C170),MATCH('SEA Input'!K174,INDIRECT("SEAScore_"&amp;$C170),0),MATCH(K$3,SEACats,0)))</f>
        <v/>
      </c>
      <c r="L170" s="266" t="str">
        <f ca="1">IF($C170="","",INDEX(INDIRECT("MCDAScores_SEA_"&amp;$C170),MATCH('SEA Input'!L174,INDIRECT("SEAScore_"&amp;$C170),0),MATCH(L$3,SEACats,0)))</f>
        <v/>
      </c>
      <c r="M170" s="266" t="str">
        <f ca="1">IF($C170="","",INDEX(INDIRECT("MCDAScores_SEA_"&amp;$C170),MATCH('SEA Input'!M174,INDIRECT("SEAScore_"&amp;$C170),0),MATCH(M$3,SEACats,0)))</f>
        <v/>
      </c>
      <c r="N170" s="266" t="str">
        <f ca="1">IF($C170="","",INDEX(INDIRECT("MCDAScores_SEA_"&amp;$C170),MATCH('SEA Input'!N174,INDIRECT("SEAScore_"&amp;$C170),0),MATCH(N$3,SEACats,0)))</f>
        <v/>
      </c>
      <c r="O170" s="266" t="str">
        <f ca="1">IF($C170="","",INDEX(INDIRECT("MCDAScores_SEA_"&amp;$C170),MATCH('SEA Input'!O174,INDIRECT("SEAScore_"&amp;$C170),0),MATCH(O$3,SEACats,0)))</f>
        <v/>
      </c>
      <c r="P170" s="266" t="str">
        <f ca="1">IF($C170="","",INDEX(INDIRECT("MCDAScores_SEA_"&amp;$C170),MATCH('SEA Input'!P174,INDIRECT("SEAScore_"&amp;$C170),0),MATCH(P$3,SEACats,0)))</f>
        <v/>
      </c>
      <c r="Q170" s="266" t="str">
        <f ca="1">IF($C170="","",INDEX(INDIRECT("MCDAScores_SEA_"&amp;$C170),MATCH('SEA Input'!Q174,INDIRECT("SEAScore_"&amp;$C170),0),MATCH(Q$3,SEACats,0)))</f>
        <v/>
      </c>
      <c r="R170" s="266" t="str">
        <f ca="1">IF($C170="","",INDEX(INDIRECT("MCDAScores_SEA_"&amp;$C170),MATCH('SEA Input'!R174,INDIRECT("SEAScore_"&amp;$C170),0),MATCH(R$3,SEACats,0)))</f>
        <v/>
      </c>
      <c r="S170" s="266" t="str">
        <f ca="1">IF($C170="","",INDEX(INDIRECT("MCDAScores_SEA_"&amp;$C170),MATCH('SEA Input'!S174,INDIRECT("SEAScore_"&amp;$C170),0),MATCH(S$3,SEACats,0)))</f>
        <v/>
      </c>
      <c r="T170" s="266" t="str">
        <f ca="1">IF($C170="","",INDEX(INDIRECT("MCDAScores_SEA_"&amp;$C170),MATCH('SEA Input'!T174,INDIRECT("SEAScore_"&amp;$C170),0),MATCH(T$3,SEACats,0)))</f>
        <v/>
      </c>
    </row>
    <row r="171" spans="1:20" s="243" customFormat="1" x14ac:dyDescent="0.25">
      <c r="A171" s="309"/>
      <c r="B171" s="309"/>
      <c r="C171" s="265" t="str">
        <f>IF(B168="","","O_Pos")</f>
        <v/>
      </c>
      <c r="D171" s="266" t="str">
        <f ca="1">IF($C171="","",INDEX(INDIRECT("MCDAScores_SEA_"&amp;$C171),MATCH('SEA Input'!D175,INDIRECT("SEAScore_"&amp;$C171),0),MATCH(D$3,SEACats,0)))</f>
        <v/>
      </c>
      <c r="E171" s="266" t="str">
        <f ca="1">IF($C171="","",INDEX(INDIRECT("MCDAScores_SEA_"&amp;$C171),MATCH('SEA Input'!E175,INDIRECT("SEAScore_"&amp;$C171),0),MATCH(E$3,SEACats,0)))</f>
        <v/>
      </c>
      <c r="F171" s="266" t="str">
        <f ca="1">IF($C171="","",INDEX(INDIRECT("MCDAScores_SEA_"&amp;$C171),MATCH('SEA Input'!F175,INDIRECT("SEAScore_"&amp;$C171),0),MATCH(F$3,SEACats,0)))</f>
        <v/>
      </c>
      <c r="G171" s="266" t="str">
        <f ca="1">IF($C171="","",INDEX(INDIRECT("MCDAScores_SEA_"&amp;$C171),MATCH('SEA Input'!G175,INDIRECT("SEAScore_"&amp;$C171),0),MATCH(G$3,SEACats,0)))</f>
        <v/>
      </c>
      <c r="H171" s="266" t="str">
        <f ca="1">IF($C171="","",INDEX(INDIRECT("MCDAScores_SEA_"&amp;$C171),MATCH('SEA Input'!H175,INDIRECT("SEAScore_"&amp;$C171),0),MATCH(H$3,SEACats,0)))</f>
        <v/>
      </c>
      <c r="I171" s="266" t="str">
        <f ca="1">IF($C171="","",INDEX(INDIRECT("MCDAScores_SEA_"&amp;$C171),MATCH('SEA Input'!I175,INDIRECT("SEAScore_"&amp;$C171),0),MATCH(I$3,SEACats,0)))</f>
        <v/>
      </c>
      <c r="J171" s="266" t="str">
        <f ca="1">IF($C171="","",INDEX(INDIRECT("MCDAScores_SEA_"&amp;$C171),MATCH('SEA Input'!J175,INDIRECT("SEAScore_"&amp;$C171),0),MATCH(J$3,SEACats,0)))</f>
        <v/>
      </c>
      <c r="K171" s="266" t="str">
        <f ca="1">IF($C171="","",INDEX(INDIRECT("MCDAScores_SEA_"&amp;$C171),MATCH('SEA Input'!K175,INDIRECT("SEAScore_"&amp;$C171),0),MATCH(K$3,SEACats,0)))</f>
        <v/>
      </c>
      <c r="L171" s="266" t="str">
        <f ca="1">IF($C171="","",INDEX(INDIRECT("MCDAScores_SEA_"&amp;$C171),MATCH('SEA Input'!L175,INDIRECT("SEAScore_"&amp;$C171),0),MATCH(L$3,SEACats,0)))</f>
        <v/>
      </c>
      <c r="M171" s="266" t="str">
        <f ca="1">IF($C171="","",INDEX(INDIRECT("MCDAScores_SEA_"&amp;$C171),MATCH('SEA Input'!M175,INDIRECT("SEAScore_"&amp;$C171),0),MATCH(M$3,SEACats,0)))</f>
        <v/>
      </c>
      <c r="N171" s="266" t="str">
        <f ca="1">IF($C171="","",INDEX(INDIRECT("MCDAScores_SEA_"&amp;$C171),MATCH('SEA Input'!N175,INDIRECT("SEAScore_"&amp;$C171),0),MATCH(N$3,SEACats,0)))</f>
        <v/>
      </c>
      <c r="O171" s="266" t="str">
        <f ca="1">IF($C171="","",INDEX(INDIRECT("MCDAScores_SEA_"&amp;$C171),MATCH('SEA Input'!O175,INDIRECT("SEAScore_"&amp;$C171),0),MATCH(O$3,SEACats,0)))</f>
        <v/>
      </c>
      <c r="P171" s="266" t="str">
        <f ca="1">IF($C171="","",INDEX(INDIRECT("MCDAScores_SEA_"&amp;$C171),MATCH('SEA Input'!P175,INDIRECT("SEAScore_"&amp;$C171),0),MATCH(P$3,SEACats,0)))</f>
        <v/>
      </c>
      <c r="Q171" s="266" t="str">
        <f ca="1">IF($C171="","",INDEX(INDIRECT("MCDAScores_SEA_"&amp;$C171),MATCH('SEA Input'!Q175,INDIRECT("SEAScore_"&amp;$C171),0),MATCH(Q$3,SEACats,0)))</f>
        <v/>
      </c>
      <c r="R171" s="266" t="str">
        <f ca="1">IF($C171="","",INDEX(INDIRECT("MCDAScores_SEA_"&amp;$C171),MATCH('SEA Input'!R175,INDIRECT("SEAScore_"&amp;$C171),0),MATCH(R$3,SEACats,0)))</f>
        <v/>
      </c>
      <c r="S171" s="266" t="str">
        <f ca="1">IF($C171="","",INDEX(INDIRECT("MCDAScores_SEA_"&amp;$C171),MATCH('SEA Input'!S175,INDIRECT("SEAScore_"&amp;$C171),0),MATCH(S$3,SEACats,0)))</f>
        <v/>
      </c>
      <c r="T171" s="266" t="str">
        <f ca="1">IF($C171="","",INDEX(INDIRECT("MCDAScores_SEA_"&amp;$C171),MATCH('SEA Input'!T175,INDIRECT("SEAScore_"&amp;$C171),0),MATCH(T$3,SEACats,0)))</f>
        <v/>
      </c>
    </row>
    <row r="172" spans="1:20" s="243" customFormat="1" x14ac:dyDescent="0.25">
      <c r="A172" s="308" t="str">
        <f>IF('SEA Input'!C176="","",'SEA Input'!A176)</f>
        <v/>
      </c>
      <c r="B172" s="309" t="str">
        <f>IF('SEA Input'!C176="","",'SEA Input'!C176)</f>
        <v/>
      </c>
      <c r="C172" s="265" t="str">
        <f>IF(B172="","","C_Neg")</f>
        <v/>
      </c>
      <c r="D172" s="266" t="str">
        <f ca="1">IF($C172="","",INDEX(INDIRECT("MCDAScores_SEA_"&amp;$C172),MATCH('SEA Input'!D176,INDIRECT("SEAScore_"&amp;$C172),0),MATCH(D$3,SEACats,0)))</f>
        <v/>
      </c>
      <c r="E172" s="266" t="str">
        <f ca="1">IF($C172="","",INDEX(INDIRECT("MCDAScores_SEA_"&amp;$C172),MATCH('SEA Input'!E176,INDIRECT("SEAScore_"&amp;$C172),0),MATCH(E$3,SEACats,0)))</f>
        <v/>
      </c>
      <c r="F172" s="266" t="str">
        <f ca="1">IF($C172="","",INDEX(INDIRECT("MCDAScores_SEA_"&amp;$C172),MATCH('SEA Input'!F176,INDIRECT("SEAScore_"&amp;$C172),0),MATCH(F$3,SEACats,0)))</f>
        <v/>
      </c>
      <c r="G172" s="266" t="str">
        <f ca="1">IF($C172="","",INDEX(INDIRECT("MCDAScores_SEA_"&amp;$C172),MATCH('SEA Input'!G176,INDIRECT("SEAScore_"&amp;$C172),0),MATCH(G$3,SEACats,0)))</f>
        <v/>
      </c>
      <c r="H172" s="266" t="str">
        <f ca="1">IF($C172="","",INDEX(INDIRECT("MCDAScores_SEA_"&amp;$C172),MATCH('SEA Input'!H176,INDIRECT("SEAScore_"&amp;$C172),0),MATCH(H$3,SEACats,0)))</f>
        <v/>
      </c>
      <c r="I172" s="266" t="str">
        <f ca="1">IF($C172="","",INDEX(INDIRECT("MCDAScores_SEA_"&amp;$C172),MATCH('SEA Input'!I176,INDIRECT("SEAScore_"&amp;$C172),0),MATCH(I$3,SEACats,0)))</f>
        <v/>
      </c>
      <c r="J172" s="266" t="str">
        <f ca="1">IF($C172="","",INDEX(INDIRECT("MCDAScores_SEA_"&amp;$C172),MATCH('SEA Input'!J176,INDIRECT("SEAScore_"&amp;$C172),0),MATCH(J$3,SEACats,0)))</f>
        <v/>
      </c>
      <c r="K172" s="266" t="str">
        <f ca="1">IF($C172="","",INDEX(INDIRECT("MCDAScores_SEA_"&amp;$C172),MATCH('SEA Input'!K176,INDIRECT("SEAScore_"&amp;$C172),0),MATCH(K$3,SEACats,0)))</f>
        <v/>
      </c>
      <c r="L172" s="266" t="str">
        <f ca="1">IF($C172="","",INDEX(INDIRECT("MCDAScores_SEA_"&amp;$C172),MATCH('SEA Input'!L176,INDIRECT("SEAScore_"&amp;$C172),0),MATCH(L$3,SEACats,0)))</f>
        <v/>
      </c>
      <c r="M172" s="266" t="str">
        <f ca="1">IF($C172="","",INDEX(INDIRECT("MCDAScores_SEA_"&amp;$C172),MATCH('SEA Input'!M176,INDIRECT("SEAScore_"&amp;$C172),0),MATCH(M$3,SEACats,0)))</f>
        <v/>
      </c>
      <c r="N172" s="266" t="str">
        <f ca="1">IF($C172="","",INDEX(INDIRECT("MCDAScores_SEA_"&amp;$C172),MATCH('SEA Input'!N176,INDIRECT("SEAScore_"&amp;$C172),0),MATCH(N$3,SEACats,0)))</f>
        <v/>
      </c>
      <c r="O172" s="266" t="str">
        <f ca="1">IF($C172="","",INDEX(INDIRECT("MCDAScores_SEA_"&amp;$C172),MATCH('SEA Input'!O176,INDIRECT("SEAScore_"&amp;$C172),0),MATCH(O$3,SEACats,0)))</f>
        <v/>
      </c>
      <c r="P172" s="266" t="str">
        <f ca="1">IF($C172="","",INDEX(INDIRECT("MCDAScores_SEA_"&amp;$C172),MATCH('SEA Input'!P176,INDIRECT("SEAScore_"&amp;$C172),0),MATCH(P$3,SEACats,0)))</f>
        <v/>
      </c>
      <c r="Q172" s="266" t="str">
        <f ca="1">IF($C172="","",INDEX(INDIRECT("MCDAScores_SEA_"&amp;$C172),MATCH('SEA Input'!Q176,INDIRECT("SEAScore_"&amp;$C172),0),MATCH(Q$3,SEACats,0)))</f>
        <v/>
      </c>
      <c r="R172" s="266" t="str">
        <f ca="1">IF($C172="","",INDEX(INDIRECT("MCDAScores_SEA_"&amp;$C172),MATCH('SEA Input'!R176,INDIRECT("SEAScore_"&amp;$C172),0),MATCH(R$3,SEACats,0)))</f>
        <v/>
      </c>
      <c r="S172" s="266" t="str">
        <f ca="1">IF($C172="","",INDEX(INDIRECT("MCDAScores_SEA_"&amp;$C172),MATCH('SEA Input'!S176,INDIRECT("SEAScore_"&amp;$C172),0),MATCH(S$3,SEACats,0)))</f>
        <v/>
      </c>
      <c r="T172" s="266" t="str">
        <f ca="1">IF($C172="","",INDEX(INDIRECT("MCDAScores_SEA_"&amp;$C172),MATCH('SEA Input'!T176,INDIRECT("SEAScore_"&amp;$C172),0),MATCH(T$3,SEACats,0)))</f>
        <v/>
      </c>
    </row>
    <row r="173" spans="1:20" s="243" customFormat="1" x14ac:dyDescent="0.25">
      <c r="A173" s="309"/>
      <c r="B173" s="309"/>
      <c r="C173" s="265" t="str">
        <f>IF(B172="","","C_Pos")</f>
        <v/>
      </c>
      <c r="D173" s="266" t="str">
        <f ca="1">IF($C173="","",INDEX(INDIRECT("MCDAScores_SEA_"&amp;$C173),MATCH('SEA Input'!D177,INDIRECT("SEAScore_"&amp;$C173),0),MATCH(D$3,SEACats,0)))</f>
        <v/>
      </c>
      <c r="E173" s="266" t="str">
        <f ca="1">IF($C173="","",INDEX(INDIRECT("MCDAScores_SEA_"&amp;$C173),MATCH('SEA Input'!E177,INDIRECT("SEAScore_"&amp;$C173),0),MATCH(E$3,SEACats,0)))</f>
        <v/>
      </c>
      <c r="F173" s="266" t="str">
        <f ca="1">IF($C173="","",INDEX(INDIRECT("MCDAScores_SEA_"&amp;$C173),MATCH('SEA Input'!F177,INDIRECT("SEAScore_"&amp;$C173),0),MATCH(F$3,SEACats,0)))</f>
        <v/>
      </c>
      <c r="G173" s="266" t="str">
        <f ca="1">IF($C173="","",INDEX(INDIRECT("MCDAScores_SEA_"&amp;$C173),MATCH('SEA Input'!G177,INDIRECT("SEAScore_"&amp;$C173),0),MATCH(G$3,SEACats,0)))</f>
        <v/>
      </c>
      <c r="H173" s="266" t="str">
        <f ca="1">IF($C173="","",INDEX(INDIRECT("MCDAScores_SEA_"&amp;$C173),MATCH('SEA Input'!H177,INDIRECT("SEAScore_"&amp;$C173),0),MATCH(H$3,SEACats,0)))</f>
        <v/>
      </c>
      <c r="I173" s="266" t="str">
        <f ca="1">IF($C173="","",INDEX(INDIRECT("MCDAScores_SEA_"&amp;$C173),MATCH('SEA Input'!I177,INDIRECT("SEAScore_"&amp;$C173),0),MATCH(I$3,SEACats,0)))</f>
        <v/>
      </c>
      <c r="J173" s="266" t="str">
        <f ca="1">IF($C173="","",INDEX(INDIRECT("MCDAScores_SEA_"&amp;$C173),MATCH('SEA Input'!J177,INDIRECT("SEAScore_"&amp;$C173),0),MATCH(J$3,SEACats,0)))</f>
        <v/>
      </c>
      <c r="K173" s="266" t="str">
        <f ca="1">IF($C173="","",INDEX(INDIRECT("MCDAScores_SEA_"&amp;$C173),MATCH('SEA Input'!K177,INDIRECT("SEAScore_"&amp;$C173),0),MATCH(K$3,SEACats,0)))</f>
        <v/>
      </c>
      <c r="L173" s="266" t="str">
        <f ca="1">IF($C173="","",INDEX(INDIRECT("MCDAScores_SEA_"&amp;$C173),MATCH('SEA Input'!L177,INDIRECT("SEAScore_"&amp;$C173),0),MATCH(L$3,SEACats,0)))</f>
        <v/>
      </c>
      <c r="M173" s="266" t="str">
        <f ca="1">IF($C173="","",INDEX(INDIRECT("MCDAScores_SEA_"&amp;$C173),MATCH('SEA Input'!M177,INDIRECT("SEAScore_"&amp;$C173),0),MATCH(M$3,SEACats,0)))</f>
        <v/>
      </c>
      <c r="N173" s="266" t="str">
        <f ca="1">IF($C173="","",INDEX(INDIRECT("MCDAScores_SEA_"&amp;$C173),MATCH('SEA Input'!N177,INDIRECT("SEAScore_"&amp;$C173),0),MATCH(N$3,SEACats,0)))</f>
        <v/>
      </c>
      <c r="O173" s="266" t="str">
        <f ca="1">IF($C173="","",INDEX(INDIRECT("MCDAScores_SEA_"&amp;$C173),MATCH('SEA Input'!O177,INDIRECT("SEAScore_"&amp;$C173),0),MATCH(O$3,SEACats,0)))</f>
        <v/>
      </c>
      <c r="P173" s="266" t="str">
        <f ca="1">IF($C173="","",INDEX(INDIRECT("MCDAScores_SEA_"&amp;$C173),MATCH('SEA Input'!P177,INDIRECT("SEAScore_"&amp;$C173),0),MATCH(P$3,SEACats,0)))</f>
        <v/>
      </c>
      <c r="Q173" s="266" t="str">
        <f ca="1">IF($C173="","",INDEX(INDIRECT("MCDAScores_SEA_"&amp;$C173),MATCH('SEA Input'!Q177,INDIRECT("SEAScore_"&amp;$C173),0),MATCH(Q$3,SEACats,0)))</f>
        <v/>
      </c>
      <c r="R173" s="266" t="str">
        <f ca="1">IF($C173="","",INDEX(INDIRECT("MCDAScores_SEA_"&amp;$C173),MATCH('SEA Input'!R177,INDIRECT("SEAScore_"&amp;$C173),0),MATCH(R$3,SEACats,0)))</f>
        <v/>
      </c>
      <c r="S173" s="266" t="str">
        <f ca="1">IF($C173="","",INDEX(INDIRECT("MCDAScores_SEA_"&amp;$C173),MATCH('SEA Input'!S177,INDIRECT("SEAScore_"&amp;$C173),0),MATCH(S$3,SEACats,0)))</f>
        <v/>
      </c>
      <c r="T173" s="266" t="str">
        <f ca="1">IF($C173="","",INDEX(INDIRECT("MCDAScores_SEA_"&amp;$C173),MATCH('SEA Input'!T177,INDIRECT("SEAScore_"&amp;$C173),0),MATCH(T$3,SEACats,0)))</f>
        <v/>
      </c>
    </row>
    <row r="174" spans="1:20" s="243" customFormat="1" x14ac:dyDescent="0.25">
      <c r="A174" s="309"/>
      <c r="B174" s="309"/>
      <c r="C174" s="265" t="str">
        <f>IF(B172="","","O_Neg")</f>
        <v/>
      </c>
      <c r="D174" s="266" t="str">
        <f ca="1">IF($C174="","",INDEX(INDIRECT("MCDAScores_SEA_"&amp;$C174),MATCH('SEA Input'!D178,INDIRECT("SEAScore_"&amp;$C174),0),MATCH(D$3,SEACats,0)))</f>
        <v/>
      </c>
      <c r="E174" s="266" t="str">
        <f ca="1">IF($C174="","",INDEX(INDIRECT("MCDAScores_SEA_"&amp;$C174),MATCH('SEA Input'!E178,INDIRECT("SEAScore_"&amp;$C174),0),MATCH(E$3,SEACats,0)))</f>
        <v/>
      </c>
      <c r="F174" s="266" t="str">
        <f ca="1">IF($C174="","",INDEX(INDIRECT("MCDAScores_SEA_"&amp;$C174),MATCH('SEA Input'!F178,INDIRECT("SEAScore_"&amp;$C174),0),MATCH(F$3,SEACats,0)))</f>
        <v/>
      </c>
      <c r="G174" s="266" t="str">
        <f ca="1">IF($C174="","",INDEX(INDIRECT("MCDAScores_SEA_"&amp;$C174),MATCH('SEA Input'!G178,INDIRECT("SEAScore_"&amp;$C174),0),MATCH(G$3,SEACats,0)))</f>
        <v/>
      </c>
      <c r="H174" s="266" t="str">
        <f ca="1">IF($C174="","",INDEX(INDIRECT("MCDAScores_SEA_"&amp;$C174),MATCH('SEA Input'!H178,INDIRECT("SEAScore_"&amp;$C174),0),MATCH(H$3,SEACats,0)))</f>
        <v/>
      </c>
      <c r="I174" s="266" t="str">
        <f ca="1">IF($C174="","",INDEX(INDIRECT("MCDAScores_SEA_"&amp;$C174),MATCH('SEA Input'!I178,INDIRECT("SEAScore_"&amp;$C174),0),MATCH(I$3,SEACats,0)))</f>
        <v/>
      </c>
      <c r="J174" s="266" t="str">
        <f ca="1">IF($C174="","",INDEX(INDIRECT("MCDAScores_SEA_"&amp;$C174),MATCH('SEA Input'!J178,INDIRECT("SEAScore_"&amp;$C174),0),MATCH(J$3,SEACats,0)))</f>
        <v/>
      </c>
      <c r="K174" s="266" t="str">
        <f ca="1">IF($C174="","",INDEX(INDIRECT("MCDAScores_SEA_"&amp;$C174),MATCH('SEA Input'!K178,INDIRECT("SEAScore_"&amp;$C174),0),MATCH(K$3,SEACats,0)))</f>
        <v/>
      </c>
      <c r="L174" s="266" t="str">
        <f ca="1">IF($C174="","",INDEX(INDIRECT("MCDAScores_SEA_"&amp;$C174),MATCH('SEA Input'!L178,INDIRECT("SEAScore_"&amp;$C174),0),MATCH(L$3,SEACats,0)))</f>
        <v/>
      </c>
      <c r="M174" s="266" t="str">
        <f ca="1">IF($C174="","",INDEX(INDIRECT("MCDAScores_SEA_"&amp;$C174),MATCH('SEA Input'!M178,INDIRECT("SEAScore_"&amp;$C174),0),MATCH(M$3,SEACats,0)))</f>
        <v/>
      </c>
      <c r="N174" s="266" t="str">
        <f ca="1">IF($C174="","",INDEX(INDIRECT("MCDAScores_SEA_"&amp;$C174),MATCH('SEA Input'!N178,INDIRECT("SEAScore_"&amp;$C174),0),MATCH(N$3,SEACats,0)))</f>
        <v/>
      </c>
      <c r="O174" s="266" t="str">
        <f ca="1">IF($C174="","",INDEX(INDIRECT("MCDAScores_SEA_"&amp;$C174),MATCH('SEA Input'!O178,INDIRECT("SEAScore_"&amp;$C174),0),MATCH(O$3,SEACats,0)))</f>
        <v/>
      </c>
      <c r="P174" s="266" t="str">
        <f ca="1">IF($C174="","",INDEX(INDIRECT("MCDAScores_SEA_"&amp;$C174),MATCH('SEA Input'!P178,INDIRECT("SEAScore_"&amp;$C174),0),MATCH(P$3,SEACats,0)))</f>
        <v/>
      </c>
      <c r="Q174" s="266" t="str">
        <f ca="1">IF($C174="","",INDEX(INDIRECT("MCDAScores_SEA_"&amp;$C174),MATCH('SEA Input'!Q178,INDIRECT("SEAScore_"&amp;$C174),0),MATCH(Q$3,SEACats,0)))</f>
        <v/>
      </c>
      <c r="R174" s="266" t="str">
        <f ca="1">IF($C174="","",INDEX(INDIRECT("MCDAScores_SEA_"&amp;$C174),MATCH('SEA Input'!R178,INDIRECT("SEAScore_"&amp;$C174),0),MATCH(R$3,SEACats,0)))</f>
        <v/>
      </c>
      <c r="S174" s="266" t="str">
        <f ca="1">IF($C174="","",INDEX(INDIRECT("MCDAScores_SEA_"&amp;$C174),MATCH('SEA Input'!S178,INDIRECT("SEAScore_"&amp;$C174),0),MATCH(S$3,SEACats,0)))</f>
        <v/>
      </c>
      <c r="T174" s="266" t="str">
        <f ca="1">IF($C174="","",INDEX(INDIRECT("MCDAScores_SEA_"&amp;$C174),MATCH('SEA Input'!T178,INDIRECT("SEAScore_"&amp;$C174),0),MATCH(T$3,SEACats,0)))</f>
        <v/>
      </c>
    </row>
    <row r="175" spans="1:20" s="243" customFormat="1" x14ac:dyDescent="0.25">
      <c r="A175" s="309"/>
      <c r="B175" s="309"/>
      <c r="C175" s="265" t="str">
        <f>IF(B172="","","O_Pos")</f>
        <v/>
      </c>
      <c r="D175" s="266" t="str">
        <f ca="1">IF($C175="","",INDEX(INDIRECT("MCDAScores_SEA_"&amp;$C175),MATCH('SEA Input'!D179,INDIRECT("SEAScore_"&amp;$C175),0),MATCH(D$3,SEACats,0)))</f>
        <v/>
      </c>
      <c r="E175" s="266" t="str">
        <f ca="1">IF($C175="","",INDEX(INDIRECT("MCDAScores_SEA_"&amp;$C175),MATCH('SEA Input'!E179,INDIRECT("SEAScore_"&amp;$C175),0),MATCH(E$3,SEACats,0)))</f>
        <v/>
      </c>
      <c r="F175" s="266" t="str">
        <f ca="1">IF($C175="","",INDEX(INDIRECT("MCDAScores_SEA_"&amp;$C175),MATCH('SEA Input'!F179,INDIRECT("SEAScore_"&amp;$C175),0),MATCH(F$3,SEACats,0)))</f>
        <v/>
      </c>
      <c r="G175" s="266" t="str">
        <f ca="1">IF($C175="","",INDEX(INDIRECT("MCDAScores_SEA_"&amp;$C175),MATCH('SEA Input'!G179,INDIRECT("SEAScore_"&amp;$C175),0),MATCH(G$3,SEACats,0)))</f>
        <v/>
      </c>
      <c r="H175" s="266" t="str">
        <f ca="1">IF($C175="","",INDEX(INDIRECT("MCDAScores_SEA_"&amp;$C175),MATCH('SEA Input'!H179,INDIRECT("SEAScore_"&amp;$C175),0),MATCH(H$3,SEACats,0)))</f>
        <v/>
      </c>
      <c r="I175" s="266" t="str">
        <f ca="1">IF($C175="","",INDEX(INDIRECT("MCDAScores_SEA_"&amp;$C175),MATCH('SEA Input'!I179,INDIRECT("SEAScore_"&amp;$C175),0),MATCH(I$3,SEACats,0)))</f>
        <v/>
      </c>
      <c r="J175" s="266" t="str">
        <f ca="1">IF($C175="","",INDEX(INDIRECT("MCDAScores_SEA_"&amp;$C175),MATCH('SEA Input'!J179,INDIRECT("SEAScore_"&amp;$C175),0),MATCH(J$3,SEACats,0)))</f>
        <v/>
      </c>
      <c r="K175" s="266" t="str">
        <f ca="1">IF($C175="","",INDEX(INDIRECT("MCDAScores_SEA_"&amp;$C175),MATCH('SEA Input'!K179,INDIRECT("SEAScore_"&amp;$C175),0),MATCH(K$3,SEACats,0)))</f>
        <v/>
      </c>
      <c r="L175" s="266" t="str">
        <f ca="1">IF($C175="","",INDEX(INDIRECT("MCDAScores_SEA_"&amp;$C175),MATCH('SEA Input'!L179,INDIRECT("SEAScore_"&amp;$C175),0),MATCH(L$3,SEACats,0)))</f>
        <v/>
      </c>
      <c r="M175" s="266" t="str">
        <f ca="1">IF($C175="","",INDEX(INDIRECT("MCDAScores_SEA_"&amp;$C175),MATCH('SEA Input'!M179,INDIRECT("SEAScore_"&amp;$C175),0),MATCH(M$3,SEACats,0)))</f>
        <v/>
      </c>
      <c r="N175" s="266" t="str">
        <f ca="1">IF($C175="","",INDEX(INDIRECT("MCDAScores_SEA_"&amp;$C175),MATCH('SEA Input'!N179,INDIRECT("SEAScore_"&amp;$C175),0),MATCH(N$3,SEACats,0)))</f>
        <v/>
      </c>
      <c r="O175" s="266" t="str">
        <f ca="1">IF($C175="","",INDEX(INDIRECT("MCDAScores_SEA_"&amp;$C175),MATCH('SEA Input'!O179,INDIRECT("SEAScore_"&amp;$C175),0),MATCH(O$3,SEACats,0)))</f>
        <v/>
      </c>
      <c r="P175" s="266" t="str">
        <f ca="1">IF($C175="","",INDEX(INDIRECT("MCDAScores_SEA_"&amp;$C175),MATCH('SEA Input'!P179,INDIRECT("SEAScore_"&amp;$C175),0),MATCH(P$3,SEACats,0)))</f>
        <v/>
      </c>
      <c r="Q175" s="266" t="str">
        <f ca="1">IF($C175="","",INDEX(INDIRECT("MCDAScores_SEA_"&amp;$C175),MATCH('SEA Input'!Q179,INDIRECT("SEAScore_"&amp;$C175),0),MATCH(Q$3,SEACats,0)))</f>
        <v/>
      </c>
      <c r="R175" s="266" t="str">
        <f ca="1">IF($C175="","",INDEX(INDIRECT("MCDAScores_SEA_"&amp;$C175),MATCH('SEA Input'!R179,INDIRECT("SEAScore_"&amp;$C175),0),MATCH(R$3,SEACats,0)))</f>
        <v/>
      </c>
      <c r="S175" s="266" t="str">
        <f ca="1">IF($C175="","",INDEX(INDIRECT("MCDAScores_SEA_"&amp;$C175),MATCH('SEA Input'!S179,INDIRECT("SEAScore_"&amp;$C175),0),MATCH(S$3,SEACats,0)))</f>
        <v/>
      </c>
      <c r="T175" s="266" t="str">
        <f ca="1">IF($C175="","",INDEX(INDIRECT("MCDAScores_SEA_"&amp;$C175),MATCH('SEA Input'!T179,INDIRECT("SEAScore_"&amp;$C175),0),MATCH(T$3,SEACats,0)))</f>
        <v/>
      </c>
    </row>
    <row r="176" spans="1:20" s="243" customFormat="1" x14ac:dyDescent="0.25">
      <c r="A176" s="308" t="str">
        <f>IF('SEA Input'!C180="","",'SEA Input'!A180)</f>
        <v/>
      </c>
      <c r="B176" s="309" t="str">
        <f>IF('SEA Input'!C180="","",'SEA Input'!C180)</f>
        <v/>
      </c>
      <c r="C176" s="265" t="str">
        <f>IF(B176="","","C_Neg")</f>
        <v/>
      </c>
      <c r="D176" s="266" t="str">
        <f ca="1">IF($C176="","",INDEX(INDIRECT("MCDAScores_SEA_"&amp;$C176),MATCH('SEA Input'!D180,INDIRECT("SEAScore_"&amp;$C176),0),MATCH(D$3,SEACats,0)))</f>
        <v/>
      </c>
      <c r="E176" s="266" t="str">
        <f ca="1">IF($C176="","",INDEX(INDIRECT("MCDAScores_SEA_"&amp;$C176),MATCH('SEA Input'!E180,INDIRECT("SEAScore_"&amp;$C176),0),MATCH(E$3,SEACats,0)))</f>
        <v/>
      </c>
      <c r="F176" s="266" t="str">
        <f ca="1">IF($C176="","",INDEX(INDIRECT("MCDAScores_SEA_"&amp;$C176),MATCH('SEA Input'!F180,INDIRECT("SEAScore_"&amp;$C176),0),MATCH(F$3,SEACats,0)))</f>
        <v/>
      </c>
      <c r="G176" s="266" t="str">
        <f ca="1">IF($C176="","",INDEX(INDIRECT("MCDAScores_SEA_"&amp;$C176),MATCH('SEA Input'!G180,INDIRECT("SEAScore_"&amp;$C176),0),MATCH(G$3,SEACats,0)))</f>
        <v/>
      </c>
      <c r="H176" s="266" t="str">
        <f ca="1">IF($C176="","",INDEX(INDIRECT("MCDAScores_SEA_"&amp;$C176),MATCH('SEA Input'!H180,INDIRECT("SEAScore_"&amp;$C176),0),MATCH(H$3,SEACats,0)))</f>
        <v/>
      </c>
      <c r="I176" s="266" t="str">
        <f ca="1">IF($C176="","",INDEX(INDIRECT("MCDAScores_SEA_"&amp;$C176),MATCH('SEA Input'!I180,INDIRECT("SEAScore_"&amp;$C176),0),MATCH(I$3,SEACats,0)))</f>
        <v/>
      </c>
      <c r="J176" s="266" t="str">
        <f ca="1">IF($C176="","",INDEX(INDIRECT("MCDAScores_SEA_"&amp;$C176),MATCH('SEA Input'!J180,INDIRECT("SEAScore_"&amp;$C176),0),MATCH(J$3,SEACats,0)))</f>
        <v/>
      </c>
      <c r="K176" s="266" t="str">
        <f ca="1">IF($C176="","",INDEX(INDIRECT("MCDAScores_SEA_"&amp;$C176),MATCH('SEA Input'!K180,INDIRECT("SEAScore_"&amp;$C176),0),MATCH(K$3,SEACats,0)))</f>
        <v/>
      </c>
      <c r="L176" s="266" t="str">
        <f ca="1">IF($C176="","",INDEX(INDIRECT("MCDAScores_SEA_"&amp;$C176),MATCH('SEA Input'!L180,INDIRECT("SEAScore_"&amp;$C176),0),MATCH(L$3,SEACats,0)))</f>
        <v/>
      </c>
      <c r="M176" s="266" t="str">
        <f ca="1">IF($C176="","",INDEX(INDIRECT("MCDAScores_SEA_"&amp;$C176),MATCH('SEA Input'!M180,INDIRECT("SEAScore_"&amp;$C176),0),MATCH(M$3,SEACats,0)))</f>
        <v/>
      </c>
      <c r="N176" s="266" t="str">
        <f ca="1">IF($C176="","",INDEX(INDIRECT("MCDAScores_SEA_"&amp;$C176),MATCH('SEA Input'!N180,INDIRECT("SEAScore_"&amp;$C176),0),MATCH(N$3,SEACats,0)))</f>
        <v/>
      </c>
      <c r="O176" s="266" t="str">
        <f ca="1">IF($C176="","",INDEX(INDIRECT("MCDAScores_SEA_"&amp;$C176),MATCH('SEA Input'!O180,INDIRECT("SEAScore_"&amp;$C176),0),MATCH(O$3,SEACats,0)))</f>
        <v/>
      </c>
      <c r="P176" s="266" t="str">
        <f ca="1">IF($C176="","",INDEX(INDIRECT("MCDAScores_SEA_"&amp;$C176),MATCH('SEA Input'!P180,INDIRECT("SEAScore_"&amp;$C176),0),MATCH(P$3,SEACats,0)))</f>
        <v/>
      </c>
      <c r="Q176" s="266" t="str">
        <f ca="1">IF($C176="","",INDEX(INDIRECT("MCDAScores_SEA_"&amp;$C176),MATCH('SEA Input'!Q180,INDIRECT("SEAScore_"&amp;$C176),0),MATCH(Q$3,SEACats,0)))</f>
        <v/>
      </c>
      <c r="R176" s="266" t="str">
        <f ca="1">IF($C176="","",INDEX(INDIRECT("MCDAScores_SEA_"&amp;$C176),MATCH('SEA Input'!R180,INDIRECT("SEAScore_"&amp;$C176),0),MATCH(R$3,SEACats,0)))</f>
        <v/>
      </c>
      <c r="S176" s="266" t="str">
        <f ca="1">IF($C176="","",INDEX(INDIRECT("MCDAScores_SEA_"&amp;$C176),MATCH('SEA Input'!S180,INDIRECT("SEAScore_"&amp;$C176),0),MATCH(S$3,SEACats,0)))</f>
        <v/>
      </c>
      <c r="T176" s="266" t="str">
        <f ca="1">IF($C176="","",INDEX(INDIRECT("MCDAScores_SEA_"&amp;$C176),MATCH('SEA Input'!T180,INDIRECT("SEAScore_"&amp;$C176),0),MATCH(T$3,SEACats,0)))</f>
        <v/>
      </c>
    </row>
    <row r="177" spans="1:20" s="243" customFormat="1" x14ac:dyDescent="0.25">
      <c r="A177" s="309"/>
      <c r="B177" s="309"/>
      <c r="C177" s="265" t="str">
        <f>IF(B176="","","C_Pos")</f>
        <v/>
      </c>
      <c r="D177" s="266" t="str">
        <f ca="1">IF($C177="","",INDEX(INDIRECT("MCDAScores_SEA_"&amp;$C177),MATCH('SEA Input'!D181,INDIRECT("SEAScore_"&amp;$C177),0),MATCH(D$3,SEACats,0)))</f>
        <v/>
      </c>
      <c r="E177" s="266" t="str">
        <f ca="1">IF($C177="","",INDEX(INDIRECT("MCDAScores_SEA_"&amp;$C177),MATCH('SEA Input'!E181,INDIRECT("SEAScore_"&amp;$C177),0),MATCH(E$3,SEACats,0)))</f>
        <v/>
      </c>
      <c r="F177" s="266" t="str">
        <f ca="1">IF($C177="","",INDEX(INDIRECT("MCDAScores_SEA_"&amp;$C177),MATCH('SEA Input'!F181,INDIRECT("SEAScore_"&amp;$C177),0),MATCH(F$3,SEACats,0)))</f>
        <v/>
      </c>
      <c r="G177" s="266" t="str">
        <f ca="1">IF($C177="","",INDEX(INDIRECT("MCDAScores_SEA_"&amp;$C177),MATCH('SEA Input'!G181,INDIRECT("SEAScore_"&amp;$C177),0),MATCH(G$3,SEACats,0)))</f>
        <v/>
      </c>
      <c r="H177" s="266" t="str">
        <f ca="1">IF($C177="","",INDEX(INDIRECT("MCDAScores_SEA_"&amp;$C177),MATCH('SEA Input'!H181,INDIRECT("SEAScore_"&amp;$C177),0),MATCH(H$3,SEACats,0)))</f>
        <v/>
      </c>
      <c r="I177" s="266" t="str">
        <f ca="1">IF($C177="","",INDEX(INDIRECT("MCDAScores_SEA_"&amp;$C177),MATCH('SEA Input'!I181,INDIRECT("SEAScore_"&amp;$C177),0),MATCH(I$3,SEACats,0)))</f>
        <v/>
      </c>
      <c r="J177" s="266" t="str">
        <f ca="1">IF($C177="","",INDEX(INDIRECT("MCDAScores_SEA_"&amp;$C177),MATCH('SEA Input'!J181,INDIRECT("SEAScore_"&amp;$C177),0),MATCH(J$3,SEACats,0)))</f>
        <v/>
      </c>
      <c r="K177" s="266" t="str">
        <f ca="1">IF($C177="","",INDEX(INDIRECT("MCDAScores_SEA_"&amp;$C177),MATCH('SEA Input'!K181,INDIRECT("SEAScore_"&amp;$C177),0),MATCH(K$3,SEACats,0)))</f>
        <v/>
      </c>
      <c r="L177" s="266" t="str">
        <f ca="1">IF($C177="","",INDEX(INDIRECT("MCDAScores_SEA_"&amp;$C177),MATCH('SEA Input'!L181,INDIRECT("SEAScore_"&amp;$C177),0),MATCH(L$3,SEACats,0)))</f>
        <v/>
      </c>
      <c r="M177" s="266" t="str">
        <f ca="1">IF($C177="","",INDEX(INDIRECT("MCDAScores_SEA_"&amp;$C177),MATCH('SEA Input'!M181,INDIRECT("SEAScore_"&amp;$C177),0),MATCH(M$3,SEACats,0)))</f>
        <v/>
      </c>
      <c r="N177" s="266" t="str">
        <f ca="1">IF($C177="","",INDEX(INDIRECT("MCDAScores_SEA_"&amp;$C177),MATCH('SEA Input'!N181,INDIRECT("SEAScore_"&amp;$C177),0),MATCH(N$3,SEACats,0)))</f>
        <v/>
      </c>
      <c r="O177" s="266" t="str">
        <f ca="1">IF($C177="","",INDEX(INDIRECT("MCDAScores_SEA_"&amp;$C177),MATCH('SEA Input'!O181,INDIRECT("SEAScore_"&amp;$C177),0),MATCH(O$3,SEACats,0)))</f>
        <v/>
      </c>
      <c r="P177" s="266" t="str">
        <f ca="1">IF($C177="","",INDEX(INDIRECT("MCDAScores_SEA_"&amp;$C177),MATCH('SEA Input'!P181,INDIRECT("SEAScore_"&amp;$C177),0),MATCH(P$3,SEACats,0)))</f>
        <v/>
      </c>
      <c r="Q177" s="266" t="str">
        <f ca="1">IF($C177="","",INDEX(INDIRECT("MCDAScores_SEA_"&amp;$C177),MATCH('SEA Input'!Q181,INDIRECT("SEAScore_"&amp;$C177),0),MATCH(Q$3,SEACats,0)))</f>
        <v/>
      </c>
      <c r="R177" s="266" t="str">
        <f ca="1">IF($C177="","",INDEX(INDIRECT("MCDAScores_SEA_"&amp;$C177),MATCH('SEA Input'!R181,INDIRECT("SEAScore_"&amp;$C177),0),MATCH(R$3,SEACats,0)))</f>
        <v/>
      </c>
      <c r="S177" s="266" t="str">
        <f ca="1">IF($C177="","",INDEX(INDIRECT("MCDAScores_SEA_"&amp;$C177),MATCH('SEA Input'!S181,INDIRECT("SEAScore_"&amp;$C177),0),MATCH(S$3,SEACats,0)))</f>
        <v/>
      </c>
      <c r="T177" s="266" t="str">
        <f ca="1">IF($C177="","",INDEX(INDIRECT("MCDAScores_SEA_"&amp;$C177),MATCH('SEA Input'!T181,INDIRECT("SEAScore_"&amp;$C177),0),MATCH(T$3,SEACats,0)))</f>
        <v/>
      </c>
    </row>
    <row r="178" spans="1:20" s="243" customFormat="1" x14ac:dyDescent="0.25">
      <c r="A178" s="309"/>
      <c r="B178" s="309"/>
      <c r="C178" s="265" t="str">
        <f>IF(B176="","","O_Neg")</f>
        <v/>
      </c>
      <c r="D178" s="266" t="str">
        <f ca="1">IF($C178="","",INDEX(INDIRECT("MCDAScores_SEA_"&amp;$C178),MATCH('SEA Input'!D182,INDIRECT("SEAScore_"&amp;$C178),0),MATCH(D$3,SEACats,0)))</f>
        <v/>
      </c>
      <c r="E178" s="266" t="str">
        <f ca="1">IF($C178="","",INDEX(INDIRECT("MCDAScores_SEA_"&amp;$C178),MATCH('SEA Input'!E182,INDIRECT("SEAScore_"&amp;$C178),0),MATCH(E$3,SEACats,0)))</f>
        <v/>
      </c>
      <c r="F178" s="266" t="str">
        <f ca="1">IF($C178="","",INDEX(INDIRECT("MCDAScores_SEA_"&amp;$C178),MATCH('SEA Input'!F182,INDIRECT("SEAScore_"&amp;$C178),0),MATCH(F$3,SEACats,0)))</f>
        <v/>
      </c>
      <c r="G178" s="266" t="str">
        <f ca="1">IF($C178="","",INDEX(INDIRECT("MCDAScores_SEA_"&amp;$C178),MATCH('SEA Input'!G182,INDIRECT("SEAScore_"&amp;$C178),0),MATCH(G$3,SEACats,0)))</f>
        <v/>
      </c>
      <c r="H178" s="266" t="str">
        <f ca="1">IF($C178="","",INDEX(INDIRECT("MCDAScores_SEA_"&amp;$C178),MATCH('SEA Input'!H182,INDIRECT("SEAScore_"&amp;$C178),0),MATCH(H$3,SEACats,0)))</f>
        <v/>
      </c>
      <c r="I178" s="266" t="str">
        <f ca="1">IF($C178="","",INDEX(INDIRECT("MCDAScores_SEA_"&amp;$C178),MATCH('SEA Input'!I182,INDIRECT("SEAScore_"&amp;$C178),0),MATCH(I$3,SEACats,0)))</f>
        <v/>
      </c>
      <c r="J178" s="266" t="str">
        <f ca="1">IF($C178="","",INDEX(INDIRECT("MCDAScores_SEA_"&amp;$C178),MATCH('SEA Input'!J182,INDIRECT("SEAScore_"&amp;$C178),0),MATCH(J$3,SEACats,0)))</f>
        <v/>
      </c>
      <c r="K178" s="266" t="str">
        <f ca="1">IF($C178="","",INDEX(INDIRECT("MCDAScores_SEA_"&amp;$C178),MATCH('SEA Input'!K182,INDIRECT("SEAScore_"&amp;$C178),0),MATCH(K$3,SEACats,0)))</f>
        <v/>
      </c>
      <c r="L178" s="266" t="str">
        <f ca="1">IF($C178="","",INDEX(INDIRECT("MCDAScores_SEA_"&amp;$C178),MATCH('SEA Input'!L182,INDIRECT("SEAScore_"&amp;$C178),0),MATCH(L$3,SEACats,0)))</f>
        <v/>
      </c>
      <c r="M178" s="266" t="str">
        <f ca="1">IF($C178="","",INDEX(INDIRECT("MCDAScores_SEA_"&amp;$C178),MATCH('SEA Input'!M182,INDIRECT("SEAScore_"&amp;$C178),0),MATCH(M$3,SEACats,0)))</f>
        <v/>
      </c>
      <c r="N178" s="266" t="str">
        <f ca="1">IF($C178="","",INDEX(INDIRECT("MCDAScores_SEA_"&amp;$C178),MATCH('SEA Input'!N182,INDIRECT("SEAScore_"&amp;$C178),0),MATCH(N$3,SEACats,0)))</f>
        <v/>
      </c>
      <c r="O178" s="266" t="str">
        <f ca="1">IF($C178="","",INDEX(INDIRECT("MCDAScores_SEA_"&amp;$C178),MATCH('SEA Input'!O182,INDIRECT("SEAScore_"&amp;$C178),0),MATCH(O$3,SEACats,0)))</f>
        <v/>
      </c>
      <c r="P178" s="266" t="str">
        <f ca="1">IF($C178="","",INDEX(INDIRECT("MCDAScores_SEA_"&amp;$C178),MATCH('SEA Input'!P182,INDIRECT("SEAScore_"&amp;$C178),0),MATCH(P$3,SEACats,0)))</f>
        <v/>
      </c>
      <c r="Q178" s="266" t="str">
        <f ca="1">IF($C178="","",INDEX(INDIRECT("MCDAScores_SEA_"&amp;$C178),MATCH('SEA Input'!Q182,INDIRECT("SEAScore_"&amp;$C178),0),MATCH(Q$3,SEACats,0)))</f>
        <v/>
      </c>
      <c r="R178" s="266" t="str">
        <f ca="1">IF($C178="","",INDEX(INDIRECT("MCDAScores_SEA_"&amp;$C178),MATCH('SEA Input'!R182,INDIRECT("SEAScore_"&amp;$C178),0),MATCH(R$3,SEACats,0)))</f>
        <v/>
      </c>
      <c r="S178" s="266" t="str">
        <f ca="1">IF($C178="","",INDEX(INDIRECT("MCDAScores_SEA_"&amp;$C178),MATCH('SEA Input'!S182,INDIRECT("SEAScore_"&amp;$C178),0),MATCH(S$3,SEACats,0)))</f>
        <v/>
      </c>
      <c r="T178" s="266" t="str">
        <f ca="1">IF($C178="","",INDEX(INDIRECT("MCDAScores_SEA_"&amp;$C178),MATCH('SEA Input'!T182,INDIRECT("SEAScore_"&amp;$C178),0),MATCH(T$3,SEACats,0)))</f>
        <v/>
      </c>
    </row>
    <row r="179" spans="1:20" s="243" customFormat="1" x14ac:dyDescent="0.25">
      <c r="A179" s="309"/>
      <c r="B179" s="309"/>
      <c r="C179" s="265" t="str">
        <f>IF(B176="","","O_Pos")</f>
        <v/>
      </c>
      <c r="D179" s="266" t="str">
        <f ca="1">IF($C179="","",INDEX(INDIRECT("MCDAScores_SEA_"&amp;$C179),MATCH('SEA Input'!D183,INDIRECT("SEAScore_"&amp;$C179),0),MATCH(D$3,SEACats,0)))</f>
        <v/>
      </c>
      <c r="E179" s="266" t="str">
        <f ca="1">IF($C179="","",INDEX(INDIRECT("MCDAScores_SEA_"&amp;$C179),MATCH('SEA Input'!E183,INDIRECT("SEAScore_"&amp;$C179),0),MATCH(E$3,SEACats,0)))</f>
        <v/>
      </c>
      <c r="F179" s="266" t="str">
        <f ca="1">IF($C179="","",INDEX(INDIRECT("MCDAScores_SEA_"&amp;$C179),MATCH('SEA Input'!F183,INDIRECT("SEAScore_"&amp;$C179),0),MATCH(F$3,SEACats,0)))</f>
        <v/>
      </c>
      <c r="G179" s="266" t="str">
        <f ca="1">IF($C179="","",INDEX(INDIRECT("MCDAScores_SEA_"&amp;$C179),MATCH('SEA Input'!G183,INDIRECT("SEAScore_"&amp;$C179),0),MATCH(G$3,SEACats,0)))</f>
        <v/>
      </c>
      <c r="H179" s="266" t="str">
        <f ca="1">IF($C179="","",INDEX(INDIRECT("MCDAScores_SEA_"&amp;$C179),MATCH('SEA Input'!H183,INDIRECT("SEAScore_"&amp;$C179),0),MATCH(H$3,SEACats,0)))</f>
        <v/>
      </c>
      <c r="I179" s="266" t="str">
        <f ca="1">IF($C179="","",INDEX(INDIRECT("MCDAScores_SEA_"&amp;$C179),MATCH('SEA Input'!I183,INDIRECT("SEAScore_"&amp;$C179),0),MATCH(I$3,SEACats,0)))</f>
        <v/>
      </c>
      <c r="J179" s="266" t="str">
        <f ca="1">IF($C179="","",INDEX(INDIRECT("MCDAScores_SEA_"&amp;$C179),MATCH('SEA Input'!J183,INDIRECT("SEAScore_"&amp;$C179),0),MATCH(J$3,SEACats,0)))</f>
        <v/>
      </c>
      <c r="K179" s="266" t="str">
        <f ca="1">IF($C179="","",INDEX(INDIRECT("MCDAScores_SEA_"&amp;$C179),MATCH('SEA Input'!K183,INDIRECT("SEAScore_"&amp;$C179),0),MATCH(K$3,SEACats,0)))</f>
        <v/>
      </c>
      <c r="L179" s="266" t="str">
        <f ca="1">IF($C179="","",INDEX(INDIRECT("MCDAScores_SEA_"&amp;$C179),MATCH('SEA Input'!L183,INDIRECT("SEAScore_"&amp;$C179),0),MATCH(L$3,SEACats,0)))</f>
        <v/>
      </c>
      <c r="M179" s="266" t="str">
        <f ca="1">IF($C179="","",INDEX(INDIRECT("MCDAScores_SEA_"&amp;$C179),MATCH('SEA Input'!M183,INDIRECT("SEAScore_"&amp;$C179),0),MATCH(M$3,SEACats,0)))</f>
        <v/>
      </c>
      <c r="N179" s="266" t="str">
        <f ca="1">IF($C179="","",INDEX(INDIRECT("MCDAScores_SEA_"&amp;$C179),MATCH('SEA Input'!N183,INDIRECT("SEAScore_"&amp;$C179),0),MATCH(N$3,SEACats,0)))</f>
        <v/>
      </c>
      <c r="O179" s="266" t="str">
        <f ca="1">IF($C179="","",INDEX(INDIRECT("MCDAScores_SEA_"&amp;$C179),MATCH('SEA Input'!O183,INDIRECT("SEAScore_"&amp;$C179),0),MATCH(O$3,SEACats,0)))</f>
        <v/>
      </c>
      <c r="P179" s="266" t="str">
        <f ca="1">IF($C179="","",INDEX(INDIRECT("MCDAScores_SEA_"&amp;$C179),MATCH('SEA Input'!P183,INDIRECT("SEAScore_"&amp;$C179),0),MATCH(P$3,SEACats,0)))</f>
        <v/>
      </c>
      <c r="Q179" s="266" t="str">
        <f ca="1">IF($C179="","",INDEX(INDIRECT("MCDAScores_SEA_"&amp;$C179),MATCH('SEA Input'!Q183,INDIRECT("SEAScore_"&amp;$C179),0),MATCH(Q$3,SEACats,0)))</f>
        <v/>
      </c>
      <c r="R179" s="266" t="str">
        <f ca="1">IF($C179="","",INDEX(INDIRECT("MCDAScores_SEA_"&amp;$C179),MATCH('SEA Input'!R183,INDIRECT("SEAScore_"&amp;$C179),0),MATCH(R$3,SEACats,0)))</f>
        <v/>
      </c>
      <c r="S179" s="266" t="str">
        <f ca="1">IF($C179="","",INDEX(INDIRECT("MCDAScores_SEA_"&amp;$C179),MATCH('SEA Input'!S183,INDIRECT("SEAScore_"&amp;$C179),0),MATCH(S$3,SEACats,0)))</f>
        <v/>
      </c>
      <c r="T179" s="266" t="str">
        <f ca="1">IF($C179="","",INDEX(INDIRECT("MCDAScores_SEA_"&amp;$C179),MATCH('SEA Input'!T183,INDIRECT("SEAScore_"&amp;$C179),0),MATCH(T$3,SEACats,0)))</f>
        <v/>
      </c>
    </row>
    <row r="180" spans="1:20" s="243" customFormat="1" x14ac:dyDescent="0.25">
      <c r="A180" s="308" t="str">
        <f>IF('SEA Input'!C184="","",'SEA Input'!A184)</f>
        <v/>
      </c>
      <c r="B180" s="309" t="str">
        <f>IF('SEA Input'!C184="","",'SEA Input'!C184)</f>
        <v/>
      </c>
      <c r="C180" s="265" t="str">
        <f>IF(B180="","","C_Neg")</f>
        <v/>
      </c>
      <c r="D180" s="266" t="str">
        <f ca="1">IF($C180="","",INDEX(INDIRECT("MCDAScores_SEA_"&amp;$C180),MATCH('SEA Input'!D184,INDIRECT("SEAScore_"&amp;$C180),0),MATCH(D$3,SEACats,0)))</f>
        <v/>
      </c>
      <c r="E180" s="266" t="str">
        <f ca="1">IF($C180="","",INDEX(INDIRECT("MCDAScores_SEA_"&amp;$C180),MATCH('SEA Input'!E184,INDIRECT("SEAScore_"&amp;$C180),0),MATCH(E$3,SEACats,0)))</f>
        <v/>
      </c>
      <c r="F180" s="266" t="str">
        <f ca="1">IF($C180="","",INDEX(INDIRECT("MCDAScores_SEA_"&amp;$C180),MATCH('SEA Input'!F184,INDIRECT("SEAScore_"&amp;$C180),0),MATCH(F$3,SEACats,0)))</f>
        <v/>
      </c>
      <c r="G180" s="266" t="str">
        <f ca="1">IF($C180="","",INDEX(INDIRECT("MCDAScores_SEA_"&amp;$C180),MATCH('SEA Input'!G184,INDIRECT("SEAScore_"&amp;$C180),0),MATCH(G$3,SEACats,0)))</f>
        <v/>
      </c>
      <c r="H180" s="266" t="str">
        <f ca="1">IF($C180="","",INDEX(INDIRECT("MCDAScores_SEA_"&amp;$C180),MATCH('SEA Input'!H184,INDIRECT("SEAScore_"&amp;$C180),0),MATCH(H$3,SEACats,0)))</f>
        <v/>
      </c>
      <c r="I180" s="266" t="str">
        <f ca="1">IF($C180="","",INDEX(INDIRECT("MCDAScores_SEA_"&amp;$C180),MATCH('SEA Input'!I184,INDIRECT("SEAScore_"&amp;$C180),0),MATCH(I$3,SEACats,0)))</f>
        <v/>
      </c>
      <c r="J180" s="266" t="str">
        <f ca="1">IF($C180="","",INDEX(INDIRECT("MCDAScores_SEA_"&amp;$C180),MATCH('SEA Input'!J184,INDIRECT("SEAScore_"&amp;$C180),0),MATCH(J$3,SEACats,0)))</f>
        <v/>
      </c>
      <c r="K180" s="266" t="str">
        <f ca="1">IF($C180="","",INDEX(INDIRECT("MCDAScores_SEA_"&amp;$C180),MATCH('SEA Input'!K184,INDIRECT("SEAScore_"&amp;$C180),0),MATCH(K$3,SEACats,0)))</f>
        <v/>
      </c>
      <c r="L180" s="266" t="str">
        <f ca="1">IF($C180="","",INDEX(INDIRECT("MCDAScores_SEA_"&amp;$C180),MATCH('SEA Input'!L184,INDIRECT("SEAScore_"&amp;$C180),0),MATCH(L$3,SEACats,0)))</f>
        <v/>
      </c>
      <c r="M180" s="266" t="str">
        <f ca="1">IF($C180="","",INDEX(INDIRECT("MCDAScores_SEA_"&amp;$C180),MATCH('SEA Input'!M184,INDIRECT("SEAScore_"&amp;$C180),0),MATCH(M$3,SEACats,0)))</f>
        <v/>
      </c>
      <c r="N180" s="266" t="str">
        <f ca="1">IF($C180="","",INDEX(INDIRECT("MCDAScores_SEA_"&amp;$C180),MATCH('SEA Input'!N184,INDIRECT("SEAScore_"&amp;$C180),0),MATCH(N$3,SEACats,0)))</f>
        <v/>
      </c>
      <c r="O180" s="266" t="str">
        <f ca="1">IF($C180="","",INDEX(INDIRECT("MCDAScores_SEA_"&amp;$C180),MATCH('SEA Input'!O184,INDIRECT("SEAScore_"&amp;$C180),0),MATCH(O$3,SEACats,0)))</f>
        <v/>
      </c>
      <c r="P180" s="266" t="str">
        <f ca="1">IF($C180="","",INDEX(INDIRECT("MCDAScores_SEA_"&amp;$C180),MATCH('SEA Input'!P184,INDIRECT("SEAScore_"&amp;$C180),0),MATCH(P$3,SEACats,0)))</f>
        <v/>
      </c>
      <c r="Q180" s="266" t="str">
        <f ca="1">IF($C180="","",INDEX(INDIRECT("MCDAScores_SEA_"&amp;$C180),MATCH('SEA Input'!Q184,INDIRECT("SEAScore_"&amp;$C180),0),MATCH(Q$3,SEACats,0)))</f>
        <v/>
      </c>
      <c r="R180" s="266" t="str">
        <f ca="1">IF($C180="","",INDEX(INDIRECT("MCDAScores_SEA_"&amp;$C180),MATCH('SEA Input'!R184,INDIRECT("SEAScore_"&amp;$C180),0),MATCH(R$3,SEACats,0)))</f>
        <v/>
      </c>
      <c r="S180" s="266" t="str">
        <f ca="1">IF($C180="","",INDEX(INDIRECT("MCDAScores_SEA_"&amp;$C180),MATCH('SEA Input'!S184,INDIRECT("SEAScore_"&amp;$C180),0),MATCH(S$3,SEACats,0)))</f>
        <v/>
      </c>
      <c r="T180" s="266" t="str">
        <f ca="1">IF($C180="","",INDEX(INDIRECT("MCDAScores_SEA_"&amp;$C180),MATCH('SEA Input'!T184,INDIRECT("SEAScore_"&amp;$C180),0),MATCH(T$3,SEACats,0)))</f>
        <v/>
      </c>
    </row>
    <row r="181" spans="1:20" s="243" customFormat="1" x14ac:dyDescent="0.25">
      <c r="A181" s="309"/>
      <c r="B181" s="309"/>
      <c r="C181" s="265" t="str">
        <f>IF(B180="","","C_Pos")</f>
        <v/>
      </c>
      <c r="D181" s="266" t="str">
        <f ca="1">IF($C181="","",INDEX(INDIRECT("MCDAScores_SEA_"&amp;$C181),MATCH('SEA Input'!D185,INDIRECT("SEAScore_"&amp;$C181),0),MATCH(D$3,SEACats,0)))</f>
        <v/>
      </c>
      <c r="E181" s="266" t="str">
        <f ca="1">IF($C181="","",INDEX(INDIRECT("MCDAScores_SEA_"&amp;$C181),MATCH('SEA Input'!E185,INDIRECT("SEAScore_"&amp;$C181),0),MATCH(E$3,SEACats,0)))</f>
        <v/>
      </c>
      <c r="F181" s="266" t="str">
        <f ca="1">IF($C181="","",INDEX(INDIRECT("MCDAScores_SEA_"&amp;$C181),MATCH('SEA Input'!F185,INDIRECT("SEAScore_"&amp;$C181),0),MATCH(F$3,SEACats,0)))</f>
        <v/>
      </c>
      <c r="G181" s="266" t="str">
        <f ca="1">IF($C181="","",INDEX(INDIRECT("MCDAScores_SEA_"&amp;$C181),MATCH('SEA Input'!G185,INDIRECT("SEAScore_"&amp;$C181),0),MATCH(G$3,SEACats,0)))</f>
        <v/>
      </c>
      <c r="H181" s="266" t="str">
        <f ca="1">IF($C181="","",INDEX(INDIRECT("MCDAScores_SEA_"&amp;$C181),MATCH('SEA Input'!H185,INDIRECT("SEAScore_"&amp;$C181),0),MATCH(H$3,SEACats,0)))</f>
        <v/>
      </c>
      <c r="I181" s="266" t="str">
        <f ca="1">IF($C181="","",INDEX(INDIRECT("MCDAScores_SEA_"&amp;$C181),MATCH('SEA Input'!I185,INDIRECT("SEAScore_"&amp;$C181),0),MATCH(I$3,SEACats,0)))</f>
        <v/>
      </c>
      <c r="J181" s="266" t="str">
        <f ca="1">IF($C181="","",INDEX(INDIRECT("MCDAScores_SEA_"&amp;$C181),MATCH('SEA Input'!J185,INDIRECT("SEAScore_"&amp;$C181),0),MATCH(J$3,SEACats,0)))</f>
        <v/>
      </c>
      <c r="K181" s="266" t="str">
        <f ca="1">IF($C181="","",INDEX(INDIRECT("MCDAScores_SEA_"&amp;$C181),MATCH('SEA Input'!K185,INDIRECT("SEAScore_"&amp;$C181),0),MATCH(K$3,SEACats,0)))</f>
        <v/>
      </c>
      <c r="L181" s="266" t="str">
        <f ca="1">IF($C181="","",INDEX(INDIRECT("MCDAScores_SEA_"&amp;$C181),MATCH('SEA Input'!L185,INDIRECT("SEAScore_"&amp;$C181),0),MATCH(L$3,SEACats,0)))</f>
        <v/>
      </c>
      <c r="M181" s="266" t="str">
        <f ca="1">IF($C181="","",INDEX(INDIRECT("MCDAScores_SEA_"&amp;$C181),MATCH('SEA Input'!M185,INDIRECT("SEAScore_"&amp;$C181),0),MATCH(M$3,SEACats,0)))</f>
        <v/>
      </c>
      <c r="N181" s="266" t="str">
        <f ca="1">IF($C181="","",INDEX(INDIRECT("MCDAScores_SEA_"&amp;$C181),MATCH('SEA Input'!N185,INDIRECT("SEAScore_"&amp;$C181),0),MATCH(N$3,SEACats,0)))</f>
        <v/>
      </c>
      <c r="O181" s="266" t="str">
        <f ca="1">IF($C181="","",INDEX(INDIRECT("MCDAScores_SEA_"&amp;$C181),MATCH('SEA Input'!O185,INDIRECT("SEAScore_"&amp;$C181),0),MATCH(O$3,SEACats,0)))</f>
        <v/>
      </c>
      <c r="P181" s="266" t="str">
        <f ca="1">IF($C181="","",INDEX(INDIRECT("MCDAScores_SEA_"&amp;$C181),MATCH('SEA Input'!P185,INDIRECT("SEAScore_"&amp;$C181),0),MATCH(P$3,SEACats,0)))</f>
        <v/>
      </c>
      <c r="Q181" s="266" t="str">
        <f ca="1">IF($C181="","",INDEX(INDIRECT("MCDAScores_SEA_"&amp;$C181),MATCH('SEA Input'!Q185,INDIRECT("SEAScore_"&amp;$C181),0),MATCH(Q$3,SEACats,0)))</f>
        <v/>
      </c>
      <c r="R181" s="266" t="str">
        <f ca="1">IF($C181="","",INDEX(INDIRECT("MCDAScores_SEA_"&amp;$C181),MATCH('SEA Input'!R185,INDIRECT("SEAScore_"&amp;$C181),0),MATCH(R$3,SEACats,0)))</f>
        <v/>
      </c>
      <c r="S181" s="266" t="str">
        <f ca="1">IF($C181="","",INDEX(INDIRECT("MCDAScores_SEA_"&amp;$C181),MATCH('SEA Input'!S185,INDIRECT("SEAScore_"&amp;$C181),0),MATCH(S$3,SEACats,0)))</f>
        <v/>
      </c>
      <c r="T181" s="266" t="str">
        <f ca="1">IF($C181="","",INDEX(INDIRECT("MCDAScores_SEA_"&amp;$C181),MATCH('SEA Input'!T185,INDIRECT("SEAScore_"&amp;$C181),0),MATCH(T$3,SEACats,0)))</f>
        <v/>
      </c>
    </row>
    <row r="182" spans="1:20" s="243" customFormat="1" x14ac:dyDescent="0.25">
      <c r="A182" s="309"/>
      <c r="B182" s="309"/>
      <c r="C182" s="265" t="str">
        <f>IF(B180="","","O_Neg")</f>
        <v/>
      </c>
      <c r="D182" s="266" t="str">
        <f ca="1">IF($C182="","",INDEX(INDIRECT("MCDAScores_SEA_"&amp;$C182),MATCH('SEA Input'!D186,INDIRECT("SEAScore_"&amp;$C182),0),MATCH(D$3,SEACats,0)))</f>
        <v/>
      </c>
      <c r="E182" s="266" t="str">
        <f ca="1">IF($C182="","",INDEX(INDIRECT("MCDAScores_SEA_"&amp;$C182),MATCH('SEA Input'!E186,INDIRECT("SEAScore_"&amp;$C182),0),MATCH(E$3,SEACats,0)))</f>
        <v/>
      </c>
      <c r="F182" s="266" t="str">
        <f ca="1">IF($C182="","",INDEX(INDIRECT("MCDAScores_SEA_"&amp;$C182),MATCH('SEA Input'!F186,INDIRECT("SEAScore_"&amp;$C182),0),MATCH(F$3,SEACats,0)))</f>
        <v/>
      </c>
      <c r="G182" s="266" t="str">
        <f ca="1">IF($C182="","",INDEX(INDIRECT("MCDAScores_SEA_"&amp;$C182),MATCH('SEA Input'!G186,INDIRECT("SEAScore_"&amp;$C182),0),MATCH(G$3,SEACats,0)))</f>
        <v/>
      </c>
      <c r="H182" s="266" t="str">
        <f ca="1">IF($C182="","",INDEX(INDIRECT("MCDAScores_SEA_"&amp;$C182),MATCH('SEA Input'!H186,INDIRECT("SEAScore_"&amp;$C182),0),MATCH(H$3,SEACats,0)))</f>
        <v/>
      </c>
      <c r="I182" s="266" t="str">
        <f ca="1">IF($C182="","",INDEX(INDIRECT("MCDAScores_SEA_"&amp;$C182),MATCH('SEA Input'!I186,INDIRECT("SEAScore_"&amp;$C182),0),MATCH(I$3,SEACats,0)))</f>
        <v/>
      </c>
      <c r="J182" s="266" t="str">
        <f ca="1">IF($C182="","",INDEX(INDIRECT("MCDAScores_SEA_"&amp;$C182),MATCH('SEA Input'!J186,INDIRECT("SEAScore_"&amp;$C182),0),MATCH(J$3,SEACats,0)))</f>
        <v/>
      </c>
      <c r="K182" s="266" t="str">
        <f ca="1">IF($C182="","",INDEX(INDIRECT("MCDAScores_SEA_"&amp;$C182),MATCH('SEA Input'!K186,INDIRECT("SEAScore_"&amp;$C182),0),MATCH(K$3,SEACats,0)))</f>
        <v/>
      </c>
      <c r="L182" s="266" t="str">
        <f ca="1">IF($C182="","",INDEX(INDIRECT("MCDAScores_SEA_"&amp;$C182),MATCH('SEA Input'!L186,INDIRECT("SEAScore_"&amp;$C182),0),MATCH(L$3,SEACats,0)))</f>
        <v/>
      </c>
      <c r="M182" s="266" t="str">
        <f ca="1">IF($C182="","",INDEX(INDIRECT("MCDAScores_SEA_"&amp;$C182),MATCH('SEA Input'!M186,INDIRECT("SEAScore_"&amp;$C182),0),MATCH(M$3,SEACats,0)))</f>
        <v/>
      </c>
      <c r="N182" s="266" t="str">
        <f ca="1">IF($C182="","",INDEX(INDIRECT("MCDAScores_SEA_"&amp;$C182),MATCH('SEA Input'!N186,INDIRECT("SEAScore_"&amp;$C182),0),MATCH(N$3,SEACats,0)))</f>
        <v/>
      </c>
      <c r="O182" s="266" t="str">
        <f ca="1">IF($C182="","",INDEX(INDIRECT("MCDAScores_SEA_"&amp;$C182),MATCH('SEA Input'!O186,INDIRECT("SEAScore_"&amp;$C182),0),MATCH(O$3,SEACats,0)))</f>
        <v/>
      </c>
      <c r="P182" s="266" t="str">
        <f ca="1">IF($C182="","",INDEX(INDIRECT("MCDAScores_SEA_"&amp;$C182),MATCH('SEA Input'!P186,INDIRECT("SEAScore_"&amp;$C182),0),MATCH(P$3,SEACats,0)))</f>
        <v/>
      </c>
      <c r="Q182" s="266" t="str">
        <f ca="1">IF($C182="","",INDEX(INDIRECT("MCDAScores_SEA_"&amp;$C182),MATCH('SEA Input'!Q186,INDIRECT("SEAScore_"&amp;$C182),0),MATCH(Q$3,SEACats,0)))</f>
        <v/>
      </c>
      <c r="R182" s="266" t="str">
        <f ca="1">IF($C182="","",INDEX(INDIRECT("MCDAScores_SEA_"&amp;$C182),MATCH('SEA Input'!R186,INDIRECT("SEAScore_"&amp;$C182),0),MATCH(R$3,SEACats,0)))</f>
        <v/>
      </c>
      <c r="S182" s="266" t="str">
        <f ca="1">IF($C182="","",INDEX(INDIRECT("MCDAScores_SEA_"&amp;$C182),MATCH('SEA Input'!S186,INDIRECT("SEAScore_"&amp;$C182),0),MATCH(S$3,SEACats,0)))</f>
        <v/>
      </c>
      <c r="T182" s="266" t="str">
        <f ca="1">IF($C182="","",INDEX(INDIRECT("MCDAScores_SEA_"&amp;$C182),MATCH('SEA Input'!T186,INDIRECT("SEAScore_"&amp;$C182),0),MATCH(T$3,SEACats,0)))</f>
        <v/>
      </c>
    </row>
    <row r="183" spans="1:20" s="243" customFormat="1" x14ac:dyDescent="0.25">
      <c r="A183" s="309"/>
      <c r="B183" s="309"/>
      <c r="C183" s="265" t="str">
        <f>IF(B180="","","O_Pos")</f>
        <v/>
      </c>
      <c r="D183" s="266" t="str">
        <f ca="1">IF($C183="","",INDEX(INDIRECT("MCDAScores_SEA_"&amp;$C183),MATCH('SEA Input'!D187,INDIRECT("SEAScore_"&amp;$C183),0),MATCH(D$3,SEACats,0)))</f>
        <v/>
      </c>
      <c r="E183" s="266" t="str">
        <f ca="1">IF($C183="","",INDEX(INDIRECT("MCDAScores_SEA_"&amp;$C183),MATCH('SEA Input'!E187,INDIRECT("SEAScore_"&amp;$C183),0),MATCH(E$3,SEACats,0)))</f>
        <v/>
      </c>
      <c r="F183" s="266" t="str">
        <f ca="1">IF($C183="","",INDEX(INDIRECT("MCDAScores_SEA_"&amp;$C183),MATCH('SEA Input'!F187,INDIRECT("SEAScore_"&amp;$C183),0),MATCH(F$3,SEACats,0)))</f>
        <v/>
      </c>
      <c r="G183" s="266" t="str">
        <f ca="1">IF($C183="","",INDEX(INDIRECT("MCDAScores_SEA_"&amp;$C183),MATCH('SEA Input'!G187,INDIRECT("SEAScore_"&amp;$C183),0),MATCH(G$3,SEACats,0)))</f>
        <v/>
      </c>
      <c r="H183" s="266" t="str">
        <f ca="1">IF($C183="","",INDEX(INDIRECT("MCDAScores_SEA_"&amp;$C183),MATCH('SEA Input'!H187,INDIRECT("SEAScore_"&amp;$C183),0),MATCH(H$3,SEACats,0)))</f>
        <v/>
      </c>
      <c r="I183" s="266" t="str">
        <f ca="1">IF($C183="","",INDEX(INDIRECT("MCDAScores_SEA_"&amp;$C183),MATCH('SEA Input'!I187,INDIRECT("SEAScore_"&amp;$C183),0),MATCH(I$3,SEACats,0)))</f>
        <v/>
      </c>
      <c r="J183" s="266" t="str">
        <f ca="1">IF($C183="","",INDEX(INDIRECT("MCDAScores_SEA_"&amp;$C183),MATCH('SEA Input'!J187,INDIRECT("SEAScore_"&amp;$C183),0),MATCH(J$3,SEACats,0)))</f>
        <v/>
      </c>
      <c r="K183" s="266" t="str">
        <f ca="1">IF($C183="","",INDEX(INDIRECT("MCDAScores_SEA_"&amp;$C183),MATCH('SEA Input'!K187,INDIRECT("SEAScore_"&amp;$C183),0),MATCH(K$3,SEACats,0)))</f>
        <v/>
      </c>
      <c r="L183" s="266" t="str">
        <f ca="1">IF($C183="","",INDEX(INDIRECT("MCDAScores_SEA_"&amp;$C183),MATCH('SEA Input'!L187,INDIRECT("SEAScore_"&amp;$C183),0),MATCH(L$3,SEACats,0)))</f>
        <v/>
      </c>
      <c r="M183" s="266" t="str">
        <f ca="1">IF($C183="","",INDEX(INDIRECT("MCDAScores_SEA_"&amp;$C183),MATCH('SEA Input'!M187,INDIRECT("SEAScore_"&amp;$C183),0),MATCH(M$3,SEACats,0)))</f>
        <v/>
      </c>
      <c r="N183" s="266" t="str">
        <f ca="1">IF($C183="","",INDEX(INDIRECT("MCDAScores_SEA_"&amp;$C183),MATCH('SEA Input'!N187,INDIRECT("SEAScore_"&amp;$C183),0),MATCH(N$3,SEACats,0)))</f>
        <v/>
      </c>
      <c r="O183" s="266" t="str">
        <f ca="1">IF($C183="","",INDEX(INDIRECT("MCDAScores_SEA_"&amp;$C183),MATCH('SEA Input'!O187,INDIRECT("SEAScore_"&amp;$C183),0),MATCH(O$3,SEACats,0)))</f>
        <v/>
      </c>
      <c r="P183" s="266" t="str">
        <f ca="1">IF($C183="","",INDEX(INDIRECT("MCDAScores_SEA_"&amp;$C183),MATCH('SEA Input'!P187,INDIRECT("SEAScore_"&amp;$C183),0),MATCH(P$3,SEACats,0)))</f>
        <v/>
      </c>
      <c r="Q183" s="266" t="str">
        <f ca="1">IF($C183="","",INDEX(INDIRECT("MCDAScores_SEA_"&amp;$C183),MATCH('SEA Input'!Q187,INDIRECT("SEAScore_"&amp;$C183),0),MATCH(Q$3,SEACats,0)))</f>
        <v/>
      </c>
      <c r="R183" s="266" t="str">
        <f ca="1">IF($C183="","",INDEX(INDIRECT("MCDAScores_SEA_"&amp;$C183),MATCH('SEA Input'!R187,INDIRECT("SEAScore_"&amp;$C183),0),MATCH(R$3,SEACats,0)))</f>
        <v/>
      </c>
      <c r="S183" s="266" t="str">
        <f ca="1">IF($C183="","",INDEX(INDIRECT("MCDAScores_SEA_"&amp;$C183),MATCH('SEA Input'!S187,INDIRECT("SEAScore_"&amp;$C183),0),MATCH(S$3,SEACats,0)))</f>
        <v/>
      </c>
      <c r="T183" s="266" t="str">
        <f ca="1">IF($C183="","",INDEX(INDIRECT("MCDAScores_SEA_"&amp;$C183),MATCH('SEA Input'!T187,INDIRECT("SEAScore_"&amp;$C183),0),MATCH(T$3,SEACats,0)))</f>
        <v/>
      </c>
    </row>
    <row r="184" spans="1:20" s="243" customFormat="1" x14ac:dyDescent="0.25">
      <c r="A184" s="308" t="str">
        <f>IF('SEA Input'!C188="","",'SEA Input'!A188)</f>
        <v/>
      </c>
      <c r="B184" s="309" t="str">
        <f>IF('SEA Input'!C188="","",'SEA Input'!C188)</f>
        <v/>
      </c>
      <c r="C184" s="265" t="str">
        <f>IF(B184="","","C_Neg")</f>
        <v/>
      </c>
      <c r="D184" s="266" t="str">
        <f ca="1">IF($C184="","",INDEX(INDIRECT("MCDAScores_SEA_"&amp;$C184),MATCH('SEA Input'!D188,INDIRECT("SEAScore_"&amp;$C184),0),MATCH(D$3,SEACats,0)))</f>
        <v/>
      </c>
      <c r="E184" s="266" t="str">
        <f ca="1">IF($C184="","",INDEX(INDIRECT("MCDAScores_SEA_"&amp;$C184),MATCH('SEA Input'!E188,INDIRECT("SEAScore_"&amp;$C184),0),MATCH(E$3,SEACats,0)))</f>
        <v/>
      </c>
      <c r="F184" s="266" t="str">
        <f ca="1">IF($C184="","",INDEX(INDIRECT("MCDAScores_SEA_"&amp;$C184),MATCH('SEA Input'!F188,INDIRECT("SEAScore_"&amp;$C184),0),MATCH(F$3,SEACats,0)))</f>
        <v/>
      </c>
      <c r="G184" s="266" t="str">
        <f ca="1">IF($C184="","",INDEX(INDIRECT("MCDAScores_SEA_"&amp;$C184),MATCH('SEA Input'!G188,INDIRECT("SEAScore_"&amp;$C184),0),MATCH(G$3,SEACats,0)))</f>
        <v/>
      </c>
      <c r="H184" s="266" t="str">
        <f ca="1">IF($C184="","",INDEX(INDIRECT("MCDAScores_SEA_"&amp;$C184),MATCH('SEA Input'!H188,INDIRECT("SEAScore_"&amp;$C184),0),MATCH(H$3,SEACats,0)))</f>
        <v/>
      </c>
      <c r="I184" s="266" t="str">
        <f ca="1">IF($C184="","",INDEX(INDIRECT("MCDAScores_SEA_"&amp;$C184),MATCH('SEA Input'!I188,INDIRECT("SEAScore_"&amp;$C184),0),MATCH(I$3,SEACats,0)))</f>
        <v/>
      </c>
      <c r="J184" s="266" t="str">
        <f ca="1">IF($C184="","",INDEX(INDIRECT("MCDAScores_SEA_"&amp;$C184),MATCH('SEA Input'!J188,INDIRECT("SEAScore_"&amp;$C184),0),MATCH(J$3,SEACats,0)))</f>
        <v/>
      </c>
      <c r="K184" s="266" t="str">
        <f ca="1">IF($C184="","",INDEX(INDIRECT("MCDAScores_SEA_"&amp;$C184),MATCH('SEA Input'!K188,INDIRECT("SEAScore_"&amp;$C184),0),MATCH(K$3,SEACats,0)))</f>
        <v/>
      </c>
      <c r="L184" s="266" t="str">
        <f ca="1">IF($C184="","",INDEX(INDIRECT("MCDAScores_SEA_"&amp;$C184),MATCH('SEA Input'!L188,INDIRECT("SEAScore_"&amp;$C184),0),MATCH(L$3,SEACats,0)))</f>
        <v/>
      </c>
      <c r="M184" s="266" t="str">
        <f ca="1">IF($C184="","",INDEX(INDIRECT("MCDAScores_SEA_"&amp;$C184),MATCH('SEA Input'!M188,INDIRECT("SEAScore_"&amp;$C184),0),MATCH(M$3,SEACats,0)))</f>
        <v/>
      </c>
      <c r="N184" s="266" t="str">
        <f ca="1">IF($C184="","",INDEX(INDIRECT("MCDAScores_SEA_"&amp;$C184),MATCH('SEA Input'!N188,INDIRECT("SEAScore_"&amp;$C184),0),MATCH(N$3,SEACats,0)))</f>
        <v/>
      </c>
      <c r="O184" s="266" t="str">
        <f ca="1">IF($C184="","",INDEX(INDIRECT("MCDAScores_SEA_"&amp;$C184),MATCH('SEA Input'!O188,INDIRECT("SEAScore_"&amp;$C184),0),MATCH(O$3,SEACats,0)))</f>
        <v/>
      </c>
      <c r="P184" s="266" t="str">
        <f ca="1">IF($C184="","",INDEX(INDIRECT("MCDAScores_SEA_"&amp;$C184),MATCH('SEA Input'!P188,INDIRECT("SEAScore_"&amp;$C184),0),MATCH(P$3,SEACats,0)))</f>
        <v/>
      </c>
      <c r="Q184" s="266" t="str">
        <f ca="1">IF($C184="","",INDEX(INDIRECT("MCDAScores_SEA_"&amp;$C184),MATCH('SEA Input'!Q188,INDIRECT("SEAScore_"&amp;$C184),0),MATCH(Q$3,SEACats,0)))</f>
        <v/>
      </c>
      <c r="R184" s="266" t="str">
        <f ca="1">IF($C184="","",INDEX(INDIRECT("MCDAScores_SEA_"&amp;$C184),MATCH('SEA Input'!R188,INDIRECT("SEAScore_"&amp;$C184),0),MATCH(R$3,SEACats,0)))</f>
        <v/>
      </c>
      <c r="S184" s="266" t="str">
        <f ca="1">IF($C184="","",INDEX(INDIRECT("MCDAScores_SEA_"&amp;$C184),MATCH('SEA Input'!S188,INDIRECT("SEAScore_"&amp;$C184),0),MATCH(S$3,SEACats,0)))</f>
        <v/>
      </c>
      <c r="T184" s="266" t="str">
        <f ca="1">IF($C184="","",INDEX(INDIRECT("MCDAScores_SEA_"&amp;$C184),MATCH('SEA Input'!T188,INDIRECT("SEAScore_"&amp;$C184),0),MATCH(T$3,SEACats,0)))</f>
        <v/>
      </c>
    </row>
    <row r="185" spans="1:20" s="243" customFormat="1" x14ac:dyDescent="0.25">
      <c r="A185" s="309"/>
      <c r="B185" s="309"/>
      <c r="C185" s="265" t="str">
        <f>IF(B184="","","C_Pos")</f>
        <v/>
      </c>
      <c r="D185" s="266" t="str">
        <f ca="1">IF($C185="","",INDEX(INDIRECT("MCDAScores_SEA_"&amp;$C185),MATCH('SEA Input'!D189,INDIRECT("SEAScore_"&amp;$C185),0),MATCH(D$3,SEACats,0)))</f>
        <v/>
      </c>
      <c r="E185" s="266" t="str">
        <f ca="1">IF($C185="","",INDEX(INDIRECT("MCDAScores_SEA_"&amp;$C185),MATCH('SEA Input'!E189,INDIRECT("SEAScore_"&amp;$C185),0),MATCH(E$3,SEACats,0)))</f>
        <v/>
      </c>
      <c r="F185" s="266" t="str">
        <f ca="1">IF($C185="","",INDEX(INDIRECT("MCDAScores_SEA_"&amp;$C185),MATCH('SEA Input'!F189,INDIRECT("SEAScore_"&amp;$C185),0),MATCH(F$3,SEACats,0)))</f>
        <v/>
      </c>
      <c r="G185" s="266" t="str">
        <f ca="1">IF($C185="","",INDEX(INDIRECT("MCDAScores_SEA_"&amp;$C185),MATCH('SEA Input'!G189,INDIRECT("SEAScore_"&amp;$C185),0),MATCH(G$3,SEACats,0)))</f>
        <v/>
      </c>
      <c r="H185" s="266" t="str">
        <f ca="1">IF($C185="","",INDEX(INDIRECT("MCDAScores_SEA_"&amp;$C185),MATCH('SEA Input'!H189,INDIRECT("SEAScore_"&amp;$C185),0),MATCH(H$3,SEACats,0)))</f>
        <v/>
      </c>
      <c r="I185" s="266" t="str">
        <f ca="1">IF($C185="","",INDEX(INDIRECT("MCDAScores_SEA_"&amp;$C185),MATCH('SEA Input'!I189,INDIRECT("SEAScore_"&amp;$C185),0),MATCH(I$3,SEACats,0)))</f>
        <v/>
      </c>
      <c r="J185" s="266" t="str">
        <f ca="1">IF($C185="","",INDEX(INDIRECT("MCDAScores_SEA_"&amp;$C185),MATCH('SEA Input'!J189,INDIRECT("SEAScore_"&amp;$C185),0),MATCH(J$3,SEACats,0)))</f>
        <v/>
      </c>
      <c r="K185" s="266" t="str">
        <f ca="1">IF($C185="","",INDEX(INDIRECT("MCDAScores_SEA_"&amp;$C185),MATCH('SEA Input'!K189,INDIRECT("SEAScore_"&amp;$C185),0),MATCH(K$3,SEACats,0)))</f>
        <v/>
      </c>
      <c r="L185" s="266" t="str">
        <f ca="1">IF($C185="","",INDEX(INDIRECT("MCDAScores_SEA_"&amp;$C185),MATCH('SEA Input'!L189,INDIRECT("SEAScore_"&amp;$C185),0),MATCH(L$3,SEACats,0)))</f>
        <v/>
      </c>
      <c r="M185" s="266" t="str">
        <f ca="1">IF($C185="","",INDEX(INDIRECT("MCDAScores_SEA_"&amp;$C185),MATCH('SEA Input'!M189,INDIRECT("SEAScore_"&amp;$C185),0),MATCH(M$3,SEACats,0)))</f>
        <v/>
      </c>
      <c r="N185" s="266" t="str">
        <f ca="1">IF($C185="","",INDEX(INDIRECT("MCDAScores_SEA_"&amp;$C185),MATCH('SEA Input'!N189,INDIRECT("SEAScore_"&amp;$C185),0),MATCH(N$3,SEACats,0)))</f>
        <v/>
      </c>
      <c r="O185" s="266" t="str">
        <f ca="1">IF($C185="","",INDEX(INDIRECT("MCDAScores_SEA_"&amp;$C185),MATCH('SEA Input'!O189,INDIRECT("SEAScore_"&amp;$C185),0),MATCH(O$3,SEACats,0)))</f>
        <v/>
      </c>
      <c r="P185" s="266" t="str">
        <f ca="1">IF($C185="","",INDEX(INDIRECT("MCDAScores_SEA_"&amp;$C185),MATCH('SEA Input'!P189,INDIRECT("SEAScore_"&amp;$C185),0),MATCH(P$3,SEACats,0)))</f>
        <v/>
      </c>
      <c r="Q185" s="266" t="str">
        <f ca="1">IF($C185="","",INDEX(INDIRECT("MCDAScores_SEA_"&amp;$C185),MATCH('SEA Input'!Q189,INDIRECT("SEAScore_"&amp;$C185),0),MATCH(Q$3,SEACats,0)))</f>
        <v/>
      </c>
      <c r="R185" s="266" t="str">
        <f ca="1">IF($C185="","",INDEX(INDIRECT("MCDAScores_SEA_"&amp;$C185),MATCH('SEA Input'!R189,INDIRECT("SEAScore_"&amp;$C185),0),MATCH(R$3,SEACats,0)))</f>
        <v/>
      </c>
      <c r="S185" s="266" t="str">
        <f ca="1">IF($C185="","",INDEX(INDIRECT("MCDAScores_SEA_"&amp;$C185),MATCH('SEA Input'!S189,INDIRECT("SEAScore_"&amp;$C185),0),MATCH(S$3,SEACats,0)))</f>
        <v/>
      </c>
      <c r="T185" s="266" t="str">
        <f ca="1">IF($C185="","",INDEX(INDIRECT("MCDAScores_SEA_"&amp;$C185),MATCH('SEA Input'!T189,INDIRECT("SEAScore_"&amp;$C185),0),MATCH(T$3,SEACats,0)))</f>
        <v/>
      </c>
    </row>
    <row r="186" spans="1:20" s="243" customFormat="1" x14ac:dyDescent="0.25">
      <c r="A186" s="309"/>
      <c r="B186" s="309"/>
      <c r="C186" s="265" t="str">
        <f>IF(B184="","","O_Neg")</f>
        <v/>
      </c>
      <c r="D186" s="266" t="str">
        <f ca="1">IF($C186="","",INDEX(INDIRECT("MCDAScores_SEA_"&amp;$C186),MATCH('SEA Input'!D190,INDIRECT("SEAScore_"&amp;$C186),0),MATCH(D$3,SEACats,0)))</f>
        <v/>
      </c>
      <c r="E186" s="266" t="str">
        <f ca="1">IF($C186="","",INDEX(INDIRECT("MCDAScores_SEA_"&amp;$C186),MATCH('SEA Input'!E190,INDIRECT("SEAScore_"&amp;$C186),0),MATCH(E$3,SEACats,0)))</f>
        <v/>
      </c>
      <c r="F186" s="266" t="str">
        <f ca="1">IF($C186="","",INDEX(INDIRECT("MCDAScores_SEA_"&amp;$C186),MATCH('SEA Input'!F190,INDIRECT("SEAScore_"&amp;$C186),0),MATCH(F$3,SEACats,0)))</f>
        <v/>
      </c>
      <c r="G186" s="266" t="str">
        <f ca="1">IF($C186="","",INDEX(INDIRECT("MCDAScores_SEA_"&amp;$C186),MATCH('SEA Input'!G190,INDIRECT("SEAScore_"&amp;$C186),0),MATCH(G$3,SEACats,0)))</f>
        <v/>
      </c>
      <c r="H186" s="266" t="str">
        <f ca="1">IF($C186="","",INDEX(INDIRECT("MCDAScores_SEA_"&amp;$C186),MATCH('SEA Input'!H190,INDIRECT("SEAScore_"&amp;$C186),0),MATCH(H$3,SEACats,0)))</f>
        <v/>
      </c>
      <c r="I186" s="266" t="str">
        <f ca="1">IF($C186="","",INDEX(INDIRECT("MCDAScores_SEA_"&amp;$C186),MATCH('SEA Input'!I190,INDIRECT("SEAScore_"&amp;$C186),0),MATCH(I$3,SEACats,0)))</f>
        <v/>
      </c>
      <c r="J186" s="266" t="str">
        <f ca="1">IF($C186="","",INDEX(INDIRECT("MCDAScores_SEA_"&amp;$C186),MATCH('SEA Input'!J190,INDIRECT("SEAScore_"&amp;$C186),0),MATCH(J$3,SEACats,0)))</f>
        <v/>
      </c>
      <c r="K186" s="266" t="str">
        <f ca="1">IF($C186="","",INDEX(INDIRECT("MCDAScores_SEA_"&amp;$C186),MATCH('SEA Input'!K190,INDIRECT("SEAScore_"&amp;$C186),0),MATCH(K$3,SEACats,0)))</f>
        <v/>
      </c>
      <c r="L186" s="266" t="str">
        <f ca="1">IF($C186="","",INDEX(INDIRECT("MCDAScores_SEA_"&amp;$C186),MATCH('SEA Input'!L190,INDIRECT("SEAScore_"&amp;$C186),0),MATCH(L$3,SEACats,0)))</f>
        <v/>
      </c>
      <c r="M186" s="266" t="str">
        <f ca="1">IF($C186="","",INDEX(INDIRECT("MCDAScores_SEA_"&amp;$C186),MATCH('SEA Input'!M190,INDIRECT("SEAScore_"&amp;$C186),0),MATCH(M$3,SEACats,0)))</f>
        <v/>
      </c>
      <c r="N186" s="266" t="str">
        <f ca="1">IF($C186="","",INDEX(INDIRECT("MCDAScores_SEA_"&amp;$C186),MATCH('SEA Input'!N190,INDIRECT("SEAScore_"&amp;$C186),0),MATCH(N$3,SEACats,0)))</f>
        <v/>
      </c>
      <c r="O186" s="266" t="str">
        <f ca="1">IF($C186="","",INDEX(INDIRECT("MCDAScores_SEA_"&amp;$C186),MATCH('SEA Input'!O190,INDIRECT("SEAScore_"&amp;$C186),0),MATCH(O$3,SEACats,0)))</f>
        <v/>
      </c>
      <c r="P186" s="266" t="str">
        <f ca="1">IF($C186="","",INDEX(INDIRECT("MCDAScores_SEA_"&amp;$C186),MATCH('SEA Input'!P190,INDIRECT("SEAScore_"&amp;$C186),0),MATCH(P$3,SEACats,0)))</f>
        <v/>
      </c>
      <c r="Q186" s="266" t="str">
        <f ca="1">IF($C186="","",INDEX(INDIRECT("MCDAScores_SEA_"&amp;$C186),MATCH('SEA Input'!Q190,INDIRECT("SEAScore_"&amp;$C186),0),MATCH(Q$3,SEACats,0)))</f>
        <v/>
      </c>
      <c r="R186" s="266" t="str">
        <f ca="1">IF($C186="","",INDEX(INDIRECT("MCDAScores_SEA_"&amp;$C186),MATCH('SEA Input'!R190,INDIRECT("SEAScore_"&amp;$C186),0),MATCH(R$3,SEACats,0)))</f>
        <v/>
      </c>
      <c r="S186" s="266" t="str">
        <f ca="1">IF($C186="","",INDEX(INDIRECT("MCDAScores_SEA_"&amp;$C186),MATCH('SEA Input'!S190,INDIRECT("SEAScore_"&amp;$C186),0),MATCH(S$3,SEACats,0)))</f>
        <v/>
      </c>
      <c r="T186" s="266" t="str">
        <f ca="1">IF($C186="","",INDEX(INDIRECT("MCDAScores_SEA_"&amp;$C186),MATCH('SEA Input'!T190,INDIRECT("SEAScore_"&amp;$C186),0),MATCH(T$3,SEACats,0)))</f>
        <v/>
      </c>
    </row>
    <row r="187" spans="1:20" s="243" customFormat="1" x14ac:dyDescent="0.25">
      <c r="A187" s="309"/>
      <c r="B187" s="309"/>
      <c r="C187" s="265" t="str">
        <f>IF(B184="","","O_Pos")</f>
        <v/>
      </c>
      <c r="D187" s="266" t="str">
        <f ca="1">IF($C187="","",INDEX(INDIRECT("MCDAScores_SEA_"&amp;$C187),MATCH('SEA Input'!D191,INDIRECT("SEAScore_"&amp;$C187),0),MATCH(D$3,SEACats,0)))</f>
        <v/>
      </c>
      <c r="E187" s="266" t="str">
        <f ca="1">IF($C187="","",INDEX(INDIRECT("MCDAScores_SEA_"&amp;$C187),MATCH('SEA Input'!E191,INDIRECT("SEAScore_"&amp;$C187),0),MATCH(E$3,SEACats,0)))</f>
        <v/>
      </c>
      <c r="F187" s="266" t="str">
        <f ca="1">IF($C187="","",INDEX(INDIRECT("MCDAScores_SEA_"&amp;$C187),MATCH('SEA Input'!F191,INDIRECT("SEAScore_"&amp;$C187),0),MATCH(F$3,SEACats,0)))</f>
        <v/>
      </c>
      <c r="G187" s="266" t="str">
        <f ca="1">IF($C187="","",INDEX(INDIRECT("MCDAScores_SEA_"&amp;$C187),MATCH('SEA Input'!G191,INDIRECT("SEAScore_"&amp;$C187),0),MATCH(G$3,SEACats,0)))</f>
        <v/>
      </c>
      <c r="H187" s="266" t="str">
        <f ca="1">IF($C187="","",INDEX(INDIRECT("MCDAScores_SEA_"&amp;$C187),MATCH('SEA Input'!H191,INDIRECT("SEAScore_"&amp;$C187),0),MATCH(H$3,SEACats,0)))</f>
        <v/>
      </c>
      <c r="I187" s="266" t="str">
        <f ca="1">IF($C187="","",INDEX(INDIRECT("MCDAScores_SEA_"&amp;$C187),MATCH('SEA Input'!I191,INDIRECT("SEAScore_"&amp;$C187),0),MATCH(I$3,SEACats,0)))</f>
        <v/>
      </c>
      <c r="J187" s="266" t="str">
        <f ca="1">IF($C187="","",INDEX(INDIRECT("MCDAScores_SEA_"&amp;$C187),MATCH('SEA Input'!J191,INDIRECT("SEAScore_"&amp;$C187),0),MATCH(J$3,SEACats,0)))</f>
        <v/>
      </c>
      <c r="K187" s="266" t="str">
        <f ca="1">IF($C187="","",INDEX(INDIRECT("MCDAScores_SEA_"&amp;$C187),MATCH('SEA Input'!K191,INDIRECT("SEAScore_"&amp;$C187),0),MATCH(K$3,SEACats,0)))</f>
        <v/>
      </c>
      <c r="L187" s="266" t="str">
        <f ca="1">IF($C187="","",INDEX(INDIRECT("MCDAScores_SEA_"&amp;$C187),MATCH('SEA Input'!L191,INDIRECT("SEAScore_"&amp;$C187),0),MATCH(L$3,SEACats,0)))</f>
        <v/>
      </c>
      <c r="M187" s="266" t="str">
        <f ca="1">IF($C187="","",INDEX(INDIRECT("MCDAScores_SEA_"&amp;$C187),MATCH('SEA Input'!M191,INDIRECT("SEAScore_"&amp;$C187),0),MATCH(M$3,SEACats,0)))</f>
        <v/>
      </c>
      <c r="N187" s="266" t="str">
        <f ca="1">IF($C187="","",INDEX(INDIRECT("MCDAScores_SEA_"&amp;$C187),MATCH('SEA Input'!N191,INDIRECT("SEAScore_"&amp;$C187),0),MATCH(N$3,SEACats,0)))</f>
        <v/>
      </c>
      <c r="O187" s="266" t="str">
        <f ca="1">IF($C187="","",INDEX(INDIRECT("MCDAScores_SEA_"&amp;$C187),MATCH('SEA Input'!O191,INDIRECT("SEAScore_"&amp;$C187),0),MATCH(O$3,SEACats,0)))</f>
        <v/>
      </c>
      <c r="P187" s="266" t="str">
        <f ca="1">IF($C187="","",INDEX(INDIRECT("MCDAScores_SEA_"&amp;$C187),MATCH('SEA Input'!P191,INDIRECT("SEAScore_"&amp;$C187),0),MATCH(P$3,SEACats,0)))</f>
        <v/>
      </c>
      <c r="Q187" s="266" t="str">
        <f ca="1">IF($C187="","",INDEX(INDIRECT("MCDAScores_SEA_"&amp;$C187),MATCH('SEA Input'!Q191,INDIRECT("SEAScore_"&amp;$C187),0),MATCH(Q$3,SEACats,0)))</f>
        <v/>
      </c>
      <c r="R187" s="266" t="str">
        <f ca="1">IF($C187="","",INDEX(INDIRECT("MCDAScores_SEA_"&amp;$C187),MATCH('SEA Input'!R191,INDIRECT("SEAScore_"&amp;$C187),0),MATCH(R$3,SEACats,0)))</f>
        <v/>
      </c>
      <c r="S187" s="266" t="str">
        <f ca="1">IF($C187="","",INDEX(INDIRECT("MCDAScores_SEA_"&amp;$C187),MATCH('SEA Input'!S191,INDIRECT("SEAScore_"&amp;$C187),0),MATCH(S$3,SEACats,0)))</f>
        <v/>
      </c>
      <c r="T187" s="266" t="str">
        <f ca="1">IF($C187="","",INDEX(INDIRECT("MCDAScores_SEA_"&amp;$C187),MATCH('SEA Input'!T191,INDIRECT("SEAScore_"&amp;$C187),0),MATCH(T$3,SEACats,0)))</f>
        <v/>
      </c>
    </row>
    <row r="188" spans="1:20" s="243" customFormat="1" x14ac:dyDescent="0.25">
      <c r="A188" s="308" t="str">
        <f>IF('SEA Input'!C192="","",'SEA Input'!A192)</f>
        <v/>
      </c>
      <c r="B188" s="309" t="str">
        <f>IF('SEA Input'!C192="","",'SEA Input'!C192)</f>
        <v/>
      </c>
      <c r="C188" s="265" t="str">
        <f>IF(B188="","","C_Neg")</f>
        <v/>
      </c>
      <c r="D188" s="266" t="str">
        <f ca="1">IF($C188="","",INDEX(INDIRECT("MCDAScores_SEA_"&amp;$C188),MATCH('SEA Input'!D192,INDIRECT("SEAScore_"&amp;$C188),0),MATCH(D$3,SEACats,0)))</f>
        <v/>
      </c>
      <c r="E188" s="266" t="str">
        <f ca="1">IF($C188="","",INDEX(INDIRECT("MCDAScores_SEA_"&amp;$C188),MATCH('SEA Input'!E192,INDIRECT("SEAScore_"&amp;$C188),0),MATCH(E$3,SEACats,0)))</f>
        <v/>
      </c>
      <c r="F188" s="266" t="str">
        <f ca="1">IF($C188="","",INDEX(INDIRECT("MCDAScores_SEA_"&amp;$C188),MATCH('SEA Input'!F192,INDIRECT("SEAScore_"&amp;$C188),0),MATCH(F$3,SEACats,0)))</f>
        <v/>
      </c>
      <c r="G188" s="266" t="str">
        <f ca="1">IF($C188="","",INDEX(INDIRECT("MCDAScores_SEA_"&amp;$C188),MATCH('SEA Input'!G192,INDIRECT("SEAScore_"&amp;$C188),0),MATCH(G$3,SEACats,0)))</f>
        <v/>
      </c>
      <c r="H188" s="266" t="str">
        <f ca="1">IF($C188="","",INDEX(INDIRECT("MCDAScores_SEA_"&amp;$C188),MATCH('SEA Input'!H192,INDIRECT("SEAScore_"&amp;$C188),0),MATCH(H$3,SEACats,0)))</f>
        <v/>
      </c>
      <c r="I188" s="266" t="str">
        <f ca="1">IF($C188="","",INDEX(INDIRECT("MCDAScores_SEA_"&amp;$C188),MATCH('SEA Input'!I192,INDIRECT("SEAScore_"&amp;$C188),0),MATCH(I$3,SEACats,0)))</f>
        <v/>
      </c>
      <c r="J188" s="266" t="str">
        <f ca="1">IF($C188="","",INDEX(INDIRECT("MCDAScores_SEA_"&amp;$C188),MATCH('SEA Input'!J192,INDIRECT("SEAScore_"&amp;$C188),0),MATCH(J$3,SEACats,0)))</f>
        <v/>
      </c>
      <c r="K188" s="266" t="str">
        <f ca="1">IF($C188="","",INDEX(INDIRECT("MCDAScores_SEA_"&amp;$C188),MATCH('SEA Input'!K192,INDIRECT("SEAScore_"&amp;$C188),0),MATCH(K$3,SEACats,0)))</f>
        <v/>
      </c>
      <c r="L188" s="266" t="str">
        <f ca="1">IF($C188="","",INDEX(INDIRECT("MCDAScores_SEA_"&amp;$C188),MATCH('SEA Input'!L192,INDIRECT("SEAScore_"&amp;$C188),0),MATCH(L$3,SEACats,0)))</f>
        <v/>
      </c>
      <c r="M188" s="266" t="str">
        <f ca="1">IF($C188="","",INDEX(INDIRECT("MCDAScores_SEA_"&amp;$C188),MATCH('SEA Input'!M192,INDIRECT("SEAScore_"&amp;$C188),0),MATCH(M$3,SEACats,0)))</f>
        <v/>
      </c>
      <c r="N188" s="266" t="str">
        <f ca="1">IF($C188="","",INDEX(INDIRECT("MCDAScores_SEA_"&amp;$C188),MATCH('SEA Input'!N192,INDIRECT("SEAScore_"&amp;$C188),0),MATCH(N$3,SEACats,0)))</f>
        <v/>
      </c>
      <c r="O188" s="266" t="str">
        <f ca="1">IF($C188="","",INDEX(INDIRECT("MCDAScores_SEA_"&amp;$C188),MATCH('SEA Input'!O192,INDIRECT("SEAScore_"&amp;$C188),0),MATCH(O$3,SEACats,0)))</f>
        <v/>
      </c>
      <c r="P188" s="266" t="str">
        <f ca="1">IF($C188="","",INDEX(INDIRECT("MCDAScores_SEA_"&amp;$C188),MATCH('SEA Input'!P192,INDIRECT("SEAScore_"&amp;$C188),0),MATCH(P$3,SEACats,0)))</f>
        <v/>
      </c>
      <c r="Q188" s="266" t="str">
        <f ca="1">IF($C188="","",INDEX(INDIRECT("MCDAScores_SEA_"&amp;$C188),MATCH('SEA Input'!Q192,INDIRECT("SEAScore_"&amp;$C188),0),MATCH(Q$3,SEACats,0)))</f>
        <v/>
      </c>
      <c r="R188" s="266" t="str">
        <f ca="1">IF($C188="","",INDEX(INDIRECT("MCDAScores_SEA_"&amp;$C188),MATCH('SEA Input'!R192,INDIRECT("SEAScore_"&amp;$C188),0),MATCH(R$3,SEACats,0)))</f>
        <v/>
      </c>
      <c r="S188" s="266" t="str">
        <f ca="1">IF($C188="","",INDEX(INDIRECT("MCDAScores_SEA_"&amp;$C188),MATCH('SEA Input'!S192,INDIRECT("SEAScore_"&amp;$C188),0),MATCH(S$3,SEACats,0)))</f>
        <v/>
      </c>
      <c r="T188" s="266" t="str">
        <f ca="1">IF($C188="","",INDEX(INDIRECT("MCDAScores_SEA_"&amp;$C188),MATCH('SEA Input'!T192,INDIRECT("SEAScore_"&amp;$C188),0),MATCH(T$3,SEACats,0)))</f>
        <v/>
      </c>
    </row>
    <row r="189" spans="1:20" s="243" customFormat="1" x14ac:dyDescent="0.25">
      <c r="A189" s="309"/>
      <c r="B189" s="309"/>
      <c r="C189" s="265" t="str">
        <f>IF(B188="","","C_Pos")</f>
        <v/>
      </c>
      <c r="D189" s="266" t="str">
        <f ca="1">IF($C189="","",INDEX(INDIRECT("MCDAScores_SEA_"&amp;$C189),MATCH('SEA Input'!D193,INDIRECT("SEAScore_"&amp;$C189),0),MATCH(D$3,SEACats,0)))</f>
        <v/>
      </c>
      <c r="E189" s="266" t="str">
        <f ca="1">IF($C189="","",INDEX(INDIRECT("MCDAScores_SEA_"&amp;$C189),MATCH('SEA Input'!E193,INDIRECT("SEAScore_"&amp;$C189),0),MATCH(E$3,SEACats,0)))</f>
        <v/>
      </c>
      <c r="F189" s="266" t="str">
        <f ca="1">IF($C189="","",INDEX(INDIRECT("MCDAScores_SEA_"&amp;$C189),MATCH('SEA Input'!F193,INDIRECT("SEAScore_"&amp;$C189),0),MATCH(F$3,SEACats,0)))</f>
        <v/>
      </c>
      <c r="G189" s="266" t="str">
        <f ca="1">IF($C189="","",INDEX(INDIRECT("MCDAScores_SEA_"&amp;$C189),MATCH('SEA Input'!G193,INDIRECT("SEAScore_"&amp;$C189),0),MATCH(G$3,SEACats,0)))</f>
        <v/>
      </c>
      <c r="H189" s="266" t="str">
        <f ca="1">IF($C189="","",INDEX(INDIRECT("MCDAScores_SEA_"&amp;$C189),MATCH('SEA Input'!H193,INDIRECT("SEAScore_"&amp;$C189),0),MATCH(H$3,SEACats,0)))</f>
        <v/>
      </c>
      <c r="I189" s="266" t="str">
        <f ca="1">IF($C189="","",INDEX(INDIRECT("MCDAScores_SEA_"&amp;$C189),MATCH('SEA Input'!I193,INDIRECT("SEAScore_"&amp;$C189),0),MATCH(I$3,SEACats,0)))</f>
        <v/>
      </c>
      <c r="J189" s="266" t="str">
        <f ca="1">IF($C189="","",INDEX(INDIRECT("MCDAScores_SEA_"&amp;$C189),MATCH('SEA Input'!J193,INDIRECT("SEAScore_"&amp;$C189),0),MATCH(J$3,SEACats,0)))</f>
        <v/>
      </c>
      <c r="K189" s="266" t="str">
        <f ca="1">IF($C189="","",INDEX(INDIRECT("MCDAScores_SEA_"&amp;$C189),MATCH('SEA Input'!K193,INDIRECT("SEAScore_"&amp;$C189),0),MATCH(K$3,SEACats,0)))</f>
        <v/>
      </c>
      <c r="L189" s="266" t="str">
        <f ca="1">IF($C189="","",INDEX(INDIRECT("MCDAScores_SEA_"&amp;$C189),MATCH('SEA Input'!L193,INDIRECT("SEAScore_"&amp;$C189),0),MATCH(L$3,SEACats,0)))</f>
        <v/>
      </c>
      <c r="M189" s="266" t="str">
        <f ca="1">IF($C189="","",INDEX(INDIRECT("MCDAScores_SEA_"&amp;$C189),MATCH('SEA Input'!M193,INDIRECT("SEAScore_"&amp;$C189),0),MATCH(M$3,SEACats,0)))</f>
        <v/>
      </c>
      <c r="N189" s="266" t="str">
        <f ca="1">IF($C189="","",INDEX(INDIRECT("MCDAScores_SEA_"&amp;$C189),MATCH('SEA Input'!N193,INDIRECT("SEAScore_"&amp;$C189),0),MATCH(N$3,SEACats,0)))</f>
        <v/>
      </c>
      <c r="O189" s="266" t="str">
        <f ca="1">IF($C189="","",INDEX(INDIRECT("MCDAScores_SEA_"&amp;$C189),MATCH('SEA Input'!O193,INDIRECT("SEAScore_"&amp;$C189),0),MATCH(O$3,SEACats,0)))</f>
        <v/>
      </c>
      <c r="P189" s="266" t="str">
        <f ca="1">IF($C189="","",INDEX(INDIRECT("MCDAScores_SEA_"&amp;$C189),MATCH('SEA Input'!P193,INDIRECT("SEAScore_"&amp;$C189),0),MATCH(P$3,SEACats,0)))</f>
        <v/>
      </c>
      <c r="Q189" s="266" t="str">
        <f ca="1">IF($C189="","",INDEX(INDIRECT("MCDAScores_SEA_"&amp;$C189),MATCH('SEA Input'!Q193,INDIRECT("SEAScore_"&amp;$C189),0),MATCH(Q$3,SEACats,0)))</f>
        <v/>
      </c>
      <c r="R189" s="266" t="str">
        <f ca="1">IF($C189="","",INDEX(INDIRECT("MCDAScores_SEA_"&amp;$C189),MATCH('SEA Input'!R193,INDIRECT("SEAScore_"&amp;$C189),0),MATCH(R$3,SEACats,0)))</f>
        <v/>
      </c>
      <c r="S189" s="266" t="str">
        <f ca="1">IF($C189="","",INDEX(INDIRECT("MCDAScores_SEA_"&amp;$C189),MATCH('SEA Input'!S193,INDIRECT("SEAScore_"&amp;$C189),0),MATCH(S$3,SEACats,0)))</f>
        <v/>
      </c>
      <c r="T189" s="266" t="str">
        <f ca="1">IF($C189="","",INDEX(INDIRECT("MCDAScores_SEA_"&amp;$C189),MATCH('SEA Input'!T193,INDIRECT("SEAScore_"&amp;$C189),0),MATCH(T$3,SEACats,0)))</f>
        <v/>
      </c>
    </row>
    <row r="190" spans="1:20" s="243" customFormat="1" x14ac:dyDescent="0.25">
      <c r="A190" s="309"/>
      <c r="B190" s="309"/>
      <c r="C190" s="265" t="str">
        <f>IF(B188="","","O_Neg")</f>
        <v/>
      </c>
      <c r="D190" s="266" t="str">
        <f ca="1">IF($C190="","",INDEX(INDIRECT("MCDAScores_SEA_"&amp;$C190),MATCH('SEA Input'!D194,INDIRECT("SEAScore_"&amp;$C190),0),MATCH(D$3,SEACats,0)))</f>
        <v/>
      </c>
      <c r="E190" s="266" t="str">
        <f ca="1">IF($C190="","",INDEX(INDIRECT("MCDAScores_SEA_"&amp;$C190),MATCH('SEA Input'!E194,INDIRECT("SEAScore_"&amp;$C190),0),MATCH(E$3,SEACats,0)))</f>
        <v/>
      </c>
      <c r="F190" s="266" t="str">
        <f ca="1">IF($C190="","",INDEX(INDIRECT("MCDAScores_SEA_"&amp;$C190),MATCH('SEA Input'!F194,INDIRECT("SEAScore_"&amp;$C190),0),MATCH(F$3,SEACats,0)))</f>
        <v/>
      </c>
      <c r="G190" s="266" t="str">
        <f ca="1">IF($C190="","",INDEX(INDIRECT("MCDAScores_SEA_"&amp;$C190),MATCH('SEA Input'!G194,INDIRECT("SEAScore_"&amp;$C190),0),MATCH(G$3,SEACats,0)))</f>
        <v/>
      </c>
      <c r="H190" s="266" t="str">
        <f ca="1">IF($C190="","",INDEX(INDIRECT("MCDAScores_SEA_"&amp;$C190),MATCH('SEA Input'!H194,INDIRECT("SEAScore_"&amp;$C190),0),MATCH(H$3,SEACats,0)))</f>
        <v/>
      </c>
      <c r="I190" s="266" t="str">
        <f ca="1">IF($C190="","",INDEX(INDIRECT("MCDAScores_SEA_"&amp;$C190),MATCH('SEA Input'!I194,INDIRECT("SEAScore_"&amp;$C190),0),MATCH(I$3,SEACats,0)))</f>
        <v/>
      </c>
      <c r="J190" s="266" t="str">
        <f ca="1">IF($C190="","",INDEX(INDIRECT("MCDAScores_SEA_"&amp;$C190),MATCH('SEA Input'!J194,INDIRECT("SEAScore_"&amp;$C190),0),MATCH(J$3,SEACats,0)))</f>
        <v/>
      </c>
      <c r="K190" s="266" t="str">
        <f ca="1">IF($C190="","",INDEX(INDIRECT("MCDAScores_SEA_"&amp;$C190),MATCH('SEA Input'!K194,INDIRECT("SEAScore_"&amp;$C190),0),MATCH(K$3,SEACats,0)))</f>
        <v/>
      </c>
      <c r="L190" s="266" t="str">
        <f ca="1">IF($C190="","",INDEX(INDIRECT("MCDAScores_SEA_"&amp;$C190),MATCH('SEA Input'!L194,INDIRECT("SEAScore_"&amp;$C190),0),MATCH(L$3,SEACats,0)))</f>
        <v/>
      </c>
      <c r="M190" s="266" t="str">
        <f ca="1">IF($C190="","",INDEX(INDIRECT("MCDAScores_SEA_"&amp;$C190),MATCH('SEA Input'!M194,INDIRECT("SEAScore_"&amp;$C190),0),MATCH(M$3,SEACats,0)))</f>
        <v/>
      </c>
      <c r="N190" s="266" t="str">
        <f ca="1">IF($C190="","",INDEX(INDIRECT("MCDAScores_SEA_"&amp;$C190),MATCH('SEA Input'!N194,INDIRECT("SEAScore_"&amp;$C190),0),MATCH(N$3,SEACats,0)))</f>
        <v/>
      </c>
      <c r="O190" s="266" t="str">
        <f ca="1">IF($C190="","",INDEX(INDIRECT("MCDAScores_SEA_"&amp;$C190),MATCH('SEA Input'!O194,INDIRECT("SEAScore_"&amp;$C190),0),MATCH(O$3,SEACats,0)))</f>
        <v/>
      </c>
      <c r="P190" s="266" t="str">
        <f ca="1">IF($C190="","",INDEX(INDIRECT("MCDAScores_SEA_"&amp;$C190),MATCH('SEA Input'!P194,INDIRECT("SEAScore_"&amp;$C190),0),MATCH(P$3,SEACats,0)))</f>
        <v/>
      </c>
      <c r="Q190" s="266" t="str">
        <f ca="1">IF($C190="","",INDEX(INDIRECT("MCDAScores_SEA_"&amp;$C190),MATCH('SEA Input'!Q194,INDIRECT("SEAScore_"&amp;$C190),0),MATCH(Q$3,SEACats,0)))</f>
        <v/>
      </c>
      <c r="R190" s="266" t="str">
        <f ca="1">IF($C190="","",INDEX(INDIRECT("MCDAScores_SEA_"&amp;$C190),MATCH('SEA Input'!R194,INDIRECT("SEAScore_"&amp;$C190),0),MATCH(R$3,SEACats,0)))</f>
        <v/>
      </c>
      <c r="S190" s="266" t="str">
        <f ca="1">IF($C190="","",INDEX(INDIRECT("MCDAScores_SEA_"&amp;$C190),MATCH('SEA Input'!S194,INDIRECT("SEAScore_"&amp;$C190),0),MATCH(S$3,SEACats,0)))</f>
        <v/>
      </c>
      <c r="T190" s="266" t="str">
        <f ca="1">IF($C190="","",INDEX(INDIRECT("MCDAScores_SEA_"&amp;$C190),MATCH('SEA Input'!T194,INDIRECT("SEAScore_"&amp;$C190),0),MATCH(T$3,SEACats,0)))</f>
        <v/>
      </c>
    </row>
    <row r="191" spans="1:20" s="243" customFormat="1" x14ac:dyDescent="0.25">
      <c r="A191" s="309"/>
      <c r="B191" s="309"/>
      <c r="C191" s="265" t="str">
        <f>IF(B188="","","O_Pos")</f>
        <v/>
      </c>
      <c r="D191" s="266" t="str">
        <f ca="1">IF($C191="","",INDEX(INDIRECT("MCDAScores_SEA_"&amp;$C191),MATCH('SEA Input'!D195,INDIRECT("SEAScore_"&amp;$C191),0),MATCH(D$3,SEACats,0)))</f>
        <v/>
      </c>
      <c r="E191" s="266" t="str">
        <f ca="1">IF($C191="","",INDEX(INDIRECT("MCDAScores_SEA_"&amp;$C191),MATCH('SEA Input'!E195,INDIRECT("SEAScore_"&amp;$C191),0),MATCH(E$3,SEACats,0)))</f>
        <v/>
      </c>
      <c r="F191" s="266" t="str">
        <f ca="1">IF($C191="","",INDEX(INDIRECT("MCDAScores_SEA_"&amp;$C191),MATCH('SEA Input'!F195,INDIRECT("SEAScore_"&amp;$C191),0),MATCH(F$3,SEACats,0)))</f>
        <v/>
      </c>
      <c r="G191" s="266" t="str">
        <f ca="1">IF($C191="","",INDEX(INDIRECT("MCDAScores_SEA_"&amp;$C191),MATCH('SEA Input'!G195,INDIRECT("SEAScore_"&amp;$C191),0),MATCH(G$3,SEACats,0)))</f>
        <v/>
      </c>
      <c r="H191" s="266" t="str">
        <f ca="1">IF($C191="","",INDEX(INDIRECT("MCDAScores_SEA_"&amp;$C191),MATCH('SEA Input'!H195,INDIRECT("SEAScore_"&amp;$C191),0),MATCH(H$3,SEACats,0)))</f>
        <v/>
      </c>
      <c r="I191" s="266" t="str">
        <f ca="1">IF($C191="","",INDEX(INDIRECT("MCDAScores_SEA_"&amp;$C191),MATCH('SEA Input'!I195,INDIRECT("SEAScore_"&amp;$C191),0),MATCH(I$3,SEACats,0)))</f>
        <v/>
      </c>
      <c r="J191" s="266" t="str">
        <f ca="1">IF($C191="","",INDEX(INDIRECT("MCDAScores_SEA_"&amp;$C191),MATCH('SEA Input'!J195,INDIRECT("SEAScore_"&amp;$C191),0),MATCH(J$3,SEACats,0)))</f>
        <v/>
      </c>
      <c r="K191" s="266" t="str">
        <f ca="1">IF($C191="","",INDEX(INDIRECT("MCDAScores_SEA_"&amp;$C191),MATCH('SEA Input'!K195,INDIRECT("SEAScore_"&amp;$C191),0),MATCH(K$3,SEACats,0)))</f>
        <v/>
      </c>
      <c r="L191" s="266" t="str">
        <f ca="1">IF($C191="","",INDEX(INDIRECT("MCDAScores_SEA_"&amp;$C191),MATCH('SEA Input'!L195,INDIRECT("SEAScore_"&amp;$C191),0),MATCH(L$3,SEACats,0)))</f>
        <v/>
      </c>
      <c r="M191" s="266" t="str">
        <f ca="1">IF($C191="","",INDEX(INDIRECT("MCDAScores_SEA_"&amp;$C191),MATCH('SEA Input'!M195,INDIRECT("SEAScore_"&amp;$C191),0),MATCH(M$3,SEACats,0)))</f>
        <v/>
      </c>
      <c r="N191" s="266" t="str">
        <f ca="1">IF($C191="","",INDEX(INDIRECT("MCDAScores_SEA_"&amp;$C191),MATCH('SEA Input'!N195,INDIRECT("SEAScore_"&amp;$C191),0),MATCH(N$3,SEACats,0)))</f>
        <v/>
      </c>
      <c r="O191" s="266" t="str">
        <f ca="1">IF($C191="","",INDEX(INDIRECT("MCDAScores_SEA_"&amp;$C191),MATCH('SEA Input'!O195,INDIRECT("SEAScore_"&amp;$C191),0),MATCH(O$3,SEACats,0)))</f>
        <v/>
      </c>
      <c r="P191" s="266" t="str">
        <f ca="1">IF($C191="","",INDEX(INDIRECT("MCDAScores_SEA_"&amp;$C191),MATCH('SEA Input'!P195,INDIRECT("SEAScore_"&amp;$C191),0),MATCH(P$3,SEACats,0)))</f>
        <v/>
      </c>
      <c r="Q191" s="266" t="str">
        <f ca="1">IF($C191="","",INDEX(INDIRECT("MCDAScores_SEA_"&amp;$C191),MATCH('SEA Input'!Q195,INDIRECT("SEAScore_"&amp;$C191),0),MATCH(Q$3,SEACats,0)))</f>
        <v/>
      </c>
      <c r="R191" s="266" t="str">
        <f ca="1">IF($C191="","",INDEX(INDIRECT("MCDAScores_SEA_"&amp;$C191),MATCH('SEA Input'!R195,INDIRECT("SEAScore_"&amp;$C191),0),MATCH(R$3,SEACats,0)))</f>
        <v/>
      </c>
      <c r="S191" s="266" t="str">
        <f ca="1">IF($C191="","",INDEX(INDIRECT("MCDAScores_SEA_"&amp;$C191),MATCH('SEA Input'!S195,INDIRECT("SEAScore_"&amp;$C191),0),MATCH(S$3,SEACats,0)))</f>
        <v/>
      </c>
      <c r="T191" s="266" t="str">
        <f ca="1">IF($C191="","",INDEX(INDIRECT("MCDAScores_SEA_"&amp;$C191),MATCH('SEA Input'!T195,INDIRECT("SEAScore_"&amp;$C191),0),MATCH(T$3,SEACats,0)))</f>
        <v/>
      </c>
    </row>
    <row r="192" spans="1:20" s="243" customFormat="1" x14ac:dyDescent="0.25">
      <c r="A192" s="308" t="str">
        <f>IF('SEA Input'!C196="","",'SEA Input'!A196)</f>
        <v/>
      </c>
      <c r="B192" s="309" t="str">
        <f>IF('SEA Input'!C196="","",'SEA Input'!C196)</f>
        <v/>
      </c>
      <c r="C192" s="265" t="str">
        <f>IF(B192="","","C_Neg")</f>
        <v/>
      </c>
      <c r="D192" s="266" t="str">
        <f ca="1">IF($C192="","",INDEX(INDIRECT("MCDAScores_SEA_"&amp;$C192),MATCH('SEA Input'!D196,INDIRECT("SEAScore_"&amp;$C192),0),MATCH(D$3,SEACats,0)))</f>
        <v/>
      </c>
      <c r="E192" s="266" t="str">
        <f ca="1">IF($C192="","",INDEX(INDIRECT("MCDAScores_SEA_"&amp;$C192),MATCH('SEA Input'!E196,INDIRECT("SEAScore_"&amp;$C192),0),MATCH(E$3,SEACats,0)))</f>
        <v/>
      </c>
      <c r="F192" s="266" t="str">
        <f ca="1">IF($C192="","",INDEX(INDIRECT("MCDAScores_SEA_"&amp;$C192),MATCH('SEA Input'!F196,INDIRECT("SEAScore_"&amp;$C192),0),MATCH(F$3,SEACats,0)))</f>
        <v/>
      </c>
      <c r="G192" s="266" t="str">
        <f ca="1">IF($C192="","",INDEX(INDIRECT("MCDAScores_SEA_"&amp;$C192),MATCH('SEA Input'!G196,INDIRECT("SEAScore_"&amp;$C192),0),MATCH(G$3,SEACats,0)))</f>
        <v/>
      </c>
      <c r="H192" s="266" t="str">
        <f ca="1">IF($C192="","",INDEX(INDIRECT("MCDAScores_SEA_"&amp;$C192),MATCH('SEA Input'!H196,INDIRECT("SEAScore_"&amp;$C192),0),MATCH(H$3,SEACats,0)))</f>
        <v/>
      </c>
      <c r="I192" s="266" t="str">
        <f ca="1">IF($C192="","",INDEX(INDIRECT("MCDAScores_SEA_"&amp;$C192),MATCH('SEA Input'!I196,INDIRECT("SEAScore_"&amp;$C192),0),MATCH(I$3,SEACats,0)))</f>
        <v/>
      </c>
      <c r="J192" s="266" t="str">
        <f ca="1">IF($C192="","",INDEX(INDIRECT("MCDAScores_SEA_"&amp;$C192),MATCH('SEA Input'!J196,INDIRECT("SEAScore_"&amp;$C192),0),MATCH(J$3,SEACats,0)))</f>
        <v/>
      </c>
      <c r="K192" s="266" t="str">
        <f ca="1">IF($C192="","",INDEX(INDIRECT("MCDAScores_SEA_"&amp;$C192),MATCH('SEA Input'!K196,INDIRECT("SEAScore_"&amp;$C192),0),MATCH(K$3,SEACats,0)))</f>
        <v/>
      </c>
      <c r="L192" s="266" t="str">
        <f ca="1">IF($C192="","",INDEX(INDIRECT("MCDAScores_SEA_"&amp;$C192),MATCH('SEA Input'!L196,INDIRECT("SEAScore_"&amp;$C192),0),MATCH(L$3,SEACats,0)))</f>
        <v/>
      </c>
      <c r="M192" s="266" t="str">
        <f ca="1">IF($C192="","",INDEX(INDIRECT("MCDAScores_SEA_"&amp;$C192),MATCH('SEA Input'!M196,INDIRECT("SEAScore_"&amp;$C192),0),MATCH(M$3,SEACats,0)))</f>
        <v/>
      </c>
      <c r="N192" s="266" t="str">
        <f ca="1">IF($C192="","",INDEX(INDIRECT("MCDAScores_SEA_"&amp;$C192),MATCH('SEA Input'!N196,INDIRECT("SEAScore_"&amp;$C192),0),MATCH(N$3,SEACats,0)))</f>
        <v/>
      </c>
      <c r="O192" s="266" t="str">
        <f ca="1">IF($C192="","",INDEX(INDIRECT("MCDAScores_SEA_"&amp;$C192),MATCH('SEA Input'!O196,INDIRECT("SEAScore_"&amp;$C192),0),MATCH(O$3,SEACats,0)))</f>
        <v/>
      </c>
      <c r="P192" s="266" t="str">
        <f ca="1">IF($C192="","",INDEX(INDIRECT("MCDAScores_SEA_"&amp;$C192),MATCH('SEA Input'!P196,INDIRECT("SEAScore_"&amp;$C192),0),MATCH(P$3,SEACats,0)))</f>
        <v/>
      </c>
      <c r="Q192" s="266" t="str">
        <f ca="1">IF($C192="","",INDEX(INDIRECT("MCDAScores_SEA_"&amp;$C192),MATCH('SEA Input'!Q196,INDIRECT("SEAScore_"&amp;$C192),0),MATCH(Q$3,SEACats,0)))</f>
        <v/>
      </c>
      <c r="R192" s="266" t="str">
        <f ca="1">IF($C192="","",INDEX(INDIRECT("MCDAScores_SEA_"&amp;$C192),MATCH('SEA Input'!R196,INDIRECT("SEAScore_"&amp;$C192),0),MATCH(R$3,SEACats,0)))</f>
        <v/>
      </c>
      <c r="S192" s="266" t="str">
        <f ca="1">IF($C192="","",INDEX(INDIRECT("MCDAScores_SEA_"&amp;$C192),MATCH('SEA Input'!S196,INDIRECT("SEAScore_"&amp;$C192),0),MATCH(S$3,SEACats,0)))</f>
        <v/>
      </c>
      <c r="T192" s="266" t="str">
        <f ca="1">IF($C192="","",INDEX(INDIRECT("MCDAScores_SEA_"&amp;$C192),MATCH('SEA Input'!T196,INDIRECT("SEAScore_"&amp;$C192),0),MATCH(T$3,SEACats,0)))</f>
        <v/>
      </c>
    </row>
    <row r="193" spans="1:20" s="243" customFormat="1" x14ac:dyDescent="0.25">
      <c r="A193" s="309"/>
      <c r="B193" s="309"/>
      <c r="C193" s="265" t="str">
        <f>IF(B192="","","C_Pos")</f>
        <v/>
      </c>
      <c r="D193" s="266" t="str">
        <f ca="1">IF($C193="","",INDEX(INDIRECT("MCDAScores_SEA_"&amp;$C193),MATCH('SEA Input'!D197,INDIRECT("SEAScore_"&amp;$C193),0),MATCH(D$3,SEACats,0)))</f>
        <v/>
      </c>
      <c r="E193" s="266" t="str">
        <f ca="1">IF($C193="","",INDEX(INDIRECT("MCDAScores_SEA_"&amp;$C193),MATCH('SEA Input'!E197,INDIRECT("SEAScore_"&amp;$C193),0),MATCH(E$3,SEACats,0)))</f>
        <v/>
      </c>
      <c r="F193" s="266" t="str">
        <f ca="1">IF($C193="","",INDEX(INDIRECT("MCDAScores_SEA_"&amp;$C193),MATCH('SEA Input'!F197,INDIRECT("SEAScore_"&amp;$C193),0),MATCH(F$3,SEACats,0)))</f>
        <v/>
      </c>
      <c r="G193" s="266" t="str">
        <f ca="1">IF($C193="","",INDEX(INDIRECT("MCDAScores_SEA_"&amp;$C193),MATCH('SEA Input'!G197,INDIRECT("SEAScore_"&amp;$C193),0),MATCH(G$3,SEACats,0)))</f>
        <v/>
      </c>
      <c r="H193" s="266" t="str">
        <f ca="1">IF($C193="","",INDEX(INDIRECT("MCDAScores_SEA_"&amp;$C193),MATCH('SEA Input'!H197,INDIRECT("SEAScore_"&amp;$C193),0),MATCH(H$3,SEACats,0)))</f>
        <v/>
      </c>
      <c r="I193" s="266" t="str">
        <f ca="1">IF($C193="","",INDEX(INDIRECT("MCDAScores_SEA_"&amp;$C193),MATCH('SEA Input'!I197,INDIRECT("SEAScore_"&amp;$C193),0),MATCH(I$3,SEACats,0)))</f>
        <v/>
      </c>
      <c r="J193" s="266" t="str">
        <f ca="1">IF($C193="","",INDEX(INDIRECT("MCDAScores_SEA_"&amp;$C193),MATCH('SEA Input'!J197,INDIRECT("SEAScore_"&amp;$C193),0),MATCH(J$3,SEACats,0)))</f>
        <v/>
      </c>
      <c r="K193" s="266" t="str">
        <f ca="1">IF($C193="","",INDEX(INDIRECT("MCDAScores_SEA_"&amp;$C193),MATCH('SEA Input'!K197,INDIRECT("SEAScore_"&amp;$C193),0),MATCH(K$3,SEACats,0)))</f>
        <v/>
      </c>
      <c r="L193" s="266" t="str">
        <f ca="1">IF($C193="","",INDEX(INDIRECT("MCDAScores_SEA_"&amp;$C193),MATCH('SEA Input'!L197,INDIRECT("SEAScore_"&amp;$C193),0),MATCH(L$3,SEACats,0)))</f>
        <v/>
      </c>
      <c r="M193" s="266" t="str">
        <f ca="1">IF($C193="","",INDEX(INDIRECT("MCDAScores_SEA_"&amp;$C193),MATCH('SEA Input'!M197,INDIRECT("SEAScore_"&amp;$C193),0),MATCH(M$3,SEACats,0)))</f>
        <v/>
      </c>
      <c r="N193" s="266" t="str">
        <f ca="1">IF($C193="","",INDEX(INDIRECT("MCDAScores_SEA_"&amp;$C193),MATCH('SEA Input'!N197,INDIRECT("SEAScore_"&amp;$C193),0),MATCH(N$3,SEACats,0)))</f>
        <v/>
      </c>
      <c r="O193" s="266" t="str">
        <f ca="1">IF($C193="","",INDEX(INDIRECT("MCDAScores_SEA_"&amp;$C193),MATCH('SEA Input'!O197,INDIRECT("SEAScore_"&amp;$C193),0),MATCH(O$3,SEACats,0)))</f>
        <v/>
      </c>
      <c r="P193" s="266" t="str">
        <f ca="1">IF($C193="","",INDEX(INDIRECT("MCDAScores_SEA_"&amp;$C193),MATCH('SEA Input'!P197,INDIRECT("SEAScore_"&amp;$C193),0),MATCH(P$3,SEACats,0)))</f>
        <v/>
      </c>
      <c r="Q193" s="266" t="str">
        <f ca="1">IF($C193="","",INDEX(INDIRECT("MCDAScores_SEA_"&amp;$C193),MATCH('SEA Input'!Q197,INDIRECT("SEAScore_"&amp;$C193),0),MATCH(Q$3,SEACats,0)))</f>
        <v/>
      </c>
      <c r="R193" s="266" t="str">
        <f ca="1">IF($C193="","",INDEX(INDIRECT("MCDAScores_SEA_"&amp;$C193),MATCH('SEA Input'!R197,INDIRECT("SEAScore_"&amp;$C193),0),MATCH(R$3,SEACats,0)))</f>
        <v/>
      </c>
      <c r="S193" s="266" t="str">
        <f ca="1">IF($C193="","",INDEX(INDIRECT("MCDAScores_SEA_"&amp;$C193),MATCH('SEA Input'!S197,INDIRECT("SEAScore_"&amp;$C193),0),MATCH(S$3,SEACats,0)))</f>
        <v/>
      </c>
      <c r="T193" s="266" t="str">
        <f ca="1">IF($C193="","",INDEX(INDIRECT("MCDAScores_SEA_"&amp;$C193),MATCH('SEA Input'!T197,INDIRECT("SEAScore_"&amp;$C193),0),MATCH(T$3,SEACats,0)))</f>
        <v/>
      </c>
    </row>
    <row r="194" spans="1:20" s="243" customFormat="1" x14ac:dyDescent="0.25">
      <c r="A194" s="309"/>
      <c r="B194" s="309"/>
      <c r="C194" s="265" t="str">
        <f>IF(B192="","","O_Neg")</f>
        <v/>
      </c>
      <c r="D194" s="266" t="str">
        <f ca="1">IF($C194="","",INDEX(INDIRECT("MCDAScores_SEA_"&amp;$C194),MATCH('SEA Input'!D198,INDIRECT("SEAScore_"&amp;$C194),0),MATCH(D$3,SEACats,0)))</f>
        <v/>
      </c>
      <c r="E194" s="266" t="str">
        <f ca="1">IF($C194="","",INDEX(INDIRECT("MCDAScores_SEA_"&amp;$C194),MATCH('SEA Input'!E198,INDIRECT("SEAScore_"&amp;$C194),0),MATCH(E$3,SEACats,0)))</f>
        <v/>
      </c>
      <c r="F194" s="266" t="str">
        <f ca="1">IF($C194="","",INDEX(INDIRECT("MCDAScores_SEA_"&amp;$C194),MATCH('SEA Input'!F198,INDIRECT("SEAScore_"&amp;$C194),0),MATCH(F$3,SEACats,0)))</f>
        <v/>
      </c>
      <c r="G194" s="266" t="str">
        <f ca="1">IF($C194="","",INDEX(INDIRECT("MCDAScores_SEA_"&amp;$C194),MATCH('SEA Input'!G198,INDIRECT("SEAScore_"&amp;$C194),0),MATCH(G$3,SEACats,0)))</f>
        <v/>
      </c>
      <c r="H194" s="266" t="str">
        <f ca="1">IF($C194="","",INDEX(INDIRECT("MCDAScores_SEA_"&amp;$C194),MATCH('SEA Input'!H198,INDIRECT("SEAScore_"&amp;$C194),0),MATCH(H$3,SEACats,0)))</f>
        <v/>
      </c>
      <c r="I194" s="266" t="str">
        <f ca="1">IF($C194="","",INDEX(INDIRECT("MCDAScores_SEA_"&amp;$C194),MATCH('SEA Input'!I198,INDIRECT("SEAScore_"&amp;$C194),0),MATCH(I$3,SEACats,0)))</f>
        <v/>
      </c>
      <c r="J194" s="266" t="str">
        <f ca="1">IF($C194="","",INDEX(INDIRECT("MCDAScores_SEA_"&amp;$C194),MATCH('SEA Input'!J198,INDIRECT("SEAScore_"&amp;$C194),0),MATCH(J$3,SEACats,0)))</f>
        <v/>
      </c>
      <c r="K194" s="266" t="str">
        <f ca="1">IF($C194="","",INDEX(INDIRECT("MCDAScores_SEA_"&amp;$C194),MATCH('SEA Input'!K198,INDIRECT("SEAScore_"&amp;$C194),0),MATCH(K$3,SEACats,0)))</f>
        <v/>
      </c>
      <c r="L194" s="266" t="str">
        <f ca="1">IF($C194="","",INDEX(INDIRECT("MCDAScores_SEA_"&amp;$C194),MATCH('SEA Input'!L198,INDIRECT("SEAScore_"&amp;$C194),0),MATCH(L$3,SEACats,0)))</f>
        <v/>
      </c>
      <c r="M194" s="266" t="str">
        <f ca="1">IF($C194="","",INDEX(INDIRECT("MCDAScores_SEA_"&amp;$C194),MATCH('SEA Input'!M198,INDIRECT("SEAScore_"&amp;$C194),0),MATCH(M$3,SEACats,0)))</f>
        <v/>
      </c>
      <c r="N194" s="266" t="str">
        <f ca="1">IF($C194="","",INDEX(INDIRECT("MCDAScores_SEA_"&amp;$C194),MATCH('SEA Input'!N198,INDIRECT("SEAScore_"&amp;$C194),0),MATCH(N$3,SEACats,0)))</f>
        <v/>
      </c>
      <c r="O194" s="266" t="str">
        <f ca="1">IF($C194="","",INDEX(INDIRECT("MCDAScores_SEA_"&amp;$C194),MATCH('SEA Input'!O198,INDIRECT("SEAScore_"&amp;$C194),0),MATCH(O$3,SEACats,0)))</f>
        <v/>
      </c>
      <c r="P194" s="266" t="str">
        <f ca="1">IF($C194="","",INDEX(INDIRECT("MCDAScores_SEA_"&amp;$C194),MATCH('SEA Input'!P198,INDIRECT("SEAScore_"&amp;$C194),0),MATCH(P$3,SEACats,0)))</f>
        <v/>
      </c>
      <c r="Q194" s="266" t="str">
        <f ca="1">IF($C194="","",INDEX(INDIRECT("MCDAScores_SEA_"&amp;$C194),MATCH('SEA Input'!Q198,INDIRECT("SEAScore_"&amp;$C194),0),MATCH(Q$3,SEACats,0)))</f>
        <v/>
      </c>
      <c r="R194" s="266" t="str">
        <f ca="1">IF($C194="","",INDEX(INDIRECT("MCDAScores_SEA_"&amp;$C194),MATCH('SEA Input'!R198,INDIRECT("SEAScore_"&amp;$C194),0),MATCH(R$3,SEACats,0)))</f>
        <v/>
      </c>
      <c r="S194" s="266" t="str">
        <f ca="1">IF($C194="","",INDEX(INDIRECT("MCDAScores_SEA_"&amp;$C194),MATCH('SEA Input'!S198,INDIRECT("SEAScore_"&amp;$C194),0),MATCH(S$3,SEACats,0)))</f>
        <v/>
      </c>
      <c r="T194" s="266" t="str">
        <f ca="1">IF($C194="","",INDEX(INDIRECT("MCDAScores_SEA_"&amp;$C194),MATCH('SEA Input'!T198,INDIRECT("SEAScore_"&amp;$C194),0),MATCH(T$3,SEACats,0)))</f>
        <v/>
      </c>
    </row>
    <row r="195" spans="1:20" s="243" customFormat="1" x14ac:dyDescent="0.25">
      <c r="A195" s="309"/>
      <c r="B195" s="309"/>
      <c r="C195" s="265" t="str">
        <f>IF(B192="","","O_Pos")</f>
        <v/>
      </c>
      <c r="D195" s="266" t="str">
        <f ca="1">IF($C195="","",INDEX(INDIRECT("MCDAScores_SEA_"&amp;$C195),MATCH('SEA Input'!D199,INDIRECT("SEAScore_"&amp;$C195),0),MATCH(D$3,SEACats,0)))</f>
        <v/>
      </c>
      <c r="E195" s="266" t="str">
        <f ca="1">IF($C195="","",INDEX(INDIRECT("MCDAScores_SEA_"&amp;$C195),MATCH('SEA Input'!E199,INDIRECT("SEAScore_"&amp;$C195),0),MATCH(E$3,SEACats,0)))</f>
        <v/>
      </c>
      <c r="F195" s="266" t="str">
        <f ca="1">IF($C195="","",INDEX(INDIRECT("MCDAScores_SEA_"&amp;$C195),MATCH('SEA Input'!F199,INDIRECT("SEAScore_"&amp;$C195),0),MATCH(F$3,SEACats,0)))</f>
        <v/>
      </c>
      <c r="G195" s="266" t="str">
        <f ca="1">IF($C195="","",INDEX(INDIRECT("MCDAScores_SEA_"&amp;$C195),MATCH('SEA Input'!G199,INDIRECT("SEAScore_"&amp;$C195),0),MATCH(G$3,SEACats,0)))</f>
        <v/>
      </c>
      <c r="H195" s="266" t="str">
        <f ca="1">IF($C195="","",INDEX(INDIRECT("MCDAScores_SEA_"&amp;$C195),MATCH('SEA Input'!H199,INDIRECT("SEAScore_"&amp;$C195),0),MATCH(H$3,SEACats,0)))</f>
        <v/>
      </c>
      <c r="I195" s="266" t="str">
        <f ca="1">IF($C195="","",INDEX(INDIRECT("MCDAScores_SEA_"&amp;$C195),MATCH('SEA Input'!I199,INDIRECT("SEAScore_"&amp;$C195),0),MATCH(I$3,SEACats,0)))</f>
        <v/>
      </c>
      <c r="J195" s="266" t="str">
        <f ca="1">IF($C195="","",INDEX(INDIRECT("MCDAScores_SEA_"&amp;$C195),MATCH('SEA Input'!J199,INDIRECT("SEAScore_"&amp;$C195),0),MATCH(J$3,SEACats,0)))</f>
        <v/>
      </c>
      <c r="K195" s="266" t="str">
        <f ca="1">IF($C195="","",INDEX(INDIRECT("MCDAScores_SEA_"&amp;$C195),MATCH('SEA Input'!K199,INDIRECT("SEAScore_"&amp;$C195),0),MATCH(K$3,SEACats,0)))</f>
        <v/>
      </c>
      <c r="L195" s="266" t="str">
        <f ca="1">IF($C195="","",INDEX(INDIRECT("MCDAScores_SEA_"&amp;$C195),MATCH('SEA Input'!L199,INDIRECT("SEAScore_"&amp;$C195),0),MATCH(L$3,SEACats,0)))</f>
        <v/>
      </c>
      <c r="M195" s="266" t="str">
        <f ca="1">IF($C195="","",INDEX(INDIRECT("MCDAScores_SEA_"&amp;$C195),MATCH('SEA Input'!M199,INDIRECT("SEAScore_"&amp;$C195),0),MATCH(M$3,SEACats,0)))</f>
        <v/>
      </c>
      <c r="N195" s="266" t="str">
        <f ca="1">IF($C195="","",INDEX(INDIRECT("MCDAScores_SEA_"&amp;$C195),MATCH('SEA Input'!N199,INDIRECT("SEAScore_"&amp;$C195),0),MATCH(N$3,SEACats,0)))</f>
        <v/>
      </c>
      <c r="O195" s="266" t="str">
        <f ca="1">IF($C195="","",INDEX(INDIRECT("MCDAScores_SEA_"&amp;$C195),MATCH('SEA Input'!O199,INDIRECT("SEAScore_"&amp;$C195),0),MATCH(O$3,SEACats,0)))</f>
        <v/>
      </c>
      <c r="P195" s="266" t="str">
        <f ca="1">IF($C195="","",INDEX(INDIRECT("MCDAScores_SEA_"&amp;$C195),MATCH('SEA Input'!P199,INDIRECT("SEAScore_"&amp;$C195),0),MATCH(P$3,SEACats,0)))</f>
        <v/>
      </c>
      <c r="Q195" s="266" t="str">
        <f ca="1">IF($C195="","",INDEX(INDIRECT("MCDAScores_SEA_"&amp;$C195),MATCH('SEA Input'!Q199,INDIRECT("SEAScore_"&amp;$C195),0),MATCH(Q$3,SEACats,0)))</f>
        <v/>
      </c>
      <c r="R195" s="266" t="str">
        <f ca="1">IF($C195="","",INDEX(INDIRECT("MCDAScores_SEA_"&amp;$C195),MATCH('SEA Input'!R199,INDIRECT("SEAScore_"&amp;$C195),0),MATCH(R$3,SEACats,0)))</f>
        <v/>
      </c>
      <c r="S195" s="266" t="str">
        <f ca="1">IF($C195="","",INDEX(INDIRECT("MCDAScores_SEA_"&amp;$C195),MATCH('SEA Input'!S199,INDIRECT("SEAScore_"&amp;$C195),0),MATCH(S$3,SEACats,0)))</f>
        <v/>
      </c>
      <c r="T195" s="266" t="str">
        <f ca="1">IF($C195="","",INDEX(INDIRECT("MCDAScores_SEA_"&amp;$C195),MATCH('SEA Input'!T199,INDIRECT("SEAScore_"&amp;$C195),0),MATCH(T$3,SEACats,0)))</f>
        <v/>
      </c>
    </row>
    <row r="196" spans="1:20" x14ac:dyDescent="0.25">
      <c r="A196" s="308" t="str">
        <f>IF('SEA Input'!C200="","",'SEA Input'!A200)</f>
        <v/>
      </c>
      <c r="B196" s="309" t="str">
        <f>IF('SEA Input'!C200="","",'SEA Input'!C200)</f>
        <v/>
      </c>
      <c r="C196" s="265" t="str">
        <f>IF(B196="","","C_Neg")</f>
        <v/>
      </c>
      <c r="D196" s="266" t="str">
        <f ca="1">IF($C196="","",INDEX(INDIRECT("MCDAScores_SEA_"&amp;$C196),MATCH('SEA Input'!D200,INDIRECT("SEAScore_"&amp;$C196),0),MATCH(D$3,SEACats,0)))</f>
        <v/>
      </c>
      <c r="E196" s="266" t="str">
        <f ca="1">IF($C196="","",INDEX(INDIRECT("MCDAScores_SEA_"&amp;$C196),MATCH('SEA Input'!E200,INDIRECT("SEAScore_"&amp;$C196),0),MATCH(E$3,SEACats,0)))</f>
        <v/>
      </c>
      <c r="F196" s="266" t="str">
        <f ca="1">IF($C196="","",INDEX(INDIRECT("MCDAScores_SEA_"&amp;$C196),MATCH('SEA Input'!F200,INDIRECT("SEAScore_"&amp;$C196),0),MATCH(F$3,SEACats,0)))</f>
        <v/>
      </c>
      <c r="G196" s="266" t="str">
        <f ca="1">IF($C196="","",INDEX(INDIRECT("MCDAScores_SEA_"&amp;$C196),MATCH('SEA Input'!G200,INDIRECT("SEAScore_"&amp;$C196),0),MATCH(G$3,SEACats,0)))</f>
        <v/>
      </c>
      <c r="H196" s="266" t="str">
        <f ca="1">IF($C196="","",INDEX(INDIRECT("MCDAScores_SEA_"&amp;$C196),MATCH('SEA Input'!H200,INDIRECT("SEAScore_"&amp;$C196),0),MATCH(H$3,SEACats,0)))</f>
        <v/>
      </c>
      <c r="I196" s="266" t="str">
        <f ca="1">IF($C196="","",INDEX(INDIRECT("MCDAScores_SEA_"&amp;$C196),MATCH('SEA Input'!I200,INDIRECT("SEAScore_"&amp;$C196),0),MATCH(I$3,SEACats,0)))</f>
        <v/>
      </c>
      <c r="J196" s="266" t="str">
        <f ca="1">IF($C196="","",INDEX(INDIRECT("MCDAScores_SEA_"&amp;$C196),MATCH('SEA Input'!J200,INDIRECT("SEAScore_"&amp;$C196),0),MATCH(J$3,SEACats,0)))</f>
        <v/>
      </c>
      <c r="K196" s="266" t="str">
        <f ca="1">IF($C196="","",INDEX(INDIRECT("MCDAScores_SEA_"&amp;$C196),MATCH('SEA Input'!K200,INDIRECT("SEAScore_"&amp;$C196),0),MATCH(K$3,SEACats,0)))</f>
        <v/>
      </c>
      <c r="L196" s="266" t="str">
        <f ca="1">IF($C196="","",INDEX(INDIRECT("MCDAScores_SEA_"&amp;$C196),MATCH('SEA Input'!L200,INDIRECT("SEAScore_"&amp;$C196),0),MATCH(L$3,SEACats,0)))</f>
        <v/>
      </c>
      <c r="M196" s="266" t="str">
        <f ca="1">IF($C196="","",INDEX(INDIRECT("MCDAScores_SEA_"&amp;$C196),MATCH('SEA Input'!M200,INDIRECT("SEAScore_"&amp;$C196),0),MATCH(M$3,SEACats,0)))</f>
        <v/>
      </c>
      <c r="N196" s="266" t="str">
        <f ca="1">IF($C196="","",INDEX(INDIRECT("MCDAScores_SEA_"&amp;$C196),MATCH('SEA Input'!N200,INDIRECT("SEAScore_"&amp;$C196),0),MATCH(N$3,SEACats,0)))</f>
        <v/>
      </c>
      <c r="O196" s="266" t="str">
        <f ca="1">IF($C196="","",INDEX(INDIRECT("MCDAScores_SEA_"&amp;$C196),MATCH('SEA Input'!O200,INDIRECT("SEAScore_"&amp;$C196),0),MATCH(O$3,SEACats,0)))</f>
        <v/>
      </c>
      <c r="P196" s="266" t="str">
        <f ca="1">IF($C196="","",INDEX(INDIRECT("MCDAScores_SEA_"&amp;$C196),MATCH('SEA Input'!P200,INDIRECT("SEAScore_"&amp;$C196),0),MATCH(P$3,SEACats,0)))</f>
        <v/>
      </c>
      <c r="Q196" s="266" t="str">
        <f ca="1">IF($C196="","",INDEX(INDIRECT("MCDAScores_SEA_"&amp;$C196),MATCH('SEA Input'!Q200,INDIRECT("SEAScore_"&amp;$C196),0),MATCH(Q$3,SEACats,0)))</f>
        <v/>
      </c>
      <c r="R196" s="266" t="str">
        <f ca="1">IF($C196="","",INDEX(INDIRECT("MCDAScores_SEA_"&amp;$C196),MATCH('SEA Input'!R200,INDIRECT("SEAScore_"&amp;$C196),0),MATCH(R$3,SEACats,0)))</f>
        <v/>
      </c>
      <c r="S196" s="266" t="str">
        <f ca="1">IF($C196="","",INDEX(INDIRECT("MCDAScores_SEA_"&amp;$C196),MATCH('SEA Input'!S200,INDIRECT("SEAScore_"&amp;$C196),0),MATCH(S$3,SEACats,0)))</f>
        <v/>
      </c>
      <c r="T196" s="266" t="str">
        <f ca="1">IF($C196="","",INDEX(INDIRECT("MCDAScores_SEA_"&amp;$C196),MATCH('SEA Input'!T200,INDIRECT("SEAScore_"&amp;$C196),0),MATCH(T$3,SEACats,0)))</f>
        <v/>
      </c>
    </row>
    <row r="197" spans="1:20" x14ac:dyDescent="0.25">
      <c r="A197" s="309"/>
      <c r="B197" s="309"/>
      <c r="C197" s="265" t="str">
        <f>IF(B196="","","C_Pos")</f>
        <v/>
      </c>
      <c r="D197" s="266" t="str">
        <f ca="1">IF($C197="","",INDEX(INDIRECT("MCDAScores_SEA_"&amp;$C197),MATCH('SEA Input'!D201,INDIRECT("SEAScore_"&amp;$C197),0),MATCH(D$3,SEACats,0)))</f>
        <v/>
      </c>
      <c r="E197" s="266" t="str">
        <f ca="1">IF($C197="","",INDEX(INDIRECT("MCDAScores_SEA_"&amp;$C197),MATCH('SEA Input'!E201,INDIRECT("SEAScore_"&amp;$C197),0),MATCH(E$3,SEACats,0)))</f>
        <v/>
      </c>
      <c r="F197" s="266" t="str">
        <f ca="1">IF($C197="","",INDEX(INDIRECT("MCDAScores_SEA_"&amp;$C197),MATCH('SEA Input'!F201,INDIRECT("SEAScore_"&amp;$C197),0),MATCH(F$3,SEACats,0)))</f>
        <v/>
      </c>
      <c r="G197" s="266" t="str">
        <f ca="1">IF($C197="","",INDEX(INDIRECT("MCDAScores_SEA_"&amp;$C197),MATCH('SEA Input'!G201,INDIRECT("SEAScore_"&amp;$C197),0),MATCH(G$3,SEACats,0)))</f>
        <v/>
      </c>
      <c r="H197" s="266" t="str">
        <f ca="1">IF($C197="","",INDEX(INDIRECT("MCDAScores_SEA_"&amp;$C197),MATCH('SEA Input'!H201,INDIRECT("SEAScore_"&amp;$C197),0),MATCH(H$3,SEACats,0)))</f>
        <v/>
      </c>
      <c r="I197" s="266" t="str">
        <f ca="1">IF($C197="","",INDEX(INDIRECT("MCDAScores_SEA_"&amp;$C197),MATCH('SEA Input'!I201,INDIRECT("SEAScore_"&amp;$C197),0),MATCH(I$3,SEACats,0)))</f>
        <v/>
      </c>
      <c r="J197" s="266" t="str">
        <f ca="1">IF($C197="","",INDEX(INDIRECT("MCDAScores_SEA_"&amp;$C197),MATCH('SEA Input'!J201,INDIRECT("SEAScore_"&amp;$C197),0),MATCH(J$3,SEACats,0)))</f>
        <v/>
      </c>
      <c r="K197" s="266" t="str">
        <f ca="1">IF($C197="","",INDEX(INDIRECT("MCDAScores_SEA_"&amp;$C197),MATCH('SEA Input'!K201,INDIRECT("SEAScore_"&amp;$C197),0),MATCH(K$3,SEACats,0)))</f>
        <v/>
      </c>
      <c r="L197" s="266" t="str">
        <f ca="1">IF($C197="","",INDEX(INDIRECT("MCDAScores_SEA_"&amp;$C197),MATCH('SEA Input'!L201,INDIRECT("SEAScore_"&amp;$C197),0),MATCH(L$3,SEACats,0)))</f>
        <v/>
      </c>
      <c r="M197" s="266" t="str">
        <f ca="1">IF($C197="","",INDEX(INDIRECT("MCDAScores_SEA_"&amp;$C197),MATCH('SEA Input'!M201,INDIRECT("SEAScore_"&amp;$C197),0),MATCH(M$3,SEACats,0)))</f>
        <v/>
      </c>
      <c r="N197" s="266" t="str">
        <f ca="1">IF($C197="","",INDEX(INDIRECT("MCDAScores_SEA_"&amp;$C197),MATCH('SEA Input'!N201,INDIRECT("SEAScore_"&amp;$C197),0),MATCH(N$3,SEACats,0)))</f>
        <v/>
      </c>
      <c r="O197" s="266" t="str">
        <f ca="1">IF($C197="","",INDEX(INDIRECT("MCDAScores_SEA_"&amp;$C197),MATCH('SEA Input'!O201,INDIRECT("SEAScore_"&amp;$C197),0),MATCH(O$3,SEACats,0)))</f>
        <v/>
      </c>
      <c r="P197" s="266" t="str">
        <f ca="1">IF($C197="","",INDEX(INDIRECT("MCDAScores_SEA_"&amp;$C197),MATCH('SEA Input'!P201,INDIRECT("SEAScore_"&amp;$C197),0),MATCH(P$3,SEACats,0)))</f>
        <v/>
      </c>
      <c r="Q197" s="266" t="str">
        <f ca="1">IF($C197="","",INDEX(INDIRECT("MCDAScores_SEA_"&amp;$C197),MATCH('SEA Input'!Q201,INDIRECT("SEAScore_"&amp;$C197),0),MATCH(Q$3,SEACats,0)))</f>
        <v/>
      </c>
      <c r="R197" s="266" t="str">
        <f ca="1">IF($C197="","",INDEX(INDIRECT("MCDAScores_SEA_"&amp;$C197),MATCH('SEA Input'!R201,INDIRECT("SEAScore_"&amp;$C197),0),MATCH(R$3,SEACats,0)))</f>
        <v/>
      </c>
      <c r="S197" s="266" t="str">
        <f ca="1">IF($C197="","",INDEX(INDIRECT("MCDAScores_SEA_"&amp;$C197),MATCH('SEA Input'!S201,INDIRECT("SEAScore_"&amp;$C197),0),MATCH(S$3,SEACats,0)))</f>
        <v/>
      </c>
      <c r="T197" s="266" t="str">
        <f ca="1">IF($C197="","",INDEX(INDIRECT("MCDAScores_SEA_"&amp;$C197),MATCH('SEA Input'!T201,INDIRECT("SEAScore_"&amp;$C197),0),MATCH(T$3,SEACats,0)))</f>
        <v/>
      </c>
    </row>
    <row r="198" spans="1:20" x14ac:dyDescent="0.25">
      <c r="A198" s="309"/>
      <c r="B198" s="309"/>
      <c r="C198" s="265" t="str">
        <f>IF(B196="","","O_Neg")</f>
        <v/>
      </c>
      <c r="D198" s="266" t="str">
        <f ca="1">IF($C198="","",INDEX(INDIRECT("MCDAScores_SEA_"&amp;$C198),MATCH('SEA Input'!D202,INDIRECT("SEAScore_"&amp;$C198),0),MATCH(D$3,SEACats,0)))</f>
        <v/>
      </c>
      <c r="E198" s="266" t="str">
        <f ca="1">IF($C198="","",INDEX(INDIRECT("MCDAScores_SEA_"&amp;$C198),MATCH('SEA Input'!E202,INDIRECT("SEAScore_"&amp;$C198),0),MATCH(E$3,SEACats,0)))</f>
        <v/>
      </c>
      <c r="F198" s="266" t="str">
        <f ca="1">IF($C198="","",INDEX(INDIRECT("MCDAScores_SEA_"&amp;$C198),MATCH('SEA Input'!F202,INDIRECT("SEAScore_"&amp;$C198),0),MATCH(F$3,SEACats,0)))</f>
        <v/>
      </c>
      <c r="G198" s="266" t="str">
        <f ca="1">IF($C198="","",INDEX(INDIRECT("MCDAScores_SEA_"&amp;$C198),MATCH('SEA Input'!G202,INDIRECT("SEAScore_"&amp;$C198),0),MATCH(G$3,SEACats,0)))</f>
        <v/>
      </c>
      <c r="H198" s="266" t="str">
        <f ca="1">IF($C198="","",INDEX(INDIRECT("MCDAScores_SEA_"&amp;$C198),MATCH('SEA Input'!H202,INDIRECT("SEAScore_"&amp;$C198),0),MATCH(H$3,SEACats,0)))</f>
        <v/>
      </c>
      <c r="I198" s="266" t="str">
        <f ca="1">IF($C198="","",INDEX(INDIRECT("MCDAScores_SEA_"&amp;$C198),MATCH('SEA Input'!I202,INDIRECT("SEAScore_"&amp;$C198),0),MATCH(I$3,SEACats,0)))</f>
        <v/>
      </c>
      <c r="J198" s="266" t="str">
        <f ca="1">IF($C198="","",INDEX(INDIRECT("MCDAScores_SEA_"&amp;$C198),MATCH('SEA Input'!J202,INDIRECT("SEAScore_"&amp;$C198),0),MATCH(J$3,SEACats,0)))</f>
        <v/>
      </c>
      <c r="K198" s="266" t="str">
        <f ca="1">IF($C198="","",INDEX(INDIRECT("MCDAScores_SEA_"&amp;$C198),MATCH('SEA Input'!K202,INDIRECT("SEAScore_"&amp;$C198),0),MATCH(K$3,SEACats,0)))</f>
        <v/>
      </c>
      <c r="L198" s="266" t="str">
        <f ca="1">IF($C198="","",INDEX(INDIRECT("MCDAScores_SEA_"&amp;$C198),MATCH('SEA Input'!L202,INDIRECT("SEAScore_"&amp;$C198),0),MATCH(L$3,SEACats,0)))</f>
        <v/>
      </c>
      <c r="M198" s="266" t="str">
        <f ca="1">IF($C198="","",INDEX(INDIRECT("MCDAScores_SEA_"&amp;$C198),MATCH('SEA Input'!M202,INDIRECT("SEAScore_"&amp;$C198),0),MATCH(M$3,SEACats,0)))</f>
        <v/>
      </c>
      <c r="N198" s="266" t="str">
        <f ca="1">IF($C198="","",INDEX(INDIRECT("MCDAScores_SEA_"&amp;$C198),MATCH('SEA Input'!N202,INDIRECT("SEAScore_"&amp;$C198),0),MATCH(N$3,SEACats,0)))</f>
        <v/>
      </c>
      <c r="O198" s="266" t="str">
        <f ca="1">IF($C198="","",INDEX(INDIRECT("MCDAScores_SEA_"&amp;$C198),MATCH('SEA Input'!O202,INDIRECT("SEAScore_"&amp;$C198),0),MATCH(O$3,SEACats,0)))</f>
        <v/>
      </c>
      <c r="P198" s="266" t="str">
        <f ca="1">IF($C198="","",INDEX(INDIRECT("MCDAScores_SEA_"&amp;$C198),MATCH('SEA Input'!P202,INDIRECT("SEAScore_"&amp;$C198),0),MATCH(P$3,SEACats,0)))</f>
        <v/>
      </c>
      <c r="Q198" s="266" t="str">
        <f ca="1">IF($C198="","",INDEX(INDIRECT("MCDAScores_SEA_"&amp;$C198),MATCH('SEA Input'!Q202,INDIRECT("SEAScore_"&amp;$C198),0),MATCH(Q$3,SEACats,0)))</f>
        <v/>
      </c>
      <c r="R198" s="266" t="str">
        <f ca="1">IF($C198="","",INDEX(INDIRECT("MCDAScores_SEA_"&amp;$C198),MATCH('SEA Input'!R202,INDIRECT("SEAScore_"&amp;$C198),0),MATCH(R$3,SEACats,0)))</f>
        <v/>
      </c>
      <c r="S198" s="266" t="str">
        <f ca="1">IF($C198="","",INDEX(INDIRECT("MCDAScores_SEA_"&amp;$C198),MATCH('SEA Input'!S202,INDIRECT("SEAScore_"&amp;$C198),0),MATCH(S$3,SEACats,0)))</f>
        <v/>
      </c>
      <c r="T198" s="266" t="str">
        <f ca="1">IF($C198="","",INDEX(INDIRECT("MCDAScores_SEA_"&amp;$C198),MATCH('SEA Input'!T202,INDIRECT("SEAScore_"&amp;$C198),0),MATCH(T$3,SEACats,0)))</f>
        <v/>
      </c>
    </row>
    <row r="199" spans="1:20" x14ac:dyDescent="0.25">
      <c r="A199" s="309"/>
      <c r="B199" s="309"/>
      <c r="C199" s="265" t="str">
        <f>IF(B196="","","O_Pos")</f>
        <v/>
      </c>
      <c r="D199" s="266" t="str">
        <f ca="1">IF($C199="","",INDEX(INDIRECT("MCDAScores_SEA_"&amp;$C199),MATCH('SEA Input'!D203,INDIRECT("SEAScore_"&amp;$C199),0),MATCH(D$3,SEACats,0)))</f>
        <v/>
      </c>
      <c r="E199" s="266" t="str">
        <f ca="1">IF($C199="","",INDEX(INDIRECT("MCDAScores_SEA_"&amp;$C199),MATCH('SEA Input'!E203,INDIRECT("SEAScore_"&amp;$C199),0),MATCH(E$3,SEACats,0)))</f>
        <v/>
      </c>
      <c r="F199" s="266" t="str">
        <f ca="1">IF($C199="","",INDEX(INDIRECT("MCDAScores_SEA_"&amp;$C199),MATCH('SEA Input'!F203,INDIRECT("SEAScore_"&amp;$C199),0),MATCH(F$3,SEACats,0)))</f>
        <v/>
      </c>
      <c r="G199" s="266" t="str">
        <f ca="1">IF($C199="","",INDEX(INDIRECT("MCDAScores_SEA_"&amp;$C199),MATCH('SEA Input'!G203,INDIRECT("SEAScore_"&amp;$C199),0),MATCH(G$3,SEACats,0)))</f>
        <v/>
      </c>
      <c r="H199" s="266" t="str">
        <f ca="1">IF($C199="","",INDEX(INDIRECT("MCDAScores_SEA_"&amp;$C199),MATCH('SEA Input'!H203,INDIRECT("SEAScore_"&amp;$C199),0),MATCH(H$3,SEACats,0)))</f>
        <v/>
      </c>
      <c r="I199" s="266" t="str">
        <f ca="1">IF($C199="","",INDEX(INDIRECT("MCDAScores_SEA_"&amp;$C199),MATCH('SEA Input'!I203,INDIRECT("SEAScore_"&amp;$C199),0),MATCH(I$3,SEACats,0)))</f>
        <v/>
      </c>
      <c r="J199" s="266" t="str">
        <f ca="1">IF($C199="","",INDEX(INDIRECT("MCDAScores_SEA_"&amp;$C199),MATCH('SEA Input'!J203,INDIRECT("SEAScore_"&amp;$C199),0),MATCH(J$3,SEACats,0)))</f>
        <v/>
      </c>
      <c r="K199" s="266" t="str">
        <f ca="1">IF($C199="","",INDEX(INDIRECT("MCDAScores_SEA_"&amp;$C199),MATCH('SEA Input'!K203,INDIRECT("SEAScore_"&amp;$C199),0),MATCH(K$3,SEACats,0)))</f>
        <v/>
      </c>
      <c r="L199" s="266" t="str">
        <f ca="1">IF($C199="","",INDEX(INDIRECT("MCDAScores_SEA_"&amp;$C199),MATCH('SEA Input'!L203,INDIRECT("SEAScore_"&amp;$C199),0),MATCH(L$3,SEACats,0)))</f>
        <v/>
      </c>
      <c r="M199" s="266" t="str">
        <f ca="1">IF($C199="","",INDEX(INDIRECT("MCDAScores_SEA_"&amp;$C199),MATCH('SEA Input'!M203,INDIRECT("SEAScore_"&amp;$C199),0),MATCH(M$3,SEACats,0)))</f>
        <v/>
      </c>
      <c r="N199" s="266" t="str">
        <f ca="1">IF($C199="","",INDEX(INDIRECT("MCDAScores_SEA_"&amp;$C199),MATCH('SEA Input'!N203,INDIRECT("SEAScore_"&amp;$C199),0),MATCH(N$3,SEACats,0)))</f>
        <v/>
      </c>
      <c r="O199" s="266" t="str">
        <f ca="1">IF($C199="","",INDEX(INDIRECT("MCDAScores_SEA_"&amp;$C199),MATCH('SEA Input'!O203,INDIRECT("SEAScore_"&amp;$C199),0),MATCH(O$3,SEACats,0)))</f>
        <v/>
      </c>
      <c r="P199" s="266" t="str">
        <f ca="1">IF($C199="","",INDEX(INDIRECT("MCDAScores_SEA_"&amp;$C199),MATCH('SEA Input'!P203,INDIRECT("SEAScore_"&amp;$C199),0),MATCH(P$3,SEACats,0)))</f>
        <v/>
      </c>
      <c r="Q199" s="266" t="str">
        <f ca="1">IF($C199="","",INDEX(INDIRECT("MCDAScores_SEA_"&amp;$C199),MATCH('SEA Input'!Q203,INDIRECT("SEAScore_"&amp;$C199),0),MATCH(Q$3,SEACats,0)))</f>
        <v/>
      </c>
      <c r="R199" s="266" t="str">
        <f ca="1">IF($C199="","",INDEX(INDIRECT("MCDAScores_SEA_"&amp;$C199),MATCH('SEA Input'!R203,INDIRECT("SEAScore_"&amp;$C199),0),MATCH(R$3,SEACats,0)))</f>
        <v/>
      </c>
      <c r="S199" s="266" t="str">
        <f ca="1">IF($C199="","",INDEX(INDIRECT("MCDAScores_SEA_"&amp;$C199),MATCH('SEA Input'!S203,INDIRECT("SEAScore_"&amp;$C199),0),MATCH(S$3,SEACats,0)))</f>
        <v/>
      </c>
      <c r="T199" s="266" t="str">
        <f ca="1">IF($C199="","",INDEX(INDIRECT("MCDAScores_SEA_"&amp;$C199),MATCH('SEA Input'!T203,INDIRECT("SEAScore_"&amp;$C199),0),MATCH(T$3,SEACats,0)))</f>
        <v/>
      </c>
    </row>
    <row r="200" spans="1:20" x14ac:dyDescent="0.25">
      <c r="A200" s="308" t="str">
        <f>IF('SEA Input'!C204="","",'SEA Input'!A204)</f>
        <v/>
      </c>
      <c r="B200" s="309" t="str">
        <f>IF('SEA Input'!C204="","",'SEA Input'!C204)</f>
        <v/>
      </c>
      <c r="C200" s="265" t="str">
        <f>IF(B200="","","C_Neg")</f>
        <v/>
      </c>
      <c r="D200" s="266" t="str">
        <f ca="1">IF($C200="","",INDEX(INDIRECT("MCDAScores_SEA_"&amp;$C200),MATCH('SEA Input'!D204,INDIRECT("SEAScore_"&amp;$C200),0),MATCH(D$3,SEACats,0)))</f>
        <v/>
      </c>
      <c r="E200" s="266" t="str">
        <f ca="1">IF($C200="","",INDEX(INDIRECT("MCDAScores_SEA_"&amp;$C200),MATCH('SEA Input'!E204,INDIRECT("SEAScore_"&amp;$C200),0),MATCH(E$3,SEACats,0)))</f>
        <v/>
      </c>
      <c r="F200" s="266" t="str">
        <f ca="1">IF($C200="","",INDEX(INDIRECT("MCDAScores_SEA_"&amp;$C200),MATCH('SEA Input'!F204,INDIRECT("SEAScore_"&amp;$C200),0),MATCH(F$3,SEACats,0)))</f>
        <v/>
      </c>
      <c r="G200" s="266" t="str">
        <f ca="1">IF($C200="","",INDEX(INDIRECT("MCDAScores_SEA_"&amp;$C200),MATCH('SEA Input'!G204,INDIRECT("SEAScore_"&amp;$C200),0),MATCH(G$3,SEACats,0)))</f>
        <v/>
      </c>
      <c r="H200" s="266" t="str">
        <f ca="1">IF($C200="","",INDEX(INDIRECT("MCDAScores_SEA_"&amp;$C200),MATCH('SEA Input'!H204,INDIRECT("SEAScore_"&amp;$C200),0),MATCH(H$3,SEACats,0)))</f>
        <v/>
      </c>
      <c r="I200" s="266" t="str">
        <f ca="1">IF($C200="","",INDEX(INDIRECT("MCDAScores_SEA_"&amp;$C200),MATCH('SEA Input'!I204,INDIRECT("SEAScore_"&amp;$C200),0),MATCH(I$3,SEACats,0)))</f>
        <v/>
      </c>
      <c r="J200" s="266" t="str">
        <f ca="1">IF($C200="","",INDEX(INDIRECT("MCDAScores_SEA_"&amp;$C200),MATCH('SEA Input'!J204,INDIRECT("SEAScore_"&amp;$C200),0),MATCH(J$3,SEACats,0)))</f>
        <v/>
      </c>
      <c r="K200" s="266" t="str">
        <f ca="1">IF($C200="","",INDEX(INDIRECT("MCDAScores_SEA_"&amp;$C200),MATCH('SEA Input'!K204,INDIRECT("SEAScore_"&amp;$C200),0),MATCH(K$3,SEACats,0)))</f>
        <v/>
      </c>
      <c r="L200" s="266" t="str">
        <f ca="1">IF($C200="","",INDEX(INDIRECT("MCDAScores_SEA_"&amp;$C200),MATCH('SEA Input'!L204,INDIRECT("SEAScore_"&amp;$C200),0),MATCH(L$3,SEACats,0)))</f>
        <v/>
      </c>
      <c r="M200" s="266" t="str">
        <f ca="1">IF($C200="","",INDEX(INDIRECT("MCDAScores_SEA_"&amp;$C200),MATCH('SEA Input'!M204,INDIRECT("SEAScore_"&amp;$C200),0),MATCH(M$3,SEACats,0)))</f>
        <v/>
      </c>
      <c r="N200" s="266" t="str">
        <f ca="1">IF($C200="","",INDEX(INDIRECT("MCDAScores_SEA_"&amp;$C200),MATCH('SEA Input'!N204,INDIRECT("SEAScore_"&amp;$C200),0),MATCH(N$3,SEACats,0)))</f>
        <v/>
      </c>
      <c r="O200" s="266" t="str">
        <f ca="1">IF($C200="","",INDEX(INDIRECT("MCDAScores_SEA_"&amp;$C200),MATCH('SEA Input'!O204,INDIRECT("SEAScore_"&amp;$C200),0),MATCH(O$3,SEACats,0)))</f>
        <v/>
      </c>
      <c r="P200" s="266" t="str">
        <f ca="1">IF($C200="","",INDEX(INDIRECT("MCDAScores_SEA_"&amp;$C200),MATCH('SEA Input'!P204,INDIRECT("SEAScore_"&amp;$C200),0),MATCH(P$3,SEACats,0)))</f>
        <v/>
      </c>
      <c r="Q200" s="266" t="str">
        <f ca="1">IF($C200="","",INDEX(INDIRECT("MCDAScores_SEA_"&amp;$C200),MATCH('SEA Input'!Q204,INDIRECT("SEAScore_"&amp;$C200),0),MATCH(Q$3,SEACats,0)))</f>
        <v/>
      </c>
      <c r="R200" s="266" t="str">
        <f ca="1">IF($C200="","",INDEX(INDIRECT("MCDAScores_SEA_"&amp;$C200),MATCH('SEA Input'!R204,INDIRECT("SEAScore_"&amp;$C200),0),MATCH(R$3,SEACats,0)))</f>
        <v/>
      </c>
      <c r="S200" s="266" t="str">
        <f ca="1">IF($C200="","",INDEX(INDIRECT("MCDAScores_SEA_"&amp;$C200),MATCH('SEA Input'!S204,INDIRECT("SEAScore_"&amp;$C200),0),MATCH(S$3,SEACats,0)))</f>
        <v/>
      </c>
      <c r="T200" s="266" t="str">
        <f ca="1">IF($C200="","",INDEX(INDIRECT("MCDAScores_SEA_"&amp;$C200),MATCH('SEA Input'!T204,INDIRECT("SEAScore_"&amp;$C200),0),MATCH(T$3,SEACats,0)))</f>
        <v/>
      </c>
    </row>
    <row r="201" spans="1:20" x14ac:dyDescent="0.25">
      <c r="A201" s="309"/>
      <c r="B201" s="309"/>
      <c r="C201" s="265" t="str">
        <f>IF(B200="","","C_Pos")</f>
        <v/>
      </c>
      <c r="D201" s="266" t="str">
        <f ca="1">IF($C201="","",INDEX(INDIRECT("MCDAScores_SEA_"&amp;$C201),MATCH('SEA Input'!D205,INDIRECT("SEAScore_"&amp;$C201),0),MATCH(D$3,SEACats,0)))</f>
        <v/>
      </c>
      <c r="E201" s="266" t="str">
        <f ca="1">IF($C201="","",INDEX(INDIRECT("MCDAScores_SEA_"&amp;$C201),MATCH('SEA Input'!E205,INDIRECT("SEAScore_"&amp;$C201),0),MATCH(E$3,SEACats,0)))</f>
        <v/>
      </c>
      <c r="F201" s="266" t="str">
        <f ca="1">IF($C201="","",INDEX(INDIRECT("MCDAScores_SEA_"&amp;$C201),MATCH('SEA Input'!F205,INDIRECT("SEAScore_"&amp;$C201),0),MATCH(F$3,SEACats,0)))</f>
        <v/>
      </c>
      <c r="G201" s="266" t="str">
        <f ca="1">IF($C201="","",INDEX(INDIRECT("MCDAScores_SEA_"&amp;$C201),MATCH('SEA Input'!G205,INDIRECT("SEAScore_"&amp;$C201),0),MATCH(G$3,SEACats,0)))</f>
        <v/>
      </c>
      <c r="H201" s="266" t="str">
        <f ca="1">IF($C201="","",INDEX(INDIRECT("MCDAScores_SEA_"&amp;$C201),MATCH('SEA Input'!H205,INDIRECT("SEAScore_"&amp;$C201),0),MATCH(H$3,SEACats,0)))</f>
        <v/>
      </c>
      <c r="I201" s="266" t="str">
        <f ca="1">IF($C201="","",INDEX(INDIRECT("MCDAScores_SEA_"&amp;$C201),MATCH('SEA Input'!I205,INDIRECT("SEAScore_"&amp;$C201),0),MATCH(I$3,SEACats,0)))</f>
        <v/>
      </c>
      <c r="J201" s="266" t="str">
        <f ca="1">IF($C201="","",INDEX(INDIRECT("MCDAScores_SEA_"&amp;$C201),MATCH('SEA Input'!J205,INDIRECT("SEAScore_"&amp;$C201),0),MATCH(J$3,SEACats,0)))</f>
        <v/>
      </c>
      <c r="K201" s="266" t="str">
        <f ca="1">IF($C201="","",INDEX(INDIRECT("MCDAScores_SEA_"&amp;$C201),MATCH('SEA Input'!K205,INDIRECT("SEAScore_"&amp;$C201),0),MATCH(K$3,SEACats,0)))</f>
        <v/>
      </c>
      <c r="L201" s="266" t="str">
        <f ca="1">IF($C201="","",INDEX(INDIRECT("MCDAScores_SEA_"&amp;$C201),MATCH('SEA Input'!L205,INDIRECT("SEAScore_"&amp;$C201),0),MATCH(L$3,SEACats,0)))</f>
        <v/>
      </c>
      <c r="M201" s="266" t="str">
        <f ca="1">IF($C201="","",INDEX(INDIRECT("MCDAScores_SEA_"&amp;$C201),MATCH('SEA Input'!M205,INDIRECT("SEAScore_"&amp;$C201),0),MATCH(M$3,SEACats,0)))</f>
        <v/>
      </c>
      <c r="N201" s="266" t="str">
        <f ca="1">IF($C201="","",INDEX(INDIRECT("MCDAScores_SEA_"&amp;$C201),MATCH('SEA Input'!N205,INDIRECT("SEAScore_"&amp;$C201),0),MATCH(N$3,SEACats,0)))</f>
        <v/>
      </c>
      <c r="O201" s="266" t="str">
        <f ca="1">IF($C201="","",INDEX(INDIRECT("MCDAScores_SEA_"&amp;$C201),MATCH('SEA Input'!O205,INDIRECT("SEAScore_"&amp;$C201),0),MATCH(O$3,SEACats,0)))</f>
        <v/>
      </c>
      <c r="P201" s="266" t="str">
        <f ca="1">IF($C201="","",INDEX(INDIRECT("MCDAScores_SEA_"&amp;$C201),MATCH('SEA Input'!P205,INDIRECT("SEAScore_"&amp;$C201),0),MATCH(P$3,SEACats,0)))</f>
        <v/>
      </c>
      <c r="Q201" s="266" t="str">
        <f ca="1">IF($C201="","",INDEX(INDIRECT("MCDAScores_SEA_"&amp;$C201),MATCH('SEA Input'!Q205,INDIRECT("SEAScore_"&amp;$C201),0),MATCH(Q$3,SEACats,0)))</f>
        <v/>
      </c>
      <c r="R201" s="266" t="str">
        <f ca="1">IF($C201="","",INDEX(INDIRECT("MCDAScores_SEA_"&amp;$C201),MATCH('SEA Input'!R205,INDIRECT("SEAScore_"&amp;$C201),0),MATCH(R$3,SEACats,0)))</f>
        <v/>
      </c>
      <c r="S201" s="266" t="str">
        <f ca="1">IF($C201="","",INDEX(INDIRECT("MCDAScores_SEA_"&amp;$C201),MATCH('SEA Input'!S205,INDIRECT("SEAScore_"&amp;$C201),0),MATCH(S$3,SEACats,0)))</f>
        <v/>
      </c>
      <c r="T201" s="266" t="str">
        <f ca="1">IF($C201="","",INDEX(INDIRECT("MCDAScores_SEA_"&amp;$C201),MATCH('SEA Input'!T205,INDIRECT("SEAScore_"&amp;$C201),0),MATCH(T$3,SEACats,0)))</f>
        <v/>
      </c>
    </row>
    <row r="202" spans="1:20" x14ac:dyDescent="0.25">
      <c r="A202" s="309"/>
      <c r="B202" s="309"/>
      <c r="C202" s="265" t="str">
        <f>IF(B200="","","O_Neg")</f>
        <v/>
      </c>
      <c r="D202" s="266" t="str">
        <f ca="1">IF($C202="","",INDEX(INDIRECT("MCDAScores_SEA_"&amp;$C202),MATCH('SEA Input'!D206,INDIRECT("SEAScore_"&amp;$C202),0),MATCH(D$3,SEACats,0)))</f>
        <v/>
      </c>
      <c r="E202" s="266" t="str">
        <f ca="1">IF($C202="","",INDEX(INDIRECT("MCDAScores_SEA_"&amp;$C202),MATCH('SEA Input'!E206,INDIRECT("SEAScore_"&amp;$C202),0),MATCH(E$3,SEACats,0)))</f>
        <v/>
      </c>
      <c r="F202" s="266" t="str">
        <f ca="1">IF($C202="","",INDEX(INDIRECT("MCDAScores_SEA_"&amp;$C202),MATCH('SEA Input'!F206,INDIRECT("SEAScore_"&amp;$C202),0),MATCH(F$3,SEACats,0)))</f>
        <v/>
      </c>
      <c r="G202" s="266" t="str">
        <f ca="1">IF($C202="","",INDEX(INDIRECT("MCDAScores_SEA_"&amp;$C202),MATCH('SEA Input'!G206,INDIRECT("SEAScore_"&amp;$C202),0),MATCH(G$3,SEACats,0)))</f>
        <v/>
      </c>
      <c r="H202" s="266" t="str">
        <f ca="1">IF($C202="","",INDEX(INDIRECT("MCDAScores_SEA_"&amp;$C202),MATCH('SEA Input'!H206,INDIRECT("SEAScore_"&amp;$C202),0),MATCH(H$3,SEACats,0)))</f>
        <v/>
      </c>
      <c r="I202" s="266" t="str">
        <f ca="1">IF($C202="","",INDEX(INDIRECT("MCDAScores_SEA_"&amp;$C202),MATCH('SEA Input'!I206,INDIRECT("SEAScore_"&amp;$C202),0),MATCH(I$3,SEACats,0)))</f>
        <v/>
      </c>
      <c r="J202" s="266" t="str">
        <f ca="1">IF($C202="","",INDEX(INDIRECT("MCDAScores_SEA_"&amp;$C202),MATCH('SEA Input'!J206,INDIRECT("SEAScore_"&amp;$C202),0),MATCH(J$3,SEACats,0)))</f>
        <v/>
      </c>
      <c r="K202" s="266" t="str">
        <f ca="1">IF($C202="","",INDEX(INDIRECT("MCDAScores_SEA_"&amp;$C202),MATCH('SEA Input'!K206,INDIRECT("SEAScore_"&amp;$C202),0),MATCH(K$3,SEACats,0)))</f>
        <v/>
      </c>
      <c r="L202" s="266" t="str">
        <f ca="1">IF($C202="","",INDEX(INDIRECT("MCDAScores_SEA_"&amp;$C202),MATCH('SEA Input'!L206,INDIRECT("SEAScore_"&amp;$C202),0),MATCH(L$3,SEACats,0)))</f>
        <v/>
      </c>
      <c r="M202" s="266" t="str">
        <f ca="1">IF($C202="","",INDEX(INDIRECT("MCDAScores_SEA_"&amp;$C202),MATCH('SEA Input'!M206,INDIRECT("SEAScore_"&amp;$C202),0),MATCH(M$3,SEACats,0)))</f>
        <v/>
      </c>
      <c r="N202" s="266" t="str">
        <f ca="1">IF($C202="","",INDEX(INDIRECT("MCDAScores_SEA_"&amp;$C202),MATCH('SEA Input'!N206,INDIRECT("SEAScore_"&amp;$C202),0),MATCH(N$3,SEACats,0)))</f>
        <v/>
      </c>
      <c r="O202" s="266" t="str">
        <f ca="1">IF($C202="","",INDEX(INDIRECT("MCDAScores_SEA_"&amp;$C202),MATCH('SEA Input'!O206,INDIRECT("SEAScore_"&amp;$C202),0),MATCH(O$3,SEACats,0)))</f>
        <v/>
      </c>
      <c r="P202" s="266" t="str">
        <f ca="1">IF($C202="","",INDEX(INDIRECT("MCDAScores_SEA_"&amp;$C202),MATCH('SEA Input'!P206,INDIRECT("SEAScore_"&amp;$C202),0),MATCH(P$3,SEACats,0)))</f>
        <v/>
      </c>
      <c r="Q202" s="266" t="str">
        <f ca="1">IF($C202="","",INDEX(INDIRECT("MCDAScores_SEA_"&amp;$C202),MATCH('SEA Input'!Q206,INDIRECT("SEAScore_"&amp;$C202),0),MATCH(Q$3,SEACats,0)))</f>
        <v/>
      </c>
      <c r="R202" s="266" t="str">
        <f ca="1">IF($C202="","",INDEX(INDIRECT("MCDAScores_SEA_"&amp;$C202),MATCH('SEA Input'!R206,INDIRECT("SEAScore_"&amp;$C202),0),MATCH(R$3,SEACats,0)))</f>
        <v/>
      </c>
      <c r="S202" s="266" t="str">
        <f ca="1">IF($C202="","",INDEX(INDIRECT("MCDAScores_SEA_"&amp;$C202),MATCH('SEA Input'!S206,INDIRECT("SEAScore_"&amp;$C202),0),MATCH(S$3,SEACats,0)))</f>
        <v/>
      </c>
      <c r="T202" s="266" t="str">
        <f ca="1">IF($C202="","",INDEX(INDIRECT("MCDAScores_SEA_"&amp;$C202),MATCH('SEA Input'!T206,INDIRECT("SEAScore_"&amp;$C202),0),MATCH(T$3,SEACats,0)))</f>
        <v/>
      </c>
    </row>
    <row r="203" spans="1:20" x14ac:dyDescent="0.25">
      <c r="A203" s="309"/>
      <c r="B203" s="309"/>
      <c r="C203" s="265" t="str">
        <f>IF(B200="","","O_Pos")</f>
        <v/>
      </c>
      <c r="D203" s="266" t="str">
        <f ca="1">IF($C203="","",INDEX(INDIRECT("MCDAScores_SEA_"&amp;$C203),MATCH('SEA Input'!D207,INDIRECT("SEAScore_"&amp;$C203),0),MATCH(D$3,SEACats,0)))</f>
        <v/>
      </c>
      <c r="E203" s="266" t="str">
        <f ca="1">IF($C203="","",INDEX(INDIRECT("MCDAScores_SEA_"&amp;$C203),MATCH('SEA Input'!E207,INDIRECT("SEAScore_"&amp;$C203),0),MATCH(E$3,SEACats,0)))</f>
        <v/>
      </c>
      <c r="F203" s="266" t="str">
        <f ca="1">IF($C203="","",INDEX(INDIRECT("MCDAScores_SEA_"&amp;$C203),MATCH('SEA Input'!F207,INDIRECT("SEAScore_"&amp;$C203),0),MATCH(F$3,SEACats,0)))</f>
        <v/>
      </c>
      <c r="G203" s="266" t="str">
        <f ca="1">IF($C203="","",INDEX(INDIRECT("MCDAScores_SEA_"&amp;$C203),MATCH('SEA Input'!G207,INDIRECT("SEAScore_"&amp;$C203),0),MATCH(G$3,SEACats,0)))</f>
        <v/>
      </c>
      <c r="H203" s="266" t="str">
        <f ca="1">IF($C203="","",INDEX(INDIRECT("MCDAScores_SEA_"&amp;$C203),MATCH('SEA Input'!H207,INDIRECT("SEAScore_"&amp;$C203),0),MATCH(H$3,SEACats,0)))</f>
        <v/>
      </c>
      <c r="I203" s="266" t="str">
        <f ca="1">IF($C203="","",INDEX(INDIRECT("MCDAScores_SEA_"&amp;$C203),MATCH('SEA Input'!I207,INDIRECT("SEAScore_"&amp;$C203),0),MATCH(I$3,SEACats,0)))</f>
        <v/>
      </c>
      <c r="J203" s="266" t="str">
        <f ca="1">IF($C203="","",INDEX(INDIRECT("MCDAScores_SEA_"&amp;$C203),MATCH('SEA Input'!J207,INDIRECT("SEAScore_"&amp;$C203),0),MATCH(J$3,SEACats,0)))</f>
        <v/>
      </c>
      <c r="K203" s="266" t="str">
        <f ca="1">IF($C203="","",INDEX(INDIRECT("MCDAScores_SEA_"&amp;$C203),MATCH('SEA Input'!K207,INDIRECT("SEAScore_"&amp;$C203),0),MATCH(K$3,SEACats,0)))</f>
        <v/>
      </c>
      <c r="L203" s="266" t="str">
        <f ca="1">IF($C203="","",INDEX(INDIRECT("MCDAScores_SEA_"&amp;$C203),MATCH('SEA Input'!L207,INDIRECT("SEAScore_"&amp;$C203),0),MATCH(L$3,SEACats,0)))</f>
        <v/>
      </c>
      <c r="M203" s="266" t="str">
        <f ca="1">IF($C203="","",INDEX(INDIRECT("MCDAScores_SEA_"&amp;$C203),MATCH('SEA Input'!M207,INDIRECT("SEAScore_"&amp;$C203),0),MATCH(M$3,SEACats,0)))</f>
        <v/>
      </c>
      <c r="N203" s="266" t="str">
        <f ca="1">IF($C203="","",INDEX(INDIRECT("MCDAScores_SEA_"&amp;$C203),MATCH('SEA Input'!N207,INDIRECT("SEAScore_"&amp;$C203),0),MATCH(N$3,SEACats,0)))</f>
        <v/>
      </c>
      <c r="O203" s="266" t="str">
        <f ca="1">IF($C203="","",INDEX(INDIRECT("MCDAScores_SEA_"&amp;$C203),MATCH('SEA Input'!O207,INDIRECT("SEAScore_"&amp;$C203),0),MATCH(O$3,SEACats,0)))</f>
        <v/>
      </c>
      <c r="P203" s="266" t="str">
        <f ca="1">IF($C203="","",INDEX(INDIRECT("MCDAScores_SEA_"&amp;$C203),MATCH('SEA Input'!P207,INDIRECT("SEAScore_"&amp;$C203),0),MATCH(P$3,SEACats,0)))</f>
        <v/>
      </c>
      <c r="Q203" s="266" t="str">
        <f ca="1">IF($C203="","",INDEX(INDIRECT("MCDAScores_SEA_"&amp;$C203),MATCH('SEA Input'!Q207,INDIRECT("SEAScore_"&amp;$C203),0),MATCH(Q$3,SEACats,0)))</f>
        <v/>
      </c>
      <c r="R203" s="266" t="str">
        <f ca="1">IF($C203="","",INDEX(INDIRECT("MCDAScores_SEA_"&amp;$C203),MATCH('SEA Input'!R207,INDIRECT("SEAScore_"&amp;$C203),0),MATCH(R$3,SEACats,0)))</f>
        <v/>
      </c>
      <c r="S203" s="266" t="str">
        <f ca="1">IF($C203="","",INDEX(INDIRECT("MCDAScores_SEA_"&amp;$C203),MATCH('SEA Input'!S207,INDIRECT("SEAScore_"&amp;$C203),0),MATCH(S$3,SEACats,0)))</f>
        <v/>
      </c>
      <c r="T203" s="266" t="str">
        <f ca="1">IF($C203="","",INDEX(INDIRECT("MCDAScores_SEA_"&amp;$C203),MATCH('SEA Input'!T207,INDIRECT("SEAScore_"&amp;$C203),0),MATCH(T$3,SEACats,0)))</f>
        <v/>
      </c>
    </row>
    <row r="204" spans="1:20" x14ac:dyDescent="0.25">
      <c r="A204" s="308" t="str">
        <f>IF('SEA Input'!C208="","",'SEA Input'!A208)</f>
        <v/>
      </c>
      <c r="B204" s="309" t="str">
        <f>IF('SEA Input'!C208="","",'SEA Input'!C208)</f>
        <v/>
      </c>
      <c r="C204" s="265" t="str">
        <f>IF(B204="","","C_Neg")</f>
        <v/>
      </c>
      <c r="D204" s="266" t="str">
        <f ca="1">IF($C204="","",INDEX(INDIRECT("MCDAScores_SEA_"&amp;$C204),MATCH('SEA Input'!D208,INDIRECT("SEAScore_"&amp;$C204),0),MATCH(D$3,SEACats,0)))</f>
        <v/>
      </c>
      <c r="E204" s="266" t="str">
        <f ca="1">IF($C204="","",INDEX(INDIRECT("MCDAScores_SEA_"&amp;$C204),MATCH('SEA Input'!E208,INDIRECT("SEAScore_"&amp;$C204),0),MATCH(E$3,SEACats,0)))</f>
        <v/>
      </c>
      <c r="F204" s="266" t="str">
        <f ca="1">IF($C204="","",INDEX(INDIRECT("MCDAScores_SEA_"&amp;$C204),MATCH('SEA Input'!F208,INDIRECT("SEAScore_"&amp;$C204),0),MATCH(F$3,SEACats,0)))</f>
        <v/>
      </c>
      <c r="G204" s="266" t="str">
        <f ca="1">IF($C204="","",INDEX(INDIRECT("MCDAScores_SEA_"&amp;$C204),MATCH('SEA Input'!G208,INDIRECT("SEAScore_"&amp;$C204),0),MATCH(G$3,SEACats,0)))</f>
        <v/>
      </c>
      <c r="H204" s="266" t="str">
        <f ca="1">IF($C204="","",INDEX(INDIRECT("MCDAScores_SEA_"&amp;$C204),MATCH('SEA Input'!H208,INDIRECT("SEAScore_"&amp;$C204),0),MATCH(H$3,SEACats,0)))</f>
        <v/>
      </c>
      <c r="I204" s="266" t="str">
        <f ca="1">IF($C204="","",INDEX(INDIRECT("MCDAScores_SEA_"&amp;$C204),MATCH('SEA Input'!I208,INDIRECT("SEAScore_"&amp;$C204),0),MATCH(I$3,SEACats,0)))</f>
        <v/>
      </c>
      <c r="J204" s="266" t="str">
        <f ca="1">IF($C204="","",INDEX(INDIRECT("MCDAScores_SEA_"&amp;$C204),MATCH('SEA Input'!J208,INDIRECT("SEAScore_"&amp;$C204),0),MATCH(J$3,SEACats,0)))</f>
        <v/>
      </c>
      <c r="K204" s="266" t="str">
        <f ca="1">IF($C204="","",INDEX(INDIRECT("MCDAScores_SEA_"&amp;$C204),MATCH('SEA Input'!K208,INDIRECT("SEAScore_"&amp;$C204),0),MATCH(K$3,SEACats,0)))</f>
        <v/>
      </c>
      <c r="L204" s="266" t="str">
        <f ca="1">IF($C204="","",INDEX(INDIRECT("MCDAScores_SEA_"&amp;$C204),MATCH('SEA Input'!L208,INDIRECT("SEAScore_"&amp;$C204),0),MATCH(L$3,SEACats,0)))</f>
        <v/>
      </c>
      <c r="M204" s="266" t="str">
        <f ca="1">IF($C204="","",INDEX(INDIRECT("MCDAScores_SEA_"&amp;$C204),MATCH('SEA Input'!M208,INDIRECT("SEAScore_"&amp;$C204),0),MATCH(M$3,SEACats,0)))</f>
        <v/>
      </c>
      <c r="N204" s="266" t="str">
        <f ca="1">IF($C204="","",INDEX(INDIRECT("MCDAScores_SEA_"&amp;$C204),MATCH('SEA Input'!N208,INDIRECT("SEAScore_"&amp;$C204),0),MATCH(N$3,SEACats,0)))</f>
        <v/>
      </c>
      <c r="O204" s="266" t="str">
        <f ca="1">IF($C204="","",INDEX(INDIRECT("MCDAScores_SEA_"&amp;$C204),MATCH('SEA Input'!O208,INDIRECT("SEAScore_"&amp;$C204),0),MATCH(O$3,SEACats,0)))</f>
        <v/>
      </c>
      <c r="P204" s="266" t="str">
        <f ca="1">IF($C204="","",INDEX(INDIRECT("MCDAScores_SEA_"&amp;$C204),MATCH('SEA Input'!P208,INDIRECT("SEAScore_"&amp;$C204),0),MATCH(P$3,SEACats,0)))</f>
        <v/>
      </c>
      <c r="Q204" s="266" t="str">
        <f ca="1">IF($C204="","",INDEX(INDIRECT("MCDAScores_SEA_"&amp;$C204),MATCH('SEA Input'!Q208,INDIRECT("SEAScore_"&amp;$C204),0),MATCH(Q$3,SEACats,0)))</f>
        <v/>
      </c>
      <c r="R204" s="266" t="str">
        <f ca="1">IF($C204="","",INDEX(INDIRECT("MCDAScores_SEA_"&amp;$C204),MATCH('SEA Input'!R208,INDIRECT("SEAScore_"&amp;$C204),0),MATCH(R$3,SEACats,0)))</f>
        <v/>
      </c>
      <c r="S204" s="266" t="str">
        <f ca="1">IF($C204="","",INDEX(INDIRECT("MCDAScores_SEA_"&amp;$C204),MATCH('SEA Input'!S208,INDIRECT("SEAScore_"&amp;$C204),0),MATCH(S$3,SEACats,0)))</f>
        <v/>
      </c>
      <c r="T204" s="266" t="str">
        <f ca="1">IF($C204="","",INDEX(INDIRECT("MCDAScores_SEA_"&amp;$C204),MATCH('SEA Input'!T208,INDIRECT("SEAScore_"&amp;$C204),0),MATCH(T$3,SEACats,0)))</f>
        <v/>
      </c>
    </row>
    <row r="205" spans="1:20" x14ac:dyDescent="0.25">
      <c r="A205" s="309"/>
      <c r="B205" s="309"/>
      <c r="C205" s="265" t="str">
        <f>IF(B204="","","C_Pos")</f>
        <v/>
      </c>
      <c r="D205" s="266" t="str">
        <f ca="1">IF($C205="","",INDEX(INDIRECT("MCDAScores_SEA_"&amp;$C205),MATCH('SEA Input'!D209,INDIRECT("SEAScore_"&amp;$C205),0),MATCH(D$3,SEACats,0)))</f>
        <v/>
      </c>
      <c r="E205" s="266" t="str">
        <f ca="1">IF($C205="","",INDEX(INDIRECT("MCDAScores_SEA_"&amp;$C205),MATCH('SEA Input'!E209,INDIRECT("SEAScore_"&amp;$C205),0),MATCH(E$3,SEACats,0)))</f>
        <v/>
      </c>
      <c r="F205" s="266" t="str">
        <f ca="1">IF($C205="","",INDEX(INDIRECT("MCDAScores_SEA_"&amp;$C205),MATCH('SEA Input'!F209,INDIRECT("SEAScore_"&amp;$C205),0),MATCH(F$3,SEACats,0)))</f>
        <v/>
      </c>
      <c r="G205" s="266" t="str">
        <f ca="1">IF($C205="","",INDEX(INDIRECT("MCDAScores_SEA_"&amp;$C205),MATCH('SEA Input'!G209,INDIRECT("SEAScore_"&amp;$C205),0),MATCH(G$3,SEACats,0)))</f>
        <v/>
      </c>
      <c r="H205" s="266" t="str">
        <f ca="1">IF($C205="","",INDEX(INDIRECT("MCDAScores_SEA_"&amp;$C205),MATCH('SEA Input'!H209,INDIRECT("SEAScore_"&amp;$C205),0),MATCH(H$3,SEACats,0)))</f>
        <v/>
      </c>
      <c r="I205" s="266" t="str">
        <f ca="1">IF($C205="","",INDEX(INDIRECT("MCDAScores_SEA_"&amp;$C205),MATCH('SEA Input'!I209,INDIRECT("SEAScore_"&amp;$C205),0),MATCH(I$3,SEACats,0)))</f>
        <v/>
      </c>
      <c r="J205" s="266" t="str">
        <f ca="1">IF($C205="","",INDEX(INDIRECT("MCDAScores_SEA_"&amp;$C205),MATCH('SEA Input'!J209,INDIRECT("SEAScore_"&amp;$C205),0),MATCH(J$3,SEACats,0)))</f>
        <v/>
      </c>
      <c r="K205" s="266" t="str">
        <f ca="1">IF($C205="","",INDEX(INDIRECT("MCDAScores_SEA_"&amp;$C205),MATCH('SEA Input'!K209,INDIRECT("SEAScore_"&amp;$C205),0),MATCH(K$3,SEACats,0)))</f>
        <v/>
      </c>
      <c r="L205" s="266" t="str">
        <f ca="1">IF($C205="","",INDEX(INDIRECT("MCDAScores_SEA_"&amp;$C205),MATCH('SEA Input'!L209,INDIRECT("SEAScore_"&amp;$C205),0),MATCH(L$3,SEACats,0)))</f>
        <v/>
      </c>
      <c r="M205" s="266" t="str">
        <f ca="1">IF($C205="","",INDEX(INDIRECT("MCDAScores_SEA_"&amp;$C205),MATCH('SEA Input'!M209,INDIRECT("SEAScore_"&amp;$C205),0),MATCH(M$3,SEACats,0)))</f>
        <v/>
      </c>
      <c r="N205" s="266" t="str">
        <f ca="1">IF($C205="","",INDEX(INDIRECT("MCDAScores_SEA_"&amp;$C205),MATCH('SEA Input'!N209,INDIRECT("SEAScore_"&amp;$C205),0),MATCH(N$3,SEACats,0)))</f>
        <v/>
      </c>
      <c r="O205" s="266" t="str">
        <f ca="1">IF($C205="","",INDEX(INDIRECT("MCDAScores_SEA_"&amp;$C205),MATCH('SEA Input'!O209,INDIRECT("SEAScore_"&amp;$C205),0),MATCH(O$3,SEACats,0)))</f>
        <v/>
      </c>
      <c r="P205" s="266" t="str">
        <f ca="1">IF($C205="","",INDEX(INDIRECT("MCDAScores_SEA_"&amp;$C205),MATCH('SEA Input'!P209,INDIRECT("SEAScore_"&amp;$C205),0),MATCH(P$3,SEACats,0)))</f>
        <v/>
      </c>
      <c r="Q205" s="266" t="str">
        <f ca="1">IF($C205="","",INDEX(INDIRECT("MCDAScores_SEA_"&amp;$C205),MATCH('SEA Input'!Q209,INDIRECT("SEAScore_"&amp;$C205),0),MATCH(Q$3,SEACats,0)))</f>
        <v/>
      </c>
      <c r="R205" s="266" t="str">
        <f ca="1">IF($C205="","",INDEX(INDIRECT("MCDAScores_SEA_"&amp;$C205),MATCH('SEA Input'!R209,INDIRECT("SEAScore_"&amp;$C205),0),MATCH(R$3,SEACats,0)))</f>
        <v/>
      </c>
      <c r="S205" s="266" t="str">
        <f ca="1">IF($C205="","",INDEX(INDIRECT("MCDAScores_SEA_"&amp;$C205),MATCH('SEA Input'!S209,INDIRECT("SEAScore_"&amp;$C205),0),MATCH(S$3,SEACats,0)))</f>
        <v/>
      </c>
      <c r="T205" s="266" t="str">
        <f ca="1">IF($C205="","",INDEX(INDIRECT("MCDAScores_SEA_"&amp;$C205),MATCH('SEA Input'!T209,INDIRECT("SEAScore_"&amp;$C205),0),MATCH(T$3,SEACats,0)))</f>
        <v/>
      </c>
    </row>
    <row r="206" spans="1:20" x14ac:dyDescent="0.25">
      <c r="A206" s="309"/>
      <c r="B206" s="309"/>
      <c r="C206" s="265" t="str">
        <f>IF(B204="","","O_Neg")</f>
        <v/>
      </c>
      <c r="D206" s="266" t="str">
        <f ca="1">IF($C206="","",INDEX(INDIRECT("MCDAScores_SEA_"&amp;$C206),MATCH('SEA Input'!D210,INDIRECT("SEAScore_"&amp;$C206),0),MATCH(D$3,SEACats,0)))</f>
        <v/>
      </c>
      <c r="E206" s="266" t="str">
        <f ca="1">IF($C206="","",INDEX(INDIRECT("MCDAScores_SEA_"&amp;$C206),MATCH('SEA Input'!E210,INDIRECT("SEAScore_"&amp;$C206),0),MATCH(E$3,SEACats,0)))</f>
        <v/>
      </c>
      <c r="F206" s="266" t="str">
        <f ca="1">IF($C206="","",INDEX(INDIRECT("MCDAScores_SEA_"&amp;$C206),MATCH('SEA Input'!F210,INDIRECT("SEAScore_"&amp;$C206),0),MATCH(F$3,SEACats,0)))</f>
        <v/>
      </c>
      <c r="G206" s="266" t="str">
        <f ca="1">IF($C206="","",INDEX(INDIRECT("MCDAScores_SEA_"&amp;$C206),MATCH('SEA Input'!G210,INDIRECT("SEAScore_"&amp;$C206),0),MATCH(G$3,SEACats,0)))</f>
        <v/>
      </c>
      <c r="H206" s="266" t="str">
        <f ca="1">IF($C206="","",INDEX(INDIRECT("MCDAScores_SEA_"&amp;$C206),MATCH('SEA Input'!H210,INDIRECT("SEAScore_"&amp;$C206),0),MATCH(H$3,SEACats,0)))</f>
        <v/>
      </c>
      <c r="I206" s="266" t="str">
        <f ca="1">IF($C206="","",INDEX(INDIRECT("MCDAScores_SEA_"&amp;$C206),MATCH('SEA Input'!I210,INDIRECT("SEAScore_"&amp;$C206),0),MATCH(I$3,SEACats,0)))</f>
        <v/>
      </c>
      <c r="J206" s="266" t="str">
        <f ca="1">IF($C206="","",INDEX(INDIRECT("MCDAScores_SEA_"&amp;$C206),MATCH('SEA Input'!J210,INDIRECT("SEAScore_"&amp;$C206),0),MATCH(J$3,SEACats,0)))</f>
        <v/>
      </c>
      <c r="K206" s="266" t="str">
        <f ca="1">IF($C206="","",INDEX(INDIRECT("MCDAScores_SEA_"&amp;$C206),MATCH('SEA Input'!K210,INDIRECT("SEAScore_"&amp;$C206),0),MATCH(K$3,SEACats,0)))</f>
        <v/>
      </c>
      <c r="L206" s="266" t="str">
        <f ca="1">IF($C206="","",INDEX(INDIRECT("MCDAScores_SEA_"&amp;$C206),MATCH('SEA Input'!L210,INDIRECT("SEAScore_"&amp;$C206),0),MATCH(L$3,SEACats,0)))</f>
        <v/>
      </c>
      <c r="M206" s="266" t="str">
        <f ca="1">IF($C206="","",INDEX(INDIRECT("MCDAScores_SEA_"&amp;$C206),MATCH('SEA Input'!M210,INDIRECT("SEAScore_"&amp;$C206),0),MATCH(M$3,SEACats,0)))</f>
        <v/>
      </c>
      <c r="N206" s="266" t="str">
        <f ca="1">IF($C206="","",INDEX(INDIRECT("MCDAScores_SEA_"&amp;$C206),MATCH('SEA Input'!N210,INDIRECT("SEAScore_"&amp;$C206),0),MATCH(N$3,SEACats,0)))</f>
        <v/>
      </c>
      <c r="O206" s="266" t="str">
        <f ca="1">IF($C206="","",INDEX(INDIRECT("MCDAScores_SEA_"&amp;$C206),MATCH('SEA Input'!O210,INDIRECT("SEAScore_"&amp;$C206),0),MATCH(O$3,SEACats,0)))</f>
        <v/>
      </c>
      <c r="P206" s="266" t="str">
        <f ca="1">IF($C206="","",INDEX(INDIRECT("MCDAScores_SEA_"&amp;$C206),MATCH('SEA Input'!P210,INDIRECT("SEAScore_"&amp;$C206),0),MATCH(P$3,SEACats,0)))</f>
        <v/>
      </c>
      <c r="Q206" s="266" t="str">
        <f ca="1">IF($C206="","",INDEX(INDIRECT("MCDAScores_SEA_"&amp;$C206),MATCH('SEA Input'!Q210,INDIRECT("SEAScore_"&amp;$C206),0),MATCH(Q$3,SEACats,0)))</f>
        <v/>
      </c>
      <c r="R206" s="266" t="str">
        <f ca="1">IF($C206="","",INDEX(INDIRECT("MCDAScores_SEA_"&amp;$C206),MATCH('SEA Input'!R210,INDIRECT("SEAScore_"&amp;$C206),0),MATCH(R$3,SEACats,0)))</f>
        <v/>
      </c>
      <c r="S206" s="266" t="str">
        <f ca="1">IF($C206="","",INDEX(INDIRECT("MCDAScores_SEA_"&amp;$C206),MATCH('SEA Input'!S210,INDIRECT("SEAScore_"&amp;$C206),0),MATCH(S$3,SEACats,0)))</f>
        <v/>
      </c>
      <c r="T206" s="266" t="str">
        <f ca="1">IF($C206="","",INDEX(INDIRECT("MCDAScores_SEA_"&amp;$C206),MATCH('SEA Input'!T210,INDIRECT("SEAScore_"&amp;$C206),0),MATCH(T$3,SEACats,0)))</f>
        <v/>
      </c>
    </row>
    <row r="207" spans="1:20" x14ac:dyDescent="0.25">
      <c r="A207" s="309"/>
      <c r="B207" s="309"/>
      <c r="C207" s="265" t="str">
        <f>IF(B204="","","O_Pos")</f>
        <v/>
      </c>
      <c r="D207" s="266" t="str">
        <f ca="1">IF($C207="","",INDEX(INDIRECT("MCDAScores_SEA_"&amp;$C207),MATCH('SEA Input'!D211,INDIRECT("SEAScore_"&amp;$C207),0),MATCH(D$3,SEACats,0)))</f>
        <v/>
      </c>
      <c r="E207" s="266" t="str">
        <f ca="1">IF($C207="","",INDEX(INDIRECT("MCDAScores_SEA_"&amp;$C207),MATCH('SEA Input'!E211,INDIRECT("SEAScore_"&amp;$C207),0),MATCH(E$3,SEACats,0)))</f>
        <v/>
      </c>
      <c r="F207" s="266" t="str">
        <f ca="1">IF($C207="","",INDEX(INDIRECT("MCDAScores_SEA_"&amp;$C207),MATCH('SEA Input'!F211,INDIRECT("SEAScore_"&amp;$C207),0),MATCH(F$3,SEACats,0)))</f>
        <v/>
      </c>
      <c r="G207" s="266" t="str">
        <f ca="1">IF($C207="","",INDEX(INDIRECT("MCDAScores_SEA_"&amp;$C207),MATCH('SEA Input'!G211,INDIRECT("SEAScore_"&amp;$C207),0),MATCH(G$3,SEACats,0)))</f>
        <v/>
      </c>
      <c r="H207" s="266" t="str">
        <f ca="1">IF($C207="","",INDEX(INDIRECT("MCDAScores_SEA_"&amp;$C207),MATCH('SEA Input'!H211,INDIRECT("SEAScore_"&amp;$C207),0),MATCH(H$3,SEACats,0)))</f>
        <v/>
      </c>
      <c r="I207" s="266" t="str">
        <f ca="1">IF($C207="","",INDEX(INDIRECT("MCDAScores_SEA_"&amp;$C207),MATCH('SEA Input'!I211,INDIRECT("SEAScore_"&amp;$C207),0),MATCH(I$3,SEACats,0)))</f>
        <v/>
      </c>
      <c r="J207" s="266" t="str">
        <f ca="1">IF($C207="","",INDEX(INDIRECT("MCDAScores_SEA_"&amp;$C207),MATCH('SEA Input'!J211,INDIRECT("SEAScore_"&amp;$C207),0),MATCH(J$3,SEACats,0)))</f>
        <v/>
      </c>
      <c r="K207" s="266" t="str">
        <f ca="1">IF($C207="","",INDEX(INDIRECT("MCDAScores_SEA_"&amp;$C207),MATCH('SEA Input'!K211,INDIRECT("SEAScore_"&amp;$C207),0),MATCH(K$3,SEACats,0)))</f>
        <v/>
      </c>
      <c r="L207" s="266" t="str">
        <f ca="1">IF($C207="","",INDEX(INDIRECT("MCDAScores_SEA_"&amp;$C207),MATCH('SEA Input'!L211,INDIRECT("SEAScore_"&amp;$C207),0),MATCH(L$3,SEACats,0)))</f>
        <v/>
      </c>
      <c r="M207" s="266" t="str">
        <f ca="1">IF($C207="","",INDEX(INDIRECT("MCDAScores_SEA_"&amp;$C207),MATCH('SEA Input'!M211,INDIRECT("SEAScore_"&amp;$C207),0),MATCH(M$3,SEACats,0)))</f>
        <v/>
      </c>
      <c r="N207" s="266" t="str">
        <f ca="1">IF($C207="","",INDEX(INDIRECT("MCDAScores_SEA_"&amp;$C207),MATCH('SEA Input'!N211,INDIRECT("SEAScore_"&amp;$C207),0),MATCH(N$3,SEACats,0)))</f>
        <v/>
      </c>
      <c r="O207" s="266" t="str">
        <f ca="1">IF($C207="","",INDEX(INDIRECT("MCDAScores_SEA_"&amp;$C207),MATCH('SEA Input'!O211,INDIRECT("SEAScore_"&amp;$C207),0),MATCH(O$3,SEACats,0)))</f>
        <v/>
      </c>
      <c r="P207" s="266" t="str">
        <f ca="1">IF($C207="","",INDEX(INDIRECT("MCDAScores_SEA_"&amp;$C207),MATCH('SEA Input'!P211,INDIRECT("SEAScore_"&amp;$C207),0),MATCH(P$3,SEACats,0)))</f>
        <v/>
      </c>
      <c r="Q207" s="266" t="str">
        <f ca="1">IF($C207="","",INDEX(INDIRECT("MCDAScores_SEA_"&amp;$C207),MATCH('SEA Input'!Q211,INDIRECT("SEAScore_"&amp;$C207),0),MATCH(Q$3,SEACats,0)))</f>
        <v/>
      </c>
      <c r="R207" s="266" t="str">
        <f ca="1">IF($C207="","",INDEX(INDIRECT("MCDAScores_SEA_"&amp;$C207),MATCH('SEA Input'!R211,INDIRECT("SEAScore_"&amp;$C207),0),MATCH(R$3,SEACats,0)))</f>
        <v/>
      </c>
      <c r="S207" s="266" t="str">
        <f ca="1">IF($C207="","",INDEX(INDIRECT("MCDAScores_SEA_"&amp;$C207),MATCH('SEA Input'!S211,INDIRECT("SEAScore_"&amp;$C207),0),MATCH(S$3,SEACats,0)))</f>
        <v/>
      </c>
      <c r="T207" s="266" t="str">
        <f ca="1">IF($C207="","",INDEX(INDIRECT("MCDAScores_SEA_"&amp;$C207),MATCH('SEA Input'!T211,INDIRECT("SEAScore_"&amp;$C207),0),MATCH(T$3,SEACats,0)))</f>
        <v/>
      </c>
    </row>
    <row r="208" spans="1:20" x14ac:dyDescent="0.25">
      <c r="A208" s="308" t="str">
        <f>IF('SEA Input'!C212="","",'SEA Input'!A212)</f>
        <v/>
      </c>
      <c r="B208" s="309" t="str">
        <f>IF('SEA Input'!C212="","",'SEA Input'!C212)</f>
        <v/>
      </c>
      <c r="C208" s="265" t="str">
        <f>IF(B208="","","C_Neg")</f>
        <v/>
      </c>
      <c r="D208" s="266" t="str">
        <f ca="1">IF($C208="","",INDEX(INDIRECT("MCDAScores_SEA_"&amp;$C208),MATCH('SEA Input'!D212,INDIRECT("SEAScore_"&amp;$C208),0),MATCH(D$3,SEACats,0)))</f>
        <v/>
      </c>
      <c r="E208" s="266" t="str">
        <f ca="1">IF($C208="","",INDEX(INDIRECT("MCDAScores_SEA_"&amp;$C208),MATCH('SEA Input'!E212,INDIRECT("SEAScore_"&amp;$C208),0),MATCH(E$3,SEACats,0)))</f>
        <v/>
      </c>
      <c r="F208" s="266" t="str">
        <f ca="1">IF($C208="","",INDEX(INDIRECT("MCDAScores_SEA_"&amp;$C208),MATCH('SEA Input'!F212,INDIRECT("SEAScore_"&amp;$C208),0),MATCH(F$3,SEACats,0)))</f>
        <v/>
      </c>
      <c r="G208" s="266" t="str">
        <f ca="1">IF($C208="","",INDEX(INDIRECT("MCDAScores_SEA_"&amp;$C208),MATCH('SEA Input'!G212,INDIRECT("SEAScore_"&amp;$C208),0),MATCH(G$3,SEACats,0)))</f>
        <v/>
      </c>
      <c r="H208" s="266" t="str">
        <f ca="1">IF($C208="","",INDEX(INDIRECT("MCDAScores_SEA_"&amp;$C208),MATCH('SEA Input'!H212,INDIRECT("SEAScore_"&amp;$C208),0),MATCH(H$3,SEACats,0)))</f>
        <v/>
      </c>
      <c r="I208" s="266" t="str">
        <f ca="1">IF($C208="","",INDEX(INDIRECT("MCDAScores_SEA_"&amp;$C208),MATCH('SEA Input'!I212,INDIRECT("SEAScore_"&amp;$C208),0),MATCH(I$3,SEACats,0)))</f>
        <v/>
      </c>
      <c r="J208" s="266" t="str">
        <f ca="1">IF($C208="","",INDEX(INDIRECT("MCDAScores_SEA_"&amp;$C208),MATCH('SEA Input'!J212,INDIRECT("SEAScore_"&amp;$C208),0),MATCH(J$3,SEACats,0)))</f>
        <v/>
      </c>
      <c r="K208" s="266" t="str">
        <f ca="1">IF($C208="","",INDEX(INDIRECT("MCDAScores_SEA_"&amp;$C208),MATCH('SEA Input'!K212,INDIRECT("SEAScore_"&amp;$C208),0),MATCH(K$3,SEACats,0)))</f>
        <v/>
      </c>
      <c r="L208" s="266" t="str">
        <f ca="1">IF($C208="","",INDEX(INDIRECT("MCDAScores_SEA_"&amp;$C208),MATCH('SEA Input'!L212,INDIRECT("SEAScore_"&amp;$C208),0),MATCH(L$3,SEACats,0)))</f>
        <v/>
      </c>
      <c r="M208" s="266" t="str">
        <f ca="1">IF($C208="","",INDEX(INDIRECT("MCDAScores_SEA_"&amp;$C208),MATCH('SEA Input'!M212,INDIRECT("SEAScore_"&amp;$C208),0),MATCH(M$3,SEACats,0)))</f>
        <v/>
      </c>
      <c r="N208" s="266" t="str">
        <f ca="1">IF($C208="","",INDEX(INDIRECT("MCDAScores_SEA_"&amp;$C208),MATCH('SEA Input'!N212,INDIRECT("SEAScore_"&amp;$C208),0),MATCH(N$3,SEACats,0)))</f>
        <v/>
      </c>
      <c r="O208" s="266" t="str">
        <f ca="1">IF($C208="","",INDEX(INDIRECT("MCDAScores_SEA_"&amp;$C208),MATCH('SEA Input'!O212,INDIRECT("SEAScore_"&amp;$C208),0),MATCH(O$3,SEACats,0)))</f>
        <v/>
      </c>
      <c r="P208" s="266" t="str">
        <f ca="1">IF($C208="","",INDEX(INDIRECT("MCDAScores_SEA_"&amp;$C208),MATCH('SEA Input'!P212,INDIRECT("SEAScore_"&amp;$C208),0),MATCH(P$3,SEACats,0)))</f>
        <v/>
      </c>
      <c r="Q208" s="266" t="str">
        <f ca="1">IF($C208="","",INDEX(INDIRECT("MCDAScores_SEA_"&amp;$C208),MATCH('SEA Input'!Q212,INDIRECT("SEAScore_"&amp;$C208),0),MATCH(Q$3,SEACats,0)))</f>
        <v/>
      </c>
      <c r="R208" s="266" t="str">
        <f ca="1">IF($C208="","",INDEX(INDIRECT("MCDAScores_SEA_"&amp;$C208),MATCH('SEA Input'!R212,INDIRECT("SEAScore_"&amp;$C208),0),MATCH(R$3,SEACats,0)))</f>
        <v/>
      </c>
      <c r="S208" s="266" t="str">
        <f ca="1">IF($C208="","",INDEX(INDIRECT("MCDAScores_SEA_"&amp;$C208),MATCH('SEA Input'!S212,INDIRECT("SEAScore_"&amp;$C208),0),MATCH(S$3,SEACats,0)))</f>
        <v/>
      </c>
      <c r="T208" s="266" t="str">
        <f ca="1">IF($C208="","",INDEX(INDIRECT("MCDAScores_SEA_"&amp;$C208),MATCH('SEA Input'!T212,INDIRECT("SEAScore_"&amp;$C208),0),MATCH(T$3,SEACats,0)))</f>
        <v/>
      </c>
    </row>
    <row r="209" spans="1:20" x14ac:dyDescent="0.25">
      <c r="A209" s="309"/>
      <c r="B209" s="309"/>
      <c r="C209" s="265" t="str">
        <f>IF(B208="","","C_Pos")</f>
        <v/>
      </c>
      <c r="D209" s="266" t="str">
        <f ca="1">IF($C209="","",INDEX(INDIRECT("MCDAScores_SEA_"&amp;$C209),MATCH('SEA Input'!D213,INDIRECT("SEAScore_"&amp;$C209),0),MATCH(D$3,SEACats,0)))</f>
        <v/>
      </c>
      <c r="E209" s="266" t="str">
        <f ca="1">IF($C209="","",INDEX(INDIRECT("MCDAScores_SEA_"&amp;$C209),MATCH('SEA Input'!E213,INDIRECT("SEAScore_"&amp;$C209),0),MATCH(E$3,SEACats,0)))</f>
        <v/>
      </c>
      <c r="F209" s="266" t="str">
        <f ca="1">IF($C209="","",INDEX(INDIRECT("MCDAScores_SEA_"&amp;$C209),MATCH('SEA Input'!F213,INDIRECT("SEAScore_"&amp;$C209),0),MATCH(F$3,SEACats,0)))</f>
        <v/>
      </c>
      <c r="G209" s="266" t="str">
        <f ca="1">IF($C209="","",INDEX(INDIRECT("MCDAScores_SEA_"&amp;$C209),MATCH('SEA Input'!G213,INDIRECT("SEAScore_"&amp;$C209),0),MATCH(G$3,SEACats,0)))</f>
        <v/>
      </c>
      <c r="H209" s="266" t="str">
        <f ca="1">IF($C209="","",INDEX(INDIRECT("MCDAScores_SEA_"&amp;$C209),MATCH('SEA Input'!H213,INDIRECT("SEAScore_"&amp;$C209),0),MATCH(H$3,SEACats,0)))</f>
        <v/>
      </c>
      <c r="I209" s="266" t="str">
        <f ca="1">IF($C209="","",INDEX(INDIRECT("MCDAScores_SEA_"&amp;$C209),MATCH('SEA Input'!I213,INDIRECT("SEAScore_"&amp;$C209),0),MATCH(I$3,SEACats,0)))</f>
        <v/>
      </c>
      <c r="J209" s="266" t="str">
        <f ca="1">IF($C209="","",INDEX(INDIRECT("MCDAScores_SEA_"&amp;$C209),MATCH('SEA Input'!J213,INDIRECT("SEAScore_"&amp;$C209),0),MATCH(J$3,SEACats,0)))</f>
        <v/>
      </c>
      <c r="K209" s="266" t="str">
        <f ca="1">IF($C209="","",INDEX(INDIRECT("MCDAScores_SEA_"&amp;$C209),MATCH('SEA Input'!K213,INDIRECT("SEAScore_"&amp;$C209),0),MATCH(K$3,SEACats,0)))</f>
        <v/>
      </c>
      <c r="L209" s="266" t="str">
        <f ca="1">IF($C209="","",INDEX(INDIRECT("MCDAScores_SEA_"&amp;$C209),MATCH('SEA Input'!L213,INDIRECT("SEAScore_"&amp;$C209),0),MATCH(L$3,SEACats,0)))</f>
        <v/>
      </c>
      <c r="M209" s="266" t="str">
        <f ca="1">IF($C209="","",INDEX(INDIRECT("MCDAScores_SEA_"&amp;$C209),MATCH('SEA Input'!M213,INDIRECT("SEAScore_"&amp;$C209),0),MATCH(M$3,SEACats,0)))</f>
        <v/>
      </c>
      <c r="N209" s="266" t="str">
        <f ca="1">IF($C209="","",INDEX(INDIRECT("MCDAScores_SEA_"&amp;$C209),MATCH('SEA Input'!N213,INDIRECT("SEAScore_"&amp;$C209),0),MATCH(N$3,SEACats,0)))</f>
        <v/>
      </c>
      <c r="O209" s="266" t="str">
        <f ca="1">IF($C209="","",INDEX(INDIRECT("MCDAScores_SEA_"&amp;$C209),MATCH('SEA Input'!O213,INDIRECT("SEAScore_"&amp;$C209),0),MATCH(O$3,SEACats,0)))</f>
        <v/>
      </c>
      <c r="P209" s="266" t="str">
        <f ca="1">IF($C209="","",INDEX(INDIRECT("MCDAScores_SEA_"&amp;$C209),MATCH('SEA Input'!P213,INDIRECT("SEAScore_"&amp;$C209),0),MATCH(P$3,SEACats,0)))</f>
        <v/>
      </c>
      <c r="Q209" s="266" t="str">
        <f ca="1">IF($C209="","",INDEX(INDIRECT("MCDAScores_SEA_"&amp;$C209),MATCH('SEA Input'!Q213,INDIRECT("SEAScore_"&amp;$C209),0),MATCH(Q$3,SEACats,0)))</f>
        <v/>
      </c>
      <c r="R209" s="266" t="str">
        <f ca="1">IF($C209="","",INDEX(INDIRECT("MCDAScores_SEA_"&amp;$C209),MATCH('SEA Input'!R213,INDIRECT("SEAScore_"&amp;$C209),0),MATCH(R$3,SEACats,0)))</f>
        <v/>
      </c>
      <c r="S209" s="266" t="str">
        <f ca="1">IF($C209="","",INDEX(INDIRECT("MCDAScores_SEA_"&amp;$C209),MATCH('SEA Input'!S213,INDIRECT("SEAScore_"&amp;$C209),0),MATCH(S$3,SEACats,0)))</f>
        <v/>
      </c>
      <c r="T209" s="266" t="str">
        <f ca="1">IF($C209="","",INDEX(INDIRECT("MCDAScores_SEA_"&amp;$C209),MATCH('SEA Input'!T213,INDIRECT("SEAScore_"&amp;$C209),0),MATCH(T$3,SEACats,0)))</f>
        <v/>
      </c>
    </row>
    <row r="210" spans="1:20" x14ac:dyDescent="0.25">
      <c r="A210" s="309"/>
      <c r="B210" s="309"/>
      <c r="C210" s="265" t="str">
        <f>IF(B208="","","O_Neg")</f>
        <v/>
      </c>
      <c r="D210" s="266" t="str">
        <f ca="1">IF($C210="","",INDEX(INDIRECT("MCDAScores_SEA_"&amp;$C210),MATCH('SEA Input'!D214,INDIRECT("SEAScore_"&amp;$C210),0),MATCH(D$3,SEACats,0)))</f>
        <v/>
      </c>
      <c r="E210" s="266" t="str">
        <f ca="1">IF($C210="","",INDEX(INDIRECT("MCDAScores_SEA_"&amp;$C210),MATCH('SEA Input'!E214,INDIRECT("SEAScore_"&amp;$C210),0),MATCH(E$3,SEACats,0)))</f>
        <v/>
      </c>
      <c r="F210" s="266" t="str">
        <f ca="1">IF($C210="","",INDEX(INDIRECT("MCDAScores_SEA_"&amp;$C210),MATCH('SEA Input'!F214,INDIRECT("SEAScore_"&amp;$C210),0),MATCH(F$3,SEACats,0)))</f>
        <v/>
      </c>
      <c r="G210" s="266" t="str">
        <f ca="1">IF($C210="","",INDEX(INDIRECT("MCDAScores_SEA_"&amp;$C210),MATCH('SEA Input'!G214,INDIRECT("SEAScore_"&amp;$C210),0),MATCH(G$3,SEACats,0)))</f>
        <v/>
      </c>
      <c r="H210" s="266" t="str">
        <f ca="1">IF($C210="","",INDEX(INDIRECT("MCDAScores_SEA_"&amp;$C210),MATCH('SEA Input'!H214,INDIRECT("SEAScore_"&amp;$C210),0),MATCH(H$3,SEACats,0)))</f>
        <v/>
      </c>
      <c r="I210" s="266" t="str">
        <f ca="1">IF($C210="","",INDEX(INDIRECT("MCDAScores_SEA_"&amp;$C210),MATCH('SEA Input'!I214,INDIRECT("SEAScore_"&amp;$C210),0),MATCH(I$3,SEACats,0)))</f>
        <v/>
      </c>
      <c r="J210" s="266" t="str">
        <f ca="1">IF($C210="","",INDEX(INDIRECT("MCDAScores_SEA_"&amp;$C210),MATCH('SEA Input'!J214,INDIRECT("SEAScore_"&amp;$C210),0),MATCH(J$3,SEACats,0)))</f>
        <v/>
      </c>
      <c r="K210" s="266" t="str">
        <f ca="1">IF($C210="","",INDEX(INDIRECT("MCDAScores_SEA_"&amp;$C210),MATCH('SEA Input'!K214,INDIRECT("SEAScore_"&amp;$C210),0),MATCH(K$3,SEACats,0)))</f>
        <v/>
      </c>
      <c r="L210" s="266" t="str">
        <f ca="1">IF($C210="","",INDEX(INDIRECT("MCDAScores_SEA_"&amp;$C210),MATCH('SEA Input'!L214,INDIRECT("SEAScore_"&amp;$C210),0),MATCH(L$3,SEACats,0)))</f>
        <v/>
      </c>
      <c r="M210" s="266" t="str">
        <f ca="1">IF($C210="","",INDEX(INDIRECT("MCDAScores_SEA_"&amp;$C210),MATCH('SEA Input'!M214,INDIRECT("SEAScore_"&amp;$C210),0),MATCH(M$3,SEACats,0)))</f>
        <v/>
      </c>
      <c r="N210" s="266" t="str">
        <f ca="1">IF($C210="","",INDEX(INDIRECT("MCDAScores_SEA_"&amp;$C210),MATCH('SEA Input'!N214,INDIRECT("SEAScore_"&amp;$C210),0),MATCH(N$3,SEACats,0)))</f>
        <v/>
      </c>
      <c r="O210" s="266" t="str">
        <f ca="1">IF($C210="","",INDEX(INDIRECT("MCDAScores_SEA_"&amp;$C210),MATCH('SEA Input'!O214,INDIRECT("SEAScore_"&amp;$C210),0),MATCH(O$3,SEACats,0)))</f>
        <v/>
      </c>
      <c r="P210" s="266" t="str">
        <f ca="1">IF($C210="","",INDEX(INDIRECT("MCDAScores_SEA_"&amp;$C210),MATCH('SEA Input'!P214,INDIRECT("SEAScore_"&amp;$C210),0),MATCH(P$3,SEACats,0)))</f>
        <v/>
      </c>
      <c r="Q210" s="266" t="str">
        <f ca="1">IF($C210="","",INDEX(INDIRECT("MCDAScores_SEA_"&amp;$C210),MATCH('SEA Input'!Q214,INDIRECT("SEAScore_"&amp;$C210),0),MATCH(Q$3,SEACats,0)))</f>
        <v/>
      </c>
      <c r="R210" s="266" t="str">
        <f ca="1">IF($C210="","",INDEX(INDIRECT("MCDAScores_SEA_"&amp;$C210),MATCH('SEA Input'!R214,INDIRECT("SEAScore_"&amp;$C210),0),MATCH(R$3,SEACats,0)))</f>
        <v/>
      </c>
      <c r="S210" s="266" t="str">
        <f ca="1">IF($C210="","",INDEX(INDIRECT("MCDAScores_SEA_"&amp;$C210),MATCH('SEA Input'!S214,INDIRECT("SEAScore_"&amp;$C210),0),MATCH(S$3,SEACats,0)))</f>
        <v/>
      </c>
      <c r="T210" s="266" t="str">
        <f ca="1">IF($C210="","",INDEX(INDIRECT("MCDAScores_SEA_"&amp;$C210),MATCH('SEA Input'!T214,INDIRECT("SEAScore_"&amp;$C210),0),MATCH(T$3,SEACats,0)))</f>
        <v/>
      </c>
    </row>
    <row r="211" spans="1:20" x14ac:dyDescent="0.25">
      <c r="A211" s="309"/>
      <c r="B211" s="309"/>
      <c r="C211" s="265" t="str">
        <f>IF(B208="","","O_Pos")</f>
        <v/>
      </c>
      <c r="D211" s="266" t="str">
        <f ca="1">IF($C211="","",INDEX(INDIRECT("MCDAScores_SEA_"&amp;$C211),MATCH('SEA Input'!D215,INDIRECT("SEAScore_"&amp;$C211),0),MATCH(D$3,SEACats,0)))</f>
        <v/>
      </c>
      <c r="E211" s="266" t="str">
        <f ca="1">IF($C211="","",INDEX(INDIRECT("MCDAScores_SEA_"&amp;$C211),MATCH('SEA Input'!E215,INDIRECT("SEAScore_"&amp;$C211),0),MATCH(E$3,SEACats,0)))</f>
        <v/>
      </c>
      <c r="F211" s="266" t="str">
        <f ca="1">IF($C211="","",INDEX(INDIRECT("MCDAScores_SEA_"&amp;$C211),MATCH('SEA Input'!F215,INDIRECT("SEAScore_"&amp;$C211),0),MATCH(F$3,SEACats,0)))</f>
        <v/>
      </c>
      <c r="G211" s="266" t="str">
        <f ca="1">IF($C211="","",INDEX(INDIRECT("MCDAScores_SEA_"&amp;$C211),MATCH('SEA Input'!G215,INDIRECT("SEAScore_"&amp;$C211),0),MATCH(G$3,SEACats,0)))</f>
        <v/>
      </c>
      <c r="H211" s="266" t="str">
        <f ca="1">IF($C211="","",INDEX(INDIRECT("MCDAScores_SEA_"&amp;$C211),MATCH('SEA Input'!H215,INDIRECT("SEAScore_"&amp;$C211),0),MATCH(H$3,SEACats,0)))</f>
        <v/>
      </c>
      <c r="I211" s="266" t="str">
        <f ca="1">IF($C211="","",INDEX(INDIRECT("MCDAScores_SEA_"&amp;$C211),MATCH('SEA Input'!I215,INDIRECT("SEAScore_"&amp;$C211),0),MATCH(I$3,SEACats,0)))</f>
        <v/>
      </c>
      <c r="J211" s="266" t="str">
        <f ca="1">IF($C211="","",INDEX(INDIRECT("MCDAScores_SEA_"&amp;$C211),MATCH('SEA Input'!J215,INDIRECT("SEAScore_"&amp;$C211),0),MATCH(J$3,SEACats,0)))</f>
        <v/>
      </c>
      <c r="K211" s="266" t="str">
        <f ca="1">IF($C211="","",INDEX(INDIRECT("MCDAScores_SEA_"&amp;$C211),MATCH('SEA Input'!K215,INDIRECT("SEAScore_"&amp;$C211),0),MATCH(K$3,SEACats,0)))</f>
        <v/>
      </c>
      <c r="L211" s="266" t="str">
        <f ca="1">IF($C211="","",INDEX(INDIRECT("MCDAScores_SEA_"&amp;$C211),MATCH('SEA Input'!L215,INDIRECT("SEAScore_"&amp;$C211),0),MATCH(L$3,SEACats,0)))</f>
        <v/>
      </c>
      <c r="M211" s="266" t="str">
        <f ca="1">IF($C211="","",INDEX(INDIRECT("MCDAScores_SEA_"&amp;$C211),MATCH('SEA Input'!M215,INDIRECT("SEAScore_"&amp;$C211),0),MATCH(M$3,SEACats,0)))</f>
        <v/>
      </c>
      <c r="N211" s="266" t="str">
        <f ca="1">IF($C211="","",INDEX(INDIRECT("MCDAScores_SEA_"&amp;$C211),MATCH('SEA Input'!N215,INDIRECT("SEAScore_"&amp;$C211),0),MATCH(N$3,SEACats,0)))</f>
        <v/>
      </c>
      <c r="O211" s="266" t="str">
        <f ca="1">IF($C211="","",INDEX(INDIRECT("MCDAScores_SEA_"&amp;$C211),MATCH('SEA Input'!O215,INDIRECT("SEAScore_"&amp;$C211),0),MATCH(O$3,SEACats,0)))</f>
        <v/>
      </c>
      <c r="P211" s="266" t="str">
        <f ca="1">IF($C211="","",INDEX(INDIRECT("MCDAScores_SEA_"&amp;$C211),MATCH('SEA Input'!P215,INDIRECT("SEAScore_"&amp;$C211),0),MATCH(P$3,SEACats,0)))</f>
        <v/>
      </c>
      <c r="Q211" s="266" t="str">
        <f ca="1">IF($C211="","",INDEX(INDIRECT("MCDAScores_SEA_"&amp;$C211),MATCH('SEA Input'!Q215,INDIRECT("SEAScore_"&amp;$C211),0),MATCH(Q$3,SEACats,0)))</f>
        <v/>
      </c>
      <c r="R211" s="266" t="str">
        <f ca="1">IF($C211="","",INDEX(INDIRECT("MCDAScores_SEA_"&amp;$C211),MATCH('SEA Input'!R215,INDIRECT("SEAScore_"&amp;$C211),0),MATCH(R$3,SEACats,0)))</f>
        <v/>
      </c>
      <c r="S211" s="266" t="str">
        <f ca="1">IF($C211="","",INDEX(INDIRECT("MCDAScores_SEA_"&amp;$C211),MATCH('SEA Input'!S215,INDIRECT("SEAScore_"&amp;$C211),0),MATCH(S$3,SEACats,0)))</f>
        <v/>
      </c>
      <c r="T211" s="266" t="str">
        <f ca="1">IF($C211="","",INDEX(INDIRECT("MCDAScores_SEA_"&amp;$C211),MATCH('SEA Input'!T215,INDIRECT("SEAScore_"&amp;$C211),0),MATCH(T$3,SEACats,0)))</f>
        <v/>
      </c>
    </row>
    <row r="212" spans="1:20" x14ac:dyDescent="0.25">
      <c r="A212" s="308" t="str">
        <f>IF('SEA Input'!C216="","",'SEA Input'!A216)</f>
        <v/>
      </c>
      <c r="B212" s="309" t="str">
        <f>IF('SEA Input'!C216="","",'SEA Input'!C216)</f>
        <v/>
      </c>
      <c r="C212" s="265" t="str">
        <f>IF(B212="","","C_Neg")</f>
        <v/>
      </c>
      <c r="D212" s="266" t="str">
        <f ca="1">IF($C212="","",INDEX(INDIRECT("MCDAScores_SEA_"&amp;$C212),MATCH('SEA Input'!D216,INDIRECT("SEAScore_"&amp;$C212),0),MATCH(D$3,SEACats,0)))</f>
        <v/>
      </c>
      <c r="E212" s="266" t="str">
        <f ca="1">IF($C212="","",INDEX(INDIRECT("MCDAScores_SEA_"&amp;$C212),MATCH('SEA Input'!E216,INDIRECT("SEAScore_"&amp;$C212),0),MATCH(E$3,SEACats,0)))</f>
        <v/>
      </c>
      <c r="F212" s="266" t="str">
        <f ca="1">IF($C212="","",INDEX(INDIRECT("MCDAScores_SEA_"&amp;$C212),MATCH('SEA Input'!F216,INDIRECT("SEAScore_"&amp;$C212),0),MATCH(F$3,SEACats,0)))</f>
        <v/>
      </c>
      <c r="G212" s="266" t="str">
        <f ca="1">IF($C212="","",INDEX(INDIRECT("MCDAScores_SEA_"&amp;$C212),MATCH('SEA Input'!G216,INDIRECT("SEAScore_"&amp;$C212),0),MATCH(G$3,SEACats,0)))</f>
        <v/>
      </c>
      <c r="H212" s="266" t="str">
        <f ca="1">IF($C212="","",INDEX(INDIRECT("MCDAScores_SEA_"&amp;$C212),MATCH('SEA Input'!H216,INDIRECT("SEAScore_"&amp;$C212),0),MATCH(H$3,SEACats,0)))</f>
        <v/>
      </c>
      <c r="I212" s="266" t="str">
        <f ca="1">IF($C212="","",INDEX(INDIRECT("MCDAScores_SEA_"&amp;$C212),MATCH('SEA Input'!I216,INDIRECT("SEAScore_"&amp;$C212),0),MATCH(I$3,SEACats,0)))</f>
        <v/>
      </c>
      <c r="J212" s="266" t="str">
        <f ca="1">IF($C212="","",INDEX(INDIRECT("MCDAScores_SEA_"&amp;$C212),MATCH('SEA Input'!J216,INDIRECT("SEAScore_"&amp;$C212),0),MATCH(J$3,SEACats,0)))</f>
        <v/>
      </c>
      <c r="K212" s="266" t="str">
        <f ca="1">IF($C212="","",INDEX(INDIRECT("MCDAScores_SEA_"&amp;$C212),MATCH('SEA Input'!K216,INDIRECT("SEAScore_"&amp;$C212),0),MATCH(K$3,SEACats,0)))</f>
        <v/>
      </c>
      <c r="L212" s="266" t="str">
        <f ca="1">IF($C212="","",INDEX(INDIRECT("MCDAScores_SEA_"&amp;$C212),MATCH('SEA Input'!L216,INDIRECT("SEAScore_"&amp;$C212),0),MATCH(L$3,SEACats,0)))</f>
        <v/>
      </c>
      <c r="M212" s="266" t="str">
        <f ca="1">IF($C212="","",INDEX(INDIRECT("MCDAScores_SEA_"&amp;$C212),MATCH('SEA Input'!M216,INDIRECT("SEAScore_"&amp;$C212),0),MATCH(M$3,SEACats,0)))</f>
        <v/>
      </c>
      <c r="N212" s="266" t="str">
        <f ca="1">IF($C212="","",INDEX(INDIRECT("MCDAScores_SEA_"&amp;$C212),MATCH('SEA Input'!N216,INDIRECT("SEAScore_"&amp;$C212),0),MATCH(N$3,SEACats,0)))</f>
        <v/>
      </c>
      <c r="O212" s="266" t="str">
        <f ca="1">IF($C212="","",INDEX(INDIRECT("MCDAScores_SEA_"&amp;$C212),MATCH('SEA Input'!O216,INDIRECT("SEAScore_"&amp;$C212),0),MATCH(O$3,SEACats,0)))</f>
        <v/>
      </c>
      <c r="P212" s="266" t="str">
        <f ca="1">IF($C212="","",INDEX(INDIRECT("MCDAScores_SEA_"&amp;$C212),MATCH('SEA Input'!P216,INDIRECT("SEAScore_"&amp;$C212),0),MATCH(P$3,SEACats,0)))</f>
        <v/>
      </c>
      <c r="Q212" s="266" t="str">
        <f ca="1">IF($C212="","",INDEX(INDIRECT("MCDAScores_SEA_"&amp;$C212),MATCH('SEA Input'!Q216,INDIRECT("SEAScore_"&amp;$C212),0),MATCH(Q$3,SEACats,0)))</f>
        <v/>
      </c>
      <c r="R212" s="266" t="str">
        <f ca="1">IF($C212="","",INDEX(INDIRECT("MCDAScores_SEA_"&amp;$C212),MATCH('SEA Input'!R216,INDIRECT("SEAScore_"&amp;$C212),0),MATCH(R$3,SEACats,0)))</f>
        <v/>
      </c>
      <c r="S212" s="266" t="str">
        <f ca="1">IF($C212="","",INDEX(INDIRECT("MCDAScores_SEA_"&amp;$C212),MATCH('SEA Input'!S216,INDIRECT("SEAScore_"&amp;$C212),0),MATCH(S$3,SEACats,0)))</f>
        <v/>
      </c>
      <c r="T212" s="266" t="str">
        <f ca="1">IF($C212="","",INDEX(INDIRECT("MCDAScores_SEA_"&amp;$C212),MATCH('SEA Input'!T216,INDIRECT("SEAScore_"&amp;$C212),0),MATCH(T$3,SEACats,0)))</f>
        <v/>
      </c>
    </row>
    <row r="213" spans="1:20" x14ac:dyDescent="0.25">
      <c r="A213" s="309"/>
      <c r="B213" s="309"/>
      <c r="C213" s="265" t="str">
        <f>IF(B212="","","C_Pos")</f>
        <v/>
      </c>
      <c r="D213" s="266" t="str">
        <f ca="1">IF($C213="","",INDEX(INDIRECT("MCDAScores_SEA_"&amp;$C213),MATCH('SEA Input'!D217,INDIRECT("SEAScore_"&amp;$C213),0),MATCH(D$3,SEACats,0)))</f>
        <v/>
      </c>
      <c r="E213" s="266" t="str">
        <f ca="1">IF($C213="","",INDEX(INDIRECT("MCDAScores_SEA_"&amp;$C213),MATCH('SEA Input'!E217,INDIRECT("SEAScore_"&amp;$C213),0),MATCH(E$3,SEACats,0)))</f>
        <v/>
      </c>
      <c r="F213" s="266" t="str">
        <f ca="1">IF($C213="","",INDEX(INDIRECT("MCDAScores_SEA_"&amp;$C213),MATCH('SEA Input'!F217,INDIRECT("SEAScore_"&amp;$C213),0),MATCH(F$3,SEACats,0)))</f>
        <v/>
      </c>
      <c r="G213" s="266" t="str">
        <f ca="1">IF($C213="","",INDEX(INDIRECT("MCDAScores_SEA_"&amp;$C213),MATCH('SEA Input'!G217,INDIRECT("SEAScore_"&amp;$C213),0),MATCH(G$3,SEACats,0)))</f>
        <v/>
      </c>
      <c r="H213" s="266" t="str">
        <f ca="1">IF($C213="","",INDEX(INDIRECT("MCDAScores_SEA_"&amp;$C213),MATCH('SEA Input'!H217,INDIRECT("SEAScore_"&amp;$C213),0),MATCH(H$3,SEACats,0)))</f>
        <v/>
      </c>
      <c r="I213" s="266" t="str">
        <f ca="1">IF($C213="","",INDEX(INDIRECT("MCDAScores_SEA_"&amp;$C213),MATCH('SEA Input'!I217,INDIRECT("SEAScore_"&amp;$C213),0),MATCH(I$3,SEACats,0)))</f>
        <v/>
      </c>
      <c r="J213" s="266" t="str">
        <f ca="1">IF($C213="","",INDEX(INDIRECT("MCDAScores_SEA_"&amp;$C213),MATCH('SEA Input'!J217,INDIRECT("SEAScore_"&amp;$C213),0),MATCH(J$3,SEACats,0)))</f>
        <v/>
      </c>
      <c r="K213" s="266" t="str">
        <f ca="1">IF($C213="","",INDEX(INDIRECT("MCDAScores_SEA_"&amp;$C213),MATCH('SEA Input'!K217,INDIRECT("SEAScore_"&amp;$C213),0),MATCH(K$3,SEACats,0)))</f>
        <v/>
      </c>
      <c r="L213" s="266" t="str">
        <f ca="1">IF($C213="","",INDEX(INDIRECT("MCDAScores_SEA_"&amp;$C213),MATCH('SEA Input'!L217,INDIRECT("SEAScore_"&amp;$C213),0),MATCH(L$3,SEACats,0)))</f>
        <v/>
      </c>
      <c r="M213" s="266" t="str">
        <f ca="1">IF($C213="","",INDEX(INDIRECT("MCDAScores_SEA_"&amp;$C213),MATCH('SEA Input'!M217,INDIRECT("SEAScore_"&amp;$C213),0),MATCH(M$3,SEACats,0)))</f>
        <v/>
      </c>
      <c r="N213" s="266" t="str">
        <f ca="1">IF($C213="","",INDEX(INDIRECT("MCDAScores_SEA_"&amp;$C213),MATCH('SEA Input'!N217,INDIRECT("SEAScore_"&amp;$C213),0),MATCH(N$3,SEACats,0)))</f>
        <v/>
      </c>
      <c r="O213" s="266" t="str">
        <f ca="1">IF($C213="","",INDEX(INDIRECT("MCDAScores_SEA_"&amp;$C213),MATCH('SEA Input'!O217,INDIRECT("SEAScore_"&amp;$C213),0),MATCH(O$3,SEACats,0)))</f>
        <v/>
      </c>
      <c r="P213" s="266" t="str">
        <f ca="1">IF($C213="","",INDEX(INDIRECT("MCDAScores_SEA_"&amp;$C213),MATCH('SEA Input'!P217,INDIRECT("SEAScore_"&amp;$C213),0),MATCH(P$3,SEACats,0)))</f>
        <v/>
      </c>
      <c r="Q213" s="266" t="str">
        <f ca="1">IF($C213="","",INDEX(INDIRECT("MCDAScores_SEA_"&amp;$C213),MATCH('SEA Input'!Q217,INDIRECT("SEAScore_"&amp;$C213),0),MATCH(Q$3,SEACats,0)))</f>
        <v/>
      </c>
      <c r="R213" s="266" t="str">
        <f ca="1">IF($C213="","",INDEX(INDIRECT("MCDAScores_SEA_"&amp;$C213),MATCH('SEA Input'!R217,INDIRECT("SEAScore_"&amp;$C213),0),MATCH(R$3,SEACats,0)))</f>
        <v/>
      </c>
      <c r="S213" s="266" t="str">
        <f ca="1">IF($C213="","",INDEX(INDIRECT("MCDAScores_SEA_"&amp;$C213),MATCH('SEA Input'!S217,INDIRECT("SEAScore_"&amp;$C213),0),MATCH(S$3,SEACats,0)))</f>
        <v/>
      </c>
      <c r="T213" s="266" t="str">
        <f ca="1">IF($C213="","",INDEX(INDIRECT("MCDAScores_SEA_"&amp;$C213),MATCH('SEA Input'!T217,INDIRECT("SEAScore_"&amp;$C213),0),MATCH(T$3,SEACats,0)))</f>
        <v/>
      </c>
    </row>
    <row r="214" spans="1:20" x14ac:dyDescent="0.25">
      <c r="A214" s="309"/>
      <c r="B214" s="309"/>
      <c r="C214" s="265" t="str">
        <f>IF(B212="","","O_Neg")</f>
        <v/>
      </c>
      <c r="D214" s="266" t="str">
        <f ca="1">IF($C214="","",INDEX(INDIRECT("MCDAScores_SEA_"&amp;$C214),MATCH('SEA Input'!D218,INDIRECT("SEAScore_"&amp;$C214),0),MATCH(D$3,SEACats,0)))</f>
        <v/>
      </c>
      <c r="E214" s="266" t="str">
        <f ca="1">IF($C214="","",INDEX(INDIRECT("MCDAScores_SEA_"&amp;$C214),MATCH('SEA Input'!E218,INDIRECT("SEAScore_"&amp;$C214),0),MATCH(E$3,SEACats,0)))</f>
        <v/>
      </c>
      <c r="F214" s="266" t="str">
        <f ca="1">IF($C214="","",INDEX(INDIRECT("MCDAScores_SEA_"&amp;$C214),MATCH('SEA Input'!F218,INDIRECT("SEAScore_"&amp;$C214),0),MATCH(F$3,SEACats,0)))</f>
        <v/>
      </c>
      <c r="G214" s="266" t="str">
        <f ca="1">IF($C214="","",INDEX(INDIRECT("MCDAScores_SEA_"&amp;$C214),MATCH('SEA Input'!G218,INDIRECT("SEAScore_"&amp;$C214),0),MATCH(G$3,SEACats,0)))</f>
        <v/>
      </c>
      <c r="H214" s="266" t="str">
        <f ca="1">IF($C214="","",INDEX(INDIRECT("MCDAScores_SEA_"&amp;$C214),MATCH('SEA Input'!H218,INDIRECT("SEAScore_"&amp;$C214),0),MATCH(H$3,SEACats,0)))</f>
        <v/>
      </c>
      <c r="I214" s="266" t="str">
        <f ca="1">IF($C214="","",INDEX(INDIRECT("MCDAScores_SEA_"&amp;$C214),MATCH('SEA Input'!I218,INDIRECT("SEAScore_"&amp;$C214),0),MATCH(I$3,SEACats,0)))</f>
        <v/>
      </c>
      <c r="J214" s="266" t="str">
        <f ca="1">IF($C214="","",INDEX(INDIRECT("MCDAScores_SEA_"&amp;$C214),MATCH('SEA Input'!J218,INDIRECT("SEAScore_"&amp;$C214),0),MATCH(J$3,SEACats,0)))</f>
        <v/>
      </c>
      <c r="K214" s="266" t="str">
        <f ca="1">IF($C214="","",INDEX(INDIRECT("MCDAScores_SEA_"&amp;$C214),MATCH('SEA Input'!K218,INDIRECT("SEAScore_"&amp;$C214),0),MATCH(K$3,SEACats,0)))</f>
        <v/>
      </c>
      <c r="L214" s="266" t="str">
        <f ca="1">IF($C214="","",INDEX(INDIRECT("MCDAScores_SEA_"&amp;$C214),MATCH('SEA Input'!L218,INDIRECT("SEAScore_"&amp;$C214),0),MATCH(L$3,SEACats,0)))</f>
        <v/>
      </c>
      <c r="M214" s="266" t="str">
        <f ca="1">IF($C214="","",INDEX(INDIRECT("MCDAScores_SEA_"&amp;$C214),MATCH('SEA Input'!M218,INDIRECT("SEAScore_"&amp;$C214),0),MATCH(M$3,SEACats,0)))</f>
        <v/>
      </c>
      <c r="N214" s="266" t="str">
        <f ca="1">IF($C214="","",INDEX(INDIRECT("MCDAScores_SEA_"&amp;$C214),MATCH('SEA Input'!N218,INDIRECT("SEAScore_"&amp;$C214),0),MATCH(N$3,SEACats,0)))</f>
        <v/>
      </c>
      <c r="O214" s="266" t="str">
        <f ca="1">IF($C214="","",INDEX(INDIRECT("MCDAScores_SEA_"&amp;$C214),MATCH('SEA Input'!O218,INDIRECT("SEAScore_"&amp;$C214),0),MATCH(O$3,SEACats,0)))</f>
        <v/>
      </c>
      <c r="P214" s="266" t="str">
        <f ca="1">IF($C214="","",INDEX(INDIRECT("MCDAScores_SEA_"&amp;$C214),MATCH('SEA Input'!P218,INDIRECT("SEAScore_"&amp;$C214),0),MATCH(P$3,SEACats,0)))</f>
        <v/>
      </c>
      <c r="Q214" s="266" t="str">
        <f ca="1">IF($C214="","",INDEX(INDIRECT("MCDAScores_SEA_"&amp;$C214),MATCH('SEA Input'!Q218,INDIRECT("SEAScore_"&amp;$C214),0),MATCH(Q$3,SEACats,0)))</f>
        <v/>
      </c>
      <c r="R214" s="266" t="str">
        <f ca="1">IF($C214="","",INDEX(INDIRECT("MCDAScores_SEA_"&amp;$C214),MATCH('SEA Input'!R218,INDIRECT("SEAScore_"&amp;$C214),0),MATCH(R$3,SEACats,0)))</f>
        <v/>
      </c>
      <c r="S214" s="266" t="str">
        <f ca="1">IF($C214="","",INDEX(INDIRECT("MCDAScores_SEA_"&amp;$C214),MATCH('SEA Input'!S218,INDIRECT("SEAScore_"&amp;$C214),0),MATCH(S$3,SEACats,0)))</f>
        <v/>
      </c>
      <c r="T214" s="266" t="str">
        <f ca="1">IF($C214="","",INDEX(INDIRECT("MCDAScores_SEA_"&amp;$C214),MATCH('SEA Input'!T218,INDIRECT("SEAScore_"&amp;$C214),0),MATCH(T$3,SEACats,0)))</f>
        <v/>
      </c>
    </row>
    <row r="215" spans="1:20" x14ac:dyDescent="0.25">
      <c r="A215" s="309"/>
      <c r="B215" s="309"/>
      <c r="C215" s="265" t="str">
        <f>IF(B212="","","O_Pos")</f>
        <v/>
      </c>
      <c r="D215" s="266" t="str">
        <f ca="1">IF($C215="","",INDEX(INDIRECT("MCDAScores_SEA_"&amp;$C215),MATCH('SEA Input'!D219,INDIRECT("SEAScore_"&amp;$C215),0),MATCH(D$3,SEACats,0)))</f>
        <v/>
      </c>
      <c r="E215" s="266" t="str">
        <f ca="1">IF($C215="","",INDEX(INDIRECT("MCDAScores_SEA_"&amp;$C215),MATCH('SEA Input'!E219,INDIRECT("SEAScore_"&amp;$C215),0),MATCH(E$3,SEACats,0)))</f>
        <v/>
      </c>
      <c r="F215" s="266" t="str">
        <f ca="1">IF($C215="","",INDEX(INDIRECT("MCDAScores_SEA_"&amp;$C215),MATCH('SEA Input'!F219,INDIRECT("SEAScore_"&amp;$C215),0),MATCH(F$3,SEACats,0)))</f>
        <v/>
      </c>
      <c r="G215" s="266" t="str">
        <f ca="1">IF($C215="","",INDEX(INDIRECT("MCDAScores_SEA_"&amp;$C215),MATCH('SEA Input'!G219,INDIRECT("SEAScore_"&amp;$C215),0),MATCH(G$3,SEACats,0)))</f>
        <v/>
      </c>
      <c r="H215" s="266" t="str">
        <f ca="1">IF($C215="","",INDEX(INDIRECT("MCDAScores_SEA_"&amp;$C215),MATCH('SEA Input'!H219,INDIRECT("SEAScore_"&amp;$C215),0),MATCH(H$3,SEACats,0)))</f>
        <v/>
      </c>
      <c r="I215" s="266" t="str">
        <f ca="1">IF($C215="","",INDEX(INDIRECT("MCDAScores_SEA_"&amp;$C215),MATCH('SEA Input'!I219,INDIRECT("SEAScore_"&amp;$C215),0),MATCH(I$3,SEACats,0)))</f>
        <v/>
      </c>
      <c r="J215" s="266" t="str">
        <f ca="1">IF($C215="","",INDEX(INDIRECT("MCDAScores_SEA_"&amp;$C215),MATCH('SEA Input'!J219,INDIRECT("SEAScore_"&amp;$C215),0),MATCH(J$3,SEACats,0)))</f>
        <v/>
      </c>
      <c r="K215" s="266" t="str">
        <f ca="1">IF($C215="","",INDEX(INDIRECT("MCDAScores_SEA_"&amp;$C215),MATCH('SEA Input'!K219,INDIRECT("SEAScore_"&amp;$C215),0),MATCH(K$3,SEACats,0)))</f>
        <v/>
      </c>
      <c r="L215" s="266" t="str">
        <f ca="1">IF($C215="","",INDEX(INDIRECT("MCDAScores_SEA_"&amp;$C215),MATCH('SEA Input'!L219,INDIRECT("SEAScore_"&amp;$C215),0),MATCH(L$3,SEACats,0)))</f>
        <v/>
      </c>
      <c r="M215" s="266" t="str">
        <f ca="1">IF($C215="","",INDEX(INDIRECT("MCDAScores_SEA_"&amp;$C215),MATCH('SEA Input'!M219,INDIRECT("SEAScore_"&amp;$C215),0),MATCH(M$3,SEACats,0)))</f>
        <v/>
      </c>
      <c r="N215" s="266" t="str">
        <f ca="1">IF($C215="","",INDEX(INDIRECT("MCDAScores_SEA_"&amp;$C215),MATCH('SEA Input'!N219,INDIRECT("SEAScore_"&amp;$C215),0),MATCH(N$3,SEACats,0)))</f>
        <v/>
      </c>
      <c r="O215" s="266" t="str">
        <f ca="1">IF($C215="","",INDEX(INDIRECT("MCDAScores_SEA_"&amp;$C215),MATCH('SEA Input'!O219,INDIRECT("SEAScore_"&amp;$C215),0),MATCH(O$3,SEACats,0)))</f>
        <v/>
      </c>
      <c r="P215" s="266" t="str">
        <f ca="1">IF($C215="","",INDEX(INDIRECT("MCDAScores_SEA_"&amp;$C215),MATCH('SEA Input'!P219,INDIRECT("SEAScore_"&amp;$C215),0),MATCH(P$3,SEACats,0)))</f>
        <v/>
      </c>
      <c r="Q215" s="266" t="str">
        <f ca="1">IF($C215="","",INDEX(INDIRECT("MCDAScores_SEA_"&amp;$C215),MATCH('SEA Input'!Q219,INDIRECT("SEAScore_"&amp;$C215),0),MATCH(Q$3,SEACats,0)))</f>
        <v/>
      </c>
      <c r="R215" s="266" t="str">
        <f ca="1">IF($C215="","",INDEX(INDIRECT("MCDAScores_SEA_"&amp;$C215),MATCH('SEA Input'!R219,INDIRECT("SEAScore_"&amp;$C215),0),MATCH(R$3,SEACats,0)))</f>
        <v/>
      </c>
      <c r="S215" s="266" t="str">
        <f ca="1">IF($C215="","",INDEX(INDIRECT("MCDAScores_SEA_"&amp;$C215),MATCH('SEA Input'!S219,INDIRECT("SEAScore_"&amp;$C215),0),MATCH(S$3,SEACats,0)))</f>
        <v/>
      </c>
      <c r="T215" s="266" t="str">
        <f ca="1">IF($C215="","",INDEX(INDIRECT("MCDAScores_SEA_"&amp;$C215),MATCH('SEA Input'!T219,INDIRECT("SEAScore_"&amp;$C215),0),MATCH(T$3,SEACats,0)))</f>
        <v/>
      </c>
    </row>
    <row r="216" spans="1:20" x14ac:dyDescent="0.25">
      <c r="A216" s="308" t="str">
        <f>IF('SEA Input'!C220="","",'SEA Input'!A220)</f>
        <v/>
      </c>
      <c r="B216" s="309" t="str">
        <f>IF('SEA Input'!C220="","",'SEA Input'!C220)</f>
        <v/>
      </c>
      <c r="C216" s="265" t="str">
        <f>IF(B216="","","C_Neg")</f>
        <v/>
      </c>
      <c r="D216" s="266" t="str">
        <f ca="1">IF($C216="","",INDEX(INDIRECT("MCDAScores_SEA_"&amp;$C216),MATCH('SEA Input'!D220,INDIRECT("SEAScore_"&amp;$C216),0),MATCH(D$3,SEACats,0)))</f>
        <v/>
      </c>
      <c r="E216" s="266" t="str">
        <f ca="1">IF($C216="","",INDEX(INDIRECT("MCDAScores_SEA_"&amp;$C216),MATCH('SEA Input'!E220,INDIRECT("SEAScore_"&amp;$C216),0),MATCH(E$3,SEACats,0)))</f>
        <v/>
      </c>
      <c r="F216" s="266" t="str">
        <f ca="1">IF($C216="","",INDEX(INDIRECT("MCDAScores_SEA_"&amp;$C216),MATCH('SEA Input'!F220,INDIRECT("SEAScore_"&amp;$C216),0),MATCH(F$3,SEACats,0)))</f>
        <v/>
      </c>
      <c r="G216" s="266" t="str">
        <f ca="1">IF($C216="","",INDEX(INDIRECT("MCDAScores_SEA_"&amp;$C216),MATCH('SEA Input'!G220,INDIRECT("SEAScore_"&amp;$C216),0),MATCH(G$3,SEACats,0)))</f>
        <v/>
      </c>
      <c r="H216" s="266" t="str">
        <f ca="1">IF($C216="","",INDEX(INDIRECT("MCDAScores_SEA_"&amp;$C216),MATCH('SEA Input'!H220,INDIRECT("SEAScore_"&amp;$C216),0),MATCH(H$3,SEACats,0)))</f>
        <v/>
      </c>
      <c r="I216" s="266" t="str">
        <f ca="1">IF($C216="","",INDEX(INDIRECT("MCDAScores_SEA_"&amp;$C216),MATCH('SEA Input'!I220,INDIRECT("SEAScore_"&amp;$C216),0),MATCH(I$3,SEACats,0)))</f>
        <v/>
      </c>
      <c r="J216" s="266" t="str">
        <f ca="1">IF($C216="","",INDEX(INDIRECT("MCDAScores_SEA_"&amp;$C216),MATCH('SEA Input'!J220,INDIRECT("SEAScore_"&amp;$C216),0),MATCH(J$3,SEACats,0)))</f>
        <v/>
      </c>
      <c r="K216" s="266" t="str">
        <f ca="1">IF($C216="","",INDEX(INDIRECT("MCDAScores_SEA_"&amp;$C216),MATCH('SEA Input'!K220,INDIRECT("SEAScore_"&amp;$C216),0),MATCH(K$3,SEACats,0)))</f>
        <v/>
      </c>
      <c r="L216" s="266" t="str">
        <f ca="1">IF($C216="","",INDEX(INDIRECT("MCDAScores_SEA_"&amp;$C216),MATCH('SEA Input'!L220,INDIRECT("SEAScore_"&amp;$C216),0),MATCH(L$3,SEACats,0)))</f>
        <v/>
      </c>
      <c r="M216" s="266" t="str">
        <f ca="1">IF($C216="","",INDEX(INDIRECT("MCDAScores_SEA_"&amp;$C216),MATCH('SEA Input'!M220,INDIRECT("SEAScore_"&amp;$C216),0),MATCH(M$3,SEACats,0)))</f>
        <v/>
      </c>
      <c r="N216" s="266" t="str">
        <f ca="1">IF($C216="","",INDEX(INDIRECT("MCDAScores_SEA_"&amp;$C216),MATCH('SEA Input'!N220,INDIRECT("SEAScore_"&amp;$C216),0),MATCH(N$3,SEACats,0)))</f>
        <v/>
      </c>
      <c r="O216" s="266" t="str">
        <f ca="1">IF($C216="","",INDEX(INDIRECT("MCDAScores_SEA_"&amp;$C216),MATCH('SEA Input'!O220,INDIRECT("SEAScore_"&amp;$C216),0),MATCH(O$3,SEACats,0)))</f>
        <v/>
      </c>
      <c r="P216" s="266" t="str">
        <f ca="1">IF($C216="","",INDEX(INDIRECT("MCDAScores_SEA_"&amp;$C216),MATCH('SEA Input'!P220,INDIRECT("SEAScore_"&amp;$C216),0),MATCH(P$3,SEACats,0)))</f>
        <v/>
      </c>
      <c r="Q216" s="266" t="str">
        <f ca="1">IF($C216="","",INDEX(INDIRECT("MCDAScores_SEA_"&amp;$C216),MATCH('SEA Input'!Q220,INDIRECT("SEAScore_"&amp;$C216),0),MATCH(Q$3,SEACats,0)))</f>
        <v/>
      </c>
      <c r="R216" s="266" t="str">
        <f ca="1">IF($C216="","",INDEX(INDIRECT("MCDAScores_SEA_"&amp;$C216),MATCH('SEA Input'!R220,INDIRECT("SEAScore_"&amp;$C216),0),MATCH(R$3,SEACats,0)))</f>
        <v/>
      </c>
      <c r="S216" s="266" t="str">
        <f ca="1">IF($C216="","",INDEX(INDIRECT("MCDAScores_SEA_"&amp;$C216),MATCH('SEA Input'!S220,INDIRECT("SEAScore_"&amp;$C216),0),MATCH(S$3,SEACats,0)))</f>
        <v/>
      </c>
      <c r="T216" s="266" t="str">
        <f ca="1">IF($C216="","",INDEX(INDIRECT("MCDAScores_SEA_"&amp;$C216),MATCH('SEA Input'!T220,INDIRECT("SEAScore_"&amp;$C216),0),MATCH(T$3,SEACats,0)))</f>
        <v/>
      </c>
    </row>
    <row r="217" spans="1:20" x14ac:dyDescent="0.25">
      <c r="A217" s="309"/>
      <c r="B217" s="309"/>
      <c r="C217" s="265" t="str">
        <f>IF(B216="","","C_Pos")</f>
        <v/>
      </c>
      <c r="D217" s="266" t="str">
        <f ca="1">IF($C217="","",INDEX(INDIRECT("MCDAScores_SEA_"&amp;$C217),MATCH('SEA Input'!D221,INDIRECT("SEAScore_"&amp;$C217),0),MATCH(D$3,SEACats,0)))</f>
        <v/>
      </c>
      <c r="E217" s="266" t="str">
        <f ca="1">IF($C217="","",INDEX(INDIRECT("MCDAScores_SEA_"&amp;$C217),MATCH('SEA Input'!E221,INDIRECT("SEAScore_"&amp;$C217),0),MATCH(E$3,SEACats,0)))</f>
        <v/>
      </c>
      <c r="F217" s="266" t="str">
        <f ca="1">IF($C217="","",INDEX(INDIRECT("MCDAScores_SEA_"&amp;$C217),MATCH('SEA Input'!F221,INDIRECT("SEAScore_"&amp;$C217),0),MATCH(F$3,SEACats,0)))</f>
        <v/>
      </c>
      <c r="G217" s="266" t="str">
        <f ca="1">IF($C217="","",INDEX(INDIRECT("MCDAScores_SEA_"&amp;$C217),MATCH('SEA Input'!G221,INDIRECT("SEAScore_"&amp;$C217),0),MATCH(G$3,SEACats,0)))</f>
        <v/>
      </c>
      <c r="H217" s="266" t="str">
        <f ca="1">IF($C217="","",INDEX(INDIRECT("MCDAScores_SEA_"&amp;$C217),MATCH('SEA Input'!H221,INDIRECT("SEAScore_"&amp;$C217),0),MATCH(H$3,SEACats,0)))</f>
        <v/>
      </c>
      <c r="I217" s="266" t="str">
        <f ca="1">IF($C217="","",INDEX(INDIRECT("MCDAScores_SEA_"&amp;$C217),MATCH('SEA Input'!I221,INDIRECT("SEAScore_"&amp;$C217),0),MATCH(I$3,SEACats,0)))</f>
        <v/>
      </c>
      <c r="J217" s="266" t="str">
        <f ca="1">IF($C217="","",INDEX(INDIRECT("MCDAScores_SEA_"&amp;$C217),MATCH('SEA Input'!J221,INDIRECT("SEAScore_"&amp;$C217),0),MATCH(J$3,SEACats,0)))</f>
        <v/>
      </c>
      <c r="K217" s="266" t="str">
        <f ca="1">IF($C217="","",INDEX(INDIRECT("MCDAScores_SEA_"&amp;$C217),MATCH('SEA Input'!K221,INDIRECT("SEAScore_"&amp;$C217),0),MATCH(K$3,SEACats,0)))</f>
        <v/>
      </c>
      <c r="L217" s="266" t="str">
        <f ca="1">IF($C217="","",INDEX(INDIRECT("MCDAScores_SEA_"&amp;$C217),MATCH('SEA Input'!L221,INDIRECT("SEAScore_"&amp;$C217),0),MATCH(L$3,SEACats,0)))</f>
        <v/>
      </c>
      <c r="M217" s="266" t="str">
        <f ca="1">IF($C217="","",INDEX(INDIRECT("MCDAScores_SEA_"&amp;$C217),MATCH('SEA Input'!M221,INDIRECT("SEAScore_"&amp;$C217),0),MATCH(M$3,SEACats,0)))</f>
        <v/>
      </c>
      <c r="N217" s="266" t="str">
        <f ca="1">IF($C217="","",INDEX(INDIRECT("MCDAScores_SEA_"&amp;$C217),MATCH('SEA Input'!N221,INDIRECT("SEAScore_"&amp;$C217),0),MATCH(N$3,SEACats,0)))</f>
        <v/>
      </c>
      <c r="O217" s="266" t="str">
        <f ca="1">IF($C217="","",INDEX(INDIRECT("MCDAScores_SEA_"&amp;$C217),MATCH('SEA Input'!O221,INDIRECT("SEAScore_"&amp;$C217),0),MATCH(O$3,SEACats,0)))</f>
        <v/>
      </c>
      <c r="P217" s="266" t="str">
        <f ca="1">IF($C217="","",INDEX(INDIRECT("MCDAScores_SEA_"&amp;$C217),MATCH('SEA Input'!P221,INDIRECT("SEAScore_"&amp;$C217),0),MATCH(P$3,SEACats,0)))</f>
        <v/>
      </c>
      <c r="Q217" s="266" t="str">
        <f ca="1">IF($C217="","",INDEX(INDIRECT("MCDAScores_SEA_"&amp;$C217),MATCH('SEA Input'!Q221,INDIRECT("SEAScore_"&amp;$C217),0),MATCH(Q$3,SEACats,0)))</f>
        <v/>
      </c>
      <c r="R217" s="266" t="str">
        <f ca="1">IF($C217="","",INDEX(INDIRECT("MCDAScores_SEA_"&amp;$C217),MATCH('SEA Input'!R221,INDIRECT("SEAScore_"&amp;$C217),0),MATCH(R$3,SEACats,0)))</f>
        <v/>
      </c>
      <c r="S217" s="266" t="str">
        <f ca="1">IF($C217="","",INDEX(INDIRECT("MCDAScores_SEA_"&amp;$C217),MATCH('SEA Input'!S221,INDIRECT("SEAScore_"&amp;$C217),0),MATCH(S$3,SEACats,0)))</f>
        <v/>
      </c>
      <c r="T217" s="266" t="str">
        <f ca="1">IF($C217="","",INDEX(INDIRECT("MCDAScores_SEA_"&amp;$C217),MATCH('SEA Input'!T221,INDIRECT("SEAScore_"&amp;$C217),0),MATCH(T$3,SEACats,0)))</f>
        <v/>
      </c>
    </row>
    <row r="218" spans="1:20" x14ac:dyDescent="0.25">
      <c r="A218" s="309"/>
      <c r="B218" s="309"/>
      <c r="C218" s="265" t="str">
        <f>IF(B216="","","O_Neg")</f>
        <v/>
      </c>
      <c r="D218" s="266" t="str">
        <f ca="1">IF($C218="","",INDEX(INDIRECT("MCDAScores_SEA_"&amp;$C218),MATCH('SEA Input'!D222,INDIRECT("SEAScore_"&amp;$C218),0),MATCH(D$3,SEACats,0)))</f>
        <v/>
      </c>
      <c r="E218" s="266" t="str">
        <f ca="1">IF($C218="","",INDEX(INDIRECT("MCDAScores_SEA_"&amp;$C218),MATCH('SEA Input'!E222,INDIRECT("SEAScore_"&amp;$C218),0),MATCH(E$3,SEACats,0)))</f>
        <v/>
      </c>
      <c r="F218" s="266" t="str">
        <f ca="1">IF($C218="","",INDEX(INDIRECT("MCDAScores_SEA_"&amp;$C218),MATCH('SEA Input'!F222,INDIRECT("SEAScore_"&amp;$C218),0),MATCH(F$3,SEACats,0)))</f>
        <v/>
      </c>
      <c r="G218" s="266" t="str">
        <f ca="1">IF($C218="","",INDEX(INDIRECT("MCDAScores_SEA_"&amp;$C218),MATCH('SEA Input'!G222,INDIRECT("SEAScore_"&amp;$C218),0),MATCH(G$3,SEACats,0)))</f>
        <v/>
      </c>
      <c r="H218" s="266" t="str">
        <f ca="1">IF($C218="","",INDEX(INDIRECT("MCDAScores_SEA_"&amp;$C218),MATCH('SEA Input'!H222,INDIRECT("SEAScore_"&amp;$C218),0),MATCH(H$3,SEACats,0)))</f>
        <v/>
      </c>
      <c r="I218" s="266" t="str">
        <f ca="1">IF($C218="","",INDEX(INDIRECT("MCDAScores_SEA_"&amp;$C218),MATCH('SEA Input'!I222,INDIRECT("SEAScore_"&amp;$C218),0),MATCH(I$3,SEACats,0)))</f>
        <v/>
      </c>
      <c r="J218" s="266" t="str">
        <f ca="1">IF($C218="","",INDEX(INDIRECT("MCDAScores_SEA_"&amp;$C218),MATCH('SEA Input'!J222,INDIRECT("SEAScore_"&amp;$C218),0),MATCH(J$3,SEACats,0)))</f>
        <v/>
      </c>
      <c r="K218" s="266" t="str">
        <f ca="1">IF($C218="","",INDEX(INDIRECT("MCDAScores_SEA_"&amp;$C218),MATCH('SEA Input'!K222,INDIRECT("SEAScore_"&amp;$C218),0),MATCH(K$3,SEACats,0)))</f>
        <v/>
      </c>
      <c r="L218" s="266" t="str">
        <f ca="1">IF($C218="","",INDEX(INDIRECT("MCDAScores_SEA_"&amp;$C218),MATCH('SEA Input'!L222,INDIRECT("SEAScore_"&amp;$C218),0),MATCH(L$3,SEACats,0)))</f>
        <v/>
      </c>
      <c r="M218" s="266" t="str">
        <f ca="1">IF($C218="","",INDEX(INDIRECT("MCDAScores_SEA_"&amp;$C218),MATCH('SEA Input'!M222,INDIRECT("SEAScore_"&amp;$C218),0),MATCH(M$3,SEACats,0)))</f>
        <v/>
      </c>
      <c r="N218" s="266" t="str">
        <f ca="1">IF($C218="","",INDEX(INDIRECT("MCDAScores_SEA_"&amp;$C218),MATCH('SEA Input'!N222,INDIRECT("SEAScore_"&amp;$C218),0),MATCH(N$3,SEACats,0)))</f>
        <v/>
      </c>
      <c r="O218" s="266" t="str">
        <f ca="1">IF($C218="","",INDEX(INDIRECT("MCDAScores_SEA_"&amp;$C218),MATCH('SEA Input'!O222,INDIRECT("SEAScore_"&amp;$C218),0),MATCH(O$3,SEACats,0)))</f>
        <v/>
      </c>
      <c r="P218" s="266" t="str">
        <f ca="1">IF($C218="","",INDEX(INDIRECT("MCDAScores_SEA_"&amp;$C218),MATCH('SEA Input'!P222,INDIRECT("SEAScore_"&amp;$C218),0),MATCH(P$3,SEACats,0)))</f>
        <v/>
      </c>
      <c r="Q218" s="266" t="str">
        <f ca="1">IF($C218="","",INDEX(INDIRECT("MCDAScores_SEA_"&amp;$C218),MATCH('SEA Input'!Q222,INDIRECT("SEAScore_"&amp;$C218),0),MATCH(Q$3,SEACats,0)))</f>
        <v/>
      </c>
      <c r="R218" s="266" t="str">
        <f ca="1">IF($C218="","",INDEX(INDIRECT("MCDAScores_SEA_"&amp;$C218),MATCH('SEA Input'!R222,INDIRECT("SEAScore_"&amp;$C218),0),MATCH(R$3,SEACats,0)))</f>
        <v/>
      </c>
      <c r="S218" s="266" t="str">
        <f ca="1">IF($C218="","",INDEX(INDIRECT("MCDAScores_SEA_"&amp;$C218),MATCH('SEA Input'!S222,INDIRECT("SEAScore_"&amp;$C218),0),MATCH(S$3,SEACats,0)))</f>
        <v/>
      </c>
      <c r="T218" s="266" t="str">
        <f ca="1">IF($C218="","",INDEX(INDIRECT("MCDAScores_SEA_"&amp;$C218),MATCH('SEA Input'!T222,INDIRECT("SEAScore_"&amp;$C218),0),MATCH(T$3,SEACats,0)))</f>
        <v/>
      </c>
    </row>
    <row r="219" spans="1:20" x14ac:dyDescent="0.25">
      <c r="A219" s="309"/>
      <c r="B219" s="309"/>
      <c r="C219" s="265" t="str">
        <f>IF(B216="","","O_Pos")</f>
        <v/>
      </c>
      <c r="D219" s="266" t="str">
        <f ca="1">IF($C219="","",INDEX(INDIRECT("MCDAScores_SEA_"&amp;$C219),MATCH('SEA Input'!D223,INDIRECT("SEAScore_"&amp;$C219),0),MATCH(D$3,SEACats,0)))</f>
        <v/>
      </c>
      <c r="E219" s="266" t="str">
        <f ca="1">IF($C219="","",INDEX(INDIRECT("MCDAScores_SEA_"&amp;$C219),MATCH('SEA Input'!E223,INDIRECT("SEAScore_"&amp;$C219),0),MATCH(E$3,SEACats,0)))</f>
        <v/>
      </c>
      <c r="F219" s="266" t="str">
        <f ca="1">IF($C219="","",INDEX(INDIRECT("MCDAScores_SEA_"&amp;$C219),MATCH('SEA Input'!F223,INDIRECT("SEAScore_"&amp;$C219),0),MATCH(F$3,SEACats,0)))</f>
        <v/>
      </c>
      <c r="G219" s="266" t="str">
        <f ca="1">IF($C219="","",INDEX(INDIRECT("MCDAScores_SEA_"&amp;$C219),MATCH('SEA Input'!G223,INDIRECT("SEAScore_"&amp;$C219),0),MATCH(G$3,SEACats,0)))</f>
        <v/>
      </c>
      <c r="H219" s="266" t="str">
        <f ca="1">IF($C219="","",INDEX(INDIRECT("MCDAScores_SEA_"&amp;$C219),MATCH('SEA Input'!H223,INDIRECT("SEAScore_"&amp;$C219),0),MATCH(H$3,SEACats,0)))</f>
        <v/>
      </c>
      <c r="I219" s="266" t="str">
        <f ca="1">IF($C219="","",INDEX(INDIRECT("MCDAScores_SEA_"&amp;$C219),MATCH('SEA Input'!I223,INDIRECT("SEAScore_"&amp;$C219),0),MATCH(I$3,SEACats,0)))</f>
        <v/>
      </c>
      <c r="J219" s="266" t="str">
        <f ca="1">IF($C219="","",INDEX(INDIRECT("MCDAScores_SEA_"&amp;$C219),MATCH('SEA Input'!J223,INDIRECT("SEAScore_"&amp;$C219),0),MATCH(J$3,SEACats,0)))</f>
        <v/>
      </c>
      <c r="K219" s="266" t="str">
        <f ca="1">IF($C219="","",INDEX(INDIRECT("MCDAScores_SEA_"&amp;$C219),MATCH('SEA Input'!K223,INDIRECT("SEAScore_"&amp;$C219),0),MATCH(K$3,SEACats,0)))</f>
        <v/>
      </c>
      <c r="L219" s="266" t="str">
        <f ca="1">IF($C219="","",INDEX(INDIRECT("MCDAScores_SEA_"&amp;$C219),MATCH('SEA Input'!L223,INDIRECT("SEAScore_"&amp;$C219),0),MATCH(L$3,SEACats,0)))</f>
        <v/>
      </c>
      <c r="M219" s="266" t="str">
        <f ca="1">IF($C219="","",INDEX(INDIRECT("MCDAScores_SEA_"&amp;$C219),MATCH('SEA Input'!M223,INDIRECT("SEAScore_"&amp;$C219),0),MATCH(M$3,SEACats,0)))</f>
        <v/>
      </c>
      <c r="N219" s="266" t="str">
        <f ca="1">IF($C219="","",INDEX(INDIRECT("MCDAScores_SEA_"&amp;$C219),MATCH('SEA Input'!N223,INDIRECT("SEAScore_"&amp;$C219),0),MATCH(N$3,SEACats,0)))</f>
        <v/>
      </c>
      <c r="O219" s="266" t="str">
        <f ca="1">IF($C219="","",INDEX(INDIRECT("MCDAScores_SEA_"&amp;$C219),MATCH('SEA Input'!O223,INDIRECT("SEAScore_"&amp;$C219),0),MATCH(O$3,SEACats,0)))</f>
        <v/>
      </c>
      <c r="P219" s="266" t="str">
        <f ca="1">IF($C219="","",INDEX(INDIRECT("MCDAScores_SEA_"&amp;$C219),MATCH('SEA Input'!P223,INDIRECT("SEAScore_"&amp;$C219),0),MATCH(P$3,SEACats,0)))</f>
        <v/>
      </c>
      <c r="Q219" s="266" t="str">
        <f ca="1">IF($C219="","",INDEX(INDIRECT("MCDAScores_SEA_"&amp;$C219),MATCH('SEA Input'!Q223,INDIRECT("SEAScore_"&amp;$C219),0),MATCH(Q$3,SEACats,0)))</f>
        <v/>
      </c>
      <c r="R219" s="266" t="str">
        <f ca="1">IF($C219="","",INDEX(INDIRECT("MCDAScores_SEA_"&amp;$C219),MATCH('SEA Input'!R223,INDIRECT("SEAScore_"&amp;$C219),0),MATCH(R$3,SEACats,0)))</f>
        <v/>
      </c>
      <c r="S219" s="266" t="str">
        <f ca="1">IF($C219="","",INDEX(INDIRECT("MCDAScores_SEA_"&amp;$C219),MATCH('SEA Input'!S223,INDIRECT("SEAScore_"&amp;$C219),0),MATCH(S$3,SEACats,0)))</f>
        <v/>
      </c>
      <c r="T219" s="266" t="str">
        <f ca="1">IF($C219="","",INDEX(INDIRECT("MCDAScores_SEA_"&amp;$C219),MATCH('SEA Input'!T223,INDIRECT("SEAScore_"&amp;$C219),0),MATCH(T$3,SEACats,0)))</f>
        <v/>
      </c>
    </row>
    <row r="220" spans="1:20" x14ac:dyDescent="0.25">
      <c r="A220" s="308" t="str">
        <f>IF('SEA Input'!C224="","",'SEA Input'!A224)</f>
        <v/>
      </c>
      <c r="B220" s="309" t="str">
        <f>IF('SEA Input'!C224="","",'SEA Input'!C224)</f>
        <v/>
      </c>
      <c r="C220" s="265" t="str">
        <f>IF(B220="","","C_Neg")</f>
        <v/>
      </c>
      <c r="D220" s="266" t="str">
        <f ca="1">IF($C220="","",INDEX(INDIRECT("MCDAScores_SEA_"&amp;$C220),MATCH('SEA Input'!D224,INDIRECT("SEAScore_"&amp;$C220),0),MATCH(D$3,SEACats,0)))</f>
        <v/>
      </c>
      <c r="E220" s="266" t="str">
        <f ca="1">IF($C220="","",INDEX(INDIRECT("MCDAScores_SEA_"&amp;$C220),MATCH('SEA Input'!E224,INDIRECT("SEAScore_"&amp;$C220),0),MATCH(E$3,SEACats,0)))</f>
        <v/>
      </c>
      <c r="F220" s="266" t="str">
        <f ca="1">IF($C220="","",INDEX(INDIRECT("MCDAScores_SEA_"&amp;$C220),MATCH('SEA Input'!F224,INDIRECT("SEAScore_"&amp;$C220),0),MATCH(F$3,SEACats,0)))</f>
        <v/>
      </c>
      <c r="G220" s="266" t="str">
        <f ca="1">IF($C220="","",INDEX(INDIRECT("MCDAScores_SEA_"&amp;$C220),MATCH('SEA Input'!G224,INDIRECT("SEAScore_"&amp;$C220),0),MATCH(G$3,SEACats,0)))</f>
        <v/>
      </c>
      <c r="H220" s="266" t="str">
        <f ca="1">IF($C220="","",INDEX(INDIRECT("MCDAScores_SEA_"&amp;$C220),MATCH('SEA Input'!H224,INDIRECT("SEAScore_"&amp;$C220),0),MATCH(H$3,SEACats,0)))</f>
        <v/>
      </c>
      <c r="I220" s="266" t="str">
        <f ca="1">IF($C220="","",INDEX(INDIRECT("MCDAScores_SEA_"&amp;$C220),MATCH('SEA Input'!I224,INDIRECT("SEAScore_"&amp;$C220),0),MATCH(I$3,SEACats,0)))</f>
        <v/>
      </c>
      <c r="J220" s="266" t="str">
        <f ca="1">IF($C220="","",INDEX(INDIRECT("MCDAScores_SEA_"&amp;$C220),MATCH('SEA Input'!J224,INDIRECT("SEAScore_"&amp;$C220),0),MATCH(J$3,SEACats,0)))</f>
        <v/>
      </c>
      <c r="K220" s="266" t="str">
        <f ca="1">IF($C220="","",INDEX(INDIRECT("MCDAScores_SEA_"&amp;$C220),MATCH('SEA Input'!K224,INDIRECT("SEAScore_"&amp;$C220),0),MATCH(K$3,SEACats,0)))</f>
        <v/>
      </c>
      <c r="L220" s="266" t="str">
        <f ca="1">IF($C220="","",INDEX(INDIRECT("MCDAScores_SEA_"&amp;$C220),MATCH('SEA Input'!L224,INDIRECT("SEAScore_"&amp;$C220),0),MATCH(L$3,SEACats,0)))</f>
        <v/>
      </c>
      <c r="M220" s="266" t="str">
        <f ca="1">IF($C220="","",INDEX(INDIRECT("MCDAScores_SEA_"&amp;$C220),MATCH('SEA Input'!M224,INDIRECT("SEAScore_"&amp;$C220),0),MATCH(M$3,SEACats,0)))</f>
        <v/>
      </c>
      <c r="N220" s="266" t="str">
        <f ca="1">IF($C220="","",INDEX(INDIRECT("MCDAScores_SEA_"&amp;$C220),MATCH('SEA Input'!N224,INDIRECT("SEAScore_"&amp;$C220),0),MATCH(N$3,SEACats,0)))</f>
        <v/>
      </c>
      <c r="O220" s="266" t="str">
        <f ca="1">IF($C220="","",INDEX(INDIRECT("MCDAScores_SEA_"&amp;$C220),MATCH('SEA Input'!O224,INDIRECT("SEAScore_"&amp;$C220),0),MATCH(O$3,SEACats,0)))</f>
        <v/>
      </c>
      <c r="P220" s="266" t="str">
        <f ca="1">IF($C220="","",INDEX(INDIRECT("MCDAScores_SEA_"&amp;$C220),MATCH('SEA Input'!P224,INDIRECT("SEAScore_"&amp;$C220),0),MATCH(P$3,SEACats,0)))</f>
        <v/>
      </c>
      <c r="Q220" s="266" t="str">
        <f ca="1">IF($C220="","",INDEX(INDIRECT("MCDAScores_SEA_"&amp;$C220),MATCH('SEA Input'!Q224,INDIRECT("SEAScore_"&amp;$C220),0),MATCH(Q$3,SEACats,0)))</f>
        <v/>
      </c>
      <c r="R220" s="266" t="str">
        <f ca="1">IF($C220="","",INDEX(INDIRECT("MCDAScores_SEA_"&amp;$C220),MATCH('SEA Input'!R224,INDIRECT("SEAScore_"&amp;$C220),0),MATCH(R$3,SEACats,0)))</f>
        <v/>
      </c>
      <c r="S220" s="266" t="str">
        <f ca="1">IF($C220="","",INDEX(INDIRECT("MCDAScores_SEA_"&amp;$C220),MATCH('SEA Input'!S224,INDIRECT("SEAScore_"&amp;$C220),0),MATCH(S$3,SEACats,0)))</f>
        <v/>
      </c>
      <c r="T220" s="266" t="str">
        <f ca="1">IF($C220="","",INDEX(INDIRECT("MCDAScores_SEA_"&amp;$C220),MATCH('SEA Input'!T224,INDIRECT("SEAScore_"&amp;$C220),0),MATCH(T$3,SEACats,0)))</f>
        <v/>
      </c>
    </row>
    <row r="221" spans="1:20" x14ac:dyDescent="0.25">
      <c r="A221" s="309"/>
      <c r="B221" s="309"/>
      <c r="C221" s="265" t="str">
        <f>IF(B220="","","C_Pos")</f>
        <v/>
      </c>
      <c r="D221" s="266" t="str">
        <f ca="1">IF($C221="","",INDEX(INDIRECT("MCDAScores_SEA_"&amp;$C221),MATCH('SEA Input'!D225,INDIRECT("SEAScore_"&amp;$C221),0),MATCH(D$3,SEACats,0)))</f>
        <v/>
      </c>
      <c r="E221" s="266" t="str">
        <f ca="1">IF($C221="","",INDEX(INDIRECT("MCDAScores_SEA_"&amp;$C221),MATCH('SEA Input'!E225,INDIRECT("SEAScore_"&amp;$C221),0),MATCH(E$3,SEACats,0)))</f>
        <v/>
      </c>
      <c r="F221" s="266" t="str">
        <f ca="1">IF($C221="","",INDEX(INDIRECT("MCDAScores_SEA_"&amp;$C221),MATCH('SEA Input'!F225,INDIRECT("SEAScore_"&amp;$C221),0),MATCH(F$3,SEACats,0)))</f>
        <v/>
      </c>
      <c r="G221" s="266" t="str">
        <f ca="1">IF($C221="","",INDEX(INDIRECT("MCDAScores_SEA_"&amp;$C221),MATCH('SEA Input'!G225,INDIRECT("SEAScore_"&amp;$C221),0),MATCH(G$3,SEACats,0)))</f>
        <v/>
      </c>
      <c r="H221" s="266" t="str">
        <f ca="1">IF($C221="","",INDEX(INDIRECT("MCDAScores_SEA_"&amp;$C221),MATCH('SEA Input'!H225,INDIRECT("SEAScore_"&amp;$C221),0),MATCH(H$3,SEACats,0)))</f>
        <v/>
      </c>
      <c r="I221" s="266" t="str">
        <f ca="1">IF($C221="","",INDEX(INDIRECT("MCDAScores_SEA_"&amp;$C221),MATCH('SEA Input'!I225,INDIRECT("SEAScore_"&amp;$C221),0),MATCH(I$3,SEACats,0)))</f>
        <v/>
      </c>
      <c r="J221" s="266" t="str">
        <f ca="1">IF($C221="","",INDEX(INDIRECT("MCDAScores_SEA_"&amp;$C221),MATCH('SEA Input'!J225,INDIRECT("SEAScore_"&amp;$C221),0),MATCH(J$3,SEACats,0)))</f>
        <v/>
      </c>
      <c r="K221" s="266" t="str">
        <f ca="1">IF($C221="","",INDEX(INDIRECT("MCDAScores_SEA_"&amp;$C221),MATCH('SEA Input'!K225,INDIRECT("SEAScore_"&amp;$C221),0),MATCH(K$3,SEACats,0)))</f>
        <v/>
      </c>
      <c r="L221" s="266" t="str">
        <f ca="1">IF($C221="","",INDEX(INDIRECT("MCDAScores_SEA_"&amp;$C221),MATCH('SEA Input'!L225,INDIRECT("SEAScore_"&amp;$C221),0),MATCH(L$3,SEACats,0)))</f>
        <v/>
      </c>
      <c r="M221" s="266" t="str">
        <f ca="1">IF($C221="","",INDEX(INDIRECT("MCDAScores_SEA_"&amp;$C221),MATCH('SEA Input'!M225,INDIRECT("SEAScore_"&amp;$C221),0),MATCH(M$3,SEACats,0)))</f>
        <v/>
      </c>
      <c r="N221" s="266" t="str">
        <f ca="1">IF($C221="","",INDEX(INDIRECT("MCDAScores_SEA_"&amp;$C221),MATCH('SEA Input'!N225,INDIRECT("SEAScore_"&amp;$C221),0),MATCH(N$3,SEACats,0)))</f>
        <v/>
      </c>
      <c r="O221" s="266" t="str">
        <f ca="1">IF($C221="","",INDEX(INDIRECT("MCDAScores_SEA_"&amp;$C221),MATCH('SEA Input'!O225,INDIRECT("SEAScore_"&amp;$C221),0),MATCH(O$3,SEACats,0)))</f>
        <v/>
      </c>
      <c r="P221" s="266" t="str">
        <f ca="1">IF($C221="","",INDEX(INDIRECT("MCDAScores_SEA_"&amp;$C221),MATCH('SEA Input'!P225,INDIRECT("SEAScore_"&amp;$C221),0),MATCH(P$3,SEACats,0)))</f>
        <v/>
      </c>
      <c r="Q221" s="266" t="str">
        <f ca="1">IF($C221="","",INDEX(INDIRECT("MCDAScores_SEA_"&amp;$C221),MATCH('SEA Input'!Q225,INDIRECT("SEAScore_"&amp;$C221),0),MATCH(Q$3,SEACats,0)))</f>
        <v/>
      </c>
      <c r="R221" s="266" t="str">
        <f ca="1">IF($C221="","",INDEX(INDIRECT("MCDAScores_SEA_"&amp;$C221),MATCH('SEA Input'!R225,INDIRECT("SEAScore_"&amp;$C221),0),MATCH(R$3,SEACats,0)))</f>
        <v/>
      </c>
      <c r="S221" s="266" t="str">
        <f ca="1">IF($C221="","",INDEX(INDIRECT("MCDAScores_SEA_"&amp;$C221),MATCH('SEA Input'!S225,INDIRECT("SEAScore_"&amp;$C221),0),MATCH(S$3,SEACats,0)))</f>
        <v/>
      </c>
      <c r="T221" s="266" t="str">
        <f ca="1">IF($C221="","",INDEX(INDIRECT("MCDAScores_SEA_"&amp;$C221),MATCH('SEA Input'!T225,INDIRECT("SEAScore_"&amp;$C221),0),MATCH(T$3,SEACats,0)))</f>
        <v/>
      </c>
    </row>
    <row r="222" spans="1:20" x14ac:dyDescent="0.25">
      <c r="A222" s="309"/>
      <c r="B222" s="309"/>
      <c r="C222" s="265" t="str">
        <f>IF(B220="","","O_Neg")</f>
        <v/>
      </c>
      <c r="D222" s="266" t="str">
        <f ca="1">IF($C222="","",INDEX(INDIRECT("MCDAScores_SEA_"&amp;$C222),MATCH('SEA Input'!D226,INDIRECT("SEAScore_"&amp;$C222),0),MATCH(D$3,SEACats,0)))</f>
        <v/>
      </c>
      <c r="E222" s="266" t="str">
        <f ca="1">IF($C222="","",INDEX(INDIRECT("MCDAScores_SEA_"&amp;$C222),MATCH('SEA Input'!E226,INDIRECT("SEAScore_"&amp;$C222),0),MATCH(E$3,SEACats,0)))</f>
        <v/>
      </c>
      <c r="F222" s="266" t="str">
        <f ca="1">IF($C222="","",INDEX(INDIRECT("MCDAScores_SEA_"&amp;$C222),MATCH('SEA Input'!F226,INDIRECT("SEAScore_"&amp;$C222),0),MATCH(F$3,SEACats,0)))</f>
        <v/>
      </c>
      <c r="G222" s="266" t="str">
        <f ca="1">IF($C222="","",INDEX(INDIRECT("MCDAScores_SEA_"&amp;$C222),MATCH('SEA Input'!G226,INDIRECT("SEAScore_"&amp;$C222),0),MATCH(G$3,SEACats,0)))</f>
        <v/>
      </c>
      <c r="H222" s="266" t="str">
        <f ca="1">IF($C222="","",INDEX(INDIRECT("MCDAScores_SEA_"&amp;$C222),MATCH('SEA Input'!H226,INDIRECT("SEAScore_"&amp;$C222),0),MATCH(H$3,SEACats,0)))</f>
        <v/>
      </c>
      <c r="I222" s="266" t="str">
        <f ca="1">IF($C222="","",INDEX(INDIRECT("MCDAScores_SEA_"&amp;$C222),MATCH('SEA Input'!I226,INDIRECT("SEAScore_"&amp;$C222),0),MATCH(I$3,SEACats,0)))</f>
        <v/>
      </c>
      <c r="J222" s="266" t="str">
        <f ca="1">IF($C222="","",INDEX(INDIRECT("MCDAScores_SEA_"&amp;$C222),MATCH('SEA Input'!J226,INDIRECT("SEAScore_"&amp;$C222),0),MATCH(J$3,SEACats,0)))</f>
        <v/>
      </c>
      <c r="K222" s="266" t="str">
        <f ca="1">IF($C222="","",INDEX(INDIRECT("MCDAScores_SEA_"&amp;$C222),MATCH('SEA Input'!K226,INDIRECT("SEAScore_"&amp;$C222),0),MATCH(K$3,SEACats,0)))</f>
        <v/>
      </c>
      <c r="L222" s="266" t="str">
        <f ca="1">IF($C222="","",INDEX(INDIRECT("MCDAScores_SEA_"&amp;$C222),MATCH('SEA Input'!L226,INDIRECT("SEAScore_"&amp;$C222),0),MATCH(L$3,SEACats,0)))</f>
        <v/>
      </c>
      <c r="M222" s="266" t="str">
        <f ca="1">IF($C222="","",INDEX(INDIRECT("MCDAScores_SEA_"&amp;$C222),MATCH('SEA Input'!M226,INDIRECT("SEAScore_"&amp;$C222),0),MATCH(M$3,SEACats,0)))</f>
        <v/>
      </c>
      <c r="N222" s="266" t="str">
        <f ca="1">IF($C222="","",INDEX(INDIRECT("MCDAScores_SEA_"&amp;$C222),MATCH('SEA Input'!N226,INDIRECT("SEAScore_"&amp;$C222),0),MATCH(N$3,SEACats,0)))</f>
        <v/>
      </c>
      <c r="O222" s="266" t="str">
        <f ca="1">IF($C222="","",INDEX(INDIRECT("MCDAScores_SEA_"&amp;$C222),MATCH('SEA Input'!O226,INDIRECT("SEAScore_"&amp;$C222),0),MATCH(O$3,SEACats,0)))</f>
        <v/>
      </c>
      <c r="P222" s="266" t="str">
        <f ca="1">IF($C222="","",INDEX(INDIRECT("MCDAScores_SEA_"&amp;$C222),MATCH('SEA Input'!P226,INDIRECT("SEAScore_"&amp;$C222),0),MATCH(P$3,SEACats,0)))</f>
        <v/>
      </c>
      <c r="Q222" s="266" t="str">
        <f ca="1">IF($C222="","",INDEX(INDIRECT("MCDAScores_SEA_"&amp;$C222),MATCH('SEA Input'!Q226,INDIRECT("SEAScore_"&amp;$C222),0),MATCH(Q$3,SEACats,0)))</f>
        <v/>
      </c>
      <c r="R222" s="266" t="str">
        <f ca="1">IF($C222="","",INDEX(INDIRECT("MCDAScores_SEA_"&amp;$C222),MATCH('SEA Input'!R226,INDIRECT("SEAScore_"&amp;$C222),0),MATCH(R$3,SEACats,0)))</f>
        <v/>
      </c>
      <c r="S222" s="266" t="str">
        <f ca="1">IF($C222="","",INDEX(INDIRECT("MCDAScores_SEA_"&amp;$C222),MATCH('SEA Input'!S226,INDIRECT("SEAScore_"&amp;$C222),0),MATCH(S$3,SEACats,0)))</f>
        <v/>
      </c>
      <c r="T222" s="266" t="str">
        <f ca="1">IF($C222="","",INDEX(INDIRECT("MCDAScores_SEA_"&amp;$C222),MATCH('SEA Input'!T226,INDIRECT("SEAScore_"&amp;$C222),0),MATCH(T$3,SEACats,0)))</f>
        <v/>
      </c>
    </row>
    <row r="223" spans="1:20" x14ac:dyDescent="0.25">
      <c r="A223" s="309"/>
      <c r="B223" s="309"/>
      <c r="C223" s="265" t="str">
        <f>IF(B220="","","O_Pos")</f>
        <v/>
      </c>
      <c r="D223" s="266" t="str">
        <f ca="1">IF($C223="","",INDEX(INDIRECT("MCDAScores_SEA_"&amp;$C223),MATCH('SEA Input'!D227,INDIRECT("SEAScore_"&amp;$C223),0),MATCH(D$3,SEACats,0)))</f>
        <v/>
      </c>
      <c r="E223" s="266" t="str">
        <f ca="1">IF($C223="","",INDEX(INDIRECT("MCDAScores_SEA_"&amp;$C223),MATCH('SEA Input'!E227,INDIRECT("SEAScore_"&amp;$C223),0),MATCH(E$3,SEACats,0)))</f>
        <v/>
      </c>
      <c r="F223" s="266" t="str">
        <f ca="1">IF($C223="","",INDEX(INDIRECT("MCDAScores_SEA_"&amp;$C223),MATCH('SEA Input'!F227,INDIRECT("SEAScore_"&amp;$C223),0),MATCH(F$3,SEACats,0)))</f>
        <v/>
      </c>
      <c r="G223" s="266" t="str">
        <f ca="1">IF($C223="","",INDEX(INDIRECT("MCDAScores_SEA_"&amp;$C223),MATCH('SEA Input'!G227,INDIRECT("SEAScore_"&amp;$C223),0),MATCH(G$3,SEACats,0)))</f>
        <v/>
      </c>
      <c r="H223" s="266" t="str">
        <f ca="1">IF($C223="","",INDEX(INDIRECT("MCDAScores_SEA_"&amp;$C223),MATCH('SEA Input'!H227,INDIRECT("SEAScore_"&amp;$C223),0),MATCH(H$3,SEACats,0)))</f>
        <v/>
      </c>
      <c r="I223" s="266" t="str">
        <f ca="1">IF($C223="","",INDEX(INDIRECT("MCDAScores_SEA_"&amp;$C223),MATCH('SEA Input'!I227,INDIRECT("SEAScore_"&amp;$C223),0),MATCH(I$3,SEACats,0)))</f>
        <v/>
      </c>
      <c r="J223" s="266" t="str">
        <f ca="1">IF($C223="","",INDEX(INDIRECT("MCDAScores_SEA_"&amp;$C223),MATCH('SEA Input'!J227,INDIRECT("SEAScore_"&amp;$C223),0),MATCH(J$3,SEACats,0)))</f>
        <v/>
      </c>
      <c r="K223" s="266" t="str">
        <f ca="1">IF($C223="","",INDEX(INDIRECT("MCDAScores_SEA_"&amp;$C223),MATCH('SEA Input'!K227,INDIRECT("SEAScore_"&amp;$C223),0),MATCH(K$3,SEACats,0)))</f>
        <v/>
      </c>
      <c r="L223" s="266" t="str">
        <f ca="1">IF($C223="","",INDEX(INDIRECT("MCDAScores_SEA_"&amp;$C223),MATCH('SEA Input'!L227,INDIRECT("SEAScore_"&amp;$C223),0),MATCH(L$3,SEACats,0)))</f>
        <v/>
      </c>
      <c r="M223" s="266" t="str">
        <f ca="1">IF($C223="","",INDEX(INDIRECT("MCDAScores_SEA_"&amp;$C223),MATCH('SEA Input'!M227,INDIRECT("SEAScore_"&amp;$C223),0),MATCH(M$3,SEACats,0)))</f>
        <v/>
      </c>
      <c r="N223" s="266" t="str">
        <f ca="1">IF($C223="","",INDEX(INDIRECT("MCDAScores_SEA_"&amp;$C223),MATCH('SEA Input'!N227,INDIRECT("SEAScore_"&amp;$C223),0),MATCH(N$3,SEACats,0)))</f>
        <v/>
      </c>
      <c r="O223" s="266" t="str">
        <f ca="1">IF($C223="","",INDEX(INDIRECT("MCDAScores_SEA_"&amp;$C223),MATCH('SEA Input'!O227,INDIRECT("SEAScore_"&amp;$C223),0),MATCH(O$3,SEACats,0)))</f>
        <v/>
      </c>
      <c r="P223" s="266" t="str">
        <f ca="1">IF($C223="","",INDEX(INDIRECT("MCDAScores_SEA_"&amp;$C223),MATCH('SEA Input'!P227,INDIRECT("SEAScore_"&amp;$C223),0),MATCH(P$3,SEACats,0)))</f>
        <v/>
      </c>
      <c r="Q223" s="266" t="str">
        <f ca="1">IF($C223="","",INDEX(INDIRECT("MCDAScores_SEA_"&amp;$C223),MATCH('SEA Input'!Q227,INDIRECT("SEAScore_"&amp;$C223),0),MATCH(Q$3,SEACats,0)))</f>
        <v/>
      </c>
      <c r="R223" s="266" t="str">
        <f ca="1">IF($C223="","",INDEX(INDIRECT("MCDAScores_SEA_"&amp;$C223),MATCH('SEA Input'!R227,INDIRECT("SEAScore_"&amp;$C223),0),MATCH(R$3,SEACats,0)))</f>
        <v/>
      </c>
      <c r="S223" s="266" t="str">
        <f ca="1">IF($C223="","",INDEX(INDIRECT("MCDAScores_SEA_"&amp;$C223),MATCH('SEA Input'!S227,INDIRECT("SEAScore_"&amp;$C223),0),MATCH(S$3,SEACats,0)))</f>
        <v/>
      </c>
      <c r="T223" s="266" t="str">
        <f ca="1">IF($C223="","",INDEX(INDIRECT("MCDAScores_SEA_"&amp;$C223),MATCH('SEA Input'!T227,INDIRECT("SEAScore_"&amp;$C223),0),MATCH(T$3,SEACats,0)))</f>
        <v/>
      </c>
    </row>
    <row r="224" spans="1:20" x14ac:dyDescent="0.25">
      <c r="A224" s="308" t="str">
        <f>IF('SEA Input'!C228="","",'SEA Input'!A228)</f>
        <v/>
      </c>
      <c r="B224" s="309" t="str">
        <f>IF('SEA Input'!C228="","",'SEA Input'!C228)</f>
        <v/>
      </c>
      <c r="C224" s="265" t="str">
        <f>IF(B224="","","C_Neg")</f>
        <v/>
      </c>
      <c r="D224" s="266" t="str">
        <f ca="1">IF($C224="","",INDEX(INDIRECT("MCDAScores_SEA_"&amp;$C224),MATCH('SEA Input'!D228,INDIRECT("SEAScore_"&amp;$C224),0),MATCH(D$3,SEACats,0)))</f>
        <v/>
      </c>
      <c r="E224" s="266" t="str">
        <f ca="1">IF($C224="","",INDEX(INDIRECT("MCDAScores_SEA_"&amp;$C224),MATCH('SEA Input'!E228,INDIRECT("SEAScore_"&amp;$C224),0),MATCH(E$3,SEACats,0)))</f>
        <v/>
      </c>
      <c r="F224" s="266" t="str">
        <f ca="1">IF($C224="","",INDEX(INDIRECT("MCDAScores_SEA_"&amp;$C224),MATCH('SEA Input'!F228,INDIRECT("SEAScore_"&amp;$C224),0),MATCH(F$3,SEACats,0)))</f>
        <v/>
      </c>
      <c r="G224" s="266" t="str">
        <f ca="1">IF($C224="","",INDEX(INDIRECT("MCDAScores_SEA_"&amp;$C224),MATCH('SEA Input'!G228,INDIRECT("SEAScore_"&amp;$C224),0),MATCH(G$3,SEACats,0)))</f>
        <v/>
      </c>
      <c r="H224" s="266" t="str">
        <f ca="1">IF($C224="","",INDEX(INDIRECT("MCDAScores_SEA_"&amp;$C224),MATCH('SEA Input'!H228,INDIRECT("SEAScore_"&amp;$C224),0),MATCH(H$3,SEACats,0)))</f>
        <v/>
      </c>
      <c r="I224" s="266" t="str">
        <f ca="1">IF($C224="","",INDEX(INDIRECT("MCDAScores_SEA_"&amp;$C224),MATCH('SEA Input'!I228,INDIRECT("SEAScore_"&amp;$C224),0),MATCH(I$3,SEACats,0)))</f>
        <v/>
      </c>
      <c r="J224" s="266" t="str">
        <f ca="1">IF($C224="","",INDEX(INDIRECT("MCDAScores_SEA_"&amp;$C224),MATCH('SEA Input'!J228,INDIRECT("SEAScore_"&amp;$C224),0),MATCH(J$3,SEACats,0)))</f>
        <v/>
      </c>
      <c r="K224" s="266" t="str">
        <f ca="1">IF($C224="","",INDEX(INDIRECT("MCDAScores_SEA_"&amp;$C224),MATCH('SEA Input'!K228,INDIRECT("SEAScore_"&amp;$C224),0),MATCH(K$3,SEACats,0)))</f>
        <v/>
      </c>
      <c r="L224" s="266" t="str">
        <f ca="1">IF($C224="","",INDEX(INDIRECT("MCDAScores_SEA_"&amp;$C224),MATCH('SEA Input'!L228,INDIRECT("SEAScore_"&amp;$C224),0),MATCH(L$3,SEACats,0)))</f>
        <v/>
      </c>
      <c r="M224" s="266" t="str">
        <f ca="1">IF($C224="","",INDEX(INDIRECT("MCDAScores_SEA_"&amp;$C224),MATCH('SEA Input'!M228,INDIRECT("SEAScore_"&amp;$C224),0),MATCH(M$3,SEACats,0)))</f>
        <v/>
      </c>
      <c r="N224" s="266" t="str">
        <f ca="1">IF($C224="","",INDEX(INDIRECT("MCDAScores_SEA_"&amp;$C224),MATCH('SEA Input'!N228,INDIRECT("SEAScore_"&amp;$C224),0),MATCH(N$3,SEACats,0)))</f>
        <v/>
      </c>
      <c r="O224" s="266" t="str">
        <f ca="1">IF($C224="","",INDEX(INDIRECT("MCDAScores_SEA_"&amp;$C224),MATCH('SEA Input'!O228,INDIRECT("SEAScore_"&amp;$C224),0),MATCH(O$3,SEACats,0)))</f>
        <v/>
      </c>
      <c r="P224" s="266" t="str">
        <f ca="1">IF($C224="","",INDEX(INDIRECT("MCDAScores_SEA_"&amp;$C224),MATCH('SEA Input'!P228,INDIRECT("SEAScore_"&amp;$C224),0),MATCH(P$3,SEACats,0)))</f>
        <v/>
      </c>
      <c r="Q224" s="266" t="str">
        <f ca="1">IF($C224="","",INDEX(INDIRECT("MCDAScores_SEA_"&amp;$C224),MATCH('SEA Input'!Q228,INDIRECT("SEAScore_"&amp;$C224),0),MATCH(Q$3,SEACats,0)))</f>
        <v/>
      </c>
      <c r="R224" s="266" t="str">
        <f ca="1">IF($C224="","",INDEX(INDIRECT("MCDAScores_SEA_"&amp;$C224),MATCH('SEA Input'!R228,INDIRECT("SEAScore_"&amp;$C224),0),MATCH(R$3,SEACats,0)))</f>
        <v/>
      </c>
      <c r="S224" s="266" t="str">
        <f ca="1">IF($C224="","",INDEX(INDIRECT("MCDAScores_SEA_"&amp;$C224),MATCH('SEA Input'!S228,INDIRECT("SEAScore_"&amp;$C224),0),MATCH(S$3,SEACats,0)))</f>
        <v/>
      </c>
      <c r="T224" s="266" t="str">
        <f ca="1">IF($C224="","",INDEX(INDIRECT("MCDAScores_SEA_"&amp;$C224),MATCH('SEA Input'!T228,INDIRECT("SEAScore_"&amp;$C224),0),MATCH(T$3,SEACats,0)))</f>
        <v/>
      </c>
    </row>
    <row r="225" spans="1:20" x14ac:dyDescent="0.25">
      <c r="A225" s="309"/>
      <c r="B225" s="309"/>
      <c r="C225" s="265" t="str">
        <f>IF(B224="","","C_Pos")</f>
        <v/>
      </c>
      <c r="D225" s="266" t="str">
        <f ca="1">IF($C225="","",INDEX(INDIRECT("MCDAScores_SEA_"&amp;$C225),MATCH('SEA Input'!D229,INDIRECT("SEAScore_"&amp;$C225),0),MATCH(D$3,SEACats,0)))</f>
        <v/>
      </c>
      <c r="E225" s="266" t="str">
        <f ca="1">IF($C225="","",INDEX(INDIRECT("MCDAScores_SEA_"&amp;$C225),MATCH('SEA Input'!E229,INDIRECT("SEAScore_"&amp;$C225),0),MATCH(E$3,SEACats,0)))</f>
        <v/>
      </c>
      <c r="F225" s="266" t="str">
        <f ca="1">IF($C225="","",INDEX(INDIRECT("MCDAScores_SEA_"&amp;$C225),MATCH('SEA Input'!F229,INDIRECT("SEAScore_"&amp;$C225),0),MATCH(F$3,SEACats,0)))</f>
        <v/>
      </c>
      <c r="G225" s="266" t="str">
        <f ca="1">IF($C225="","",INDEX(INDIRECT("MCDAScores_SEA_"&amp;$C225),MATCH('SEA Input'!G229,INDIRECT("SEAScore_"&amp;$C225),0),MATCH(G$3,SEACats,0)))</f>
        <v/>
      </c>
      <c r="H225" s="266" t="str">
        <f ca="1">IF($C225="","",INDEX(INDIRECT("MCDAScores_SEA_"&amp;$C225),MATCH('SEA Input'!H229,INDIRECT("SEAScore_"&amp;$C225),0),MATCH(H$3,SEACats,0)))</f>
        <v/>
      </c>
      <c r="I225" s="266" t="str">
        <f ca="1">IF($C225="","",INDEX(INDIRECT("MCDAScores_SEA_"&amp;$C225),MATCH('SEA Input'!I229,INDIRECT("SEAScore_"&amp;$C225),0),MATCH(I$3,SEACats,0)))</f>
        <v/>
      </c>
      <c r="J225" s="266" t="str">
        <f ca="1">IF($C225="","",INDEX(INDIRECT("MCDAScores_SEA_"&amp;$C225),MATCH('SEA Input'!J229,INDIRECT("SEAScore_"&amp;$C225),0),MATCH(J$3,SEACats,0)))</f>
        <v/>
      </c>
      <c r="K225" s="266" t="str">
        <f ca="1">IF($C225="","",INDEX(INDIRECT("MCDAScores_SEA_"&amp;$C225),MATCH('SEA Input'!K229,INDIRECT("SEAScore_"&amp;$C225),0),MATCH(K$3,SEACats,0)))</f>
        <v/>
      </c>
      <c r="L225" s="266" t="str">
        <f ca="1">IF($C225="","",INDEX(INDIRECT("MCDAScores_SEA_"&amp;$C225),MATCH('SEA Input'!L229,INDIRECT("SEAScore_"&amp;$C225),0),MATCH(L$3,SEACats,0)))</f>
        <v/>
      </c>
      <c r="M225" s="266" t="str">
        <f ca="1">IF($C225="","",INDEX(INDIRECT("MCDAScores_SEA_"&amp;$C225),MATCH('SEA Input'!M229,INDIRECT("SEAScore_"&amp;$C225),0),MATCH(M$3,SEACats,0)))</f>
        <v/>
      </c>
      <c r="N225" s="266" t="str">
        <f ca="1">IF($C225="","",INDEX(INDIRECT("MCDAScores_SEA_"&amp;$C225),MATCH('SEA Input'!N229,INDIRECT("SEAScore_"&amp;$C225),0),MATCH(N$3,SEACats,0)))</f>
        <v/>
      </c>
      <c r="O225" s="266" t="str">
        <f ca="1">IF($C225="","",INDEX(INDIRECT("MCDAScores_SEA_"&amp;$C225),MATCH('SEA Input'!O229,INDIRECT("SEAScore_"&amp;$C225),0),MATCH(O$3,SEACats,0)))</f>
        <v/>
      </c>
      <c r="P225" s="266" t="str">
        <f ca="1">IF($C225="","",INDEX(INDIRECT("MCDAScores_SEA_"&amp;$C225),MATCH('SEA Input'!P229,INDIRECT("SEAScore_"&amp;$C225),0),MATCH(P$3,SEACats,0)))</f>
        <v/>
      </c>
      <c r="Q225" s="266" t="str">
        <f ca="1">IF($C225="","",INDEX(INDIRECT("MCDAScores_SEA_"&amp;$C225),MATCH('SEA Input'!Q229,INDIRECT("SEAScore_"&amp;$C225),0),MATCH(Q$3,SEACats,0)))</f>
        <v/>
      </c>
      <c r="R225" s="266" t="str">
        <f ca="1">IF($C225="","",INDEX(INDIRECT("MCDAScores_SEA_"&amp;$C225),MATCH('SEA Input'!R229,INDIRECT("SEAScore_"&amp;$C225),0),MATCH(R$3,SEACats,0)))</f>
        <v/>
      </c>
      <c r="S225" s="266" t="str">
        <f ca="1">IF($C225="","",INDEX(INDIRECT("MCDAScores_SEA_"&amp;$C225),MATCH('SEA Input'!S229,INDIRECT("SEAScore_"&amp;$C225),0),MATCH(S$3,SEACats,0)))</f>
        <v/>
      </c>
      <c r="T225" s="266" t="str">
        <f ca="1">IF($C225="","",INDEX(INDIRECT("MCDAScores_SEA_"&amp;$C225),MATCH('SEA Input'!T229,INDIRECT("SEAScore_"&amp;$C225),0),MATCH(T$3,SEACats,0)))</f>
        <v/>
      </c>
    </row>
    <row r="226" spans="1:20" x14ac:dyDescent="0.25">
      <c r="A226" s="309"/>
      <c r="B226" s="309"/>
      <c r="C226" s="265" t="str">
        <f>IF(B224="","","O_Neg")</f>
        <v/>
      </c>
      <c r="D226" s="266" t="str">
        <f ca="1">IF($C226="","",INDEX(INDIRECT("MCDAScores_SEA_"&amp;$C226),MATCH('SEA Input'!D230,INDIRECT("SEAScore_"&amp;$C226),0),MATCH(D$3,SEACats,0)))</f>
        <v/>
      </c>
      <c r="E226" s="266" t="str">
        <f ca="1">IF($C226="","",INDEX(INDIRECT("MCDAScores_SEA_"&amp;$C226),MATCH('SEA Input'!E230,INDIRECT("SEAScore_"&amp;$C226),0),MATCH(E$3,SEACats,0)))</f>
        <v/>
      </c>
      <c r="F226" s="266" t="str">
        <f ca="1">IF($C226="","",INDEX(INDIRECT("MCDAScores_SEA_"&amp;$C226),MATCH('SEA Input'!F230,INDIRECT("SEAScore_"&amp;$C226),0),MATCH(F$3,SEACats,0)))</f>
        <v/>
      </c>
      <c r="G226" s="266" t="str">
        <f ca="1">IF($C226="","",INDEX(INDIRECT("MCDAScores_SEA_"&amp;$C226),MATCH('SEA Input'!G230,INDIRECT("SEAScore_"&amp;$C226),0),MATCH(G$3,SEACats,0)))</f>
        <v/>
      </c>
      <c r="H226" s="266" t="str">
        <f ca="1">IF($C226="","",INDEX(INDIRECT("MCDAScores_SEA_"&amp;$C226),MATCH('SEA Input'!H230,INDIRECT("SEAScore_"&amp;$C226),0),MATCH(H$3,SEACats,0)))</f>
        <v/>
      </c>
      <c r="I226" s="266" t="str">
        <f ca="1">IF($C226="","",INDEX(INDIRECT("MCDAScores_SEA_"&amp;$C226),MATCH('SEA Input'!I230,INDIRECT("SEAScore_"&amp;$C226),0),MATCH(I$3,SEACats,0)))</f>
        <v/>
      </c>
      <c r="J226" s="266" t="str">
        <f ca="1">IF($C226="","",INDEX(INDIRECT("MCDAScores_SEA_"&amp;$C226),MATCH('SEA Input'!J230,INDIRECT("SEAScore_"&amp;$C226),0),MATCH(J$3,SEACats,0)))</f>
        <v/>
      </c>
      <c r="K226" s="266" t="str">
        <f ca="1">IF($C226="","",INDEX(INDIRECT("MCDAScores_SEA_"&amp;$C226),MATCH('SEA Input'!K230,INDIRECT("SEAScore_"&amp;$C226),0),MATCH(K$3,SEACats,0)))</f>
        <v/>
      </c>
      <c r="L226" s="266" t="str">
        <f ca="1">IF($C226="","",INDEX(INDIRECT("MCDAScores_SEA_"&amp;$C226),MATCH('SEA Input'!L230,INDIRECT("SEAScore_"&amp;$C226),0),MATCH(L$3,SEACats,0)))</f>
        <v/>
      </c>
      <c r="M226" s="266" t="str">
        <f ca="1">IF($C226="","",INDEX(INDIRECT("MCDAScores_SEA_"&amp;$C226),MATCH('SEA Input'!M230,INDIRECT("SEAScore_"&amp;$C226),0),MATCH(M$3,SEACats,0)))</f>
        <v/>
      </c>
      <c r="N226" s="266" t="str">
        <f ca="1">IF($C226="","",INDEX(INDIRECT("MCDAScores_SEA_"&amp;$C226),MATCH('SEA Input'!N230,INDIRECT("SEAScore_"&amp;$C226),0),MATCH(N$3,SEACats,0)))</f>
        <v/>
      </c>
      <c r="O226" s="266" t="str">
        <f ca="1">IF($C226="","",INDEX(INDIRECT("MCDAScores_SEA_"&amp;$C226),MATCH('SEA Input'!O230,INDIRECT("SEAScore_"&amp;$C226),0),MATCH(O$3,SEACats,0)))</f>
        <v/>
      </c>
      <c r="P226" s="266" t="str">
        <f ca="1">IF($C226="","",INDEX(INDIRECT("MCDAScores_SEA_"&amp;$C226),MATCH('SEA Input'!P230,INDIRECT("SEAScore_"&amp;$C226),0),MATCH(P$3,SEACats,0)))</f>
        <v/>
      </c>
      <c r="Q226" s="266" t="str">
        <f ca="1">IF($C226="","",INDEX(INDIRECT("MCDAScores_SEA_"&amp;$C226),MATCH('SEA Input'!Q230,INDIRECT("SEAScore_"&amp;$C226),0),MATCH(Q$3,SEACats,0)))</f>
        <v/>
      </c>
      <c r="R226" s="266" t="str">
        <f ca="1">IF($C226="","",INDEX(INDIRECT("MCDAScores_SEA_"&amp;$C226),MATCH('SEA Input'!R230,INDIRECT("SEAScore_"&amp;$C226),0),MATCH(R$3,SEACats,0)))</f>
        <v/>
      </c>
      <c r="S226" s="266" t="str">
        <f ca="1">IF($C226="","",INDEX(INDIRECT("MCDAScores_SEA_"&amp;$C226),MATCH('SEA Input'!S230,INDIRECT("SEAScore_"&amp;$C226),0),MATCH(S$3,SEACats,0)))</f>
        <v/>
      </c>
      <c r="T226" s="266" t="str">
        <f ca="1">IF($C226="","",INDEX(INDIRECT("MCDAScores_SEA_"&amp;$C226),MATCH('SEA Input'!T230,INDIRECT("SEAScore_"&amp;$C226),0),MATCH(T$3,SEACats,0)))</f>
        <v/>
      </c>
    </row>
    <row r="227" spans="1:20" x14ac:dyDescent="0.25">
      <c r="A227" s="309"/>
      <c r="B227" s="309"/>
      <c r="C227" s="265" t="str">
        <f>IF(B224="","","O_Pos")</f>
        <v/>
      </c>
      <c r="D227" s="266" t="str">
        <f ca="1">IF($C227="","",INDEX(INDIRECT("MCDAScores_SEA_"&amp;$C227),MATCH('SEA Input'!D231,INDIRECT("SEAScore_"&amp;$C227),0),MATCH(D$3,SEACats,0)))</f>
        <v/>
      </c>
      <c r="E227" s="266" t="str">
        <f ca="1">IF($C227="","",INDEX(INDIRECT("MCDAScores_SEA_"&amp;$C227),MATCH('SEA Input'!E231,INDIRECT("SEAScore_"&amp;$C227),0),MATCH(E$3,SEACats,0)))</f>
        <v/>
      </c>
      <c r="F227" s="266" t="str">
        <f ca="1">IF($C227="","",INDEX(INDIRECT("MCDAScores_SEA_"&amp;$C227),MATCH('SEA Input'!F231,INDIRECT("SEAScore_"&amp;$C227),0),MATCH(F$3,SEACats,0)))</f>
        <v/>
      </c>
      <c r="G227" s="266" t="str">
        <f ca="1">IF($C227="","",INDEX(INDIRECT("MCDAScores_SEA_"&amp;$C227),MATCH('SEA Input'!G231,INDIRECT("SEAScore_"&amp;$C227),0),MATCH(G$3,SEACats,0)))</f>
        <v/>
      </c>
      <c r="H227" s="266" t="str">
        <f ca="1">IF($C227="","",INDEX(INDIRECT("MCDAScores_SEA_"&amp;$C227),MATCH('SEA Input'!H231,INDIRECT("SEAScore_"&amp;$C227),0),MATCH(H$3,SEACats,0)))</f>
        <v/>
      </c>
      <c r="I227" s="266" t="str">
        <f ca="1">IF($C227="","",INDEX(INDIRECT("MCDAScores_SEA_"&amp;$C227),MATCH('SEA Input'!I231,INDIRECT("SEAScore_"&amp;$C227),0),MATCH(I$3,SEACats,0)))</f>
        <v/>
      </c>
      <c r="J227" s="266" t="str">
        <f ca="1">IF($C227="","",INDEX(INDIRECT("MCDAScores_SEA_"&amp;$C227),MATCH('SEA Input'!J231,INDIRECT("SEAScore_"&amp;$C227),0),MATCH(J$3,SEACats,0)))</f>
        <v/>
      </c>
      <c r="K227" s="266" t="str">
        <f ca="1">IF($C227="","",INDEX(INDIRECT("MCDAScores_SEA_"&amp;$C227),MATCH('SEA Input'!K231,INDIRECT("SEAScore_"&amp;$C227),0),MATCH(K$3,SEACats,0)))</f>
        <v/>
      </c>
      <c r="L227" s="266" t="str">
        <f ca="1">IF($C227="","",INDEX(INDIRECT("MCDAScores_SEA_"&amp;$C227),MATCH('SEA Input'!L231,INDIRECT("SEAScore_"&amp;$C227),0),MATCH(L$3,SEACats,0)))</f>
        <v/>
      </c>
      <c r="M227" s="266" t="str">
        <f ca="1">IF($C227="","",INDEX(INDIRECT("MCDAScores_SEA_"&amp;$C227),MATCH('SEA Input'!M231,INDIRECT("SEAScore_"&amp;$C227),0),MATCH(M$3,SEACats,0)))</f>
        <v/>
      </c>
      <c r="N227" s="266" t="str">
        <f ca="1">IF($C227="","",INDEX(INDIRECT("MCDAScores_SEA_"&amp;$C227),MATCH('SEA Input'!N231,INDIRECT("SEAScore_"&amp;$C227),0),MATCH(N$3,SEACats,0)))</f>
        <v/>
      </c>
      <c r="O227" s="266" t="str">
        <f ca="1">IF($C227="","",INDEX(INDIRECT("MCDAScores_SEA_"&amp;$C227),MATCH('SEA Input'!O231,INDIRECT("SEAScore_"&amp;$C227),0),MATCH(O$3,SEACats,0)))</f>
        <v/>
      </c>
      <c r="P227" s="266" t="str">
        <f ca="1">IF($C227="","",INDEX(INDIRECT("MCDAScores_SEA_"&amp;$C227),MATCH('SEA Input'!P231,INDIRECT("SEAScore_"&amp;$C227),0),MATCH(P$3,SEACats,0)))</f>
        <v/>
      </c>
      <c r="Q227" s="266" t="str">
        <f ca="1">IF($C227="","",INDEX(INDIRECT("MCDAScores_SEA_"&amp;$C227),MATCH('SEA Input'!Q231,INDIRECT("SEAScore_"&amp;$C227),0),MATCH(Q$3,SEACats,0)))</f>
        <v/>
      </c>
      <c r="R227" s="266" t="str">
        <f ca="1">IF($C227="","",INDEX(INDIRECT("MCDAScores_SEA_"&amp;$C227),MATCH('SEA Input'!R231,INDIRECT("SEAScore_"&amp;$C227),0),MATCH(R$3,SEACats,0)))</f>
        <v/>
      </c>
      <c r="S227" s="266" t="str">
        <f ca="1">IF($C227="","",INDEX(INDIRECT("MCDAScores_SEA_"&amp;$C227),MATCH('SEA Input'!S231,INDIRECT("SEAScore_"&amp;$C227),0),MATCH(S$3,SEACats,0)))</f>
        <v/>
      </c>
      <c r="T227" s="266" t="str">
        <f ca="1">IF($C227="","",INDEX(INDIRECT("MCDAScores_SEA_"&amp;$C227),MATCH('SEA Input'!T231,INDIRECT("SEAScore_"&amp;$C227),0),MATCH(T$3,SEACats,0)))</f>
        <v/>
      </c>
    </row>
    <row r="228" spans="1:20" x14ac:dyDescent="0.25">
      <c r="A228" s="308" t="str">
        <f>IF('SEA Input'!C232="","",'SEA Input'!A232)</f>
        <v/>
      </c>
      <c r="B228" s="309" t="str">
        <f>IF('SEA Input'!C232="","",'SEA Input'!C232)</f>
        <v/>
      </c>
      <c r="C228" s="265" t="str">
        <f>IF(B228="","","C_Neg")</f>
        <v/>
      </c>
      <c r="D228" s="266" t="str">
        <f ca="1">IF($C228="","",INDEX(INDIRECT("MCDAScores_SEA_"&amp;$C228),MATCH('SEA Input'!D232,INDIRECT("SEAScore_"&amp;$C228),0),MATCH(D$3,SEACats,0)))</f>
        <v/>
      </c>
      <c r="E228" s="266" t="str">
        <f ca="1">IF($C228="","",INDEX(INDIRECT("MCDAScores_SEA_"&amp;$C228),MATCH('SEA Input'!E232,INDIRECT("SEAScore_"&amp;$C228),0),MATCH(E$3,SEACats,0)))</f>
        <v/>
      </c>
      <c r="F228" s="266" t="str">
        <f ca="1">IF($C228="","",INDEX(INDIRECT("MCDAScores_SEA_"&amp;$C228),MATCH('SEA Input'!F232,INDIRECT("SEAScore_"&amp;$C228),0),MATCH(F$3,SEACats,0)))</f>
        <v/>
      </c>
      <c r="G228" s="266" t="str">
        <f ca="1">IF($C228="","",INDEX(INDIRECT("MCDAScores_SEA_"&amp;$C228),MATCH('SEA Input'!G232,INDIRECT("SEAScore_"&amp;$C228),0),MATCH(G$3,SEACats,0)))</f>
        <v/>
      </c>
      <c r="H228" s="266" t="str">
        <f ca="1">IF($C228="","",INDEX(INDIRECT("MCDAScores_SEA_"&amp;$C228),MATCH('SEA Input'!H232,INDIRECT("SEAScore_"&amp;$C228),0),MATCH(H$3,SEACats,0)))</f>
        <v/>
      </c>
      <c r="I228" s="266" t="str">
        <f ca="1">IF($C228="","",INDEX(INDIRECT("MCDAScores_SEA_"&amp;$C228),MATCH('SEA Input'!I232,INDIRECT("SEAScore_"&amp;$C228),0),MATCH(I$3,SEACats,0)))</f>
        <v/>
      </c>
      <c r="J228" s="266" t="str">
        <f ca="1">IF($C228="","",INDEX(INDIRECT("MCDAScores_SEA_"&amp;$C228),MATCH('SEA Input'!J232,INDIRECT("SEAScore_"&amp;$C228),0),MATCH(J$3,SEACats,0)))</f>
        <v/>
      </c>
      <c r="K228" s="266" t="str">
        <f ca="1">IF($C228="","",INDEX(INDIRECT("MCDAScores_SEA_"&amp;$C228),MATCH('SEA Input'!K232,INDIRECT("SEAScore_"&amp;$C228),0),MATCH(K$3,SEACats,0)))</f>
        <v/>
      </c>
      <c r="L228" s="266" t="str">
        <f ca="1">IF($C228="","",INDEX(INDIRECT("MCDAScores_SEA_"&amp;$C228),MATCH('SEA Input'!L232,INDIRECT("SEAScore_"&amp;$C228),0),MATCH(L$3,SEACats,0)))</f>
        <v/>
      </c>
      <c r="M228" s="266" t="str">
        <f ca="1">IF($C228="","",INDEX(INDIRECT("MCDAScores_SEA_"&amp;$C228),MATCH('SEA Input'!M232,INDIRECT("SEAScore_"&amp;$C228),0),MATCH(M$3,SEACats,0)))</f>
        <v/>
      </c>
      <c r="N228" s="266" t="str">
        <f ca="1">IF($C228="","",INDEX(INDIRECT("MCDAScores_SEA_"&amp;$C228),MATCH('SEA Input'!N232,INDIRECT("SEAScore_"&amp;$C228),0),MATCH(N$3,SEACats,0)))</f>
        <v/>
      </c>
      <c r="O228" s="266" t="str">
        <f ca="1">IF($C228="","",INDEX(INDIRECT("MCDAScores_SEA_"&amp;$C228),MATCH('SEA Input'!O232,INDIRECT("SEAScore_"&amp;$C228),0),MATCH(O$3,SEACats,0)))</f>
        <v/>
      </c>
      <c r="P228" s="266" t="str">
        <f ca="1">IF($C228="","",INDEX(INDIRECT("MCDAScores_SEA_"&amp;$C228),MATCH('SEA Input'!P232,INDIRECT("SEAScore_"&amp;$C228),0),MATCH(P$3,SEACats,0)))</f>
        <v/>
      </c>
      <c r="Q228" s="266" t="str">
        <f ca="1">IF($C228="","",INDEX(INDIRECT("MCDAScores_SEA_"&amp;$C228),MATCH('SEA Input'!Q232,INDIRECT("SEAScore_"&amp;$C228),0),MATCH(Q$3,SEACats,0)))</f>
        <v/>
      </c>
      <c r="R228" s="266" t="str">
        <f ca="1">IF($C228="","",INDEX(INDIRECT("MCDAScores_SEA_"&amp;$C228),MATCH('SEA Input'!R232,INDIRECT("SEAScore_"&amp;$C228),0),MATCH(R$3,SEACats,0)))</f>
        <v/>
      </c>
      <c r="S228" s="266" t="str">
        <f ca="1">IF($C228="","",INDEX(INDIRECT("MCDAScores_SEA_"&amp;$C228),MATCH('SEA Input'!S232,INDIRECT("SEAScore_"&amp;$C228),0),MATCH(S$3,SEACats,0)))</f>
        <v/>
      </c>
      <c r="T228" s="266" t="str">
        <f ca="1">IF($C228="","",INDEX(INDIRECT("MCDAScores_SEA_"&amp;$C228),MATCH('SEA Input'!T232,INDIRECT("SEAScore_"&amp;$C228),0),MATCH(T$3,SEACats,0)))</f>
        <v/>
      </c>
    </row>
    <row r="229" spans="1:20" x14ac:dyDescent="0.25">
      <c r="A229" s="309"/>
      <c r="B229" s="309"/>
      <c r="C229" s="265" t="str">
        <f>IF(B228="","","C_Pos")</f>
        <v/>
      </c>
      <c r="D229" s="266" t="str">
        <f ca="1">IF($C229="","",INDEX(INDIRECT("MCDAScores_SEA_"&amp;$C229),MATCH('SEA Input'!D233,INDIRECT("SEAScore_"&amp;$C229),0),MATCH(D$3,SEACats,0)))</f>
        <v/>
      </c>
      <c r="E229" s="266" t="str">
        <f ca="1">IF($C229="","",INDEX(INDIRECT("MCDAScores_SEA_"&amp;$C229),MATCH('SEA Input'!E233,INDIRECT("SEAScore_"&amp;$C229),0),MATCH(E$3,SEACats,0)))</f>
        <v/>
      </c>
      <c r="F229" s="266" t="str">
        <f ca="1">IF($C229="","",INDEX(INDIRECT("MCDAScores_SEA_"&amp;$C229),MATCH('SEA Input'!F233,INDIRECT("SEAScore_"&amp;$C229),0),MATCH(F$3,SEACats,0)))</f>
        <v/>
      </c>
      <c r="G229" s="266" t="str">
        <f ca="1">IF($C229="","",INDEX(INDIRECT("MCDAScores_SEA_"&amp;$C229),MATCH('SEA Input'!G233,INDIRECT("SEAScore_"&amp;$C229),0),MATCH(G$3,SEACats,0)))</f>
        <v/>
      </c>
      <c r="H229" s="266" t="str">
        <f ca="1">IF($C229="","",INDEX(INDIRECT("MCDAScores_SEA_"&amp;$C229),MATCH('SEA Input'!H233,INDIRECT("SEAScore_"&amp;$C229),0),MATCH(H$3,SEACats,0)))</f>
        <v/>
      </c>
      <c r="I229" s="266" t="str">
        <f ca="1">IF($C229="","",INDEX(INDIRECT("MCDAScores_SEA_"&amp;$C229),MATCH('SEA Input'!I233,INDIRECT("SEAScore_"&amp;$C229),0),MATCH(I$3,SEACats,0)))</f>
        <v/>
      </c>
      <c r="J229" s="266" t="str">
        <f ca="1">IF($C229="","",INDEX(INDIRECT("MCDAScores_SEA_"&amp;$C229),MATCH('SEA Input'!J233,INDIRECT("SEAScore_"&amp;$C229),0),MATCH(J$3,SEACats,0)))</f>
        <v/>
      </c>
      <c r="K229" s="266" t="str">
        <f ca="1">IF($C229="","",INDEX(INDIRECT("MCDAScores_SEA_"&amp;$C229),MATCH('SEA Input'!K233,INDIRECT("SEAScore_"&amp;$C229),0),MATCH(K$3,SEACats,0)))</f>
        <v/>
      </c>
      <c r="L229" s="266" t="str">
        <f ca="1">IF($C229="","",INDEX(INDIRECT("MCDAScores_SEA_"&amp;$C229),MATCH('SEA Input'!L233,INDIRECT("SEAScore_"&amp;$C229),0),MATCH(L$3,SEACats,0)))</f>
        <v/>
      </c>
      <c r="M229" s="266" t="str">
        <f ca="1">IF($C229="","",INDEX(INDIRECT("MCDAScores_SEA_"&amp;$C229),MATCH('SEA Input'!M233,INDIRECT("SEAScore_"&amp;$C229),0),MATCH(M$3,SEACats,0)))</f>
        <v/>
      </c>
      <c r="N229" s="266" t="str">
        <f ca="1">IF($C229="","",INDEX(INDIRECT("MCDAScores_SEA_"&amp;$C229),MATCH('SEA Input'!N233,INDIRECT("SEAScore_"&amp;$C229),0),MATCH(N$3,SEACats,0)))</f>
        <v/>
      </c>
      <c r="O229" s="266" t="str">
        <f ca="1">IF($C229="","",INDEX(INDIRECT("MCDAScores_SEA_"&amp;$C229),MATCH('SEA Input'!O233,INDIRECT("SEAScore_"&amp;$C229),0),MATCH(O$3,SEACats,0)))</f>
        <v/>
      </c>
      <c r="P229" s="266" t="str">
        <f ca="1">IF($C229="","",INDEX(INDIRECT("MCDAScores_SEA_"&amp;$C229),MATCH('SEA Input'!P233,INDIRECT("SEAScore_"&amp;$C229),0),MATCH(P$3,SEACats,0)))</f>
        <v/>
      </c>
      <c r="Q229" s="266" t="str">
        <f ca="1">IF($C229="","",INDEX(INDIRECT("MCDAScores_SEA_"&amp;$C229),MATCH('SEA Input'!Q233,INDIRECT("SEAScore_"&amp;$C229),0),MATCH(Q$3,SEACats,0)))</f>
        <v/>
      </c>
      <c r="R229" s="266" t="str">
        <f ca="1">IF($C229="","",INDEX(INDIRECT("MCDAScores_SEA_"&amp;$C229),MATCH('SEA Input'!R233,INDIRECT("SEAScore_"&amp;$C229),0),MATCH(R$3,SEACats,0)))</f>
        <v/>
      </c>
      <c r="S229" s="266" t="str">
        <f ca="1">IF($C229="","",INDEX(INDIRECT("MCDAScores_SEA_"&amp;$C229),MATCH('SEA Input'!S233,INDIRECT("SEAScore_"&amp;$C229),0),MATCH(S$3,SEACats,0)))</f>
        <v/>
      </c>
      <c r="T229" s="266" t="str">
        <f ca="1">IF($C229="","",INDEX(INDIRECT("MCDAScores_SEA_"&amp;$C229),MATCH('SEA Input'!T233,INDIRECT("SEAScore_"&amp;$C229),0),MATCH(T$3,SEACats,0)))</f>
        <v/>
      </c>
    </row>
    <row r="230" spans="1:20" x14ac:dyDescent="0.25">
      <c r="A230" s="309"/>
      <c r="B230" s="309"/>
      <c r="C230" s="265" t="str">
        <f>IF(B228="","","O_Neg")</f>
        <v/>
      </c>
      <c r="D230" s="266" t="str">
        <f ca="1">IF($C230="","",INDEX(INDIRECT("MCDAScores_SEA_"&amp;$C230),MATCH('SEA Input'!D234,INDIRECT("SEAScore_"&amp;$C230),0),MATCH(D$3,SEACats,0)))</f>
        <v/>
      </c>
      <c r="E230" s="266" t="str">
        <f ca="1">IF($C230="","",INDEX(INDIRECT("MCDAScores_SEA_"&amp;$C230),MATCH('SEA Input'!E234,INDIRECT("SEAScore_"&amp;$C230),0),MATCH(E$3,SEACats,0)))</f>
        <v/>
      </c>
      <c r="F230" s="266" t="str">
        <f ca="1">IF($C230="","",INDEX(INDIRECT("MCDAScores_SEA_"&amp;$C230),MATCH('SEA Input'!F234,INDIRECT("SEAScore_"&amp;$C230),0),MATCH(F$3,SEACats,0)))</f>
        <v/>
      </c>
      <c r="G230" s="266" t="str">
        <f ca="1">IF($C230="","",INDEX(INDIRECT("MCDAScores_SEA_"&amp;$C230),MATCH('SEA Input'!G234,INDIRECT("SEAScore_"&amp;$C230),0),MATCH(G$3,SEACats,0)))</f>
        <v/>
      </c>
      <c r="H230" s="266" t="str">
        <f ca="1">IF($C230="","",INDEX(INDIRECT("MCDAScores_SEA_"&amp;$C230),MATCH('SEA Input'!H234,INDIRECT("SEAScore_"&amp;$C230),0),MATCH(H$3,SEACats,0)))</f>
        <v/>
      </c>
      <c r="I230" s="266" t="str">
        <f ca="1">IF($C230="","",INDEX(INDIRECT("MCDAScores_SEA_"&amp;$C230),MATCH('SEA Input'!I234,INDIRECT("SEAScore_"&amp;$C230),0),MATCH(I$3,SEACats,0)))</f>
        <v/>
      </c>
      <c r="J230" s="266" t="str">
        <f ca="1">IF($C230="","",INDEX(INDIRECT("MCDAScores_SEA_"&amp;$C230),MATCH('SEA Input'!J234,INDIRECT("SEAScore_"&amp;$C230),0),MATCH(J$3,SEACats,0)))</f>
        <v/>
      </c>
      <c r="K230" s="266" t="str">
        <f ca="1">IF($C230="","",INDEX(INDIRECT("MCDAScores_SEA_"&amp;$C230),MATCH('SEA Input'!K234,INDIRECT("SEAScore_"&amp;$C230),0),MATCH(K$3,SEACats,0)))</f>
        <v/>
      </c>
      <c r="L230" s="266" t="str">
        <f ca="1">IF($C230="","",INDEX(INDIRECT("MCDAScores_SEA_"&amp;$C230),MATCH('SEA Input'!L234,INDIRECT("SEAScore_"&amp;$C230),0),MATCH(L$3,SEACats,0)))</f>
        <v/>
      </c>
      <c r="M230" s="266" t="str">
        <f ca="1">IF($C230="","",INDEX(INDIRECT("MCDAScores_SEA_"&amp;$C230),MATCH('SEA Input'!M234,INDIRECT("SEAScore_"&amp;$C230),0),MATCH(M$3,SEACats,0)))</f>
        <v/>
      </c>
      <c r="N230" s="266" t="str">
        <f ca="1">IF($C230="","",INDEX(INDIRECT("MCDAScores_SEA_"&amp;$C230),MATCH('SEA Input'!N234,INDIRECT("SEAScore_"&amp;$C230),0),MATCH(N$3,SEACats,0)))</f>
        <v/>
      </c>
      <c r="O230" s="266" t="str">
        <f ca="1">IF($C230="","",INDEX(INDIRECT("MCDAScores_SEA_"&amp;$C230),MATCH('SEA Input'!O234,INDIRECT("SEAScore_"&amp;$C230),0),MATCH(O$3,SEACats,0)))</f>
        <v/>
      </c>
      <c r="P230" s="266" t="str">
        <f ca="1">IF($C230="","",INDEX(INDIRECT("MCDAScores_SEA_"&amp;$C230),MATCH('SEA Input'!P234,INDIRECT("SEAScore_"&amp;$C230),0),MATCH(P$3,SEACats,0)))</f>
        <v/>
      </c>
      <c r="Q230" s="266" t="str">
        <f ca="1">IF($C230="","",INDEX(INDIRECT("MCDAScores_SEA_"&amp;$C230),MATCH('SEA Input'!Q234,INDIRECT("SEAScore_"&amp;$C230),0),MATCH(Q$3,SEACats,0)))</f>
        <v/>
      </c>
      <c r="R230" s="266" t="str">
        <f ca="1">IF($C230="","",INDEX(INDIRECT("MCDAScores_SEA_"&amp;$C230),MATCH('SEA Input'!R234,INDIRECT("SEAScore_"&amp;$C230),0),MATCH(R$3,SEACats,0)))</f>
        <v/>
      </c>
      <c r="S230" s="266" t="str">
        <f ca="1">IF($C230="","",INDEX(INDIRECT("MCDAScores_SEA_"&amp;$C230),MATCH('SEA Input'!S234,INDIRECT("SEAScore_"&amp;$C230),0),MATCH(S$3,SEACats,0)))</f>
        <v/>
      </c>
      <c r="T230" s="266" t="str">
        <f ca="1">IF($C230="","",INDEX(INDIRECT("MCDAScores_SEA_"&amp;$C230),MATCH('SEA Input'!T234,INDIRECT("SEAScore_"&amp;$C230),0),MATCH(T$3,SEACats,0)))</f>
        <v/>
      </c>
    </row>
    <row r="231" spans="1:20" x14ac:dyDescent="0.25">
      <c r="A231" s="309"/>
      <c r="B231" s="309"/>
      <c r="C231" s="265" t="str">
        <f>IF(B228="","","O_Pos")</f>
        <v/>
      </c>
      <c r="D231" s="266" t="str">
        <f ca="1">IF($C231="","",INDEX(INDIRECT("MCDAScores_SEA_"&amp;$C231),MATCH('SEA Input'!D235,INDIRECT("SEAScore_"&amp;$C231),0),MATCH(D$3,SEACats,0)))</f>
        <v/>
      </c>
      <c r="E231" s="266" t="str">
        <f ca="1">IF($C231="","",INDEX(INDIRECT("MCDAScores_SEA_"&amp;$C231),MATCH('SEA Input'!E235,INDIRECT("SEAScore_"&amp;$C231),0),MATCH(E$3,SEACats,0)))</f>
        <v/>
      </c>
      <c r="F231" s="266" t="str">
        <f ca="1">IF($C231="","",INDEX(INDIRECT("MCDAScores_SEA_"&amp;$C231),MATCH('SEA Input'!F235,INDIRECT("SEAScore_"&amp;$C231),0),MATCH(F$3,SEACats,0)))</f>
        <v/>
      </c>
      <c r="G231" s="266" t="str">
        <f ca="1">IF($C231="","",INDEX(INDIRECT("MCDAScores_SEA_"&amp;$C231),MATCH('SEA Input'!G235,INDIRECT("SEAScore_"&amp;$C231),0),MATCH(G$3,SEACats,0)))</f>
        <v/>
      </c>
      <c r="H231" s="266" t="str">
        <f ca="1">IF($C231="","",INDEX(INDIRECT("MCDAScores_SEA_"&amp;$C231),MATCH('SEA Input'!H235,INDIRECT("SEAScore_"&amp;$C231),0),MATCH(H$3,SEACats,0)))</f>
        <v/>
      </c>
      <c r="I231" s="266" t="str">
        <f ca="1">IF($C231="","",INDEX(INDIRECT("MCDAScores_SEA_"&amp;$C231),MATCH('SEA Input'!I235,INDIRECT("SEAScore_"&amp;$C231),0),MATCH(I$3,SEACats,0)))</f>
        <v/>
      </c>
      <c r="J231" s="266" t="str">
        <f ca="1">IF($C231="","",INDEX(INDIRECT("MCDAScores_SEA_"&amp;$C231),MATCH('SEA Input'!J235,INDIRECT("SEAScore_"&amp;$C231),0),MATCH(J$3,SEACats,0)))</f>
        <v/>
      </c>
      <c r="K231" s="266" t="str">
        <f ca="1">IF($C231="","",INDEX(INDIRECT("MCDAScores_SEA_"&amp;$C231),MATCH('SEA Input'!K235,INDIRECT("SEAScore_"&amp;$C231),0),MATCH(K$3,SEACats,0)))</f>
        <v/>
      </c>
      <c r="L231" s="266" t="str">
        <f ca="1">IF($C231="","",INDEX(INDIRECT("MCDAScores_SEA_"&amp;$C231),MATCH('SEA Input'!L235,INDIRECT("SEAScore_"&amp;$C231),0),MATCH(L$3,SEACats,0)))</f>
        <v/>
      </c>
      <c r="M231" s="266" t="str">
        <f ca="1">IF($C231="","",INDEX(INDIRECT("MCDAScores_SEA_"&amp;$C231),MATCH('SEA Input'!M235,INDIRECT("SEAScore_"&amp;$C231),0),MATCH(M$3,SEACats,0)))</f>
        <v/>
      </c>
      <c r="N231" s="266" t="str">
        <f ca="1">IF($C231="","",INDEX(INDIRECT("MCDAScores_SEA_"&amp;$C231),MATCH('SEA Input'!N235,INDIRECT("SEAScore_"&amp;$C231),0),MATCH(N$3,SEACats,0)))</f>
        <v/>
      </c>
      <c r="O231" s="266" t="str">
        <f ca="1">IF($C231="","",INDEX(INDIRECT("MCDAScores_SEA_"&amp;$C231),MATCH('SEA Input'!O235,INDIRECT("SEAScore_"&amp;$C231),0),MATCH(O$3,SEACats,0)))</f>
        <v/>
      </c>
      <c r="P231" s="266" t="str">
        <f ca="1">IF($C231="","",INDEX(INDIRECT("MCDAScores_SEA_"&amp;$C231),MATCH('SEA Input'!P235,INDIRECT("SEAScore_"&amp;$C231),0),MATCH(P$3,SEACats,0)))</f>
        <v/>
      </c>
      <c r="Q231" s="266" t="str">
        <f ca="1">IF($C231="","",INDEX(INDIRECT("MCDAScores_SEA_"&amp;$C231),MATCH('SEA Input'!Q235,INDIRECT("SEAScore_"&amp;$C231),0),MATCH(Q$3,SEACats,0)))</f>
        <v/>
      </c>
      <c r="R231" s="266" t="str">
        <f ca="1">IF($C231="","",INDEX(INDIRECT("MCDAScores_SEA_"&amp;$C231),MATCH('SEA Input'!R235,INDIRECT("SEAScore_"&amp;$C231),0),MATCH(R$3,SEACats,0)))</f>
        <v/>
      </c>
      <c r="S231" s="266" t="str">
        <f ca="1">IF($C231="","",INDEX(INDIRECT("MCDAScores_SEA_"&amp;$C231),MATCH('SEA Input'!S235,INDIRECT("SEAScore_"&amp;$C231),0),MATCH(S$3,SEACats,0)))</f>
        <v/>
      </c>
      <c r="T231" s="266" t="str">
        <f ca="1">IF($C231="","",INDEX(INDIRECT("MCDAScores_SEA_"&amp;$C231),MATCH('SEA Input'!T235,INDIRECT("SEAScore_"&amp;$C231),0),MATCH(T$3,SEACats,0)))</f>
        <v/>
      </c>
    </row>
    <row r="232" spans="1:20" x14ac:dyDescent="0.25">
      <c r="A232" s="308" t="str">
        <f>IF('SEA Input'!C236="","",'SEA Input'!A236)</f>
        <v/>
      </c>
      <c r="B232" s="309" t="str">
        <f>IF('SEA Input'!C236="","",'SEA Input'!C236)</f>
        <v/>
      </c>
      <c r="C232" s="265" t="str">
        <f>IF(B232="","","C_Neg")</f>
        <v/>
      </c>
      <c r="D232" s="266" t="str">
        <f ca="1">IF($C232="","",INDEX(INDIRECT("MCDAScores_SEA_"&amp;$C232),MATCH('SEA Input'!D236,INDIRECT("SEAScore_"&amp;$C232),0),MATCH(D$3,SEACats,0)))</f>
        <v/>
      </c>
      <c r="E232" s="266" t="str">
        <f ca="1">IF($C232="","",INDEX(INDIRECT("MCDAScores_SEA_"&amp;$C232),MATCH('SEA Input'!E236,INDIRECT("SEAScore_"&amp;$C232),0),MATCH(E$3,SEACats,0)))</f>
        <v/>
      </c>
      <c r="F232" s="266" t="str">
        <f ca="1">IF($C232="","",INDEX(INDIRECT("MCDAScores_SEA_"&amp;$C232),MATCH('SEA Input'!F236,INDIRECT("SEAScore_"&amp;$C232),0),MATCH(F$3,SEACats,0)))</f>
        <v/>
      </c>
      <c r="G232" s="266" t="str">
        <f ca="1">IF($C232="","",INDEX(INDIRECT("MCDAScores_SEA_"&amp;$C232),MATCH('SEA Input'!G236,INDIRECT("SEAScore_"&amp;$C232),0),MATCH(G$3,SEACats,0)))</f>
        <v/>
      </c>
      <c r="H232" s="266" t="str">
        <f ca="1">IF($C232="","",INDEX(INDIRECT("MCDAScores_SEA_"&amp;$C232),MATCH('SEA Input'!H236,INDIRECT("SEAScore_"&amp;$C232),0),MATCH(H$3,SEACats,0)))</f>
        <v/>
      </c>
      <c r="I232" s="266" t="str">
        <f ca="1">IF($C232="","",INDEX(INDIRECT("MCDAScores_SEA_"&amp;$C232),MATCH('SEA Input'!I236,INDIRECT("SEAScore_"&amp;$C232),0),MATCH(I$3,SEACats,0)))</f>
        <v/>
      </c>
      <c r="J232" s="266" t="str">
        <f ca="1">IF($C232="","",INDEX(INDIRECT("MCDAScores_SEA_"&amp;$C232),MATCH('SEA Input'!J236,INDIRECT("SEAScore_"&amp;$C232),0),MATCH(J$3,SEACats,0)))</f>
        <v/>
      </c>
      <c r="K232" s="266" t="str">
        <f ca="1">IF($C232="","",INDEX(INDIRECT("MCDAScores_SEA_"&amp;$C232),MATCH('SEA Input'!K236,INDIRECT("SEAScore_"&amp;$C232),0),MATCH(K$3,SEACats,0)))</f>
        <v/>
      </c>
      <c r="L232" s="266" t="str">
        <f ca="1">IF($C232="","",INDEX(INDIRECT("MCDAScores_SEA_"&amp;$C232),MATCH('SEA Input'!L236,INDIRECT("SEAScore_"&amp;$C232),0),MATCH(L$3,SEACats,0)))</f>
        <v/>
      </c>
      <c r="M232" s="266" t="str">
        <f ca="1">IF($C232="","",INDEX(INDIRECT("MCDAScores_SEA_"&amp;$C232),MATCH('SEA Input'!M236,INDIRECT("SEAScore_"&amp;$C232),0),MATCH(M$3,SEACats,0)))</f>
        <v/>
      </c>
      <c r="N232" s="266" t="str">
        <f ca="1">IF($C232="","",INDEX(INDIRECT("MCDAScores_SEA_"&amp;$C232),MATCH('SEA Input'!N236,INDIRECT("SEAScore_"&amp;$C232),0),MATCH(N$3,SEACats,0)))</f>
        <v/>
      </c>
      <c r="O232" s="266" t="str">
        <f ca="1">IF($C232="","",INDEX(INDIRECT("MCDAScores_SEA_"&amp;$C232),MATCH('SEA Input'!O236,INDIRECT("SEAScore_"&amp;$C232),0),MATCH(O$3,SEACats,0)))</f>
        <v/>
      </c>
      <c r="P232" s="266" t="str">
        <f ca="1">IF($C232="","",INDEX(INDIRECT("MCDAScores_SEA_"&amp;$C232),MATCH('SEA Input'!P236,INDIRECT("SEAScore_"&amp;$C232),0),MATCH(P$3,SEACats,0)))</f>
        <v/>
      </c>
      <c r="Q232" s="266" t="str">
        <f ca="1">IF($C232="","",INDEX(INDIRECT("MCDAScores_SEA_"&amp;$C232),MATCH('SEA Input'!Q236,INDIRECT("SEAScore_"&amp;$C232),0),MATCH(Q$3,SEACats,0)))</f>
        <v/>
      </c>
      <c r="R232" s="266" t="str">
        <f ca="1">IF($C232="","",INDEX(INDIRECT("MCDAScores_SEA_"&amp;$C232),MATCH('SEA Input'!R236,INDIRECT("SEAScore_"&amp;$C232),0),MATCH(R$3,SEACats,0)))</f>
        <v/>
      </c>
      <c r="S232" s="266" t="str">
        <f ca="1">IF($C232="","",INDEX(INDIRECT("MCDAScores_SEA_"&amp;$C232),MATCH('SEA Input'!S236,INDIRECT("SEAScore_"&amp;$C232),0),MATCH(S$3,SEACats,0)))</f>
        <v/>
      </c>
      <c r="T232" s="266" t="str">
        <f ca="1">IF($C232="","",INDEX(INDIRECT("MCDAScores_SEA_"&amp;$C232),MATCH('SEA Input'!T236,INDIRECT("SEAScore_"&amp;$C232),0),MATCH(T$3,SEACats,0)))</f>
        <v/>
      </c>
    </row>
    <row r="233" spans="1:20" x14ac:dyDescent="0.25">
      <c r="A233" s="309"/>
      <c r="B233" s="309"/>
      <c r="C233" s="265" t="str">
        <f>IF(B232="","","C_Pos")</f>
        <v/>
      </c>
      <c r="D233" s="266" t="str">
        <f ca="1">IF($C233="","",INDEX(INDIRECT("MCDAScores_SEA_"&amp;$C233),MATCH('SEA Input'!D237,INDIRECT("SEAScore_"&amp;$C233),0),MATCH(D$3,SEACats,0)))</f>
        <v/>
      </c>
      <c r="E233" s="266" t="str">
        <f ca="1">IF($C233="","",INDEX(INDIRECT("MCDAScores_SEA_"&amp;$C233),MATCH('SEA Input'!E237,INDIRECT("SEAScore_"&amp;$C233),0),MATCH(E$3,SEACats,0)))</f>
        <v/>
      </c>
      <c r="F233" s="266" t="str">
        <f ca="1">IF($C233="","",INDEX(INDIRECT("MCDAScores_SEA_"&amp;$C233),MATCH('SEA Input'!F237,INDIRECT("SEAScore_"&amp;$C233),0),MATCH(F$3,SEACats,0)))</f>
        <v/>
      </c>
      <c r="G233" s="266" t="str">
        <f ca="1">IF($C233="","",INDEX(INDIRECT("MCDAScores_SEA_"&amp;$C233),MATCH('SEA Input'!G237,INDIRECT("SEAScore_"&amp;$C233),0),MATCH(G$3,SEACats,0)))</f>
        <v/>
      </c>
      <c r="H233" s="266" t="str">
        <f ca="1">IF($C233="","",INDEX(INDIRECT("MCDAScores_SEA_"&amp;$C233),MATCH('SEA Input'!H237,INDIRECT("SEAScore_"&amp;$C233),0),MATCH(H$3,SEACats,0)))</f>
        <v/>
      </c>
      <c r="I233" s="266" t="str">
        <f ca="1">IF($C233="","",INDEX(INDIRECT("MCDAScores_SEA_"&amp;$C233),MATCH('SEA Input'!I237,INDIRECT("SEAScore_"&amp;$C233),0),MATCH(I$3,SEACats,0)))</f>
        <v/>
      </c>
      <c r="J233" s="266" t="str">
        <f ca="1">IF($C233="","",INDEX(INDIRECT("MCDAScores_SEA_"&amp;$C233),MATCH('SEA Input'!J237,INDIRECT("SEAScore_"&amp;$C233),0),MATCH(J$3,SEACats,0)))</f>
        <v/>
      </c>
      <c r="K233" s="266" t="str">
        <f ca="1">IF($C233="","",INDEX(INDIRECT("MCDAScores_SEA_"&amp;$C233),MATCH('SEA Input'!K237,INDIRECT("SEAScore_"&amp;$C233),0),MATCH(K$3,SEACats,0)))</f>
        <v/>
      </c>
      <c r="L233" s="266" t="str">
        <f ca="1">IF($C233="","",INDEX(INDIRECT("MCDAScores_SEA_"&amp;$C233),MATCH('SEA Input'!L237,INDIRECT("SEAScore_"&amp;$C233),0),MATCH(L$3,SEACats,0)))</f>
        <v/>
      </c>
      <c r="M233" s="266" t="str">
        <f ca="1">IF($C233="","",INDEX(INDIRECT("MCDAScores_SEA_"&amp;$C233),MATCH('SEA Input'!M237,INDIRECT("SEAScore_"&amp;$C233),0),MATCH(M$3,SEACats,0)))</f>
        <v/>
      </c>
      <c r="N233" s="266" t="str">
        <f ca="1">IF($C233="","",INDEX(INDIRECT("MCDAScores_SEA_"&amp;$C233),MATCH('SEA Input'!N237,INDIRECT("SEAScore_"&amp;$C233),0),MATCH(N$3,SEACats,0)))</f>
        <v/>
      </c>
      <c r="O233" s="266" t="str">
        <f ca="1">IF($C233="","",INDEX(INDIRECT("MCDAScores_SEA_"&amp;$C233),MATCH('SEA Input'!O237,INDIRECT("SEAScore_"&amp;$C233),0),MATCH(O$3,SEACats,0)))</f>
        <v/>
      </c>
      <c r="P233" s="266" t="str">
        <f ca="1">IF($C233="","",INDEX(INDIRECT("MCDAScores_SEA_"&amp;$C233),MATCH('SEA Input'!P237,INDIRECT("SEAScore_"&amp;$C233),0),MATCH(P$3,SEACats,0)))</f>
        <v/>
      </c>
      <c r="Q233" s="266" t="str">
        <f ca="1">IF($C233="","",INDEX(INDIRECT("MCDAScores_SEA_"&amp;$C233),MATCH('SEA Input'!Q237,INDIRECT("SEAScore_"&amp;$C233),0),MATCH(Q$3,SEACats,0)))</f>
        <v/>
      </c>
      <c r="R233" s="266" t="str">
        <f ca="1">IF($C233="","",INDEX(INDIRECT("MCDAScores_SEA_"&amp;$C233),MATCH('SEA Input'!R237,INDIRECT("SEAScore_"&amp;$C233),0),MATCH(R$3,SEACats,0)))</f>
        <v/>
      </c>
      <c r="S233" s="266" t="str">
        <f ca="1">IF($C233="","",INDEX(INDIRECT("MCDAScores_SEA_"&amp;$C233),MATCH('SEA Input'!S237,INDIRECT("SEAScore_"&amp;$C233),0),MATCH(S$3,SEACats,0)))</f>
        <v/>
      </c>
      <c r="T233" s="266" t="str">
        <f ca="1">IF($C233="","",INDEX(INDIRECT("MCDAScores_SEA_"&amp;$C233),MATCH('SEA Input'!T237,INDIRECT("SEAScore_"&amp;$C233),0),MATCH(T$3,SEACats,0)))</f>
        <v/>
      </c>
    </row>
    <row r="234" spans="1:20" x14ac:dyDescent="0.25">
      <c r="A234" s="309"/>
      <c r="B234" s="309"/>
      <c r="C234" s="265" t="str">
        <f>IF(B232="","","O_Neg")</f>
        <v/>
      </c>
      <c r="D234" s="266" t="str">
        <f ca="1">IF($C234="","",INDEX(INDIRECT("MCDAScores_SEA_"&amp;$C234),MATCH('SEA Input'!D238,INDIRECT("SEAScore_"&amp;$C234),0),MATCH(D$3,SEACats,0)))</f>
        <v/>
      </c>
      <c r="E234" s="266" t="str">
        <f ca="1">IF($C234="","",INDEX(INDIRECT("MCDAScores_SEA_"&amp;$C234),MATCH('SEA Input'!E238,INDIRECT("SEAScore_"&amp;$C234),0),MATCH(E$3,SEACats,0)))</f>
        <v/>
      </c>
      <c r="F234" s="266" t="str">
        <f ca="1">IF($C234="","",INDEX(INDIRECT("MCDAScores_SEA_"&amp;$C234),MATCH('SEA Input'!F238,INDIRECT("SEAScore_"&amp;$C234),0),MATCH(F$3,SEACats,0)))</f>
        <v/>
      </c>
      <c r="G234" s="266" t="str">
        <f ca="1">IF($C234="","",INDEX(INDIRECT("MCDAScores_SEA_"&amp;$C234),MATCH('SEA Input'!G238,INDIRECT("SEAScore_"&amp;$C234),0),MATCH(G$3,SEACats,0)))</f>
        <v/>
      </c>
      <c r="H234" s="266" t="str">
        <f ca="1">IF($C234="","",INDEX(INDIRECT("MCDAScores_SEA_"&amp;$C234),MATCH('SEA Input'!H238,INDIRECT("SEAScore_"&amp;$C234),0),MATCH(H$3,SEACats,0)))</f>
        <v/>
      </c>
      <c r="I234" s="266" t="str">
        <f ca="1">IF($C234="","",INDEX(INDIRECT("MCDAScores_SEA_"&amp;$C234),MATCH('SEA Input'!I238,INDIRECT("SEAScore_"&amp;$C234),0),MATCH(I$3,SEACats,0)))</f>
        <v/>
      </c>
      <c r="J234" s="266" t="str">
        <f ca="1">IF($C234="","",INDEX(INDIRECT("MCDAScores_SEA_"&amp;$C234),MATCH('SEA Input'!J238,INDIRECT("SEAScore_"&amp;$C234),0),MATCH(J$3,SEACats,0)))</f>
        <v/>
      </c>
      <c r="K234" s="266" t="str">
        <f ca="1">IF($C234="","",INDEX(INDIRECT("MCDAScores_SEA_"&amp;$C234),MATCH('SEA Input'!K238,INDIRECT("SEAScore_"&amp;$C234),0),MATCH(K$3,SEACats,0)))</f>
        <v/>
      </c>
      <c r="L234" s="266" t="str">
        <f ca="1">IF($C234="","",INDEX(INDIRECT("MCDAScores_SEA_"&amp;$C234),MATCH('SEA Input'!L238,INDIRECT("SEAScore_"&amp;$C234),0),MATCH(L$3,SEACats,0)))</f>
        <v/>
      </c>
      <c r="M234" s="266" t="str">
        <f ca="1">IF($C234="","",INDEX(INDIRECT("MCDAScores_SEA_"&amp;$C234),MATCH('SEA Input'!M238,INDIRECT("SEAScore_"&amp;$C234),0),MATCH(M$3,SEACats,0)))</f>
        <v/>
      </c>
      <c r="N234" s="266" t="str">
        <f ca="1">IF($C234="","",INDEX(INDIRECT("MCDAScores_SEA_"&amp;$C234),MATCH('SEA Input'!N238,INDIRECT("SEAScore_"&amp;$C234),0),MATCH(N$3,SEACats,0)))</f>
        <v/>
      </c>
      <c r="O234" s="266" t="str">
        <f ca="1">IF($C234="","",INDEX(INDIRECT("MCDAScores_SEA_"&amp;$C234),MATCH('SEA Input'!O238,INDIRECT("SEAScore_"&amp;$C234),0),MATCH(O$3,SEACats,0)))</f>
        <v/>
      </c>
      <c r="P234" s="266" t="str">
        <f ca="1">IF($C234="","",INDEX(INDIRECT("MCDAScores_SEA_"&amp;$C234),MATCH('SEA Input'!P238,INDIRECT("SEAScore_"&amp;$C234),0),MATCH(P$3,SEACats,0)))</f>
        <v/>
      </c>
      <c r="Q234" s="266" t="str">
        <f ca="1">IF($C234="","",INDEX(INDIRECT("MCDAScores_SEA_"&amp;$C234),MATCH('SEA Input'!Q238,INDIRECT("SEAScore_"&amp;$C234),0),MATCH(Q$3,SEACats,0)))</f>
        <v/>
      </c>
      <c r="R234" s="266" t="str">
        <f ca="1">IF($C234="","",INDEX(INDIRECT("MCDAScores_SEA_"&amp;$C234),MATCH('SEA Input'!R238,INDIRECT("SEAScore_"&amp;$C234),0),MATCH(R$3,SEACats,0)))</f>
        <v/>
      </c>
      <c r="S234" s="266" t="str">
        <f ca="1">IF($C234="","",INDEX(INDIRECT("MCDAScores_SEA_"&amp;$C234),MATCH('SEA Input'!S238,INDIRECT("SEAScore_"&amp;$C234),0),MATCH(S$3,SEACats,0)))</f>
        <v/>
      </c>
      <c r="T234" s="266" t="str">
        <f ca="1">IF($C234="","",INDEX(INDIRECT("MCDAScores_SEA_"&amp;$C234),MATCH('SEA Input'!T238,INDIRECT("SEAScore_"&amp;$C234),0),MATCH(T$3,SEACats,0)))</f>
        <v/>
      </c>
    </row>
    <row r="235" spans="1:20" x14ac:dyDescent="0.25">
      <c r="A235" s="309"/>
      <c r="B235" s="309"/>
      <c r="C235" s="265" t="str">
        <f>IF(B232="","","O_Pos")</f>
        <v/>
      </c>
      <c r="D235" s="266" t="str">
        <f ca="1">IF($C235="","",INDEX(INDIRECT("MCDAScores_SEA_"&amp;$C235),MATCH('SEA Input'!D239,INDIRECT("SEAScore_"&amp;$C235),0),MATCH(D$3,SEACats,0)))</f>
        <v/>
      </c>
      <c r="E235" s="266" t="str">
        <f ca="1">IF($C235="","",INDEX(INDIRECT("MCDAScores_SEA_"&amp;$C235),MATCH('SEA Input'!E239,INDIRECT("SEAScore_"&amp;$C235),0),MATCH(E$3,SEACats,0)))</f>
        <v/>
      </c>
      <c r="F235" s="266" t="str">
        <f ca="1">IF($C235="","",INDEX(INDIRECT("MCDAScores_SEA_"&amp;$C235),MATCH('SEA Input'!F239,INDIRECT("SEAScore_"&amp;$C235),0),MATCH(F$3,SEACats,0)))</f>
        <v/>
      </c>
      <c r="G235" s="266" t="str">
        <f ca="1">IF($C235="","",INDEX(INDIRECT("MCDAScores_SEA_"&amp;$C235),MATCH('SEA Input'!G239,INDIRECT("SEAScore_"&amp;$C235),0),MATCH(G$3,SEACats,0)))</f>
        <v/>
      </c>
      <c r="H235" s="266" t="str">
        <f ca="1">IF($C235="","",INDEX(INDIRECT("MCDAScores_SEA_"&amp;$C235),MATCH('SEA Input'!H239,INDIRECT("SEAScore_"&amp;$C235),0),MATCH(H$3,SEACats,0)))</f>
        <v/>
      </c>
      <c r="I235" s="266" t="str">
        <f ca="1">IF($C235="","",INDEX(INDIRECT("MCDAScores_SEA_"&amp;$C235),MATCH('SEA Input'!I239,INDIRECT("SEAScore_"&amp;$C235),0),MATCH(I$3,SEACats,0)))</f>
        <v/>
      </c>
      <c r="J235" s="266" t="str">
        <f ca="1">IF($C235="","",INDEX(INDIRECT("MCDAScores_SEA_"&amp;$C235),MATCH('SEA Input'!J239,INDIRECT("SEAScore_"&amp;$C235),0),MATCH(J$3,SEACats,0)))</f>
        <v/>
      </c>
      <c r="K235" s="266" t="str">
        <f ca="1">IF($C235="","",INDEX(INDIRECT("MCDAScores_SEA_"&amp;$C235),MATCH('SEA Input'!K239,INDIRECT("SEAScore_"&amp;$C235),0),MATCH(K$3,SEACats,0)))</f>
        <v/>
      </c>
      <c r="L235" s="266" t="str">
        <f ca="1">IF($C235="","",INDEX(INDIRECT("MCDAScores_SEA_"&amp;$C235),MATCH('SEA Input'!L239,INDIRECT("SEAScore_"&amp;$C235),0),MATCH(L$3,SEACats,0)))</f>
        <v/>
      </c>
      <c r="M235" s="266" t="str">
        <f ca="1">IF($C235="","",INDEX(INDIRECT("MCDAScores_SEA_"&amp;$C235),MATCH('SEA Input'!M239,INDIRECT("SEAScore_"&amp;$C235),0),MATCH(M$3,SEACats,0)))</f>
        <v/>
      </c>
      <c r="N235" s="266" t="str">
        <f ca="1">IF($C235="","",INDEX(INDIRECT("MCDAScores_SEA_"&amp;$C235),MATCH('SEA Input'!N239,INDIRECT("SEAScore_"&amp;$C235),0),MATCH(N$3,SEACats,0)))</f>
        <v/>
      </c>
      <c r="O235" s="266" t="str">
        <f ca="1">IF($C235="","",INDEX(INDIRECT("MCDAScores_SEA_"&amp;$C235),MATCH('SEA Input'!O239,INDIRECT("SEAScore_"&amp;$C235),0),MATCH(O$3,SEACats,0)))</f>
        <v/>
      </c>
      <c r="P235" s="266" t="str">
        <f ca="1">IF($C235="","",INDEX(INDIRECT("MCDAScores_SEA_"&amp;$C235),MATCH('SEA Input'!P239,INDIRECT("SEAScore_"&amp;$C235),0),MATCH(P$3,SEACats,0)))</f>
        <v/>
      </c>
      <c r="Q235" s="266" t="str">
        <f ca="1">IF($C235="","",INDEX(INDIRECT("MCDAScores_SEA_"&amp;$C235),MATCH('SEA Input'!Q239,INDIRECT("SEAScore_"&amp;$C235),0),MATCH(Q$3,SEACats,0)))</f>
        <v/>
      </c>
      <c r="R235" s="266" t="str">
        <f ca="1">IF($C235="","",INDEX(INDIRECT("MCDAScores_SEA_"&amp;$C235),MATCH('SEA Input'!R239,INDIRECT("SEAScore_"&amp;$C235),0),MATCH(R$3,SEACats,0)))</f>
        <v/>
      </c>
      <c r="S235" s="266" t="str">
        <f ca="1">IF($C235="","",INDEX(INDIRECT("MCDAScores_SEA_"&amp;$C235),MATCH('SEA Input'!S239,INDIRECT("SEAScore_"&amp;$C235),0),MATCH(S$3,SEACats,0)))</f>
        <v/>
      </c>
      <c r="T235" s="266" t="str">
        <f ca="1">IF($C235="","",INDEX(INDIRECT("MCDAScores_SEA_"&amp;$C235),MATCH('SEA Input'!T239,INDIRECT("SEAScore_"&amp;$C235),0),MATCH(T$3,SEACats,0)))</f>
        <v/>
      </c>
    </row>
    <row r="236" spans="1:20" x14ac:dyDescent="0.25">
      <c r="A236" s="308" t="str">
        <f>IF('SEA Input'!C240="","",'SEA Input'!A240)</f>
        <v/>
      </c>
      <c r="B236" s="309" t="str">
        <f>IF('SEA Input'!C240="","",'SEA Input'!C240)</f>
        <v/>
      </c>
      <c r="C236" s="265" t="str">
        <f>IF(B236="","","C_Neg")</f>
        <v/>
      </c>
      <c r="D236" s="266" t="str">
        <f ca="1">IF($C236="","",INDEX(INDIRECT("MCDAScores_SEA_"&amp;$C236),MATCH('SEA Input'!D240,INDIRECT("SEAScore_"&amp;$C236),0),MATCH(D$3,SEACats,0)))</f>
        <v/>
      </c>
      <c r="E236" s="266" t="str">
        <f ca="1">IF($C236="","",INDEX(INDIRECT("MCDAScores_SEA_"&amp;$C236),MATCH('SEA Input'!E240,INDIRECT("SEAScore_"&amp;$C236),0),MATCH(E$3,SEACats,0)))</f>
        <v/>
      </c>
      <c r="F236" s="266" t="str">
        <f ca="1">IF($C236="","",INDEX(INDIRECT("MCDAScores_SEA_"&amp;$C236),MATCH('SEA Input'!F240,INDIRECT("SEAScore_"&amp;$C236),0),MATCH(F$3,SEACats,0)))</f>
        <v/>
      </c>
      <c r="G236" s="266" t="str">
        <f ca="1">IF($C236="","",INDEX(INDIRECT("MCDAScores_SEA_"&amp;$C236),MATCH('SEA Input'!G240,INDIRECT("SEAScore_"&amp;$C236),0),MATCH(G$3,SEACats,0)))</f>
        <v/>
      </c>
      <c r="H236" s="266" t="str">
        <f ca="1">IF($C236="","",INDEX(INDIRECT("MCDAScores_SEA_"&amp;$C236),MATCH('SEA Input'!H240,INDIRECT("SEAScore_"&amp;$C236),0),MATCH(H$3,SEACats,0)))</f>
        <v/>
      </c>
      <c r="I236" s="266" t="str">
        <f ca="1">IF($C236="","",INDEX(INDIRECT("MCDAScores_SEA_"&amp;$C236),MATCH('SEA Input'!I240,INDIRECT("SEAScore_"&amp;$C236),0),MATCH(I$3,SEACats,0)))</f>
        <v/>
      </c>
      <c r="J236" s="266" t="str">
        <f ca="1">IF($C236="","",INDEX(INDIRECT("MCDAScores_SEA_"&amp;$C236),MATCH('SEA Input'!J240,INDIRECT("SEAScore_"&amp;$C236),0),MATCH(J$3,SEACats,0)))</f>
        <v/>
      </c>
      <c r="K236" s="266" t="str">
        <f ca="1">IF($C236="","",INDEX(INDIRECT("MCDAScores_SEA_"&amp;$C236),MATCH('SEA Input'!K240,INDIRECT("SEAScore_"&amp;$C236),0),MATCH(K$3,SEACats,0)))</f>
        <v/>
      </c>
      <c r="L236" s="266" t="str">
        <f ca="1">IF($C236="","",INDEX(INDIRECT("MCDAScores_SEA_"&amp;$C236),MATCH('SEA Input'!L240,INDIRECT("SEAScore_"&amp;$C236),0),MATCH(L$3,SEACats,0)))</f>
        <v/>
      </c>
      <c r="M236" s="266" t="str">
        <f ca="1">IF($C236="","",INDEX(INDIRECT("MCDAScores_SEA_"&amp;$C236),MATCH('SEA Input'!M240,INDIRECT("SEAScore_"&amp;$C236),0),MATCH(M$3,SEACats,0)))</f>
        <v/>
      </c>
      <c r="N236" s="266" t="str">
        <f ca="1">IF($C236="","",INDEX(INDIRECT("MCDAScores_SEA_"&amp;$C236),MATCH('SEA Input'!N240,INDIRECT("SEAScore_"&amp;$C236),0),MATCH(N$3,SEACats,0)))</f>
        <v/>
      </c>
      <c r="O236" s="266" t="str">
        <f ca="1">IF($C236="","",INDEX(INDIRECT("MCDAScores_SEA_"&amp;$C236),MATCH('SEA Input'!O240,INDIRECT("SEAScore_"&amp;$C236),0),MATCH(O$3,SEACats,0)))</f>
        <v/>
      </c>
      <c r="P236" s="266" t="str">
        <f ca="1">IF($C236="","",INDEX(INDIRECT("MCDAScores_SEA_"&amp;$C236),MATCH('SEA Input'!P240,INDIRECT("SEAScore_"&amp;$C236),0),MATCH(P$3,SEACats,0)))</f>
        <v/>
      </c>
      <c r="Q236" s="266" t="str">
        <f ca="1">IF($C236="","",INDEX(INDIRECT("MCDAScores_SEA_"&amp;$C236),MATCH('SEA Input'!Q240,INDIRECT("SEAScore_"&amp;$C236),0),MATCH(Q$3,SEACats,0)))</f>
        <v/>
      </c>
      <c r="R236" s="266" t="str">
        <f ca="1">IF($C236="","",INDEX(INDIRECT("MCDAScores_SEA_"&amp;$C236),MATCH('SEA Input'!R240,INDIRECT("SEAScore_"&amp;$C236),0),MATCH(R$3,SEACats,0)))</f>
        <v/>
      </c>
      <c r="S236" s="266" t="str">
        <f ca="1">IF($C236="","",INDEX(INDIRECT("MCDAScores_SEA_"&amp;$C236),MATCH('SEA Input'!S240,INDIRECT("SEAScore_"&amp;$C236),0),MATCH(S$3,SEACats,0)))</f>
        <v/>
      </c>
      <c r="T236" s="266" t="str">
        <f ca="1">IF($C236="","",INDEX(INDIRECT("MCDAScores_SEA_"&amp;$C236),MATCH('SEA Input'!T240,INDIRECT("SEAScore_"&amp;$C236),0),MATCH(T$3,SEACats,0)))</f>
        <v/>
      </c>
    </row>
    <row r="237" spans="1:20" x14ac:dyDescent="0.25">
      <c r="A237" s="309"/>
      <c r="B237" s="309"/>
      <c r="C237" s="265" t="str">
        <f>IF(B236="","","C_Pos")</f>
        <v/>
      </c>
      <c r="D237" s="266" t="str">
        <f ca="1">IF($C237="","",INDEX(INDIRECT("MCDAScores_SEA_"&amp;$C237),MATCH('SEA Input'!D241,INDIRECT("SEAScore_"&amp;$C237),0),MATCH(D$3,SEACats,0)))</f>
        <v/>
      </c>
      <c r="E237" s="266" t="str">
        <f ca="1">IF($C237="","",INDEX(INDIRECT("MCDAScores_SEA_"&amp;$C237),MATCH('SEA Input'!E241,INDIRECT("SEAScore_"&amp;$C237),0),MATCH(E$3,SEACats,0)))</f>
        <v/>
      </c>
      <c r="F237" s="266" t="str">
        <f ca="1">IF($C237="","",INDEX(INDIRECT("MCDAScores_SEA_"&amp;$C237),MATCH('SEA Input'!F241,INDIRECT("SEAScore_"&amp;$C237),0),MATCH(F$3,SEACats,0)))</f>
        <v/>
      </c>
      <c r="G237" s="266" t="str">
        <f ca="1">IF($C237="","",INDEX(INDIRECT("MCDAScores_SEA_"&amp;$C237),MATCH('SEA Input'!G241,INDIRECT("SEAScore_"&amp;$C237),0),MATCH(G$3,SEACats,0)))</f>
        <v/>
      </c>
      <c r="H237" s="266" t="str">
        <f ca="1">IF($C237="","",INDEX(INDIRECT("MCDAScores_SEA_"&amp;$C237),MATCH('SEA Input'!H241,INDIRECT("SEAScore_"&amp;$C237),0),MATCH(H$3,SEACats,0)))</f>
        <v/>
      </c>
      <c r="I237" s="266" t="str">
        <f ca="1">IF($C237="","",INDEX(INDIRECT("MCDAScores_SEA_"&amp;$C237),MATCH('SEA Input'!I241,INDIRECT("SEAScore_"&amp;$C237),0),MATCH(I$3,SEACats,0)))</f>
        <v/>
      </c>
      <c r="J237" s="266" t="str">
        <f ca="1">IF($C237="","",INDEX(INDIRECT("MCDAScores_SEA_"&amp;$C237),MATCH('SEA Input'!J241,INDIRECT("SEAScore_"&amp;$C237),0),MATCH(J$3,SEACats,0)))</f>
        <v/>
      </c>
      <c r="K237" s="266" t="str">
        <f ca="1">IF($C237="","",INDEX(INDIRECT("MCDAScores_SEA_"&amp;$C237),MATCH('SEA Input'!K241,INDIRECT("SEAScore_"&amp;$C237),0),MATCH(K$3,SEACats,0)))</f>
        <v/>
      </c>
      <c r="L237" s="266" t="str">
        <f ca="1">IF($C237="","",INDEX(INDIRECT("MCDAScores_SEA_"&amp;$C237),MATCH('SEA Input'!L241,INDIRECT("SEAScore_"&amp;$C237),0),MATCH(L$3,SEACats,0)))</f>
        <v/>
      </c>
      <c r="M237" s="266" t="str">
        <f ca="1">IF($C237="","",INDEX(INDIRECT("MCDAScores_SEA_"&amp;$C237),MATCH('SEA Input'!M241,INDIRECT("SEAScore_"&amp;$C237),0),MATCH(M$3,SEACats,0)))</f>
        <v/>
      </c>
      <c r="N237" s="266" t="str">
        <f ca="1">IF($C237="","",INDEX(INDIRECT("MCDAScores_SEA_"&amp;$C237),MATCH('SEA Input'!N241,INDIRECT("SEAScore_"&amp;$C237),0),MATCH(N$3,SEACats,0)))</f>
        <v/>
      </c>
      <c r="O237" s="266" t="str">
        <f ca="1">IF($C237="","",INDEX(INDIRECT("MCDAScores_SEA_"&amp;$C237),MATCH('SEA Input'!O241,INDIRECT("SEAScore_"&amp;$C237),0),MATCH(O$3,SEACats,0)))</f>
        <v/>
      </c>
      <c r="P237" s="266" t="str">
        <f ca="1">IF($C237="","",INDEX(INDIRECT("MCDAScores_SEA_"&amp;$C237),MATCH('SEA Input'!P241,INDIRECT("SEAScore_"&amp;$C237),0),MATCH(P$3,SEACats,0)))</f>
        <v/>
      </c>
      <c r="Q237" s="266" t="str">
        <f ca="1">IF($C237="","",INDEX(INDIRECT("MCDAScores_SEA_"&amp;$C237),MATCH('SEA Input'!Q241,INDIRECT("SEAScore_"&amp;$C237),0),MATCH(Q$3,SEACats,0)))</f>
        <v/>
      </c>
      <c r="R237" s="266" t="str">
        <f ca="1">IF($C237="","",INDEX(INDIRECT("MCDAScores_SEA_"&amp;$C237),MATCH('SEA Input'!R241,INDIRECT("SEAScore_"&amp;$C237),0),MATCH(R$3,SEACats,0)))</f>
        <v/>
      </c>
      <c r="S237" s="266" t="str">
        <f ca="1">IF($C237="","",INDEX(INDIRECT("MCDAScores_SEA_"&amp;$C237),MATCH('SEA Input'!S241,INDIRECT("SEAScore_"&amp;$C237),0),MATCH(S$3,SEACats,0)))</f>
        <v/>
      </c>
      <c r="T237" s="266" t="str">
        <f ca="1">IF($C237="","",INDEX(INDIRECT("MCDAScores_SEA_"&amp;$C237),MATCH('SEA Input'!T241,INDIRECT("SEAScore_"&amp;$C237),0),MATCH(T$3,SEACats,0)))</f>
        <v/>
      </c>
    </row>
    <row r="238" spans="1:20" x14ac:dyDescent="0.25">
      <c r="A238" s="309"/>
      <c r="B238" s="309"/>
      <c r="C238" s="265" t="str">
        <f>IF(B236="","","O_Neg")</f>
        <v/>
      </c>
      <c r="D238" s="266" t="str">
        <f ca="1">IF($C238="","",INDEX(INDIRECT("MCDAScores_SEA_"&amp;$C238),MATCH('SEA Input'!D242,INDIRECT("SEAScore_"&amp;$C238),0),MATCH(D$3,SEACats,0)))</f>
        <v/>
      </c>
      <c r="E238" s="266" t="str">
        <f ca="1">IF($C238="","",INDEX(INDIRECT("MCDAScores_SEA_"&amp;$C238),MATCH('SEA Input'!E242,INDIRECT("SEAScore_"&amp;$C238),0),MATCH(E$3,SEACats,0)))</f>
        <v/>
      </c>
      <c r="F238" s="266" t="str">
        <f ca="1">IF($C238="","",INDEX(INDIRECT("MCDAScores_SEA_"&amp;$C238),MATCH('SEA Input'!F242,INDIRECT("SEAScore_"&amp;$C238),0),MATCH(F$3,SEACats,0)))</f>
        <v/>
      </c>
      <c r="G238" s="266" t="str">
        <f ca="1">IF($C238="","",INDEX(INDIRECT("MCDAScores_SEA_"&amp;$C238),MATCH('SEA Input'!G242,INDIRECT("SEAScore_"&amp;$C238),0),MATCH(G$3,SEACats,0)))</f>
        <v/>
      </c>
      <c r="H238" s="266" t="str">
        <f ca="1">IF($C238="","",INDEX(INDIRECT("MCDAScores_SEA_"&amp;$C238),MATCH('SEA Input'!H242,INDIRECT("SEAScore_"&amp;$C238),0),MATCH(H$3,SEACats,0)))</f>
        <v/>
      </c>
      <c r="I238" s="266" t="str">
        <f ca="1">IF($C238="","",INDEX(INDIRECT("MCDAScores_SEA_"&amp;$C238),MATCH('SEA Input'!I242,INDIRECT("SEAScore_"&amp;$C238),0),MATCH(I$3,SEACats,0)))</f>
        <v/>
      </c>
      <c r="J238" s="266" t="str">
        <f ca="1">IF($C238="","",INDEX(INDIRECT("MCDAScores_SEA_"&amp;$C238),MATCH('SEA Input'!J242,INDIRECT("SEAScore_"&amp;$C238),0),MATCH(J$3,SEACats,0)))</f>
        <v/>
      </c>
      <c r="K238" s="266" t="str">
        <f ca="1">IF($C238="","",INDEX(INDIRECT("MCDAScores_SEA_"&amp;$C238),MATCH('SEA Input'!K242,INDIRECT("SEAScore_"&amp;$C238),0),MATCH(K$3,SEACats,0)))</f>
        <v/>
      </c>
      <c r="L238" s="266" t="str">
        <f ca="1">IF($C238="","",INDEX(INDIRECT("MCDAScores_SEA_"&amp;$C238),MATCH('SEA Input'!L242,INDIRECT("SEAScore_"&amp;$C238),0),MATCH(L$3,SEACats,0)))</f>
        <v/>
      </c>
      <c r="M238" s="266" t="str">
        <f ca="1">IF($C238="","",INDEX(INDIRECT("MCDAScores_SEA_"&amp;$C238),MATCH('SEA Input'!M242,INDIRECT("SEAScore_"&amp;$C238),0),MATCH(M$3,SEACats,0)))</f>
        <v/>
      </c>
      <c r="N238" s="266" t="str">
        <f ca="1">IF($C238="","",INDEX(INDIRECT("MCDAScores_SEA_"&amp;$C238),MATCH('SEA Input'!N242,INDIRECT("SEAScore_"&amp;$C238),0),MATCH(N$3,SEACats,0)))</f>
        <v/>
      </c>
      <c r="O238" s="266" t="str">
        <f ca="1">IF($C238="","",INDEX(INDIRECT("MCDAScores_SEA_"&amp;$C238),MATCH('SEA Input'!O242,INDIRECT("SEAScore_"&amp;$C238),0),MATCH(O$3,SEACats,0)))</f>
        <v/>
      </c>
      <c r="P238" s="266" t="str">
        <f ca="1">IF($C238="","",INDEX(INDIRECT("MCDAScores_SEA_"&amp;$C238),MATCH('SEA Input'!P242,INDIRECT("SEAScore_"&amp;$C238),0),MATCH(P$3,SEACats,0)))</f>
        <v/>
      </c>
      <c r="Q238" s="266" t="str">
        <f ca="1">IF($C238="","",INDEX(INDIRECT("MCDAScores_SEA_"&amp;$C238),MATCH('SEA Input'!Q242,INDIRECT("SEAScore_"&amp;$C238),0),MATCH(Q$3,SEACats,0)))</f>
        <v/>
      </c>
      <c r="R238" s="266" t="str">
        <f ca="1">IF($C238="","",INDEX(INDIRECT("MCDAScores_SEA_"&amp;$C238),MATCH('SEA Input'!R242,INDIRECT("SEAScore_"&amp;$C238),0),MATCH(R$3,SEACats,0)))</f>
        <v/>
      </c>
      <c r="S238" s="266" t="str">
        <f ca="1">IF($C238="","",INDEX(INDIRECT("MCDAScores_SEA_"&amp;$C238),MATCH('SEA Input'!S242,INDIRECT("SEAScore_"&amp;$C238),0),MATCH(S$3,SEACats,0)))</f>
        <v/>
      </c>
      <c r="T238" s="266" t="str">
        <f ca="1">IF($C238="","",INDEX(INDIRECT("MCDAScores_SEA_"&amp;$C238),MATCH('SEA Input'!T242,INDIRECT("SEAScore_"&amp;$C238),0),MATCH(T$3,SEACats,0)))</f>
        <v/>
      </c>
    </row>
    <row r="239" spans="1:20" x14ac:dyDescent="0.25">
      <c r="A239" s="309"/>
      <c r="B239" s="309"/>
      <c r="C239" s="265" t="str">
        <f>IF(B236="","","O_Pos")</f>
        <v/>
      </c>
      <c r="D239" s="266" t="str">
        <f ca="1">IF($C239="","",INDEX(INDIRECT("MCDAScores_SEA_"&amp;$C239),MATCH('SEA Input'!D243,INDIRECT("SEAScore_"&amp;$C239),0),MATCH(D$3,SEACats,0)))</f>
        <v/>
      </c>
      <c r="E239" s="266" t="str">
        <f ca="1">IF($C239="","",INDEX(INDIRECT("MCDAScores_SEA_"&amp;$C239),MATCH('SEA Input'!E243,INDIRECT("SEAScore_"&amp;$C239),0),MATCH(E$3,SEACats,0)))</f>
        <v/>
      </c>
      <c r="F239" s="266" t="str">
        <f ca="1">IF($C239="","",INDEX(INDIRECT("MCDAScores_SEA_"&amp;$C239),MATCH('SEA Input'!F243,INDIRECT("SEAScore_"&amp;$C239),0),MATCH(F$3,SEACats,0)))</f>
        <v/>
      </c>
      <c r="G239" s="266" t="str">
        <f ca="1">IF($C239="","",INDEX(INDIRECT("MCDAScores_SEA_"&amp;$C239),MATCH('SEA Input'!G243,INDIRECT("SEAScore_"&amp;$C239),0),MATCH(G$3,SEACats,0)))</f>
        <v/>
      </c>
      <c r="H239" s="266" t="str">
        <f ca="1">IF($C239="","",INDEX(INDIRECT("MCDAScores_SEA_"&amp;$C239),MATCH('SEA Input'!H243,INDIRECT("SEAScore_"&amp;$C239),0),MATCH(H$3,SEACats,0)))</f>
        <v/>
      </c>
      <c r="I239" s="266" t="str">
        <f ca="1">IF($C239="","",INDEX(INDIRECT("MCDAScores_SEA_"&amp;$C239),MATCH('SEA Input'!I243,INDIRECT("SEAScore_"&amp;$C239),0),MATCH(I$3,SEACats,0)))</f>
        <v/>
      </c>
      <c r="J239" s="266" t="str">
        <f ca="1">IF($C239="","",INDEX(INDIRECT("MCDAScores_SEA_"&amp;$C239),MATCH('SEA Input'!J243,INDIRECT("SEAScore_"&amp;$C239),0),MATCH(J$3,SEACats,0)))</f>
        <v/>
      </c>
      <c r="K239" s="266" t="str">
        <f ca="1">IF($C239="","",INDEX(INDIRECT("MCDAScores_SEA_"&amp;$C239),MATCH('SEA Input'!K243,INDIRECT("SEAScore_"&amp;$C239),0),MATCH(K$3,SEACats,0)))</f>
        <v/>
      </c>
      <c r="L239" s="266" t="str">
        <f ca="1">IF($C239="","",INDEX(INDIRECT("MCDAScores_SEA_"&amp;$C239),MATCH('SEA Input'!L243,INDIRECT("SEAScore_"&amp;$C239),0),MATCH(L$3,SEACats,0)))</f>
        <v/>
      </c>
      <c r="M239" s="266" t="str">
        <f ca="1">IF($C239="","",INDEX(INDIRECT("MCDAScores_SEA_"&amp;$C239),MATCH('SEA Input'!M243,INDIRECT("SEAScore_"&amp;$C239),0),MATCH(M$3,SEACats,0)))</f>
        <v/>
      </c>
      <c r="N239" s="266" t="str">
        <f ca="1">IF($C239="","",INDEX(INDIRECT("MCDAScores_SEA_"&amp;$C239),MATCH('SEA Input'!N243,INDIRECT("SEAScore_"&amp;$C239),0),MATCH(N$3,SEACats,0)))</f>
        <v/>
      </c>
      <c r="O239" s="266" t="str">
        <f ca="1">IF($C239="","",INDEX(INDIRECT("MCDAScores_SEA_"&amp;$C239),MATCH('SEA Input'!O243,INDIRECT("SEAScore_"&amp;$C239),0),MATCH(O$3,SEACats,0)))</f>
        <v/>
      </c>
      <c r="P239" s="266" t="str">
        <f ca="1">IF($C239="","",INDEX(INDIRECT("MCDAScores_SEA_"&amp;$C239),MATCH('SEA Input'!P243,INDIRECT("SEAScore_"&amp;$C239),0),MATCH(P$3,SEACats,0)))</f>
        <v/>
      </c>
      <c r="Q239" s="266" t="str">
        <f ca="1">IF($C239="","",INDEX(INDIRECT("MCDAScores_SEA_"&amp;$C239),MATCH('SEA Input'!Q243,INDIRECT("SEAScore_"&amp;$C239),0),MATCH(Q$3,SEACats,0)))</f>
        <v/>
      </c>
      <c r="R239" s="266" t="str">
        <f ca="1">IF($C239="","",INDEX(INDIRECT("MCDAScores_SEA_"&amp;$C239),MATCH('SEA Input'!R243,INDIRECT("SEAScore_"&amp;$C239),0),MATCH(R$3,SEACats,0)))</f>
        <v/>
      </c>
      <c r="S239" s="266" t="str">
        <f ca="1">IF($C239="","",INDEX(INDIRECT("MCDAScores_SEA_"&amp;$C239),MATCH('SEA Input'!S243,INDIRECT("SEAScore_"&amp;$C239),0),MATCH(S$3,SEACats,0)))</f>
        <v/>
      </c>
      <c r="T239" s="266" t="str">
        <f ca="1">IF($C239="","",INDEX(INDIRECT("MCDAScores_SEA_"&amp;$C239),MATCH('SEA Input'!T243,INDIRECT("SEAScore_"&amp;$C239),0),MATCH(T$3,SEACats,0)))</f>
        <v/>
      </c>
    </row>
    <row r="240" spans="1:20" x14ac:dyDescent="0.25">
      <c r="A240" s="308" t="str">
        <f>IF('SEA Input'!C244="","",'SEA Input'!A244)</f>
        <v/>
      </c>
      <c r="B240" s="309" t="str">
        <f>IF('SEA Input'!C244="","",'SEA Input'!C244)</f>
        <v/>
      </c>
      <c r="C240" s="265" t="str">
        <f>IF(B240="","","C_Neg")</f>
        <v/>
      </c>
      <c r="D240" s="266" t="str">
        <f ca="1">IF($C240="","",INDEX(INDIRECT("MCDAScores_SEA_"&amp;$C240),MATCH('SEA Input'!D244,INDIRECT("SEAScore_"&amp;$C240),0),MATCH(D$3,SEACats,0)))</f>
        <v/>
      </c>
      <c r="E240" s="266" t="str">
        <f ca="1">IF($C240="","",INDEX(INDIRECT("MCDAScores_SEA_"&amp;$C240),MATCH('SEA Input'!E244,INDIRECT("SEAScore_"&amp;$C240),0),MATCH(E$3,SEACats,0)))</f>
        <v/>
      </c>
      <c r="F240" s="266" t="str">
        <f ca="1">IF($C240="","",INDEX(INDIRECT("MCDAScores_SEA_"&amp;$C240),MATCH('SEA Input'!F244,INDIRECT("SEAScore_"&amp;$C240),0),MATCH(F$3,SEACats,0)))</f>
        <v/>
      </c>
      <c r="G240" s="266" t="str">
        <f ca="1">IF($C240="","",INDEX(INDIRECT("MCDAScores_SEA_"&amp;$C240),MATCH('SEA Input'!G244,INDIRECT("SEAScore_"&amp;$C240),0),MATCH(G$3,SEACats,0)))</f>
        <v/>
      </c>
      <c r="H240" s="266" t="str">
        <f ca="1">IF($C240="","",INDEX(INDIRECT("MCDAScores_SEA_"&amp;$C240),MATCH('SEA Input'!H244,INDIRECT("SEAScore_"&amp;$C240),0),MATCH(H$3,SEACats,0)))</f>
        <v/>
      </c>
      <c r="I240" s="266" t="str">
        <f ca="1">IF($C240="","",INDEX(INDIRECT("MCDAScores_SEA_"&amp;$C240),MATCH('SEA Input'!I244,INDIRECT("SEAScore_"&amp;$C240),0),MATCH(I$3,SEACats,0)))</f>
        <v/>
      </c>
      <c r="J240" s="266" t="str">
        <f ca="1">IF($C240="","",INDEX(INDIRECT("MCDAScores_SEA_"&amp;$C240),MATCH('SEA Input'!J244,INDIRECT("SEAScore_"&amp;$C240),0),MATCH(J$3,SEACats,0)))</f>
        <v/>
      </c>
      <c r="K240" s="266" t="str">
        <f ca="1">IF($C240="","",INDEX(INDIRECT("MCDAScores_SEA_"&amp;$C240),MATCH('SEA Input'!K244,INDIRECT("SEAScore_"&amp;$C240),0),MATCH(K$3,SEACats,0)))</f>
        <v/>
      </c>
      <c r="L240" s="266" t="str">
        <f ca="1">IF($C240="","",INDEX(INDIRECT("MCDAScores_SEA_"&amp;$C240),MATCH('SEA Input'!L244,INDIRECT("SEAScore_"&amp;$C240),0),MATCH(L$3,SEACats,0)))</f>
        <v/>
      </c>
      <c r="M240" s="266" t="str">
        <f ca="1">IF($C240="","",INDEX(INDIRECT("MCDAScores_SEA_"&amp;$C240),MATCH('SEA Input'!M244,INDIRECT("SEAScore_"&amp;$C240),0),MATCH(M$3,SEACats,0)))</f>
        <v/>
      </c>
      <c r="N240" s="266" t="str">
        <f ca="1">IF($C240="","",INDEX(INDIRECT("MCDAScores_SEA_"&amp;$C240),MATCH('SEA Input'!N244,INDIRECT("SEAScore_"&amp;$C240),0),MATCH(N$3,SEACats,0)))</f>
        <v/>
      </c>
      <c r="O240" s="266" t="str">
        <f ca="1">IF($C240="","",INDEX(INDIRECT("MCDAScores_SEA_"&amp;$C240),MATCH('SEA Input'!O244,INDIRECT("SEAScore_"&amp;$C240),0),MATCH(O$3,SEACats,0)))</f>
        <v/>
      </c>
      <c r="P240" s="266" t="str">
        <f ca="1">IF($C240="","",INDEX(INDIRECT("MCDAScores_SEA_"&amp;$C240),MATCH('SEA Input'!P244,INDIRECT("SEAScore_"&amp;$C240),0),MATCH(P$3,SEACats,0)))</f>
        <v/>
      </c>
      <c r="Q240" s="266" t="str">
        <f ca="1">IF($C240="","",INDEX(INDIRECT("MCDAScores_SEA_"&amp;$C240),MATCH('SEA Input'!Q244,INDIRECT("SEAScore_"&amp;$C240),0),MATCH(Q$3,SEACats,0)))</f>
        <v/>
      </c>
      <c r="R240" s="266" t="str">
        <f ca="1">IF($C240="","",INDEX(INDIRECT("MCDAScores_SEA_"&amp;$C240),MATCH('SEA Input'!R244,INDIRECT("SEAScore_"&amp;$C240),0),MATCH(R$3,SEACats,0)))</f>
        <v/>
      </c>
      <c r="S240" s="266" t="str">
        <f ca="1">IF($C240="","",INDEX(INDIRECT("MCDAScores_SEA_"&amp;$C240),MATCH('SEA Input'!S244,INDIRECT("SEAScore_"&amp;$C240),0),MATCH(S$3,SEACats,0)))</f>
        <v/>
      </c>
      <c r="T240" s="266" t="str">
        <f ca="1">IF($C240="","",INDEX(INDIRECT("MCDAScores_SEA_"&amp;$C240),MATCH('SEA Input'!T244,INDIRECT("SEAScore_"&amp;$C240),0),MATCH(T$3,SEACats,0)))</f>
        <v/>
      </c>
    </row>
    <row r="241" spans="1:20" x14ac:dyDescent="0.25">
      <c r="A241" s="309"/>
      <c r="B241" s="309"/>
      <c r="C241" s="265" t="str">
        <f>IF(B240="","","C_Pos")</f>
        <v/>
      </c>
      <c r="D241" s="266" t="str">
        <f ca="1">IF($C241="","",INDEX(INDIRECT("MCDAScores_SEA_"&amp;$C241),MATCH('SEA Input'!D245,INDIRECT("SEAScore_"&amp;$C241),0),MATCH(D$3,SEACats,0)))</f>
        <v/>
      </c>
      <c r="E241" s="266" t="str">
        <f ca="1">IF($C241="","",INDEX(INDIRECT("MCDAScores_SEA_"&amp;$C241),MATCH('SEA Input'!E245,INDIRECT("SEAScore_"&amp;$C241),0),MATCH(E$3,SEACats,0)))</f>
        <v/>
      </c>
      <c r="F241" s="266" t="str">
        <f ca="1">IF($C241="","",INDEX(INDIRECT("MCDAScores_SEA_"&amp;$C241),MATCH('SEA Input'!F245,INDIRECT("SEAScore_"&amp;$C241),0),MATCH(F$3,SEACats,0)))</f>
        <v/>
      </c>
      <c r="G241" s="266" t="str">
        <f ca="1">IF($C241="","",INDEX(INDIRECT("MCDAScores_SEA_"&amp;$C241),MATCH('SEA Input'!G245,INDIRECT("SEAScore_"&amp;$C241),0),MATCH(G$3,SEACats,0)))</f>
        <v/>
      </c>
      <c r="H241" s="266" t="str">
        <f ca="1">IF($C241="","",INDEX(INDIRECT("MCDAScores_SEA_"&amp;$C241),MATCH('SEA Input'!H245,INDIRECT("SEAScore_"&amp;$C241),0),MATCH(H$3,SEACats,0)))</f>
        <v/>
      </c>
      <c r="I241" s="266" t="str">
        <f ca="1">IF($C241="","",INDEX(INDIRECT("MCDAScores_SEA_"&amp;$C241),MATCH('SEA Input'!I245,INDIRECT("SEAScore_"&amp;$C241),0),MATCH(I$3,SEACats,0)))</f>
        <v/>
      </c>
      <c r="J241" s="266" t="str">
        <f ca="1">IF($C241="","",INDEX(INDIRECT("MCDAScores_SEA_"&amp;$C241),MATCH('SEA Input'!J245,INDIRECT("SEAScore_"&amp;$C241),0),MATCH(J$3,SEACats,0)))</f>
        <v/>
      </c>
      <c r="K241" s="266" t="str">
        <f ca="1">IF($C241="","",INDEX(INDIRECT("MCDAScores_SEA_"&amp;$C241),MATCH('SEA Input'!K245,INDIRECT("SEAScore_"&amp;$C241),0),MATCH(K$3,SEACats,0)))</f>
        <v/>
      </c>
      <c r="L241" s="266" t="str">
        <f ca="1">IF($C241="","",INDEX(INDIRECT("MCDAScores_SEA_"&amp;$C241),MATCH('SEA Input'!L245,INDIRECT("SEAScore_"&amp;$C241),0),MATCH(L$3,SEACats,0)))</f>
        <v/>
      </c>
      <c r="M241" s="266" t="str">
        <f ca="1">IF($C241="","",INDEX(INDIRECT("MCDAScores_SEA_"&amp;$C241),MATCH('SEA Input'!M245,INDIRECT("SEAScore_"&amp;$C241),0),MATCH(M$3,SEACats,0)))</f>
        <v/>
      </c>
      <c r="N241" s="266" t="str">
        <f ca="1">IF($C241="","",INDEX(INDIRECT("MCDAScores_SEA_"&amp;$C241),MATCH('SEA Input'!N245,INDIRECT("SEAScore_"&amp;$C241),0),MATCH(N$3,SEACats,0)))</f>
        <v/>
      </c>
      <c r="O241" s="266" t="str">
        <f ca="1">IF($C241="","",INDEX(INDIRECT("MCDAScores_SEA_"&amp;$C241),MATCH('SEA Input'!O245,INDIRECT("SEAScore_"&amp;$C241),0),MATCH(O$3,SEACats,0)))</f>
        <v/>
      </c>
      <c r="P241" s="266" t="str">
        <f ca="1">IF($C241="","",INDEX(INDIRECT("MCDAScores_SEA_"&amp;$C241),MATCH('SEA Input'!P245,INDIRECT("SEAScore_"&amp;$C241),0),MATCH(P$3,SEACats,0)))</f>
        <v/>
      </c>
      <c r="Q241" s="266" t="str">
        <f ca="1">IF($C241="","",INDEX(INDIRECT("MCDAScores_SEA_"&amp;$C241),MATCH('SEA Input'!Q245,INDIRECT("SEAScore_"&amp;$C241),0),MATCH(Q$3,SEACats,0)))</f>
        <v/>
      </c>
      <c r="R241" s="266" t="str">
        <f ca="1">IF($C241="","",INDEX(INDIRECT("MCDAScores_SEA_"&amp;$C241),MATCH('SEA Input'!R245,INDIRECT("SEAScore_"&amp;$C241),0),MATCH(R$3,SEACats,0)))</f>
        <v/>
      </c>
      <c r="S241" s="266" t="str">
        <f ca="1">IF($C241="","",INDEX(INDIRECT("MCDAScores_SEA_"&amp;$C241),MATCH('SEA Input'!S245,INDIRECT("SEAScore_"&amp;$C241),0),MATCH(S$3,SEACats,0)))</f>
        <v/>
      </c>
      <c r="T241" s="266" t="str">
        <f ca="1">IF($C241="","",INDEX(INDIRECT("MCDAScores_SEA_"&amp;$C241),MATCH('SEA Input'!T245,INDIRECT("SEAScore_"&amp;$C241),0),MATCH(T$3,SEACats,0)))</f>
        <v/>
      </c>
    </row>
    <row r="242" spans="1:20" x14ac:dyDescent="0.25">
      <c r="A242" s="309"/>
      <c r="B242" s="309"/>
      <c r="C242" s="265" t="str">
        <f>IF(B240="","","O_Neg")</f>
        <v/>
      </c>
      <c r="D242" s="266" t="str">
        <f ca="1">IF($C242="","",INDEX(INDIRECT("MCDAScores_SEA_"&amp;$C242),MATCH('SEA Input'!D246,INDIRECT("SEAScore_"&amp;$C242),0),MATCH(D$3,SEACats,0)))</f>
        <v/>
      </c>
      <c r="E242" s="266" t="str">
        <f ca="1">IF($C242="","",INDEX(INDIRECT("MCDAScores_SEA_"&amp;$C242),MATCH('SEA Input'!E246,INDIRECT("SEAScore_"&amp;$C242),0),MATCH(E$3,SEACats,0)))</f>
        <v/>
      </c>
      <c r="F242" s="266" t="str">
        <f ca="1">IF($C242="","",INDEX(INDIRECT("MCDAScores_SEA_"&amp;$C242),MATCH('SEA Input'!F246,INDIRECT("SEAScore_"&amp;$C242),0),MATCH(F$3,SEACats,0)))</f>
        <v/>
      </c>
      <c r="G242" s="266" t="str">
        <f ca="1">IF($C242="","",INDEX(INDIRECT("MCDAScores_SEA_"&amp;$C242),MATCH('SEA Input'!G246,INDIRECT("SEAScore_"&amp;$C242),0),MATCH(G$3,SEACats,0)))</f>
        <v/>
      </c>
      <c r="H242" s="266" t="str">
        <f ca="1">IF($C242="","",INDEX(INDIRECT("MCDAScores_SEA_"&amp;$C242),MATCH('SEA Input'!H246,INDIRECT("SEAScore_"&amp;$C242),0),MATCH(H$3,SEACats,0)))</f>
        <v/>
      </c>
      <c r="I242" s="266" t="str">
        <f ca="1">IF($C242="","",INDEX(INDIRECT("MCDAScores_SEA_"&amp;$C242),MATCH('SEA Input'!I246,INDIRECT("SEAScore_"&amp;$C242),0),MATCH(I$3,SEACats,0)))</f>
        <v/>
      </c>
      <c r="J242" s="266" t="str">
        <f ca="1">IF($C242="","",INDEX(INDIRECT("MCDAScores_SEA_"&amp;$C242),MATCH('SEA Input'!J246,INDIRECT("SEAScore_"&amp;$C242),0),MATCH(J$3,SEACats,0)))</f>
        <v/>
      </c>
      <c r="K242" s="266" t="str">
        <f ca="1">IF($C242="","",INDEX(INDIRECT("MCDAScores_SEA_"&amp;$C242),MATCH('SEA Input'!K246,INDIRECT("SEAScore_"&amp;$C242),0),MATCH(K$3,SEACats,0)))</f>
        <v/>
      </c>
      <c r="L242" s="266" t="str">
        <f ca="1">IF($C242="","",INDEX(INDIRECT("MCDAScores_SEA_"&amp;$C242),MATCH('SEA Input'!L246,INDIRECT("SEAScore_"&amp;$C242),0),MATCH(L$3,SEACats,0)))</f>
        <v/>
      </c>
      <c r="M242" s="266" t="str">
        <f ca="1">IF($C242="","",INDEX(INDIRECT("MCDAScores_SEA_"&amp;$C242),MATCH('SEA Input'!M246,INDIRECT("SEAScore_"&amp;$C242),0),MATCH(M$3,SEACats,0)))</f>
        <v/>
      </c>
      <c r="N242" s="266" t="str">
        <f ca="1">IF($C242="","",INDEX(INDIRECT("MCDAScores_SEA_"&amp;$C242),MATCH('SEA Input'!N246,INDIRECT("SEAScore_"&amp;$C242),0),MATCH(N$3,SEACats,0)))</f>
        <v/>
      </c>
      <c r="O242" s="266" t="str">
        <f ca="1">IF($C242="","",INDEX(INDIRECT("MCDAScores_SEA_"&amp;$C242),MATCH('SEA Input'!O246,INDIRECT("SEAScore_"&amp;$C242),0),MATCH(O$3,SEACats,0)))</f>
        <v/>
      </c>
      <c r="P242" s="266" t="str">
        <f ca="1">IF($C242="","",INDEX(INDIRECT("MCDAScores_SEA_"&amp;$C242),MATCH('SEA Input'!P246,INDIRECT("SEAScore_"&amp;$C242),0),MATCH(P$3,SEACats,0)))</f>
        <v/>
      </c>
      <c r="Q242" s="266" t="str">
        <f ca="1">IF($C242="","",INDEX(INDIRECT("MCDAScores_SEA_"&amp;$C242),MATCH('SEA Input'!Q246,INDIRECT("SEAScore_"&amp;$C242),0),MATCH(Q$3,SEACats,0)))</f>
        <v/>
      </c>
      <c r="R242" s="266" t="str">
        <f ca="1">IF($C242="","",INDEX(INDIRECT("MCDAScores_SEA_"&amp;$C242),MATCH('SEA Input'!R246,INDIRECT("SEAScore_"&amp;$C242),0),MATCH(R$3,SEACats,0)))</f>
        <v/>
      </c>
      <c r="S242" s="266" t="str">
        <f ca="1">IF($C242="","",INDEX(INDIRECT("MCDAScores_SEA_"&amp;$C242),MATCH('SEA Input'!S246,INDIRECT("SEAScore_"&amp;$C242),0),MATCH(S$3,SEACats,0)))</f>
        <v/>
      </c>
      <c r="T242" s="266" t="str">
        <f ca="1">IF($C242="","",INDEX(INDIRECT("MCDAScores_SEA_"&amp;$C242),MATCH('SEA Input'!T246,INDIRECT("SEAScore_"&amp;$C242),0),MATCH(T$3,SEACats,0)))</f>
        <v/>
      </c>
    </row>
    <row r="243" spans="1:20" x14ac:dyDescent="0.25">
      <c r="A243" s="309"/>
      <c r="B243" s="309"/>
      <c r="C243" s="265" t="str">
        <f>IF(B240="","","O_Pos")</f>
        <v/>
      </c>
      <c r="D243" s="266" t="str">
        <f ca="1">IF($C243="","",INDEX(INDIRECT("MCDAScores_SEA_"&amp;$C243),MATCH('SEA Input'!D247,INDIRECT("SEAScore_"&amp;$C243),0),MATCH(D$3,SEACats,0)))</f>
        <v/>
      </c>
      <c r="E243" s="266" t="str">
        <f ca="1">IF($C243="","",INDEX(INDIRECT("MCDAScores_SEA_"&amp;$C243),MATCH('SEA Input'!E247,INDIRECT("SEAScore_"&amp;$C243),0),MATCH(E$3,SEACats,0)))</f>
        <v/>
      </c>
      <c r="F243" s="266" t="str">
        <f ca="1">IF($C243="","",INDEX(INDIRECT("MCDAScores_SEA_"&amp;$C243),MATCH('SEA Input'!F247,INDIRECT("SEAScore_"&amp;$C243),0),MATCH(F$3,SEACats,0)))</f>
        <v/>
      </c>
      <c r="G243" s="266" t="str">
        <f ca="1">IF($C243="","",INDEX(INDIRECT("MCDAScores_SEA_"&amp;$C243),MATCH('SEA Input'!G247,INDIRECT("SEAScore_"&amp;$C243),0),MATCH(G$3,SEACats,0)))</f>
        <v/>
      </c>
      <c r="H243" s="266" t="str">
        <f ca="1">IF($C243="","",INDEX(INDIRECT("MCDAScores_SEA_"&amp;$C243),MATCH('SEA Input'!H247,INDIRECT("SEAScore_"&amp;$C243),0),MATCH(H$3,SEACats,0)))</f>
        <v/>
      </c>
      <c r="I243" s="266" t="str">
        <f ca="1">IF($C243="","",INDEX(INDIRECT("MCDAScores_SEA_"&amp;$C243),MATCH('SEA Input'!I247,INDIRECT("SEAScore_"&amp;$C243),0),MATCH(I$3,SEACats,0)))</f>
        <v/>
      </c>
      <c r="J243" s="266" t="str">
        <f ca="1">IF($C243="","",INDEX(INDIRECT("MCDAScores_SEA_"&amp;$C243),MATCH('SEA Input'!J247,INDIRECT("SEAScore_"&amp;$C243),0),MATCH(J$3,SEACats,0)))</f>
        <v/>
      </c>
      <c r="K243" s="266" t="str">
        <f ca="1">IF($C243="","",INDEX(INDIRECT("MCDAScores_SEA_"&amp;$C243),MATCH('SEA Input'!K247,INDIRECT("SEAScore_"&amp;$C243),0),MATCH(K$3,SEACats,0)))</f>
        <v/>
      </c>
      <c r="L243" s="266" t="str">
        <f ca="1">IF($C243="","",INDEX(INDIRECT("MCDAScores_SEA_"&amp;$C243),MATCH('SEA Input'!L247,INDIRECT("SEAScore_"&amp;$C243),0),MATCH(L$3,SEACats,0)))</f>
        <v/>
      </c>
      <c r="M243" s="266" t="str">
        <f ca="1">IF($C243="","",INDEX(INDIRECT("MCDAScores_SEA_"&amp;$C243),MATCH('SEA Input'!M247,INDIRECT("SEAScore_"&amp;$C243),0),MATCH(M$3,SEACats,0)))</f>
        <v/>
      </c>
      <c r="N243" s="266" t="str">
        <f ca="1">IF($C243="","",INDEX(INDIRECT("MCDAScores_SEA_"&amp;$C243),MATCH('SEA Input'!N247,INDIRECT("SEAScore_"&amp;$C243),0),MATCH(N$3,SEACats,0)))</f>
        <v/>
      </c>
      <c r="O243" s="266" t="str">
        <f ca="1">IF($C243="","",INDEX(INDIRECT("MCDAScores_SEA_"&amp;$C243),MATCH('SEA Input'!O247,INDIRECT("SEAScore_"&amp;$C243),0),MATCH(O$3,SEACats,0)))</f>
        <v/>
      </c>
      <c r="P243" s="266" t="str">
        <f ca="1">IF($C243="","",INDEX(INDIRECT("MCDAScores_SEA_"&amp;$C243),MATCH('SEA Input'!P247,INDIRECT("SEAScore_"&amp;$C243),0),MATCH(P$3,SEACats,0)))</f>
        <v/>
      </c>
      <c r="Q243" s="266" t="str">
        <f ca="1">IF($C243="","",INDEX(INDIRECT("MCDAScores_SEA_"&amp;$C243),MATCH('SEA Input'!Q247,INDIRECT("SEAScore_"&amp;$C243),0),MATCH(Q$3,SEACats,0)))</f>
        <v/>
      </c>
      <c r="R243" s="266" t="str">
        <f ca="1">IF($C243="","",INDEX(INDIRECT("MCDAScores_SEA_"&amp;$C243),MATCH('SEA Input'!R247,INDIRECT("SEAScore_"&amp;$C243),0),MATCH(R$3,SEACats,0)))</f>
        <v/>
      </c>
      <c r="S243" s="266" t="str">
        <f ca="1">IF($C243="","",INDEX(INDIRECT("MCDAScores_SEA_"&amp;$C243),MATCH('SEA Input'!S247,INDIRECT("SEAScore_"&amp;$C243),0),MATCH(S$3,SEACats,0)))</f>
        <v/>
      </c>
      <c r="T243" s="266" t="str">
        <f ca="1">IF($C243="","",INDEX(INDIRECT("MCDAScores_SEA_"&amp;$C243),MATCH('SEA Input'!T247,INDIRECT("SEAScore_"&amp;$C243),0),MATCH(T$3,SEACats,0)))</f>
        <v/>
      </c>
    </row>
    <row r="244" spans="1:20" x14ac:dyDescent="0.25">
      <c r="A244" s="308" t="str">
        <f>IF('SEA Input'!C248="","",'SEA Input'!A248)</f>
        <v/>
      </c>
      <c r="B244" s="309" t="str">
        <f>IF('SEA Input'!C248="","",'SEA Input'!C248)</f>
        <v/>
      </c>
      <c r="C244" s="265" t="str">
        <f>IF(B244="","","C_Neg")</f>
        <v/>
      </c>
      <c r="D244" s="266" t="str">
        <f ca="1">IF($C244="","",INDEX(INDIRECT("MCDAScores_SEA_"&amp;$C244),MATCH('SEA Input'!D248,INDIRECT("SEAScore_"&amp;$C244),0),MATCH(D$3,SEACats,0)))</f>
        <v/>
      </c>
      <c r="E244" s="266" t="str">
        <f ca="1">IF($C244="","",INDEX(INDIRECT("MCDAScores_SEA_"&amp;$C244),MATCH('SEA Input'!E248,INDIRECT("SEAScore_"&amp;$C244),0),MATCH(E$3,SEACats,0)))</f>
        <v/>
      </c>
      <c r="F244" s="266" t="str">
        <f ca="1">IF($C244="","",INDEX(INDIRECT("MCDAScores_SEA_"&amp;$C244),MATCH('SEA Input'!F248,INDIRECT("SEAScore_"&amp;$C244),0),MATCH(F$3,SEACats,0)))</f>
        <v/>
      </c>
      <c r="G244" s="266" t="str">
        <f ca="1">IF($C244="","",INDEX(INDIRECT("MCDAScores_SEA_"&amp;$C244),MATCH('SEA Input'!G248,INDIRECT("SEAScore_"&amp;$C244),0),MATCH(G$3,SEACats,0)))</f>
        <v/>
      </c>
      <c r="H244" s="266" t="str">
        <f ca="1">IF($C244="","",INDEX(INDIRECT("MCDAScores_SEA_"&amp;$C244),MATCH('SEA Input'!H248,INDIRECT("SEAScore_"&amp;$C244),0),MATCH(H$3,SEACats,0)))</f>
        <v/>
      </c>
      <c r="I244" s="266" t="str">
        <f ca="1">IF($C244="","",INDEX(INDIRECT("MCDAScores_SEA_"&amp;$C244),MATCH('SEA Input'!I248,INDIRECT("SEAScore_"&amp;$C244),0),MATCH(I$3,SEACats,0)))</f>
        <v/>
      </c>
      <c r="J244" s="266" t="str">
        <f ca="1">IF($C244="","",INDEX(INDIRECT("MCDAScores_SEA_"&amp;$C244),MATCH('SEA Input'!J248,INDIRECT("SEAScore_"&amp;$C244),0),MATCH(J$3,SEACats,0)))</f>
        <v/>
      </c>
      <c r="K244" s="266" t="str">
        <f ca="1">IF($C244="","",INDEX(INDIRECT("MCDAScores_SEA_"&amp;$C244),MATCH('SEA Input'!K248,INDIRECT("SEAScore_"&amp;$C244),0),MATCH(K$3,SEACats,0)))</f>
        <v/>
      </c>
      <c r="L244" s="266" t="str">
        <f ca="1">IF($C244="","",INDEX(INDIRECT("MCDAScores_SEA_"&amp;$C244),MATCH('SEA Input'!L248,INDIRECT("SEAScore_"&amp;$C244),0),MATCH(L$3,SEACats,0)))</f>
        <v/>
      </c>
      <c r="M244" s="266" t="str">
        <f ca="1">IF($C244="","",INDEX(INDIRECT("MCDAScores_SEA_"&amp;$C244),MATCH('SEA Input'!M248,INDIRECT("SEAScore_"&amp;$C244),0),MATCH(M$3,SEACats,0)))</f>
        <v/>
      </c>
      <c r="N244" s="266" t="str">
        <f ca="1">IF($C244="","",INDEX(INDIRECT("MCDAScores_SEA_"&amp;$C244),MATCH('SEA Input'!N248,INDIRECT("SEAScore_"&amp;$C244),0),MATCH(N$3,SEACats,0)))</f>
        <v/>
      </c>
      <c r="O244" s="266" t="str">
        <f ca="1">IF($C244="","",INDEX(INDIRECT("MCDAScores_SEA_"&amp;$C244),MATCH('SEA Input'!O248,INDIRECT("SEAScore_"&amp;$C244),0),MATCH(O$3,SEACats,0)))</f>
        <v/>
      </c>
      <c r="P244" s="266" t="str">
        <f ca="1">IF($C244="","",INDEX(INDIRECT("MCDAScores_SEA_"&amp;$C244),MATCH('SEA Input'!P248,INDIRECT("SEAScore_"&amp;$C244),0),MATCH(P$3,SEACats,0)))</f>
        <v/>
      </c>
      <c r="Q244" s="266" t="str">
        <f ca="1">IF($C244="","",INDEX(INDIRECT("MCDAScores_SEA_"&amp;$C244),MATCH('SEA Input'!Q248,INDIRECT("SEAScore_"&amp;$C244),0),MATCH(Q$3,SEACats,0)))</f>
        <v/>
      </c>
      <c r="R244" s="266" t="str">
        <f ca="1">IF($C244="","",INDEX(INDIRECT("MCDAScores_SEA_"&amp;$C244),MATCH('SEA Input'!R248,INDIRECT("SEAScore_"&amp;$C244),0),MATCH(R$3,SEACats,0)))</f>
        <v/>
      </c>
      <c r="S244" s="266" t="str">
        <f ca="1">IF($C244="","",INDEX(INDIRECT("MCDAScores_SEA_"&amp;$C244),MATCH('SEA Input'!S248,INDIRECT("SEAScore_"&amp;$C244),0),MATCH(S$3,SEACats,0)))</f>
        <v/>
      </c>
      <c r="T244" s="266" t="str">
        <f ca="1">IF($C244="","",INDEX(INDIRECT("MCDAScores_SEA_"&amp;$C244),MATCH('SEA Input'!T248,INDIRECT("SEAScore_"&amp;$C244),0),MATCH(T$3,SEACats,0)))</f>
        <v/>
      </c>
    </row>
    <row r="245" spans="1:20" x14ac:dyDescent="0.25">
      <c r="A245" s="309"/>
      <c r="B245" s="309"/>
      <c r="C245" s="265" t="str">
        <f>IF(B244="","","C_Pos")</f>
        <v/>
      </c>
      <c r="D245" s="266" t="str">
        <f ca="1">IF($C245="","",INDEX(INDIRECT("MCDAScores_SEA_"&amp;$C245),MATCH('SEA Input'!D249,INDIRECT("SEAScore_"&amp;$C245),0),MATCH(D$3,SEACats,0)))</f>
        <v/>
      </c>
      <c r="E245" s="266" t="str">
        <f ca="1">IF($C245="","",INDEX(INDIRECT("MCDAScores_SEA_"&amp;$C245),MATCH('SEA Input'!E249,INDIRECT("SEAScore_"&amp;$C245),0),MATCH(E$3,SEACats,0)))</f>
        <v/>
      </c>
      <c r="F245" s="266" t="str">
        <f ca="1">IF($C245="","",INDEX(INDIRECT("MCDAScores_SEA_"&amp;$C245),MATCH('SEA Input'!F249,INDIRECT("SEAScore_"&amp;$C245),0),MATCH(F$3,SEACats,0)))</f>
        <v/>
      </c>
      <c r="G245" s="266" t="str">
        <f ca="1">IF($C245="","",INDEX(INDIRECT("MCDAScores_SEA_"&amp;$C245),MATCH('SEA Input'!G249,INDIRECT("SEAScore_"&amp;$C245),0),MATCH(G$3,SEACats,0)))</f>
        <v/>
      </c>
      <c r="H245" s="266" t="str">
        <f ca="1">IF($C245="","",INDEX(INDIRECT("MCDAScores_SEA_"&amp;$C245),MATCH('SEA Input'!H249,INDIRECT("SEAScore_"&amp;$C245),0),MATCH(H$3,SEACats,0)))</f>
        <v/>
      </c>
      <c r="I245" s="266" t="str">
        <f ca="1">IF($C245="","",INDEX(INDIRECT("MCDAScores_SEA_"&amp;$C245),MATCH('SEA Input'!I249,INDIRECT("SEAScore_"&amp;$C245),0),MATCH(I$3,SEACats,0)))</f>
        <v/>
      </c>
      <c r="J245" s="266" t="str">
        <f ca="1">IF($C245="","",INDEX(INDIRECT("MCDAScores_SEA_"&amp;$C245),MATCH('SEA Input'!J249,INDIRECT("SEAScore_"&amp;$C245),0),MATCH(J$3,SEACats,0)))</f>
        <v/>
      </c>
      <c r="K245" s="266" t="str">
        <f ca="1">IF($C245="","",INDEX(INDIRECT("MCDAScores_SEA_"&amp;$C245),MATCH('SEA Input'!K249,INDIRECT("SEAScore_"&amp;$C245),0),MATCH(K$3,SEACats,0)))</f>
        <v/>
      </c>
      <c r="L245" s="266" t="str">
        <f ca="1">IF($C245="","",INDEX(INDIRECT("MCDAScores_SEA_"&amp;$C245),MATCH('SEA Input'!L249,INDIRECT("SEAScore_"&amp;$C245),0),MATCH(L$3,SEACats,0)))</f>
        <v/>
      </c>
      <c r="M245" s="266" t="str">
        <f ca="1">IF($C245="","",INDEX(INDIRECT("MCDAScores_SEA_"&amp;$C245),MATCH('SEA Input'!M249,INDIRECT("SEAScore_"&amp;$C245),0),MATCH(M$3,SEACats,0)))</f>
        <v/>
      </c>
      <c r="N245" s="266" t="str">
        <f ca="1">IF($C245="","",INDEX(INDIRECT("MCDAScores_SEA_"&amp;$C245),MATCH('SEA Input'!N249,INDIRECT("SEAScore_"&amp;$C245),0),MATCH(N$3,SEACats,0)))</f>
        <v/>
      </c>
      <c r="O245" s="266" t="str">
        <f ca="1">IF($C245="","",INDEX(INDIRECT("MCDAScores_SEA_"&amp;$C245),MATCH('SEA Input'!O249,INDIRECT("SEAScore_"&amp;$C245),0),MATCH(O$3,SEACats,0)))</f>
        <v/>
      </c>
      <c r="P245" s="266" t="str">
        <f ca="1">IF($C245="","",INDEX(INDIRECT("MCDAScores_SEA_"&amp;$C245),MATCH('SEA Input'!P249,INDIRECT("SEAScore_"&amp;$C245),0),MATCH(P$3,SEACats,0)))</f>
        <v/>
      </c>
      <c r="Q245" s="266" t="str">
        <f ca="1">IF($C245="","",INDEX(INDIRECT("MCDAScores_SEA_"&amp;$C245),MATCH('SEA Input'!Q249,INDIRECT("SEAScore_"&amp;$C245),0),MATCH(Q$3,SEACats,0)))</f>
        <v/>
      </c>
      <c r="R245" s="266" t="str">
        <f ca="1">IF($C245="","",INDEX(INDIRECT("MCDAScores_SEA_"&amp;$C245),MATCH('SEA Input'!R249,INDIRECT("SEAScore_"&amp;$C245),0),MATCH(R$3,SEACats,0)))</f>
        <v/>
      </c>
      <c r="S245" s="266" t="str">
        <f ca="1">IF($C245="","",INDEX(INDIRECT("MCDAScores_SEA_"&amp;$C245),MATCH('SEA Input'!S249,INDIRECT("SEAScore_"&amp;$C245),0),MATCH(S$3,SEACats,0)))</f>
        <v/>
      </c>
      <c r="T245" s="266" t="str">
        <f ca="1">IF($C245="","",INDEX(INDIRECT("MCDAScores_SEA_"&amp;$C245),MATCH('SEA Input'!T249,INDIRECT("SEAScore_"&amp;$C245),0),MATCH(T$3,SEACats,0)))</f>
        <v/>
      </c>
    </row>
    <row r="246" spans="1:20" x14ac:dyDescent="0.25">
      <c r="A246" s="309"/>
      <c r="B246" s="309"/>
      <c r="C246" s="265" t="str">
        <f>IF(B244="","","O_Neg")</f>
        <v/>
      </c>
      <c r="D246" s="266" t="str">
        <f ca="1">IF($C246="","",INDEX(INDIRECT("MCDAScores_SEA_"&amp;$C246),MATCH('SEA Input'!D250,INDIRECT("SEAScore_"&amp;$C246),0),MATCH(D$3,SEACats,0)))</f>
        <v/>
      </c>
      <c r="E246" s="266" t="str">
        <f ca="1">IF($C246="","",INDEX(INDIRECT("MCDAScores_SEA_"&amp;$C246),MATCH('SEA Input'!E250,INDIRECT("SEAScore_"&amp;$C246),0),MATCH(E$3,SEACats,0)))</f>
        <v/>
      </c>
      <c r="F246" s="266" t="str">
        <f ca="1">IF($C246="","",INDEX(INDIRECT("MCDAScores_SEA_"&amp;$C246),MATCH('SEA Input'!F250,INDIRECT("SEAScore_"&amp;$C246),0),MATCH(F$3,SEACats,0)))</f>
        <v/>
      </c>
      <c r="G246" s="266" t="str">
        <f ca="1">IF($C246="","",INDEX(INDIRECT("MCDAScores_SEA_"&amp;$C246),MATCH('SEA Input'!G250,INDIRECT("SEAScore_"&amp;$C246),0),MATCH(G$3,SEACats,0)))</f>
        <v/>
      </c>
      <c r="H246" s="266" t="str">
        <f ca="1">IF($C246="","",INDEX(INDIRECT("MCDAScores_SEA_"&amp;$C246),MATCH('SEA Input'!H250,INDIRECT("SEAScore_"&amp;$C246),0),MATCH(H$3,SEACats,0)))</f>
        <v/>
      </c>
      <c r="I246" s="266" t="str">
        <f ca="1">IF($C246="","",INDEX(INDIRECT("MCDAScores_SEA_"&amp;$C246),MATCH('SEA Input'!I250,INDIRECT("SEAScore_"&amp;$C246),0),MATCH(I$3,SEACats,0)))</f>
        <v/>
      </c>
      <c r="J246" s="266" t="str">
        <f ca="1">IF($C246="","",INDEX(INDIRECT("MCDAScores_SEA_"&amp;$C246),MATCH('SEA Input'!J250,INDIRECT("SEAScore_"&amp;$C246),0),MATCH(J$3,SEACats,0)))</f>
        <v/>
      </c>
      <c r="K246" s="266" t="str">
        <f ca="1">IF($C246="","",INDEX(INDIRECT("MCDAScores_SEA_"&amp;$C246),MATCH('SEA Input'!K250,INDIRECT("SEAScore_"&amp;$C246),0),MATCH(K$3,SEACats,0)))</f>
        <v/>
      </c>
      <c r="L246" s="266" t="str">
        <f ca="1">IF($C246="","",INDEX(INDIRECT("MCDAScores_SEA_"&amp;$C246),MATCH('SEA Input'!L250,INDIRECT("SEAScore_"&amp;$C246),0),MATCH(L$3,SEACats,0)))</f>
        <v/>
      </c>
      <c r="M246" s="266" t="str">
        <f ca="1">IF($C246="","",INDEX(INDIRECT("MCDAScores_SEA_"&amp;$C246),MATCH('SEA Input'!M250,INDIRECT("SEAScore_"&amp;$C246),0),MATCH(M$3,SEACats,0)))</f>
        <v/>
      </c>
      <c r="N246" s="266" t="str">
        <f ca="1">IF($C246="","",INDEX(INDIRECT("MCDAScores_SEA_"&amp;$C246),MATCH('SEA Input'!N250,INDIRECT("SEAScore_"&amp;$C246),0),MATCH(N$3,SEACats,0)))</f>
        <v/>
      </c>
      <c r="O246" s="266" t="str">
        <f ca="1">IF($C246="","",INDEX(INDIRECT("MCDAScores_SEA_"&amp;$C246),MATCH('SEA Input'!O250,INDIRECT("SEAScore_"&amp;$C246),0),MATCH(O$3,SEACats,0)))</f>
        <v/>
      </c>
      <c r="P246" s="266" t="str">
        <f ca="1">IF($C246="","",INDEX(INDIRECT("MCDAScores_SEA_"&amp;$C246),MATCH('SEA Input'!P250,INDIRECT("SEAScore_"&amp;$C246),0),MATCH(P$3,SEACats,0)))</f>
        <v/>
      </c>
      <c r="Q246" s="266" t="str">
        <f ca="1">IF($C246="","",INDEX(INDIRECT("MCDAScores_SEA_"&amp;$C246),MATCH('SEA Input'!Q250,INDIRECT("SEAScore_"&amp;$C246),0),MATCH(Q$3,SEACats,0)))</f>
        <v/>
      </c>
      <c r="R246" s="266" t="str">
        <f ca="1">IF($C246="","",INDEX(INDIRECT("MCDAScores_SEA_"&amp;$C246),MATCH('SEA Input'!R250,INDIRECT("SEAScore_"&amp;$C246),0),MATCH(R$3,SEACats,0)))</f>
        <v/>
      </c>
      <c r="S246" s="266" t="str">
        <f ca="1">IF($C246="","",INDEX(INDIRECT("MCDAScores_SEA_"&amp;$C246),MATCH('SEA Input'!S250,INDIRECT("SEAScore_"&amp;$C246),0),MATCH(S$3,SEACats,0)))</f>
        <v/>
      </c>
      <c r="T246" s="266" t="str">
        <f ca="1">IF($C246="","",INDEX(INDIRECT("MCDAScores_SEA_"&amp;$C246),MATCH('SEA Input'!T250,INDIRECT("SEAScore_"&amp;$C246),0),MATCH(T$3,SEACats,0)))</f>
        <v/>
      </c>
    </row>
    <row r="247" spans="1:20" x14ac:dyDescent="0.25">
      <c r="A247" s="309"/>
      <c r="B247" s="309"/>
      <c r="C247" s="265" t="str">
        <f>IF(B244="","","O_Pos")</f>
        <v/>
      </c>
      <c r="D247" s="266" t="str">
        <f ca="1">IF($C247="","",INDEX(INDIRECT("MCDAScores_SEA_"&amp;$C247),MATCH('SEA Input'!D251,INDIRECT("SEAScore_"&amp;$C247),0),MATCH(D$3,SEACats,0)))</f>
        <v/>
      </c>
      <c r="E247" s="266" t="str">
        <f ca="1">IF($C247="","",INDEX(INDIRECT("MCDAScores_SEA_"&amp;$C247),MATCH('SEA Input'!E251,INDIRECT("SEAScore_"&amp;$C247),0),MATCH(E$3,SEACats,0)))</f>
        <v/>
      </c>
      <c r="F247" s="266" t="str">
        <f ca="1">IF($C247="","",INDEX(INDIRECT("MCDAScores_SEA_"&amp;$C247),MATCH('SEA Input'!F251,INDIRECT("SEAScore_"&amp;$C247),0),MATCH(F$3,SEACats,0)))</f>
        <v/>
      </c>
      <c r="G247" s="266" t="str">
        <f ca="1">IF($C247="","",INDEX(INDIRECT("MCDAScores_SEA_"&amp;$C247),MATCH('SEA Input'!G251,INDIRECT("SEAScore_"&amp;$C247),0),MATCH(G$3,SEACats,0)))</f>
        <v/>
      </c>
      <c r="H247" s="266" t="str">
        <f ca="1">IF($C247="","",INDEX(INDIRECT("MCDAScores_SEA_"&amp;$C247),MATCH('SEA Input'!H251,INDIRECT("SEAScore_"&amp;$C247),0),MATCH(H$3,SEACats,0)))</f>
        <v/>
      </c>
      <c r="I247" s="266" t="str">
        <f ca="1">IF($C247="","",INDEX(INDIRECT("MCDAScores_SEA_"&amp;$C247),MATCH('SEA Input'!I251,INDIRECT("SEAScore_"&amp;$C247),0),MATCH(I$3,SEACats,0)))</f>
        <v/>
      </c>
      <c r="J247" s="266" t="str">
        <f ca="1">IF($C247="","",INDEX(INDIRECT("MCDAScores_SEA_"&amp;$C247),MATCH('SEA Input'!J251,INDIRECT("SEAScore_"&amp;$C247),0),MATCH(J$3,SEACats,0)))</f>
        <v/>
      </c>
      <c r="K247" s="266" t="str">
        <f ca="1">IF($C247="","",INDEX(INDIRECT("MCDAScores_SEA_"&amp;$C247),MATCH('SEA Input'!K251,INDIRECT("SEAScore_"&amp;$C247),0),MATCH(K$3,SEACats,0)))</f>
        <v/>
      </c>
      <c r="L247" s="266" t="str">
        <f ca="1">IF($C247="","",INDEX(INDIRECT("MCDAScores_SEA_"&amp;$C247),MATCH('SEA Input'!L251,INDIRECT("SEAScore_"&amp;$C247),0),MATCH(L$3,SEACats,0)))</f>
        <v/>
      </c>
      <c r="M247" s="266" t="str">
        <f ca="1">IF($C247="","",INDEX(INDIRECT("MCDAScores_SEA_"&amp;$C247),MATCH('SEA Input'!M251,INDIRECT("SEAScore_"&amp;$C247),0),MATCH(M$3,SEACats,0)))</f>
        <v/>
      </c>
      <c r="N247" s="266" t="str">
        <f ca="1">IF($C247="","",INDEX(INDIRECT("MCDAScores_SEA_"&amp;$C247),MATCH('SEA Input'!N251,INDIRECT("SEAScore_"&amp;$C247),0),MATCH(N$3,SEACats,0)))</f>
        <v/>
      </c>
      <c r="O247" s="266" t="str">
        <f ca="1">IF($C247="","",INDEX(INDIRECT("MCDAScores_SEA_"&amp;$C247),MATCH('SEA Input'!O251,INDIRECT("SEAScore_"&amp;$C247),0),MATCH(O$3,SEACats,0)))</f>
        <v/>
      </c>
      <c r="P247" s="266" t="str">
        <f ca="1">IF($C247="","",INDEX(INDIRECT("MCDAScores_SEA_"&amp;$C247),MATCH('SEA Input'!P251,INDIRECT("SEAScore_"&amp;$C247),0),MATCH(P$3,SEACats,0)))</f>
        <v/>
      </c>
      <c r="Q247" s="266" t="str">
        <f ca="1">IF($C247="","",INDEX(INDIRECT("MCDAScores_SEA_"&amp;$C247),MATCH('SEA Input'!Q251,INDIRECT("SEAScore_"&amp;$C247),0),MATCH(Q$3,SEACats,0)))</f>
        <v/>
      </c>
      <c r="R247" s="266" t="str">
        <f ca="1">IF($C247="","",INDEX(INDIRECT("MCDAScores_SEA_"&amp;$C247),MATCH('SEA Input'!R251,INDIRECT("SEAScore_"&amp;$C247),0),MATCH(R$3,SEACats,0)))</f>
        <v/>
      </c>
      <c r="S247" s="266" t="str">
        <f ca="1">IF($C247="","",INDEX(INDIRECT("MCDAScores_SEA_"&amp;$C247),MATCH('SEA Input'!S251,INDIRECT("SEAScore_"&amp;$C247),0),MATCH(S$3,SEACats,0)))</f>
        <v/>
      </c>
      <c r="T247" s="266" t="str">
        <f ca="1">IF($C247="","",INDEX(INDIRECT("MCDAScores_SEA_"&amp;$C247),MATCH('SEA Input'!T251,INDIRECT("SEAScore_"&amp;$C247),0),MATCH(T$3,SEACats,0)))</f>
        <v/>
      </c>
    </row>
    <row r="248" spans="1:20" x14ac:dyDescent="0.25">
      <c r="A248" s="308" t="str">
        <f>IF('SEA Input'!C252="","",'SEA Input'!A252)</f>
        <v/>
      </c>
      <c r="B248" s="309" t="str">
        <f>IF('SEA Input'!C252="","",'SEA Input'!C252)</f>
        <v/>
      </c>
      <c r="C248" s="265" t="str">
        <f>IF(B248="","","C_Neg")</f>
        <v/>
      </c>
      <c r="D248" s="266" t="str">
        <f ca="1">IF($C248="","",INDEX(INDIRECT("MCDAScores_SEA_"&amp;$C248),MATCH('SEA Input'!D252,INDIRECT("SEAScore_"&amp;$C248),0),MATCH(D$3,SEACats,0)))</f>
        <v/>
      </c>
      <c r="E248" s="266" t="str">
        <f ca="1">IF($C248="","",INDEX(INDIRECT("MCDAScores_SEA_"&amp;$C248),MATCH('SEA Input'!E252,INDIRECT("SEAScore_"&amp;$C248),0),MATCH(E$3,SEACats,0)))</f>
        <v/>
      </c>
      <c r="F248" s="266" t="str">
        <f ca="1">IF($C248="","",INDEX(INDIRECT("MCDAScores_SEA_"&amp;$C248),MATCH('SEA Input'!F252,INDIRECT("SEAScore_"&amp;$C248),0),MATCH(F$3,SEACats,0)))</f>
        <v/>
      </c>
      <c r="G248" s="266" t="str">
        <f ca="1">IF($C248="","",INDEX(INDIRECT("MCDAScores_SEA_"&amp;$C248),MATCH('SEA Input'!G252,INDIRECT("SEAScore_"&amp;$C248),0),MATCH(G$3,SEACats,0)))</f>
        <v/>
      </c>
      <c r="H248" s="266" t="str">
        <f ca="1">IF($C248="","",INDEX(INDIRECT("MCDAScores_SEA_"&amp;$C248),MATCH('SEA Input'!H252,INDIRECT("SEAScore_"&amp;$C248),0),MATCH(H$3,SEACats,0)))</f>
        <v/>
      </c>
      <c r="I248" s="266" t="str">
        <f ca="1">IF($C248="","",INDEX(INDIRECT("MCDAScores_SEA_"&amp;$C248),MATCH('SEA Input'!I252,INDIRECT("SEAScore_"&amp;$C248),0),MATCH(I$3,SEACats,0)))</f>
        <v/>
      </c>
      <c r="J248" s="266" t="str">
        <f ca="1">IF($C248="","",INDEX(INDIRECT("MCDAScores_SEA_"&amp;$C248),MATCH('SEA Input'!J252,INDIRECT("SEAScore_"&amp;$C248),0),MATCH(J$3,SEACats,0)))</f>
        <v/>
      </c>
      <c r="K248" s="266" t="str">
        <f ca="1">IF($C248="","",INDEX(INDIRECT("MCDAScores_SEA_"&amp;$C248),MATCH('SEA Input'!K252,INDIRECT("SEAScore_"&amp;$C248),0),MATCH(K$3,SEACats,0)))</f>
        <v/>
      </c>
      <c r="L248" s="266" t="str">
        <f ca="1">IF($C248="","",INDEX(INDIRECT("MCDAScores_SEA_"&amp;$C248),MATCH('SEA Input'!L252,INDIRECT("SEAScore_"&amp;$C248),0),MATCH(L$3,SEACats,0)))</f>
        <v/>
      </c>
      <c r="M248" s="266" t="str">
        <f ca="1">IF($C248="","",INDEX(INDIRECT("MCDAScores_SEA_"&amp;$C248),MATCH('SEA Input'!M252,INDIRECT("SEAScore_"&amp;$C248),0),MATCH(M$3,SEACats,0)))</f>
        <v/>
      </c>
      <c r="N248" s="266" t="str">
        <f ca="1">IF($C248="","",INDEX(INDIRECT("MCDAScores_SEA_"&amp;$C248),MATCH('SEA Input'!N252,INDIRECT("SEAScore_"&amp;$C248),0),MATCH(N$3,SEACats,0)))</f>
        <v/>
      </c>
      <c r="O248" s="266" t="str">
        <f ca="1">IF($C248="","",INDEX(INDIRECT("MCDAScores_SEA_"&amp;$C248),MATCH('SEA Input'!O252,INDIRECT("SEAScore_"&amp;$C248),0),MATCH(O$3,SEACats,0)))</f>
        <v/>
      </c>
      <c r="P248" s="266" t="str">
        <f ca="1">IF($C248="","",INDEX(INDIRECT("MCDAScores_SEA_"&amp;$C248),MATCH('SEA Input'!P252,INDIRECT("SEAScore_"&amp;$C248),0),MATCH(P$3,SEACats,0)))</f>
        <v/>
      </c>
      <c r="Q248" s="266" t="str">
        <f ca="1">IF($C248="","",INDEX(INDIRECT("MCDAScores_SEA_"&amp;$C248),MATCH('SEA Input'!Q252,INDIRECT("SEAScore_"&amp;$C248),0),MATCH(Q$3,SEACats,0)))</f>
        <v/>
      </c>
      <c r="R248" s="266" t="str">
        <f ca="1">IF($C248="","",INDEX(INDIRECT("MCDAScores_SEA_"&amp;$C248),MATCH('SEA Input'!R252,INDIRECT("SEAScore_"&amp;$C248),0),MATCH(R$3,SEACats,0)))</f>
        <v/>
      </c>
      <c r="S248" s="266" t="str">
        <f ca="1">IF($C248="","",INDEX(INDIRECT("MCDAScores_SEA_"&amp;$C248),MATCH('SEA Input'!S252,INDIRECT("SEAScore_"&amp;$C248),0),MATCH(S$3,SEACats,0)))</f>
        <v/>
      </c>
      <c r="T248" s="266" t="str">
        <f ca="1">IF($C248="","",INDEX(INDIRECT("MCDAScores_SEA_"&amp;$C248),MATCH('SEA Input'!T252,INDIRECT("SEAScore_"&amp;$C248),0),MATCH(T$3,SEACats,0)))</f>
        <v/>
      </c>
    </row>
    <row r="249" spans="1:20" x14ac:dyDescent="0.25">
      <c r="A249" s="309"/>
      <c r="B249" s="309"/>
      <c r="C249" s="265" t="str">
        <f>IF(B248="","","C_Pos")</f>
        <v/>
      </c>
      <c r="D249" s="266" t="str">
        <f ca="1">IF($C249="","",INDEX(INDIRECT("MCDAScores_SEA_"&amp;$C249),MATCH('SEA Input'!D253,INDIRECT("SEAScore_"&amp;$C249),0),MATCH(D$3,SEACats,0)))</f>
        <v/>
      </c>
      <c r="E249" s="266" t="str">
        <f ca="1">IF($C249="","",INDEX(INDIRECT("MCDAScores_SEA_"&amp;$C249),MATCH('SEA Input'!E253,INDIRECT("SEAScore_"&amp;$C249),0),MATCH(E$3,SEACats,0)))</f>
        <v/>
      </c>
      <c r="F249" s="266" t="str">
        <f ca="1">IF($C249="","",INDEX(INDIRECT("MCDAScores_SEA_"&amp;$C249),MATCH('SEA Input'!F253,INDIRECT("SEAScore_"&amp;$C249),0),MATCH(F$3,SEACats,0)))</f>
        <v/>
      </c>
      <c r="G249" s="266" t="str">
        <f ca="1">IF($C249="","",INDEX(INDIRECT("MCDAScores_SEA_"&amp;$C249),MATCH('SEA Input'!G253,INDIRECT("SEAScore_"&amp;$C249),0),MATCH(G$3,SEACats,0)))</f>
        <v/>
      </c>
      <c r="H249" s="266" t="str">
        <f ca="1">IF($C249="","",INDEX(INDIRECT("MCDAScores_SEA_"&amp;$C249),MATCH('SEA Input'!H253,INDIRECT("SEAScore_"&amp;$C249),0),MATCH(H$3,SEACats,0)))</f>
        <v/>
      </c>
      <c r="I249" s="266" t="str">
        <f ca="1">IF($C249="","",INDEX(INDIRECT("MCDAScores_SEA_"&amp;$C249),MATCH('SEA Input'!I253,INDIRECT("SEAScore_"&amp;$C249),0),MATCH(I$3,SEACats,0)))</f>
        <v/>
      </c>
      <c r="J249" s="266" t="str">
        <f ca="1">IF($C249="","",INDEX(INDIRECT("MCDAScores_SEA_"&amp;$C249),MATCH('SEA Input'!J253,INDIRECT("SEAScore_"&amp;$C249),0),MATCH(J$3,SEACats,0)))</f>
        <v/>
      </c>
      <c r="K249" s="266" t="str">
        <f ca="1">IF($C249="","",INDEX(INDIRECT("MCDAScores_SEA_"&amp;$C249),MATCH('SEA Input'!K253,INDIRECT("SEAScore_"&amp;$C249),0),MATCH(K$3,SEACats,0)))</f>
        <v/>
      </c>
      <c r="L249" s="266" t="str">
        <f ca="1">IF($C249="","",INDEX(INDIRECT("MCDAScores_SEA_"&amp;$C249),MATCH('SEA Input'!L253,INDIRECT("SEAScore_"&amp;$C249),0),MATCH(L$3,SEACats,0)))</f>
        <v/>
      </c>
      <c r="M249" s="266" t="str">
        <f ca="1">IF($C249="","",INDEX(INDIRECT("MCDAScores_SEA_"&amp;$C249),MATCH('SEA Input'!M253,INDIRECT("SEAScore_"&amp;$C249),0),MATCH(M$3,SEACats,0)))</f>
        <v/>
      </c>
      <c r="N249" s="266" t="str">
        <f ca="1">IF($C249="","",INDEX(INDIRECT("MCDAScores_SEA_"&amp;$C249),MATCH('SEA Input'!N253,INDIRECT("SEAScore_"&amp;$C249),0),MATCH(N$3,SEACats,0)))</f>
        <v/>
      </c>
      <c r="O249" s="266" t="str">
        <f ca="1">IF($C249="","",INDEX(INDIRECT("MCDAScores_SEA_"&amp;$C249),MATCH('SEA Input'!O253,INDIRECT("SEAScore_"&amp;$C249),0),MATCH(O$3,SEACats,0)))</f>
        <v/>
      </c>
      <c r="P249" s="266" t="str">
        <f ca="1">IF($C249="","",INDEX(INDIRECT("MCDAScores_SEA_"&amp;$C249),MATCH('SEA Input'!P253,INDIRECT("SEAScore_"&amp;$C249),0),MATCH(P$3,SEACats,0)))</f>
        <v/>
      </c>
      <c r="Q249" s="266" t="str">
        <f ca="1">IF($C249="","",INDEX(INDIRECT("MCDAScores_SEA_"&amp;$C249),MATCH('SEA Input'!Q253,INDIRECT("SEAScore_"&amp;$C249),0),MATCH(Q$3,SEACats,0)))</f>
        <v/>
      </c>
      <c r="R249" s="266" t="str">
        <f ca="1">IF($C249="","",INDEX(INDIRECT("MCDAScores_SEA_"&amp;$C249),MATCH('SEA Input'!R253,INDIRECT("SEAScore_"&amp;$C249),0),MATCH(R$3,SEACats,0)))</f>
        <v/>
      </c>
      <c r="S249" s="266" t="str">
        <f ca="1">IF($C249="","",INDEX(INDIRECT("MCDAScores_SEA_"&amp;$C249),MATCH('SEA Input'!S253,INDIRECT("SEAScore_"&amp;$C249),0),MATCH(S$3,SEACats,0)))</f>
        <v/>
      </c>
      <c r="T249" s="266" t="str">
        <f ca="1">IF($C249="","",INDEX(INDIRECT("MCDAScores_SEA_"&amp;$C249),MATCH('SEA Input'!T253,INDIRECT("SEAScore_"&amp;$C249),0),MATCH(T$3,SEACats,0)))</f>
        <v/>
      </c>
    </row>
    <row r="250" spans="1:20" x14ac:dyDescent="0.25">
      <c r="A250" s="309"/>
      <c r="B250" s="309"/>
      <c r="C250" s="265" t="str">
        <f>IF(B248="","","O_Neg")</f>
        <v/>
      </c>
      <c r="D250" s="266" t="str">
        <f ca="1">IF($C250="","",INDEX(INDIRECT("MCDAScores_SEA_"&amp;$C250),MATCH('SEA Input'!D254,INDIRECT("SEAScore_"&amp;$C250),0),MATCH(D$3,SEACats,0)))</f>
        <v/>
      </c>
      <c r="E250" s="266" t="str">
        <f ca="1">IF($C250="","",INDEX(INDIRECT("MCDAScores_SEA_"&amp;$C250),MATCH('SEA Input'!E254,INDIRECT("SEAScore_"&amp;$C250),0),MATCH(E$3,SEACats,0)))</f>
        <v/>
      </c>
      <c r="F250" s="266" t="str">
        <f ca="1">IF($C250="","",INDEX(INDIRECT("MCDAScores_SEA_"&amp;$C250),MATCH('SEA Input'!F254,INDIRECT("SEAScore_"&amp;$C250),0),MATCH(F$3,SEACats,0)))</f>
        <v/>
      </c>
      <c r="G250" s="266" t="str">
        <f ca="1">IF($C250="","",INDEX(INDIRECT("MCDAScores_SEA_"&amp;$C250),MATCH('SEA Input'!G254,INDIRECT("SEAScore_"&amp;$C250),0),MATCH(G$3,SEACats,0)))</f>
        <v/>
      </c>
      <c r="H250" s="266" t="str">
        <f ca="1">IF($C250="","",INDEX(INDIRECT("MCDAScores_SEA_"&amp;$C250),MATCH('SEA Input'!H254,INDIRECT("SEAScore_"&amp;$C250),0),MATCH(H$3,SEACats,0)))</f>
        <v/>
      </c>
      <c r="I250" s="266" t="str">
        <f ca="1">IF($C250="","",INDEX(INDIRECT("MCDAScores_SEA_"&amp;$C250),MATCH('SEA Input'!I254,INDIRECT("SEAScore_"&amp;$C250),0),MATCH(I$3,SEACats,0)))</f>
        <v/>
      </c>
      <c r="J250" s="266" t="str">
        <f ca="1">IF($C250="","",INDEX(INDIRECT("MCDAScores_SEA_"&amp;$C250),MATCH('SEA Input'!J254,INDIRECT("SEAScore_"&amp;$C250),0),MATCH(J$3,SEACats,0)))</f>
        <v/>
      </c>
      <c r="K250" s="266" t="str">
        <f ca="1">IF($C250="","",INDEX(INDIRECT("MCDAScores_SEA_"&amp;$C250),MATCH('SEA Input'!K254,INDIRECT("SEAScore_"&amp;$C250),0),MATCH(K$3,SEACats,0)))</f>
        <v/>
      </c>
      <c r="L250" s="266" t="str">
        <f ca="1">IF($C250="","",INDEX(INDIRECT("MCDAScores_SEA_"&amp;$C250),MATCH('SEA Input'!L254,INDIRECT("SEAScore_"&amp;$C250),0),MATCH(L$3,SEACats,0)))</f>
        <v/>
      </c>
      <c r="M250" s="266" t="str">
        <f ca="1">IF($C250="","",INDEX(INDIRECT("MCDAScores_SEA_"&amp;$C250),MATCH('SEA Input'!M254,INDIRECT("SEAScore_"&amp;$C250),0),MATCH(M$3,SEACats,0)))</f>
        <v/>
      </c>
      <c r="N250" s="266" t="str">
        <f ca="1">IF($C250="","",INDEX(INDIRECT("MCDAScores_SEA_"&amp;$C250),MATCH('SEA Input'!N254,INDIRECT("SEAScore_"&amp;$C250),0),MATCH(N$3,SEACats,0)))</f>
        <v/>
      </c>
      <c r="O250" s="266" t="str">
        <f ca="1">IF($C250="","",INDEX(INDIRECT("MCDAScores_SEA_"&amp;$C250),MATCH('SEA Input'!O254,INDIRECT("SEAScore_"&amp;$C250),0),MATCH(O$3,SEACats,0)))</f>
        <v/>
      </c>
      <c r="P250" s="266" t="str">
        <f ca="1">IF($C250="","",INDEX(INDIRECT("MCDAScores_SEA_"&amp;$C250),MATCH('SEA Input'!P254,INDIRECT("SEAScore_"&amp;$C250),0),MATCH(P$3,SEACats,0)))</f>
        <v/>
      </c>
      <c r="Q250" s="266" t="str">
        <f ca="1">IF($C250="","",INDEX(INDIRECT("MCDAScores_SEA_"&amp;$C250),MATCH('SEA Input'!Q254,INDIRECT("SEAScore_"&amp;$C250),0),MATCH(Q$3,SEACats,0)))</f>
        <v/>
      </c>
      <c r="R250" s="266" t="str">
        <f ca="1">IF($C250="","",INDEX(INDIRECT("MCDAScores_SEA_"&amp;$C250),MATCH('SEA Input'!R254,INDIRECT("SEAScore_"&amp;$C250),0),MATCH(R$3,SEACats,0)))</f>
        <v/>
      </c>
      <c r="S250" s="266" t="str">
        <f ca="1">IF($C250="","",INDEX(INDIRECT("MCDAScores_SEA_"&amp;$C250),MATCH('SEA Input'!S254,INDIRECT("SEAScore_"&amp;$C250),0),MATCH(S$3,SEACats,0)))</f>
        <v/>
      </c>
      <c r="T250" s="266" t="str">
        <f ca="1">IF($C250="","",INDEX(INDIRECT("MCDAScores_SEA_"&amp;$C250),MATCH('SEA Input'!T254,INDIRECT("SEAScore_"&amp;$C250),0),MATCH(T$3,SEACats,0)))</f>
        <v/>
      </c>
    </row>
    <row r="251" spans="1:20" x14ac:dyDescent="0.25">
      <c r="A251" s="309"/>
      <c r="B251" s="309"/>
      <c r="C251" s="265" t="str">
        <f>IF(B248="","","O_Pos")</f>
        <v/>
      </c>
      <c r="D251" s="266" t="str">
        <f ca="1">IF($C251="","",INDEX(INDIRECT("MCDAScores_SEA_"&amp;$C251),MATCH('SEA Input'!D255,INDIRECT("SEAScore_"&amp;$C251),0),MATCH(D$3,SEACats,0)))</f>
        <v/>
      </c>
      <c r="E251" s="266" t="str">
        <f ca="1">IF($C251="","",INDEX(INDIRECT("MCDAScores_SEA_"&amp;$C251),MATCH('SEA Input'!E255,INDIRECT("SEAScore_"&amp;$C251),0),MATCH(E$3,SEACats,0)))</f>
        <v/>
      </c>
      <c r="F251" s="266" t="str">
        <f ca="1">IF($C251="","",INDEX(INDIRECT("MCDAScores_SEA_"&amp;$C251),MATCH('SEA Input'!F255,INDIRECT("SEAScore_"&amp;$C251),0),MATCH(F$3,SEACats,0)))</f>
        <v/>
      </c>
      <c r="G251" s="266" t="str">
        <f ca="1">IF($C251="","",INDEX(INDIRECT("MCDAScores_SEA_"&amp;$C251),MATCH('SEA Input'!G255,INDIRECT("SEAScore_"&amp;$C251),0),MATCH(G$3,SEACats,0)))</f>
        <v/>
      </c>
      <c r="H251" s="266" t="str">
        <f ca="1">IF($C251="","",INDEX(INDIRECT("MCDAScores_SEA_"&amp;$C251),MATCH('SEA Input'!H255,INDIRECT("SEAScore_"&amp;$C251),0),MATCH(H$3,SEACats,0)))</f>
        <v/>
      </c>
      <c r="I251" s="266" t="str">
        <f ca="1">IF($C251="","",INDEX(INDIRECT("MCDAScores_SEA_"&amp;$C251),MATCH('SEA Input'!I255,INDIRECT("SEAScore_"&amp;$C251),0),MATCH(I$3,SEACats,0)))</f>
        <v/>
      </c>
      <c r="J251" s="266" t="str">
        <f ca="1">IF($C251="","",INDEX(INDIRECT("MCDAScores_SEA_"&amp;$C251),MATCH('SEA Input'!J255,INDIRECT("SEAScore_"&amp;$C251),0),MATCH(J$3,SEACats,0)))</f>
        <v/>
      </c>
      <c r="K251" s="266" t="str">
        <f ca="1">IF($C251="","",INDEX(INDIRECT("MCDAScores_SEA_"&amp;$C251),MATCH('SEA Input'!K255,INDIRECT("SEAScore_"&amp;$C251),0),MATCH(K$3,SEACats,0)))</f>
        <v/>
      </c>
      <c r="L251" s="266" t="str">
        <f ca="1">IF($C251="","",INDEX(INDIRECT("MCDAScores_SEA_"&amp;$C251),MATCH('SEA Input'!L255,INDIRECT("SEAScore_"&amp;$C251),0),MATCH(L$3,SEACats,0)))</f>
        <v/>
      </c>
      <c r="M251" s="266" t="str">
        <f ca="1">IF($C251="","",INDEX(INDIRECT("MCDAScores_SEA_"&amp;$C251),MATCH('SEA Input'!M255,INDIRECT("SEAScore_"&amp;$C251),0),MATCH(M$3,SEACats,0)))</f>
        <v/>
      </c>
      <c r="N251" s="266" t="str">
        <f ca="1">IF($C251="","",INDEX(INDIRECT("MCDAScores_SEA_"&amp;$C251),MATCH('SEA Input'!N255,INDIRECT("SEAScore_"&amp;$C251),0),MATCH(N$3,SEACats,0)))</f>
        <v/>
      </c>
      <c r="O251" s="266" t="str">
        <f ca="1">IF($C251="","",INDEX(INDIRECT("MCDAScores_SEA_"&amp;$C251),MATCH('SEA Input'!O255,INDIRECT("SEAScore_"&amp;$C251),0),MATCH(O$3,SEACats,0)))</f>
        <v/>
      </c>
      <c r="P251" s="266" t="str">
        <f ca="1">IF($C251="","",INDEX(INDIRECT("MCDAScores_SEA_"&amp;$C251),MATCH('SEA Input'!P255,INDIRECT("SEAScore_"&amp;$C251),0),MATCH(P$3,SEACats,0)))</f>
        <v/>
      </c>
      <c r="Q251" s="266" t="str">
        <f ca="1">IF($C251="","",INDEX(INDIRECT("MCDAScores_SEA_"&amp;$C251),MATCH('SEA Input'!Q255,INDIRECT("SEAScore_"&amp;$C251),0),MATCH(Q$3,SEACats,0)))</f>
        <v/>
      </c>
      <c r="R251" s="266" t="str">
        <f ca="1">IF($C251="","",INDEX(INDIRECT("MCDAScores_SEA_"&amp;$C251),MATCH('SEA Input'!R255,INDIRECT("SEAScore_"&amp;$C251),0),MATCH(R$3,SEACats,0)))</f>
        <v/>
      </c>
      <c r="S251" s="266" t="str">
        <f ca="1">IF($C251="","",INDEX(INDIRECT("MCDAScores_SEA_"&amp;$C251),MATCH('SEA Input'!S255,INDIRECT("SEAScore_"&amp;$C251),0),MATCH(S$3,SEACats,0)))</f>
        <v/>
      </c>
      <c r="T251" s="266" t="str">
        <f ca="1">IF($C251="","",INDEX(INDIRECT("MCDAScores_SEA_"&amp;$C251),MATCH('SEA Input'!T255,INDIRECT("SEAScore_"&amp;$C251),0),MATCH(T$3,SEACats,0)))</f>
        <v/>
      </c>
    </row>
    <row r="252" spans="1:20" x14ac:dyDescent="0.25">
      <c r="A252" s="308" t="str">
        <f>IF('SEA Input'!C256="","",'SEA Input'!A256)</f>
        <v/>
      </c>
      <c r="B252" s="309" t="str">
        <f>IF('SEA Input'!C256="","",'SEA Input'!C256)</f>
        <v/>
      </c>
      <c r="C252" s="265" t="str">
        <f>IF(B252="","","C_Neg")</f>
        <v/>
      </c>
      <c r="D252" s="266" t="str">
        <f ca="1">IF($C252="","",INDEX(INDIRECT("MCDAScores_SEA_"&amp;$C252),MATCH('SEA Input'!D256,INDIRECT("SEAScore_"&amp;$C252),0),MATCH(D$3,SEACats,0)))</f>
        <v/>
      </c>
      <c r="E252" s="266" t="str">
        <f ca="1">IF($C252="","",INDEX(INDIRECT("MCDAScores_SEA_"&amp;$C252),MATCH('SEA Input'!E256,INDIRECT("SEAScore_"&amp;$C252),0),MATCH(E$3,SEACats,0)))</f>
        <v/>
      </c>
      <c r="F252" s="266" t="str">
        <f ca="1">IF($C252="","",INDEX(INDIRECT("MCDAScores_SEA_"&amp;$C252),MATCH('SEA Input'!F256,INDIRECT("SEAScore_"&amp;$C252),0),MATCH(F$3,SEACats,0)))</f>
        <v/>
      </c>
      <c r="G252" s="266" t="str">
        <f ca="1">IF($C252="","",INDEX(INDIRECT("MCDAScores_SEA_"&amp;$C252),MATCH('SEA Input'!G256,INDIRECT("SEAScore_"&amp;$C252),0),MATCH(G$3,SEACats,0)))</f>
        <v/>
      </c>
      <c r="H252" s="266" t="str">
        <f ca="1">IF($C252="","",INDEX(INDIRECT("MCDAScores_SEA_"&amp;$C252),MATCH('SEA Input'!H256,INDIRECT("SEAScore_"&amp;$C252),0),MATCH(H$3,SEACats,0)))</f>
        <v/>
      </c>
      <c r="I252" s="266" t="str">
        <f ca="1">IF($C252="","",INDEX(INDIRECT("MCDAScores_SEA_"&amp;$C252),MATCH('SEA Input'!I256,INDIRECT("SEAScore_"&amp;$C252),0),MATCH(I$3,SEACats,0)))</f>
        <v/>
      </c>
      <c r="J252" s="266" t="str">
        <f ca="1">IF($C252="","",INDEX(INDIRECT("MCDAScores_SEA_"&amp;$C252),MATCH('SEA Input'!J256,INDIRECT("SEAScore_"&amp;$C252),0),MATCH(J$3,SEACats,0)))</f>
        <v/>
      </c>
      <c r="K252" s="266" t="str">
        <f ca="1">IF($C252="","",INDEX(INDIRECT("MCDAScores_SEA_"&amp;$C252),MATCH('SEA Input'!K256,INDIRECT("SEAScore_"&amp;$C252),0),MATCH(K$3,SEACats,0)))</f>
        <v/>
      </c>
      <c r="L252" s="266" t="str">
        <f ca="1">IF($C252="","",INDEX(INDIRECT("MCDAScores_SEA_"&amp;$C252),MATCH('SEA Input'!L256,INDIRECT("SEAScore_"&amp;$C252),0),MATCH(L$3,SEACats,0)))</f>
        <v/>
      </c>
      <c r="M252" s="266" t="str">
        <f ca="1">IF($C252="","",INDEX(INDIRECT("MCDAScores_SEA_"&amp;$C252),MATCH('SEA Input'!M256,INDIRECT("SEAScore_"&amp;$C252),0),MATCH(M$3,SEACats,0)))</f>
        <v/>
      </c>
      <c r="N252" s="266" t="str">
        <f ca="1">IF($C252="","",INDEX(INDIRECT("MCDAScores_SEA_"&amp;$C252),MATCH('SEA Input'!N256,INDIRECT("SEAScore_"&amp;$C252),0),MATCH(N$3,SEACats,0)))</f>
        <v/>
      </c>
      <c r="O252" s="266" t="str">
        <f ca="1">IF($C252="","",INDEX(INDIRECT("MCDAScores_SEA_"&amp;$C252),MATCH('SEA Input'!O256,INDIRECT("SEAScore_"&amp;$C252),0),MATCH(O$3,SEACats,0)))</f>
        <v/>
      </c>
      <c r="P252" s="266" t="str">
        <f ca="1">IF($C252="","",INDEX(INDIRECT("MCDAScores_SEA_"&amp;$C252),MATCH('SEA Input'!P256,INDIRECT("SEAScore_"&amp;$C252),0),MATCH(P$3,SEACats,0)))</f>
        <v/>
      </c>
      <c r="Q252" s="266" t="str">
        <f ca="1">IF($C252="","",INDEX(INDIRECT("MCDAScores_SEA_"&amp;$C252),MATCH('SEA Input'!Q256,INDIRECT("SEAScore_"&amp;$C252),0),MATCH(Q$3,SEACats,0)))</f>
        <v/>
      </c>
      <c r="R252" s="266" t="str">
        <f ca="1">IF($C252="","",INDEX(INDIRECT("MCDAScores_SEA_"&amp;$C252),MATCH('SEA Input'!R256,INDIRECT("SEAScore_"&amp;$C252),0),MATCH(R$3,SEACats,0)))</f>
        <v/>
      </c>
      <c r="S252" s="266" t="str">
        <f ca="1">IF($C252="","",INDEX(INDIRECT("MCDAScores_SEA_"&amp;$C252),MATCH('SEA Input'!S256,INDIRECT("SEAScore_"&amp;$C252),0),MATCH(S$3,SEACats,0)))</f>
        <v/>
      </c>
      <c r="T252" s="266" t="str">
        <f ca="1">IF($C252="","",INDEX(INDIRECT("MCDAScores_SEA_"&amp;$C252),MATCH('SEA Input'!T256,INDIRECT("SEAScore_"&amp;$C252),0),MATCH(T$3,SEACats,0)))</f>
        <v/>
      </c>
    </row>
    <row r="253" spans="1:20" x14ac:dyDescent="0.25">
      <c r="A253" s="309"/>
      <c r="B253" s="309"/>
      <c r="C253" s="265" t="str">
        <f>IF(B252="","","C_Pos")</f>
        <v/>
      </c>
      <c r="D253" s="266" t="str">
        <f ca="1">IF($C253="","",INDEX(INDIRECT("MCDAScores_SEA_"&amp;$C253),MATCH('SEA Input'!D257,INDIRECT("SEAScore_"&amp;$C253),0),MATCH(D$3,SEACats,0)))</f>
        <v/>
      </c>
      <c r="E253" s="266" t="str">
        <f ca="1">IF($C253="","",INDEX(INDIRECT("MCDAScores_SEA_"&amp;$C253),MATCH('SEA Input'!E257,INDIRECT("SEAScore_"&amp;$C253),0),MATCH(E$3,SEACats,0)))</f>
        <v/>
      </c>
      <c r="F253" s="266" t="str">
        <f ca="1">IF($C253="","",INDEX(INDIRECT("MCDAScores_SEA_"&amp;$C253),MATCH('SEA Input'!F257,INDIRECT("SEAScore_"&amp;$C253),0),MATCH(F$3,SEACats,0)))</f>
        <v/>
      </c>
      <c r="G253" s="266" t="str">
        <f ca="1">IF($C253="","",INDEX(INDIRECT("MCDAScores_SEA_"&amp;$C253),MATCH('SEA Input'!G257,INDIRECT("SEAScore_"&amp;$C253),0),MATCH(G$3,SEACats,0)))</f>
        <v/>
      </c>
      <c r="H253" s="266" t="str">
        <f ca="1">IF($C253="","",INDEX(INDIRECT("MCDAScores_SEA_"&amp;$C253),MATCH('SEA Input'!H257,INDIRECT("SEAScore_"&amp;$C253),0),MATCH(H$3,SEACats,0)))</f>
        <v/>
      </c>
      <c r="I253" s="266" t="str">
        <f ca="1">IF($C253="","",INDEX(INDIRECT("MCDAScores_SEA_"&amp;$C253),MATCH('SEA Input'!I257,INDIRECT("SEAScore_"&amp;$C253),0),MATCH(I$3,SEACats,0)))</f>
        <v/>
      </c>
      <c r="J253" s="266" t="str">
        <f ca="1">IF($C253="","",INDEX(INDIRECT("MCDAScores_SEA_"&amp;$C253),MATCH('SEA Input'!J257,INDIRECT("SEAScore_"&amp;$C253),0),MATCH(J$3,SEACats,0)))</f>
        <v/>
      </c>
      <c r="K253" s="266" t="str">
        <f ca="1">IF($C253="","",INDEX(INDIRECT("MCDAScores_SEA_"&amp;$C253),MATCH('SEA Input'!K257,INDIRECT("SEAScore_"&amp;$C253),0),MATCH(K$3,SEACats,0)))</f>
        <v/>
      </c>
      <c r="L253" s="266" t="str">
        <f ca="1">IF($C253="","",INDEX(INDIRECT("MCDAScores_SEA_"&amp;$C253),MATCH('SEA Input'!L257,INDIRECT("SEAScore_"&amp;$C253),0),MATCH(L$3,SEACats,0)))</f>
        <v/>
      </c>
      <c r="M253" s="266" t="str">
        <f ca="1">IF($C253="","",INDEX(INDIRECT("MCDAScores_SEA_"&amp;$C253),MATCH('SEA Input'!M257,INDIRECT("SEAScore_"&amp;$C253),0),MATCH(M$3,SEACats,0)))</f>
        <v/>
      </c>
      <c r="N253" s="266" t="str">
        <f ca="1">IF($C253="","",INDEX(INDIRECT("MCDAScores_SEA_"&amp;$C253),MATCH('SEA Input'!N257,INDIRECT("SEAScore_"&amp;$C253),0),MATCH(N$3,SEACats,0)))</f>
        <v/>
      </c>
      <c r="O253" s="266" t="str">
        <f ca="1">IF($C253="","",INDEX(INDIRECT("MCDAScores_SEA_"&amp;$C253),MATCH('SEA Input'!O257,INDIRECT("SEAScore_"&amp;$C253),0),MATCH(O$3,SEACats,0)))</f>
        <v/>
      </c>
      <c r="P253" s="266" t="str">
        <f ca="1">IF($C253="","",INDEX(INDIRECT("MCDAScores_SEA_"&amp;$C253),MATCH('SEA Input'!P257,INDIRECT("SEAScore_"&amp;$C253),0),MATCH(P$3,SEACats,0)))</f>
        <v/>
      </c>
      <c r="Q253" s="266" t="str">
        <f ca="1">IF($C253="","",INDEX(INDIRECT("MCDAScores_SEA_"&amp;$C253),MATCH('SEA Input'!Q257,INDIRECT("SEAScore_"&amp;$C253),0),MATCH(Q$3,SEACats,0)))</f>
        <v/>
      </c>
      <c r="R253" s="266" t="str">
        <f ca="1">IF($C253="","",INDEX(INDIRECT("MCDAScores_SEA_"&amp;$C253),MATCH('SEA Input'!R257,INDIRECT("SEAScore_"&amp;$C253),0),MATCH(R$3,SEACats,0)))</f>
        <v/>
      </c>
      <c r="S253" s="266" t="str">
        <f ca="1">IF($C253="","",INDEX(INDIRECT("MCDAScores_SEA_"&amp;$C253),MATCH('SEA Input'!S257,INDIRECT("SEAScore_"&amp;$C253),0),MATCH(S$3,SEACats,0)))</f>
        <v/>
      </c>
      <c r="T253" s="266" t="str">
        <f ca="1">IF($C253="","",INDEX(INDIRECT("MCDAScores_SEA_"&amp;$C253),MATCH('SEA Input'!T257,INDIRECT("SEAScore_"&amp;$C253),0),MATCH(T$3,SEACats,0)))</f>
        <v/>
      </c>
    </row>
    <row r="254" spans="1:20" x14ac:dyDescent="0.25">
      <c r="A254" s="309"/>
      <c r="B254" s="309"/>
      <c r="C254" s="265" t="str">
        <f>IF(B252="","","O_Neg")</f>
        <v/>
      </c>
      <c r="D254" s="266" t="str">
        <f ca="1">IF($C254="","",INDEX(INDIRECT("MCDAScores_SEA_"&amp;$C254),MATCH('SEA Input'!D258,INDIRECT("SEAScore_"&amp;$C254),0),MATCH(D$3,SEACats,0)))</f>
        <v/>
      </c>
      <c r="E254" s="266" t="str">
        <f ca="1">IF($C254="","",INDEX(INDIRECT("MCDAScores_SEA_"&amp;$C254),MATCH('SEA Input'!E258,INDIRECT("SEAScore_"&amp;$C254),0),MATCH(E$3,SEACats,0)))</f>
        <v/>
      </c>
      <c r="F254" s="266" t="str">
        <f ca="1">IF($C254="","",INDEX(INDIRECT("MCDAScores_SEA_"&amp;$C254),MATCH('SEA Input'!F258,INDIRECT("SEAScore_"&amp;$C254),0),MATCH(F$3,SEACats,0)))</f>
        <v/>
      </c>
      <c r="G254" s="266" t="str">
        <f ca="1">IF($C254="","",INDEX(INDIRECT("MCDAScores_SEA_"&amp;$C254),MATCH('SEA Input'!G258,INDIRECT("SEAScore_"&amp;$C254),0),MATCH(G$3,SEACats,0)))</f>
        <v/>
      </c>
      <c r="H254" s="266" t="str">
        <f ca="1">IF($C254="","",INDEX(INDIRECT("MCDAScores_SEA_"&amp;$C254),MATCH('SEA Input'!H258,INDIRECT("SEAScore_"&amp;$C254),0),MATCH(H$3,SEACats,0)))</f>
        <v/>
      </c>
      <c r="I254" s="266" t="str">
        <f ca="1">IF($C254="","",INDEX(INDIRECT("MCDAScores_SEA_"&amp;$C254),MATCH('SEA Input'!I258,INDIRECT("SEAScore_"&amp;$C254),0),MATCH(I$3,SEACats,0)))</f>
        <v/>
      </c>
      <c r="J254" s="266" t="str">
        <f ca="1">IF($C254="","",INDEX(INDIRECT("MCDAScores_SEA_"&amp;$C254),MATCH('SEA Input'!J258,INDIRECT("SEAScore_"&amp;$C254),0),MATCH(J$3,SEACats,0)))</f>
        <v/>
      </c>
      <c r="K254" s="266" t="str">
        <f ca="1">IF($C254="","",INDEX(INDIRECT("MCDAScores_SEA_"&amp;$C254),MATCH('SEA Input'!K258,INDIRECT("SEAScore_"&amp;$C254),0),MATCH(K$3,SEACats,0)))</f>
        <v/>
      </c>
      <c r="L254" s="266" t="str">
        <f ca="1">IF($C254="","",INDEX(INDIRECT("MCDAScores_SEA_"&amp;$C254),MATCH('SEA Input'!L258,INDIRECT("SEAScore_"&amp;$C254),0),MATCH(L$3,SEACats,0)))</f>
        <v/>
      </c>
      <c r="M254" s="266" t="str">
        <f ca="1">IF($C254="","",INDEX(INDIRECT("MCDAScores_SEA_"&amp;$C254),MATCH('SEA Input'!M258,INDIRECT("SEAScore_"&amp;$C254),0),MATCH(M$3,SEACats,0)))</f>
        <v/>
      </c>
      <c r="N254" s="266" t="str">
        <f ca="1">IF($C254="","",INDEX(INDIRECT("MCDAScores_SEA_"&amp;$C254),MATCH('SEA Input'!N258,INDIRECT("SEAScore_"&amp;$C254),0),MATCH(N$3,SEACats,0)))</f>
        <v/>
      </c>
      <c r="O254" s="266" t="str">
        <f ca="1">IF($C254="","",INDEX(INDIRECT("MCDAScores_SEA_"&amp;$C254),MATCH('SEA Input'!O258,INDIRECT("SEAScore_"&amp;$C254),0),MATCH(O$3,SEACats,0)))</f>
        <v/>
      </c>
      <c r="P254" s="266" t="str">
        <f ca="1">IF($C254="","",INDEX(INDIRECT("MCDAScores_SEA_"&amp;$C254),MATCH('SEA Input'!P258,INDIRECT("SEAScore_"&amp;$C254),0),MATCH(P$3,SEACats,0)))</f>
        <v/>
      </c>
      <c r="Q254" s="266" t="str">
        <f ca="1">IF($C254="","",INDEX(INDIRECT("MCDAScores_SEA_"&amp;$C254),MATCH('SEA Input'!Q258,INDIRECT("SEAScore_"&amp;$C254),0),MATCH(Q$3,SEACats,0)))</f>
        <v/>
      </c>
      <c r="R254" s="266" t="str">
        <f ca="1">IF($C254="","",INDEX(INDIRECT("MCDAScores_SEA_"&amp;$C254),MATCH('SEA Input'!R258,INDIRECT("SEAScore_"&amp;$C254),0),MATCH(R$3,SEACats,0)))</f>
        <v/>
      </c>
      <c r="S254" s="266" t="str">
        <f ca="1">IF($C254="","",INDEX(INDIRECT("MCDAScores_SEA_"&amp;$C254),MATCH('SEA Input'!S258,INDIRECT("SEAScore_"&amp;$C254),0),MATCH(S$3,SEACats,0)))</f>
        <v/>
      </c>
      <c r="T254" s="266" t="str">
        <f ca="1">IF($C254="","",INDEX(INDIRECT("MCDAScores_SEA_"&amp;$C254),MATCH('SEA Input'!T258,INDIRECT("SEAScore_"&amp;$C254),0),MATCH(T$3,SEACats,0)))</f>
        <v/>
      </c>
    </row>
    <row r="255" spans="1:20" x14ac:dyDescent="0.25">
      <c r="A255" s="309"/>
      <c r="B255" s="309"/>
      <c r="C255" s="265" t="str">
        <f>IF(B252="","","O_Pos")</f>
        <v/>
      </c>
      <c r="D255" s="266" t="str">
        <f ca="1">IF($C255="","",INDEX(INDIRECT("MCDAScores_SEA_"&amp;$C255),MATCH('SEA Input'!D259,INDIRECT("SEAScore_"&amp;$C255),0),MATCH(D$3,SEACats,0)))</f>
        <v/>
      </c>
      <c r="E255" s="266" t="str">
        <f ca="1">IF($C255="","",INDEX(INDIRECT("MCDAScores_SEA_"&amp;$C255),MATCH('SEA Input'!E259,INDIRECT("SEAScore_"&amp;$C255),0),MATCH(E$3,SEACats,0)))</f>
        <v/>
      </c>
      <c r="F255" s="266" t="str">
        <f ca="1">IF($C255="","",INDEX(INDIRECT("MCDAScores_SEA_"&amp;$C255),MATCH('SEA Input'!F259,INDIRECT("SEAScore_"&amp;$C255),0),MATCH(F$3,SEACats,0)))</f>
        <v/>
      </c>
      <c r="G255" s="266" t="str">
        <f ca="1">IF($C255="","",INDEX(INDIRECT("MCDAScores_SEA_"&amp;$C255),MATCH('SEA Input'!G259,INDIRECT("SEAScore_"&amp;$C255),0),MATCH(G$3,SEACats,0)))</f>
        <v/>
      </c>
      <c r="H255" s="266" t="str">
        <f ca="1">IF($C255="","",INDEX(INDIRECT("MCDAScores_SEA_"&amp;$C255),MATCH('SEA Input'!H259,INDIRECT("SEAScore_"&amp;$C255),0),MATCH(H$3,SEACats,0)))</f>
        <v/>
      </c>
      <c r="I255" s="266" t="str">
        <f ca="1">IF($C255="","",INDEX(INDIRECT("MCDAScores_SEA_"&amp;$C255),MATCH('SEA Input'!I259,INDIRECT("SEAScore_"&amp;$C255),0),MATCH(I$3,SEACats,0)))</f>
        <v/>
      </c>
      <c r="J255" s="266" t="str">
        <f ca="1">IF($C255="","",INDEX(INDIRECT("MCDAScores_SEA_"&amp;$C255),MATCH('SEA Input'!J259,INDIRECT("SEAScore_"&amp;$C255),0),MATCH(J$3,SEACats,0)))</f>
        <v/>
      </c>
      <c r="K255" s="266" t="str">
        <f ca="1">IF($C255="","",INDEX(INDIRECT("MCDAScores_SEA_"&amp;$C255),MATCH('SEA Input'!K259,INDIRECT("SEAScore_"&amp;$C255),0),MATCH(K$3,SEACats,0)))</f>
        <v/>
      </c>
      <c r="L255" s="266" t="str">
        <f ca="1">IF($C255="","",INDEX(INDIRECT("MCDAScores_SEA_"&amp;$C255),MATCH('SEA Input'!L259,INDIRECT("SEAScore_"&amp;$C255),0),MATCH(L$3,SEACats,0)))</f>
        <v/>
      </c>
      <c r="M255" s="266" t="str">
        <f ca="1">IF($C255="","",INDEX(INDIRECT("MCDAScores_SEA_"&amp;$C255),MATCH('SEA Input'!M259,INDIRECT("SEAScore_"&amp;$C255),0),MATCH(M$3,SEACats,0)))</f>
        <v/>
      </c>
      <c r="N255" s="266" t="str">
        <f ca="1">IF($C255="","",INDEX(INDIRECT("MCDAScores_SEA_"&amp;$C255),MATCH('SEA Input'!N259,INDIRECT("SEAScore_"&amp;$C255),0),MATCH(N$3,SEACats,0)))</f>
        <v/>
      </c>
      <c r="O255" s="266" t="str">
        <f ca="1">IF($C255="","",INDEX(INDIRECT("MCDAScores_SEA_"&amp;$C255),MATCH('SEA Input'!O259,INDIRECT("SEAScore_"&amp;$C255),0),MATCH(O$3,SEACats,0)))</f>
        <v/>
      </c>
      <c r="P255" s="266" t="str">
        <f ca="1">IF($C255="","",INDEX(INDIRECT("MCDAScores_SEA_"&amp;$C255),MATCH('SEA Input'!P259,INDIRECT("SEAScore_"&amp;$C255),0),MATCH(P$3,SEACats,0)))</f>
        <v/>
      </c>
      <c r="Q255" s="266" t="str">
        <f ca="1">IF($C255="","",INDEX(INDIRECT("MCDAScores_SEA_"&amp;$C255),MATCH('SEA Input'!Q259,INDIRECT("SEAScore_"&amp;$C255),0),MATCH(Q$3,SEACats,0)))</f>
        <v/>
      </c>
      <c r="R255" s="266" t="str">
        <f ca="1">IF($C255="","",INDEX(INDIRECT("MCDAScores_SEA_"&amp;$C255),MATCH('SEA Input'!R259,INDIRECT("SEAScore_"&amp;$C255),0),MATCH(R$3,SEACats,0)))</f>
        <v/>
      </c>
      <c r="S255" s="266" t="str">
        <f ca="1">IF($C255="","",INDEX(INDIRECT("MCDAScores_SEA_"&amp;$C255),MATCH('SEA Input'!S259,INDIRECT("SEAScore_"&amp;$C255),0),MATCH(S$3,SEACats,0)))</f>
        <v/>
      </c>
      <c r="T255" s="266" t="str">
        <f ca="1">IF($C255="","",INDEX(INDIRECT("MCDAScores_SEA_"&amp;$C255),MATCH('SEA Input'!T259,INDIRECT("SEAScore_"&amp;$C255),0),MATCH(T$3,SEACats,0)))</f>
        <v/>
      </c>
    </row>
    <row r="256" spans="1:20" x14ac:dyDescent="0.25">
      <c r="A256" s="308" t="str">
        <f>IF('SEA Input'!C260="","",'SEA Input'!A260)</f>
        <v/>
      </c>
      <c r="B256" s="309" t="str">
        <f>IF('SEA Input'!C260="","",'SEA Input'!C260)</f>
        <v/>
      </c>
      <c r="C256" s="265" t="str">
        <f>IF(B256="","","C_Neg")</f>
        <v/>
      </c>
      <c r="D256" s="266" t="str">
        <f ca="1">IF($C256="","",INDEX(INDIRECT("MCDAScores_SEA_"&amp;$C256),MATCH('SEA Input'!D260,INDIRECT("SEAScore_"&amp;$C256),0),MATCH(D$3,SEACats,0)))</f>
        <v/>
      </c>
      <c r="E256" s="266" t="str">
        <f ca="1">IF($C256="","",INDEX(INDIRECT("MCDAScores_SEA_"&amp;$C256),MATCH('SEA Input'!E260,INDIRECT("SEAScore_"&amp;$C256),0),MATCH(E$3,SEACats,0)))</f>
        <v/>
      </c>
      <c r="F256" s="266" t="str">
        <f ca="1">IF($C256="","",INDEX(INDIRECT("MCDAScores_SEA_"&amp;$C256),MATCH('SEA Input'!F260,INDIRECT("SEAScore_"&amp;$C256),0),MATCH(F$3,SEACats,0)))</f>
        <v/>
      </c>
      <c r="G256" s="266" t="str">
        <f ca="1">IF($C256="","",INDEX(INDIRECT("MCDAScores_SEA_"&amp;$C256),MATCH('SEA Input'!G260,INDIRECT("SEAScore_"&amp;$C256),0),MATCH(G$3,SEACats,0)))</f>
        <v/>
      </c>
      <c r="H256" s="266" t="str">
        <f ca="1">IF($C256="","",INDEX(INDIRECT("MCDAScores_SEA_"&amp;$C256),MATCH('SEA Input'!H260,INDIRECT("SEAScore_"&amp;$C256),0),MATCH(H$3,SEACats,0)))</f>
        <v/>
      </c>
      <c r="I256" s="266" t="str">
        <f ca="1">IF($C256="","",INDEX(INDIRECT("MCDAScores_SEA_"&amp;$C256),MATCH('SEA Input'!I260,INDIRECT("SEAScore_"&amp;$C256),0),MATCH(I$3,SEACats,0)))</f>
        <v/>
      </c>
      <c r="J256" s="266" t="str">
        <f ca="1">IF($C256="","",INDEX(INDIRECT("MCDAScores_SEA_"&amp;$C256),MATCH('SEA Input'!J260,INDIRECT("SEAScore_"&amp;$C256),0),MATCH(J$3,SEACats,0)))</f>
        <v/>
      </c>
      <c r="K256" s="266" t="str">
        <f ca="1">IF($C256="","",INDEX(INDIRECT("MCDAScores_SEA_"&amp;$C256),MATCH('SEA Input'!K260,INDIRECT("SEAScore_"&amp;$C256),0),MATCH(K$3,SEACats,0)))</f>
        <v/>
      </c>
      <c r="L256" s="266" t="str">
        <f ca="1">IF($C256="","",INDEX(INDIRECT("MCDAScores_SEA_"&amp;$C256),MATCH('SEA Input'!L260,INDIRECT("SEAScore_"&amp;$C256),0),MATCH(L$3,SEACats,0)))</f>
        <v/>
      </c>
      <c r="M256" s="266" t="str">
        <f ca="1">IF($C256="","",INDEX(INDIRECT("MCDAScores_SEA_"&amp;$C256),MATCH('SEA Input'!M260,INDIRECT("SEAScore_"&amp;$C256),0),MATCH(M$3,SEACats,0)))</f>
        <v/>
      </c>
      <c r="N256" s="266" t="str">
        <f ca="1">IF($C256="","",INDEX(INDIRECT("MCDAScores_SEA_"&amp;$C256),MATCH('SEA Input'!N260,INDIRECT("SEAScore_"&amp;$C256),0),MATCH(N$3,SEACats,0)))</f>
        <v/>
      </c>
      <c r="O256" s="266" t="str">
        <f ca="1">IF($C256="","",INDEX(INDIRECT("MCDAScores_SEA_"&amp;$C256),MATCH('SEA Input'!O260,INDIRECT("SEAScore_"&amp;$C256),0),MATCH(O$3,SEACats,0)))</f>
        <v/>
      </c>
      <c r="P256" s="266" t="str">
        <f ca="1">IF($C256="","",INDEX(INDIRECT("MCDAScores_SEA_"&amp;$C256),MATCH('SEA Input'!P260,INDIRECT("SEAScore_"&amp;$C256),0),MATCH(P$3,SEACats,0)))</f>
        <v/>
      </c>
      <c r="Q256" s="266" t="str">
        <f ca="1">IF($C256="","",INDEX(INDIRECT("MCDAScores_SEA_"&amp;$C256),MATCH('SEA Input'!Q260,INDIRECT("SEAScore_"&amp;$C256),0),MATCH(Q$3,SEACats,0)))</f>
        <v/>
      </c>
      <c r="R256" s="266" t="str">
        <f ca="1">IF($C256="","",INDEX(INDIRECT("MCDAScores_SEA_"&amp;$C256),MATCH('SEA Input'!R260,INDIRECT("SEAScore_"&amp;$C256),0),MATCH(R$3,SEACats,0)))</f>
        <v/>
      </c>
      <c r="S256" s="266" t="str">
        <f ca="1">IF($C256="","",INDEX(INDIRECT("MCDAScores_SEA_"&amp;$C256),MATCH('SEA Input'!S260,INDIRECT("SEAScore_"&amp;$C256),0),MATCH(S$3,SEACats,0)))</f>
        <v/>
      </c>
      <c r="T256" s="266" t="str">
        <f ca="1">IF($C256="","",INDEX(INDIRECT("MCDAScores_SEA_"&amp;$C256),MATCH('SEA Input'!T260,INDIRECT("SEAScore_"&amp;$C256),0),MATCH(T$3,SEACats,0)))</f>
        <v/>
      </c>
    </row>
    <row r="257" spans="1:20" x14ac:dyDescent="0.25">
      <c r="A257" s="309"/>
      <c r="B257" s="309"/>
      <c r="C257" s="265" t="str">
        <f>IF(B256="","","C_Pos")</f>
        <v/>
      </c>
      <c r="D257" s="266" t="str">
        <f ca="1">IF($C257="","",INDEX(INDIRECT("MCDAScores_SEA_"&amp;$C257),MATCH('SEA Input'!D261,INDIRECT("SEAScore_"&amp;$C257),0),MATCH(D$3,SEACats,0)))</f>
        <v/>
      </c>
      <c r="E257" s="266" t="str">
        <f ca="1">IF($C257="","",INDEX(INDIRECT("MCDAScores_SEA_"&amp;$C257),MATCH('SEA Input'!E261,INDIRECT("SEAScore_"&amp;$C257),0),MATCH(E$3,SEACats,0)))</f>
        <v/>
      </c>
      <c r="F257" s="266" t="str">
        <f ca="1">IF($C257="","",INDEX(INDIRECT("MCDAScores_SEA_"&amp;$C257),MATCH('SEA Input'!F261,INDIRECT("SEAScore_"&amp;$C257),0),MATCH(F$3,SEACats,0)))</f>
        <v/>
      </c>
      <c r="G257" s="266" t="str">
        <f ca="1">IF($C257="","",INDEX(INDIRECT("MCDAScores_SEA_"&amp;$C257),MATCH('SEA Input'!G261,INDIRECT("SEAScore_"&amp;$C257),0),MATCH(G$3,SEACats,0)))</f>
        <v/>
      </c>
      <c r="H257" s="266" t="str">
        <f ca="1">IF($C257="","",INDEX(INDIRECT("MCDAScores_SEA_"&amp;$C257),MATCH('SEA Input'!H261,INDIRECT("SEAScore_"&amp;$C257),0),MATCH(H$3,SEACats,0)))</f>
        <v/>
      </c>
      <c r="I257" s="266" t="str">
        <f ca="1">IF($C257="","",INDEX(INDIRECT("MCDAScores_SEA_"&amp;$C257),MATCH('SEA Input'!I261,INDIRECT("SEAScore_"&amp;$C257),0),MATCH(I$3,SEACats,0)))</f>
        <v/>
      </c>
      <c r="J257" s="266" t="str">
        <f ca="1">IF($C257="","",INDEX(INDIRECT("MCDAScores_SEA_"&amp;$C257),MATCH('SEA Input'!J261,INDIRECT("SEAScore_"&amp;$C257),0),MATCH(J$3,SEACats,0)))</f>
        <v/>
      </c>
      <c r="K257" s="266" t="str">
        <f ca="1">IF($C257="","",INDEX(INDIRECT("MCDAScores_SEA_"&amp;$C257),MATCH('SEA Input'!K261,INDIRECT("SEAScore_"&amp;$C257),0),MATCH(K$3,SEACats,0)))</f>
        <v/>
      </c>
      <c r="L257" s="266" t="str">
        <f ca="1">IF($C257="","",INDEX(INDIRECT("MCDAScores_SEA_"&amp;$C257),MATCH('SEA Input'!L261,INDIRECT("SEAScore_"&amp;$C257),0),MATCH(L$3,SEACats,0)))</f>
        <v/>
      </c>
      <c r="M257" s="266" t="str">
        <f ca="1">IF($C257="","",INDEX(INDIRECT("MCDAScores_SEA_"&amp;$C257),MATCH('SEA Input'!M261,INDIRECT("SEAScore_"&amp;$C257),0),MATCH(M$3,SEACats,0)))</f>
        <v/>
      </c>
      <c r="N257" s="266" t="str">
        <f ca="1">IF($C257="","",INDEX(INDIRECT("MCDAScores_SEA_"&amp;$C257),MATCH('SEA Input'!N261,INDIRECT("SEAScore_"&amp;$C257),0),MATCH(N$3,SEACats,0)))</f>
        <v/>
      </c>
      <c r="O257" s="266" t="str">
        <f ca="1">IF($C257="","",INDEX(INDIRECT("MCDAScores_SEA_"&amp;$C257),MATCH('SEA Input'!O261,INDIRECT("SEAScore_"&amp;$C257),0),MATCH(O$3,SEACats,0)))</f>
        <v/>
      </c>
      <c r="P257" s="266" t="str">
        <f ca="1">IF($C257="","",INDEX(INDIRECT("MCDAScores_SEA_"&amp;$C257),MATCH('SEA Input'!P261,INDIRECT("SEAScore_"&amp;$C257),0),MATCH(P$3,SEACats,0)))</f>
        <v/>
      </c>
      <c r="Q257" s="266" t="str">
        <f ca="1">IF($C257="","",INDEX(INDIRECT("MCDAScores_SEA_"&amp;$C257),MATCH('SEA Input'!Q261,INDIRECT("SEAScore_"&amp;$C257),0),MATCH(Q$3,SEACats,0)))</f>
        <v/>
      </c>
      <c r="R257" s="266" t="str">
        <f ca="1">IF($C257="","",INDEX(INDIRECT("MCDAScores_SEA_"&amp;$C257),MATCH('SEA Input'!R261,INDIRECT("SEAScore_"&amp;$C257),0),MATCH(R$3,SEACats,0)))</f>
        <v/>
      </c>
      <c r="S257" s="266" t="str">
        <f ca="1">IF($C257="","",INDEX(INDIRECT("MCDAScores_SEA_"&amp;$C257),MATCH('SEA Input'!S261,INDIRECT("SEAScore_"&amp;$C257),0),MATCH(S$3,SEACats,0)))</f>
        <v/>
      </c>
      <c r="T257" s="266" t="str">
        <f ca="1">IF($C257="","",INDEX(INDIRECT("MCDAScores_SEA_"&amp;$C257),MATCH('SEA Input'!T261,INDIRECT("SEAScore_"&amp;$C257),0),MATCH(T$3,SEACats,0)))</f>
        <v/>
      </c>
    </row>
    <row r="258" spans="1:20" x14ac:dyDescent="0.25">
      <c r="A258" s="309"/>
      <c r="B258" s="309"/>
      <c r="C258" s="265" t="str">
        <f>IF(B256="","","O_Neg")</f>
        <v/>
      </c>
      <c r="D258" s="266" t="str">
        <f ca="1">IF($C258="","",INDEX(INDIRECT("MCDAScores_SEA_"&amp;$C258),MATCH('SEA Input'!D262,INDIRECT("SEAScore_"&amp;$C258),0),MATCH(D$3,SEACats,0)))</f>
        <v/>
      </c>
      <c r="E258" s="266" t="str">
        <f ca="1">IF($C258="","",INDEX(INDIRECT("MCDAScores_SEA_"&amp;$C258),MATCH('SEA Input'!E262,INDIRECT("SEAScore_"&amp;$C258),0),MATCH(E$3,SEACats,0)))</f>
        <v/>
      </c>
      <c r="F258" s="266" t="str">
        <f ca="1">IF($C258="","",INDEX(INDIRECT("MCDAScores_SEA_"&amp;$C258),MATCH('SEA Input'!F262,INDIRECT("SEAScore_"&amp;$C258),0),MATCH(F$3,SEACats,0)))</f>
        <v/>
      </c>
      <c r="G258" s="266" t="str">
        <f ca="1">IF($C258="","",INDEX(INDIRECT("MCDAScores_SEA_"&amp;$C258),MATCH('SEA Input'!G262,INDIRECT("SEAScore_"&amp;$C258),0),MATCH(G$3,SEACats,0)))</f>
        <v/>
      </c>
      <c r="H258" s="266" t="str">
        <f ca="1">IF($C258="","",INDEX(INDIRECT("MCDAScores_SEA_"&amp;$C258),MATCH('SEA Input'!H262,INDIRECT("SEAScore_"&amp;$C258),0),MATCH(H$3,SEACats,0)))</f>
        <v/>
      </c>
      <c r="I258" s="266" t="str">
        <f ca="1">IF($C258="","",INDEX(INDIRECT("MCDAScores_SEA_"&amp;$C258),MATCH('SEA Input'!I262,INDIRECT("SEAScore_"&amp;$C258),0),MATCH(I$3,SEACats,0)))</f>
        <v/>
      </c>
      <c r="J258" s="266" t="str">
        <f ca="1">IF($C258="","",INDEX(INDIRECT("MCDAScores_SEA_"&amp;$C258),MATCH('SEA Input'!J262,INDIRECT("SEAScore_"&amp;$C258),0),MATCH(J$3,SEACats,0)))</f>
        <v/>
      </c>
      <c r="K258" s="266" t="str">
        <f ca="1">IF($C258="","",INDEX(INDIRECT("MCDAScores_SEA_"&amp;$C258),MATCH('SEA Input'!K262,INDIRECT("SEAScore_"&amp;$C258),0),MATCH(K$3,SEACats,0)))</f>
        <v/>
      </c>
      <c r="L258" s="266" t="str">
        <f ca="1">IF($C258="","",INDEX(INDIRECT("MCDAScores_SEA_"&amp;$C258),MATCH('SEA Input'!L262,INDIRECT("SEAScore_"&amp;$C258),0),MATCH(L$3,SEACats,0)))</f>
        <v/>
      </c>
      <c r="M258" s="266" t="str">
        <f ca="1">IF($C258="","",INDEX(INDIRECT("MCDAScores_SEA_"&amp;$C258),MATCH('SEA Input'!M262,INDIRECT("SEAScore_"&amp;$C258),0),MATCH(M$3,SEACats,0)))</f>
        <v/>
      </c>
      <c r="N258" s="266" t="str">
        <f ca="1">IF($C258="","",INDEX(INDIRECT("MCDAScores_SEA_"&amp;$C258),MATCH('SEA Input'!N262,INDIRECT("SEAScore_"&amp;$C258),0),MATCH(N$3,SEACats,0)))</f>
        <v/>
      </c>
      <c r="O258" s="266" t="str">
        <f ca="1">IF($C258="","",INDEX(INDIRECT("MCDAScores_SEA_"&amp;$C258),MATCH('SEA Input'!O262,INDIRECT("SEAScore_"&amp;$C258),0),MATCH(O$3,SEACats,0)))</f>
        <v/>
      </c>
      <c r="P258" s="266" t="str">
        <f ca="1">IF($C258="","",INDEX(INDIRECT("MCDAScores_SEA_"&amp;$C258),MATCH('SEA Input'!P262,INDIRECT("SEAScore_"&amp;$C258),0),MATCH(P$3,SEACats,0)))</f>
        <v/>
      </c>
      <c r="Q258" s="266" t="str">
        <f ca="1">IF($C258="","",INDEX(INDIRECT("MCDAScores_SEA_"&amp;$C258),MATCH('SEA Input'!Q262,INDIRECT("SEAScore_"&amp;$C258),0),MATCH(Q$3,SEACats,0)))</f>
        <v/>
      </c>
      <c r="R258" s="266" t="str">
        <f ca="1">IF($C258="","",INDEX(INDIRECT("MCDAScores_SEA_"&amp;$C258),MATCH('SEA Input'!R262,INDIRECT("SEAScore_"&amp;$C258),0),MATCH(R$3,SEACats,0)))</f>
        <v/>
      </c>
      <c r="S258" s="266" t="str">
        <f ca="1">IF($C258="","",INDEX(INDIRECT("MCDAScores_SEA_"&amp;$C258),MATCH('SEA Input'!S262,INDIRECT("SEAScore_"&amp;$C258),0),MATCH(S$3,SEACats,0)))</f>
        <v/>
      </c>
      <c r="T258" s="266" t="str">
        <f ca="1">IF($C258="","",INDEX(INDIRECT("MCDAScores_SEA_"&amp;$C258),MATCH('SEA Input'!T262,INDIRECT("SEAScore_"&amp;$C258),0),MATCH(T$3,SEACats,0)))</f>
        <v/>
      </c>
    </row>
    <row r="259" spans="1:20" x14ac:dyDescent="0.25">
      <c r="A259" s="309"/>
      <c r="B259" s="309"/>
      <c r="C259" s="265" t="str">
        <f>IF(B256="","","O_Pos")</f>
        <v/>
      </c>
      <c r="D259" s="266" t="str">
        <f ca="1">IF($C259="","",INDEX(INDIRECT("MCDAScores_SEA_"&amp;$C259),MATCH('SEA Input'!D263,INDIRECT("SEAScore_"&amp;$C259),0),MATCH(D$3,SEACats,0)))</f>
        <v/>
      </c>
      <c r="E259" s="266" t="str">
        <f ca="1">IF($C259="","",INDEX(INDIRECT("MCDAScores_SEA_"&amp;$C259),MATCH('SEA Input'!E263,INDIRECT("SEAScore_"&amp;$C259),0),MATCH(E$3,SEACats,0)))</f>
        <v/>
      </c>
      <c r="F259" s="266" t="str">
        <f ca="1">IF($C259="","",INDEX(INDIRECT("MCDAScores_SEA_"&amp;$C259),MATCH('SEA Input'!F263,INDIRECT("SEAScore_"&amp;$C259),0),MATCH(F$3,SEACats,0)))</f>
        <v/>
      </c>
      <c r="G259" s="266" t="str">
        <f ca="1">IF($C259="","",INDEX(INDIRECT("MCDAScores_SEA_"&amp;$C259),MATCH('SEA Input'!G263,INDIRECT("SEAScore_"&amp;$C259),0),MATCH(G$3,SEACats,0)))</f>
        <v/>
      </c>
      <c r="H259" s="266" t="str">
        <f ca="1">IF($C259="","",INDEX(INDIRECT("MCDAScores_SEA_"&amp;$C259),MATCH('SEA Input'!H263,INDIRECT("SEAScore_"&amp;$C259),0),MATCH(H$3,SEACats,0)))</f>
        <v/>
      </c>
      <c r="I259" s="266" t="str">
        <f ca="1">IF($C259="","",INDEX(INDIRECT("MCDAScores_SEA_"&amp;$C259),MATCH('SEA Input'!I263,INDIRECT("SEAScore_"&amp;$C259),0),MATCH(I$3,SEACats,0)))</f>
        <v/>
      </c>
      <c r="J259" s="266" t="str">
        <f ca="1">IF($C259="","",INDEX(INDIRECT("MCDAScores_SEA_"&amp;$C259),MATCH('SEA Input'!J263,INDIRECT("SEAScore_"&amp;$C259),0),MATCH(J$3,SEACats,0)))</f>
        <v/>
      </c>
      <c r="K259" s="266" t="str">
        <f ca="1">IF($C259="","",INDEX(INDIRECT("MCDAScores_SEA_"&amp;$C259),MATCH('SEA Input'!K263,INDIRECT("SEAScore_"&amp;$C259),0),MATCH(K$3,SEACats,0)))</f>
        <v/>
      </c>
      <c r="L259" s="266" t="str">
        <f ca="1">IF($C259="","",INDEX(INDIRECT("MCDAScores_SEA_"&amp;$C259),MATCH('SEA Input'!L263,INDIRECT("SEAScore_"&amp;$C259),0),MATCH(L$3,SEACats,0)))</f>
        <v/>
      </c>
      <c r="M259" s="266" t="str">
        <f ca="1">IF($C259="","",INDEX(INDIRECT("MCDAScores_SEA_"&amp;$C259),MATCH('SEA Input'!M263,INDIRECT("SEAScore_"&amp;$C259),0),MATCH(M$3,SEACats,0)))</f>
        <v/>
      </c>
      <c r="N259" s="266" t="str">
        <f ca="1">IF($C259="","",INDEX(INDIRECT("MCDAScores_SEA_"&amp;$C259),MATCH('SEA Input'!N263,INDIRECT("SEAScore_"&amp;$C259),0),MATCH(N$3,SEACats,0)))</f>
        <v/>
      </c>
      <c r="O259" s="266" t="str">
        <f ca="1">IF($C259="","",INDEX(INDIRECT("MCDAScores_SEA_"&amp;$C259),MATCH('SEA Input'!O263,INDIRECT("SEAScore_"&amp;$C259),0),MATCH(O$3,SEACats,0)))</f>
        <v/>
      </c>
      <c r="P259" s="266" t="str">
        <f ca="1">IF($C259="","",INDEX(INDIRECT("MCDAScores_SEA_"&amp;$C259),MATCH('SEA Input'!P263,INDIRECT("SEAScore_"&amp;$C259),0),MATCH(P$3,SEACats,0)))</f>
        <v/>
      </c>
      <c r="Q259" s="266" t="str">
        <f ca="1">IF($C259="","",INDEX(INDIRECT("MCDAScores_SEA_"&amp;$C259),MATCH('SEA Input'!Q263,INDIRECT("SEAScore_"&amp;$C259),0),MATCH(Q$3,SEACats,0)))</f>
        <v/>
      </c>
      <c r="R259" s="266" t="str">
        <f ca="1">IF($C259="","",INDEX(INDIRECT("MCDAScores_SEA_"&amp;$C259),MATCH('SEA Input'!R263,INDIRECT("SEAScore_"&amp;$C259),0),MATCH(R$3,SEACats,0)))</f>
        <v/>
      </c>
      <c r="S259" s="266" t="str">
        <f ca="1">IF($C259="","",INDEX(INDIRECT("MCDAScores_SEA_"&amp;$C259),MATCH('SEA Input'!S263,INDIRECT("SEAScore_"&amp;$C259),0),MATCH(S$3,SEACats,0)))</f>
        <v/>
      </c>
      <c r="T259" s="266" t="str">
        <f ca="1">IF($C259="","",INDEX(INDIRECT("MCDAScores_SEA_"&amp;$C259),MATCH('SEA Input'!T263,INDIRECT("SEAScore_"&amp;$C259),0),MATCH(T$3,SEACats,0)))</f>
        <v/>
      </c>
    </row>
    <row r="260" spans="1:20" x14ac:dyDescent="0.25">
      <c r="A260" s="308" t="str">
        <f>IF('SEA Input'!C264="","",'SEA Input'!A264)</f>
        <v/>
      </c>
      <c r="B260" s="309" t="str">
        <f>IF('SEA Input'!C264="","",'SEA Input'!C264)</f>
        <v/>
      </c>
      <c r="C260" s="265" t="str">
        <f>IF(B260="","","C_Neg")</f>
        <v/>
      </c>
      <c r="D260" s="266" t="str">
        <f ca="1">IF($C260="","",INDEX(INDIRECT("MCDAScores_SEA_"&amp;$C260),MATCH('SEA Input'!D264,INDIRECT("SEAScore_"&amp;$C260),0),MATCH(D$3,SEACats,0)))</f>
        <v/>
      </c>
      <c r="E260" s="266" t="str">
        <f ca="1">IF($C260="","",INDEX(INDIRECT("MCDAScores_SEA_"&amp;$C260),MATCH('SEA Input'!E264,INDIRECT("SEAScore_"&amp;$C260),0),MATCH(E$3,SEACats,0)))</f>
        <v/>
      </c>
      <c r="F260" s="266" t="str">
        <f ca="1">IF($C260="","",INDEX(INDIRECT("MCDAScores_SEA_"&amp;$C260),MATCH('SEA Input'!F264,INDIRECT("SEAScore_"&amp;$C260),0),MATCH(F$3,SEACats,0)))</f>
        <v/>
      </c>
      <c r="G260" s="266" t="str">
        <f ca="1">IF($C260="","",INDEX(INDIRECT("MCDAScores_SEA_"&amp;$C260),MATCH('SEA Input'!G264,INDIRECT("SEAScore_"&amp;$C260),0),MATCH(G$3,SEACats,0)))</f>
        <v/>
      </c>
      <c r="H260" s="266" t="str">
        <f ca="1">IF($C260="","",INDEX(INDIRECT("MCDAScores_SEA_"&amp;$C260),MATCH('SEA Input'!H264,INDIRECT("SEAScore_"&amp;$C260),0),MATCH(H$3,SEACats,0)))</f>
        <v/>
      </c>
      <c r="I260" s="266" t="str">
        <f ca="1">IF($C260="","",INDEX(INDIRECT("MCDAScores_SEA_"&amp;$C260),MATCH('SEA Input'!I264,INDIRECT("SEAScore_"&amp;$C260),0),MATCH(I$3,SEACats,0)))</f>
        <v/>
      </c>
      <c r="J260" s="266" t="str">
        <f ca="1">IF($C260="","",INDEX(INDIRECT("MCDAScores_SEA_"&amp;$C260),MATCH('SEA Input'!J264,INDIRECT("SEAScore_"&amp;$C260),0),MATCH(J$3,SEACats,0)))</f>
        <v/>
      </c>
      <c r="K260" s="266" t="str">
        <f ca="1">IF($C260="","",INDEX(INDIRECT("MCDAScores_SEA_"&amp;$C260),MATCH('SEA Input'!K264,INDIRECT("SEAScore_"&amp;$C260),0),MATCH(K$3,SEACats,0)))</f>
        <v/>
      </c>
      <c r="L260" s="266" t="str">
        <f ca="1">IF($C260="","",INDEX(INDIRECT("MCDAScores_SEA_"&amp;$C260),MATCH('SEA Input'!L264,INDIRECT("SEAScore_"&amp;$C260),0),MATCH(L$3,SEACats,0)))</f>
        <v/>
      </c>
      <c r="M260" s="266" t="str">
        <f ca="1">IF($C260="","",INDEX(INDIRECT("MCDAScores_SEA_"&amp;$C260),MATCH('SEA Input'!M264,INDIRECT("SEAScore_"&amp;$C260),0),MATCH(M$3,SEACats,0)))</f>
        <v/>
      </c>
      <c r="N260" s="266" t="str">
        <f ca="1">IF($C260="","",INDEX(INDIRECT("MCDAScores_SEA_"&amp;$C260),MATCH('SEA Input'!N264,INDIRECT("SEAScore_"&amp;$C260),0),MATCH(N$3,SEACats,0)))</f>
        <v/>
      </c>
      <c r="O260" s="266" t="str">
        <f ca="1">IF($C260="","",INDEX(INDIRECT("MCDAScores_SEA_"&amp;$C260),MATCH('SEA Input'!O264,INDIRECT("SEAScore_"&amp;$C260),0),MATCH(O$3,SEACats,0)))</f>
        <v/>
      </c>
      <c r="P260" s="266" t="str">
        <f ca="1">IF($C260="","",INDEX(INDIRECT("MCDAScores_SEA_"&amp;$C260),MATCH('SEA Input'!P264,INDIRECT("SEAScore_"&amp;$C260),0),MATCH(P$3,SEACats,0)))</f>
        <v/>
      </c>
      <c r="Q260" s="266" t="str">
        <f ca="1">IF($C260="","",INDEX(INDIRECT("MCDAScores_SEA_"&amp;$C260),MATCH('SEA Input'!Q264,INDIRECT("SEAScore_"&amp;$C260),0),MATCH(Q$3,SEACats,0)))</f>
        <v/>
      </c>
      <c r="R260" s="266" t="str">
        <f ca="1">IF($C260="","",INDEX(INDIRECT("MCDAScores_SEA_"&amp;$C260),MATCH('SEA Input'!R264,INDIRECT("SEAScore_"&amp;$C260),0),MATCH(R$3,SEACats,0)))</f>
        <v/>
      </c>
      <c r="S260" s="266" t="str">
        <f ca="1">IF($C260="","",INDEX(INDIRECT("MCDAScores_SEA_"&amp;$C260),MATCH('SEA Input'!S264,INDIRECT("SEAScore_"&amp;$C260),0),MATCH(S$3,SEACats,0)))</f>
        <v/>
      </c>
      <c r="T260" s="266" t="str">
        <f ca="1">IF($C260="","",INDEX(INDIRECT("MCDAScores_SEA_"&amp;$C260),MATCH('SEA Input'!T264,INDIRECT("SEAScore_"&amp;$C260),0),MATCH(T$3,SEACats,0)))</f>
        <v/>
      </c>
    </row>
    <row r="261" spans="1:20" x14ac:dyDescent="0.25">
      <c r="A261" s="309"/>
      <c r="B261" s="309"/>
      <c r="C261" s="265" t="str">
        <f>IF(B260="","","C_Pos")</f>
        <v/>
      </c>
      <c r="D261" s="266" t="str">
        <f ca="1">IF($C261="","",INDEX(INDIRECT("MCDAScores_SEA_"&amp;$C261),MATCH('SEA Input'!D265,INDIRECT("SEAScore_"&amp;$C261),0),MATCH(D$3,SEACats,0)))</f>
        <v/>
      </c>
      <c r="E261" s="266" t="str">
        <f ca="1">IF($C261="","",INDEX(INDIRECT("MCDAScores_SEA_"&amp;$C261),MATCH('SEA Input'!E265,INDIRECT("SEAScore_"&amp;$C261),0),MATCH(E$3,SEACats,0)))</f>
        <v/>
      </c>
      <c r="F261" s="266" t="str">
        <f ca="1">IF($C261="","",INDEX(INDIRECT("MCDAScores_SEA_"&amp;$C261),MATCH('SEA Input'!F265,INDIRECT("SEAScore_"&amp;$C261),0),MATCH(F$3,SEACats,0)))</f>
        <v/>
      </c>
      <c r="G261" s="266" t="str">
        <f ca="1">IF($C261="","",INDEX(INDIRECT("MCDAScores_SEA_"&amp;$C261),MATCH('SEA Input'!G265,INDIRECT("SEAScore_"&amp;$C261),0),MATCH(G$3,SEACats,0)))</f>
        <v/>
      </c>
      <c r="H261" s="266" t="str">
        <f ca="1">IF($C261="","",INDEX(INDIRECT("MCDAScores_SEA_"&amp;$C261),MATCH('SEA Input'!H265,INDIRECT("SEAScore_"&amp;$C261),0),MATCH(H$3,SEACats,0)))</f>
        <v/>
      </c>
      <c r="I261" s="266" t="str">
        <f ca="1">IF($C261="","",INDEX(INDIRECT("MCDAScores_SEA_"&amp;$C261),MATCH('SEA Input'!I265,INDIRECT("SEAScore_"&amp;$C261),0),MATCH(I$3,SEACats,0)))</f>
        <v/>
      </c>
      <c r="J261" s="266" t="str">
        <f ca="1">IF($C261="","",INDEX(INDIRECT("MCDAScores_SEA_"&amp;$C261),MATCH('SEA Input'!J265,INDIRECT("SEAScore_"&amp;$C261),0),MATCH(J$3,SEACats,0)))</f>
        <v/>
      </c>
      <c r="K261" s="266" t="str">
        <f ca="1">IF($C261="","",INDEX(INDIRECT("MCDAScores_SEA_"&amp;$C261),MATCH('SEA Input'!K265,INDIRECT("SEAScore_"&amp;$C261),0),MATCH(K$3,SEACats,0)))</f>
        <v/>
      </c>
      <c r="L261" s="266" t="str">
        <f ca="1">IF($C261="","",INDEX(INDIRECT("MCDAScores_SEA_"&amp;$C261),MATCH('SEA Input'!L265,INDIRECT("SEAScore_"&amp;$C261),0),MATCH(L$3,SEACats,0)))</f>
        <v/>
      </c>
      <c r="M261" s="266" t="str">
        <f ca="1">IF($C261="","",INDEX(INDIRECT("MCDAScores_SEA_"&amp;$C261),MATCH('SEA Input'!M265,INDIRECT("SEAScore_"&amp;$C261),0),MATCH(M$3,SEACats,0)))</f>
        <v/>
      </c>
      <c r="N261" s="266" t="str">
        <f ca="1">IF($C261="","",INDEX(INDIRECT("MCDAScores_SEA_"&amp;$C261),MATCH('SEA Input'!N265,INDIRECT("SEAScore_"&amp;$C261),0),MATCH(N$3,SEACats,0)))</f>
        <v/>
      </c>
      <c r="O261" s="266" t="str">
        <f ca="1">IF($C261="","",INDEX(INDIRECT("MCDAScores_SEA_"&amp;$C261),MATCH('SEA Input'!O265,INDIRECT("SEAScore_"&amp;$C261),0),MATCH(O$3,SEACats,0)))</f>
        <v/>
      </c>
      <c r="P261" s="266" t="str">
        <f ca="1">IF($C261="","",INDEX(INDIRECT("MCDAScores_SEA_"&amp;$C261),MATCH('SEA Input'!P265,INDIRECT("SEAScore_"&amp;$C261),0),MATCH(P$3,SEACats,0)))</f>
        <v/>
      </c>
      <c r="Q261" s="266" t="str">
        <f ca="1">IF($C261="","",INDEX(INDIRECT("MCDAScores_SEA_"&amp;$C261),MATCH('SEA Input'!Q265,INDIRECT("SEAScore_"&amp;$C261),0),MATCH(Q$3,SEACats,0)))</f>
        <v/>
      </c>
      <c r="R261" s="266" t="str">
        <f ca="1">IF($C261="","",INDEX(INDIRECT("MCDAScores_SEA_"&amp;$C261),MATCH('SEA Input'!R265,INDIRECT("SEAScore_"&amp;$C261),0),MATCH(R$3,SEACats,0)))</f>
        <v/>
      </c>
      <c r="S261" s="266" t="str">
        <f ca="1">IF($C261="","",INDEX(INDIRECT("MCDAScores_SEA_"&amp;$C261),MATCH('SEA Input'!S265,INDIRECT("SEAScore_"&amp;$C261),0),MATCH(S$3,SEACats,0)))</f>
        <v/>
      </c>
      <c r="T261" s="266" t="str">
        <f ca="1">IF($C261="","",INDEX(INDIRECT("MCDAScores_SEA_"&amp;$C261),MATCH('SEA Input'!T265,INDIRECT("SEAScore_"&amp;$C261),0),MATCH(T$3,SEACats,0)))</f>
        <v/>
      </c>
    </row>
    <row r="262" spans="1:20" x14ac:dyDescent="0.25">
      <c r="A262" s="309"/>
      <c r="B262" s="309"/>
      <c r="C262" s="265" t="str">
        <f>IF(B260="","","O_Neg")</f>
        <v/>
      </c>
      <c r="D262" s="266" t="str">
        <f ca="1">IF($C262="","",INDEX(INDIRECT("MCDAScores_SEA_"&amp;$C262),MATCH('SEA Input'!D266,INDIRECT("SEAScore_"&amp;$C262),0),MATCH(D$3,SEACats,0)))</f>
        <v/>
      </c>
      <c r="E262" s="266" t="str">
        <f ca="1">IF($C262="","",INDEX(INDIRECT("MCDAScores_SEA_"&amp;$C262),MATCH('SEA Input'!E266,INDIRECT("SEAScore_"&amp;$C262),0),MATCH(E$3,SEACats,0)))</f>
        <v/>
      </c>
      <c r="F262" s="266" t="str">
        <f ca="1">IF($C262="","",INDEX(INDIRECT("MCDAScores_SEA_"&amp;$C262),MATCH('SEA Input'!F266,INDIRECT("SEAScore_"&amp;$C262),0),MATCH(F$3,SEACats,0)))</f>
        <v/>
      </c>
      <c r="G262" s="266" t="str">
        <f ca="1">IF($C262="","",INDEX(INDIRECT("MCDAScores_SEA_"&amp;$C262),MATCH('SEA Input'!G266,INDIRECT("SEAScore_"&amp;$C262),0),MATCH(G$3,SEACats,0)))</f>
        <v/>
      </c>
      <c r="H262" s="266" t="str">
        <f ca="1">IF($C262="","",INDEX(INDIRECT("MCDAScores_SEA_"&amp;$C262),MATCH('SEA Input'!H266,INDIRECT("SEAScore_"&amp;$C262),0),MATCH(H$3,SEACats,0)))</f>
        <v/>
      </c>
      <c r="I262" s="266" t="str">
        <f ca="1">IF($C262="","",INDEX(INDIRECT("MCDAScores_SEA_"&amp;$C262),MATCH('SEA Input'!I266,INDIRECT("SEAScore_"&amp;$C262),0),MATCH(I$3,SEACats,0)))</f>
        <v/>
      </c>
      <c r="J262" s="266" t="str">
        <f ca="1">IF($C262="","",INDEX(INDIRECT("MCDAScores_SEA_"&amp;$C262),MATCH('SEA Input'!J266,INDIRECT("SEAScore_"&amp;$C262),0),MATCH(J$3,SEACats,0)))</f>
        <v/>
      </c>
      <c r="K262" s="266" t="str">
        <f ca="1">IF($C262="","",INDEX(INDIRECT("MCDAScores_SEA_"&amp;$C262),MATCH('SEA Input'!K266,INDIRECT("SEAScore_"&amp;$C262),0),MATCH(K$3,SEACats,0)))</f>
        <v/>
      </c>
      <c r="L262" s="266" t="str">
        <f ca="1">IF($C262="","",INDEX(INDIRECT("MCDAScores_SEA_"&amp;$C262),MATCH('SEA Input'!L266,INDIRECT("SEAScore_"&amp;$C262),0),MATCH(L$3,SEACats,0)))</f>
        <v/>
      </c>
      <c r="M262" s="266" t="str">
        <f ca="1">IF($C262="","",INDEX(INDIRECT("MCDAScores_SEA_"&amp;$C262),MATCH('SEA Input'!M266,INDIRECT("SEAScore_"&amp;$C262),0),MATCH(M$3,SEACats,0)))</f>
        <v/>
      </c>
      <c r="N262" s="266" t="str">
        <f ca="1">IF($C262="","",INDEX(INDIRECT("MCDAScores_SEA_"&amp;$C262),MATCH('SEA Input'!N266,INDIRECT("SEAScore_"&amp;$C262),0),MATCH(N$3,SEACats,0)))</f>
        <v/>
      </c>
      <c r="O262" s="266" t="str">
        <f ca="1">IF($C262="","",INDEX(INDIRECT("MCDAScores_SEA_"&amp;$C262),MATCH('SEA Input'!O266,INDIRECT("SEAScore_"&amp;$C262),0),MATCH(O$3,SEACats,0)))</f>
        <v/>
      </c>
      <c r="P262" s="266" t="str">
        <f ca="1">IF($C262="","",INDEX(INDIRECT("MCDAScores_SEA_"&amp;$C262),MATCH('SEA Input'!P266,INDIRECT("SEAScore_"&amp;$C262),0),MATCH(P$3,SEACats,0)))</f>
        <v/>
      </c>
      <c r="Q262" s="266" t="str">
        <f ca="1">IF($C262="","",INDEX(INDIRECT("MCDAScores_SEA_"&amp;$C262),MATCH('SEA Input'!Q266,INDIRECT("SEAScore_"&amp;$C262),0),MATCH(Q$3,SEACats,0)))</f>
        <v/>
      </c>
      <c r="R262" s="266" t="str">
        <f ca="1">IF($C262="","",INDEX(INDIRECT("MCDAScores_SEA_"&amp;$C262),MATCH('SEA Input'!R266,INDIRECT("SEAScore_"&amp;$C262),0),MATCH(R$3,SEACats,0)))</f>
        <v/>
      </c>
      <c r="S262" s="266" t="str">
        <f ca="1">IF($C262="","",INDEX(INDIRECT("MCDAScores_SEA_"&amp;$C262),MATCH('SEA Input'!S266,INDIRECT("SEAScore_"&amp;$C262),0),MATCH(S$3,SEACats,0)))</f>
        <v/>
      </c>
      <c r="T262" s="266" t="str">
        <f ca="1">IF($C262="","",INDEX(INDIRECT("MCDAScores_SEA_"&amp;$C262),MATCH('SEA Input'!T266,INDIRECT("SEAScore_"&amp;$C262),0),MATCH(T$3,SEACats,0)))</f>
        <v/>
      </c>
    </row>
    <row r="263" spans="1:20" x14ac:dyDescent="0.25">
      <c r="A263" s="309"/>
      <c r="B263" s="309"/>
      <c r="C263" s="265" t="str">
        <f>IF(B260="","","O_Pos")</f>
        <v/>
      </c>
      <c r="D263" s="266" t="str">
        <f ca="1">IF($C263="","",INDEX(INDIRECT("MCDAScores_SEA_"&amp;$C263),MATCH('SEA Input'!D267,INDIRECT("SEAScore_"&amp;$C263),0),MATCH(D$3,SEACats,0)))</f>
        <v/>
      </c>
      <c r="E263" s="266" t="str">
        <f ca="1">IF($C263="","",INDEX(INDIRECT("MCDAScores_SEA_"&amp;$C263),MATCH('SEA Input'!E267,INDIRECT("SEAScore_"&amp;$C263),0),MATCH(E$3,SEACats,0)))</f>
        <v/>
      </c>
      <c r="F263" s="266" t="str">
        <f ca="1">IF($C263="","",INDEX(INDIRECT("MCDAScores_SEA_"&amp;$C263),MATCH('SEA Input'!F267,INDIRECT("SEAScore_"&amp;$C263),0),MATCH(F$3,SEACats,0)))</f>
        <v/>
      </c>
      <c r="G263" s="266" t="str">
        <f ca="1">IF($C263="","",INDEX(INDIRECT("MCDAScores_SEA_"&amp;$C263),MATCH('SEA Input'!G267,INDIRECT("SEAScore_"&amp;$C263),0),MATCH(G$3,SEACats,0)))</f>
        <v/>
      </c>
      <c r="H263" s="266" t="str">
        <f ca="1">IF($C263="","",INDEX(INDIRECT("MCDAScores_SEA_"&amp;$C263),MATCH('SEA Input'!H267,INDIRECT("SEAScore_"&amp;$C263),0),MATCH(H$3,SEACats,0)))</f>
        <v/>
      </c>
      <c r="I263" s="266" t="str">
        <f ca="1">IF($C263="","",INDEX(INDIRECT("MCDAScores_SEA_"&amp;$C263),MATCH('SEA Input'!I267,INDIRECT("SEAScore_"&amp;$C263),0),MATCH(I$3,SEACats,0)))</f>
        <v/>
      </c>
      <c r="J263" s="266" t="str">
        <f ca="1">IF($C263="","",INDEX(INDIRECT("MCDAScores_SEA_"&amp;$C263),MATCH('SEA Input'!J267,INDIRECT("SEAScore_"&amp;$C263),0),MATCH(J$3,SEACats,0)))</f>
        <v/>
      </c>
      <c r="K263" s="266" t="str">
        <f ca="1">IF($C263="","",INDEX(INDIRECT("MCDAScores_SEA_"&amp;$C263),MATCH('SEA Input'!K267,INDIRECT("SEAScore_"&amp;$C263),0),MATCH(K$3,SEACats,0)))</f>
        <v/>
      </c>
      <c r="L263" s="266" t="str">
        <f ca="1">IF($C263="","",INDEX(INDIRECT("MCDAScores_SEA_"&amp;$C263),MATCH('SEA Input'!L267,INDIRECT("SEAScore_"&amp;$C263),0),MATCH(L$3,SEACats,0)))</f>
        <v/>
      </c>
      <c r="M263" s="266" t="str">
        <f ca="1">IF($C263="","",INDEX(INDIRECT("MCDAScores_SEA_"&amp;$C263),MATCH('SEA Input'!M267,INDIRECT("SEAScore_"&amp;$C263),0),MATCH(M$3,SEACats,0)))</f>
        <v/>
      </c>
      <c r="N263" s="266" t="str">
        <f ca="1">IF($C263="","",INDEX(INDIRECT("MCDAScores_SEA_"&amp;$C263),MATCH('SEA Input'!N267,INDIRECT("SEAScore_"&amp;$C263),0),MATCH(N$3,SEACats,0)))</f>
        <v/>
      </c>
      <c r="O263" s="266" t="str">
        <f ca="1">IF($C263="","",INDEX(INDIRECT("MCDAScores_SEA_"&amp;$C263),MATCH('SEA Input'!O267,INDIRECT("SEAScore_"&amp;$C263),0),MATCH(O$3,SEACats,0)))</f>
        <v/>
      </c>
      <c r="P263" s="266" t="str">
        <f ca="1">IF($C263="","",INDEX(INDIRECT("MCDAScores_SEA_"&amp;$C263),MATCH('SEA Input'!P267,INDIRECT("SEAScore_"&amp;$C263),0),MATCH(P$3,SEACats,0)))</f>
        <v/>
      </c>
      <c r="Q263" s="266" t="str">
        <f ca="1">IF($C263="","",INDEX(INDIRECT("MCDAScores_SEA_"&amp;$C263),MATCH('SEA Input'!Q267,INDIRECT("SEAScore_"&amp;$C263),0),MATCH(Q$3,SEACats,0)))</f>
        <v/>
      </c>
      <c r="R263" s="266" t="str">
        <f ca="1">IF($C263="","",INDEX(INDIRECT("MCDAScores_SEA_"&amp;$C263),MATCH('SEA Input'!R267,INDIRECT("SEAScore_"&amp;$C263),0),MATCH(R$3,SEACats,0)))</f>
        <v/>
      </c>
      <c r="S263" s="266" t="str">
        <f ca="1">IF($C263="","",INDEX(INDIRECT("MCDAScores_SEA_"&amp;$C263),MATCH('SEA Input'!S267,INDIRECT("SEAScore_"&amp;$C263),0),MATCH(S$3,SEACats,0)))</f>
        <v/>
      </c>
      <c r="T263" s="266" t="str">
        <f ca="1">IF($C263="","",INDEX(INDIRECT("MCDAScores_SEA_"&amp;$C263),MATCH('SEA Input'!T267,INDIRECT("SEAScore_"&amp;$C263),0),MATCH(T$3,SEACats,0)))</f>
        <v/>
      </c>
    </row>
    <row r="264" spans="1:20" x14ac:dyDescent="0.25">
      <c r="A264" s="308" t="str">
        <f>IF('SEA Input'!C268="","",'SEA Input'!A268)</f>
        <v/>
      </c>
      <c r="B264" s="309" t="str">
        <f>IF('SEA Input'!C268="","",'SEA Input'!C268)</f>
        <v/>
      </c>
      <c r="C264" s="265" t="str">
        <f>IF(B264="","","C_Neg")</f>
        <v/>
      </c>
      <c r="D264" s="266" t="str">
        <f ca="1">IF($C264="","",INDEX(INDIRECT("MCDAScores_SEA_"&amp;$C264),MATCH('SEA Input'!D268,INDIRECT("SEAScore_"&amp;$C264),0),MATCH(D$3,SEACats,0)))</f>
        <v/>
      </c>
      <c r="E264" s="266" t="str">
        <f ca="1">IF($C264="","",INDEX(INDIRECT("MCDAScores_SEA_"&amp;$C264),MATCH('SEA Input'!E268,INDIRECT("SEAScore_"&amp;$C264),0),MATCH(E$3,SEACats,0)))</f>
        <v/>
      </c>
      <c r="F264" s="266" t="str">
        <f ca="1">IF($C264="","",INDEX(INDIRECT("MCDAScores_SEA_"&amp;$C264),MATCH('SEA Input'!F268,INDIRECT("SEAScore_"&amp;$C264),0),MATCH(F$3,SEACats,0)))</f>
        <v/>
      </c>
      <c r="G264" s="266" t="str">
        <f ca="1">IF($C264="","",INDEX(INDIRECT("MCDAScores_SEA_"&amp;$C264),MATCH('SEA Input'!G268,INDIRECT("SEAScore_"&amp;$C264),0),MATCH(G$3,SEACats,0)))</f>
        <v/>
      </c>
      <c r="H264" s="266" t="str">
        <f ca="1">IF($C264="","",INDEX(INDIRECT("MCDAScores_SEA_"&amp;$C264),MATCH('SEA Input'!H268,INDIRECT("SEAScore_"&amp;$C264),0),MATCH(H$3,SEACats,0)))</f>
        <v/>
      </c>
      <c r="I264" s="266" t="str">
        <f ca="1">IF($C264="","",INDEX(INDIRECT("MCDAScores_SEA_"&amp;$C264),MATCH('SEA Input'!I268,INDIRECT("SEAScore_"&amp;$C264),0),MATCH(I$3,SEACats,0)))</f>
        <v/>
      </c>
      <c r="J264" s="266" t="str">
        <f ca="1">IF($C264="","",INDEX(INDIRECT("MCDAScores_SEA_"&amp;$C264),MATCH('SEA Input'!J268,INDIRECT("SEAScore_"&amp;$C264),0),MATCH(J$3,SEACats,0)))</f>
        <v/>
      </c>
      <c r="K264" s="266" t="str">
        <f ca="1">IF($C264="","",INDEX(INDIRECT("MCDAScores_SEA_"&amp;$C264),MATCH('SEA Input'!K268,INDIRECT("SEAScore_"&amp;$C264),0),MATCH(K$3,SEACats,0)))</f>
        <v/>
      </c>
      <c r="L264" s="266" t="str">
        <f ca="1">IF($C264="","",INDEX(INDIRECT("MCDAScores_SEA_"&amp;$C264),MATCH('SEA Input'!L268,INDIRECT("SEAScore_"&amp;$C264),0),MATCH(L$3,SEACats,0)))</f>
        <v/>
      </c>
      <c r="M264" s="266" t="str">
        <f ca="1">IF($C264="","",INDEX(INDIRECT("MCDAScores_SEA_"&amp;$C264),MATCH('SEA Input'!M268,INDIRECT("SEAScore_"&amp;$C264),0),MATCH(M$3,SEACats,0)))</f>
        <v/>
      </c>
      <c r="N264" s="266" t="str">
        <f ca="1">IF($C264="","",INDEX(INDIRECT("MCDAScores_SEA_"&amp;$C264),MATCH('SEA Input'!N268,INDIRECT("SEAScore_"&amp;$C264),0),MATCH(N$3,SEACats,0)))</f>
        <v/>
      </c>
      <c r="O264" s="266" t="str">
        <f ca="1">IF($C264="","",INDEX(INDIRECT("MCDAScores_SEA_"&amp;$C264),MATCH('SEA Input'!O268,INDIRECT("SEAScore_"&amp;$C264),0),MATCH(O$3,SEACats,0)))</f>
        <v/>
      </c>
      <c r="P264" s="266" t="str">
        <f ca="1">IF($C264="","",INDEX(INDIRECT("MCDAScores_SEA_"&amp;$C264),MATCH('SEA Input'!P268,INDIRECT("SEAScore_"&amp;$C264),0),MATCH(P$3,SEACats,0)))</f>
        <v/>
      </c>
      <c r="Q264" s="266" t="str">
        <f ca="1">IF($C264="","",INDEX(INDIRECT("MCDAScores_SEA_"&amp;$C264),MATCH('SEA Input'!Q268,INDIRECT("SEAScore_"&amp;$C264),0),MATCH(Q$3,SEACats,0)))</f>
        <v/>
      </c>
      <c r="R264" s="266" t="str">
        <f ca="1">IF($C264="","",INDEX(INDIRECT("MCDAScores_SEA_"&amp;$C264),MATCH('SEA Input'!R268,INDIRECT("SEAScore_"&amp;$C264),0),MATCH(R$3,SEACats,0)))</f>
        <v/>
      </c>
      <c r="S264" s="266" t="str">
        <f ca="1">IF($C264="","",INDEX(INDIRECT("MCDAScores_SEA_"&amp;$C264),MATCH('SEA Input'!S268,INDIRECT("SEAScore_"&amp;$C264),0),MATCH(S$3,SEACats,0)))</f>
        <v/>
      </c>
      <c r="T264" s="266" t="str">
        <f ca="1">IF($C264="","",INDEX(INDIRECT("MCDAScores_SEA_"&amp;$C264),MATCH('SEA Input'!T268,INDIRECT("SEAScore_"&amp;$C264),0),MATCH(T$3,SEACats,0)))</f>
        <v/>
      </c>
    </row>
    <row r="265" spans="1:20" x14ac:dyDescent="0.25">
      <c r="A265" s="309"/>
      <c r="B265" s="309"/>
      <c r="C265" s="265" t="str">
        <f>IF(B264="","","C_Pos")</f>
        <v/>
      </c>
      <c r="D265" s="266" t="str">
        <f ca="1">IF($C265="","",INDEX(INDIRECT("MCDAScores_SEA_"&amp;$C265),MATCH('SEA Input'!D269,INDIRECT("SEAScore_"&amp;$C265),0),MATCH(D$3,SEACats,0)))</f>
        <v/>
      </c>
      <c r="E265" s="266" t="str">
        <f ca="1">IF($C265="","",INDEX(INDIRECT("MCDAScores_SEA_"&amp;$C265),MATCH('SEA Input'!E269,INDIRECT("SEAScore_"&amp;$C265),0),MATCH(E$3,SEACats,0)))</f>
        <v/>
      </c>
      <c r="F265" s="266" t="str">
        <f ca="1">IF($C265="","",INDEX(INDIRECT("MCDAScores_SEA_"&amp;$C265),MATCH('SEA Input'!F269,INDIRECT("SEAScore_"&amp;$C265),0),MATCH(F$3,SEACats,0)))</f>
        <v/>
      </c>
      <c r="G265" s="266" t="str">
        <f ca="1">IF($C265="","",INDEX(INDIRECT("MCDAScores_SEA_"&amp;$C265),MATCH('SEA Input'!G269,INDIRECT("SEAScore_"&amp;$C265),0),MATCH(G$3,SEACats,0)))</f>
        <v/>
      </c>
      <c r="H265" s="266" t="str">
        <f ca="1">IF($C265="","",INDEX(INDIRECT("MCDAScores_SEA_"&amp;$C265),MATCH('SEA Input'!H269,INDIRECT("SEAScore_"&amp;$C265),0),MATCH(H$3,SEACats,0)))</f>
        <v/>
      </c>
      <c r="I265" s="266" t="str">
        <f ca="1">IF($C265="","",INDEX(INDIRECT("MCDAScores_SEA_"&amp;$C265),MATCH('SEA Input'!I269,INDIRECT("SEAScore_"&amp;$C265),0),MATCH(I$3,SEACats,0)))</f>
        <v/>
      </c>
      <c r="J265" s="266" t="str">
        <f ca="1">IF($C265="","",INDEX(INDIRECT("MCDAScores_SEA_"&amp;$C265),MATCH('SEA Input'!J269,INDIRECT("SEAScore_"&amp;$C265),0),MATCH(J$3,SEACats,0)))</f>
        <v/>
      </c>
      <c r="K265" s="266" t="str">
        <f ca="1">IF($C265="","",INDEX(INDIRECT("MCDAScores_SEA_"&amp;$C265),MATCH('SEA Input'!K269,INDIRECT("SEAScore_"&amp;$C265),0),MATCH(K$3,SEACats,0)))</f>
        <v/>
      </c>
      <c r="L265" s="266" t="str">
        <f ca="1">IF($C265="","",INDEX(INDIRECT("MCDAScores_SEA_"&amp;$C265),MATCH('SEA Input'!L269,INDIRECT("SEAScore_"&amp;$C265),0),MATCH(L$3,SEACats,0)))</f>
        <v/>
      </c>
      <c r="M265" s="266" t="str">
        <f ca="1">IF($C265="","",INDEX(INDIRECT("MCDAScores_SEA_"&amp;$C265),MATCH('SEA Input'!M269,INDIRECT("SEAScore_"&amp;$C265),0),MATCH(M$3,SEACats,0)))</f>
        <v/>
      </c>
      <c r="N265" s="266" t="str">
        <f ca="1">IF($C265="","",INDEX(INDIRECT("MCDAScores_SEA_"&amp;$C265),MATCH('SEA Input'!N269,INDIRECT("SEAScore_"&amp;$C265),0),MATCH(N$3,SEACats,0)))</f>
        <v/>
      </c>
      <c r="O265" s="266" t="str">
        <f ca="1">IF($C265="","",INDEX(INDIRECT("MCDAScores_SEA_"&amp;$C265),MATCH('SEA Input'!O269,INDIRECT("SEAScore_"&amp;$C265),0),MATCH(O$3,SEACats,0)))</f>
        <v/>
      </c>
      <c r="P265" s="266" t="str">
        <f ca="1">IF($C265="","",INDEX(INDIRECT("MCDAScores_SEA_"&amp;$C265),MATCH('SEA Input'!P269,INDIRECT("SEAScore_"&amp;$C265),0),MATCH(P$3,SEACats,0)))</f>
        <v/>
      </c>
      <c r="Q265" s="266" t="str">
        <f ca="1">IF($C265="","",INDEX(INDIRECT("MCDAScores_SEA_"&amp;$C265),MATCH('SEA Input'!Q269,INDIRECT("SEAScore_"&amp;$C265),0),MATCH(Q$3,SEACats,0)))</f>
        <v/>
      </c>
      <c r="R265" s="266" t="str">
        <f ca="1">IF($C265="","",INDEX(INDIRECT("MCDAScores_SEA_"&amp;$C265),MATCH('SEA Input'!R269,INDIRECT("SEAScore_"&amp;$C265),0),MATCH(R$3,SEACats,0)))</f>
        <v/>
      </c>
      <c r="S265" s="266" t="str">
        <f ca="1">IF($C265="","",INDEX(INDIRECT("MCDAScores_SEA_"&amp;$C265),MATCH('SEA Input'!S269,INDIRECT("SEAScore_"&amp;$C265),0),MATCH(S$3,SEACats,0)))</f>
        <v/>
      </c>
      <c r="T265" s="266" t="str">
        <f ca="1">IF($C265="","",INDEX(INDIRECT("MCDAScores_SEA_"&amp;$C265),MATCH('SEA Input'!T269,INDIRECT("SEAScore_"&amp;$C265),0),MATCH(T$3,SEACats,0)))</f>
        <v/>
      </c>
    </row>
    <row r="266" spans="1:20" x14ac:dyDescent="0.25">
      <c r="A266" s="309"/>
      <c r="B266" s="309"/>
      <c r="C266" s="265" t="str">
        <f>IF(B264="","","O_Neg")</f>
        <v/>
      </c>
      <c r="D266" s="266" t="str">
        <f ca="1">IF($C266="","",INDEX(INDIRECT("MCDAScores_SEA_"&amp;$C266),MATCH('SEA Input'!D270,INDIRECT("SEAScore_"&amp;$C266),0),MATCH(D$3,SEACats,0)))</f>
        <v/>
      </c>
      <c r="E266" s="266" t="str">
        <f ca="1">IF($C266="","",INDEX(INDIRECT("MCDAScores_SEA_"&amp;$C266),MATCH('SEA Input'!E270,INDIRECT("SEAScore_"&amp;$C266),0),MATCH(E$3,SEACats,0)))</f>
        <v/>
      </c>
      <c r="F266" s="266" t="str">
        <f ca="1">IF($C266="","",INDEX(INDIRECT("MCDAScores_SEA_"&amp;$C266),MATCH('SEA Input'!F270,INDIRECT("SEAScore_"&amp;$C266),0),MATCH(F$3,SEACats,0)))</f>
        <v/>
      </c>
      <c r="G266" s="266" t="str">
        <f ca="1">IF($C266="","",INDEX(INDIRECT("MCDAScores_SEA_"&amp;$C266),MATCH('SEA Input'!G270,INDIRECT("SEAScore_"&amp;$C266),0),MATCH(G$3,SEACats,0)))</f>
        <v/>
      </c>
      <c r="H266" s="266" t="str">
        <f ca="1">IF($C266="","",INDEX(INDIRECT("MCDAScores_SEA_"&amp;$C266),MATCH('SEA Input'!H270,INDIRECT("SEAScore_"&amp;$C266),0),MATCH(H$3,SEACats,0)))</f>
        <v/>
      </c>
      <c r="I266" s="266" t="str">
        <f ca="1">IF($C266="","",INDEX(INDIRECT("MCDAScores_SEA_"&amp;$C266),MATCH('SEA Input'!I270,INDIRECT("SEAScore_"&amp;$C266),0),MATCH(I$3,SEACats,0)))</f>
        <v/>
      </c>
      <c r="J266" s="266" t="str">
        <f ca="1">IF($C266="","",INDEX(INDIRECT("MCDAScores_SEA_"&amp;$C266),MATCH('SEA Input'!J270,INDIRECT("SEAScore_"&amp;$C266),0),MATCH(J$3,SEACats,0)))</f>
        <v/>
      </c>
      <c r="K266" s="266" t="str">
        <f ca="1">IF($C266="","",INDEX(INDIRECT("MCDAScores_SEA_"&amp;$C266),MATCH('SEA Input'!K270,INDIRECT("SEAScore_"&amp;$C266),0),MATCH(K$3,SEACats,0)))</f>
        <v/>
      </c>
      <c r="L266" s="266" t="str">
        <f ca="1">IF($C266="","",INDEX(INDIRECT("MCDAScores_SEA_"&amp;$C266),MATCH('SEA Input'!L270,INDIRECT("SEAScore_"&amp;$C266),0),MATCH(L$3,SEACats,0)))</f>
        <v/>
      </c>
      <c r="M266" s="266" t="str">
        <f ca="1">IF($C266="","",INDEX(INDIRECT("MCDAScores_SEA_"&amp;$C266),MATCH('SEA Input'!M270,INDIRECT("SEAScore_"&amp;$C266),0),MATCH(M$3,SEACats,0)))</f>
        <v/>
      </c>
      <c r="N266" s="266" t="str">
        <f ca="1">IF($C266="","",INDEX(INDIRECT("MCDAScores_SEA_"&amp;$C266),MATCH('SEA Input'!N270,INDIRECT("SEAScore_"&amp;$C266),0),MATCH(N$3,SEACats,0)))</f>
        <v/>
      </c>
      <c r="O266" s="266" t="str">
        <f ca="1">IF($C266="","",INDEX(INDIRECT("MCDAScores_SEA_"&amp;$C266),MATCH('SEA Input'!O270,INDIRECT("SEAScore_"&amp;$C266),0),MATCH(O$3,SEACats,0)))</f>
        <v/>
      </c>
      <c r="P266" s="266" t="str">
        <f ca="1">IF($C266="","",INDEX(INDIRECT("MCDAScores_SEA_"&amp;$C266),MATCH('SEA Input'!P270,INDIRECT("SEAScore_"&amp;$C266),0),MATCH(P$3,SEACats,0)))</f>
        <v/>
      </c>
      <c r="Q266" s="266" t="str">
        <f ca="1">IF($C266="","",INDEX(INDIRECT("MCDAScores_SEA_"&amp;$C266),MATCH('SEA Input'!Q270,INDIRECT("SEAScore_"&amp;$C266),0),MATCH(Q$3,SEACats,0)))</f>
        <v/>
      </c>
      <c r="R266" s="266" t="str">
        <f ca="1">IF($C266="","",INDEX(INDIRECT("MCDAScores_SEA_"&amp;$C266),MATCH('SEA Input'!R270,INDIRECT("SEAScore_"&amp;$C266),0),MATCH(R$3,SEACats,0)))</f>
        <v/>
      </c>
      <c r="S266" s="266" t="str">
        <f ca="1">IF($C266="","",INDEX(INDIRECT("MCDAScores_SEA_"&amp;$C266),MATCH('SEA Input'!S270,INDIRECT("SEAScore_"&amp;$C266),0),MATCH(S$3,SEACats,0)))</f>
        <v/>
      </c>
      <c r="T266" s="266" t="str">
        <f ca="1">IF($C266="","",INDEX(INDIRECT("MCDAScores_SEA_"&amp;$C266),MATCH('SEA Input'!T270,INDIRECT("SEAScore_"&amp;$C266),0),MATCH(T$3,SEACats,0)))</f>
        <v/>
      </c>
    </row>
    <row r="267" spans="1:20" x14ac:dyDescent="0.25">
      <c r="A267" s="309"/>
      <c r="B267" s="309"/>
      <c r="C267" s="265" t="str">
        <f>IF(B264="","","O_Pos")</f>
        <v/>
      </c>
      <c r="D267" s="266" t="str">
        <f ca="1">IF($C267="","",INDEX(INDIRECT("MCDAScores_SEA_"&amp;$C267),MATCH('SEA Input'!D271,INDIRECT("SEAScore_"&amp;$C267),0),MATCH(D$3,SEACats,0)))</f>
        <v/>
      </c>
      <c r="E267" s="266" t="str">
        <f ca="1">IF($C267="","",INDEX(INDIRECT("MCDAScores_SEA_"&amp;$C267),MATCH('SEA Input'!E271,INDIRECT("SEAScore_"&amp;$C267),0),MATCH(E$3,SEACats,0)))</f>
        <v/>
      </c>
      <c r="F267" s="266" t="str">
        <f ca="1">IF($C267="","",INDEX(INDIRECT("MCDAScores_SEA_"&amp;$C267),MATCH('SEA Input'!F271,INDIRECT("SEAScore_"&amp;$C267),0),MATCH(F$3,SEACats,0)))</f>
        <v/>
      </c>
      <c r="G267" s="266" t="str">
        <f ca="1">IF($C267="","",INDEX(INDIRECT("MCDAScores_SEA_"&amp;$C267),MATCH('SEA Input'!G271,INDIRECT("SEAScore_"&amp;$C267),0),MATCH(G$3,SEACats,0)))</f>
        <v/>
      </c>
      <c r="H267" s="266" t="str">
        <f ca="1">IF($C267="","",INDEX(INDIRECT("MCDAScores_SEA_"&amp;$C267),MATCH('SEA Input'!H271,INDIRECT("SEAScore_"&amp;$C267),0),MATCH(H$3,SEACats,0)))</f>
        <v/>
      </c>
      <c r="I267" s="266" t="str">
        <f ca="1">IF($C267="","",INDEX(INDIRECT("MCDAScores_SEA_"&amp;$C267),MATCH('SEA Input'!I271,INDIRECT("SEAScore_"&amp;$C267),0),MATCH(I$3,SEACats,0)))</f>
        <v/>
      </c>
      <c r="J267" s="266" t="str">
        <f ca="1">IF($C267="","",INDEX(INDIRECT("MCDAScores_SEA_"&amp;$C267),MATCH('SEA Input'!J271,INDIRECT("SEAScore_"&amp;$C267),0),MATCH(J$3,SEACats,0)))</f>
        <v/>
      </c>
      <c r="K267" s="266" t="str">
        <f ca="1">IF($C267="","",INDEX(INDIRECT("MCDAScores_SEA_"&amp;$C267),MATCH('SEA Input'!K271,INDIRECT("SEAScore_"&amp;$C267),0),MATCH(K$3,SEACats,0)))</f>
        <v/>
      </c>
      <c r="L267" s="266" t="str">
        <f ca="1">IF($C267="","",INDEX(INDIRECT("MCDAScores_SEA_"&amp;$C267),MATCH('SEA Input'!L271,INDIRECT("SEAScore_"&amp;$C267),0),MATCH(L$3,SEACats,0)))</f>
        <v/>
      </c>
      <c r="M267" s="266" t="str">
        <f ca="1">IF($C267="","",INDEX(INDIRECT("MCDAScores_SEA_"&amp;$C267),MATCH('SEA Input'!M271,INDIRECT("SEAScore_"&amp;$C267),0),MATCH(M$3,SEACats,0)))</f>
        <v/>
      </c>
      <c r="N267" s="266" t="str">
        <f ca="1">IF($C267="","",INDEX(INDIRECT("MCDAScores_SEA_"&amp;$C267),MATCH('SEA Input'!N271,INDIRECT("SEAScore_"&amp;$C267),0),MATCH(N$3,SEACats,0)))</f>
        <v/>
      </c>
      <c r="O267" s="266" t="str">
        <f ca="1">IF($C267="","",INDEX(INDIRECT("MCDAScores_SEA_"&amp;$C267),MATCH('SEA Input'!O271,INDIRECT("SEAScore_"&amp;$C267),0),MATCH(O$3,SEACats,0)))</f>
        <v/>
      </c>
      <c r="P267" s="266" t="str">
        <f ca="1">IF($C267="","",INDEX(INDIRECT("MCDAScores_SEA_"&amp;$C267),MATCH('SEA Input'!P271,INDIRECT("SEAScore_"&amp;$C267),0),MATCH(P$3,SEACats,0)))</f>
        <v/>
      </c>
      <c r="Q267" s="266" t="str">
        <f ca="1">IF($C267="","",INDEX(INDIRECT("MCDAScores_SEA_"&amp;$C267),MATCH('SEA Input'!Q271,INDIRECT("SEAScore_"&amp;$C267),0),MATCH(Q$3,SEACats,0)))</f>
        <v/>
      </c>
      <c r="R267" s="266" t="str">
        <f ca="1">IF($C267="","",INDEX(INDIRECT("MCDAScores_SEA_"&amp;$C267),MATCH('SEA Input'!R271,INDIRECT("SEAScore_"&amp;$C267),0),MATCH(R$3,SEACats,0)))</f>
        <v/>
      </c>
      <c r="S267" s="266" t="str">
        <f ca="1">IF($C267="","",INDEX(INDIRECT("MCDAScores_SEA_"&amp;$C267),MATCH('SEA Input'!S271,INDIRECT("SEAScore_"&amp;$C267),0),MATCH(S$3,SEACats,0)))</f>
        <v/>
      </c>
      <c r="T267" s="266" t="str">
        <f ca="1">IF($C267="","",INDEX(INDIRECT("MCDAScores_SEA_"&amp;$C267),MATCH('SEA Input'!T271,INDIRECT("SEAScore_"&amp;$C267),0),MATCH(T$3,SEACats,0)))</f>
        <v/>
      </c>
    </row>
    <row r="268" spans="1:20" x14ac:dyDescent="0.25">
      <c r="A268" s="308" t="str">
        <f>IF('SEA Input'!C272="","",'SEA Input'!A272)</f>
        <v/>
      </c>
      <c r="B268" s="309" t="str">
        <f>IF('SEA Input'!C272="","",'SEA Input'!C272)</f>
        <v/>
      </c>
      <c r="C268" s="265" t="str">
        <f>IF(B268="","","C_Neg")</f>
        <v/>
      </c>
      <c r="D268" s="266" t="str">
        <f ca="1">IF($C268="","",INDEX(INDIRECT("MCDAScores_SEA_"&amp;$C268),MATCH('SEA Input'!D272,INDIRECT("SEAScore_"&amp;$C268),0),MATCH(D$3,SEACats,0)))</f>
        <v/>
      </c>
      <c r="E268" s="266" t="str">
        <f ca="1">IF($C268="","",INDEX(INDIRECT("MCDAScores_SEA_"&amp;$C268),MATCH('SEA Input'!E272,INDIRECT("SEAScore_"&amp;$C268),0),MATCH(E$3,SEACats,0)))</f>
        <v/>
      </c>
      <c r="F268" s="266" t="str">
        <f ca="1">IF($C268="","",INDEX(INDIRECT("MCDAScores_SEA_"&amp;$C268),MATCH('SEA Input'!F272,INDIRECT("SEAScore_"&amp;$C268),0),MATCH(F$3,SEACats,0)))</f>
        <v/>
      </c>
      <c r="G268" s="266" t="str">
        <f ca="1">IF($C268="","",INDEX(INDIRECT("MCDAScores_SEA_"&amp;$C268),MATCH('SEA Input'!G272,INDIRECT("SEAScore_"&amp;$C268),0),MATCH(G$3,SEACats,0)))</f>
        <v/>
      </c>
      <c r="H268" s="266" t="str">
        <f ca="1">IF($C268="","",INDEX(INDIRECT("MCDAScores_SEA_"&amp;$C268),MATCH('SEA Input'!H272,INDIRECT("SEAScore_"&amp;$C268),0),MATCH(H$3,SEACats,0)))</f>
        <v/>
      </c>
      <c r="I268" s="266" t="str">
        <f ca="1">IF($C268="","",INDEX(INDIRECT("MCDAScores_SEA_"&amp;$C268),MATCH('SEA Input'!I272,INDIRECT("SEAScore_"&amp;$C268),0),MATCH(I$3,SEACats,0)))</f>
        <v/>
      </c>
      <c r="J268" s="266" t="str">
        <f ca="1">IF($C268="","",INDEX(INDIRECT("MCDAScores_SEA_"&amp;$C268),MATCH('SEA Input'!J272,INDIRECT("SEAScore_"&amp;$C268),0),MATCH(J$3,SEACats,0)))</f>
        <v/>
      </c>
      <c r="K268" s="266" t="str">
        <f ca="1">IF($C268="","",INDEX(INDIRECT("MCDAScores_SEA_"&amp;$C268),MATCH('SEA Input'!K272,INDIRECT("SEAScore_"&amp;$C268),0),MATCH(K$3,SEACats,0)))</f>
        <v/>
      </c>
      <c r="L268" s="266" t="str">
        <f ca="1">IF($C268="","",INDEX(INDIRECT("MCDAScores_SEA_"&amp;$C268),MATCH('SEA Input'!L272,INDIRECT("SEAScore_"&amp;$C268),0),MATCH(L$3,SEACats,0)))</f>
        <v/>
      </c>
      <c r="M268" s="266" t="str">
        <f ca="1">IF($C268="","",INDEX(INDIRECT("MCDAScores_SEA_"&amp;$C268),MATCH('SEA Input'!M272,INDIRECT("SEAScore_"&amp;$C268),0),MATCH(M$3,SEACats,0)))</f>
        <v/>
      </c>
      <c r="N268" s="266" t="str">
        <f ca="1">IF($C268="","",INDEX(INDIRECT("MCDAScores_SEA_"&amp;$C268),MATCH('SEA Input'!N272,INDIRECT("SEAScore_"&amp;$C268),0),MATCH(N$3,SEACats,0)))</f>
        <v/>
      </c>
      <c r="O268" s="266" t="str">
        <f ca="1">IF($C268="","",INDEX(INDIRECT("MCDAScores_SEA_"&amp;$C268),MATCH('SEA Input'!O272,INDIRECT("SEAScore_"&amp;$C268),0),MATCH(O$3,SEACats,0)))</f>
        <v/>
      </c>
      <c r="P268" s="266" t="str">
        <f ca="1">IF($C268="","",INDEX(INDIRECT("MCDAScores_SEA_"&amp;$C268),MATCH('SEA Input'!P272,INDIRECT("SEAScore_"&amp;$C268),0),MATCH(P$3,SEACats,0)))</f>
        <v/>
      </c>
      <c r="Q268" s="266" t="str">
        <f ca="1">IF($C268="","",INDEX(INDIRECT("MCDAScores_SEA_"&amp;$C268),MATCH('SEA Input'!Q272,INDIRECT("SEAScore_"&amp;$C268),0),MATCH(Q$3,SEACats,0)))</f>
        <v/>
      </c>
      <c r="R268" s="266" t="str">
        <f ca="1">IF($C268="","",INDEX(INDIRECT("MCDAScores_SEA_"&amp;$C268),MATCH('SEA Input'!R272,INDIRECT("SEAScore_"&amp;$C268),0),MATCH(R$3,SEACats,0)))</f>
        <v/>
      </c>
      <c r="S268" s="266" t="str">
        <f ca="1">IF($C268="","",INDEX(INDIRECT("MCDAScores_SEA_"&amp;$C268),MATCH('SEA Input'!S272,INDIRECT("SEAScore_"&amp;$C268),0),MATCH(S$3,SEACats,0)))</f>
        <v/>
      </c>
      <c r="T268" s="266" t="str">
        <f ca="1">IF($C268="","",INDEX(INDIRECT("MCDAScores_SEA_"&amp;$C268),MATCH('SEA Input'!T272,INDIRECT("SEAScore_"&amp;$C268),0),MATCH(T$3,SEACats,0)))</f>
        <v/>
      </c>
    </row>
    <row r="269" spans="1:20" x14ac:dyDescent="0.25">
      <c r="A269" s="309"/>
      <c r="B269" s="309"/>
      <c r="C269" s="265" t="str">
        <f>IF(B268="","","C_Pos")</f>
        <v/>
      </c>
      <c r="D269" s="266" t="str">
        <f ca="1">IF($C269="","",INDEX(INDIRECT("MCDAScores_SEA_"&amp;$C269),MATCH('SEA Input'!D273,INDIRECT("SEAScore_"&amp;$C269),0),MATCH(D$3,SEACats,0)))</f>
        <v/>
      </c>
      <c r="E269" s="266" t="str">
        <f ca="1">IF($C269="","",INDEX(INDIRECT("MCDAScores_SEA_"&amp;$C269),MATCH('SEA Input'!E273,INDIRECT("SEAScore_"&amp;$C269),0),MATCH(E$3,SEACats,0)))</f>
        <v/>
      </c>
      <c r="F269" s="266" t="str">
        <f ca="1">IF($C269="","",INDEX(INDIRECT("MCDAScores_SEA_"&amp;$C269),MATCH('SEA Input'!F273,INDIRECT("SEAScore_"&amp;$C269),0),MATCH(F$3,SEACats,0)))</f>
        <v/>
      </c>
      <c r="G269" s="266" t="str">
        <f ca="1">IF($C269="","",INDEX(INDIRECT("MCDAScores_SEA_"&amp;$C269),MATCH('SEA Input'!G273,INDIRECT("SEAScore_"&amp;$C269),0),MATCH(G$3,SEACats,0)))</f>
        <v/>
      </c>
      <c r="H269" s="266" t="str">
        <f ca="1">IF($C269="","",INDEX(INDIRECT("MCDAScores_SEA_"&amp;$C269),MATCH('SEA Input'!H273,INDIRECT("SEAScore_"&amp;$C269),0),MATCH(H$3,SEACats,0)))</f>
        <v/>
      </c>
      <c r="I269" s="266" t="str">
        <f ca="1">IF($C269="","",INDEX(INDIRECT("MCDAScores_SEA_"&amp;$C269),MATCH('SEA Input'!I273,INDIRECT("SEAScore_"&amp;$C269),0),MATCH(I$3,SEACats,0)))</f>
        <v/>
      </c>
      <c r="J269" s="266" t="str">
        <f ca="1">IF($C269="","",INDEX(INDIRECT("MCDAScores_SEA_"&amp;$C269),MATCH('SEA Input'!J273,INDIRECT("SEAScore_"&amp;$C269),0),MATCH(J$3,SEACats,0)))</f>
        <v/>
      </c>
      <c r="K269" s="266" t="str">
        <f ca="1">IF($C269="","",INDEX(INDIRECT("MCDAScores_SEA_"&amp;$C269),MATCH('SEA Input'!K273,INDIRECT("SEAScore_"&amp;$C269),0),MATCH(K$3,SEACats,0)))</f>
        <v/>
      </c>
      <c r="L269" s="266" t="str">
        <f ca="1">IF($C269="","",INDEX(INDIRECT("MCDAScores_SEA_"&amp;$C269),MATCH('SEA Input'!L273,INDIRECT("SEAScore_"&amp;$C269),0),MATCH(L$3,SEACats,0)))</f>
        <v/>
      </c>
      <c r="M269" s="266" t="str">
        <f ca="1">IF($C269="","",INDEX(INDIRECT("MCDAScores_SEA_"&amp;$C269),MATCH('SEA Input'!M273,INDIRECT("SEAScore_"&amp;$C269),0),MATCH(M$3,SEACats,0)))</f>
        <v/>
      </c>
      <c r="N269" s="266" t="str">
        <f ca="1">IF($C269="","",INDEX(INDIRECT("MCDAScores_SEA_"&amp;$C269),MATCH('SEA Input'!N273,INDIRECT("SEAScore_"&amp;$C269),0),MATCH(N$3,SEACats,0)))</f>
        <v/>
      </c>
      <c r="O269" s="266" t="str">
        <f ca="1">IF($C269="","",INDEX(INDIRECT("MCDAScores_SEA_"&amp;$C269),MATCH('SEA Input'!O273,INDIRECT("SEAScore_"&amp;$C269),0),MATCH(O$3,SEACats,0)))</f>
        <v/>
      </c>
      <c r="P269" s="266" t="str">
        <f ca="1">IF($C269="","",INDEX(INDIRECT("MCDAScores_SEA_"&amp;$C269),MATCH('SEA Input'!P273,INDIRECT("SEAScore_"&amp;$C269),0),MATCH(P$3,SEACats,0)))</f>
        <v/>
      </c>
      <c r="Q269" s="266" t="str">
        <f ca="1">IF($C269="","",INDEX(INDIRECT("MCDAScores_SEA_"&amp;$C269),MATCH('SEA Input'!Q273,INDIRECT("SEAScore_"&amp;$C269),0),MATCH(Q$3,SEACats,0)))</f>
        <v/>
      </c>
      <c r="R269" s="266" t="str">
        <f ca="1">IF($C269="","",INDEX(INDIRECT("MCDAScores_SEA_"&amp;$C269),MATCH('SEA Input'!R273,INDIRECT("SEAScore_"&amp;$C269),0),MATCH(R$3,SEACats,0)))</f>
        <v/>
      </c>
      <c r="S269" s="266" t="str">
        <f ca="1">IF($C269="","",INDEX(INDIRECT("MCDAScores_SEA_"&amp;$C269),MATCH('SEA Input'!S273,INDIRECT("SEAScore_"&amp;$C269),0),MATCH(S$3,SEACats,0)))</f>
        <v/>
      </c>
      <c r="T269" s="266" t="str">
        <f ca="1">IF($C269="","",INDEX(INDIRECT("MCDAScores_SEA_"&amp;$C269),MATCH('SEA Input'!T273,INDIRECT("SEAScore_"&amp;$C269),0),MATCH(T$3,SEACats,0)))</f>
        <v/>
      </c>
    </row>
    <row r="270" spans="1:20" x14ac:dyDescent="0.25">
      <c r="A270" s="309"/>
      <c r="B270" s="309"/>
      <c r="C270" s="265" t="str">
        <f>IF(B268="","","O_Neg")</f>
        <v/>
      </c>
      <c r="D270" s="266" t="str">
        <f ca="1">IF($C270="","",INDEX(INDIRECT("MCDAScores_SEA_"&amp;$C270),MATCH('SEA Input'!D274,INDIRECT("SEAScore_"&amp;$C270),0),MATCH(D$3,SEACats,0)))</f>
        <v/>
      </c>
      <c r="E270" s="266" t="str">
        <f ca="1">IF($C270="","",INDEX(INDIRECT("MCDAScores_SEA_"&amp;$C270),MATCH('SEA Input'!E274,INDIRECT("SEAScore_"&amp;$C270),0),MATCH(E$3,SEACats,0)))</f>
        <v/>
      </c>
      <c r="F270" s="266" t="str">
        <f ca="1">IF($C270="","",INDEX(INDIRECT("MCDAScores_SEA_"&amp;$C270),MATCH('SEA Input'!F274,INDIRECT("SEAScore_"&amp;$C270),0),MATCH(F$3,SEACats,0)))</f>
        <v/>
      </c>
      <c r="G270" s="266" t="str">
        <f ca="1">IF($C270="","",INDEX(INDIRECT("MCDAScores_SEA_"&amp;$C270),MATCH('SEA Input'!G274,INDIRECT("SEAScore_"&amp;$C270),0),MATCH(G$3,SEACats,0)))</f>
        <v/>
      </c>
      <c r="H270" s="266" t="str">
        <f ca="1">IF($C270="","",INDEX(INDIRECT("MCDAScores_SEA_"&amp;$C270),MATCH('SEA Input'!H274,INDIRECT("SEAScore_"&amp;$C270),0),MATCH(H$3,SEACats,0)))</f>
        <v/>
      </c>
      <c r="I270" s="266" t="str">
        <f ca="1">IF($C270="","",INDEX(INDIRECT("MCDAScores_SEA_"&amp;$C270),MATCH('SEA Input'!I274,INDIRECT("SEAScore_"&amp;$C270),0),MATCH(I$3,SEACats,0)))</f>
        <v/>
      </c>
      <c r="J270" s="266" t="str">
        <f ca="1">IF($C270="","",INDEX(INDIRECT("MCDAScores_SEA_"&amp;$C270),MATCH('SEA Input'!J274,INDIRECT("SEAScore_"&amp;$C270),0),MATCH(J$3,SEACats,0)))</f>
        <v/>
      </c>
      <c r="K270" s="266" t="str">
        <f ca="1">IF($C270="","",INDEX(INDIRECT("MCDAScores_SEA_"&amp;$C270),MATCH('SEA Input'!K274,INDIRECT("SEAScore_"&amp;$C270),0),MATCH(K$3,SEACats,0)))</f>
        <v/>
      </c>
      <c r="L270" s="266" t="str">
        <f ca="1">IF($C270="","",INDEX(INDIRECT("MCDAScores_SEA_"&amp;$C270),MATCH('SEA Input'!L274,INDIRECT("SEAScore_"&amp;$C270),0),MATCH(L$3,SEACats,0)))</f>
        <v/>
      </c>
      <c r="M270" s="266" t="str">
        <f ca="1">IF($C270="","",INDEX(INDIRECT("MCDAScores_SEA_"&amp;$C270),MATCH('SEA Input'!M274,INDIRECT("SEAScore_"&amp;$C270),0),MATCH(M$3,SEACats,0)))</f>
        <v/>
      </c>
      <c r="N270" s="266" t="str">
        <f ca="1">IF($C270="","",INDEX(INDIRECT("MCDAScores_SEA_"&amp;$C270),MATCH('SEA Input'!N274,INDIRECT("SEAScore_"&amp;$C270),0),MATCH(N$3,SEACats,0)))</f>
        <v/>
      </c>
      <c r="O270" s="266" t="str">
        <f ca="1">IF($C270="","",INDEX(INDIRECT("MCDAScores_SEA_"&amp;$C270),MATCH('SEA Input'!O274,INDIRECT("SEAScore_"&amp;$C270),0),MATCH(O$3,SEACats,0)))</f>
        <v/>
      </c>
      <c r="P270" s="266" t="str">
        <f ca="1">IF($C270="","",INDEX(INDIRECT("MCDAScores_SEA_"&amp;$C270),MATCH('SEA Input'!P274,INDIRECT("SEAScore_"&amp;$C270),0),MATCH(P$3,SEACats,0)))</f>
        <v/>
      </c>
      <c r="Q270" s="266" t="str">
        <f ca="1">IF($C270="","",INDEX(INDIRECT("MCDAScores_SEA_"&amp;$C270),MATCH('SEA Input'!Q274,INDIRECT("SEAScore_"&amp;$C270),0),MATCH(Q$3,SEACats,0)))</f>
        <v/>
      </c>
      <c r="R270" s="266" t="str">
        <f ca="1">IF($C270="","",INDEX(INDIRECT("MCDAScores_SEA_"&amp;$C270),MATCH('SEA Input'!R274,INDIRECT("SEAScore_"&amp;$C270),0),MATCH(R$3,SEACats,0)))</f>
        <v/>
      </c>
      <c r="S270" s="266" t="str">
        <f ca="1">IF($C270="","",INDEX(INDIRECT("MCDAScores_SEA_"&amp;$C270),MATCH('SEA Input'!S274,INDIRECT("SEAScore_"&amp;$C270),0),MATCH(S$3,SEACats,0)))</f>
        <v/>
      </c>
      <c r="T270" s="266" t="str">
        <f ca="1">IF($C270="","",INDEX(INDIRECT("MCDAScores_SEA_"&amp;$C270),MATCH('SEA Input'!T274,INDIRECT("SEAScore_"&amp;$C270),0),MATCH(T$3,SEACats,0)))</f>
        <v/>
      </c>
    </row>
    <row r="271" spans="1:20" x14ac:dyDescent="0.25">
      <c r="A271" s="309"/>
      <c r="B271" s="309"/>
      <c r="C271" s="265" t="str">
        <f>IF(B268="","","O_Pos")</f>
        <v/>
      </c>
      <c r="D271" s="266" t="str">
        <f ca="1">IF($C271="","",INDEX(INDIRECT("MCDAScores_SEA_"&amp;$C271),MATCH('SEA Input'!D275,INDIRECT("SEAScore_"&amp;$C271),0),MATCH(D$3,SEACats,0)))</f>
        <v/>
      </c>
      <c r="E271" s="266" t="str">
        <f ca="1">IF($C271="","",INDEX(INDIRECT("MCDAScores_SEA_"&amp;$C271),MATCH('SEA Input'!E275,INDIRECT("SEAScore_"&amp;$C271),0),MATCH(E$3,SEACats,0)))</f>
        <v/>
      </c>
      <c r="F271" s="266" t="str">
        <f ca="1">IF($C271="","",INDEX(INDIRECT("MCDAScores_SEA_"&amp;$C271),MATCH('SEA Input'!F275,INDIRECT("SEAScore_"&amp;$C271),0),MATCH(F$3,SEACats,0)))</f>
        <v/>
      </c>
      <c r="G271" s="266" t="str">
        <f ca="1">IF($C271="","",INDEX(INDIRECT("MCDAScores_SEA_"&amp;$C271),MATCH('SEA Input'!G275,INDIRECT("SEAScore_"&amp;$C271),0),MATCH(G$3,SEACats,0)))</f>
        <v/>
      </c>
      <c r="H271" s="266" t="str">
        <f ca="1">IF($C271="","",INDEX(INDIRECT("MCDAScores_SEA_"&amp;$C271),MATCH('SEA Input'!H275,INDIRECT("SEAScore_"&amp;$C271),0),MATCH(H$3,SEACats,0)))</f>
        <v/>
      </c>
      <c r="I271" s="266" t="str">
        <f ca="1">IF($C271="","",INDEX(INDIRECT("MCDAScores_SEA_"&amp;$C271),MATCH('SEA Input'!I275,INDIRECT("SEAScore_"&amp;$C271),0),MATCH(I$3,SEACats,0)))</f>
        <v/>
      </c>
      <c r="J271" s="266" t="str">
        <f ca="1">IF($C271="","",INDEX(INDIRECT("MCDAScores_SEA_"&amp;$C271),MATCH('SEA Input'!J275,INDIRECT("SEAScore_"&amp;$C271),0),MATCH(J$3,SEACats,0)))</f>
        <v/>
      </c>
      <c r="K271" s="266" t="str">
        <f ca="1">IF($C271="","",INDEX(INDIRECT("MCDAScores_SEA_"&amp;$C271),MATCH('SEA Input'!K275,INDIRECT("SEAScore_"&amp;$C271),0),MATCH(K$3,SEACats,0)))</f>
        <v/>
      </c>
      <c r="L271" s="266" t="str">
        <f ca="1">IF($C271="","",INDEX(INDIRECT("MCDAScores_SEA_"&amp;$C271),MATCH('SEA Input'!L275,INDIRECT("SEAScore_"&amp;$C271),0),MATCH(L$3,SEACats,0)))</f>
        <v/>
      </c>
      <c r="M271" s="266" t="str">
        <f ca="1">IF($C271="","",INDEX(INDIRECT("MCDAScores_SEA_"&amp;$C271),MATCH('SEA Input'!M275,INDIRECT("SEAScore_"&amp;$C271),0),MATCH(M$3,SEACats,0)))</f>
        <v/>
      </c>
      <c r="N271" s="266" t="str">
        <f ca="1">IF($C271="","",INDEX(INDIRECT("MCDAScores_SEA_"&amp;$C271),MATCH('SEA Input'!N275,INDIRECT("SEAScore_"&amp;$C271),0),MATCH(N$3,SEACats,0)))</f>
        <v/>
      </c>
      <c r="O271" s="266" t="str">
        <f ca="1">IF($C271="","",INDEX(INDIRECT("MCDAScores_SEA_"&amp;$C271),MATCH('SEA Input'!O275,INDIRECT("SEAScore_"&amp;$C271),0),MATCH(O$3,SEACats,0)))</f>
        <v/>
      </c>
      <c r="P271" s="266" t="str">
        <f ca="1">IF($C271="","",INDEX(INDIRECT("MCDAScores_SEA_"&amp;$C271),MATCH('SEA Input'!P275,INDIRECT("SEAScore_"&amp;$C271),0),MATCH(P$3,SEACats,0)))</f>
        <v/>
      </c>
      <c r="Q271" s="266" t="str">
        <f ca="1">IF($C271="","",INDEX(INDIRECT("MCDAScores_SEA_"&amp;$C271),MATCH('SEA Input'!Q275,INDIRECT("SEAScore_"&amp;$C271),0),MATCH(Q$3,SEACats,0)))</f>
        <v/>
      </c>
      <c r="R271" s="266" t="str">
        <f ca="1">IF($C271="","",INDEX(INDIRECT("MCDAScores_SEA_"&amp;$C271),MATCH('SEA Input'!R275,INDIRECT("SEAScore_"&amp;$C271),0),MATCH(R$3,SEACats,0)))</f>
        <v/>
      </c>
      <c r="S271" s="266" t="str">
        <f ca="1">IF($C271="","",INDEX(INDIRECT("MCDAScores_SEA_"&amp;$C271),MATCH('SEA Input'!S275,INDIRECT("SEAScore_"&amp;$C271),0),MATCH(S$3,SEACats,0)))</f>
        <v/>
      </c>
      <c r="T271" s="266" t="str">
        <f ca="1">IF($C271="","",INDEX(INDIRECT("MCDAScores_SEA_"&amp;$C271),MATCH('SEA Input'!T275,INDIRECT("SEAScore_"&amp;$C271),0),MATCH(T$3,SEACats,0)))</f>
        <v/>
      </c>
    </row>
    <row r="272" spans="1:20" x14ac:dyDescent="0.25">
      <c r="A272" s="308" t="str">
        <f>IF('SEA Input'!C276="","",'SEA Input'!A276)</f>
        <v/>
      </c>
      <c r="B272" s="309" t="str">
        <f>IF('SEA Input'!C276="","",'SEA Input'!C276)</f>
        <v/>
      </c>
      <c r="C272" s="265" t="str">
        <f>IF(B272="","","C_Neg")</f>
        <v/>
      </c>
      <c r="D272" s="266" t="str">
        <f ca="1">IF($C272="","",INDEX(INDIRECT("MCDAScores_SEA_"&amp;$C272),MATCH('SEA Input'!D276,INDIRECT("SEAScore_"&amp;$C272),0),MATCH(D$3,SEACats,0)))</f>
        <v/>
      </c>
      <c r="E272" s="266" t="str">
        <f ca="1">IF($C272="","",INDEX(INDIRECT("MCDAScores_SEA_"&amp;$C272),MATCH('SEA Input'!E276,INDIRECT("SEAScore_"&amp;$C272),0),MATCH(E$3,SEACats,0)))</f>
        <v/>
      </c>
      <c r="F272" s="266" t="str">
        <f ca="1">IF($C272="","",INDEX(INDIRECT("MCDAScores_SEA_"&amp;$C272),MATCH('SEA Input'!F276,INDIRECT("SEAScore_"&amp;$C272),0),MATCH(F$3,SEACats,0)))</f>
        <v/>
      </c>
      <c r="G272" s="266" t="str">
        <f ca="1">IF($C272="","",INDEX(INDIRECT("MCDAScores_SEA_"&amp;$C272),MATCH('SEA Input'!G276,INDIRECT("SEAScore_"&amp;$C272),0),MATCH(G$3,SEACats,0)))</f>
        <v/>
      </c>
      <c r="H272" s="266" t="str">
        <f ca="1">IF($C272="","",INDEX(INDIRECT("MCDAScores_SEA_"&amp;$C272),MATCH('SEA Input'!H276,INDIRECT("SEAScore_"&amp;$C272),0),MATCH(H$3,SEACats,0)))</f>
        <v/>
      </c>
      <c r="I272" s="266" t="str">
        <f ca="1">IF($C272="","",INDEX(INDIRECT("MCDAScores_SEA_"&amp;$C272),MATCH('SEA Input'!I276,INDIRECT("SEAScore_"&amp;$C272),0),MATCH(I$3,SEACats,0)))</f>
        <v/>
      </c>
      <c r="J272" s="266" t="str">
        <f ca="1">IF($C272="","",INDEX(INDIRECT("MCDAScores_SEA_"&amp;$C272),MATCH('SEA Input'!J276,INDIRECT("SEAScore_"&amp;$C272),0),MATCH(J$3,SEACats,0)))</f>
        <v/>
      </c>
      <c r="K272" s="266" t="str">
        <f ca="1">IF($C272="","",INDEX(INDIRECT("MCDAScores_SEA_"&amp;$C272),MATCH('SEA Input'!K276,INDIRECT("SEAScore_"&amp;$C272),0),MATCH(K$3,SEACats,0)))</f>
        <v/>
      </c>
      <c r="L272" s="266" t="str">
        <f ca="1">IF($C272="","",INDEX(INDIRECT("MCDAScores_SEA_"&amp;$C272),MATCH('SEA Input'!L276,INDIRECT("SEAScore_"&amp;$C272),0),MATCH(L$3,SEACats,0)))</f>
        <v/>
      </c>
      <c r="M272" s="266" t="str">
        <f ca="1">IF($C272="","",INDEX(INDIRECT("MCDAScores_SEA_"&amp;$C272),MATCH('SEA Input'!M276,INDIRECT("SEAScore_"&amp;$C272),0),MATCH(M$3,SEACats,0)))</f>
        <v/>
      </c>
      <c r="N272" s="266" t="str">
        <f ca="1">IF($C272="","",INDEX(INDIRECT("MCDAScores_SEA_"&amp;$C272),MATCH('SEA Input'!N276,INDIRECT("SEAScore_"&amp;$C272),0),MATCH(N$3,SEACats,0)))</f>
        <v/>
      </c>
      <c r="O272" s="266" t="str">
        <f ca="1">IF($C272="","",INDEX(INDIRECT("MCDAScores_SEA_"&amp;$C272),MATCH('SEA Input'!O276,INDIRECT("SEAScore_"&amp;$C272),0),MATCH(O$3,SEACats,0)))</f>
        <v/>
      </c>
      <c r="P272" s="266" t="str">
        <f ca="1">IF($C272="","",INDEX(INDIRECT("MCDAScores_SEA_"&amp;$C272),MATCH('SEA Input'!P276,INDIRECT("SEAScore_"&amp;$C272),0),MATCH(P$3,SEACats,0)))</f>
        <v/>
      </c>
      <c r="Q272" s="266" t="str">
        <f ca="1">IF($C272="","",INDEX(INDIRECT("MCDAScores_SEA_"&amp;$C272),MATCH('SEA Input'!Q276,INDIRECT("SEAScore_"&amp;$C272),0),MATCH(Q$3,SEACats,0)))</f>
        <v/>
      </c>
      <c r="R272" s="266" t="str">
        <f ca="1">IF($C272="","",INDEX(INDIRECT("MCDAScores_SEA_"&amp;$C272),MATCH('SEA Input'!R276,INDIRECT("SEAScore_"&amp;$C272),0),MATCH(R$3,SEACats,0)))</f>
        <v/>
      </c>
      <c r="S272" s="266" t="str">
        <f ca="1">IF($C272="","",INDEX(INDIRECT("MCDAScores_SEA_"&amp;$C272),MATCH('SEA Input'!S276,INDIRECT("SEAScore_"&amp;$C272),0),MATCH(S$3,SEACats,0)))</f>
        <v/>
      </c>
      <c r="T272" s="266" t="str">
        <f ca="1">IF($C272="","",INDEX(INDIRECT("MCDAScores_SEA_"&amp;$C272),MATCH('SEA Input'!T276,INDIRECT("SEAScore_"&amp;$C272),0),MATCH(T$3,SEACats,0)))</f>
        <v/>
      </c>
    </row>
    <row r="273" spans="1:20" x14ac:dyDescent="0.25">
      <c r="A273" s="309"/>
      <c r="B273" s="309"/>
      <c r="C273" s="265" t="str">
        <f>IF(B272="","","C_Pos")</f>
        <v/>
      </c>
      <c r="D273" s="266" t="str">
        <f ca="1">IF($C273="","",INDEX(INDIRECT("MCDAScores_SEA_"&amp;$C273),MATCH('SEA Input'!D277,INDIRECT("SEAScore_"&amp;$C273),0),MATCH(D$3,SEACats,0)))</f>
        <v/>
      </c>
      <c r="E273" s="266" t="str">
        <f ca="1">IF($C273="","",INDEX(INDIRECT("MCDAScores_SEA_"&amp;$C273),MATCH('SEA Input'!E277,INDIRECT("SEAScore_"&amp;$C273),0),MATCH(E$3,SEACats,0)))</f>
        <v/>
      </c>
      <c r="F273" s="266" t="str">
        <f ca="1">IF($C273="","",INDEX(INDIRECT("MCDAScores_SEA_"&amp;$C273),MATCH('SEA Input'!F277,INDIRECT("SEAScore_"&amp;$C273),0),MATCH(F$3,SEACats,0)))</f>
        <v/>
      </c>
      <c r="G273" s="266" t="str">
        <f ca="1">IF($C273="","",INDEX(INDIRECT("MCDAScores_SEA_"&amp;$C273),MATCH('SEA Input'!G277,INDIRECT("SEAScore_"&amp;$C273),0),MATCH(G$3,SEACats,0)))</f>
        <v/>
      </c>
      <c r="H273" s="266" t="str">
        <f ca="1">IF($C273="","",INDEX(INDIRECT("MCDAScores_SEA_"&amp;$C273),MATCH('SEA Input'!H277,INDIRECT("SEAScore_"&amp;$C273),0),MATCH(H$3,SEACats,0)))</f>
        <v/>
      </c>
      <c r="I273" s="266" t="str">
        <f ca="1">IF($C273="","",INDEX(INDIRECT("MCDAScores_SEA_"&amp;$C273),MATCH('SEA Input'!I277,INDIRECT("SEAScore_"&amp;$C273),0),MATCH(I$3,SEACats,0)))</f>
        <v/>
      </c>
      <c r="J273" s="266" t="str">
        <f ca="1">IF($C273="","",INDEX(INDIRECT("MCDAScores_SEA_"&amp;$C273),MATCH('SEA Input'!J277,INDIRECT("SEAScore_"&amp;$C273),0),MATCH(J$3,SEACats,0)))</f>
        <v/>
      </c>
      <c r="K273" s="266" t="str">
        <f ca="1">IF($C273="","",INDEX(INDIRECT("MCDAScores_SEA_"&amp;$C273),MATCH('SEA Input'!K277,INDIRECT("SEAScore_"&amp;$C273),0),MATCH(K$3,SEACats,0)))</f>
        <v/>
      </c>
      <c r="L273" s="266" t="str">
        <f ca="1">IF($C273="","",INDEX(INDIRECT("MCDAScores_SEA_"&amp;$C273),MATCH('SEA Input'!L277,INDIRECT("SEAScore_"&amp;$C273),0),MATCH(L$3,SEACats,0)))</f>
        <v/>
      </c>
      <c r="M273" s="266" t="str">
        <f ca="1">IF($C273="","",INDEX(INDIRECT("MCDAScores_SEA_"&amp;$C273),MATCH('SEA Input'!M277,INDIRECT("SEAScore_"&amp;$C273),0),MATCH(M$3,SEACats,0)))</f>
        <v/>
      </c>
      <c r="N273" s="266" t="str">
        <f ca="1">IF($C273="","",INDEX(INDIRECT("MCDAScores_SEA_"&amp;$C273),MATCH('SEA Input'!N277,INDIRECT("SEAScore_"&amp;$C273),0),MATCH(N$3,SEACats,0)))</f>
        <v/>
      </c>
      <c r="O273" s="266" t="str">
        <f ca="1">IF($C273="","",INDEX(INDIRECT("MCDAScores_SEA_"&amp;$C273),MATCH('SEA Input'!O277,INDIRECT("SEAScore_"&amp;$C273),0),MATCH(O$3,SEACats,0)))</f>
        <v/>
      </c>
      <c r="P273" s="266" t="str">
        <f ca="1">IF($C273="","",INDEX(INDIRECT("MCDAScores_SEA_"&amp;$C273),MATCH('SEA Input'!P277,INDIRECT("SEAScore_"&amp;$C273),0),MATCH(P$3,SEACats,0)))</f>
        <v/>
      </c>
      <c r="Q273" s="266" t="str">
        <f ca="1">IF($C273="","",INDEX(INDIRECT("MCDAScores_SEA_"&amp;$C273),MATCH('SEA Input'!Q277,INDIRECT("SEAScore_"&amp;$C273),0),MATCH(Q$3,SEACats,0)))</f>
        <v/>
      </c>
      <c r="R273" s="266" t="str">
        <f ca="1">IF($C273="","",INDEX(INDIRECT("MCDAScores_SEA_"&amp;$C273),MATCH('SEA Input'!R277,INDIRECT("SEAScore_"&amp;$C273),0),MATCH(R$3,SEACats,0)))</f>
        <v/>
      </c>
      <c r="S273" s="266" t="str">
        <f ca="1">IF($C273="","",INDEX(INDIRECT("MCDAScores_SEA_"&amp;$C273),MATCH('SEA Input'!S277,INDIRECT("SEAScore_"&amp;$C273),0),MATCH(S$3,SEACats,0)))</f>
        <v/>
      </c>
      <c r="T273" s="266" t="str">
        <f ca="1">IF($C273="","",INDEX(INDIRECT("MCDAScores_SEA_"&amp;$C273),MATCH('SEA Input'!T277,INDIRECT("SEAScore_"&amp;$C273),0),MATCH(T$3,SEACats,0)))</f>
        <v/>
      </c>
    </row>
    <row r="274" spans="1:20" x14ac:dyDescent="0.25">
      <c r="A274" s="309"/>
      <c r="B274" s="309"/>
      <c r="C274" s="265" t="str">
        <f>IF(B272="","","O_Neg")</f>
        <v/>
      </c>
      <c r="D274" s="266" t="str">
        <f ca="1">IF($C274="","",INDEX(INDIRECT("MCDAScores_SEA_"&amp;$C274),MATCH('SEA Input'!D278,INDIRECT("SEAScore_"&amp;$C274),0),MATCH(D$3,SEACats,0)))</f>
        <v/>
      </c>
      <c r="E274" s="266" t="str">
        <f ca="1">IF($C274="","",INDEX(INDIRECT("MCDAScores_SEA_"&amp;$C274),MATCH('SEA Input'!E278,INDIRECT("SEAScore_"&amp;$C274),0),MATCH(E$3,SEACats,0)))</f>
        <v/>
      </c>
      <c r="F274" s="266" t="str">
        <f ca="1">IF($C274="","",INDEX(INDIRECT("MCDAScores_SEA_"&amp;$C274),MATCH('SEA Input'!F278,INDIRECT("SEAScore_"&amp;$C274),0),MATCH(F$3,SEACats,0)))</f>
        <v/>
      </c>
      <c r="G274" s="266" t="str">
        <f ca="1">IF($C274="","",INDEX(INDIRECT("MCDAScores_SEA_"&amp;$C274),MATCH('SEA Input'!G278,INDIRECT("SEAScore_"&amp;$C274),0),MATCH(G$3,SEACats,0)))</f>
        <v/>
      </c>
      <c r="H274" s="266" t="str">
        <f ca="1">IF($C274="","",INDEX(INDIRECT("MCDAScores_SEA_"&amp;$C274),MATCH('SEA Input'!H278,INDIRECT("SEAScore_"&amp;$C274),0),MATCH(H$3,SEACats,0)))</f>
        <v/>
      </c>
      <c r="I274" s="266" t="str">
        <f ca="1">IF($C274="","",INDEX(INDIRECT("MCDAScores_SEA_"&amp;$C274),MATCH('SEA Input'!I278,INDIRECT("SEAScore_"&amp;$C274),0),MATCH(I$3,SEACats,0)))</f>
        <v/>
      </c>
      <c r="J274" s="266" t="str">
        <f ca="1">IF($C274="","",INDEX(INDIRECT("MCDAScores_SEA_"&amp;$C274),MATCH('SEA Input'!J278,INDIRECT("SEAScore_"&amp;$C274),0),MATCH(J$3,SEACats,0)))</f>
        <v/>
      </c>
      <c r="K274" s="266" t="str">
        <f ca="1">IF($C274="","",INDEX(INDIRECT("MCDAScores_SEA_"&amp;$C274),MATCH('SEA Input'!K278,INDIRECT("SEAScore_"&amp;$C274),0),MATCH(K$3,SEACats,0)))</f>
        <v/>
      </c>
      <c r="L274" s="266" t="str">
        <f ca="1">IF($C274="","",INDEX(INDIRECT("MCDAScores_SEA_"&amp;$C274),MATCH('SEA Input'!L278,INDIRECT("SEAScore_"&amp;$C274),0),MATCH(L$3,SEACats,0)))</f>
        <v/>
      </c>
      <c r="M274" s="266" t="str">
        <f ca="1">IF($C274="","",INDEX(INDIRECT("MCDAScores_SEA_"&amp;$C274),MATCH('SEA Input'!M278,INDIRECT("SEAScore_"&amp;$C274),0),MATCH(M$3,SEACats,0)))</f>
        <v/>
      </c>
      <c r="N274" s="266" t="str">
        <f ca="1">IF($C274="","",INDEX(INDIRECT("MCDAScores_SEA_"&amp;$C274),MATCH('SEA Input'!N278,INDIRECT("SEAScore_"&amp;$C274),0),MATCH(N$3,SEACats,0)))</f>
        <v/>
      </c>
      <c r="O274" s="266" t="str">
        <f ca="1">IF($C274="","",INDEX(INDIRECT("MCDAScores_SEA_"&amp;$C274),MATCH('SEA Input'!O278,INDIRECT("SEAScore_"&amp;$C274),0),MATCH(O$3,SEACats,0)))</f>
        <v/>
      </c>
      <c r="P274" s="266" t="str">
        <f ca="1">IF($C274="","",INDEX(INDIRECT("MCDAScores_SEA_"&amp;$C274),MATCH('SEA Input'!P278,INDIRECT("SEAScore_"&amp;$C274),0),MATCH(P$3,SEACats,0)))</f>
        <v/>
      </c>
      <c r="Q274" s="266" t="str">
        <f ca="1">IF($C274="","",INDEX(INDIRECT("MCDAScores_SEA_"&amp;$C274),MATCH('SEA Input'!Q278,INDIRECT("SEAScore_"&amp;$C274),0),MATCH(Q$3,SEACats,0)))</f>
        <v/>
      </c>
      <c r="R274" s="266" t="str">
        <f ca="1">IF($C274="","",INDEX(INDIRECT("MCDAScores_SEA_"&amp;$C274),MATCH('SEA Input'!R278,INDIRECT("SEAScore_"&amp;$C274),0),MATCH(R$3,SEACats,0)))</f>
        <v/>
      </c>
      <c r="S274" s="266" t="str">
        <f ca="1">IF($C274="","",INDEX(INDIRECT("MCDAScores_SEA_"&amp;$C274),MATCH('SEA Input'!S278,INDIRECT("SEAScore_"&amp;$C274),0),MATCH(S$3,SEACats,0)))</f>
        <v/>
      </c>
      <c r="T274" s="266" t="str">
        <f ca="1">IF($C274="","",INDEX(INDIRECT("MCDAScores_SEA_"&amp;$C274),MATCH('SEA Input'!T278,INDIRECT("SEAScore_"&amp;$C274),0),MATCH(T$3,SEACats,0)))</f>
        <v/>
      </c>
    </row>
    <row r="275" spans="1:20" x14ac:dyDescent="0.25">
      <c r="A275" s="309"/>
      <c r="B275" s="309"/>
      <c r="C275" s="265" t="str">
        <f>IF(B272="","","O_Pos")</f>
        <v/>
      </c>
      <c r="D275" s="266" t="str">
        <f ca="1">IF($C275="","",INDEX(INDIRECT("MCDAScores_SEA_"&amp;$C275),MATCH('SEA Input'!D279,INDIRECT("SEAScore_"&amp;$C275),0),MATCH(D$3,SEACats,0)))</f>
        <v/>
      </c>
      <c r="E275" s="266" t="str">
        <f ca="1">IF($C275="","",INDEX(INDIRECT("MCDAScores_SEA_"&amp;$C275),MATCH('SEA Input'!E279,INDIRECT("SEAScore_"&amp;$C275),0),MATCH(E$3,SEACats,0)))</f>
        <v/>
      </c>
      <c r="F275" s="266" t="str">
        <f ca="1">IF($C275="","",INDEX(INDIRECT("MCDAScores_SEA_"&amp;$C275),MATCH('SEA Input'!F279,INDIRECT("SEAScore_"&amp;$C275),0),MATCH(F$3,SEACats,0)))</f>
        <v/>
      </c>
      <c r="G275" s="266" t="str">
        <f ca="1">IF($C275="","",INDEX(INDIRECT("MCDAScores_SEA_"&amp;$C275),MATCH('SEA Input'!G279,INDIRECT("SEAScore_"&amp;$C275),0),MATCH(G$3,SEACats,0)))</f>
        <v/>
      </c>
      <c r="H275" s="266" t="str">
        <f ca="1">IF($C275="","",INDEX(INDIRECT("MCDAScores_SEA_"&amp;$C275),MATCH('SEA Input'!H279,INDIRECT("SEAScore_"&amp;$C275),0),MATCH(H$3,SEACats,0)))</f>
        <v/>
      </c>
      <c r="I275" s="266" t="str">
        <f ca="1">IF($C275="","",INDEX(INDIRECT("MCDAScores_SEA_"&amp;$C275),MATCH('SEA Input'!I279,INDIRECT("SEAScore_"&amp;$C275),0),MATCH(I$3,SEACats,0)))</f>
        <v/>
      </c>
      <c r="J275" s="266" t="str">
        <f ca="1">IF($C275="","",INDEX(INDIRECT("MCDAScores_SEA_"&amp;$C275),MATCH('SEA Input'!J279,INDIRECT("SEAScore_"&amp;$C275),0),MATCH(J$3,SEACats,0)))</f>
        <v/>
      </c>
      <c r="K275" s="266" t="str">
        <f ca="1">IF($C275="","",INDEX(INDIRECT("MCDAScores_SEA_"&amp;$C275),MATCH('SEA Input'!K279,INDIRECT("SEAScore_"&amp;$C275),0),MATCH(K$3,SEACats,0)))</f>
        <v/>
      </c>
      <c r="L275" s="266" t="str">
        <f ca="1">IF($C275="","",INDEX(INDIRECT("MCDAScores_SEA_"&amp;$C275),MATCH('SEA Input'!L279,INDIRECT("SEAScore_"&amp;$C275),0),MATCH(L$3,SEACats,0)))</f>
        <v/>
      </c>
      <c r="M275" s="266" t="str">
        <f ca="1">IF($C275="","",INDEX(INDIRECT("MCDAScores_SEA_"&amp;$C275),MATCH('SEA Input'!M279,INDIRECT("SEAScore_"&amp;$C275),0),MATCH(M$3,SEACats,0)))</f>
        <v/>
      </c>
      <c r="N275" s="266" t="str">
        <f ca="1">IF($C275="","",INDEX(INDIRECT("MCDAScores_SEA_"&amp;$C275),MATCH('SEA Input'!N279,INDIRECT("SEAScore_"&amp;$C275),0),MATCH(N$3,SEACats,0)))</f>
        <v/>
      </c>
      <c r="O275" s="266" t="str">
        <f ca="1">IF($C275="","",INDEX(INDIRECT("MCDAScores_SEA_"&amp;$C275),MATCH('SEA Input'!O279,INDIRECT("SEAScore_"&amp;$C275),0),MATCH(O$3,SEACats,0)))</f>
        <v/>
      </c>
      <c r="P275" s="266" t="str">
        <f ca="1">IF($C275="","",INDEX(INDIRECT("MCDAScores_SEA_"&amp;$C275),MATCH('SEA Input'!P279,INDIRECT("SEAScore_"&amp;$C275),0),MATCH(P$3,SEACats,0)))</f>
        <v/>
      </c>
      <c r="Q275" s="266" t="str">
        <f ca="1">IF($C275="","",INDEX(INDIRECT("MCDAScores_SEA_"&amp;$C275),MATCH('SEA Input'!Q279,INDIRECT("SEAScore_"&amp;$C275),0),MATCH(Q$3,SEACats,0)))</f>
        <v/>
      </c>
      <c r="R275" s="266" t="str">
        <f ca="1">IF($C275="","",INDEX(INDIRECT("MCDAScores_SEA_"&amp;$C275),MATCH('SEA Input'!R279,INDIRECT("SEAScore_"&amp;$C275),0),MATCH(R$3,SEACats,0)))</f>
        <v/>
      </c>
      <c r="S275" s="266" t="str">
        <f ca="1">IF($C275="","",INDEX(INDIRECT("MCDAScores_SEA_"&amp;$C275),MATCH('SEA Input'!S279,INDIRECT("SEAScore_"&amp;$C275),0),MATCH(S$3,SEACats,0)))</f>
        <v/>
      </c>
      <c r="T275" s="266" t="str">
        <f ca="1">IF($C275="","",INDEX(INDIRECT("MCDAScores_SEA_"&amp;$C275),MATCH('SEA Input'!T279,INDIRECT("SEAScore_"&amp;$C275),0),MATCH(T$3,SEACats,0)))</f>
        <v/>
      </c>
    </row>
    <row r="276" spans="1:20" x14ac:dyDescent="0.25">
      <c r="A276" s="308" t="str">
        <f>IF('SEA Input'!C280="","",'SEA Input'!A280)</f>
        <v/>
      </c>
      <c r="B276" s="309" t="str">
        <f>IF('SEA Input'!C280="","",'SEA Input'!C280)</f>
        <v/>
      </c>
      <c r="C276" s="265" t="str">
        <f>IF(B276="","","C_Neg")</f>
        <v/>
      </c>
      <c r="D276" s="266" t="str">
        <f ca="1">IF($C276="","",INDEX(INDIRECT("MCDAScores_SEA_"&amp;$C276),MATCH('SEA Input'!D280,INDIRECT("SEAScore_"&amp;$C276),0),MATCH(D$3,SEACats,0)))</f>
        <v/>
      </c>
      <c r="E276" s="266" t="str">
        <f ca="1">IF($C276="","",INDEX(INDIRECT("MCDAScores_SEA_"&amp;$C276),MATCH('SEA Input'!E280,INDIRECT("SEAScore_"&amp;$C276),0),MATCH(E$3,SEACats,0)))</f>
        <v/>
      </c>
      <c r="F276" s="266" t="str">
        <f ca="1">IF($C276="","",INDEX(INDIRECT("MCDAScores_SEA_"&amp;$C276),MATCH('SEA Input'!F280,INDIRECT("SEAScore_"&amp;$C276),0),MATCH(F$3,SEACats,0)))</f>
        <v/>
      </c>
      <c r="G276" s="266" t="str">
        <f ca="1">IF($C276="","",INDEX(INDIRECT("MCDAScores_SEA_"&amp;$C276),MATCH('SEA Input'!G280,INDIRECT("SEAScore_"&amp;$C276),0),MATCH(G$3,SEACats,0)))</f>
        <v/>
      </c>
      <c r="H276" s="266" t="str">
        <f ca="1">IF($C276="","",INDEX(INDIRECT("MCDAScores_SEA_"&amp;$C276),MATCH('SEA Input'!H280,INDIRECT("SEAScore_"&amp;$C276),0),MATCH(H$3,SEACats,0)))</f>
        <v/>
      </c>
      <c r="I276" s="266" t="str">
        <f ca="1">IF($C276="","",INDEX(INDIRECT("MCDAScores_SEA_"&amp;$C276),MATCH('SEA Input'!I280,INDIRECT("SEAScore_"&amp;$C276),0),MATCH(I$3,SEACats,0)))</f>
        <v/>
      </c>
      <c r="J276" s="266" t="str">
        <f ca="1">IF($C276="","",INDEX(INDIRECT("MCDAScores_SEA_"&amp;$C276),MATCH('SEA Input'!J280,INDIRECT("SEAScore_"&amp;$C276),0),MATCH(J$3,SEACats,0)))</f>
        <v/>
      </c>
      <c r="K276" s="266" t="str">
        <f ca="1">IF($C276="","",INDEX(INDIRECT("MCDAScores_SEA_"&amp;$C276),MATCH('SEA Input'!K280,INDIRECT("SEAScore_"&amp;$C276),0),MATCH(K$3,SEACats,0)))</f>
        <v/>
      </c>
      <c r="L276" s="266" t="str">
        <f ca="1">IF($C276="","",INDEX(INDIRECT("MCDAScores_SEA_"&amp;$C276),MATCH('SEA Input'!L280,INDIRECT("SEAScore_"&amp;$C276),0),MATCH(L$3,SEACats,0)))</f>
        <v/>
      </c>
      <c r="M276" s="266" t="str">
        <f ca="1">IF($C276="","",INDEX(INDIRECT("MCDAScores_SEA_"&amp;$C276),MATCH('SEA Input'!M280,INDIRECT("SEAScore_"&amp;$C276),0),MATCH(M$3,SEACats,0)))</f>
        <v/>
      </c>
      <c r="N276" s="266" t="str">
        <f ca="1">IF($C276="","",INDEX(INDIRECT("MCDAScores_SEA_"&amp;$C276),MATCH('SEA Input'!N280,INDIRECT("SEAScore_"&amp;$C276),0),MATCH(N$3,SEACats,0)))</f>
        <v/>
      </c>
      <c r="O276" s="266" t="str">
        <f ca="1">IF($C276="","",INDEX(INDIRECT("MCDAScores_SEA_"&amp;$C276),MATCH('SEA Input'!O280,INDIRECT("SEAScore_"&amp;$C276),0),MATCH(O$3,SEACats,0)))</f>
        <v/>
      </c>
      <c r="P276" s="266" t="str">
        <f ca="1">IF($C276="","",INDEX(INDIRECT("MCDAScores_SEA_"&amp;$C276),MATCH('SEA Input'!P280,INDIRECT("SEAScore_"&amp;$C276),0),MATCH(P$3,SEACats,0)))</f>
        <v/>
      </c>
      <c r="Q276" s="266" t="str">
        <f ca="1">IF($C276="","",INDEX(INDIRECT("MCDAScores_SEA_"&amp;$C276),MATCH('SEA Input'!Q280,INDIRECT("SEAScore_"&amp;$C276),0),MATCH(Q$3,SEACats,0)))</f>
        <v/>
      </c>
      <c r="R276" s="266" t="str">
        <f ca="1">IF($C276="","",INDEX(INDIRECT("MCDAScores_SEA_"&amp;$C276),MATCH('SEA Input'!R280,INDIRECT("SEAScore_"&amp;$C276),0),MATCH(R$3,SEACats,0)))</f>
        <v/>
      </c>
      <c r="S276" s="266" t="str">
        <f ca="1">IF($C276="","",INDEX(INDIRECT("MCDAScores_SEA_"&amp;$C276),MATCH('SEA Input'!S280,INDIRECT("SEAScore_"&amp;$C276),0),MATCH(S$3,SEACats,0)))</f>
        <v/>
      </c>
      <c r="T276" s="266" t="str">
        <f ca="1">IF($C276="","",INDEX(INDIRECT("MCDAScores_SEA_"&amp;$C276),MATCH('SEA Input'!T280,INDIRECT("SEAScore_"&amp;$C276),0),MATCH(T$3,SEACats,0)))</f>
        <v/>
      </c>
    </row>
    <row r="277" spans="1:20" x14ac:dyDescent="0.25">
      <c r="A277" s="309"/>
      <c r="B277" s="309"/>
      <c r="C277" s="265" t="str">
        <f>IF(B276="","","C_Pos")</f>
        <v/>
      </c>
      <c r="D277" s="266" t="str">
        <f ca="1">IF($C277="","",INDEX(INDIRECT("MCDAScores_SEA_"&amp;$C277),MATCH('SEA Input'!D281,INDIRECT("SEAScore_"&amp;$C277),0),MATCH(D$3,SEACats,0)))</f>
        <v/>
      </c>
      <c r="E277" s="266" t="str">
        <f ca="1">IF($C277="","",INDEX(INDIRECT("MCDAScores_SEA_"&amp;$C277),MATCH('SEA Input'!E281,INDIRECT("SEAScore_"&amp;$C277),0),MATCH(E$3,SEACats,0)))</f>
        <v/>
      </c>
      <c r="F277" s="266" t="str">
        <f ca="1">IF($C277="","",INDEX(INDIRECT("MCDAScores_SEA_"&amp;$C277),MATCH('SEA Input'!F281,INDIRECT("SEAScore_"&amp;$C277),0),MATCH(F$3,SEACats,0)))</f>
        <v/>
      </c>
      <c r="G277" s="266" t="str">
        <f ca="1">IF($C277="","",INDEX(INDIRECT("MCDAScores_SEA_"&amp;$C277),MATCH('SEA Input'!G281,INDIRECT("SEAScore_"&amp;$C277),0),MATCH(G$3,SEACats,0)))</f>
        <v/>
      </c>
      <c r="H277" s="266" t="str">
        <f ca="1">IF($C277="","",INDEX(INDIRECT("MCDAScores_SEA_"&amp;$C277),MATCH('SEA Input'!H281,INDIRECT("SEAScore_"&amp;$C277),0),MATCH(H$3,SEACats,0)))</f>
        <v/>
      </c>
      <c r="I277" s="266" t="str">
        <f ca="1">IF($C277="","",INDEX(INDIRECT("MCDAScores_SEA_"&amp;$C277),MATCH('SEA Input'!I281,INDIRECT("SEAScore_"&amp;$C277),0),MATCH(I$3,SEACats,0)))</f>
        <v/>
      </c>
      <c r="J277" s="266" t="str">
        <f ca="1">IF($C277="","",INDEX(INDIRECT("MCDAScores_SEA_"&amp;$C277),MATCH('SEA Input'!J281,INDIRECT("SEAScore_"&amp;$C277),0),MATCH(J$3,SEACats,0)))</f>
        <v/>
      </c>
      <c r="K277" s="266" t="str">
        <f ca="1">IF($C277="","",INDEX(INDIRECT("MCDAScores_SEA_"&amp;$C277),MATCH('SEA Input'!K281,INDIRECT("SEAScore_"&amp;$C277),0),MATCH(K$3,SEACats,0)))</f>
        <v/>
      </c>
      <c r="L277" s="266" t="str">
        <f ca="1">IF($C277="","",INDEX(INDIRECT("MCDAScores_SEA_"&amp;$C277),MATCH('SEA Input'!L281,INDIRECT("SEAScore_"&amp;$C277),0),MATCH(L$3,SEACats,0)))</f>
        <v/>
      </c>
      <c r="M277" s="266" t="str">
        <f ca="1">IF($C277="","",INDEX(INDIRECT("MCDAScores_SEA_"&amp;$C277),MATCH('SEA Input'!M281,INDIRECT("SEAScore_"&amp;$C277),0),MATCH(M$3,SEACats,0)))</f>
        <v/>
      </c>
      <c r="N277" s="266" t="str">
        <f ca="1">IF($C277="","",INDEX(INDIRECT("MCDAScores_SEA_"&amp;$C277),MATCH('SEA Input'!N281,INDIRECT("SEAScore_"&amp;$C277),0),MATCH(N$3,SEACats,0)))</f>
        <v/>
      </c>
      <c r="O277" s="266" t="str">
        <f ca="1">IF($C277="","",INDEX(INDIRECT("MCDAScores_SEA_"&amp;$C277),MATCH('SEA Input'!O281,INDIRECT("SEAScore_"&amp;$C277),0),MATCH(O$3,SEACats,0)))</f>
        <v/>
      </c>
      <c r="P277" s="266" t="str">
        <f ca="1">IF($C277="","",INDEX(INDIRECT("MCDAScores_SEA_"&amp;$C277),MATCH('SEA Input'!P281,INDIRECT("SEAScore_"&amp;$C277),0),MATCH(P$3,SEACats,0)))</f>
        <v/>
      </c>
      <c r="Q277" s="266" t="str">
        <f ca="1">IF($C277="","",INDEX(INDIRECT("MCDAScores_SEA_"&amp;$C277),MATCH('SEA Input'!Q281,INDIRECT("SEAScore_"&amp;$C277),0),MATCH(Q$3,SEACats,0)))</f>
        <v/>
      </c>
      <c r="R277" s="266" t="str">
        <f ca="1">IF($C277="","",INDEX(INDIRECT("MCDAScores_SEA_"&amp;$C277),MATCH('SEA Input'!R281,INDIRECT("SEAScore_"&amp;$C277),0),MATCH(R$3,SEACats,0)))</f>
        <v/>
      </c>
      <c r="S277" s="266" t="str">
        <f ca="1">IF($C277="","",INDEX(INDIRECT("MCDAScores_SEA_"&amp;$C277),MATCH('SEA Input'!S281,INDIRECT("SEAScore_"&amp;$C277),0),MATCH(S$3,SEACats,0)))</f>
        <v/>
      </c>
      <c r="T277" s="266" t="str">
        <f ca="1">IF($C277="","",INDEX(INDIRECT("MCDAScores_SEA_"&amp;$C277),MATCH('SEA Input'!T281,INDIRECT("SEAScore_"&amp;$C277),0),MATCH(T$3,SEACats,0)))</f>
        <v/>
      </c>
    </row>
    <row r="278" spans="1:20" x14ac:dyDescent="0.25">
      <c r="A278" s="309"/>
      <c r="B278" s="309"/>
      <c r="C278" s="265" t="str">
        <f>IF(B276="","","O_Neg")</f>
        <v/>
      </c>
      <c r="D278" s="266" t="str">
        <f ca="1">IF($C278="","",INDEX(INDIRECT("MCDAScores_SEA_"&amp;$C278),MATCH('SEA Input'!D282,INDIRECT("SEAScore_"&amp;$C278),0),MATCH(D$3,SEACats,0)))</f>
        <v/>
      </c>
      <c r="E278" s="266" t="str">
        <f ca="1">IF($C278="","",INDEX(INDIRECT("MCDAScores_SEA_"&amp;$C278),MATCH('SEA Input'!E282,INDIRECT("SEAScore_"&amp;$C278),0),MATCH(E$3,SEACats,0)))</f>
        <v/>
      </c>
      <c r="F278" s="266" t="str">
        <f ca="1">IF($C278="","",INDEX(INDIRECT("MCDAScores_SEA_"&amp;$C278),MATCH('SEA Input'!F282,INDIRECT("SEAScore_"&amp;$C278),0),MATCH(F$3,SEACats,0)))</f>
        <v/>
      </c>
      <c r="G278" s="266" t="str">
        <f ca="1">IF($C278="","",INDEX(INDIRECT("MCDAScores_SEA_"&amp;$C278),MATCH('SEA Input'!G282,INDIRECT("SEAScore_"&amp;$C278),0),MATCH(G$3,SEACats,0)))</f>
        <v/>
      </c>
      <c r="H278" s="266" t="str">
        <f ca="1">IF($C278="","",INDEX(INDIRECT("MCDAScores_SEA_"&amp;$C278),MATCH('SEA Input'!H282,INDIRECT("SEAScore_"&amp;$C278),0),MATCH(H$3,SEACats,0)))</f>
        <v/>
      </c>
      <c r="I278" s="266" t="str">
        <f ca="1">IF($C278="","",INDEX(INDIRECT("MCDAScores_SEA_"&amp;$C278),MATCH('SEA Input'!I282,INDIRECT("SEAScore_"&amp;$C278),0),MATCH(I$3,SEACats,0)))</f>
        <v/>
      </c>
      <c r="J278" s="266" t="str">
        <f ca="1">IF($C278="","",INDEX(INDIRECT("MCDAScores_SEA_"&amp;$C278),MATCH('SEA Input'!J282,INDIRECT("SEAScore_"&amp;$C278),0),MATCH(J$3,SEACats,0)))</f>
        <v/>
      </c>
      <c r="K278" s="266" t="str">
        <f ca="1">IF($C278="","",INDEX(INDIRECT("MCDAScores_SEA_"&amp;$C278),MATCH('SEA Input'!K282,INDIRECT("SEAScore_"&amp;$C278),0),MATCH(K$3,SEACats,0)))</f>
        <v/>
      </c>
      <c r="L278" s="266" t="str">
        <f ca="1">IF($C278="","",INDEX(INDIRECT("MCDAScores_SEA_"&amp;$C278),MATCH('SEA Input'!L282,INDIRECT("SEAScore_"&amp;$C278),0),MATCH(L$3,SEACats,0)))</f>
        <v/>
      </c>
      <c r="M278" s="266" t="str">
        <f ca="1">IF($C278="","",INDEX(INDIRECT("MCDAScores_SEA_"&amp;$C278),MATCH('SEA Input'!M282,INDIRECT("SEAScore_"&amp;$C278),0),MATCH(M$3,SEACats,0)))</f>
        <v/>
      </c>
      <c r="N278" s="266" t="str">
        <f ca="1">IF($C278="","",INDEX(INDIRECT("MCDAScores_SEA_"&amp;$C278),MATCH('SEA Input'!N282,INDIRECT("SEAScore_"&amp;$C278),0),MATCH(N$3,SEACats,0)))</f>
        <v/>
      </c>
      <c r="O278" s="266" t="str">
        <f ca="1">IF($C278="","",INDEX(INDIRECT("MCDAScores_SEA_"&amp;$C278),MATCH('SEA Input'!O282,INDIRECT("SEAScore_"&amp;$C278),0),MATCH(O$3,SEACats,0)))</f>
        <v/>
      </c>
      <c r="P278" s="266" t="str">
        <f ca="1">IF($C278="","",INDEX(INDIRECT("MCDAScores_SEA_"&amp;$C278),MATCH('SEA Input'!P282,INDIRECT("SEAScore_"&amp;$C278),0),MATCH(P$3,SEACats,0)))</f>
        <v/>
      </c>
      <c r="Q278" s="266" t="str">
        <f ca="1">IF($C278="","",INDEX(INDIRECT("MCDAScores_SEA_"&amp;$C278),MATCH('SEA Input'!Q282,INDIRECT("SEAScore_"&amp;$C278),0),MATCH(Q$3,SEACats,0)))</f>
        <v/>
      </c>
      <c r="R278" s="266" t="str">
        <f ca="1">IF($C278="","",INDEX(INDIRECT("MCDAScores_SEA_"&amp;$C278),MATCH('SEA Input'!R282,INDIRECT("SEAScore_"&amp;$C278),0),MATCH(R$3,SEACats,0)))</f>
        <v/>
      </c>
      <c r="S278" s="266" t="str">
        <f ca="1">IF($C278="","",INDEX(INDIRECT("MCDAScores_SEA_"&amp;$C278),MATCH('SEA Input'!S282,INDIRECT("SEAScore_"&amp;$C278),0),MATCH(S$3,SEACats,0)))</f>
        <v/>
      </c>
      <c r="T278" s="266" t="str">
        <f ca="1">IF($C278="","",INDEX(INDIRECT("MCDAScores_SEA_"&amp;$C278),MATCH('SEA Input'!T282,INDIRECT("SEAScore_"&amp;$C278),0),MATCH(T$3,SEACats,0)))</f>
        <v/>
      </c>
    </row>
    <row r="279" spans="1:20" x14ac:dyDescent="0.25">
      <c r="A279" s="309"/>
      <c r="B279" s="309"/>
      <c r="C279" s="265" t="str">
        <f>IF(B276="","","O_Pos")</f>
        <v/>
      </c>
      <c r="D279" s="266" t="str">
        <f ca="1">IF($C279="","",INDEX(INDIRECT("MCDAScores_SEA_"&amp;$C279),MATCH('SEA Input'!D283,INDIRECT("SEAScore_"&amp;$C279),0),MATCH(D$3,SEACats,0)))</f>
        <v/>
      </c>
      <c r="E279" s="266" t="str">
        <f ca="1">IF($C279="","",INDEX(INDIRECT("MCDAScores_SEA_"&amp;$C279),MATCH('SEA Input'!E283,INDIRECT("SEAScore_"&amp;$C279),0),MATCH(E$3,SEACats,0)))</f>
        <v/>
      </c>
      <c r="F279" s="266" t="str">
        <f ca="1">IF($C279="","",INDEX(INDIRECT("MCDAScores_SEA_"&amp;$C279),MATCH('SEA Input'!F283,INDIRECT("SEAScore_"&amp;$C279),0),MATCH(F$3,SEACats,0)))</f>
        <v/>
      </c>
      <c r="G279" s="266" t="str">
        <f ca="1">IF($C279="","",INDEX(INDIRECT("MCDAScores_SEA_"&amp;$C279),MATCH('SEA Input'!G283,INDIRECT("SEAScore_"&amp;$C279),0),MATCH(G$3,SEACats,0)))</f>
        <v/>
      </c>
      <c r="H279" s="266" t="str">
        <f ca="1">IF($C279="","",INDEX(INDIRECT("MCDAScores_SEA_"&amp;$C279),MATCH('SEA Input'!H283,INDIRECT("SEAScore_"&amp;$C279),0),MATCH(H$3,SEACats,0)))</f>
        <v/>
      </c>
      <c r="I279" s="266" t="str">
        <f ca="1">IF($C279="","",INDEX(INDIRECT("MCDAScores_SEA_"&amp;$C279),MATCH('SEA Input'!I283,INDIRECT("SEAScore_"&amp;$C279),0),MATCH(I$3,SEACats,0)))</f>
        <v/>
      </c>
      <c r="J279" s="266" t="str">
        <f ca="1">IF($C279="","",INDEX(INDIRECT("MCDAScores_SEA_"&amp;$C279),MATCH('SEA Input'!J283,INDIRECT("SEAScore_"&amp;$C279),0),MATCH(J$3,SEACats,0)))</f>
        <v/>
      </c>
      <c r="K279" s="266" t="str">
        <f ca="1">IF($C279="","",INDEX(INDIRECT("MCDAScores_SEA_"&amp;$C279),MATCH('SEA Input'!K283,INDIRECT("SEAScore_"&amp;$C279),0),MATCH(K$3,SEACats,0)))</f>
        <v/>
      </c>
      <c r="L279" s="266" t="str">
        <f ca="1">IF($C279="","",INDEX(INDIRECT("MCDAScores_SEA_"&amp;$C279),MATCH('SEA Input'!L283,INDIRECT("SEAScore_"&amp;$C279),0),MATCH(L$3,SEACats,0)))</f>
        <v/>
      </c>
      <c r="M279" s="266" t="str">
        <f ca="1">IF($C279="","",INDEX(INDIRECT("MCDAScores_SEA_"&amp;$C279),MATCH('SEA Input'!M283,INDIRECT("SEAScore_"&amp;$C279),0),MATCH(M$3,SEACats,0)))</f>
        <v/>
      </c>
      <c r="N279" s="266" t="str">
        <f ca="1">IF($C279="","",INDEX(INDIRECT("MCDAScores_SEA_"&amp;$C279),MATCH('SEA Input'!N283,INDIRECT("SEAScore_"&amp;$C279),0),MATCH(N$3,SEACats,0)))</f>
        <v/>
      </c>
      <c r="O279" s="266" t="str">
        <f ca="1">IF($C279="","",INDEX(INDIRECT("MCDAScores_SEA_"&amp;$C279),MATCH('SEA Input'!O283,INDIRECT("SEAScore_"&amp;$C279),0),MATCH(O$3,SEACats,0)))</f>
        <v/>
      </c>
      <c r="P279" s="266" t="str">
        <f ca="1">IF($C279="","",INDEX(INDIRECT("MCDAScores_SEA_"&amp;$C279),MATCH('SEA Input'!P283,INDIRECT("SEAScore_"&amp;$C279),0),MATCH(P$3,SEACats,0)))</f>
        <v/>
      </c>
      <c r="Q279" s="266" t="str">
        <f ca="1">IF($C279="","",INDEX(INDIRECT("MCDAScores_SEA_"&amp;$C279),MATCH('SEA Input'!Q283,INDIRECT("SEAScore_"&amp;$C279),0),MATCH(Q$3,SEACats,0)))</f>
        <v/>
      </c>
      <c r="R279" s="266" t="str">
        <f ca="1">IF($C279="","",INDEX(INDIRECT("MCDAScores_SEA_"&amp;$C279),MATCH('SEA Input'!R283,INDIRECT("SEAScore_"&amp;$C279),0),MATCH(R$3,SEACats,0)))</f>
        <v/>
      </c>
      <c r="S279" s="266" t="str">
        <f ca="1">IF($C279="","",INDEX(INDIRECT("MCDAScores_SEA_"&amp;$C279),MATCH('SEA Input'!S283,INDIRECT("SEAScore_"&amp;$C279),0),MATCH(S$3,SEACats,0)))</f>
        <v/>
      </c>
      <c r="T279" s="266" t="str">
        <f ca="1">IF($C279="","",INDEX(INDIRECT("MCDAScores_SEA_"&amp;$C279),MATCH('SEA Input'!T283,INDIRECT("SEAScore_"&amp;$C279),0),MATCH(T$3,SEACats,0)))</f>
        <v/>
      </c>
    </row>
    <row r="280" spans="1:20" x14ac:dyDescent="0.25">
      <c r="A280" s="308" t="str">
        <f>IF('SEA Input'!C284="","",'SEA Input'!A284)</f>
        <v/>
      </c>
      <c r="B280" s="309" t="str">
        <f>IF('SEA Input'!C284="","",'SEA Input'!C284)</f>
        <v/>
      </c>
      <c r="C280" s="265" t="str">
        <f>IF(B280="","","C_Neg")</f>
        <v/>
      </c>
      <c r="D280" s="266" t="str">
        <f ca="1">IF($C280="","",INDEX(INDIRECT("MCDAScores_SEA_"&amp;$C280),MATCH('SEA Input'!D284,INDIRECT("SEAScore_"&amp;$C280),0),MATCH(D$3,SEACats,0)))</f>
        <v/>
      </c>
      <c r="E280" s="266" t="str">
        <f ca="1">IF($C280="","",INDEX(INDIRECT("MCDAScores_SEA_"&amp;$C280),MATCH('SEA Input'!E284,INDIRECT("SEAScore_"&amp;$C280),0),MATCH(E$3,SEACats,0)))</f>
        <v/>
      </c>
      <c r="F280" s="266" t="str">
        <f ca="1">IF($C280="","",INDEX(INDIRECT("MCDAScores_SEA_"&amp;$C280),MATCH('SEA Input'!F284,INDIRECT("SEAScore_"&amp;$C280),0),MATCH(F$3,SEACats,0)))</f>
        <v/>
      </c>
      <c r="G280" s="266" t="str">
        <f ca="1">IF($C280="","",INDEX(INDIRECT("MCDAScores_SEA_"&amp;$C280),MATCH('SEA Input'!G284,INDIRECT("SEAScore_"&amp;$C280),0),MATCH(G$3,SEACats,0)))</f>
        <v/>
      </c>
      <c r="H280" s="266" t="str">
        <f ca="1">IF($C280="","",INDEX(INDIRECT("MCDAScores_SEA_"&amp;$C280),MATCH('SEA Input'!H284,INDIRECT("SEAScore_"&amp;$C280),0),MATCH(H$3,SEACats,0)))</f>
        <v/>
      </c>
      <c r="I280" s="266" t="str">
        <f ca="1">IF($C280="","",INDEX(INDIRECT("MCDAScores_SEA_"&amp;$C280),MATCH('SEA Input'!I284,INDIRECT("SEAScore_"&amp;$C280),0),MATCH(I$3,SEACats,0)))</f>
        <v/>
      </c>
      <c r="J280" s="266" t="str">
        <f ca="1">IF($C280="","",INDEX(INDIRECT("MCDAScores_SEA_"&amp;$C280),MATCH('SEA Input'!J284,INDIRECT("SEAScore_"&amp;$C280),0),MATCH(J$3,SEACats,0)))</f>
        <v/>
      </c>
      <c r="K280" s="266" t="str">
        <f ca="1">IF($C280="","",INDEX(INDIRECT("MCDAScores_SEA_"&amp;$C280),MATCH('SEA Input'!K284,INDIRECT("SEAScore_"&amp;$C280),0),MATCH(K$3,SEACats,0)))</f>
        <v/>
      </c>
      <c r="L280" s="266" t="str">
        <f ca="1">IF($C280="","",INDEX(INDIRECT("MCDAScores_SEA_"&amp;$C280),MATCH('SEA Input'!L284,INDIRECT("SEAScore_"&amp;$C280),0),MATCH(L$3,SEACats,0)))</f>
        <v/>
      </c>
      <c r="M280" s="266" t="str">
        <f ca="1">IF($C280="","",INDEX(INDIRECT("MCDAScores_SEA_"&amp;$C280),MATCH('SEA Input'!M284,INDIRECT("SEAScore_"&amp;$C280),0),MATCH(M$3,SEACats,0)))</f>
        <v/>
      </c>
      <c r="N280" s="266" t="str">
        <f ca="1">IF($C280="","",INDEX(INDIRECT("MCDAScores_SEA_"&amp;$C280),MATCH('SEA Input'!N284,INDIRECT("SEAScore_"&amp;$C280),0),MATCH(N$3,SEACats,0)))</f>
        <v/>
      </c>
      <c r="O280" s="266" t="str">
        <f ca="1">IF($C280="","",INDEX(INDIRECT("MCDAScores_SEA_"&amp;$C280),MATCH('SEA Input'!O284,INDIRECT("SEAScore_"&amp;$C280),0),MATCH(O$3,SEACats,0)))</f>
        <v/>
      </c>
      <c r="P280" s="266" t="str">
        <f ca="1">IF($C280="","",INDEX(INDIRECT("MCDAScores_SEA_"&amp;$C280),MATCH('SEA Input'!P284,INDIRECT("SEAScore_"&amp;$C280),0),MATCH(P$3,SEACats,0)))</f>
        <v/>
      </c>
      <c r="Q280" s="266" t="str">
        <f ca="1">IF($C280="","",INDEX(INDIRECT("MCDAScores_SEA_"&amp;$C280),MATCH('SEA Input'!Q284,INDIRECT("SEAScore_"&amp;$C280),0),MATCH(Q$3,SEACats,0)))</f>
        <v/>
      </c>
      <c r="R280" s="266" t="str">
        <f ca="1">IF($C280="","",INDEX(INDIRECT("MCDAScores_SEA_"&amp;$C280),MATCH('SEA Input'!R284,INDIRECT("SEAScore_"&amp;$C280),0),MATCH(R$3,SEACats,0)))</f>
        <v/>
      </c>
      <c r="S280" s="266" t="str">
        <f ca="1">IF($C280="","",INDEX(INDIRECT("MCDAScores_SEA_"&amp;$C280),MATCH('SEA Input'!S284,INDIRECT("SEAScore_"&amp;$C280),0),MATCH(S$3,SEACats,0)))</f>
        <v/>
      </c>
      <c r="T280" s="266" t="str">
        <f ca="1">IF($C280="","",INDEX(INDIRECT("MCDAScores_SEA_"&amp;$C280),MATCH('SEA Input'!T284,INDIRECT("SEAScore_"&amp;$C280),0),MATCH(T$3,SEACats,0)))</f>
        <v/>
      </c>
    </row>
    <row r="281" spans="1:20" x14ac:dyDescent="0.25">
      <c r="A281" s="309"/>
      <c r="B281" s="309"/>
      <c r="C281" s="265" t="str">
        <f>IF(B280="","","C_Pos")</f>
        <v/>
      </c>
      <c r="D281" s="266" t="str">
        <f ca="1">IF($C281="","",INDEX(INDIRECT("MCDAScores_SEA_"&amp;$C281),MATCH('SEA Input'!D285,INDIRECT("SEAScore_"&amp;$C281),0),MATCH(D$3,SEACats,0)))</f>
        <v/>
      </c>
      <c r="E281" s="266" t="str">
        <f ca="1">IF($C281="","",INDEX(INDIRECT("MCDAScores_SEA_"&amp;$C281),MATCH('SEA Input'!E285,INDIRECT("SEAScore_"&amp;$C281),0),MATCH(E$3,SEACats,0)))</f>
        <v/>
      </c>
      <c r="F281" s="266" t="str">
        <f ca="1">IF($C281="","",INDEX(INDIRECT("MCDAScores_SEA_"&amp;$C281),MATCH('SEA Input'!F285,INDIRECT("SEAScore_"&amp;$C281),0),MATCH(F$3,SEACats,0)))</f>
        <v/>
      </c>
      <c r="G281" s="266" t="str">
        <f ca="1">IF($C281="","",INDEX(INDIRECT("MCDAScores_SEA_"&amp;$C281),MATCH('SEA Input'!G285,INDIRECT("SEAScore_"&amp;$C281),0),MATCH(G$3,SEACats,0)))</f>
        <v/>
      </c>
      <c r="H281" s="266" t="str">
        <f ca="1">IF($C281="","",INDEX(INDIRECT("MCDAScores_SEA_"&amp;$C281),MATCH('SEA Input'!H285,INDIRECT("SEAScore_"&amp;$C281),0),MATCH(H$3,SEACats,0)))</f>
        <v/>
      </c>
      <c r="I281" s="266" t="str">
        <f ca="1">IF($C281="","",INDEX(INDIRECT("MCDAScores_SEA_"&amp;$C281),MATCH('SEA Input'!I285,INDIRECT("SEAScore_"&amp;$C281),0),MATCH(I$3,SEACats,0)))</f>
        <v/>
      </c>
      <c r="J281" s="266" t="str">
        <f ca="1">IF($C281="","",INDEX(INDIRECT("MCDAScores_SEA_"&amp;$C281),MATCH('SEA Input'!J285,INDIRECT("SEAScore_"&amp;$C281),0),MATCH(J$3,SEACats,0)))</f>
        <v/>
      </c>
      <c r="K281" s="266" t="str">
        <f ca="1">IF($C281="","",INDEX(INDIRECT("MCDAScores_SEA_"&amp;$C281),MATCH('SEA Input'!K285,INDIRECT("SEAScore_"&amp;$C281),0),MATCH(K$3,SEACats,0)))</f>
        <v/>
      </c>
      <c r="L281" s="266" t="str">
        <f ca="1">IF($C281="","",INDEX(INDIRECT("MCDAScores_SEA_"&amp;$C281),MATCH('SEA Input'!L285,INDIRECT("SEAScore_"&amp;$C281),0),MATCH(L$3,SEACats,0)))</f>
        <v/>
      </c>
      <c r="M281" s="266" t="str">
        <f ca="1">IF($C281="","",INDEX(INDIRECT("MCDAScores_SEA_"&amp;$C281),MATCH('SEA Input'!M285,INDIRECT("SEAScore_"&amp;$C281),0),MATCH(M$3,SEACats,0)))</f>
        <v/>
      </c>
      <c r="N281" s="266" t="str">
        <f ca="1">IF($C281="","",INDEX(INDIRECT("MCDAScores_SEA_"&amp;$C281),MATCH('SEA Input'!N285,INDIRECT("SEAScore_"&amp;$C281),0),MATCH(N$3,SEACats,0)))</f>
        <v/>
      </c>
      <c r="O281" s="266" t="str">
        <f ca="1">IF($C281="","",INDEX(INDIRECT("MCDAScores_SEA_"&amp;$C281),MATCH('SEA Input'!O285,INDIRECT("SEAScore_"&amp;$C281),0),MATCH(O$3,SEACats,0)))</f>
        <v/>
      </c>
      <c r="P281" s="266" t="str">
        <f ca="1">IF($C281="","",INDEX(INDIRECT("MCDAScores_SEA_"&amp;$C281),MATCH('SEA Input'!P285,INDIRECT("SEAScore_"&amp;$C281),0),MATCH(P$3,SEACats,0)))</f>
        <v/>
      </c>
      <c r="Q281" s="266" t="str">
        <f ca="1">IF($C281="","",INDEX(INDIRECT("MCDAScores_SEA_"&amp;$C281),MATCH('SEA Input'!Q285,INDIRECT("SEAScore_"&amp;$C281),0),MATCH(Q$3,SEACats,0)))</f>
        <v/>
      </c>
      <c r="R281" s="266" t="str">
        <f ca="1">IF($C281="","",INDEX(INDIRECT("MCDAScores_SEA_"&amp;$C281),MATCH('SEA Input'!R285,INDIRECT("SEAScore_"&amp;$C281),0),MATCH(R$3,SEACats,0)))</f>
        <v/>
      </c>
      <c r="S281" s="266" t="str">
        <f ca="1">IF($C281="","",INDEX(INDIRECT("MCDAScores_SEA_"&amp;$C281),MATCH('SEA Input'!S285,INDIRECT("SEAScore_"&amp;$C281),0),MATCH(S$3,SEACats,0)))</f>
        <v/>
      </c>
      <c r="T281" s="266" t="str">
        <f ca="1">IF($C281="","",INDEX(INDIRECT("MCDAScores_SEA_"&amp;$C281),MATCH('SEA Input'!T285,INDIRECT("SEAScore_"&amp;$C281),0),MATCH(T$3,SEACats,0)))</f>
        <v/>
      </c>
    </row>
    <row r="282" spans="1:20" x14ac:dyDescent="0.25">
      <c r="A282" s="309"/>
      <c r="B282" s="309"/>
      <c r="C282" s="265" t="str">
        <f>IF(B280="","","O_Neg")</f>
        <v/>
      </c>
      <c r="D282" s="266" t="str">
        <f ca="1">IF($C282="","",INDEX(INDIRECT("MCDAScores_SEA_"&amp;$C282),MATCH('SEA Input'!D286,INDIRECT("SEAScore_"&amp;$C282),0),MATCH(D$3,SEACats,0)))</f>
        <v/>
      </c>
      <c r="E282" s="266" t="str">
        <f ca="1">IF($C282="","",INDEX(INDIRECT("MCDAScores_SEA_"&amp;$C282),MATCH('SEA Input'!E286,INDIRECT("SEAScore_"&amp;$C282),0),MATCH(E$3,SEACats,0)))</f>
        <v/>
      </c>
      <c r="F282" s="266" t="str">
        <f ca="1">IF($C282="","",INDEX(INDIRECT("MCDAScores_SEA_"&amp;$C282),MATCH('SEA Input'!F286,INDIRECT("SEAScore_"&amp;$C282),0),MATCH(F$3,SEACats,0)))</f>
        <v/>
      </c>
      <c r="G282" s="266" t="str">
        <f ca="1">IF($C282="","",INDEX(INDIRECT("MCDAScores_SEA_"&amp;$C282),MATCH('SEA Input'!G286,INDIRECT("SEAScore_"&amp;$C282),0),MATCH(G$3,SEACats,0)))</f>
        <v/>
      </c>
      <c r="H282" s="266" t="str">
        <f ca="1">IF($C282="","",INDEX(INDIRECT("MCDAScores_SEA_"&amp;$C282),MATCH('SEA Input'!H286,INDIRECT("SEAScore_"&amp;$C282),0),MATCH(H$3,SEACats,0)))</f>
        <v/>
      </c>
      <c r="I282" s="266" t="str">
        <f ca="1">IF($C282="","",INDEX(INDIRECT("MCDAScores_SEA_"&amp;$C282),MATCH('SEA Input'!I286,INDIRECT("SEAScore_"&amp;$C282),0),MATCH(I$3,SEACats,0)))</f>
        <v/>
      </c>
      <c r="J282" s="266" t="str">
        <f ca="1">IF($C282="","",INDEX(INDIRECT("MCDAScores_SEA_"&amp;$C282),MATCH('SEA Input'!J286,INDIRECT("SEAScore_"&amp;$C282),0),MATCH(J$3,SEACats,0)))</f>
        <v/>
      </c>
      <c r="K282" s="266" t="str">
        <f ca="1">IF($C282="","",INDEX(INDIRECT("MCDAScores_SEA_"&amp;$C282),MATCH('SEA Input'!K286,INDIRECT("SEAScore_"&amp;$C282),0),MATCH(K$3,SEACats,0)))</f>
        <v/>
      </c>
      <c r="L282" s="266" t="str">
        <f ca="1">IF($C282="","",INDEX(INDIRECT("MCDAScores_SEA_"&amp;$C282),MATCH('SEA Input'!L286,INDIRECT("SEAScore_"&amp;$C282),0),MATCH(L$3,SEACats,0)))</f>
        <v/>
      </c>
      <c r="M282" s="266" t="str">
        <f ca="1">IF($C282="","",INDEX(INDIRECT("MCDAScores_SEA_"&amp;$C282),MATCH('SEA Input'!M286,INDIRECT("SEAScore_"&amp;$C282),0),MATCH(M$3,SEACats,0)))</f>
        <v/>
      </c>
      <c r="N282" s="266" t="str">
        <f ca="1">IF($C282="","",INDEX(INDIRECT("MCDAScores_SEA_"&amp;$C282),MATCH('SEA Input'!N286,INDIRECT("SEAScore_"&amp;$C282),0),MATCH(N$3,SEACats,0)))</f>
        <v/>
      </c>
      <c r="O282" s="266" t="str">
        <f ca="1">IF($C282="","",INDEX(INDIRECT("MCDAScores_SEA_"&amp;$C282),MATCH('SEA Input'!O286,INDIRECT("SEAScore_"&amp;$C282),0),MATCH(O$3,SEACats,0)))</f>
        <v/>
      </c>
      <c r="P282" s="266" t="str">
        <f ca="1">IF($C282="","",INDEX(INDIRECT("MCDAScores_SEA_"&amp;$C282),MATCH('SEA Input'!P286,INDIRECT("SEAScore_"&amp;$C282),0),MATCH(P$3,SEACats,0)))</f>
        <v/>
      </c>
      <c r="Q282" s="266" t="str">
        <f ca="1">IF($C282="","",INDEX(INDIRECT("MCDAScores_SEA_"&amp;$C282),MATCH('SEA Input'!Q286,INDIRECT("SEAScore_"&amp;$C282),0),MATCH(Q$3,SEACats,0)))</f>
        <v/>
      </c>
      <c r="R282" s="266" t="str">
        <f ca="1">IF($C282="","",INDEX(INDIRECT("MCDAScores_SEA_"&amp;$C282),MATCH('SEA Input'!R286,INDIRECT("SEAScore_"&amp;$C282),0),MATCH(R$3,SEACats,0)))</f>
        <v/>
      </c>
      <c r="S282" s="266" t="str">
        <f ca="1">IF($C282="","",INDEX(INDIRECT("MCDAScores_SEA_"&amp;$C282),MATCH('SEA Input'!S286,INDIRECT("SEAScore_"&amp;$C282),0),MATCH(S$3,SEACats,0)))</f>
        <v/>
      </c>
      <c r="T282" s="266" t="str">
        <f ca="1">IF($C282="","",INDEX(INDIRECT("MCDAScores_SEA_"&amp;$C282),MATCH('SEA Input'!T286,INDIRECT("SEAScore_"&amp;$C282),0),MATCH(T$3,SEACats,0)))</f>
        <v/>
      </c>
    </row>
    <row r="283" spans="1:20" x14ac:dyDescent="0.25">
      <c r="A283" s="309"/>
      <c r="B283" s="309"/>
      <c r="C283" s="265" t="str">
        <f>IF(B280="","","O_Pos")</f>
        <v/>
      </c>
      <c r="D283" s="266" t="str">
        <f ca="1">IF($C283="","",INDEX(INDIRECT("MCDAScores_SEA_"&amp;$C283),MATCH('SEA Input'!D287,INDIRECT("SEAScore_"&amp;$C283),0),MATCH(D$3,SEACats,0)))</f>
        <v/>
      </c>
      <c r="E283" s="266" t="str">
        <f ca="1">IF($C283="","",INDEX(INDIRECT("MCDAScores_SEA_"&amp;$C283),MATCH('SEA Input'!E287,INDIRECT("SEAScore_"&amp;$C283),0),MATCH(E$3,SEACats,0)))</f>
        <v/>
      </c>
      <c r="F283" s="266" t="str">
        <f ca="1">IF($C283="","",INDEX(INDIRECT("MCDAScores_SEA_"&amp;$C283),MATCH('SEA Input'!F287,INDIRECT("SEAScore_"&amp;$C283),0),MATCH(F$3,SEACats,0)))</f>
        <v/>
      </c>
      <c r="G283" s="266" t="str">
        <f ca="1">IF($C283="","",INDEX(INDIRECT("MCDAScores_SEA_"&amp;$C283),MATCH('SEA Input'!G287,INDIRECT("SEAScore_"&amp;$C283),0),MATCH(G$3,SEACats,0)))</f>
        <v/>
      </c>
      <c r="H283" s="266" t="str">
        <f ca="1">IF($C283="","",INDEX(INDIRECT("MCDAScores_SEA_"&amp;$C283),MATCH('SEA Input'!H287,INDIRECT("SEAScore_"&amp;$C283),0),MATCH(H$3,SEACats,0)))</f>
        <v/>
      </c>
      <c r="I283" s="266" t="str">
        <f ca="1">IF($C283="","",INDEX(INDIRECT("MCDAScores_SEA_"&amp;$C283),MATCH('SEA Input'!I287,INDIRECT("SEAScore_"&amp;$C283),0),MATCH(I$3,SEACats,0)))</f>
        <v/>
      </c>
      <c r="J283" s="266" t="str">
        <f ca="1">IF($C283="","",INDEX(INDIRECT("MCDAScores_SEA_"&amp;$C283),MATCH('SEA Input'!J287,INDIRECT("SEAScore_"&amp;$C283),0),MATCH(J$3,SEACats,0)))</f>
        <v/>
      </c>
      <c r="K283" s="266" t="str">
        <f ca="1">IF($C283="","",INDEX(INDIRECT("MCDAScores_SEA_"&amp;$C283),MATCH('SEA Input'!K287,INDIRECT("SEAScore_"&amp;$C283),0),MATCH(K$3,SEACats,0)))</f>
        <v/>
      </c>
      <c r="L283" s="266" t="str">
        <f ca="1">IF($C283="","",INDEX(INDIRECT("MCDAScores_SEA_"&amp;$C283),MATCH('SEA Input'!L287,INDIRECT("SEAScore_"&amp;$C283),0),MATCH(L$3,SEACats,0)))</f>
        <v/>
      </c>
      <c r="M283" s="266" t="str">
        <f ca="1">IF($C283="","",INDEX(INDIRECT("MCDAScores_SEA_"&amp;$C283),MATCH('SEA Input'!M287,INDIRECT("SEAScore_"&amp;$C283),0),MATCH(M$3,SEACats,0)))</f>
        <v/>
      </c>
      <c r="N283" s="266" t="str">
        <f ca="1">IF($C283="","",INDEX(INDIRECT("MCDAScores_SEA_"&amp;$C283),MATCH('SEA Input'!N287,INDIRECT("SEAScore_"&amp;$C283),0),MATCH(N$3,SEACats,0)))</f>
        <v/>
      </c>
      <c r="O283" s="266" t="str">
        <f ca="1">IF($C283="","",INDEX(INDIRECT("MCDAScores_SEA_"&amp;$C283),MATCH('SEA Input'!O287,INDIRECT("SEAScore_"&amp;$C283),0),MATCH(O$3,SEACats,0)))</f>
        <v/>
      </c>
      <c r="P283" s="266" t="str">
        <f ca="1">IF($C283="","",INDEX(INDIRECT("MCDAScores_SEA_"&amp;$C283),MATCH('SEA Input'!P287,INDIRECT("SEAScore_"&amp;$C283),0),MATCH(P$3,SEACats,0)))</f>
        <v/>
      </c>
      <c r="Q283" s="266" t="str">
        <f ca="1">IF($C283="","",INDEX(INDIRECT("MCDAScores_SEA_"&amp;$C283),MATCH('SEA Input'!Q287,INDIRECT("SEAScore_"&amp;$C283),0),MATCH(Q$3,SEACats,0)))</f>
        <v/>
      </c>
      <c r="R283" s="266" t="str">
        <f ca="1">IF($C283="","",INDEX(INDIRECT("MCDAScores_SEA_"&amp;$C283),MATCH('SEA Input'!R287,INDIRECT("SEAScore_"&amp;$C283),0),MATCH(R$3,SEACats,0)))</f>
        <v/>
      </c>
      <c r="S283" s="266" t="str">
        <f ca="1">IF($C283="","",INDEX(INDIRECT("MCDAScores_SEA_"&amp;$C283),MATCH('SEA Input'!S287,INDIRECT("SEAScore_"&amp;$C283),0),MATCH(S$3,SEACats,0)))</f>
        <v/>
      </c>
      <c r="T283" s="266" t="str">
        <f ca="1">IF($C283="","",INDEX(INDIRECT("MCDAScores_SEA_"&amp;$C283),MATCH('SEA Input'!T287,INDIRECT("SEAScore_"&amp;$C283),0),MATCH(T$3,SEACats,0)))</f>
        <v/>
      </c>
    </row>
    <row r="284" spans="1:20" x14ac:dyDescent="0.25">
      <c r="A284" s="308" t="str">
        <f>IF('SEA Input'!C288="","",'SEA Input'!A288)</f>
        <v/>
      </c>
      <c r="B284" s="309" t="str">
        <f>IF('SEA Input'!C288="","",'SEA Input'!C288)</f>
        <v/>
      </c>
      <c r="C284" s="265" t="str">
        <f>IF(B284="","","C_Neg")</f>
        <v/>
      </c>
      <c r="D284" s="266" t="str">
        <f ca="1">IF($C284="","",INDEX(INDIRECT("MCDAScores_SEA_"&amp;$C284),MATCH('SEA Input'!D288,INDIRECT("SEAScore_"&amp;$C284),0),MATCH(D$3,SEACats,0)))</f>
        <v/>
      </c>
      <c r="E284" s="266" t="str">
        <f ca="1">IF($C284="","",INDEX(INDIRECT("MCDAScores_SEA_"&amp;$C284),MATCH('SEA Input'!E288,INDIRECT("SEAScore_"&amp;$C284),0),MATCH(E$3,SEACats,0)))</f>
        <v/>
      </c>
      <c r="F284" s="266" t="str">
        <f ca="1">IF($C284="","",INDEX(INDIRECT("MCDAScores_SEA_"&amp;$C284),MATCH('SEA Input'!F288,INDIRECT("SEAScore_"&amp;$C284),0),MATCH(F$3,SEACats,0)))</f>
        <v/>
      </c>
      <c r="G284" s="266" t="str">
        <f ca="1">IF($C284="","",INDEX(INDIRECT("MCDAScores_SEA_"&amp;$C284),MATCH('SEA Input'!G288,INDIRECT("SEAScore_"&amp;$C284),0),MATCH(G$3,SEACats,0)))</f>
        <v/>
      </c>
      <c r="H284" s="266" t="str">
        <f ca="1">IF($C284="","",INDEX(INDIRECT("MCDAScores_SEA_"&amp;$C284),MATCH('SEA Input'!H288,INDIRECT("SEAScore_"&amp;$C284),0),MATCH(H$3,SEACats,0)))</f>
        <v/>
      </c>
      <c r="I284" s="266" t="str">
        <f ca="1">IF($C284="","",INDEX(INDIRECT("MCDAScores_SEA_"&amp;$C284),MATCH('SEA Input'!I288,INDIRECT("SEAScore_"&amp;$C284),0),MATCH(I$3,SEACats,0)))</f>
        <v/>
      </c>
      <c r="J284" s="266" t="str">
        <f ca="1">IF($C284="","",INDEX(INDIRECT("MCDAScores_SEA_"&amp;$C284),MATCH('SEA Input'!J288,INDIRECT("SEAScore_"&amp;$C284),0),MATCH(J$3,SEACats,0)))</f>
        <v/>
      </c>
      <c r="K284" s="266" t="str">
        <f ca="1">IF($C284="","",INDEX(INDIRECT("MCDAScores_SEA_"&amp;$C284),MATCH('SEA Input'!K288,INDIRECT("SEAScore_"&amp;$C284),0),MATCH(K$3,SEACats,0)))</f>
        <v/>
      </c>
      <c r="L284" s="266" t="str">
        <f ca="1">IF($C284="","",INDEX(INDIRECT("MCDAScores_SEA_"&amp;$C284),MATCH('SEA Input'!L288,INDIRECT("SEAScore_"&amp;$C284),0),MATCH(L$3,SEACats,0)))</f>
        <v/>
      </c>
      <c r="M284" s="266" t="str">
        <f ca="1">IF($C284="","",INDEX(INDIRECT("MCDAScores_SEA_"&amp;$C284),MATCH('SEA Input'!M288,INDIRECT("SEAScore_"&amp;$C284),0),MATCH(M$3,SEACats,0)))</f>
        <v/>
      </c>
      <c r="N284" s="266" t="str">
        <f ca="1">IF($C284="","",INDEX(INDIRECT("MCDAScores_SEA_"&amp;$C284),MATCH('SEA Input'!N288,INDIRECT("SEAScore_"&amp;$C284),0),MATCH(N$3,SEACats,0)))</f>
        <v/>
      </c>
      <c r="O284" s="266" t="str">
        <f ca="1">IF($C284="","",INDEX(INDIRECT("MCDAScores_SEA_"&amp;$C284),MATCH('SEA Input'!O288,INDIRECT("SEAScore_"&amp;$C284),0),MATCH(O$3,SEACats,0)))</f>
        <v/>
      </c>
      <c r="P284" s="266" t="str">
        <f ca="1">IF($C284="","",INDEX(INDIRECT("MCDAScores_SEA_"&amp;$C284),MATCH('SEA Input'!P288,INDIRECT("SEAScore_"&amp;$C284),0),MATCH(P$3,SEACats,0)))</f>
        <v/>
      </c>
      <c r="Q284" s="266" t="str">
        <f ca="1">IF($C284="","",INDEX(INDIRECT("MCDAScores_SEA_"&amp;$C284),MATCH('SEA Input'!Q288,INDIRECT("SEAScore_"&amp;$C284),0),MATCH(Q$3,SEACats,0)))</f>
        <v/>
      </c>
      <c r="R284" s="266" t="str">
        <f ca="1">IF($C284="","",INDEX(INDIRECT("MCDAScores_SEA_"&amp;$C284),MATCH('SEA Input'!R288,INDIRECT("SEAScore_"&amp;$C284),0),MATCH(R$3,SEACats,0)))</f>
        <v/>
      </c>
      <c r="S284" s="266" t="str">
        <f ca="1">IF($C284="","",INDEX(INDIRECT("MCDAScores_SEA_"&amp;$C284),MATCH('SEA Input'!S288,INDIRECT("SEAScore_"&amp;$C284),0),MATCH(S$3,SEACats,0)))</f>
        <v/>
      </c>
      <c r="T284" s="266" t="str">
        <f ca="1">IF($C284="","",INDEX(INDIRECT("MCDAScores_SEA_"&amp;$C284),MATCH('SEA Input'!T288,INDIRECT("SEAScore_"&amp;$C284),0),MATCH(T$3,SEACats,0)))</f>
        <v/>
      </c>
    </row>
    <row r="285" spans="1:20" x14ac:dyDescent="0.25">
      <c r="A285" s="309"/>
      <c r="B285" s="309"/>
      <c r="C285" s="265" t="str">
        <f>IF(B284="","","C_Pos")</f>
        <v/>
      </c>
      <c r="D285" s="266" t="str">
        <f ca="1">IF($C285="","",INDEX(INDIRECT("MCDAScores_SEA_"&amp;$C285),MATCH('SEA Input'!D289,INDIRECT("SEAScore_"&amp;$C285),0),MATCH(D$3,SEACats,0)))</f>
        <v/>
      </c>
      <c r="E285" s="266" t="str">
        <f ca="1">IF($C285="","",INDEX(INDIRECT("MCDAScores_SEA_"&amp;$C285),MATCH('SEA Input'!E289,INDIRECT("SEAScore_"&amp;$C285),0),MATCH(E$3,SEACats,0)))</f>
        <v/>
      </c>
      <c r="F285" s="266" t="str">
        <f ca="1">IF($C285="","",INDEX(INDIRECT("MCDAScores_SEA_"&amp;$C285),MATCH('SEA Input'!F289,INDIRECT("SEAScore_"&amp;$C285),0),MATCH(F$3,SEACats,0)))</f>
        <v/>
      </c>
      <c r="G285" s="266" t="str">
        <f ca="1">IF($C285="","",INDEX(INDIRECT("MCDAScores_SEA_"&amp;$C285),MATCH('SEA Input'!G289,INDIRECT("SEAScore_"&amp;$C285),0),MATCH(G$3,SEACats,0)))</f>
        <v/>
      </c>
      <c r="H285" s="266" t="str">
        <f ca="1">IF($C285="","",INDEX(INDIRECT("MCDAScores_SEA_"&amp;$C285),MATCH('SEA Input'!H289,INDIRECT("SEAScore_"&amp;$C285),0),MATCH(H$3,SEACats,0)))</f>
        <v/>
      </c>
      <c r="I285" s="266" t="str">
        <f ca="1">IF($C285="","",INDEX(INDIRECT("MCDAScores_SEA_"&amp;$C285),MATCH('SEA Input'!I289,INDIRECT("SEAScore_"&amp;$C285),0),MATCH(I$3,SEACats,0)))</f>
        <v/>
      </c>
      <c r="J285" s="266" t="str">
        <f ca="1">IF($C285="","",INDEX(INDIRECT("MCDAScores_SEA_"&amp;$C285),MATCH('SEA Input'!J289,INDIRECT("SEAScore_"&amp;$C285),0),MATCH(J$3,SEACats,0)))</f>
        <v/>
      </c>
      <c r="K285" s="266" t="str">
        <f ca="1">IF($C285="","",INDEX(INDIRECT("MCDAScores_SEA_"&amp;$C285),MATCH('SEA Input'!K289,INDIRECT("SEAScore_"&amp;$C285),0),MATCH(K$3,SEACats,0)))</f>
        <v/>
      </c>
      <c r="L285" s="266" t="str">
        <f ca="1">IF($C285="","",INDEX(INDIRECT("MCDAScores_SEA_"&amp;$C285),MATCH('SEA Input'!L289,INDIRECT("SEAScore_"&amp;$C285),0),MATCH(L$3,SEACats,0)))</f>
        <v/>
      </c>
      <c r="M285" s="266" t="str">
        <f ca="1">IF($C285="","",INDEX(INDIRECT("MCDAScores_SEA_"&amp;$C285),MATCH('SEA Input'!M289,INDIRECT("SEAScore_"&amp;$C285),0),MATCH(M$3,SEACats,0)))</f>
        <v/>
      </c>
      <c r="N285" s="266" t="str">
        <f ca="1">IF($C285="","",INDEX(INDIRECT("MCDAScores_SEA_"&amp;$C285),MATCH('SEA Input'!N289,INDIRECT("SEAScore_"&amp;$C285),0),MATCH(N$3,SEACats,0)))</f>
        <v/>
      </c>
      <c r="O285" s="266" t="str">
        <f ca="1">IF($C285="","",INDEX(INDIRECT("MCDAScores_SEA_"&amp;$C285),MATCH('SEA Input'!O289,INDIRECT("SEAScore_"&amp;$C285),0),MATCH(O$3,SEACats,0)))</f>
        <v/>
      </c>
      <c r="P285" s="266" t="str">
        <f ca="1">IF($C285="","",INDEX(INDIRECT("MCDAScores_SEA_"&amp;$C285),MATCH('SEA Input'!P289,INDIRECT("SEAScore_"&amp;$C285),0),MATCH(P$3,SEACats,0)))</f>
        <v/>
      </c>
      <c r="Q285" s="266" t="str">
        <f ca="1">IF($C285="","",INDEX(INDIRECT("MCDAScores_SEA_"&amp;$C285),MATCH('SEA Input'!Q289,INDIRECT("SEAScore_"&amp;$C285),0),MATCH(Q$3,SEACats,0)))</f>
        <v/>
      </c>
      <c r="R285" s="266" t="str">
        <f ca="1">IF($C285="","",INDEX(INDIRECT("MCDAScores_SEA_"&amp;$C285),MATCH('SEA Input'!R289,INDIRECT("SEAScore_"&amp;$C285),0),MATCH(R$3,SEACats,0)))</f>
        <v/>
      </c>
      <c r="S285" s="266" t="str">
        <f ca="1">IF($C285="","",INDEX(INDIRECT("MCDAScores_SEA_"&amp;$C285),MATCH('SEA Input'!S289,INDIRECT("SEAScore_"&amp;$C285),0),MATCH(S$3,SEACats,0)))</f>
        <v/>
      </c>
      <c r="T285" s="266" t="str">
        <f ca="1">IF($C285="","",INDEX(INDIRECT("MCDAScores_SEA_"&amp;$C285),MATCH('SEA Input'!T289,INDIRECT("SEAScore_"&amp;$C285),0),MATCH(T$3,SEACats,0)))</f>
        <v/>
      </c>
    </row>
    <row r="286" spans="1:20" x14ac:dyDescent="0.25">
      <c r="A286" s="309"/>
      <c r="B286" s="309"/>
      <c r="C286" s="265" t="str">
        <f>IF(B284="","","O_Neg")</f>
        <v/>
      </c>
      <c r="D286" s="266" t="str">
        <f ca="1">IF($C286="","",INDEX(INDIRECT("MCDAScores_SEA_"&amp;$C286),MATCH('SEA Input'!D290,INDIRECT("SEAScore_"&amp;$C286),0),MATCH(D$3,SEACats,0)))</f>
        <v/>
      </c>
      <c r="E286" s="266" t="str">
        <f ca="1">IF($C286="","",INDEX(INDIRECT("MCDAScores_SEA_"&amp;$C286),MATCH('SEA Input'!E290,INDIRECT("SEAScore_"&amp;$C286),0),MATCH(E$3,SEACats,0)))</f>
        <v/>
      </c>
      <c r="F286" s="266" t="str">
        <f ca="1">IF($C286="","",INDEX(INDIRECT("MCDAScores_SEA_"&amp;$C286),MATCH('SEA Input'!F290,INDIRECT("SEAScore_"&amp;$C286),0),MATCH(F$3,SEACats,0)))</f>
        <v/>
      </c>
      <c r="G286" s="266" t="str">
        <f ca="1">IF($C286="","",INDEX(INDIRECT("MCDAScores_SEA_"&amp;$C286),MATCH('SEA Input'!G290,INDIRECT("SEAScore_"&amp;$C286),0),MATCH(G$3,SEACats,0)))</f>
        <v/>
      </c>
      <c r="H286" s="266" t="str">
        <f ca="1">IF($C286="","",INDEX(INDIRECT("MCDAScores_SEA_"&amp;$C286),MATCH('SEA Input'!H290,INDIRECT("SEAScore_"&amp;$C286),0),MATCH(H$3,SEACats,0)))</f>
        <v/>
      </c>
      <c r="I286" s="266" t="str">
        <f ca="1">IF($C286="","",INDEX(INDIRECT("MCDAScores_SEA_"&amp;$C286),MATCH('SEA Input'!I290,INDIRECT("SEAScore_"&amp;$C286),0),MATCH(I$3,SEACats,0)))</f>
        <v/>
      </c>
      <c r="J286" s="266" t="str">
        <f ca="1">IF($C286="","",INDEX(INDIRECT("MCDAScores_SEA_"&amp;$C286),MATCH('SEA Input'!J290,INDIRECT("SEAScore_"&amp;$C286),0),MATCH(J$3,SEACats,0)))</f>
        <v/>
      </c>
      <c r="K286" s="266" t="str">
        <f ca="1">IF($C286="","",INDEX(INDIRECT("MCDAScores_SEA_"&amp;$C286),MATCH('SEA Input'!K290,INDIRECT("SEAScore_"&amp;$C286),0),MATCH(K$3,SEACats,0)))</f>
        <v/>
      </c>
      <c r="L286" s="266" t="str">
        <f ca="1">IF($C286="","",INDEX(INDIRECT("MCDAScores_SEA_"&amp;$C286),MATCH('SEA Input'!L290,INDIRECT("SEAScore_"&amp;$C286),0),MATCH(L$3,SEACats,0)))</f>
        <v/>
      </c>
      <c r="M286" s="266" t="str">
        <f ca="1">IF($C286="","",INDEX(INDIRECT("MCDAScores_SEA_"&amp;$C286),MATCH('SEA Input'!M290,INDIRECT("SEAScore_"&amp;$C286),0),MATCH(M$3,SEACats,0)))</f>
        <v/>
      </c>
      <c r="N286" s="266" t="str">
        <f ca="1">IF($C286="","",INDEX(INDIRECT("MCDAScores_SEA_"&amp;$C286),MATCH('SEA Input'!N290,INDIRECT("SEAScore_"&amp;$C286),0),MATCH(N$3,SEACats,0)))</f>
        <v/>
      </c>
      <c r="O286" s="266" t="str">
        <f ca="1">IF($C286="","",INDEX(INDIRECT("MCDAScores_SEA_"&amp;$C286),MATCH('SEA Input'!O290,INDIRECT("SEAScore_"&amp;$C286),0),MATCH(O$3,SEACats,0)))</f>
        <v/>
      </c>
      <c r="P286" s="266" t="str">
        <f ca="1">IF($C286="","",INDEX(INDIRECT("MCDAScores_SEA_"&amp;$C286),MATCH('SEA Input'!P290,INDIRECT("SEAScore_"&amp;$C286),0),MATCH(P$3,SEACats,0)))</f>
        <v/>
      </c>
      <c r="Q286" s="266" t="str">
        <f ca="1">IF($C286="","",INDEX(INDIRECT("MCDAScores_SEA_"&amp;$C286),MATCH('SEA Input'!Q290,INDIRECT("SEAScore_"&amp;$C286),0),MATCH(Q$3,SEACats,0)))</f>
        <v/>
      </c>
      <c r="R286" s="266" t="str">
        <f ca="1">IF($C286="","",INDEX(INDIRECT("MCDAScores_SEA_"&amp;$C286),MATCH('SEA Input'!R290,INDIRECT("SEAScore_"&amp;$C286),0),MATCH(R$3,SEACats,0)))</f>
        <v/>
      </c>
      <c r="S286" s="266" t="str">
        <f ca="1">IF($C286="","",INDEX(INDIRECT("MCDAScores_SEA_"&amp;$C286),MATCH('SEA Input'!S290,INDIRECT("SEAScore_"&amp;$C286),0),MATCH(S$3,SEACats,0)))</f>
        <v/>
      </c>
      <c r="T286" s="266" t="str">
        <f ca="1">IF($C286="","",INDEX(INDIRECT("MCDAScores_SEA_"&amp;$C286),MATCH('SEA Input'!T290,INDIRECT("SEAScore_"&amp;$C286),0),MATCH(T$3,SEACats,0)))</f>
        <v/>
      </c>
    </row>
    <row r="287" spans="1:20" x14ac:dyDescent="0.25">
      <c r="A287" s="309"/>
      <c r="B287" s="309"/>
      <c r="C287" s="265" t="str">
        <f>IF(B284="","","O_Pos")</f>
        <v/>
      </c>
      <c r="D287" s="266" t="str">
        <f ca="1">IF($C287="","",INDEX(INDIRECT("MCDAScores_SEA_"&amp;$C287),MATCH('SEA Input'!D291,INDIRECT("SEAScore_"&amp;$C287),0),MATCH(D$3,SEACats,0)))</f>
        <v/>
      </c>
      <c r="E287" s="266" t="str">
        <f ca="1">IF($C287="","",INDEX(INDIRECT("MCDAScores_SEA_"&amp;$C287),MATCH('SEA Input'!E291,INDIRECT("SEAScore_"&amp;$C287),0),MATCH(E$3,SEACats,0)))</f>
        <v/>
      </c>
      <c r="F287" s="266" t="str">
        <f ca="1">IF($C287="","",INDEX(INDIRECT("MCDAScores_SEA_"&amp;$C287),MATCH('SEA Input'!F291,INDIRECT("SEAScore_"&amp;$C287),0),MATCH(F$3,SEACats,0)))</f>
        <v/>
      </c>
      <c r="G287" s="266" t="str">
        <f ca="1">IF($C287="","",INDEX(INDIRECT("MCDAScores_SEA_"&amp;$C287),MATCH('SEA Input'!G291,INDIRECT("SEAScore_"&amp;$C287),0),MATCH(G$3,SEACats,0)))</f>
        <v/>
      </c>
      <c r="H287" s="266" t="str">
        <f ca="1">IF($C287="","",INDEX(INDIRECT("MCDAScores_SEA_"&amp;$C287),MATCH('SEA Input'!H291,INDIRECT("SEAScore_"&amp;$C287),0),MATCH(H$3,SEACats,0)))</f>
        <v/>
      </c>
      <c r="I287" s="266" t="str">
        <f ca="1">IF($C287="","",INDEX(INDIRECT("MCDAScores_SEA_"&amp;$C287),MATCH('SEA Input'!I291,INDIRECT("SEAScore_"&amp;$C287),0),MATCH(I$3,SEACats,0)))</f>
        <v/>
      </c>
      <c r="J287" s="266" t="str">
        <f ca="1">IF($C287="","",INDEX(INDIRECT("MCDAScores_SEA_"&amp;$C287),MATCH('SEA Input'!J291,INDIRECT("SEAScore_"&amp;$C287),0),MATCH(J$3,SEACats,0)))</f>
        <v/>
      </c>
      <c r="K287" s="266" t="str">
        <f ca="1">IF($C287="","",INDEX(INDIRECT("MCDAScores_SEA_"&amp;$C287),MATCH('SEA Input'!K291,INDIRECT("SEAScore_"&amp;$C287),0),MATCH(K$3,SEACats,0)))</f>
        <v/>
      </c>
      <c r="L287" s="266" t="str">
        <f ca="1">IF($C287="","",INDEX(INDIRECT("MCDAScores_SEA_"&amp;$C287),MATCH('SEA Input'!L291,INDIRECT("SEAScore_"&amp;$C287),0),MATCH(L$3,SEACats,0)))</f>
        <v/>
      </c>
      <c r="M287" s="266" t="str">
        <f ca="1">IF($C287="","",INDEX(INDIRECT("MCDAScores_SEA_"&amp;$C287),MATCH('SEA Input'!M291,INDIRECT("SEAScore_"&amp;$C287),0),MATCH(M$3,SEACats,0)))</f>
        <v/>
      </c>
      <c r="N287" s="266" t="str">
        <f ca="1">IF($C287="","",INDEX(INDIRECT("MCDAScores_SEA_"&amp;$C287),MATCH('SEA Input'!N291,INDIRECT("SEAScore_"&amp;$C287),0),MATCH(N$3,SEACats,0)))</f>
        <v/>
      </c>
      <c r="O287" s="266" t="str">
        <f ca="1">IF($C287="","",INDEX(INDIRECT("MCDAScores_SEA_"&amp;$C287),MATCH('SEA Input'!O291,INDIRECT("SEAScore_"&amp;$C287),0),MATCH(O$3,SEACats,0)))</f>
        <v/>
      </c>
      <c r="P287" s="266" t="str">
        <f ca="1">IF($C287="","",INDEX(INDIRECT("MCDAScores_SEA_"&amp;$C287),MATCH('SEA Input'!P291,INDIRECT("SEAScore_"&amp;$C287),0),MATCH(P$3,SEACats,0)))</f>
        <v/>
      </c>
      <c r="Q287" s="266" t="str">
        <f ca="1">IF($C287="","",INDEX(INDIRECT("MCDAScores_SEA_"&amp;$C287),MATCH('SEA Input'!Q291,INDIRECT("SEAScore_"&amp;$C287),0),MATCH(Q$3,SEACats,0)))</f>
        <v/>
      </c>
      <c r="R287" s="266" t="str">
        <f ca="1">IF($C287="","",INDEX(INDIRECT("MCDAScores_SEA_"&amp;$C287),MATCH('SEA Input'!R291,INDIRECT("SEAScore_"&amp;$C287),0),MATCH(R$3,SEACats,0)))</f>
        <v/>
      </c>
      <c r="S287" s="266" t="str">
        <f ca="1">IF($C287="","",INDEX(INDIRECT("MCDAScores_SEA_"&amp;$C287),MATCH('SEA Input'!S291,INDIRECT("SEAScore_"&amp;$C287),0),MATCH(S$3,SEACats,0)))</f>
        <v/>
      </c>
      <c r="T287" s="266" t="str">
        <f ca="1">IF($C287="","",INDEX(INDIRECT("MCDAScores_SEA_"&amp;$C287),MATCH('SEA Input'!T291,INDIRECT("SEAScore_"&amp;$C287),0),MATCH(T$3,SEACats,0)))</f>
        <v/>
      </c>
    </row>
    <row r="288" spans="1:20" x14ac:dyDescent="0.25">
      <c r="A288" s="308" t="str">
        <f>IF('SEA Input'!C292="","",'SEA Input'!A292)</f>
        <v/>
      </c>
      <c r="B288" s="309" t="str">
        <f>IF('SEA Input'!C292="","",'SEA Input'!C292)</f>
        <v/>
      </c>
      <c r="C288" s="265" t="str">
        <f>IF(B288="","","C_Neg")</f>
        <v/>
      </c>
      <c r="D288" s="266" t="str">
        <f ca="1">IF($C288="","",INDEX(INDIRECT("MCDAScores_SEA_"&amp;$C288),MATCH('SEA Input'!D292,INDIRECT("SEAScore_"&amp;$C288),0),MATCH(D$3,SEACats,0)))</f>
        <v/>
      </c>
      <c r="E288" s="266" t="str">
        <f ca="1">IF($C288="","",INDEX(INDIRECT("MCDAScores_SEA_"&amp;$C288),MATCH('SEA Input'!E292,INDIRECT("SEAScore_"&amp;$C288),0),MATCH(E$3,SEACats,0)))</f>
        <v/>
      </c>
      <c r="F288" s="266" t="str">
        <f ca="1">IF($C288="","",INDEX(INDIRECT("MCDAScores_SEA_"&amp;$C288),MATCH('SEA Input'!F292,INDIRECT("SEAScore_"&amp;$C288),0),MATCH(F$3,SEACats,0)))</f>
        <v/>
      </c>
      <c r="G288" s="266" t="str">
        <f ca="1">IF($C288="","",INDEX(INDIRECT("MCDAScores_SEA_"&amp;$C288),MATCH('SEA Input'!G292,INDIRECT("SEAScore_"&amp;$C288),0),MATCH(G$3,SEACats,0)))</f>
        <v/>
      </c>
      <c r="H288" s="266" t="str">
        <f ca="1">IF($C288="","",INDEX(INDIRECT("MCDAScores_SEA_"&amp;$C288),MATCH('SEA Input'!H292,INDIRECT("SEAScore_"&amp;$C288),0),MATCH(H$3,SEACats,0)))</f>
        <v/>
      </c>
      <c r="I288" s="266" t="str">
        <f ca="1">IF($C288="","",INDEX(INDIRECT("MCDAScores_SEA_"&amp;$C288),MATCH('SEA Input'!I292,INDIRECT("SEAScore_"&amp;$C288),0),MATCH(I$3,SEACats,0)))</f>
        <v/>
      </c>
      <c r="J288" s="266" t="str">
        <f ca="1">IF($C288="","",INDEX(INDIRECT("MCDAScores_SEA_"&amp;$C288),MATCH('SEA Input'!J292,INDIRECT("SEAScore_"&amp;$C288),0),MATCH(J$3,SEACats,0)))</f>
        <v/>
      </c>
      <c r="K288" s="266" t="str">
        <f ca="1">IF($C288="","",INDEX(INDIRECT("MCDAScores_SEA_"&amp;$C288),MATCH('SEA Input'!K292,INDIRECT("SEAScore_"&amp;$C288),0),MATCH(K$3,SEACats,0)))</f>
        <v/>
      </c>
      <c r="L288" s="266" t="str">
        <f ca="1">IF($C288="","",INDEX(INDIRECT("MCDAScores_SEA_"&amp;$C288),MATCH('SEA Input'!L292,INDIRECT("SEAScore_"&amp;$C288),0),MATCH(L$3,SEACats,0)))</f>
        <v/>
      </c>
      <c r="M288" s="266" t="str">
        <f ca="1">IF($C288="","",INDEX(INDIRECT("MCDAScores_SEA_"&amp;$C288),MATCH('SEA Input'!M292,INDIRECT("SEAScore_"&amp;$C288),0),MATCH(M$3,SEACats,0)))</f>
        <v/>
      </c>
      <c r="N288" s="266" t="str">
        <f ca="1">IF($C288="","",INDEX(INDIRECT("MCDAScores_SEA_"&amp;$C288),MATCH('SEA Input'!N292,INDIRECT("SEAScore_"&amp;$C288),0),MATCH(N$3,SEACats,0)))</f>
        <v/>
      </c>
      <c r="O288" s="266" t="str">
        <f ca="1">IF($C288="","",INDEX(INDIRECT("MCDAScores_SEA_"&amp;$C288),MATCH('SEA Input'!O292,INDIRECT("SEAScore_"&amp;$C288),0),MATCH(O$3,SEACats,0)))</f>
        <v/>
      </c>
      <c r="P288" s="266" t="str">
        <f ca="1">IF($C288="","",INDEX(INDIRECT("MCDAScores_SEA_"&amp;$C288),MATCH('SEA Input'!P292,INDIRECT("SEAScore_"&amp;$C288),0),MATCH(P$3,SEACats,0)))</f>
        <v/>
      </c>
      <c r="Q288" s="266" t="str">
        <f ca="1">IF($C288="","",INDEX(INDIRECT("MCDAScores_SEA_"&amp;$C288),MATCH('SEA Input'!Q292,INDIRECT("SEAScore_"&amp;$C288),0),MATCH(Q$3,SEACats,0)))</f>
        <v/>
      </c>
      <c r="R288" s="266" t="str">
        <f ca="1">IF($C288="","",INDEX(INDIRECT("MCDAScores_SEA_"&amp;$C288),MATCH('SEA Input'!R292,INDIRECT("SEAScore_"&amp;$C288),0),MATCH(R$3,SEACats,0)))</f>
        <v/>
      </c>
      <c r="S288" s="266" t="str">
        <f ca="1">IF($C288="","",INDEX(INDIRECT("MCDAScores_SEA_"&amp;$C288),MATCH('SEA Input'!S292,INDIRECT("SEAScore_"&amp;$C288),0),MATCH(S$3,SEACats,0)))</f>
        <v/>
      </c>
      <c r="T288" s="266" t="str">
        <f ca="1">IF($C288="","",INDEX(INDIRECT("MCDAScores_SEA_"&amp;$C288),MATCH('SEA Input'!T292,INDIRECT("SEAScore_"&amp;$C288),0),MATCH(T$3,SEACats,0)))</f>
        <v/>
      </c>
    </row>
    <row r="289" spans="1:20" x14ac:dyDescent="0.25">
      <c r="A289" s="309"/>
      <c r="B289" s="309"/>
      <c r="C289" s="265" t="str">
        <f>IF(B288="","","C_Pos")</f>
        <v/>
      </c>
      <c r="D289" s="266" t="str">
        <f ca="1">IF($C289="","",INDEX(INDIRECT("MCDAScores_SEA_"&amp;$C289),MATCH('SEA Input'!D293,INDIRECT("SEAScore_"&amp;$C289),0),MATCH(D$3,SEACats,0)))</f>
        <v/>
      </c>
      <c r="E289" s="266" t="str">
        <f ca="1">IF($C289="","",INDEX(INDIRECT("MCDAScores_SEA_"&amp;$C289),MATCH('SEA Input'!E293,INDIRECT("SEAScore_"&amp;$C289),0),MATCH(E$3,SEACats,0)))</f>
        <v/>
      </c>
      <c r="F289" s="266" t="str">
        <f ca="1">IF($C289="","",INDEX(INDIRECT("MCDAScores_SEA_"&amp;$C289),MATCH('SEA Input'!F293,INDIRECT("SEAScore_"&amp;$C289),0),MATCH(F$3,SEACats,0)))</f>
        <v/>
      </c>
      <c r="G289" s="266" t="str">
        <f ca="1">IF($C289="","",INDEX(INDIRECT("MCDAScores_SEA_"&amp;$C289),MATCH('SEA Input'!G293,INDIRECT("SEAScore_"&amp;$C289),0),MATCH(G$3,SEACats,0)))</f>
        <v/>
      </c>
      <c r="H289" s="266" t="str">
        <f ca="1">IF($C289="","",INDEX(INDIRECT("MCDAScores_SEA_"&amp;$C289),MATCH('SEA Input'!H293,INDIRECT("SEAScore_"&amp;$C289),0),MATCH(H$3,SEACats,0)))</f>
        <v/>
      </c>
      <c r="I289" s="266" t="str">
        <f ca="1">IF($C289="","",INDEX(INDIRECT("MCDAScores_SEA_"&amp;$C289),MATCH('SEA Input'!I293,INDIRECT("SEAScore_"&amp;$C289),0),MATCH(I$3,SEACats,0)))</f>
        <v/>
      </c>
      <c r="J289" s="266" t="str">
        <f ca="1">IF($C289="","",INDEX(INDIRECT("MCDAScores_SEA_"&amp;$C289),MATCH('SEA Input'!J293,INDIRECT("SEAScore_"&amp;$C289),0),MATCH(J$3,SEACats,0)))</f>
        <v/>
      </c>
      <c r="K289" s="266" t="str">
        <f ca="1">IF($C289="","",INDEX(INDIRECT("MCDAScores_SEA_"&amp;$C289),MATCH('SEA Input'!K293,INDIRECT("SEAScore_"&amp;$C289),0),MATCH(K$3,SEACats,0)))</f>
        <v/>
      </c>
      <c r="L289" s="266" t="str">
        <f ca="1">IF($C289="","",INDEX(INDIRECT("MCDAScores_SEA_"&amp;$C289),MATCH('SEA Input'!L293,INDIRECT("SEAScore_"&amp;$C289),0),MATCH(L$3,SEACats,0)))</f>
        <v/>
      </c>
      <c r="M289" s="266" t="str">
        <f ca="1">IF($C289="","",INDEX(INDIRECT("MCDAScores_SEA_"&amp;$C289),MATCH('SEA Input'!M293,INDIRECT("SEAScore_"&amp;$C289),0),MATCH(M$3,SEACats,0)))</f>
        <v/>
      </c>
      <c r="N289" s="266" t="str">
        <f ca="1">IF($C289="","",INDEX(INDIRECT("MCDAScores_SEA_"&amp;$C289),MATCH('SEA Input'!N293,INDIRECT("SEAScore_"&amp;$C289),0),MATCH(N$3,SEACats,0)))</f>
        <v/>
      </c>
      <c r="O289" s="266" t="str">
        <f ca="1">IF($C289="","",INDEX(INDIRECT("MCDAScores_SEA_"&amp;$C289),MATCH('SEA Input'!O293,INDIRECT("SEAScore_"&amp;$C289),0),MATCH(O$3,SEACats,0)))</f>
        <v/>
      </c>
      <c r="P289" s="266" t="str">
        <f ca="1">IF($C289="","",INDEX(INDIRECT("MCDAScores_SEA_"&amp;$C289),MATCH('SEA Input'!P293,INDIRECT("SEAScore_"&amp;$C289),0),MATCH(P$3,SEACats,0)))</f>
        <v/>
      </c>
      <c r="Q289" s="266" t="str">
        <f ca="1">IF($C289="","",INDEX(INDIRECT("MCDAScores_SEA_"&amp;$C289),MATCH('SEA Input'!Q293,INDIRECT("SEAScore_"&amp;$C289),0),MATCH(Q$3,SEACats,0)))</f>
        <v/>
      </c>
      <c r="R289" s="266" t="str">
        <f ca="1">IF($C289="","",INDEX(INDIRECT("MCDAScores_SEA_"&amp;$C289),MATCH('SEA Input'!R293,INDIRECT("SEAScore_"&amp;$C289),0),MATCH(R$3,SEACats,0)))</f>
        <v/>
      </c>
      <c r="S289" s="266" t="str">
        <f ca="1">IF($C289="","",INDEX(INDIRECT("MCDAScores_SEA_"&amp;$C289),MATCH('SEA Input'!S293,INDIRECT("SEAScore_"&amp;$C289),0),MATCH(S$3,SEACats,0)))</f>
        <v/>
      </c>
      <c r="T289" s="266" t="str">
        <f ca="1">IF($C289="","",INDEX(INDIRECT("MCDAScores_SEA_"&amp;$C289),MATCH('SEA Input'!T293,INDIRECT("SEAScore_"&amp;$C289),0),MATCH(T$3,SEACats,0)))</f>
        <v/>
      </c>
    </row>
    <row r="290" spans="1:20" x14ac:dyDescent="0.25">
      <c r="A290" s="309"/>
      <c r="B290" s="309"/>
      <c r="C290" s="265" t="str">
        <f>IF(B288="","","O_Neg")</f>
        <v/>
      </c>
      <c r="D290" s="266" t="str">
        <f ca="1">IF($C290="","",INDEX(INDIRECT("MCDAScores_SEA_"&amp;$C290),MATCH('SEA Input'!D294,INDIRECT("SEAScore_"&amp;$C290),0),MATCH(D$3,SEACats,0)))</f>
        <v/>
      </c>
      <c r="E290" s="266" t="str">
        <f ca="1">IF($C290="","",INDEX(INDIRECT("MCDAScores_SEA_"&amp;$C290),MATCH('SEA Input'!E294,INDIRECT("SEAScore_"&amp;$C290),0),MATCH(E$3,SEACats,0)))</f>
        <v/>
      </c>
      <c r="F290" s="266" t="str">
        <f ca="1">IF($C290="","",INDEX(INDIRECT("MCDAScores_SEA_"&amp;$C290),MATCH('SEA Input'!F294,INDIRECT("SEAScore_"&amp;$C290),0),MATCH(F$3,SEACats,0)))</f>
        <v/>
      </c>
      <c r="G290" s="266" t="str">
        <f ca="1">IF($C290="","",INDEX(INDIRECT("MCDAScores_SEA_"&amp;$C290),MATCH('SEA Input'!G294,INDIRECT("SEAScore_"&amp;$C290),0),MATCH(G$3,SEACats,0)))</f>
        <v/>
      </c>
      <c r="H290" s="266" t="str">
        <f ca="1">IF($C290="","",INDEX(INDIRECT("MCDAScores_SEA_"&amp;$C290),MATCH('SEA Input'!H294,INDIRECT("SEAScore_"&amp;$C290),0),MATCH(H$3,SEACats,0)))</f>
        <v/>
      </c>
      <c r="I290" s="266" t="str">
        <f ca="1">IF($C290="","",INDEX(INDIRECT("MCDAScores_SEA_"&amp;$C290),MATCH('SEA Input'!I294,INDIRECT("SEAScore_"&amp;$C290),0),MATCH(I$3,SEACats,0)))</f>
        <v/>
      </c>
      <c r="J290" s="266" t="str">
        <f ca="1">IF($C290="","",INDEX(INDIRECT("MCDAScores_SEA_"&amp;$C290),MATCH('SEA Input'!J294,INDIRECT("SEAScore_"&amp;$C290),0),MATCH(J$3,SEACats,0)))</f>
        <v/>
      </c>
      <c r="K290" s="266" t="str">
        <f ca="1">IF($C290="","",INDEX(INDIRECT("MCDAScores_SEA_"&amp;$C290),MATCH('SEA Input'!K294,INDIRECT("SEAScore_"&amp;$C290),0),MATCH(K$3,SEACats,0)))</f>
        <v/>
      </c>
      <c r="L290" s="266" t="str">
        <f ca="1">IF($C290="","",INDEX(INDIRECT("MCDAScores_SEA_"&amp;$C290),MATCH('SEA Input'!L294,INDIRECT("SEAScore_"&amp;$C290),0),MATCH(L$3,SEACats,0)))</f>
        <v/>
      </c>
      <c r="M290" s="266" t="str">
        <f ca="1">IF($C290="","",INDEX(INDIRECT("MCDAScores_SEA_"&amp;$C290),MATCH('SEA Input'!M294,INDIRECT("SEAScore_"&amp;$C290),0),MATCH(M$3,SEACats,0)))</f>
        <v/>
      </c>
      <c r="N290" s="266" t="str">
        <f ca="1">IF($C290="","",INDEX(INDIRECT("MCDAScores_SEA_"&amp;$C290),MATCH('SEA Input'!N294,INDIRECT("SEAScore_"&amp;$C290),0),MATCH(N$3,SEACats,0)))</f>
        <v/>
      </c>
      <c r="O290" s="266" t="str">
        <f ca="1">IF($C290="","",INDEX(INDIRECT("MCDAScores_SEA_"&amp;$C290),MATCH('SEA Input'!O294,INDIRECT("SEAScore_"&amp;$C290),0),MATCH(O$3,SEACats,0)))</f>
        <v/>
      </c>
      <c r="P290" s="266" t="str">
        <f ca="1">IF($C290="","",INDEX(INDIRECT("MCDAScores_SEA_"&amp;$C290),MATCH('SEA Input'!P294,INDIRECT("SEAScore_"&amp;$C290),0),MATCH(P$3,SEACats,0)))</f>
        <v/>
      </c>
      <c r="Q290" s="266" t="str">
        <f ca="1">IF($C290="","",INDEX(INDIRECT("MCDAScores_SEA_"&amp;$C290),MATCH('SEA Input'!Q294,INDIRECT("SEAScore_"&amp;$C290),0),MATCH(Q$3,SEACats,0)))</f>
        <v/>
      </c>
      <c r="R290" s="266" t="str">
        <f ca="1">IF($C290="","",INDEX(INDIRECT("MCDAScores_SEA_"&amp;$C290),MATCH('SEA Input'!R294,INDIRECT("SEAScore_"&amp;$C290),0),MATCH(R$3,SEACats,0)))</f>
        <v/>
      </c>
      <c r="S290" s="266" t="str">
        <f ca="1">IF($C290="","",INDEX(INDIRECT("MCDAScores_SEA_"&amp;$C290),MATCH('SEA Input'!S294,INDIRECT("SEAScore_"&amp;$C290),0),MATCH(S$3,SEACats,0)))</f>
        <v/>
      </c>
      <c r="T290" s="266" t="str">
        <f ca="1">IF($C290="","",INDEX(INDIRECT("MCDAScores_SEA_"&amp;$C290),MATCH('SEA Input'!T294,INDIRECT("SEAScore_"&amp;$C290),0),MATCH(T$3,SEACats,0)))</f>
        <v/>
      </c>
    </row>
    <row r="291" spans="1:20" x14ac:dyDescent="0.25">
      <c r="A291" s="309"/>
      <c r="B291" s="309"/>
      <c r="C291" s="265" t="str">
        <f>IF(B288="","","O_Pos")</f>
        <v/>
      </c>
      <c r="D291" s="266" t="str">
        <f ca="1">IF($C291="","",INDEX(INDIRECT("MCDAScores_SEA_"&amp;$C291),MATCH('SEA Input'!D295,INDIRECT("SEAScore_"&amp;$C291),0),MATCH(D$3,SEACats,0)))</f>
        <v/>
      </c>
      <c r="E291" s="266" t="str">
        <f ca="1">IF($C291="","",INDEX(INDIRECT("MCDAScores_SEA_"&amp;$C291),MATCH('SEA Input'!E295,INDIRECT("SEAScore_"&amp;$C291),0),MATCH(E$3,SEACats,0)))</f>
        <v/>
      </c>
      <c r="F291" s="266" t="str">
        <f ca="1">IF($C291="","",INDEX(INDIRECT("MCDAScores_SEA_"&amp;$C291),MATCH('SEA Input'!F295,INDIRECT("SEAScore_"&amp;$C291),0),MATCH(F$3,SEACats,0)))</f>
        <v/>
      </c>
      <c r="G291" s="266" t="str">
        <f ca="1">IF($C291="","",INDEX(INDIRECT("MCDAScores_SEA_"&amp;$C291),MATCH('SEA Input'!G295,INDIRECT("SEAScore_"&amp;$C291),0),MATCH(G$3,SEACats,0)))</f>
        <v/>
      </c>
      <c r="H291" s="266" t="str">
        <f ca="1">IF($C291="","",INDEX(INDIRECT("MCDAScores_SEA_"&amp;$C291),MATCH('SEA Input'!H295,INDIRECT("SEAScore_"&amp;$C291),0),MATCH(H$3,SEACats,0)))</f>
        <v/>
      </c>
      <c r="I291" s="266" t="str">
        <f ca="1">IF($C291="","",INDEX(INDIRECT("MCDAScores_SEA_"&amp;$C291),MATCH('SEA Input'!I295,INDIRECT("SEAScore_"&amp;$C291),0),MATCH(I$3,SEACats,0)))</f>
        <v/>
      </c>
      <c r="J291" s="266" t="str">
        <f ca="1">IF($C291="","",INDEX(INDIRECT("MCDAScores_SEA_"&amp;$C291),MATCH('SEA Input'!J295,INDIRECT("SEAScore_"&amp;$C291),0),MATCH(J$3,SEACats,0)))</f>
        <v/>
      </c>
      <c r="K291" s="266" t="str">
        <f ca="1">IF($C291="","",INDEX(INDIRECT("MCDAScores_SEA_"&amp;$C291),MATCH('SEA Input'!K295,INDIRECT("SEAScore_"&amp;$C291),0),MATCH(K$3,SEACats,0)))</f>
        <v/>
      </c>
      <c r="L291" s="266" t="str">
        <f ca="1">IF($C291="","",INDEX(INDIRECT("MCDAScores_SEA_"&amp;$C291),MATCH('SEA Input'!L295,INDIRECT("SEAScore_"&amp;$C291),0),MATCH(L$3,SEACats,0)))</f>
        <v/>
      </c>
      <c r="M291" s="266" t="str">
        <f ca="1">IF($C291="","",INDEX(INDIRECT("MCDAScores_SEA_"&amp;$C291),MATCH('SEA Input'!M295,INDIRECT("SEAScore_"&amp;$C291),0),MATCH(M$3,SEACats,0)))</f>
        <v/>
      </c>
      <c r="N291" s="266" t="str">
        <f ca="1">IF($C291="","",INDEX(INDIRECT("MCDAScores_SEA_"&amp;$C291),MATCH('SEA Input'!N295,INDIRECT("SEAScore_"&amp;$C291),0),MATCH(N$3,SEACats,0)))</f>
        <v/>
      </c>
      <c r="O291" s="266" t="str">
        <f ca="1">IF($C291="","",INDEX(INDIRECT("MCDAScores_SEA_"&amp;$C291),MATCH('SEA Input'!O295,INDIRECT("SEAScore_"&amp;$C291),0),MATCH(O$3,SEACats,0)))</f>
        <v/>
      </c>
      <c r="P291" s="266" t="str">
        <f ca="1">IF($C291="","",INDEX(INDIRECT("MCDAScores_SEA_"&amp;$C291),MATCH('SEA Input'!P295,INDIRECT("SEAScore_"&amp;$C291),0),MATCH(P$3,SEACats,0)))</f>
        <v/>
      </c>
      <c r="Q291" s="266" t="str">
        <f ca="1">IF($C291="","",INDEX(INDIRECT("MCDAScores_SEA_"&amp;$C291),MATCH('SEA Input'!Q295,INDIRECT("SEAScore_"&amp;$C291),0),MATCH(Q$3,SEACats,0)))</f>
        <v/>
      </c>
      <c r="R291" s="266" t="str">
        <f ca="1">IF($C291="","",INDEX(INDIRECT("MCDAScores_SEA_"&amp;$C291),MATCH('SEA Input'!R295,INDIRECT("SEAScore_"&amp;$C291),0),MATCH(R$3,SEACats,0)))</f>
        <v/>
      </c>
      <c r="S291" s="266" t="str">
        <f ca="1">IF($C291="","",INDEX(INDIRECT("MCDAScores_SEA_"&amp;$C291),MATCH('SEA Input'!S295,INDIRECT("SEAScore_"&amp;$C291),0),MATCH(S$3,SEACats,0)))</f>
        <v/>
      </c>
      <c r="T291" s="266" t="str">
        <f ca="1">IF($C291="","",INDEX(INDIRECT("MCDAScores_SEA_"&amp;$C291),MATCH('SEA Input'!T295,INDIRECT("SEAScore_"&amp;$C291),0),MATCH(T$3,SEACats,0)))</f>
        <v/>
      </c>
    </row>
    <row r="292" spans="1:20" x14ac:dyDescent="0.25">
      <c r="A292" s="308" t="str">
        <f>IF('SEA Input'!C296="","",'SEA Input'!A296)</f>
        <v/>
      </c>
      <c r="B292" s="309" t="str">
        <f>IF('SEA Input'!C296="","",'SEA Input'!C296)</f>
        <v/>
      </c>
      <c r="C292" s="265" t="str">
        <f>IF(B292="","","C_Neg")</f>
        <v/>
      </c>
      <c r="D292" s="266" t="str">
        <f ca="1">IF($C292="","",INDEX(INDIRECT("MCDAScores_SEA_"&amp;$C292),MATCH('SEA Input'!D296,INDIRECT("SEAScore_"&amp;$C292),0),MATCH(D$3,SEACats,0)))</f>
        <v/>
      </c>
      <c r="E292" s="266" t="str">
        <f ca="1">IF($C292="","",INDEX(INDIRECT("MCDAScores_SEA_"&amp;$C292),MATCH('SEA Input'!E296,INDIRECT("SEAScore_"&amp;$C292),0),MATCH(E$3,SEACats,0)))</f>
        <v/>
      </c>
      <c r="F292" s="266" t="str">
        <f ca="1">IF($C292="","",INDEX(INDIRECT("MCDAScores_SEA_"&amp;$C292),MATCH('SEA Input'!F296,INDIRECT("SEAScore_"&amp;$C292),0),MATCH(F$3,SEACats,0)))</f>
        <v/>
      </c>
      <c r="G292" s="266" t="str">
        <f ca="1">IF($C292="","",INDEX(INDIRECT("MCDAScores_SEA_"&amp;$C292),MATCH('SEA Input'!G296,INDIRECT("SEAScore_"&amp;$C292),0),MATCH(G$3,SEACats,0)))</f>
        <v/>
      </c>
      <c r="H292" s="266" t="str">
        <f ca="1">IF($C292="","",INDEX(INDIRECT("MCDAScores_SEA_"&amp;$C292),MATCH('SEA Input'!H296,INDIRECT("SEAScore_"&amp;$C292),0),MATCH(H$3,SEACats,0)))</f>
        <v/>
      </c>
      <c r="I292" s="266" t="str">
        <f ca="1">IF($C292="","",INDEX(INDIRECT("MCDAScores_SEA_"&amp;$C292),MATCH('SEA Input'!I296,INDIRECT("SEAScore_"&amp;$C292),0),MATCH(I$3,SEACats,0)))</f>
        <v/>
      </c>
      <c r="J292" s="266" t="str">
        <f ca="1">IF($C292="","",INDEX(INDIRECT("MCDAScores_SEA_"&amp;$C292),MATCH('SEA Input'!J296,INDIRECT("SEAScore_"&amp;$C292),0),MATCH(J$3,SEACats,0)))</f>
        <v/>
      </c>
      <c r="K292" s="266" t="str">
        <f ca="1">IF($C292="","",INDEX(INDIRECT("MCDAScores_SEA_"&amp;$C292),MATCH('SEA Input'!K296,INDIRECT("SEAScore_"&amp;$C292),0),MATCH(K$3,SEACats,0)))</f>
        <v/>
      </c>
      <c r="L292" s="266" t="str">
        <f ca="1">IF($C292="","",INDEX(INDIRECT("MCDAScores_SEA_"&amp;$C292),MATCH('SEA Input'!L296,INDIRECT("SEAScore_"&amp;$C292),0),MATCH(L$3,SEACats,0)))</f>
        <v/>
      </c>
      <c r="M292" s="266" t="str">
        <f ca="1">IF($C292="","",INDEX(INDIRECT("MCDAScores_SEA_"&amp;$C292),MATCH('SEA Input'!M296,INDIRECT("SEAScore_"&amp;$C292),0),MATCH(M$3,SEACats,0)))</f>
        <v/>
      </c>
      <c r="N292" s="266" t="str">
        <f ca="1">IF($C292="","",INDEX(INDIRECT("MCDAScores_SEA_"&amp;$C292),MATCH('SEA Input'!N296,INDIRECT("SEAScore_"&amp;$C292),0),MATCH(N$3,SEACats,0)))</f>
        <v/>
      </c>
      <c r="O292" s="266" t="str">
        <f ca="1">IF($C292="","",INDEX(INDIRECT("MCDAScores_SEA_"&amp;$C292),MATCH('SEA Input'!O296,INDIRECT("SEAScore_"&amp;$C292),0),MATCH(O$3,SEACats,0)))</f>
        <v/>
      </c>
      <c r="P292" s="266" t="str">
        <f ca="1">IF($C292="","",INDEX(INDIRECT("MCDAScores_SEA_"&amp;$C292),MATCH('SEA Input'!P296,INDIRECT("SEAScore_"&amp;$C292),0),MATCH(P$3,SEACats,0)))</f>
        <v/>
      </c>
      <c r="Q292" s="266" t="str">
        <f ca="1">IF($C292="","",INDEX(INDIRECT("MCDAScores_SEA_"&amp;$C292),MATCH('SEA Input'!Q296,INDIRECT("SEAScore_"&amp;$C292),0),MATCH(Q$3,SEACats,0)))</f>
        <v/>
      </c>
      <c r="R292" s="266" t="str">
        <f ca="1">IF($C292="","",INDEX(INDIRECT("MCDAScores_SEA_"&amp;$C292),MATCH('SEA Input'!R296,INDIRECT("SEAScore_"&amp;$C292),0),MATCH(R$3,SEACats,0)))</f>
        <v/>
      </c>
      <c r="S292" s="266" t="str">
        <f ca="1">IF($C292="","",INDEX(INDIRECT("MCDAScores_SEA_"&amp;$C292),MATCH('SEA Input'!S296,INDIRECT("SEAScore_"&amp;$C292),0),MATCH(S$3,SEACats,0)))</f>
        <v/>
      </c>
      <c r="T292" s="266" t="str">
        <f ca="1">IF($C292="","",INDEX(INDIRECT("MCDAScores_SEA_"&amp;$C292),MATCH('SEA Input'!T296,INDIRECT("SEAScore_"&amp;$C292),0),MATCH(T$3,SEACats,0)))</f>
        <v/>
      </c>
    </row>
    <row r="293" spans="1:20" x14ac:dyDescent="0.25">
      <c r="A293" s="309"/>
      <c r="B293" s="309"/>
      <c r="C293" s="265" t="str">
        <f>IF(B292="","","C_Pos")</f>
        <v/>
      </c>
      <c r="D293" s="266" t="str">
        <f ca="1">IF($C293="","",INDEX(INDIRECT("MCDAScores_SEA_"&amp;$C293),MATCH('SEA Input'!D297,INDIRECT("SEAScore_"&amp;$C293),0),MATCH(D$3,SEACats,0)))</f>
        <v/>
      </c>
      <c r="E293" s="266" t="str">
        <f ca="1">IF($C293="","",INDEX(INDIRECT("MCDAScores_SEA_"&amp;$C293),MATCH('SEA Input'!E297,INDIRECT("SEAScore_"&amp;$C293),0),MATCH(E$3,SEACats,0)))</f>
        <v/>
      </c>
      <c r="F293" s="266" t="str">
        <f ca="1">IF($C293="","",INDEX(INDIRECT("MCDAScores_SEA_"&amp;$C293),MATCH('SEA Input'!F297,INDIRECT("SEAScore_"&amp;$C293),0),MATCH(F$3,SEACats,0)))</f>
        <v/>
      </c>
      <c r="G293" s="266" t="str">
        <f ca="1">IF($C293="","",INDEX(INDIRECT("MCDAScores_SEA_"&amp;$C293),MATCH('SEA Input'!G297,INDIRECT("SEAScore_"&amp;$C293),0),MATCH(G$3,SEACats,0)))</f>
        <v/>
      </c>
      <c r="H293" s="266" t="str">
        <f ca="1">IF($C293="","",INDEX(INDIRECT("MCDAScores_SEA_"&amp;$C293),MATCH('SEA Input'!H297,INDIRECT("SEAScore_"&amp;$C293),0),MATCH(H$3,SEACats,0)))</f>
        <v/>
      </c>
      <c r="I293" s="266" t="str">
        <f ca="1">IF($C293="","",INDEX(INDIRECT("MCDAScores_SEA_"&amp;$C293),MATCH('SEA Input'!I297,INDIRECT("SEAScore_"&amp;$C293),0),MATCH(I$3,SEACats,0)))</f>
        <v/>
      </c>
      <c r="J293" s="266" t="str">
        <f ca="1">IF($C293="","",INDEX(INDIRECT("MCDAScores_SEA_"&amp;$C293),MATCH('SEA Input'!J297,INDIRECT("SEAScore_"&amp;$C293),0),MATCH(J$3,SEACats,0)))</f>
        <v/>
      </c>
      <c r="K293" s="266" t="str">
        <f ca="1">IF($C293="","",INDEX(INDIRECT("MCDAScores_SEA_"&amp;$C293),MATCH('SEA Input'!K297,INDIRECT("SEAScore_"&amp;$C293),0),MATCH(K$3,SEACats,0)))</f>
        <v/>
      </c>
      <c r="L293" s="266" t="str">
        <f ca="1">IF($C293="","",INDEX(INDIRECT("MCDAScores_SEA_"&amp;$C293),MATCH('SEA Input'!L297,INDIRECT("SEAScore_"&amp;$C293),0),MATCH(L$3,SEACats,0)))</f>
        <v/>
      </c>
      <c r="M293" s="266" t="str">
        <f ca="1">IF($C293="","",INDEX(INDIRECT("MCDAScores_SEA_"&amp;$C293),MATCH('SEA Input'!M297,INDIRECT("SEAScore_"&amp;$C293),0),MATCH(M$3,SEACats,0)))</f>
        <v/>
      </c>
      <c r="N293" s="266" t="str">
        <f ca="1">IF($C293="","",INDEX(INDIRECT("MCDAScores_SEA_"&amp;$C293),MATCH('SEA Input'!N297,INDIRECT("SEAScore_"&amp;$C293),0),MATCH(N$3,SEACats,0)))</f>
        <v/>
      </c>
      <c r="O293" s="266" t="str">
        <f ca="1">IF($C293="","",INDEX(INDIRECT("MCDAScores_SEA_"&amp;$C293),MATCH('SEA Input'!O297,INDIRECT("SEAScore_"&amp;$C293),0),MATCH(O$3,SEACats,0)))</f>
        <v/>
      </c>
      <c r="P293" s="266" t="str">
        <f ca="1">IF($C293="","",INDEX(INDIRECT("MCDAScores_SEA_"&amp;$C293),MATCH('SEA Input'!P297,INDIRECT("SEAScore_"&amp;$C293),0),MATCH(P$3,SEACats,0)))</f>
        <v/>
      </c>
      <c r="Q293" s="266" t="str">
        <f ca="1">IF($C293="","",INDEX(INDIRECT("MCDAScores_SEA_"&amp;$C293),MATCH('SEA Input'!Q297,INDIRECT("SEAScore_"&amp;$C293),0),MATCH(Q$3,SEACats,0)))</f>
        <v/>
      </c>
      <c r="R293" s="266" t="str">
        <f ca="1">IF($C293="","",INDEX(INDIRECT("MCDAScores_SEA_"&amp;$C293),MATCH('SEA Input'!R297,INDIRECT("SEAScore_"&amp;$C293),0),MATCH(R$3,SEACats,0)))</f>
        <v/>
      </c>
      <c r="S293" s="266" t="str">
        <f ca="1">IF($C293="","",INDEX(INDIRECT("MCDAScores_SEA_"&amp;$C293),MATCH('SEA Input'!S297,INDIRECT("SEAScore_"&amp;$C293),0),MATCH(S$3,SEACats,0)))</f>
        <v/>
      </c>
      <c r="T293" s="266" t="str">
        <f ca="1">IF($C293="","",INDEX(INDIRECT("MCDAScores_SEA_"&amp;$C293),MATCH('SEA Input'!T297,INDIRECT("SEAScore_"&amp;$C293),0),MATCH(T$3,SEACats,0)))</f>
        <v/>
      </c>
    </row>
    <row r="294" spans="1:20" x14ac:dyDescent="0.25">
      <c r="A294" s="309"/>
      <c r="B294" s="309"/>
      <c r="C294" s="265" t="str">
        <f>IF(B292="","","O_Neg")</f>
        <v/>
      </c>
      <c r="D294" s="266" t="str">
        <f ca="1">IF($C294="","",INDEX(INDIRECT("MCDAScores_SEA_"&amp;$C294),MATCH('SEA Input'!D298,INDIRECT("SEAScore_"&amp;$C294),0),MATCH(D$3,SEACats,0)))</f>
        <v/>
      </c>
      <c r="E294" s="266" t="str">
        <f ca="1">IF($C294="","",INDEX(INDIRECT("MCDAScores_SEA_"&amp;$C294),MATCH('SEA Input'!E298,INDIRECT("SEAScore_"&amp;$C294),0),MATCH(E$3,SEACats,0)))</f>
        <v/>
      </c>
      <c r="F294" s="266" t="str">
        <f ca="1">IF($C294="","",INDEX(INDIRECT("MCDAScores_SEA_"&amp;$C294),MATCH('SEA Input'!F298,INDIRECT("SEAScore_"&amp;$C294),0),MATCH(F$3,SEACats,0)))</f>
        <v/>
      </c>
      <c r="G294" s="266" t="str">
        <f ca="1">IF($C294="","",INDEX(INDIRECT("MCDAScores_SEA_"&amp;$C294),MATCH('SEA Input'!G298,INDIRECT("SEAScore_"&amp;$C294),0),MATCH(G$3,SEACats,0)))</f>
        <v/>
      </c>
      <c r="H294" s="266" t="str">
        <f ca="1">IF($C294="","",INDEX(INDIRECT("MCDAScores_SEA_"&amp;$C294),MATCH('SEA Input'!H298,INDIRECT("SEAScore_"&amp;$C294),0),MATCH(H$3,SEACats,0)))</f>
        <v/>
      </c>
      <c r="I294" s="266" t="str">
        <f ca="1">IF($C294="","",INDEX(INDIRECT("MCDAScores_SEA_"&amp;$C294),MATCH('SEA Input'!I298,INDIRECT("SEAScore_"&amp;$C294),0),MATCH(I$3,SEACats,0)))</f>
        <v/>
      </c>
      <c r="J294" s="266" t="str">
        <f ca="1">IF($C294="","",INDEX(INDIRECT("MCDAScores_SEA_"&amp;$C294),MATCH('SEA Input'!J298,INDIRECT("SEAScore_"&amp;$C294),0),MATCH(J$3,SEACats,0)))</f>
        <v/>
      </c>
      <c r="K294" s="266" t="str">
        <f ca="1">IF($C294="","",INDEX(INDIRECT("MCDAScores_SEA_"&amp;$C294),MATCH('SEA Input'!K298,INDIRECT("SEAScore_"&amp;$C294),0),MATCH(K$3,SEACats,0)))</f>
        <v/>
      </c>
      <c r="L294" s="266" t="str">
        <f ca="1">IF($C294="","",INDEX(INDIRECT("MCDAScores_SEA_"&amp;$C294),MATCH('SEA Input'!L298,INDIRECT("SEAScore_"&amp;$C294),0),MATCH(L$3,SEACats,0)))</f>
        <v/>
      </c>
      <c r="M294" s="266" t="str">
        <f ca="1">IF($C294="","",INDEX(INDIRECT("MCDAScores_SEA_"&amp;$C294),MATCH('SEA Input'!M298,INDIRECT("SEAScore_"&amp;$C294),0),MATCH(M$3,SEACats,0)))</f>
        <v/>
      </c>
      <c r="N294" s="266" t="str">
        <f ca="1">IF($C294="","",INDEX(INDIRECT("MCDAScores_SEA_"&amp;$C294),MATCH('SEA Input'!N298,INDIRECT("SEAScore_"&amp;$C294),0),MATCH(N$3,SEACats,0)))</f>
        <v/>
      </c>
      <c r="O294" s="266" t="str">
        <f ca="1">IF($C294="","",INDEX(INDIRECT("MCDAScores_SEA_"&amp;$C294),MATCH('SEA Input'!O298,INDIRECT("SEAScore_"&amp;$C294),0),MATCH(O$3,SEACats,0)))</f>
        <v/>
      </c>
      <c r="P294" s="266" t="str">
        <f ca="1">IF($C294="","",INDEX(INDIRECT("MCDAScores_SEA_"&amp;$C294),MATCH('SEA Input'!P298,INDIRECT("SEAScore_"&amp;$C294),0),MATCH(P$3,SEACats,0)))</f>
        <v/>
      </c>
      <c r="Q294" s="266" t="str">
        <f ca="1">IF($C294="","",INDEX(INDIRECT("MCDAScores_SEA_"&amp;$C294),MATCH('SEA Input'!Q298,INDIRECT("SEAScore_"&amp;$C294),0),MATCH(Q$3,SEACats,0)))</f>
        <v/>
      </c>
      <c r="R294" s="266" t="str">
        <f ca="1">IF($C294="","",INDEX(INDIRECT("MCDAScores_SEA_"&amp;$C294),MATCH('SEA Input'!R298,INDIRECT("SEAScore_"&amp;$C294),0),MATCH(R$3,SEACats,0)))</f>
        <v/>
      </c>
      <c r="S294" s="266" t="str">
        <f ca="1">IF($C294="","",INDEX(INDIRECT("MCDAScores_SEA_"&amp;$C294),MATCH('SEA Input'!S298,INDIRECT("SEAScore_"&amp;$C294),0),MATCH(S$3,SEACats,0)))</f>
        <v/>
      </c>
      <c r="T294" s="266" t="str">
        <f ca="1">IF($C294="","",INDEX(INDIRECT("MCDAScores_SEA_"&amp;$C294),MATCH('SEA Input'!T298,INDIRECT("SEAScore_"&amp;$C294),0),MATCH(T$3,SEACats,0)))</f>
        <v/>
      </c>
    </row>
    <row r="295" spans="1:20" x14ac:dyDescent="0.25">
      <c r="A295" s="309"/>
      <c r="B295" s="309"/>
      <c r="C295" s="265" t="str">
        <f>IF(B292="","","O_Pos")</f>
        <v/>
      </c>
      <c r="D295" s="266" t="str">
        <f ca="1">IF($C295="","",INDEX(INDIRECT("MCDAScores_SEA_"&amp;$C295),MATCH('SEA Input'!D299,INDIRECT("SEAScore_"&amp;$C295),0),MATCH(D$3,SEACats,0)))</f>
        <v/>
      </c>
      <c r="E295" s="266" t="str">
        <f ca="1">IF($C295="","",INDEX(INDIRECT("MCDAScores_SEA_"&amp;$C295),MATCH('SEA Input'!E299,INDIRECT("SEAScore_"&amp;$C295),0),MATCH(E$3,SEACats,0)))</f>
        <v/>
      </c>
      <c r="F295" s="266" t="str">
        <f ca="1">IF($C295="","",INDEX(INDIRECT("MCDAScores_SEA_"&amp;$C295),MATCH('SEA Input'!F299,INDIRECT("SEAScore_"&amp;$C295),0),MATCH(F$3,SEACats,0)))</f>
        <v/>
      </c>
      <c r="G295" s="266" t="str">
        <f ca="1">IF($C295="","",INDEX(INDIRECT("MCDAScores_SEA_"&amp;$C295),MATCH('SEA Input'!G299,INDIRECT("SEAScore_"&amp;$C295),0),MATCH(G$3,SEACats,0)))</f>
        <v/>
      </c>
      <c r="H295" s="266" t="str">
        <f ca="1">IF($C295="","",INDEX(INDIRECT("MCDAScores_SEA_"&amp;$C295),MATCH('SEA Input'!H299,INDIRECT("SEAScore_"&amp;$C295),0),MATCH(H$3,SEACats,0)))</f>
        <v/>
      </c>
      <c r="I295" s="266" t="str">
        <f ca="1">IF($C295="","",INDEX(INDIRECT("MCDAScores_SEA_"&amp;$C295),MATCH('SEA Input'!I299,INDIRECT("SEAScore_"&amp;$C295),0),MATCH(I$3,SEACats,0)))</f>
        <v/>
      </c>
      <c r="J295" s="266" t="str">
        <f ca="1">IF($C295="","",INDEX(INDIRECT("MCDAScores_SEA_"&amp;$C295),MATCH('SEA Input'!J299,INDIRECT("SEAScore_"&amp;$C295),0),MATCH(J$3,SEACats,0)))</f>
        <v/>
      </c>
      <c r="K295" s="266" t="str">
        <f ca="1">IF($C295="","",INDEX(INDIRECT("MCDAScores_SEA_"&amp;$C295),MATCH('SEA Input'!K299,INDIRECT("SEAScore_"&amp;$C295),0),MATCH(K$3,SEACats,0)))</f>
        <v/>
      </c>
      <c r="L295" s="266" t="str">
        <f ca="1">IF($C295="","",INDEX(INDIRECT("MCDAScores_SEA_"&amp;$C295),MATCH('SEA Input'!L299,INDIRECT("SEAScore_"&amp;$C295),0),MATCH(L$3,SEACats,0)))</f>
        <v/>
      </c>
      <c r="M295" s="266" t="str">
        <f ca="1">IF($C295="","",INDEX(INDIRECT("MCDAScores_SEA_"&amp;$C295),MATCH('SEA Input'!M299,INDIRECT("SEAScore_"&amp;$C295),0),MATCH(M$3,SEACats,0)))</f>
        <v/>
      </c>
      <c r="N295" s="266" t="str">
        <f ca="1">IF($C295="","",INDEX(INDIRECT("MCDAScores_SEA_"&amp;$C295),MATCH('SEA Input'!N299,INDIRECT("SEAScore_"&amp;$C295),0),MATCH(N$3,SEACats,0)))</f>
        <v/>
      </c>
      <c r="O295" s="266" t="str">
        <f ca="1">IF($C295="","",INDEX(INDIRECT("MCDAScores_SEA_"&amp;$C295),MATCH('SEA Input'!O299,INDIRECT("SEAScore_"&amp;$C295),0),MATCH(O$3,SEACats,0)))</f>
        <v/>
      </c>
      <c r="P295" s="266" t="str">
        <f ca="1">IF($C295="","",INDEX(INDIRECT("MCDAScores_SEA_"&amp;$C295),MATCH('SEA Input'!P299,INDIRECT("SEAScore_"&amp;$C295),0),MATCH(P$3,SEACats,0)))</f>
        <v/>
      </c>
      <c r="Q295" s="266" t="str">
        <f ca="1">IF($C295="","",INDEX(INDIRECT("MCDAScores_SEA_"&amp;$C295),MATCH('SEA Input'!Q299,INDIRECT("SEAScore_"&amp;$C295),0),MATCH(Q$3,SEACats,0)))</f>
        <v/>
      </c>
      <c r="R295" s="266" t="str">
        <f ca="1">IF($C295="","",INDEX(INDIRECT("MCDAScores_SEA_"&amp;$C295),MATCH('SEA Input'!R299,INDIRECT("SEAScore_"&amp;$C295),0),MATCH(R$3,SEACats,0)))</f>
        <v/>
      </c>
      <c r="S295" s="266" t="str">
        <f ca="1">IF($C295="","",INDEX(INDIRECT("MCDAScores_SEA_"&amp;$C295),MATCH('SEA Input'!S299,INDIRECT("SEAScore_"&amp;$C295),0),MATCH(S$3,SEACats,0)))</f>
        <v/>
      </c>
      <c r="T295" s="266" t="str">
        <f ca="1">IF($C295="","",INDEX(INDIRECT("MCDAScores_SEA_"&amp;$C295),MATCH('SEA Input'!T299,INDIRECT("SEAScore_"&amp;$C295),0),MATCH(T$3,SEACats,0)))</f>
        <v/>
      </c>
    </row>
    <row r="296" spans="1:20" x14ac:dyDescent="0.25">
      <c r="A296" s="308" t="str">
        <f>IF('SEA Input'!C300="","",'SEA Input'!A300)</f>
        <v/>
      </c>
      <c r="B296" s="309" t="str">
        <f>IF('SEA Input'!C300="","",'SEA Input'!C300)</f>
        <v/>
      </c>
      <c r="C296" s="265" t="str">
        <f>IF(B296="","","C_Neg")</f>
        <v/>
      </c>
      <c r="D296" s="266" t="str">
        <f ca="1">IF($C296="","",INDEX(INDIRECT("MCDAScores_SEA_"&amp;$C296),MATCH('SEA Input'!D300,INDIRECT("SEAScore_"&amp;$C296),0),MATCH(D$3,SEACats,0)))</f>
        <v/>
      </c>
      <c r="E296" s="266" t="str">
        <f ca="1">IF($C296="","",INDEX(INDIRECT("MCDAScores_SEA_"&amp;$C296),MATCH('SEA Input'!E300,INDIRECT("SEAScore_"&amp;$C296),0),MATCH(E$3,SEACats,0)))</f>
        <v/>
      </c>
      <c r="F296" s="266" t="str">
        <f ca="1">IF($C296="","",INDEX(INDIRECT("MCDAScores_SEA_"&amp;$C296),MATCH('SEA Input'!F300,INDIRECT("SEAScore_"&amp;$C296),0),MATCH(F$3,SEACats,0)))</f>
        <v/>
      </c>
      <c r="G296" s="266" t="str">
        <f ca="1">IF($C296="","",INDEX(INDIRECT("MCDAScores_SEA_"&amp;$C296),MATCH('SEA Input'!G300,INDIRECT("SEAScore_"&amp;$C296),0),MATCH(G$3,SEACats,0)))</f>
        <v/>
      </c>
      <c r="H296" s="266" t="str">
        <f ca="1">IF($C296="","",INDEX(INDIRECT("MCDAScores_SEA_"&amp;$C296),MATCH('SEA Input'!H300,INDIRECT("SEAScore_"&amp;$C296),0),MATCH(H$3,SEACats,0)))</f>
        <v/>
      </c>
      <c r="I296" s="266" t="str">
        <f ca="1">IF($C296="","",INDEX(INDIRECT("MCDAScores_SEA_"&amp;$C296),MATCH('SEA Input'!I300,INDIRECT("SEAScore_"&amp;$C296),0),MATCH(I$3,SEACats,0)))</f>
        <v/>
      </c>
      <c r="J296" s="266" t="str">
        <f ca="1">IF($C296="","",INDEX(INDIRECT("MCDAScores_SEA_"&amp;$C296),MATCH('SEA Input'!J300,INDIRECT("SEAScore_"&amp;$C296),0),MATCH(J$3,SEACats,0)))</f>
        <v/>
      </c>
      <c r="K296" s="266" t="str">
        <f ca="1">IF($C296="","",INDEX(INDIRECT("MCDAScores_SEA_"&amp;$C296),MATCH('SEA Input'!K300,INDIRECT("SEAScore_"&amp;$C296),0),MATCH(K$3,SEACats,0)))</f>
        <v/>
      </c>
      <c r="L296" s="266" t="str">
        <f ca="1">IF($C296="","",INDEX(INDIRECT("MCDAScores_SEA_"&amp;$C296),MATCH('SEA Input'!L300,INDIRECT("SEAScore_"&amp;$C296),0),MATCH(L$3,SEACats,0)))</f>
        <v/>
      </c>
      <c r="M296" s="266" t="str">
        <f ca="1">IF($C296="","",INDEX(INDIRECT("MCDAScores_SEA_"&amp;$C296),MATCH('SEA Input'!M300,INDIRECT("SEAScore_"&amp;$C296),0),MATCH(M$3,SEACats,0)))</f>
        <v/>
      </c>
      <c r="N296" s="266" t="str">
        <f ca="1">IF($C296="","",INDEX(INDIRECT("MCDAScores_SEA_"&amp;$C296),MATCH('SEA Input'!N300,INDIRECT("SEAScore_"&amp;$C296),0),MATCH(N$3,SEACats,0)))</f>
        <v/>
      </c>
      <c r="O296" s="266" t="str">
        <f ca="1">IF($C296="","",INDEX(INDIRECT("MCDAScores_SEA_"&amp;$C296),MATCH('SEA Input'!O300,INDIRECT("SEAScore_"&amp;$C296),0),MATCH(O$3,SEACats,0)))</f>
        <v/>
      </c>
      <c r="P296" s="266" t="str">
        <f ca="1">IF($C296="","",INDEX(INDIRECT("MCDAScores_SEA_"&amp;$C296),MATCH('SEA Input'!P300,INDIRECT("SEAScore_"&amp;$C296),0),MATCH(P$3,SEACats,0)))</f>
        <v/>
      </c>
      <c r="Q296" s="266" t="str">
        <f ca="1">IF($C296="","",INDEX(INDIRECT("MCDAScores_SEA_"&amp;$C296),MATCH('SEA Input'!Q300,INDIRECT("SEAScore_"&amp;$C296),0),MATCH(Q$3,SEACats,0)))</f>
        <v/>
      </c>
      <c r="R296" s="266" t="str">
        <f ca="1">IF($C296="","",INDEX(INDIRECT("MCDAScores_SEA_"&amp;$C296),MATCH('SEA Input'!R300,INDIRECT("SEAScore_"&amp;$C296),0),MATCH(R$3,SEACats,0)))</f>
        <v/>
      </c>
      <c r="S296" s="266" t="str">
        <f ca="1">IF($C296="","",INDEX(INDIRECT("MCDAScores_SEA_"&amp;$C296),MATCH('SEA Input'!S300,INDIRECT("SEAScore_"&amp;$C296),0),MATCH(S$3,SEACats,0)))</f>
        <v/>
      </c>
      <c r="T296" s="266" t="str">
        <f ca="1">IF($C296="","",INDEX(INDIRECT("MCDAScores_SEA_"&amp;$C296),MATCH('SEA Input'!T300,INDIRECT("SEAScore_"&amp;$C296),0),MATCH(T$3,SEACats,0)))</f>
        <v/>
      </c>
    </row>
    <row r="297" spans="1:20" x14ac:dyDescent="0.25">
      <c r="A297" s="309"/>
      <c r="B297" s="309"/>
      <c r="C297" s="265" t="str">
        <f>IF(B296="","","C_Pos")</f>
        <v/>
      </c>
      <c r="D297" s="266" t="str">
        <f ca="1">IF($C297="","",INDEX(INDIRECT("MCDAScores_SEA_"&amp;$C297),MATCH('SEA Input'!D301,INDIRECT("SEAScore_"&amp;$C297),0),MATCH(D$3,SEACats,0)))</f>
        <v/>
      </c>
      <c r="E297" s="266" t="str">
        <f ca="1">IF($C297="","",INDEX(INDIRECT("MCDAScores_SEA_"&amp;$C297),MATCH('SEA Input'!E301,INDIRECT("SEAScore_"&amp;$C297),0),MATCH(E$3,SEACats,0)))</f>
        <v/>
      </c>
      <c r="F297" s="266" t="str">
        <f ca="1">IF($C297="","",INDEX(INDIRECT("MCDAScores_SEA_"&amp;$C297),MATCH('SEA Input'!F301,INDIRECT("SEAScore_"&amp;$C297),0),MATCH(F$3,SEACats,0)))</f>
        <v/>
      </c>
      <c r="G297" s="266" t="str">
        <f ca="1">IF($C297="","",INDEX(INDIRECT("MCDAScores_SEA_"&amp;$C297),MATCH('SEA Input'!G301,INDIRECT("SEAScore_"&amp;$C297),0),MATCH(G$3,SEACats,0)))</f>
        <v/>
      </c>
      <c r="H297" s="266" t="str">
        <f ca="1">IF($C297="","",INDEX(INDIRECT("MCDAScores_SEA_"&amp;$C297),MATCH('SEA Input'!H301,INDIRECT("SEAScore_"&amp;$C297),0),MATCH(H$3,SEACats,0)))</f>
        <v/>
      </c>
      <c r="I297" s="266" t="str">
        <f ca="1">IF($C297="","",INDEX(INDIRECT("MCDAScores_SEA_"&amp;$C297),MATCH('SEA Input'!I301,INDIRECT("SEAScore_"&amp;$C297),0),MATCH(I$3,SEACats,0)))</f>
        <v/>
      </c>
      <c r="J297" s="266" t="str">
        <f ca="1">IF($C297="","",INDEX(INDIRECT("MCDAScores_SEA_"&amp;$C297),MATCH('SEA Input'!J301,INDIRECT("SEAScore_"&amp;$C297),0),MATCH(J$3,SEACats,0)))</f>
        <v/>
      </c>
      <c r="K297" s="266" t="str">
        <f ca="1">IF($C297="","",INDEX(INDIRECT("MCDAScores_SEA_"&amp;$C297),MATCH('SEA Input'!K301,INDIRECT("SEAScore_"&amp;$C297),0),MATCH(K$3,SEACats,0)))</f>
        <v/>
      </c>
      <c r="L297" s="266" t="str">
        <f ca="1">IF($C297="","",INDEX(INDIRECT("MCDAScores_SEA_"&amp;$C297),MATCH('SEA Input'!L301,INDIRECT("SEAScore_"&amp;$C297),0),MATCH(L$3,SEACats,0)))</f>
        <v/>
      </c>
      <c r="M297" s="266" t="str">
        <f ca="1">IF($C297="","",INDEX(INDIRECT("MCDAScores_SEA_"&amp;$C297),MATCH('SEA Input'!M301,INDIRECT("SEAScore_"&amp;$C297),0),MATCH(M$3,SEACats,0)))</f>
        <v/>
      </c>
      <c r="N297" s="266" t="str">
        <f ca="1">IF($C297="","",INDEX(INDIRECT("MCDAScores_SEA_"&amp;$C297),MATCH('SEA Input'!N301,INDIRECT("SEAScore_"&amp;$C297),0),MATCH(N$3,SEACats,0)))</f>
        <v/>
      </c>
      <c r="O297" s="266" t="str">
        <f ca="1">IF($C297="","",INDEX(INDIRECT("MCDAScores_SEA_"&amp;$C297),MATCH('SEA Input'!O301,INDIRECT("SEAScore_"&amp;$C297),0),MATCH(O$3,SEACats,0)))</f>
        <v/>
      </c>
      <c r="P297" s="266" t="str">
        <f ca="1">IF($C297="","",INDEX(INDIRECT("MCDAScores_SEA_"&amp;$C297),MATCH('SEA Input'!P301,INDIRECT("SEAScore_"&amp;$C297),0),MATCH(P$3,SEACats,0)))</f>
        <v/>
      </c>
      <c r="Q297" s="266" t="str">
        <f ca="1">IF($C297="","",INDEX(INDIRECT("MCDAScores_SEA_"&amp;$C297),MATCH('SEA Input'!Q301,INDIRECT("SEAScore_"&amp;$C297),0),MATCH(Q$3,SEACats,0)))</f>
        <v/>
      </c>
      <c r="R297" s="266" t="str">
        <f ca="1">IF($C297="","",INDEX(INDIRECT("MCDAScores_SEA_"&amp;$C297),MATCH('SEA Input'!R301,INDIRECT("SEAScore_"&amp;$C297),0),MATCH(R$3,SEACats,0)))</f>
        <v/>
      </c>
      <c r="S297" s="266" t="str">
        <f ca="1">IF($C297="","",INDEX(INDIRECT("MCDAScores_SEA_"&amp;$C297),MATCH('SEA Input'!S301,INDIRECT("SEAScore_"&amp;$C297),0),MATCH(S$3,SEACats,0)))</f>
        <v/>
      </c>
      <c r="T297" s="266" t="str">
        <f ca="1">IF($C297="","",INDEX(INDIRECT("MCDAScores_SEA_"&amp;$C297),MATCH('SEA Input'!T301,INDIRECT("SEAScore_"&amp;$C297),0),MATCH(T$3,SEACats,0)))</f>
        <v/>
      </c>
    </row>
    <row r="298" spans="1:20" x14ac:dyDescent="0.25">
      <c r="A298" s="309"/>
      <c r="B298" s="309"/>
      <c r="C298" s="265" t="str">
        <f>IF(B296="","","O_Neg")</f>
        <v/>
      </c>
      <c r="D298" s="266" t="str">
        <f ca="1">IF($C298="","",INDEX(INDIRECT("MCDAScores_SEA_"&amp;$C298),MATCH('SEA Input'!D302,INDIRECT("SEAScore_"&amp;$C298),0),MATCH(D$3,SEACats,0)))</f>
        <v/>
      </c>
      <c r="E298" s="266" t="str">
        <f ca="1">IF($C298="","",INDEX(INDIRECT("MCDAScores_SEA_"&amp;$C298),MATCH('SEA Input'!E302,INDIRECT("SEAScore_"&amp;$C298),0),MATCH(E$3,SEACats,0)))</f>
        <v/>
      </c>
      <c r="F298" s="266" t="str">
        <f ca="1">IF($C298="","",INDEX(INDIRECT("MCDAScores_SEA_"&amp;$C298),MATCH('SEA Input'!F302,INDIRECT("SEAScore_"&amp;$C298),0),MATCH(F$3,SEACats,0)))</f>
        <v/>
      </c>
      <c r="G298" s="266" t="str">
        <f ca="1">IF($C298="","",INDEX(INDIRECT("MCDAScores_SEA_"&amp;$C298),MATCH('SEA Input'!G302,INDIRECT("SEAScore_"&amp;$C298),0),MATCH(G$3,SEACats,0)))</f>
        <v/>
      </c>
      <c r="H298" s="266" t="str">
        <f ca="1">IF($C298="","",INDEX(INDIRECT("MCDAScores_SEA_"&amp;$C298),MATCH('SEA Input'!H302,INDIRECT("SEAScore_"&amp;$C298),0),MATCH(H$3,SEACats,0)))</f>
        <v/>
      </c>
      <c r="I298" s="266" t="str">
        <f ca="1">IF($C298="","",INDEX(INDIRECT("MCDAScores_SEA_"&amp;$C298),MATCH('SEA Input'!I302,INDIRECT("SEAScore_"&amp;$C298),0),MATCH(I$3,SEACats,0)))</f>
        <v/>
      </c>
      <c r="J298" s="266" t="str">
        <f ca="1">IF($C298="","",INDEX(INDIRECT("MCDAScores_SEA_"&amp;$C298),MATCH('SEA Input'!J302,INDIRECT("SEAScore_"&amp;$C298),0),MATCH(J$3,SEACats,0)))</f>
        <v/>
      </c>
      <c r="K298" s="266" t="str">
        <f ca="1">IF($C298="","",INDEX(INDIRECT("MCDAScores_SEA_"&amp;$C298),MATCH('SEA Input'!K302,INDIRECT("SEAScore_"&amp;$C298),0),MATCH(K$3,SEACats,0)))</f>
        <v/>
      </c>
      <c r="L298" s="266" t="str">
        <f ca="1">IF($C298="","",INDEX(INDIRECT("MCDAScores_SEA_"&amp;$C298),MATCH('SEA Input'!L302,INDIRECT("SEAScore_"&amp;$C298),0),MATCH(L$3,SEACats,0)))</f>
        <v/>
      </c>
      <c r="M298" s="266" t="str">
        <f ca="1">IF($C298="","",INDEX(INDIRECT("MCDAScores_SEA_"&amp;$C298),MATCH('SEA Input'!M302,INDIRECT("SEAScore_"&amp;$C298),0),MATCH(M$3,SEACats,0)))</f>
        <v/>
      </c>
      <c r="N298" s="266" t="str">
        <f ca="1">IF($C298="","",INDEX(INDIRECT("MCDAScores_SEA_"&amp;$C298),MATCH('SEA Input'!N302,INDIRECT("SEAScore_"&amp;$C298),0),MATCH(N$3,SEACats,0)))</f>
        <v/>
      </c>
      <c r="O298" s="266" t="str">
        <f ca="1">IF($C298="","",INDEX(INDIRECT("MCDAScores_SEA_"&amp;$C298),MATCH('SEA Input'!O302,INDIRECT("SEAScore_"&amp;$C298),0),MATCH(O$3,SEACats,0)))</f>
        <v/>
      </c>
      <c r="P298" s="266" t="str">
        <f ca="1">IF($C298="","",INDEX(INDIRECT("MCDAScores_SEA_"&amp;$C298),MATCH('SEA Input'!P302,INDIRECT("SEAScore_"&amp;$C298),0),MATCH(P$3,SEACats,0)))</f>
        <v/>
      </c>
      <c r="Q298" s="266" t="str">
        <f ca="1">IF($C298="","",INDEX(INDIRECT("MCDAScores_SEA_"&amp;$C298),MATCH('SEA Input'!Q302,INDIRECT("SEAScore_"&amp;$C298),0),MATCH(Q$3,SEACats,0)))</f>
        <v/>
      </c>
      <c r="R298" s="266" t="str">
        <f ca="1">IF($C298="","",INDEX(INDIRECT("MCDAScores_SEA_"&amp;$C298),MATCH('SEA Input'!R302,INDIRECT("SEAScore_"&amp;$C298),0),MATCH(R$3,SEACats,0)))</f>
        <v/>
      </c>
      <c r="S298" s="266" t="str">
        <f ca="1">IF($C298="","",INDEX(INDIRECT("MCDAScores_SEA_"&amp;$C298),MATCH('SEA Input'!S302,INDIRECT("SEAScore_"&amp;$C298),0),MATCH(S$3,SEACats,0)))</f>
        <v/>
      </c>
      <c r="T298" s="266" t="str">
        <f ca="1">IF($C298="","",INDEX(INDIRECT("MCDAScores_SEA_"&amp;$C298),MATCH('SEA Input'!T302,INDIRECT("SEAScore_"&amp;$C298),0),MATCH(T$3,SEACats,0)))</f>
        <v/>
      </c>
    </row>
    <row r="299" spans="1:20" x14ac:dyDescent="0.25">
      <c r="A299" s="309"/>
      <c r="B299" s="309"/>
      <c r="C299" s="265" t="str">
        <f>IF(B296="","","O_Pos")</f>
        <v/>
      </c>
      <c r="D299" s="266" t="str">
        <f ca="1">IF($C299="","",INDEX(INDIRECT("MCDAScores_SEA_"&amp;$C299),MATCH('SEA Input'!D303,INDIRECT("SEAScore_"&amp;$C299),0),MATCH(D$3,SEACats,0)))</f>
        <v/>
      </c>
      <c r="E299" s="266" t="str">
        <f ca="1">IF($C299="","",INDEX(INDIRECT("MCDAScores_SEA_"&amp;$C299),MATCH('SEA Input'!E303,INDIRECT("SEAScore_"&amp;$C299),0),MATCH(E$3,SEACats,0)))</f>
        <v/>
      </c>
      <c r="F299" s="266" t="str">
        <f ca="1">IF($C299="","",INDEX(INDIRECT("MCDAScores_SEA_"&amp;$C299),MATCH('SEA Input'!F303,INDIRECT("SEAScore_"&amp;$C299),0),MATCH(F$3,SEACats,0)))</f>
        <v/>
      </c>
      <c r="G299" s="266" t="str">
        <f ca="1">IF($C299="","",INDEX(INDIRECT("MCDAScores_SEA_"&amp;$C299),MATCH('SEA Input'!G303,INDIRECT("SEAScore_"&amp;$C299),0),MATCH(G$3,SEACats,0)))</f>
        <v/>
      </c>
      <c r="H299" s="266" t="str">
        <f ca="1">IF($C299="","",INDEX(INDIRECT("MCDAScores_SEA_"&amp;$C299),MATCH('SEA Input'!H303,INDIRECT("SEAScore_"&amp;$C299),0),MATCH(H$3,SEACats,0)))</f>
        <v/>
      </c>
      <c r="I299" s="266" t="str">
        <f ca="1">IF($C299="","",INDEX(INDIRECT("MCDAScores_SEA_"&amp;$C299),MATCH('SEA Input'!I303,INDIRECT("SEAScore_"&amp;$C299),0),MATCH(I$3,SEACats,0)))</f>
        <v/>
      </c>
      <c r="J299" s="266" t="str">
        <f ca="1">IF($C299="","",INDEX(INDIRECT("MCDAScores_SEA_"&amp;$C299),MATCH('SEA Input'!J303,INDIRECT("SEAScore_"&amp;$C299),0),MATCH(J$3,SEACats,0)))</f>
        <v/>
      </c>
      <c r="K299" s="266" t="str">
        <f ca="1">IF($C299="","",INDEX(INDIRECT("MCDAScores_SEA_"&amp;$C299),MATCH('SEA Input'!K303,INDIRECT("SEAScore_"&amp;$C299),0),MATCH(K$3,SEACats,0)))</f>
        <v/>
      </c>
      <c r="L299" s="266" t="str">
        <f ca="1">IF($C299="","",INDEX(INDIRECT("MCDAScores_SEA_"&amp;$C299),MATCH('SEA Input'!L303,INDIRECT("SEAScore_"&amp;$C299),0),MATCH(L$3,SEACats,0)))</f>
        <v/>
      </c>
      <c r="M299" s="266" t="str">
        <f ca="1">IF($C299="","",INDEX(INDIRECT("MCDAScores_SEA_"&amp;$C299),MATCH('SEA Input'!M303,INDIRECT("SEAScore_"&amp;$C299),0),MATCH(M$3,SEACats,0)))</f>
        <v/>
      </c>
      <c r="N299" s="266" t="str">
        <f ca="1">IF($C299="","",INDEX(INDIRECT("MCDAScores_SEA_"&amp;$C299),MATCH('SEA Input'!N303,INDIRECT("SEAScore_"&amp;$C299),0),MATCH(N$3,SEACats,0)))</f>
        <v/>
      </c>
      <c r="O299" s="266" t="str">
        <f ca="1">IF($C299="","",INDEX(INDIRECT("MCDAScores_SEA_"&amp;$C299),MATCH('SEA Input'!O303,INDIRECT("SEAScore_"&amp;$C299),0),MATCH(O$3,SEACats,0)))</f>
        <v/>
      </c>
      <c r="P299" s="266" t="str">
        <f ca="1">IF($C299="","",INDEX(INDIRECT("MCDAScores_SEA_"&amp;$C299),MATCH('SEA Input'!P303,INDIRECT("SEAScore_"&amp;$C299),0),MATCH(P$3,SEACats,0)))</f>
        <v/>
      </c>
      <c r="Q299" s="266" t="str">
        <f ca="1">IF($C299="","",INDEX(INDIRECT("MCDAScores_SEA_"&amp;$C299),MATCH('SEA Input'!Q303,INDIRECT("SEAScore_"&amp;$C299),0),MATCH(Q$3,SEACats,0)))</f>
        <v/>
      </c>
      <c r="R299" s="266" t="str">
        <f ca="1">IF($C299="","",INDEX(INDIRECT("MCDAScores_SEA_"&amp;$C299),MATCH('SEA Input'!R303,INDIRECT("SEAScore_"&amp;$C299),0),MATCH(R$3,SEACats,0)))</f>
        <v/>
      </c>
      <c r="S299" s="266" t="str">
        <f ca="1">IF($C299="","",INDEX(INDIRECT("MCDAScores_SEA_"&amp;$C299),MATCH('SEA Input'!S303,INDIRECT("SEAScore_"&amp;$C299),0),MATCH(S$3,SEACats,0)))</f>
        <v/>
      </c>
      <c r="T299" s="266" t="str">
        <f ca="1">IF($C299="","",INDEX(INDIRECT("MCDAScores_SEA_"&amp;$C299),MATCH('SEA Input'!T303,INDIRECT("SEAScore_"&amp;$C299),0),MATCH(T$3,SEACats,0)))</f>
        <v/>
      </c>
    </row>
    <row r="300" spans="1:20" x14ac:dyDescent="0.25">
      <c r="A300" s="308" t="str">
        <f>IF('SEA Input'!C304="","",'SEA Input'!A304)</f>
        <v/>
      </c>
      <c r="B300" s="309" t="str">
        <f>IF('SEA Input'!C304="","",'SEA Input'!C304)</f>
        <v/>
      </c>
      <c r="C300" s="265" t="str">
        <f>IF(B300="","","C_Neg")</f>
        <v/>
      </c>
      <c r="D300" s="266" t="str">
        <f ca="1">IF($C300="","",INDEX(INDIRECT("MCDAScores_SEA_"&amp;$C300),MATCH('SEA Input'!D304,INDIRECT("SEAScore_"&amp;$C300),0),MATCH(D$3,SEACats,0)))</f>
        <v/>
      </c>
      <c r="E300" s="266" t="str">
        <f ca="1">IF($C300="","",INDEX(INDIRECT("MCDAScores_SEA_"&amp;$C300),MATCH('SEA Input'!E304,INDIRECT("SEAScore_"&amp;$C300),0),MATCH(E$3,SEACats,0)))</f>
        <v/>
      </c>
      <c r="F300" s="266" t="str">
        <f ca="1">IF($C300="","",INDEX(INDIRECT("MCDAScores_SEA_"&amp;$C300),MATCH('SEA Input'!F304,INDIRECT("SEAScore_"&amp;$C300),0),MATCH(F$3,SEACats,0)))</f>
        <v/>
      </c>
      <c r="G300" s="266" t="str">
        <f ca="1">IF($C300="","",INDEX(INDIRECT("MCDAScores_SEA_"&amp;$C300),MATCH('SEA Input'!G304,INDIRECT("SEAScore_"&amp;$C300),0),MATCH(G$3,SEACats,0)))</f>
        <v/>
      </c>
      <c r="H300" s="266" t="str">
        <f ca="1">IF($C300="","",INDEX(INDIRECT("MCDAScores_SEA_"&amp;$C300),MATCH('SEA Input'!H304,INDIRECT("SEAScore_"&amp;$C300),0),MATCH(H$3,SEACats,0)))</f>
        <v/>
      </c>
      <c r="I300" s="266" t="str">
        <f ca="1">IF($C300="","",INDEX(INDIRECT("MCDAScores_SEA_"&amp;$C300),MATCH('SEA Input'!I304,INDIRECT("SEAScore_"&amp;$C300),0),MATCH(I$3,SEACats,0)))</f>
        <v/>
      </c>
      <c r="J300" s="266" t="str">
        <f ca="1">IF($C300="","",INDEX(INDIRECT("MCDAScores_SEA_"&amp;$C300),MATCH('SEA Input'!J304,INDIRECT("SEAScore_"&amp;$C300),0),MATCH(J$3,SEACats,0)))</f>
        <v/>
      </c>
      <c r="K300" s="266" t="str">
        <f ca="1">IF($C300="","",INDEX(INDIRECT("MCDAScores_SEA_"&amp;$C300),MATCH('SEA Input'!K304,INDIRECT("SEAScore_"&amp;$C300),0),MATCH(K$3,SEACats,0)))</f>
        <v/>
      </c>
      <c r="L300" s="266" t="str">
        <f ca="1">IF($C300="","",INDEX(INDIRECT("MCDAScores_SEA_"&amp;$C300),MATCH('SEA Input'!L304,INDIRECT("SEAScore_"&amp;$C300),0),MATCH(L$3,SEACats,0)))</f>
        <v/>
      </c>
      <c r="M300" s="266" t="str">
        <f ca="1">IF($C300="","",INDEX(INDIRECT("MCDAScores_SEA_"&amp;$C300),MATCH('SEA Input'!M304,INDIRECT("SEAScore_"&amp;$C300),0),MATCH(M$3,SEACats,0)))</f>
        <v/>
      </c>
      <c r="N300" s="266" t="str">
        <f ca="1">IF($C300="","",INDEX(INDIRECT("MCDAScores_SEA_"&amp;$C300),MATCH('SEA Input'!N304,INDIRECT("SEAScore_"&amp;$C300),0),MATCH(N$3,SEACats,0)))</f>
        <v/>
      </c>
      <c r="O300" s="266" t="str">
        <f ca="1">IF($C300="","",INDEX(INDIRECT("MCDAScores_SEA_"&amp;$C300),MATCH('SEA Input'!O304,INDIRECT("SEAScore_"&amp;$C300),0),MATCH(O$3,SEACats,0)))</f>
        <v/>
      </c>
      <c r="P300" s="266" t="str">
        <f ca="1">IF($C300="","",INDEX(INDIRECT("MCDAScores_SEA_"&amp;$C300),MATCH('SEA Input'!P304,INDIRECT("SEAScore_"&amp;$C300),0),MATCH(P$3,SEACats,0)))</f>
        <v/>
      </c>
      <c r="Q300" s="266" t="str">
        <f ca="1">IF($C300="","",INDEX(INDIRECT("MCDAScores_SEA_"&amp;$C300),MATCH('SEA Input'!Q304,INDIRECT("SEAScore_"&amp;$C300),0),MATCH(Q$3,SEACats,0)))</f>
        <v/>
      </c>
      <c r="R300" s="266" t="str">
        <f ca="1">IF($C300="","",INDEX(INDIRECT("MCDAScores_SEA_"&amp;$C300),MATCH('SEA Input'!R304,INDIRECT("SEAScore_"&amp;$C300),0),MATCH(R$3,SEACats,0)))</f>
        <v/>
      </c>
      <c r="S300" s="266" t="str">
        <f ca="1">IF($C300="","",INDEX(INDIRECT("MCDAScores_SEA_"&amp;$C300),MATCH('SEA Input'!S304,INDIRECT("SEAScore_"&amp;$C300),0),MATCH(S$3,SEACats,0)))</f>
        <v/>
      </c>
      <c r="T300" s="266" t="str">
        <f ca="1">IF($C300="","",INDEX(INDIRECT("MCDAScores_SEA_"&amp;$C300),MATCH('SEA Input'!T304,INDIRECT("SEAScore_"&amp;$C300),0),MATCH(T$3,SEACats,0)))</f>
        <v/>
      </c>
    </row>
    <row r="301" spans="1:20" x14ac:dyDescent="0.25">
      <c r="A301" s="309"/>
      <c r="B301" s="309"/>
      <c r="C301" s="265" t="str">
        <f>IF(B300="","","C_Pos")</f>
        <v/>
      </c>
      <c r="D301" s="266" t="str">
        <f ca="1">IF($C301="","",INDEX(INDIRECT("MCDAScores_SEA_"&amp;$C301),MATCH('SEA Input'!D305,INDIRECT("SEAScore_"&amp;$C301),0),MATCH(D$3,SEACats,0)))</f>
        <v/>
      </c>
      <c r="E301" s="266" t="str">
        <f ca="1">IF($C301="","",INDEX(INDIRECT("MCDAScores_SEA_"&amp;$C301),MATCH('SEA Input'!E305,INDIRECT("SEAScore_"&amp;$C301),0),MATCH(E$3,SEACats,0)))</f>
        <v/>
      </c>
      <c r="F301" s="266" t="str">
        <f ca="1">IF($C301="","",INDEX(INDIRECT("MCDAScores_SEA_"&amp;$C301),MATCH('SEA Input'!F305,INDIRECT("SEAScore_"&amp;$C301),0),MATCH(F$3,SEACats,0)))</f>
        <v/>
      </c>
      <c r="G301" s="266" t="str">
        <f ca="1">IF($C301="","",INDEX(INDIRECT("MCDAScores_SEA_"&amp;$C301),MATCH('SEA Input'!G305,INDIRECT("SEAScore_"&amp;$C301),0),MATCH(G$3,SEACats,0)))</f>
        <v/>
      </c>
      <c r="H301" s="266" t="str">
        <f ca="1">IF($C301="","",INDEX(INDIRECT("MCDAScores_SEA_"&amp;$C301),MATCH('SEA Input'!H305,INDIRECT("SEAScore_"&amp;$C301),0),MATCH(H$3,SEACats,0)))</f>
        <v/>
      </c>
      <c r="I301" s="266" t="str">
        <f ca="1">IF($C301="","",INDEX(INDIRECT("MCDAScores_SEA_"&amp;$C301),MATCH('SEA Input'!I305,INDIRECT("SEAScore_"&amp;$C301),0),MATCH(I$3,SEACats,0)))</f>
        <v/>
      </c>
      <c r="J301" s="266" t="str">
        <f ca="1">IF($C301="","",INDEX(INDIRECT("MCDAScores_SEA_"&amp;$C301),MATCH('SEA Input'!J305,INDIRECT("SEAScore_"&amp;$C301),0),MATCH(J$3,SEACats,0)))</f>
        <v/>
      </c>
      <c r="K301" s="266" t="str">
        <f ca="1">IF($C301="","",INDEX(INDIRECT("MCDAScores_SEA_"&amp;$C301),MATCH('SEA Input'!K305,INDIRECT("SEAScore_"&amp;$C301),0),MATCH(K$3,SEACats,0)))</f>
        <v/>
      </c>
      <c r="L301" s="266" t="str">
        <f ca="1">IF($C301="","",INDEX(INDIRECT("MCDAScores_SEA_"&amp;$C301),MATCH('SEA Input'!L305,INDIRECT("SEAScore_"&amp;$C301),0),MATCH(L$3,SEACats,0)))</f>
        <v/>
      </c>
      <c r="M301" s="266" t="str">
        <f ca="1">IF($C301="","",INDEX(INDIRECT("MCDAScores_SEA_"&amp;$C301),MATCH('SEA Input'!M305,INDIRECT("SEAScore_"&amp;$C301),0),MATCH(M$3,SEACats,0)))</f>
        <v/>
      </c>
      <c r="N301" s="266" t="str">
        <f ca="1">IF($C301="","",INDEX(INDIRECT("MCDAScores_SEA_"&amp;$C301),MATCH('SEA Input'!N305,INDIRECT("SEAScore_"&amp;$C301),0),MATCH(N$3,SEACats,0)))</f>
        <v/>
      </c>
      <c r="O301" s="266" t="str">
        <f ca="1">IF($C301="","",INDEX(INDIRECT("MCDAScores_SEA_"&amp;$C301),MATCH('SEA Input'!O305,INDIRECT("SEAScore_"&amp;$C301),0),MATCH(O$3,SEACats,0)))</f>
        <v/>
      </c>
      <c r="P301" s="266" t="str">
        <f ca="1">IF($C301="","",INDEX(INDIRECT("MCDAScores_SEA_"&amp;$C301),MATCH('SEA Input'!P305,INDIRECT("SEAScore_"&amp;$C301),0),MATCH(P$3,SEACats,0)))</f>
        <v/>
      </c>
      <c r="Q301" s="266" t="str">
        <f ca="1">IF($C301="","",INDEX(INDIRECT("MCDAScores_SEA_"&amp;$C301),MATCH('SEA Input'!Q305,INDIRECT("SEAScore_"&amp;$C301),0),MATCH(Q$3,SEACats,0)))</f>
        <v/>
      </c>
      <c r="R301" s="266" t="str">
        <f ca="1">IF($C301="","",INDEX(INDIRECT("MCDAScores_SEA_"&amp;$C301),MATCH('SEA Input'!R305,INDIRECT("SEAScore_"&amp;$C301),0),MATCH(R$3,SEACats,0)))</f>
        <v/>
      </c>
      <c r="S301" s="266" t="str">
        <f ca="1">IF($C301="","",INDEX(INDIRECT("MCDAScores_SEA_"&amp;$C301),MATCH('SEA Input'!S305,INDIRECT("SEAScore_"&amp;$C301),0),MATCH(S$3,SEACats,0)))</f>
        <v/>
      </c>
      <c r="T301" s="266" t="str">
        <f ca="1">IF($C301="","",INDEX(INDIRECT("MCDAScores_SEA_"&amp;$C301),MATCH('SEA Input'!T305,INDIRECT("SEAScore_"&amp;$C301),0),MATCH(T$3,SEACats,0)))</f>
        <v/>
      </c>
    </row>
    <row r="302" spans="1:20" x14ac:dyDescent="0.25">
      <c r="A302" s="309"/>
      <c r="B302" s="309"/>
      <c r="C302" s="265" t="str">
        <f>IF(B300="","","O_Neg")</f>
        <v/>
      </c>
      <c r="D302" s="266" t="str">
        <f ca="1">IF($C302="","",INDEX(INDIRECT("MCDAScores_SEA_"&amp;$C302),MATCH('SEA Input'!D306,INDIRECT("SEAScore_"&amp;$C302),0),MATCH(D$3,SEACats,0)))</f>
        <v/>
      </c>
      <c r="E302" s="266" t="str">
        <f ca="1">IF($C302="","",INDEX(INDIRECT("MCDAScores_SEA_"&amp;$C302),MATCH('SEA Input'!E306,INDIRECT("SEAScore_"&amp;$C302),0),MATCH(E$3,SEACats,0)))</f>
        <v/>
      </c>
      <c r="F302" s="266" t="str">
        <f ca="1">IF($C302="","",INDEX(INDIRECT("MCDAScores_SEA_"&amp;$C302),MATCH('SEA Input'!F306,INDIRECT("SEAScore_"&amp;$C302),0),MATCH(F$3,SEACats,0)))</f>
        <v/>
      </c>
      <c r="G302" s="266" t="str">
        <f ca="1">IF($C302="","",INDEX(INDIRECT("MCDAScores_SEA_"&amp;$C302),MATCH('SEA Input'!G306,INDIRECT("SEAScore_"&amp;$C302),0),MATCH(G$3,SEACats,0)))</f>
        <v/>
      </c>
      <c r="H302" s="266" t="str">
        <f ca="1">IF($C302="","",INDEX(INDIRECT("MCDAScores_SEA_"&amp;$C302),MATCH('SEA Input'!H306,INDIRECT("SEAScore_"&amp;$C302),0),MATCH(H$3,SEACats,0)))</f>
        <v/>
      </c>
      <c r="I302" s="266" t="str">
        <f ca="1">IF($C302="","",INDEX(INDIRECT("MCDAScores_SEA_"&amp;$C302),MATCH('SEA Input'!I306,INDIRECT("SEAScore_"&amp;$C302),0),MATCH(I$3,SEACats,0)))</f>
        <v/>
      </c>
      <c r="J302" s="266" t="str">
        <f ca="1">IF($C302="","",INDEX(INDIRECT("MCDAScores_SEA_"&amp;$C302),MATCH('SEA Input'!J306,INDIRECT("SEAScore_"&amp;$C302),0),MATCH(J$3,SEACats,0)))</f>
        <v/>
      </c>
      <c r="K302" s="266" t="str">
        <f ca="1">IF($C302="","",INDEX(INDIRECT("MCDAScores_SEA_"&amp;$C302),MATCH('SEA Input'!K306,INDIRECT("SEAScore_"&amp;$C302),0),MATCH(K$3,SEACats,0)))</f>
        <v/>
      </c>
      <c r="L302" s="266" t="str">
        <f ca="1">IF($C302="","",INDEX(INDIRECT("MCDAScores_SEA_"&amp;$C302),MATCH('SEA Input'!L306,INDIRECT("SEAScore_"&amp;$C302),0),MATCH(L$3,SEACats,0)))</f>
        <v/>
      </c>
      <c r="M302" s="266" t="str">
        <f ca="1">IF($C302="","",INDEX(INDIRECT("MCDAScores_SEA_"&amp;$C302),MATCH('SEA Input'!M306,INDIRECT("SEAScore_"&amp;$C302),0),MATCH(M$3,SEACats,0)))</f>
        <v/>
      </c>
      <c r="N302" s="266" t="str">
        <f ca="1">IF($C302="","",INDEX(INDIRECT("MCDAScores_SEA_"&amp;$C302),MATCH('SEA Input'!N306,INDIRECT("SEAScore_"&amp;$C302),0),MATCH(N$3,SEACats,0)))</f>
        <v/>
      </c>
      <c r="O302" s="266" t="str">
        <f ca="1">IF($C302="","",INDEX(INDIRECT("MCDAScores_SEA_"&amp;$C302),MATCH('SEA Input'!O306,INDIRECT("SEAScore_"&amp;$C302),0),MATCH(O$3,SEACats,0)))</f>
        <v/>
      </c>
      <c r="P302" s="266" t="str">
        <f ca="1">IF($C302="","",INDEX(INDIRECT("MCDAScores_SEA_"&amp;$C302),MATCH('SEA Input'!P306,INDIRECT("SEAScore_"&amp;$C302),0),MATCH(P$3,SEACats,0)))</f>
        <v/>
      </c>
      <c r="Q302" s="266" t="str">
        <f ca="1">IF($C302="","",INDEX(INDIRECT("MCDAScores_SEA_"&amp;$C302),MATCH('SEA Input'!Q306,INDIRECT("SEAScore_"&amp;$C302),0),MATCH(Q$3,SEACats,0)))</f>
        <v/>
      </c>
      <c r="R302" s="266" t="str">
        <f ca="1">IF($C302="","",INDEX(INDIRECT("MCDAScores_SEA_"&amp;$C302),MATCH('SEA Input'!R306,INDIRECT("SEAScore_"&amp;$C302),0),MATCH(R$3,SEACats,0)))</f>
        <v/>
      </c>
      <c r="S302" s="266" t="str">
        <f ca="1">IF($C302="","",INDEX(INDIRECT("MCDAScores_SEA_"&amp;$C302),MATCH('SEA Input'!S306,INDIRECT("SEAScore_"&amp;$C302),0),MATCH(S$3,SEACats,0)))</f>
        <v/>
      </c>
      <c r="T302" s="266" t="str">
        <f ca="1">IF($C302="","",INDEX(INDIRECT("MCDAScores_SEA_"&amp;$C302),MATCH('SEA Input'!T306,INDIRECT("SEAScore_"&amp;$C302),0),MATCH(T$3,SEACats,0)))</f>
        <v/>
      </c>
    </row>
    <row r="303" spans="1:20" x14ac:dyDescent="0.25">
      <c r="A303" s="309"/>
      <c r="B303" s="309"/>
      <c r="C303" s="265" t="str">
        <f>IF(B300="","","O_Pos")</f>
        <v/>
      </c>
      <c r="D303" s="266" t="str">
        <f ca="1">IF($C303="","",INDEX(INDIRECT("MCDAScores_SEA_"&amp;$C303),MATCH('SEA Input'!D307,INDIRECT("SEAScore_"&amp;$C303),0),MATCH(D$3,SEACats,0)))</f>
        <v/>
      </c>
      <c r="E303" s="266" t="str">
        <f ca="1">IF($C303="","",INDEX(INDIRECT("MCDAScores_SEA_"&amp;$C303),MATCH('SEA Input'!E307,INDIRECT("SEAScore_"&amp;$C303),0),MATCH(E$3,SEACats,0)))</f>
        <v/>
      </c>
      <c r="F303" s="266" t="str">
        <f ca="1">IF($C303="","",INDEX(INDIRECT("MCDAScores_SEA_"&amp;$C303),MATCH('SEA Input'!F307,INDIRECT("SEAScore_"&amp;$C303),0),MATCH(F$3,SEACats,0)))</f>
        <v/>
      </c>
      <c r="G303" s="266" t="str">
        <f ca="1">IF($C303="","",INDEX(INDIRECT("MCDAScores_SEA_"&amp;$C303),MATCH('SEA Input'!G307,INDIRECT("SEAScore_"&amp;$C303),0),MATCH(G$3,SEACats,0)))</f>
        <v/>
      </c>
      <c r="H303" s="266" t="str">
        <f ca="1">IF($C303="","",INDEX(INDIRECT("MCDAScores_SEA_"&amp;$C303),MATCH('SEA Input'!H307,INDIRECT("SEAScore_"&amp;$C303),0),MATCH(H$3,SEACats,0)))</f>
        <v/>
      </c>
      <c r="I303" s="266" t="str">
        <f ca="1">IF($C303="","",INDEX(INDIRECT("MCDAScores_SEA_"&amp;$C303),MATCH('SEA Input'!I307,INDIRECT("SEAScore_"&amp;$C303),0),MATCH(I$3,SEACats,0)))</f>
        <v/>
      </c>
      <c r="J303" s="266" t="str">
        <f ca="1">IF($C303="","",INDEX(INDIRECT("MCDAScores_SEA_"&amp;$C303),MATCH('SEA Input'!J307,INDIRECT("SEAScore_"&amp;$C303),0),MATCH(J$3,SEACats,0)))</f>
        <v/>
      </c>
      <c r="K303" s="266" t="str">
        <f ca="1">IF($C303="","",INDEX(INDIRECT("MCDAScores_SEA_"&amp;$C303),MATCH('SEA Input'!K307,INDIRECT("SEAScore_"&amp;$C303),0),MATCH(K$3,SEACats,0)))</f>
        <v/>
      </c>
      <c r="L303" s="266" t="str">
        <f ca="1">IF($C303="","",INDEX(INDIRECT("MCDAScores_SEA_"&amp;$C303),MATCH('SEA Input'!L307,INDIRECT("SEAScore_"&amp;$C303),0),MATCH(L$3,SEACats,0)))</f>
        <v/>
      </c>
      <c r="M303" s="266" t="str">
        <f ca="1">IF($C303="","",INDEX(INDIRECT("MCDAScores_SEA_"&amp;$C303),MATCH('SEA Input'!M307,INDIRECT("SEAScore_"&amp;$C303),0),MATCH(M$3,SEACats,0)))</f>
        <v/>
      </c>
      <c r="N303" s="266" t="str">
        <f ca="1">IF($C303="","",INDEX(INDIRECT("MCDAScores_SEA_"&amp;$C303),MATCH('SEA Input'!N307,INDIRECT("SEAScore_"&amp;$C303),0),MATCH(N$3,SEACats,0)))</f>
        <v/>
      </c>
      <c r="O303" s="266" t="str">
        <f ca="1">IF($C303="","",INDEX(INDIRECT("MCDAScores_SEA_"&amp;$C303),MATCH('SEA Input'!O307,INDIRECT("SEAScore_"&amp;$C303),0),MATCH(O$3,SEACats,0)))</f>
        <v/>
      </c>
      <c r="P303" s="266" t="str">
        <f ca="1">IF($C303="","",INDEX(INDIRECT("MCDAScores_SEA_"&amp;$C303),MATCH('SEA Input'!P307,INDIRECT("SEAScore_"&amp;$C303),0),MATCH(P$3,SEACats,0)))</f>
        <v/>
      </c>
      <c r="Q303" s="266" t="str">
        <f ca="1">IF($C303="","",INDEX(INDIRECT("MCDAScores_SEA_"&amp;$C303),MATCH('SEA Input'!Q307,INDIRECT("SEAScore_"&amp;$C303),0),MATCH(Q$3,SEACats,0)))</f>
        <v/>
      </c>
      <c r="R303" s="266" t="str">
        <f ca="1">IF($C303="","",INDEX(INDIRECT("MCDAScores_SEA_"&amp;$C303),MATCH('SEA Input'!R307,INDIRECT("SEAScore_"&amp;$C303),0),MATCH(R$3,SEACats,0)))</f>
        <v/>
      </c>
      <c r="S303" s="266" t="str">
        <f ca="1">IF($C303="","",INDEX(INDIRECT("MCDAScores_SEA_"&amp;$C303),MATCH('SEA Input'!S307,INDIRECT("SEAScore_"&amp;$C303),0),MATCH(S$3,SEACats,0)))</f>
        <v/>
      </c>
      <c r="T303" s="266" t="str">
        <f ca="1">IF($C303="","",INDEX(INDIRECT("MCDAScores_SEA_"&amp;$C303),MATCH('SEA Input'!T307,INDIRECT("SEAScore_"&amp;$C303),0),MATCH(T$3,SEACats,0)))</f>
        <v/>
      </c>
    </row>
    <row r="304" spans="1:20" x14ac:dyDescent="0.25">
      <c r="A304" s="308" t="str">
        <f>IF('SEA Input'!C308="","",'SEA Input'!A308)</f>
        <v/>
      </c>
      <c r="B304" s="309" t="str">
        <f>IF('SEA Input'!C308="","",'SEA Input'!C308)</f>
        <v/>
      </c>
      <c r="C304" s="265" t="str">
        <f>IF(B304="","","C_Neg")</f>
        <v/>
      </c>
      <c r="D304" s="266" t="str">
        <f ca="1">IF($C304="","",INDEX(INDIRECT("MCDAScores_SEA_"&amp;$C304),MATCH('SEA Input'!D308,INDIRECT("SEAScore_"&amp;$C304),0),MATCH(D$3,SEACats,0)))</f>
        <v/>
      </c>
      <c r="E304" s="266" t="str">
        <f ca="1">IF($C304="","",INDEX(INDIRECT("MCDAScores_SEA_"&amp;$C304),MATCH('SEA Input'!E308,INDIRECT("SEAScore_"&amp;$C304),0),MATCH(E$3,SEACats,0)))</f>
        <v/>
      </c>
      <c r="F304" s="266" t="str">
        <f ca="1">IF($C304="","",INDEX(INDIRECT("MCDAScores_SEA_"&amp;$C304),MATCH('SEA Input'!F308,INDIRECT("SEAScore_"&amp;$C304),0),MATCH(F$3,SEACats,0)))</f>
        <v/>
      </c>
      <c r="G304" s="266" t="str">
        <f ca="1">IF($C304="","",INDEX(INDIRECT("MCDAScores_SEA_"&amp;$C304),MATCH('SEA Input'!G308,INDIRECT("SEAScore_"&amp;$C304),0),MATCH(G$3,SEACats,0)))</f>
        <v/>
      </c>
      <c r="H304" s="266" t="str">
        <f ca="1">IF($C304="","",INDEX(INDIRECT("MCDAScores_SEA_"&amp;$C304),MATCH('SEA Input'!H308,INDIRECT("SEAScore_"&amp;$C304),0),MATCH(H$3,SEACats,0)))</f>
        <v/>
      </c>
      <c r="I304" s="266" t="str">
        <f ca="1">IF($C304="","",INDEX(INDIRECT("MCDAScores_SEA_"&amp;$C304),MATCH('SEA Input'!I308,INDIRECT("SEAScore_"&amp;$C304),0),MATCH(I$3,SEACats,0)))</f>
        <v/>
      </c>
      <c r="J304" s="266" t="str">
        <f ca="1">IF($C304="","",INDEX(INDIRECT("MCDAScores_SEA_"&amp;$C304),MATCH('SEA Input'!J308,INDIRECT("SEAScore_"&amp;$C304),0),MATCH(J$3,SEACats,0)))</f>
        <v/>
      </c>
      <c r="K304" s="266" t="str">
        <f ca="1">IF($C304="","",INDEX(INDIRECT("MCDAScores_SEA_"&amp;$C304),MATCH('SEA Input'!K308,INDIRECT("SEAScore_"&amp;$C304),0),MATCH(K$3,SEACats,0)))</f>
        <v/>
      </c>
      <c r="L304" s="266" t="str">
        <f ca="1">IF($C304="","",INDEX(INDIRECT("MCDAScores_SEA_"&amp;$C304),MATCH('SEA Input'!L308,INDIRECT("SEAScore_"&amp;$C304),0),MATCH(L$3,SEACats,0)))</f>
        <v/>
      </c>
      <c r="M304" s="266" t="str">
        <f ca="1">IF($C304="","",INDEX(INDIRECT("MCDAScores_SEA_"&amp;$C304),MATCH('SEA Input'!M308,INDIRECT("SEAScore_"&amp;$C304),0),MATCH(M$3,SEACats,0)))</f>
        <v/>
      </c>
      <c r="N304" s="266" t="str">
        <f ca="1">IF($C304="","",INDEX(INDIRECT("MCDAScores_SEA_"&amp;$C304),MATCH('SEA Input'!N308,INDIRECT("SEAScore_"&amp;$C304),0),MATCH(N$3,SEACats,0)))</f>
        <v/>
      </c>
      <c r="O304" s="266" t="str">
        <f ca="1">IF($C304="","",INDEX(INDIRECT("MCDAScores_SEA_"&amp;$C304),MATCH('SEA Input'!O308,INDIRECT("SEAScore_"&amp;$C304),0),MATCH(O$3,SEACats,0)))</f>
        <v/>
      </c>
      <c r="P304" s="266" t="str">
        <f ca="1">IF($C304="","",INDEX(INDIRECT("MCDAScores_SEA_"&amp;$C304),MATCH('SEA Input'!P308,INDIRECT("SEAScore_"&amp;$C304),0),MATCH(P$3,SEACats,0)))</f>
        <v/>
      </c>
      <c r="Q304" s="266" t="str">
        <f ca="1">IF($C304="","",INDEX(INDIRECT("MCDAScores_SEA_"&amp;$C304),MATCH('SEA Input'!Q308,INDIRECT("SEAScore_"&amp;$C304),0),MATCH(Q$3,SEACats,0)))</f>
        <v/>
      </c>
      <c r="R304" s="266" t="str">
        <f ca="1">IF($C304="","",INDEX(INDIRECT("MCDAScores_SEA_"&amp;$C304),MATCH('SEA Input'!R308,INDIRECT("SEAScore_"&amp;$C304),0),MATCH(R$3,SEACats,0)))</f>
        <v/>
      </c>
      <c r="S304" s="266" t="str">
        <f ca="1">IF($C304="","",INDEX(INDIRECT("MCDAScores_SEA_"&amp;$C304),MATCH('SEA Input'!S308,INDIRECT("SEAScore_"&amp;$C304),0),MATCH(S$3,SEACats,0)))</f>
        <v/>
      </c>
      <c r="T304" s="266" t="str">
        <f ca="1">IF($C304="","",INDEX(INDIRECT("MCDAScores_SEA_"&amp;$C304),MATCH('SEA Input'!T308,INDIRECT("SEAScore_"&amp;$C304),0),MATCH(T$3,SEACats,0)))</f>
        <v/>
      </c>
    </row>
    <row r="305" spans="1:20" x14ac:dyDescent="0.25">
      <c r="A305" s="309"/>
      <c r="B305" s="309"/>
      <c r="C305" s="265" t="str">
        <f>IF(B304="","","C_Pos")</f>
        <v/>
      </c>
      <c r="D305" s="266" t="str">
        <f ca="1">IF($C305="","",INDEX(INDIRECT("MCDAScores_SEA_"&amp;$C305),MATCH('SEA Input'!D309,INDIRECT("SEAScore_"&amp;$C305),0),MATCH(D$3,SEACats,0)))</f>
        <v/>
      </c>
      <c r="E305" s="266" t="str">
        <f ca="1">IF($C305="","",INDEX(INDIRECT("MCDAScores_SEA_"&amp;$C305),MATCH('SEA Input'!E309,INDIRECT("SEAScore_"&amp;$C305),0),MATCH(E$3,SEACats,0)))</f>
        <v/>
      </c>
      <c r="F305" s="266" t="str">
        <f ca="1">IF($C305="","",INDEX(INDIRECT("MCDAScores_SEA_"&amp;$C305),MATCH('SEA Input'!F309,INDIRECT("SEAScore_"&amp;$C305),0),MATCH(F$3,SEACats,0)))</f>
        <v/>
      </c>
      <c r="G305" s="266" t="str">
        <f ca="1">IF($C305="","",INDEX(INDIRECT("MCDAScores_SEA_"&amp;$C305),MATCH('SEA Input'!G309,INDIRECT("SEAScore_"&amp;$C305),0),MATCH(G$3,SEACats,0)))</f>
        <v/>
      </c>
      <c r="H305" s="266" t="str">
        <f ca="1">IF($C305="","",INDEX(INDIRECT("MCDAScores_SEA_"&amp;$C305),MATCH('SEA Input'!H309,INDIRECT("SEAScore_"&amp;$C305),0),MATCH(H$3,SEACats,0)))</f>
        <v/>
      </c>
      <c r="I305" s="266" t="str">
        <f ca="1">IF($C305="","",INDEX(INDIRECT("MCDAScores_SEA_"&amp;$C305),MATCH('SEA Input'!I309,INDIRECT("SEAScore_"&amp;$C305),0),MATCH(I$3,SEACats,0)))</f>
        <v/>
      </c>
      <c r="J305" s="266" t="str">
        <f ca="1">IF($C305="","",INDEX(INDIRECT("MCDAScores_SEA_"&amp;$C305),MATCH('SEA Input'!J309,INDIRECT("SEAScore_"&amp;$C305),0),MATCH(J$3,SEACats,0)))</f>
        <v/>
      </c>
      <c r="K305" s="266" t="str">
        <f ca="1">IF($C305="","",INDEX(INDIRECT("MCDAScores_SEA_"&amp;$C305),MATCH('SEA Input'!K309,INDIRECT("SEAScore_"&amp;$C305),0),MATCH(K$3,SEACats,0)))</f>
        <v/>
      </c>
      <c r="L305" s="266" t="str">
        <f ca="1">IF($C305="","",INDEX(INDIRECT("MCDAScores_SEA_"&amp;$C305),MATCH('SEA Input'!L309,INDIRECT("SEAScore_"&amp;$C305),0),MATCH(L$3,SEACats,0)))</f>
        <v/>
      </c>
      <c r="M305" s="266" t="str">
        <f ca="1">IF($C305="","",INDEX(INDIRECT("MCDAScores_SEA_"&amp;$C305),MATCH('SEA Input'!M309,INDIRECT("SEAScore_"&amp;$C305),0),MATCH(M$3,SEACats,0)))</f>
        <v/>
      </c>
      <c r="N305" s="266" t="str">
        <f ca="1">IF($C305="","",INDEX(INDIRECT("MCDAScores_SEA_"&amp;$C305),MATCH('SEA Input'!N309,INDIRECT("SEAScore_"&amp;$C305),0),MATCH(N$3,SEACats,0)))</f>
        <v/>
      </c>
      <c r="O305" s="266" t="str">
        <f ca="1">IF($C305="","",INDEX(INDIRECT("MCDAScores_SEA_"&amp;$C305),MATCH('SEA Input'!O309,INDIRECT("SEAScore_"&amp;$C305),0),MATCH(O$3,SEACats,0)))</f>
        <v/>
      </c>
      <c r="P305" s="266" t="str">
        <f ca="1">IF($C305="","",INDEX(INDIRECT("MCDAScores_SEA_"&amp;$C305),MATCH('SEA Input'!P309,INDIRECT("SEAScore_"&amp;$C305),0),MATCH(P$3,SEACats,0)))</f>
        <v/>
      </c>
      <c r="Q305" s="266" t="str">
        <f ca="1">IF($C305="","",INDEX(INDIRECT("MCDAScores_SEA_"&amp;$C305),MATCH('SEA Input'!Q309,INDIRECT("SEAScore_"&amp;$C305),0),MATCH(Q$3,SEACats,0)))</f>
        <v/>
      </c>
      <c r="R305" s="266" t="str">
        <f ca="1">IF($C305="","",INDEX(INDIRECT("MCDAScores_SEA_"&amp;$C305),MATCH('SEA Input'!R309,INDIRECT("SEAScore_"&amp;$C305),0),MATCH(R$3,SEACats,0)))</f>
        <v/>
      </c>
      <c r="S305" s="266" t="str">
        <f ca="1">IF($C305="","",INDEX(INDIRECT("MCDAScores_SEA_"&amp;$C305),MATCH('SEA Input'!S309,INDIRECT("SEAScore_"&amp;$C305),0),MATCH(S$3,SEACats,0)))</f>
        <v/>
      </c>
      <c r="T305" s="266" t="str">
        <f ca="1">IF($C305="","",INDEX(INDIRECT("MCDAScores_SEA_"&amp;$C305),MATCH('SEA Input'!T309,INDIRECT("SEAScore_"&amp;$C305),0),MATCH(T$3,SEACats,0)))</f>
        <v/>
      </c>
    </row>
    <row r="306" spans="1:20" x14ac:dyDescent="0.25">
      <c r="A306" s="309"/>
      <c r="B306" s="309"/>
      <c r="C306" s="265" t="str">
        <f>IF(B304="","","O_Neg")</f>
        <v/>
      </c>
      <c r="D306" s="266" t="str">
        <f ca="1">IF($C306="","",INDEX(INDIRECT("MCDAScores_SEA_"&amp;$C306),MATCH('SEA Input'!D310,INDIRECT("SEAScore_"&amp;$C306),0),MATCH(D$3,SEACats,0)))</f>
        <v/>
      </c>
      <c r="E306" s="266" t="str">
        <f ca="1">IF($C306="","",INDEX(INDIRECT("MCDAScores_SEA_"&amp;$C306),MATCH('SEA Input'!E310,INDIRECT("SEAScore_"&amp;$C306),0),MATCH(E$3,SEACats,0)))</f>
        <v/>
      </c>
      <c r="F306" s="266" t="str">
        <f ca="1">IF($C306="","",INDEX(INDIRECT("MCDAScores_SEA_"&amp;$C306),MATCH('SEA Input'!F310,INDIRECT("SEAScore_"&amp;$C306),0),MATCH(F$3,SEACats,0)))</f>
        <v/>
      </c>
      <c r="G306" s="266" t="str">
        <f ca="1">IF($C306="","",INDEX(INDIRECT("MCDAScores_SEA_"&amp;$C306),MATCH('SEA Input'!G310,INDIRECT("SEAScore_"&amp;$C306),0),MATCH(G$3,SEACats,0)))</f>
        <v/>
      </c>
      <c r="H306" s="266" t="str">
        <f ca="1">IF($C306="","",INDEX(INDIRECT("MCDAScores_SEA_"&amp;$C306),MATCH('SEA Input'!H310,INDIRECT("SEAScore_"&amp;$C306),0),MATCH(H$3,SEACats,0)))</f>
        <v/>
      </c>
      <c r="I306" s="266" t="str">
        <f ca="1">IF($C306="","",INDEX(INDIRECT("MCDAScores_SEA_"&amp;$C306),MATCH('SEA Input'!I310,INDIRECT("SEAScore_"&amp;$C306),0),MATCH(I$3,SEACats,0)))</f>
        <v/>
      </c>
      <c r="J306" s="266" t="str">
        <f ca="1">IF($C306="","",INDEX(INDIRECT("MCDAScores_SEA_"&amp;$C306),MATCH('SEA Input'!J310,INDIRECT("SEAScore_"&amp;$C306),0),MATCH(J$3,SEACats,0)))</f>
        <v/>
      </c>
      <c r="K306" s="266" t="str">
        <f ca="1">IF($C306="","",INDEX(INDIRECT("MCDAScores_SEA_"&amp;$C306),MATCH('SEA Input'!K310,INDIRECT("SEAScore_"&amp;$C306),0),MATCH(K$3,SEACats,0)))</f>
        <v/>
      </c>
      <c r="L306" s="266" t="str">
        <f ca="1">IF($C306="","",INDEX(INDIRECT("MCDAScores_SEA_"&amp;$C306),MATCH('SEA Input'!L310,INDIRECT("SEAScore_"&amp;$C306),0),MATCH(L$3,SEACats,0)))</f>
        <v/>
      </c>
      <c r="M306" s="266" t="str">
        <f ca="1">IF($C306="","",INDEX(INDIRECT("MCDAScores_SEA_"&amp;$C306),MATCH('SEA Input'!M310,INDIRECT("SEAScore_"&amp;$C306),0),MATCH(M$3,SEACats,0)))</f>
        <v/>
      </c>
      <c r="N306" s="266" t="str">
        <f ca="1">IF($C306="","",INDEX(INDIRECT("MCDAScores_SEA_"&amp;$C306),MATCH('SEA Input'!N310,INDIRECT("SEAScore_"&amp;$C306),0),MATCH(N$3,SEACats,0)))</f>
        <v/>
      </c>
      <c r="O306" s="266" t="str">
        <f ca="1">IF($C306="","",INDEX(INDIRECT("MCDAScores_SEA_"&amp;$C306),MATCH('SEA Input'!O310,INDIRECT("SEAScore_"&amp;$C306),0),MATCH(O$3,SEACats,0)))</f>
        <v/>
      </c>
      <c r="P306" s="266" t="str">
        <f ca="1">IF($C306="","",INDEX(INDIRECT("MCDAScores_SEA_"&amp;$C306),MATCH('SEA Input'!P310,INDIRECT("SEAScore_"&amp;$C306),0),MATCH(P$3,SEACats,0)))</f>
        <v/>
      </c>
      <c r="Q306" s="266" t="str">
        <f ca="1">IF($C306="","",INDEX(INDIRECT("MCDAScores_SEA_"&amp;$C306),MATCH('SEA Input'!Q310,INDIRECT("SEAScore_"&amp;$C306),0),MATCH(Q$3,SEACats,0)))</f>
        <v/>
      </c>
      <c r="R306" s="266" t="str">
        <f ca="1">IF($C306="","",INDEX(INDIRECT("MCDAScores_SEA_"&amp;$C306),MATCH('SEA Input'!R310,INDIRECT("SEAScore_"&amp;$C306),0),MATCH(R$3,SEACats,0)))</f>
        <v/>
      </c>
      <c r="S306" s="266" t="str">
        <f ca="1">IF($C306="","",INDEX(INDIRECT("MCDAScores_SEA_"&amp;$C306),MATCH('SEA Input'!S310,INDIRECT("SEAScore_"&amp;$C306),0),MATCH(S$3,SEACats,0)))</f>
        <v/>
      </c>
      <c r="T306" s="266" t="str">
        <f ca="1">IF($C306="","",INDEX(INDIRECT("MCDAScores_SEA_"&amp;$C306),MATCH('SEA Input'!T310,INDIRECT("SEAScore_"&amp;$C306),0),MATCH(T$3,SEACats,0)))</f>
        <v/>
      </c>
    </row>
    <row r="307" spans="1:20" x14ac:dyDescent="0.25">
      <c r="A307" s="309"/>
      <c r="B307" s="309"/>
      <c r="C307" s="265" t="str">
        <f>IF(B304="","","O_Pos")</f>
        <v/>
      </c>
      <c r="D307" s="266" t="str">
        <f ca="1">IF($C307="","",INDEX(INDIRECT("MCDAScores_SEA_"&amp;$C307),MATCH('SEA Input'!D311,INDIRECT("SEAScore_"&amp;$C307),0),MATCH(D$3,SEACats,0)))</f>
        <v/>
      </c>
      <c r="E307" s="266" t="str">
        <f ca="1">IF($C307="","",INDEX(INDIRECT("MCDAScores_SEA_"&amp;$C307),MATCH('SEA Input'!E311,INDIRECT("SEAScore_"&amp;$C307),0),MATCH(E$3,SEACats,0)))</f>
        <v/>
      </c>
      <c r="F307" s="266" t="str">
        <f ca="1">IF($C307="","",INDEX(INDIRECT("MCDAScores_SEA_"&amp;$C307),MATCH('SEA Input'!F311,INDIRECT("SEAScore_"&amp;$C307),0),MATCH(F$3,SEACats,0)))</f>
        <v/>
      </c>
      <c r="G307" s="266" t="str">
        <f ca="1">IF($C307="","",INDEX(INDIRECT("MCDAScores_SEA_"&amp;$C307),MATCH('SEA Input'!G311,INDIRECT("SEAScore_"&amp;$C307),0),MATCH(G$3,SEACats,0)))</f>
        <v/>
      </c>
      <c r="H307" s="266" t="str">
        <f ca="1">IF($C307="","",INDEX(INDIRECT("MCDAScores_SEA_"&amp;$C307),MATCH('SEA Input'!H311,INDIRECT("SEAScore_"&amp;$C307),0),MATCH(H$3,SEACats,0)))</f>
        <v/>
      </c>
      <c r="I307" s="266" t="str">
        <f ca="1">IF($C307="","",INDEX(INDIRECT("MCDAScores_SEA_"&amp;$C307),MATCH('SEA Input'!I311,INDIRECT("SEAScore_"&amp;$C307),0),MATCH(I$3,SEACats,0)))</f>
        <v/>
      </c>
      <c r="J307" s="266" t="str">
        <f ca="1">IF($C307="","",INDEX(INDIRECT("MCDAScores_SEA_"&amp;$C307),MATCH('SEA Input'!J311,INDIRECT("SEAScore_"&amp;$C307),0),MATCH(J$3,SEACats,0)))</f>
        <v/>
      </c>
      <c r="K307" s="266" t="str">
        <f ca="1">IF($C307="","",INDEX(INDIRECT("MCDAScores_SEA_"&amp;$C307),MATCH('SEA Input'!K311,INDIRECT("SEAScore_"&amp;$C307),0),MATCH(K$3,SEACats,0)))</f>
        <v/>
      </c>
      <c r="L307" s="266" t="str">
        <f ca="1">IF($C307="","",INDEX(INDIRECT("MCDAScores_SEA_"&amp;$C307),MATCH('SEA Input'!L311,INDIRECT("SEAScore_"&amp;$C307),0),MATCH(L$3,SEACats,0)))</f>
        <v/>
      </c>
      <c r="M307" s="266" t="str">
        <f ca="1">IF($C307="","",INDEX(INDIRECT("MCDAScores_SEA_"&amp;$C307),MATCH('SEA Input'!M311,INDIRECT("SEAScore_"&amp;$C307),0),MATCH(M$3,SEACats,0)))</f>
        <v/>
      </c>
      <c r="N307" s="266" t="str">
        <f ca="1">IF($C307="","",INDEX(INDIRECT("MCDAScores_SEA_"&amp;$C307),MATCH('SEA Input'!N311,INDIRECT("SEAScore_"&amp;$C307),0),MATCH(N$3,SEACats,0)))</f>
        <v/>
      </c>
      <c r="O307" s="266" t="str">
        <f ca="1">IF($C307="","",INDEX(INDIRECT("MCDAScores_SEA_"&amp;$C307),MATCH('SEA Input'!O311,INDIRECT("SEAScore_"&amp;$C307),0),MATCH(O$3,SEACats,0)))</f>
        <v/>
      </c>
      <c r="P307" s="266" t="str">
        <f ca="1">IF($C307="","",INDEX(INDIRECT("MCDAScores_SEA_"&amp;$C307),MATCH('SEA Input'!P311,INDIRECT("SEAScore_"&amp;$C307),0),MATCH(P$3,SEACats,0)))</f>
        <v/>
      </c>
      <c r="Q307" s="266" t="str">
        <f ca="1">IF($C307="","",INDEX(INDIRECT("MCDAScores_SEA_"&amp;$C307),MATCH('SEA Input'!Q311,INDIRECT("SEAScore_"&amp;$C307),0),MATCH(Q$3,SEACats,0)))</f>
        <v/>
      </c>
      <c r="R307" s="266" t="str">
        <f ca="1">IF($C307="","",INDEX(INDIRECT("MCDAScores_SEA_"&amp;$C307),MATCH('SEA Input'!R311,INDIRECT("SEAScore_"&amp;$C307),0),MATCH(R$3,SEACats,0)))</f>
        <v/>
      </c>
      <c r="S307" s="266" t="str">
        <f ca="1">IF($C307="","",INDEX(INDIRECT("MCDAScores_SEA_"&amp;$C307),MATCH('SEA Input'!S311,INDIRECT("SEAScore_"&amp;$C307),0),MATCH(S$3,SEACats,0)))</f>
        <v/>
      </c>
      <c r="T307" s="266" t="str">
        <f ca="1">IF($C307="","",INDEX(INDIRECT("MCDAScores_SEA_"&amp;$C307),MATCH('SEA Input'!T311,INDIRECT("SEAScore_"&amp;$C307),0),MATCH(T$3,SEACats,0)))</f>
        <v/>
      </c>
    </row>
    <row r="308" spans="1:20" x14ac:dyDescent="0.25">
      <c r="A308" s="308" t="str">
        <f>IF('SEA Input'!C312="","",'SEA Input'!A312)</f>
        <v/>
      </c>
      <c r="B308" s="309" t="str">
        <f>IF('SEA Input'!C312="","",'SEA Input'!C312)</f>
        <v/>
      </c>
      <c r="C308" s="265" t="str">
        <f>IF(B308="","","C_Neg")</f>
        <v/>
      </c>
      <c r="D308" s="266" t="str">
        <f ca="1">IF($C308="","",INDEX(INDIRECT("MCDAScores_SEA_"&amp;$C308),MATCH('SEA Input'!D312,INDIRECT("SEAScore_"&amp;$C308),0),MATCH(D$3,SEACats,0)))</f>
        <v/>
      </c>
      <c r="E308" s="266" t="str">
        <f ca="1">IF($C308="","",INDEX(INDIRECT("MCDAScores_SEA_"&amp;$C308),MATCH('SEA Input'!E312,INDIRECT("SEAScore_"&amp;$C308),0),MATCH(E$3,SEACats,0)))</f>
        <v/>
      </c>
      <c r="F308" s="266" t="str">
        <f ca="1">IF($C308="","",INDEX(INDIRECT("MCDAScores_SEA_"&amp;$C308),MATCH('SEA Input'!F312,INDIRECT("SEAScore_"&amp;$C308),0),MATCH(F$3,SEACats,0)))</f>
        <v/>
      </c>
      <c r="G308" s="266" t="str">
        <f ca="1">IF($C308="","",INDEX(INDIRECT("MCDAScores_SEA_"&amp;$C308),MATCH('SEA Input'!G312,INDIRECT("SEAScore_"&amp;$C308),0),MATCH(G$3,SEACats,0)))</f>
        <v/>
      </c>
      <c r="H308" s="266" t="str">
        <f ca="1">IF($C308="","",INDEX(INDIRECT("MCDAScores_SEA_"&amp;$C308),MATCH('SEA Input'!H312,INDIRECT("SEAScore_"&amp;$C308),0),MATCH(H$3,SEACats,0)))</f>
        <v/>
      </c>
      <c r="I308" s="266" t="str">
        <f ca="1">IF($C308="","",INDEX(INDIRECT("MCDAScores_SEA_"&amp;$C308),MATCH('SEA Input'!I312,INDIRECT("SEAScore_"&amp;$C308),0),MATCH(I$3,SEACats,0)))</f>
        <v/>
      </c>
      <c r="J308" s="266" t="str">
        <f ca="1">IF($C308="","",INDEX(INDIRECT("MCDAScores_SEA_"&amp;$C308),MATCH('SEA Input'!J312,INDIRECT("SEAScore_"&amp;$C308),0),MATCH(J$3,SEACats,0)))</f>
        <v/>
      </c>
      <c r="K308" s="266" t="str">
        <f ca="1">IF($C308="","",INDEX(INDIRECT("MCDAScores_SEA_"&amp;$C308),MATCH('SEA Input'!K312,INDIRECT("SEAScore_"&amp;$C308),0),MATCH(K$3,SEACats,0)))</f>
        <v/>
      </c>
      <c r="L308" s="266" t="str">
        <f ca="1">IF($C308="","",INDEX(INDIRECT("MCDAScores_SEA_"&amp;$C308),MATCH('SEA Input'!L312,INDIRECT("SEAScore_"&amp;$C308),0),MATCH(L$3,SEACats,0)))</f>
        <v/>
      </c>
      <c r="M308" s="266" t="str">
        <f ca="1">IF($C308="","",INDEX(INDIRECT("MCDAScores_SEA_"&amp;$C308),MATCH('SEA Input'!M312,INDIRECT("SEAScore_"&amp;$C308),0),MATCH(M$3,SEACats,0)))</f>
        <v/>
      </c>
      <c r="N308" s="266" t="str">
        <f ca="1">IF($C308="","",INDEX(INDIRECT("MCDAScores_SEA_"&amp;$C308),MATCH('SEA Input'!N312,INDIRECT("SEAScore_"&amp;$C308),0),MATCH(N$3,SEACats,0)))</f>
        <v/>
      </c>
      <c r="O308" s="266" t="str">
        <f ca="1">IF($C308="","",INDEX(INDIRECT("MCDAScores_SEA_"&amp;$C308),MATCH('SEA Input'!O312,INDIRECT("SEAScore_"&amp;$C308),0),MATCH(O$3,SEACats,0)))</f>
        <v/>
      </c>
      <c r="P308" s="266" t="str">
        <f ca="1">IF($C308="","",INDEX(INDIRECT("MCDAScores_SEA_"&amp;$C308),MATCH('SEA Input'!P312,INDIRECT("SEAScore_"&amp;$C308),0),MATCH(P$3,SEACats,0)))</f>
        <v/>
      </c>
      <c r="Q308" s="266" t="str">
        <f ca="1">IF($C308="","",INDEX(INDIRECT("MCDAScores_SEA_"&amp;$C308),MATCH('SEA Input'!Q312,INDIRECT("SEAScore_"&amp;$C308),0),MATCH(Q$3,SEACats,0)))</f>
        <v/>
      </c>
      <c r="R308" s="266" t="str">
        <f ca="1">IF($C308="","",INDEX(INDIRECT("MCDAScores_SEA_"&amp;$C308),MATCH('SEA Input'!R312,INDIRECT("SEAScore_"&amp;$C308),0),MATCH(R$3,SEACats,0)))</f>
        <v/>
      </c>
      <c r="S308" s="266" t="str">
        <f ca="1">IF($C308="","",INDEX(INDIRECT("MCDAScores_SEA_"&amp;$C308),MATCH('SEA Input'!S312,INDIRECT("SEAScore_"&amp;$C308),0),MATCH(S$3,SEACats,0)))</f>
        <v/>
      </c>
      <c r="T308" s="266" t="str">
        <f ca="1">IF($C308="","",INDEX(INDIRECT("MCDAScores_SEA_"&amp;$C308),MATCH('SEA Input'!T312,INDIRECT("SEAScore_"&amp;$C308),0),MATCH(T$3,SEACats,0)))</f>
        <v/>
      </c>
    </row>
    <row r="309" spans="1:20" x14ac:dyDescent="0.25">
      <c r="A309" s="309"/>
      <c r="B309" s="309"/>
      <c r="C309" s="265" t="str">
        <f>IF(B308="","","C_Pos")</f>
        <v/>
      </c>
      <c r="D309" s="266" t="str">
        <f ca="1">IF($C309="","",INDEX(INDIRECT("MCDAScores_SEA_"&amp;$C309),MATCH('SEA Input'!D313,INDIRECT("SEAScore_"&amp;$C309),0),MATCH(D$3,SEACats,0)))</f>
        <v/>
      </c>
      <c r="E309" s="266" t="str">
        <f ca="1">IF($C309="","",INDEX(INDIRECT("MCDAScores_SEA_"&amp;$C309),MATCH('SEA Input'!E313,INDIRECT("SEAScore_"&amp;$C309),0),MATCH(E$3,SEACats,0)))</f>
        <v/>
      </c>
      <c r="F309" s="266" t="str">
        <f ca="1">IF($C309="","",INDEX(INDIRECT("MCDAScores_SEA_"&amp;$C309),MATCH('SEA Input'!F313,INDIRECT("SEAScore_"&amp;$C309),0),MATCH(F$3,SEACats,0)))</f>
        <v/>
      </c>
      <c r="G309" s="266" t="str">
        <f ca="1">IF($C309="","",INDEX(INDIRECT("MCDAScores_SEA_"&amp;$C309),MATCH('SEA Input'!G313,INDIRECT("SEAScore_"&amp;$C309),0),MATCH(G$3,SEACats,0)))</f>
        <v/>
      </c>
      <c r="H309" s="266" t="str">
        <f ca="1">IF($C309="","",INDEX(INDIRECT("MCDAScores_SEA_"&amp;$C309),MATCH('SEA Input'!H313,INDIRECT("SEAScore_"&amp;$C309),0),MATCH(H$3,SEACats,0)))</f>
        <v/>
      </c>
      <c r="I309" s="266" t="str">
        <f ca="1">IF($C309="","",INDEX(INDIRECT("MCDAScores_SEA_"&amp;$C309),MATCH('SEA Input'!I313,INDIRECT("SEAScore_"&amp;$C309),0),MATCH(I$3,SEACats,0)))</f>
        <v/>
      </c>
      <c r="J309" s="266" t="str">
        <f ca="1">IF($C309="","",INDEX(INDIRECT("MCDAScores_SEA_"&amp;$C309),MATCH('SEA Input'!J313,INDIRECT("SEAScore_"&amp;$C309),0),MATCH(J$3,SEACats,0)))</f>
        <v/>
      </c>
      <c r="K309" s="266" t="str">
        <f ca="1">IF($C309="","",INDEX(INDIRECT("MCDAScores_SEA_"&amp;$C309),MATCH('SEA Input'!K313,INDIRECT("SEAScore_"&amp;$C309),0),MATCH(K$3,SEACats,0)))</f>
        <v/>
      </c>
      <c r="L309" s="266" t="str">
        <f ca="1">IF($C309="","",INDEX(INDIRECT("MCDAScores_SEA_"&amp;$C309),MATCH('SEA Input'!L313,INDIRECT("SEAScore_"&amp;$C309),0),MATCH(L$3,SEACats,0)))</f>
        <v/>
      </c>
      <c r="M309" s="266" t="str">
        <f ca="1">IF($C309="","",INDEX(INDIRECT("MCDAScores_SEA_"&amp;$C309),MATCH('SEA Input'!M313,INDIRECT("SEAScore_"&amp;$C309),0),MATCH(M$3,SEACats,0)))</f>
        <v/>
      </c>
      <c r="N309" s="266" t="str">
        <f ca="1">IF($C309="","",INDEX(INDIRECT("MCDAScores_SEA_"&amp;$C309),MATCH('SEA Input'!N313,INDIRECT("SEAScore_"&amp;$C309),0),MATCH(N$3,SEACats,0)))</f>
        <v/>
      </c>
      <c r="O309" s="266" t="str">
        <f ca="1">IF($C309="","",INDEX(INDIRECT("MCDAScores_SEA_"&amp;$C309),MATCH('SEA Input'!O313,INDIRECT("SEAScore_"&amp;$C309),0),MATCH(O$3,SEACats,0)))</f>
        <v/>
      </c>
      <c r="P309" s="266" t="str">
        <f ca="1">IF($C309="","",INDEX(INDIRECT("MCDAScores_SEA_"&amp;$C309),MATCH('SEA Input'!P313,INDIRECT("SEAScore_"&amp;$C309),0),MATCH(P$3,SEACats,0)))</f>
        <v/>
      </c>
      <c r="Q309" s="266" t="str">
        <f ca="1">IF($C309="","",INDEX(INDIRECT("MCDAScores_SEA_"&amp;$C309),MATCH('SEA Input'!Q313,INDIRECT("SEAScore_"&amp;$C309),0),MATCH(Q$3,SEACats,0)))</f>
        <v/>
      </c>
      <c r="R309" s="266" t="str">
        <f ca="1">IF($C309="","",INDEX(INDIRECT("MCDAScores_SEA_"&amp;$C309),MATCH('SEA Input'!R313,INDIRECT("SEAScore_"&amp;$C309),0),MATCH(R$3,SEACats,0)))</f>
        <v/>
      </c>
      <c r="S309" s="266" t="str">
        <f ca="1">IF($C309="","",INDEX(INDIRECT("MCDAScores_SEA_"&amp;$C309),MATCH('SEA Input'!S313,INDIRECT("SEAScore_"&amp;$C309),0),MATCH(S$3,SEACats,0)))</f>
        <v/>
      </c>
      <c r="T309" s="266" t="str">
        <f ca="1">IF($C309="","",INDEX(INDIRECT("MCDAScores_SEA_"&amp;$C309),MATCH('SEA Input'!T313,INDIRECT("SEAScore_"&amp;$C309),0),MATCH(T$3,SEACats,0)))</f>
        <v/>
      </c>
    </row>
    <row r="310" spans="1:20" x14ac:dyDescent="0.25">
      <c r="A310" s="309"/>
      <c r="B310" s="309"/>
      <c r="C310" s="265" t="str">
        <f>IF(B308="","","O_Neg")</f>
        <v/>
      </c>
      <c r="D310" s="266" t="str">
        <f ca="1">IF($C310="","",INDEX(INDIRECT("MCDAScores_SEA_"&amp;$C310),MATCH('SEA Input'!D314,INDIRECT("SEAScore_"&amp;$C310),0),MATCH(D$3,SEACats,0)))</f>
        <v/>
      </c>
      <c r="E310" s="266" t="str">
        <f ca="1">IF($C310="","",INDEX(INDIRECT("MCDAScores_SEA_"&amp;$C310),MATCH('SEA Input'!E314,INDIRECT("SEAScore_"&amp;$C310),0),MATCH(E$3,SEACats,0)))</f>
        <v/>
      </c>
      <c r="F310" s="266" t="str">
        <f ca="1">IF($C310="","",INDEX(INDIRECT("MCDAScores_SEA_"&amp;$C310),MATCH('SEA Input'!F314,INDIRECT("SEAScore_"&amp;$C310),0),MATCH(F$3,SEACats,0)))</f>
        <v/>
      </c>
      <c r="G310" s="266" t="str">
        <f ca="1">IF($C310="","",INDEX(INDIRECT("MCDAScores_SEA_"&amp;$C310),MATCH('SEA Input'!G314,INDIRECT("SEAScore_"&amp;$C310),0),MATCH(G$3,SEACats,0)))</f>
        <v/>
      </c>
      <c r="H310" s="266" t="str">
        <f ca="1">IF($C310="","",INDEX(INDIRECT("MCDAScores_SEA_"&amp;$C310),MATCH('SEA Input'!H314,INDIRECT("SEAScore_"&amp;$C310),0),MATCH(H$3,SEACats,0)))</f>
        <v/>
      </c>
      <c r="I310" s="266" t="str">
        <f ca="1">IF($C310="","",INDEX(INDIRECT("MCDAScores_SEA_"&amp;$C310),MATCH('SEA Input'!I314,INDIRECT("SEAScore_"&amp;$C310),0),MATCH(I$3,SEACats,0)))</f>
        <v/>
      </c>
      <c r="J310" s="266" t="str">
        <f ca="1">IF($C310="","",INDEX(INDIRECT("MCDAScores_SEA_"&amp;$C310),MATCH('SEA Input'!J314,INDIRECT("SEAScore_"&amp;$C310),0),MATCH(J$3,SEACats,0)))</f>
        <v/>
      </c>
      <c r="K310" s="266" t="str">
        <f ca="1">IF($C310="","",INDEX(INDIRECT("MCDAScores_SEA_"&amp;$C310),MATCH('SEA Input'!K314,INDIRECT("SEAScore_"&amp;$C310),0),MATCH(K$3,SEACats,0)))</f>
        <v/>
      </c>
      <c r="L310" s="266" t="str">
        <f ca="1">IF($C310="","",INDEX(INDIRECT("MCDAScores_SEA_"&amp;$C310),MATCH('SEA Input'!L314,INDIRECT("SEAScore_"&amp;$C310),0),MATCH(L$3,SEACats,0)))</f>
        <v/>
      </c>
      <c r="M310" s="266" t="str">
        <f ca="1">IF($C310="","",INDEX(INDIRECT("MCDAScores_SEA_"&amp;$C310),MATCH('SEA Input'!M314,INDIRECT("SEAScore_"&amp;$C310),0),MATCH(M$3,SEACats,0)))</f>
        <v/>
      </c>
      <c r="N310" s="266" t="str">
        <f ca="1">IF($C310="","",INDEX(INDIRECT("MCDAScores_SEA_"&amp;$C310),MATCH('SEA Input'!N314,INDIRECT("SEAScore_"&amp;$C310),0),MATCH(N$3,SEACats,0)))</f>
        <v/>
      </c>
      <c r="O310" s="266" t="str">
        <f ca="1">IF($C310="","",INDEX(INDIRECT("MCDAScores_SEA_"&amp;$C310),MATCH('SEA Input'!O314,INDIRECT("SEAScore_"&amp;$C310),0),MATCH(O$3,SEACats,0)))</f>
        <v/>
      </c>
      <c r="P310" s="266" t="str">
        <f ca="1">IF($C310="","",INDEX(INDIRECT("MCDAScores_SEA_"&amp;$C310),MATCH('SEA Input'!P314,INDIRECT("SEAScore_"&amp;$C310),0),MATCH(P$3,SEACats,0)))</f>
        <v/>
      </c>
      <c r="Q310" s="266" t="str">
        <f ca="1">IF($C310="","",INDEX(INDIRECT("MCDAScores_SEA_"&amp;$C310),MATCH('SEA Input'!Q314,INDIRECT("SEAScore_"&amp;$C310),0),MATCH(Q$3,SEACats,0)))</f>
        <v/>
      </c>
      <c r="R310" s="266" t="str">
        <f ca="1">IF($C310="","",INDEX(INDIRECT("MCDAScores_SEA_"&amp;$C310),MATCH('SEA Input'!R314,INDIRECT("SEAScore_"&amp;$C310),0),MATCH(R$3,SEACats,0)))</f>
        <v/>
      </c>
      <c r="S310" s="266" t="str">
        <f ca="1">IF($C310="","",INDEX(INDIRECT("MCDAScores_SEA_"&amp;$C310),MATCH('SEA Input'!S314,INDIRECT("SEAScore_"&amp;$C310),0),MATCH(S$3,SEACats,0)))</f>
        <v/>
      </c>
      <c r="T310" s="266" t="str">
        <f ca="1">IF($C310="","",INDEX(INDIRECT("MCDAScores_SEA_"&amp;$C310),MATCH('SEA Input'!T314,INDIRECT("SEAScore_"&amp;$C310),0),MATCH(T$3,SEACats,0)))</f>
        <v/>
      </c>
    </row>
    <row r="311" spans="1:20" x14ac:dyDescent="0.25">
      <c r="A311" s="309"/>
      <c r="B311" s="309"/>
      <c r="C311" s="265" t="str">
        <f>IF(B308="","","O_Pos")</f>
        <v/>
      </c>
      <c r="D311" s="266" t="str">
        <f ca="1">IF($C311="","",INDEX(INDIRECT("MCDAScores_SEA_"&amp;$C311),MATCH('SEA Input'!D315,INDIRECT("SEAScore_"&amp;$C311),0),MATCH(D$3,SEACats,0)))</f>
        <v/>
      </c>
      <c r="E311" s="266" t="str">
        <f ca="1">IF($C311="","",INDEX(INDIRECT("MCDAScores_SEA_"&amp;$C311),MATCH('SEA Input'!E315,INDIRECT("SEAScore_"&amp;$C311),0),MATCH(E$3,SEACats,0)))</f>
        <v/>
      </c>
      <c r="F311" s="266" t="str">
        <f ca="1">IF($C311="","",INDEX(INDIRECT("MCDAScores_SEA_"&amp;$C311),MATCH('SEA Input'!F315,INDIRECT("SEAScore_"&amp;$C311),0),MATCH(F$3,SEACats,0)))</f>
        <v/>
      </c>
      <c r="G311" s="266" t="str">
        <f ca="1">IF($C311="","",INDEX(INDIRECT("MCDAScores_SEA_"&amp;$C311),MATCH('SEA Input'!G315,INDIRECT("SEAScore_"&amp;$C311),0),MATCH(G$3,SEACats,0)))</f>
        <v/>
      </c>
      <c r="H311" s="266" t="str">
        <f ca="1">IF($C311="","",INDEX(INDIRECT("MCDAScores_SEA_"&amp;$C311),MATCH('SEA Input'!H315,INDIRECT("SEAScore_"&amp;$C311),0),MATCH(H$3,SEACats,0)))</f>
        <v/>
      </c>
      <c r="I311" s="266" t="str">
        <f ca="1">IF($C311="","",INDEX(INDIRECT("MCDAScores_SEA_"&amp;$C311),MATCH('SEA Input'!I315,INDIRECT("SEAScore_"&amp;$C311),0),MATCH(I$3,SEACats,0)))</f>
        <v/>
      </c>
      <c r="J311" s="266" t="str">
        <f ca="1">IF($C311="","",INDEX(INDIRECT("MCDAScores_SEA_"&amp;$C311),MATCH('SEA Input'!J315,INDIRECT("SEAScore_"&amp;$C311),0),MATCH(J$3,SEACats,0)))</f>
        <v/>
      </c>
      <c r="K311" s="266" t="str">
        <f ca="1">IF($C311="","",INDEX(INDIRECT("MCDAScores_SEA_"&amp;$C311),MATCH('SEA Input'!K315,INDIRECT("SEAScore_"&amp;$C311),0),MATCH(K$3,SEACats,0)))</f>
        <v/>
      </c>
      <c r="L311" s="266" t="str">
        <f ca="1">IF($C311="","",INDEX(INDIRECT("MCDAScores_SEA_"&amp;$C311),MATCH('SEA Input'!L315,INDIRECT("SEAScore_"&amp;$C311),0),MATCH(L$3,SEACats,0)))</f>
        <v/>
      </c>
      <c r="M311" s="266" t="str">
        <f ca="1">IF($C311="","",INDEX(INDIRECT("MCDAScores_SEA_"&amp;$C311),MATCH('SEA Input'!M315,INDIRECT("SEAScore_"&amp;$C311),0),MATCH(M$3,SEACats,0)))</f>
        <v/>
      </c>
      <c r="N311" s="266" t="str">
        <f ca="1">IF($C311="","",INDEX(INDIRECT("MCDAScores_SEA_"&amp;$C311),MATCH('SEA Input'!N315,INDIRECT("SEAScore_"&amp;$C311),0),MATCH(N$3,SEACats,0)))</f>
        <v/>
      </c>
      <c r="O311" s="266" t="str">
        <f ca="1">IF($C311="","",INDEX(INDIRECT("MCDAScores_SEA_"&amp;$C311),MATCH('SEA Input'!O315,INDIRECT("SEAScore_"&amp;$C311),0),MATCH(O$3,SEACats,0)))</f>
        <v/>
      </c>
      <c r="P311" s="266" t="str">
        <f ca="1">IF($C311="","",INDEX(INDIRECT("MCDAScores_SEA_"&amp;$C311),MATCH('SEA Input'!P315,INDIRECT("SEAScore_"&amp;$C311),0),MATCH(P$3,SEACats,0)))</f>
        <v/>
      </c>
      <c r="Q311" s="266" t="str">
        <f ca="1">IF($C311="","",INDEX(INDIRECT("MCDAScores_SEA_"&amp;$C311),MATCH('SEA Input'!Q315,INDIRECT("SEAScore_"&amp;$C311),0),MATCH(Q$3,SEACats,0)))</f>
        <v/>
      </c>
      <c r="R311" s="266" t="str">
        <f ca="1">IF($C311="","",INDEX(INDIRECT("MCDAScores_SEA_"&amp;$C311),MATCH('SEA Input'!R315,INDIRECT("SEAScore_"&amp;$C311),0),MATCH(R$3,SEACats,0)))</f>
        <v/>
      </c>
      <c r="S311" s="266" t="str">
        <f ca="1">IF($C311="","",INDEX(INDIRECT("MCDAScores_SEA_"&amp;$C311),MATCH('SEA Input'!S315,INDIRECT("SEAScore_"&amp;$C311),0),MATCH(S$3,SEACats,0)))</f>
        <v/>
      </c>
      <c r="T311" s="266" t="str">
        <f ca="1">IF($C311="","",INDEX(INDIRECT("MCDAScores_SEA_"&amp;$C311),MATCH('SEA Input'!T315,INDIRECT("SEAScore_"&amp;$C311),0),MATCH(T$3,SEACats,0)))</f>
        <v/>
      </c>
    </row>
    <row r="312" spans="1:20" x14ac:dyDescent="0.25">
      <c r="A312" s="308" t="str">
        <f>IF('SEA Input'!C316="","",'SEA Input'!A316)</f>
        <v/>
      </c>
      <c r="B312" s="309" t="str">
        <f>IF('SEA Input'!C316="","",'SEA Input'!C316)</f>
        <v/>
      </c>
      <c r="C312" s="265" t="str">
        <f>IF(B312="","","C_Neg")</f>
        <v/>
      </c>
      <c r="D312" s="266" t="str">
        <f ca="1">IF($C312="","",INDEX(INDIRECT("MCDAScores_SEA_"&amp;$C312),MATCH('SEA Input'!D316,INDIRECT("SEAScore_"&amp;$C312),0),MATCH(D$3,SEACats,0)))</f>
        <v/>
      </c>
      <c r="E312" s="266" t="str">
        <f ca="1">IF($C312="","",INDEX(INDIRECT("MCDAScores_SEA_"&amp;$C312),MATCH('SEA Input'!E316,INDIRECT("SEAScore_"&amp;$C312),0),MATCH(E$3,SEACats,0)))</f>
        <v/>
      </c>
      <c r="F312" s="266" t="str">
        <f ca="1">IF($C312="","",INDEX(INDIRECT("MCDAScores_SEA_"&amp;$C312),MATCH('SEA Input'!F316,INDIRECT("SEAScore_"&amp;$C312),0),MATCH(F$3,SEACats,0)))</f>
        <v/>
      </c>
      <c r="G312" s="266" t="str">
        <f ca="1">IF($C312="","",INDEX(INDIRECT("MCDAScores_SEA_"&amp;$C312),MATCH('SEA Input'!G316,INDIRECT("SEAScore_"&amp;$C312),0),MATCH(G$3,SEACats,0)))</f>
        <v/>
      </c>
      <c r="H312" s="266" t="str">
        <f ca="1">IF($C312="","",INDEX(INDIRECT("MCDAScores_SEA_"&amp;$C312),MATCH('SEA Input'!H316,INDIRECT("SEAScore_"&amp;$C312),0),MATCH(H$3,SEACats,0)))</f>
        <v/>
      </c>
      <c r="I312" s="266" t="str">
        <f ca="1">IF($C312="","",INDEX(INDIRECT("MCDAScores_SEA_"&amp;$C312),MATCH('SEA Input'!I316,INDIRECT("SEAScore_"&amp;$C312),0),MATCH(I$3,SEACats,0)))</f>
        <v/>
      </c>
      <c r="J312" s="266" t="str">
        <f ca="1">IF($C312="","",INDEX(INDIRECT("MCDAScores_SEA_"&amp;$C312),MATCH('SEA Input'!J316,INDIRECT("SEAScore_"&amp;$C312),0),MATCH(J$3,SEACats,0)))</f>
        <v/>
      </c>
      <c r="K312" s="266" t="str">
        <f ca="1">IF($C312="","",INDEX(INDIRECT("MCDAScores_SEA_"&amp;$C312),MATCH('SEA Input'!K316,INDIRECT("SEAScore_"&amp;$C312),0),MATCH(K$3,SEACats,0)))</f>
        <v/>
      </c>
      <c r="L312" s="266" t="str">
        <f ca="1">IF($C312="","",INDEX(INDIRECT("MCDAScores_SEA_"&amp;$C312),MATCH('SEA Input'!L316,INDIRECT("SEAScore_"&amp;$C312),0),MATCH(L$3,SEACats,0)))</f>
        <v/>
      </c>
      <c r="M312" s="266" t="str">
        <f ca="1">IF($C312="","",INDEX(INDIRECT("MCDAScores_SEA_"&amp;$C312),MATCH('SEA Input'!M316,INDIRECT("SEAScore_"&amp;$C312),0),MATCH(M$3,SEACats,0)))</f>
        <v/>
      </c>
      <c r="N312" s="266" t="str">
        <f ca="1">IF($C312="","",INDEX(INDIRECT("MCDAScores_SEA_"&amp;$C312),MATCH('SEA Input'!N316,INDIRECT("SEAScore_"&amp;$C312),0),MATCH(N$3,SEACats,0)))</f>
        <v/>
      </c>
      <c r="O312" s="266" t="str">
        <f ca="1">IF($C312="","",INDEX(INDIRECT("MCDAScores_SEA_"&amp;$C312),MATCH('SEA Input'!O316,INDIRECT("SEAScore_"&amp;$C312),0),MATCH(O$3,SEACats,0)))</f>
        <v/>
      </c>
      <c r="P312" s="266" t="str">
        <f ca="1">IF($C312="","",INDEX(INDIRECT("MCDAScores_SEA_"&amp;$C312),MATCH('SEA Input'!P316,INDIRECT("SEAScore_"&amp;$C312),0),MATCH(P$3,SEACats,0)))</f>
        <v/>
      </c>
      <c r="Q312" s="266" t="str">
        <f ca="1">IF($C312="","",INDEX(INDIRECT("MCDAScores_SEA_"&amp;$C312),MATCH('SEA Input'!Q316,INDIRECT("SEAScore_"&amp;$C312),0),MATCH(Q$3,SEACats,0)))</f>
        <v/>
      </c>
      <c r="R312" s="266" t="str">
        <f ca="1">IF($C312="","",INDEX(INDIRECT("MCDAScores_SEA_"&amp;$C312),MATCH('SEA Input'!R316,INDIRECT("SEAScore_"&amp;$C312),0),MATCH(R$3,SEACats,0)))</f>
        <v/>
      </c>
      <c r="S312" s="266" t="str">
        <f ca="1">IF($C312="","",INDEX(INDIRECT("MCDAScores_SEA_"&amp;$C312),MATCH('SEA Input'!S316,INDIRECT("SEAScore_"&amp;$C312),0),MATCH(S$3,SEACats,0)))</f>
        <v/>
      </c>
      <c r="T312" s="266" t="str">
        <f ca="1">IF($C312="","",INDEX(INDIRECT("MCDAScores_SEA_"&amp;$C312),MATCH('SEA Input'!T316,INDIRECT("SEAScore_"&amp;$C312),0),MATCH(T$3,SEACats,0)))</f>
        <v/>
      </c>
    </row>
    <row r="313" spans="1:20" x14ac:dyDescent="0.25">
      <c r="A313" s="309"/>
      <c r="B313" s="309"/>
      <c r="C313" s="265" t="str">
        <f>IF(B312="","","C_Pos")</f>
        <v/>
      </c>
      <c r="D313" s="266" t="str">
        <f ca="1">IF($C313="","",INDEX(INDIRECT("MCDAScores_SEA_"&amp;$C313),MATCH('SEA Input'!D317,INDIRECT("SEAScore_"&amp;$C313),0),MATCH(D$3,SEACats,0)))</f>
        <v/>
      </c>
      <c r="E313" s="266" t="str">
        <f ca="1">IF($C313="","",INDEX(INDIRECT("MCDAScores_SEA_"&amp;$C313),MATCH('SEA Input'!E317,INDIRECT("SEAScore_"&amp;$C313),0),MATCH(E$3,SEACats,0)))</f>
        <v/>
      </c>
      <c r="F313" s="266" t="str">
        <f ca="1">IF($C313="","",INDEX(INDIRECT("MCDAScores_SEA_"&amp;$C313),MATCH('SEA Input'!F317,INDIRECT("SEAScore_"&amp;$C313),0),MATCH(F$3,SEACats,0)))</f>
        <v/>
      </c>
      <c r="G313" s="266" t="str">
        <f ca="1">IF($C313="","",INDEX(INDIRECT("MCDAScores_SEA_"&amp;$C313),MATCH('SEA Input'!G317,INDIRECT("SEAScore_"&amp;$C313),0),MATCH(G$3,SEACats,0)))</f>
        <v/>
      </c>
      <c r="H313" s="266" t="str">
        <f ca="1">IF($C313="","",INDEX(INDIRECT("MCDAScores_SEA_"&amp;$C313),MATCH('SEA Input'!H317,INDIRECT("SEAScore_"&amp;$C313),0),MATCH(H$3,SEACats,0)))</f>
        <v/>
      </c>
      <c r="I313" s="266" t="str">
        <f ca="1">IF($C313="","",INDEX(INDIRECT("MCDAScores_SEA_"&amp;$C313),MATCH('SEA Input'!I317,INDIRECT("SEAScore_"&amp;$C313),0),MATCH(I$3,SEACats,0)))</f>
        <v/>
      </c>
      <c r="J313" s="266" t="str">
        <f ca="1">IF($C313="","",INDEX(INDIRECT("MCDAScores_SEA_"&amp;$C313),MATCH('SEA Input'!J317,INDIRECT("SEAScore_"&amp;$C313),0),MATCH(J$3,SEACats,0)))</f>
        <v/>
      </c>
      <c r="K313" s="266" t="str">
        <f ca="1">IF($C313="","",INDEX(INDIRECT("MCDAScores_SEA_"&amp;$C313),MATCH('SEA Input'!K317,INDIRECT("SEAScore_"&amp;$C313),0),MATCH(K$3,SEACats,0)))</f>
        <v/>
      </c>
      <c r="L313" s="266" t="str">
        <f ca="1">IF($C313="","",INDEX(INDIRECT("MCDAScores_SEA_"&amp;$C313),MATCH('SEA Input'!L317,INDIRECT("SEAScore_"&amp;$C313),0),MATCH(L$3,SEACats,0)))</f>
        <v/>
      </c>
      <c r="M313" s="266" t="str">
        <f ca="1">IF($C313="","",INDEX(INDIRECT("MCDAScores_SEA_"&amp;$C313),MATCH('SEA Input'!M317,INDIRECT("SEAScore_"&amp;$C313),0),MATCH(M$3,SEACats,0)))</f>
        <v/>
      </c>
      <c r="N313" s="266" t="str">
        <f ca="1">IF($C313="","",INDEX(INDIRECT("MCDAScores_SEA_"&amp;$C313),MATCH('SEA Input'!N317,INDIRECT("SEAScore_"&amp;$C313),0),MATCH(N$3,SEACats,0)))</f>
        <v/>
      </c>
      <c r="O313" s="266" t="str">
        <f ca="1">IF($C313="","",INDEX(INDIRECT("MCDAScores_SEA_"&amp;$C313),MATCH('SEA Input'!O317,INDIRECT("SEAScore_"&amp;$C313),0),MATCH(O$3,SEACats,0)))</f>
        <v/>
      </c>
      <c r="P313" s="266" t="str">
        <f ca="1">IF($C313="","",INDEX(INDIRECT("MCDAScores_SEA_"&amp;$C313),MATCH('SEA Input'!P317,INDIRECT("SEAScore_"&amp;$C313),0),MATCH(P$3,SEACats,0)))</f>
        <v/>
      </c>
      <c r="Q313" s="266" t="str">
        <f ca="1">IF($C313="","",INDEX(INDIRECT("MCDAScores_SEA_"&amp;$C313),MATCH('SEA Input'!Q317,INDIRECT("SEAScore_"&amp;$C313),0),MATCH(Q$3,SEACats,0)))</f>
        <v/>
      </c>
      <c r="R313" s="266" t="str">
        <f ca="1">IF($C313="","",INDEX(INDIRECT("MCDAScores_SEA_"&amp;$C313),MATCH('SEA Input'!R317,INDIRECT("SEAScore_"&amp;$C313),0),MATCH(R$3,SEACats,0)))</f>
        <v/>
      </c>
      <c r="S313" s="266" t="str">
        <f ca="1">IF($C313="","",INDEX(INDIRECT("MCDAScores_SEA_"&amp;$C313),MATCH('SEA Input'!S317,INDIRECT("SEAScore_"&amp;$C313),0),MATCH(S$3,SEACats,0)))</f>
        <v/>
      </c>
      <c r="T313" s="266" t="str">
        <f ca="1">IF($C313="","",INDEX(INDIRECT("MCDAScores_SEA_"&amp;$C313),MATCH('SEA Input'!T317,INDIRECT("SEAScore_"&amp;$C313),0),MATCH(T$3,SEACats,0)))</f>
        <v/>
      </c>
    </row>
    <row r="314" spans="1:20" x14ac:dyDescent="0.25">
      <c r="A314" s="309"/>
      <c r="B314" s="309"/>
      <c r="C314" s="265" t="str">
        <f>IF(B312="","","O_Neg")</f>
        <v/>
      </c>
      <c r="D314" s="266" t="str">
        <f ca="1">IF($C314="","",INDEX(INDIRECT("MCDAScores_SEA_"&amp;$C314),MATCH('SEA Input'!D318,INDIRECT("SEAScore_"&amp;$C314),0),MATCH(D$3,SEACats,0)))</f>
        <v/>
      </c>
      <c r="E314" s="266" t="str">
        <f ca="1">IF($C314="","",INDEX(INDIRECT("MCDAScores_SEA_"&amp;$C314),MATCH('SEA Input'!E318,INDIRECT("SEAScore_"&amp;$C314),0),MATCH(E$3,SEACats,0)))</f>
        <v/>
      </c>
      <c r="F314" s="266" t="str">
        <f ca="1">IF($C314="","",INDEX(INDIRECT("MCDAScores_SEA_"&amp;$C314),MATCH('SEA Input'!F318,INDIRECT("SEAScore_"&amp;$C314),0),MATCH(F$3,SEACats,0)))</f>
        <v/>
      </c>
      <c r="G314" s="266" t="str">
        <f ca="1">IF($C314="","",INDEX(INDIRECT("MCDAScores_SEA_"&amp;$C314),MATCH('SEA Input'!G318,INDIRECT("SEAScore_"&amp;$C314),0),MATCH(G$3,SEACats,0)))</f>
        <v/>
      </c>
      <c r="H314" s="266" t="str">
        <f ca="1">IF($C314="","",INDEX(INDIRECT("MCDAScores_SEA_"&amp;$C314),MATCH('SEA Input'!H318,INDIRECT("SEAScore_"&amp;$C314),0),MATCH(H$3,SEACats,0)))</f>
        <v/>
      </c>
      <c r="I314" s="266" t="str">
        <f ca="1">IF($C314="","",INDEX(INDIRECT("MCDAScores_SEA_"&amp;$C314),MATCH('SEA Input'!I318,INDIRECT("SEAScore_"&amp;$C314),0),MATCH(I$3,SEACats,0)))</f>
        <v/>
      </c>
      <c r="J314" s="266" t="str">
        <f ca="1">IF($C314="","",INDEX(INDIRECT("MCDAScores_SEA_"&amp;$C314),MATCH('SEA Input'!J318,INDIRECT("SEAScore_"&amp;$C314),0),MATCH(J$3,SEACats,0)))</f>
        <v/>
      </c>
      <c r="K314" s="266" t="str">
        <f ca="1">IF($C314="","",INDEX(INDIRECT("MCDAScores_SEA_"&amp;$C314),MATCH('SEA Input'!K318,INDIRECT("SEAScore_"&amp;$C314),0),MATCH(K$3,SEACats,0)))</f>
        <v/>
      </c>
      <c r="L314" s="266" t="str">
        <f ca="1">IF($C314="","",INDEX(INDIRECT("MCDAScores_SEA_"&amp;$C314),MATCH('SEA Input'!L318,INDIRECT("SEAScore_"&amp;$C314),0),MATCH(L$3,SEACats,0)))</f>
        <v/>
      </c>
      <c r="M314" s="266" t="str">
        <f ca="1">IF($C314="","",INDEX(INDIRECT("MCDAScores_SEA_"&amp;$C314),MATCH('SEA Input'!M318,INDIRECT("SEAScore_"&amp;$C314),0),MATCH(M$3,SEACats,0)))</f>
        <v/>
      </c>
      <c r="N314" s="266" t="str">
        <f ca="1">IF($C314="","",INDEX(INDIRECT("MCDAScores_SEA_"&amp;$C314),MATCH('SEA Input'!N318,INDIRECT("SEAScore_"&amp;$C314),0),MATCH(N$3,SEACats,0)))</f>
        <v/>
      </c>
      <c r="O314" s="266" t="str">
        <f ca="1">IF($C314="","",INDEX(INDIRECT("MCDAScores_SEA_"&amp;$C314),MATCH('SEA Input'!O318,INDIRECT("SEAScore_"&amp;$C314),0),MATCH(O$3,SEACats,0)))</f>
        <v/>
      </c>
      <c r="P314" s="266" t="str">
        <f ca="1">IF($C314="","",INDEX(INDIRECT("MCDAScores_SEA_"&amp;$C314),MATCH('SEA Input'!P318,INDIRECT("SEAScore_"&amp;$C314),0),MATCH(P$3,SEACats,0)))</f>
        <v/>
      </c>
      <c r="Q314" s="266" t="str">
        <f ca="1">IF($C314="","",INDEX(INDIRECT("MCDAScores_SEA_"&amp;$C314),MATCH('SEA Input'!Q318,INDIRECT("SEAScore_"&amp;$C314),0),MATCH(Q$3,SEACats,0)))</f>
        <v/>
      </c>
      <c r="R314" s="266" t="str">
        <f ca="1">IF($C314="","",INDEX(INDIRECT("MCDAScores_SEA_"&amp;$C314),MATCH('SEA Input'!R318,INDIRECT("SEAScore_"&amp;$C314),0),MATCH(R$3,SEACats,0)))</f>
        <v/>
      </c>
      <c r="S314" s="266" t="str">
        <f ca="1">IF($C314="","",INDEX(INDIRECT("MCDAScores_SEA_"&amp;$C314),MATCH('SEA Input'!S318,INDIRECT("SEAScore_"&amp;$C314),0),MATCH(S$3,SEACats,0)))</f>
        <v/>
      </c>
      <c r="T314" s="266" t="str">
        <f ca="1">IF($C314="","",INDEX(INDIRECT("MCDAScores_SEA_"&amp;$C314),MATCH('SEA Input'!T318,INDIRECT("SEAScore_"&amp;$C314),0),MATCH(T$3,SEACats,0)))</f>
        <v/>
      </c>
    </row>
    <row r="315" spans="1:20" x14ac:dyDescent="0.25">
      <c r="A315" s="309"/>
      <c r="B315" s="309"/>
      <c r="C315" s="265" t="str">
        <f>IF(B312="","","O_Pos")</f>
        <v/>
      </c>
      <c r="D315" s="266" t="str">
        <f ca="1">IF($C315="","",INDEX(INDIRECT("MCDAScores_SEA_"&amp;$C315),MATCH('SEA Input'!D319,INDIRECT("SEAScore_"&amp;$C315),0),MATCH(D$3,SEACats,0)))</f>
        <v/>
      </c>
      <c r="E315" s="266" t="str">
        <f ca="1">IF($C315="","",INDEX(INDIRECT("MCDAScores_SEA_"&amp;$C315),MATCH('SEA Input'!E319,INDIRECT("SEAScore_"&amp;$C315),0),MATCH(E$3,SEACats,0)))</f>
        <v/>
      </c>
      <c r="F315" s="266" t="str">
        <f ca="1">IF($C315="","",INDEX(INDIRECT("MCDAScores_SEA_"&amp;$C315),MATCH('SEA Input'!F319,INDIRECT("SEAScore_"&amp;$C315),0),MATCH(F$3,SEACats,0)))</f>
        <v/>
      </c>
      <c r="G315" s="266" t="str">
        <f ca="1">IF($C315="","",INDEX(INDIRECT("MCDAScores_SEA_"&amp;$C315),MATCH('SEA Input'!G319,INDIRECT("SEAScore_"&amp;$C315),0),MATCH(G$3,SEACats,0)))</f>
        <v/>
      </c>
      <c r="H315" s="266" t="str">
        <f ca="1">IF($C315="","",INDEX(INDIRECT("MCDAScores_SEA_"&amp;$C315),MATCH('SEA Input'!H319,INDIRECT("SEAScore_"&amp;$C315),0),MATCH(H$3,SEACats,0)))</f>
        <v/>
      </c>
      <c r="I315" s="266" t="str">
        <f ca="1">IF($C315="","",INDEX(INDIRECT("MCDAScores_SEA_"&amp;$C315),MATCH('SEA Input'!I319,INDIRECT("SEAScore_"&amp;$C315),0),MATCH(I$3,SEACats,0)))</f>
        <v/>
      </c>
      <c r="J315" s="266" t="str">
        <f ca="1">IF($C315="","",INDEX(INDIRECT("MCDAScores_SEA_"&amp;$C315),MATCH('SEA Input'!J319,INDIRECT("SEAScore_"&amp;$C315),0),MATCH(J$3,SEACats,0)))</f>
        <v/>
      </c>
      <c r="K315" s="266" t="str">
        <f ca="1">IF($C315="","",INDEX(INDIRECT("MCDAScores_SEA_"&amp;$C315),MATCH('SEA Input'!K319,INDIRECT("SEAScore_"&amp;$C315),0),MATCH(K$3,SEACats,0)))</f>
        <v/>
      </c>
      <c r="L315" s="266" t="str">
        <f ca="1">IF($C315="","",INDEX(INDIRECT("MCDAScores_SEA_"&amp;$C315),MATCH('SEA Input'!L319,INDIRECT("SEAScore_"&amp;$C315),0),MATCH(L$3,SEACats,0)))</f>
        <v/>
      </c>
      <c r="M315" s="266" t="str">
        <f ca="1">IF($C315="","",INDEX(INDIRECT("MCDAScores_SEA_"&amp;$C315),MATCH('SEA Input'!M319,INDIRECT("SEAScore_"&amp;$C315),0),MATCH(M$3,SEACats,0)))</f>
        <v/>
      </c>
      <c r="N315" s="266" t="str">
        <f ca="1">IF($C315="","",INDEX(INDIRECT("MCDAScores_SEA_"&amp;$C315),MATCH('SEA Input'!N319,INDIRECT("SEAScore_"&amp;$C315),0),MATCH(N$3,SEACats,0)))</f>
        <v/>
      </c>
      <c r="O315" s="266" t="str">
        <f ca="1">IF($C315="","",INDEX(INDIRECT("MCDAScores_SEA_"&amp;$C315),MATCH('SEA Input'!O319,INDIRECT("SEAScore_"&amp;$C315),0),MATCH(O$3,SEACats,0)))</f>
        <v/>
      </c>
      <c r="P315" s="266" t="str">
        <f ca="1">IF($C315="","",INDEX(INDIRECT("MCDAScores_SEA_"&amp;$C315),MATCH('SEA Input'!P319,INDIRECT("SEAScore_"&amp;$C315),0),MATCH(P$3,SEACats,0)))</f>
        <v/>
      </c>
      <c r="Q315" s="266" t="str">
        <f ca="1">IF($C315="","",INDEX(INDIRECT("MCDAScores_SEA_"&amp;$C315),MATCH('SEA Input'!Q319,INDIRECT("SEAScore_"&amp;$C315),0),MATCH(Q$3,SEACats,0)))</f>
        <v/>
      </c>
      <c r="R315" s="266" t="str">
        <f ca="1">IF($C315="","",INDEX(INDIRECT("MCDAScores_SEA_"&amp;$C315),MATCH('SEA Input'!R319,INDIRECT("SEAScore_"&amp;$C315),0),MATCH(R$3,SEACats,0)))</f>
        <v/>
      </c>
      <c r="S315" s="266" t="str">
        <f ca="1">IF($C315="","",INDEX(INDIRECT("MCDAScores_SEA_"&amp;$C315),MATCH('SEA Input'!S319,INDIRECT("SEAScore_"&amp;$C315),0),MATCH(S$3,SEACats,0)))</f>
        <v/>
      </c>
      <c r="T315" s="266" t="str">
        <f ca="1">IF($C315="","",INDEX(INDIRECT("MCDAScores_SEA_"&amp;$C315),MATCH('SEA Input'!T319,INDIRECT("SEAScore_"&amp;$C315),0),MATCH(T$3,SEACats,0)))</f>
        <v/>
      </c>
    </row>
    <row r="316" spans="1:20" x14ac:dyDescent="0.25">
      <c r="A316" s="308" t="str">
        <f>IF('SEA Input'!C320="","",'SEA Input'!A320)</f>
        <v/>
      </c>
      <c r="B316" s="309" t="str">
        <f>IF('SEA Input'!C320="","",'SEA Input'!C320)</f>
        <v/>
      </c>
      <c r="C316" s="265" t="str">
        <f>IF(B316="","","C_Neg")</f>
        <v/>
      </c>
      <c r="D316" s="266" t="str">
        <f ca="1">IF($C316="","",INDEX(INDIRECT("MCDAScores_SEA_"&amp;$C316),MATCH('SEA Input'!D320,INDIRECT("SEAScore_"&amp;$C316),0),MATCH(D$3,SEACats,0)))</f>
        <v/>
      </c>
      <c r="E316" s="266" t="str">
        <f ca="1">IF($C316="","",INDEX(INDIRECT("MCDAScores_SEA_"&amp;$C316),MATCH('SEA Input'!E320,INDIRECT("SEAScore_"&amp;$C316),0),MATCH(E$3,SEACats,0)))</f>
        <v/>
      </c>
      <c r="F316" s="266" t="str">
        <f ca="1">IF($C316="","",INDEX(INDIRECT("MCDAScores_SEA_"&amp;$C316),MATCH('SEA Input'!F320,INDIRECT("SEAScore_"&amp;$C316),0),MATCH(F$3,SEACats,0)))</f>
        <v/>
      </c>
      <c r="G316" s="266" t="str">
        <f ca="1">IF($C316="","",INDEX(INDIRECT("MCDAScores_SEA_"&amp;$C316),MATCH('SEA Input'!G320,INDIRECT("SEAScore_"&amp;$C316),0),MATCH(G$3,SEACats,0)))</f>
        <v/>
      </c>
      <c r="H316" s="266" t="str">
        <f ca="1">IF($C316="","",INDEX(INDIRECT("MCDAScores_SEA_"&amp;$C316),MATCH('SEA Input'!H320,INDIRECT("SEAScore_"&amp;$C316),0),MATCH(H$3,SEACats,0)))</f>
        <v/>
      </c>
      <c r="I316" s="266" t="str">
        <f ca="1">IF($C316="","",INDEX(INDIRECT("MCDAScores_SEA_"&amp;$C316),MATCH('SEA Input'!I320,INDIRECT("SEAScore_"&amp;$C316),0),MATCH(I$3,SEACats,0)))</f>
        <v/>
      </c>
      <c r="J316" s="266" t="str">
        <f ca="1">IF($C316="","",INDEX(INDIRECT("MCDAScores_SEA_"&amp;$C316),MATCH('SEA Input'!J320,INDIRECT("SEAScore_"&amp;$C316),0),MATCH(J$3,SEACats,0)))</f>
        <v/>
      </c>
      <c r="K316" s="266" t="str">
        <f ca="1">IF($C316="","",INDEX(INDIRECT("MCDAScores_SEA_"&amp;$C316),MATCH('SEA Input'!K320,INDIRECT("SEAScore_"&amp;$C316),0),MATCH(K$3,SEACats,0)))</f>
        <v/>
      </c>
      <c r="L316" s="266" t="str">
        <f ca="1">IF($C316="","",INDEX(INDIRECT("MCDAScores_SEA_"&amp;$C316),MATCH('SEA Input'!L320,INDIRECT("SEAScore_"&amp;$C316),0),MATCH(L$3,SEACats,0)))</f>
        <v/>
      </c>
      <c r="M316" s="266" t="str">
        <f ca="1">IF($C316="","",INDEX(INDIRECT("MCDAScores_SEA_"&amp;$C316),MATCH('SEA Input'!M320,INDIRECT("SEAScore_"&amp;$C316),0),MATCH(M$3,SEACats,0)))</f>
        <v/>
      </c>
      <c r="N316" s="266" t="str">
        <f ca="1">IF($C316="","",INDEX(INDIRECT("MCDAScores_SEA_"&amp;$C316),MATCH('SEA Input'!N320,INDIRECT("SEAScore_"&amp;$C316),0),MATCH(N$3,SEACats,0)))</f>
        <v/>
      </c>
      <c r="O316" s="266" t="str">
        <f ca="1">IF($C316="","",INDEX(INDIRECT("MCDAScores_SEA_"&amp;$C316),MATCH('SEA Input'!O320,INDIRECT("SEAScore_"&amp;$C316),0),MATCH(O$3,SEACats,0)))</f>
        <v/>
      </c>
      <c r="P316" s="266" t="str">
        <f ca="1">IF($C316="","",INDEX(INDIRECT("MCDAScores_SEA_"&amp;$C316),MATCH('SEA Input'!P320,INDIRECT("SEAScore_"&amp;$C316),0),MATCH(P$3,SEACats,0)))</f>
        <v/>
      </c>
      <c r="Q316" s="266" t="str">
        <f ca="1">IF($C316="","",INDEX(INDIRECT("MCDAScores_SEA_"&amp;$C316),MATCH('SEA Input'!Q320,INDIRECT("SEAScore_"&amp;$C316),0),MATCH(Q$3,SEACats,0)))</f>
        <v/>
      </c>
      <c r="R316" s="266" t="str">
        <f ca="1">IF($C316="","",INDEX(INDIRECT("MCDAScores_SEA_"&amp;$C316),MATCH('SEA Input'!R320,INDIRECT("SEAScore_"&amp;$C316),0),MATCH(R$3,SEACats,0)))</f>
        <v/>
      </c>
      <c r="S316" s="266" t="str">
        <f ca="1">IF($C316="","",INDEX(INDIRECT("MCDAScores_SEA_"&amp;$C316),MATCH('SEA Input'!S320,INDIRECT("SEAScore_"&amp;$C316),0),MATCH(S$3,SEACats,0)))</f>
        <v/>
      </c>
      <c r="T316" s="266" t="str">
        <f ca="1">IF($C316="","",INDEX(INDIRECT("MCDAScores_SEA_"&amp;$C316),MATCH('SEA Input'!T320,INDIRECT("SEAScore_"&amp;$C316),0),MATCH(T$3,SEACats,0)))</f>
        <v/>
      </c>
    </row>
    <row r="317" spans="1:20" x14ac:dyDescent="0.25">
      <c r="A317" s="309"/>
      <c r="B317" s="309"/>
      <c r="C317" s="265" t="str">
        <f>IF(B316="","","C_Pos")</f>
        <v/>
      </c>
      <c r="D317" s="266" t="str">
        <f ca="1">IF($C317="","",INDEX(INDIRECT("MCDAScores_SEA_"&amp;$C317),MATCH('SEA Input'!D321,INDIRECT("SEAScore_"&amp;$C317),0),MATCH(D$3,SEACats,0)))</f>
        <v/>
      </c>
      <c r="E317" s="266" t="str">
        <f ca="1">IF($C317="","",INDEX(INDIRECT("MCDAScores_SEA_"&amp;$C317),MATCH('SEA Input'!E321,INDIRECT("SEAScore_"&amp;$C317),0),MATCH(E$3,SEACats,0)))</f>
        <v/>
      </c>
      <c r="F317" s="266" t="str">
        <f ca="1">IF($C317="","",INDEX(INDIRECT("MCDAScores_SEA_"&amp;$C317),MATCH('SEA Input'!F321,INDIRECT("SEAScore_"&amp;$C317),0),MATCH(F$3,SEACats,0)))</f>
        <v/>
      </c>
      <c r="G317" s="266" t="str">
        <f ca="1">IF($C317="","",INDEX(INDIRECT("MCDAScores_SEA_"&amp;$C317),MATCH('SEA Input'!G321,INDIRECT("SEAScore_"&amp;$C317),0),MATCH(G$3,SEACats,0)))</f>
        <v/>
      </c>
      <c r="H317" s="266" t="str">
        <f ca="1">IF($C317="","",INDEX(INDIRECT("MCDAScores_SEA_"&amp;$C317),MATCH('SEA Input'!H321,INDIRECT("SEAScore_"&amp;$C317),0),MATCH(H$3,SEACats,0)))</f>
        <v/>
      </c>
      <c r="I317" s="266" t="str">
        <f ca="1">IF($C317="","",INDEX(INDIRECT("MCDAScores_SEA_"&amp;$C317),MATCH('SEA Input'!I321,INDIRECT("SEAScore_"&amp;$C317),0),MATCH(I$3,SEACats,0)))</f>
        <v/>
      </c>
      <c r="J317" s="266" t="str">
        <f ca="1">IF($C317="","",INDEX(INDIRECT("MCDAScores_SEA_"&amp;$C317),MATCH('SEA Input'!J321,INDIRECT("SEAScore_"&amp;$C317),0),MATCH(J$3,SEACats,0)))</f>
        <v/>
      </c>
      <c r="K317" s="266" t="str">
        <f ca="1">IF($C317="","",INDEX(INDIRECT("MCDAScores_SEA_"&amp;$C317),MATCH('SEA Input'!K321,INDIRECT("SEAScore_"&amp;$C317),0),MATCH(K$3,SEACats,0)))</f>
        <v/>
      </c>
      <c r="L317" s="266" t="str">
        <f ca="1">IF($C317="","",INDEX(INDIRECT("MCDAScores_SEA_"&amp;$C317),MATCH('SEA Input'!L321,INDIRECT("SEAScore_"&amp;$C317),0),MATCH(L$3,SEACats,0)))</f>
        <v/>
      </c>
      <c r="M317" s="266" t="str">
        <f ca="1">IF($C317="","",INDEX(INDIRECT("MCDAScores_SEA_"&amp;$C317),MATCH('SEA Input'!M321,INDIRECT("SEAScore_"&amp;$C317),0),MATCH(M$3,SEACats,0)))</f>
        <v/>
      </c>
      <c r="N317" s="266" t="str">
        <f ca="1">IF($C317="","",INDEX(INDIRECT("MCDAScores_SEA_"&amp;$C317),MATCH('SEA Input'!N321,INDIRECT("SEAScore_"&amp;$C317),0),MATCH(N$3,SEACats,0)))</f>
        <v/>
      </c>
      <c r="O317" s="266" t="str">
        <f ca="1">IF($C317="","",INDEX(INDIRECT("MCDAScores_SEA_"&amp;$C317),MATCH('SEA Input'!O321,INDIRECT("SEAScore_"&amp;$C317),0),MATCH(O$3,SEACats,0)))</f>
        <v/>
      </c>
      <c r="P317" s="266" t="str">
        <f ca="1">IF($C317="","",INDEX(INDIRECT("MCDAScores_SEA_"&amp;$C317),MATCH('SEA Input'!P321,INDIRECT("SEAScore_"&amp;$C317),0),MATCH(P$3,SEACats,0)))</f>
        <v/>
      </c>
      <c r="Q317" s="266" t="str">
        <f ca="1">IF($C317="","",INDEX(INDIRECT("MCDAScores_SEA_"&amp;$C317),MATCH('SEA Input'!Q321,INDIRECT("SEAScore_"&amp;$C317),0),MATCH(Q$3,SEACats,0)))</f>
        <v/>
      </c>
      <c r="R317" s="266" t="str">
        <f ca="1">IF($C317="","",INDEX(INDIRECT("MCDAScores_SEA_"&amp;$C317),MATCH('SEA Input'!R321,INDIRECT("SEAScore_"&amp;$C317),0),MATCH(R$3,SEACats,0)))</f>
        <v/>
      </c>
      <c r="S317" s="266" t="str">
        <f ca="1">IF($C317="","",INDEX(INDIRECT("MCDAScores_SEA_"&amp;$C317),MATCH('SEA Input'!S321,INDIRECT("SEAScore_"&amp;$C317),0),MATCH(S$3,SEACats,0)))</f>
        <v/>
      </c>
      <c r="T317" s="266" t="str">
        <f ca="1">IF($C317="","",INDEX(INDIRECT("MCDAScores_SEA_"&amp;$C317),MATCH('SEA Input'!T321,INDIRECT("SEAScore_"&amp;$C317),0),MATCH(T$3,SEACats,0)))</f>
        <v/>
      </c>
    </row>
    <row r="318" spans="1:20" x14ac:dyDescent="0.25">
      <c r="A318" s="309"/>
      <c r="B318" s="309"/>
      <c r="C318" s="265" t="str">
        <f>IF(B316="","","O_Neg")</f>
        <v/>
      </c>
      <c r="D318" s="266" t="str">
        <f ca="1">IF($C318="","",INDEX(INDIRECT("MCDAScores_SEA_"&amp;$C318),MATCH('SEA Input'!D322,INDIRECT("SEAScore_"&amp;$C318),0),MATCH(D$3,SEACats,0)))</f>
        <v/>
      </c>
      <c r="E318" s="266" t="str">
        <f ca="1">IF($C318="","",INDEX(INDIRECT("MCDAScores_SEA_"&amp;$C318),MATCH('SEA Input'!E322,INDIRECT("SEAScore_"&amp;$C318),0),MATCH(E$3,SEACats,0)))</f>
        <v/>
      </c>
      <c r="F318" s="266" t="str">
        <f ca="1">IF($C318="","",INDEX(INDIRECT("MCDAScores_SEA_"&amp;$C318),MATCH('SEA Input'!F322,INDIRECT("SEAScore_"&amp;$C318),0),MATCH(F$3,SEACats,0)))</f>
        <v/>
      </c>
      <c r="G318" s="266" t="str">
        <f ca="1">IF($C318="","",INDEX(INDIRECT("MCDAScores_SEA_"&amp;$C318),MATCH('SEA Input'!G322,INDIRECT("SEAScore_"&amp;$C318),0),MATCH(G$3,SEACats,0)))</f>
        <v/>
      </c>
      <c r="H318" s="266" t="str">
        <f ca="1">IF($C318="","",INDEX(INDIRECT("MCDAScores_SEA_"&amp;$C318),MATCH('SEA Input'!H322,INDIRECT("SEAScore_"&amp;$C318),0),MATCH(H$3,SEACats,0)))</f>
        <v/>
      </c>
      <c r="I318" s="266" t="str">
        <f ca="1">IF($C318="","",INDEX(INDIRECT("MCDAScores_SEA_"&amp;$C318),MATCH('SEA Input'!I322,INDIRECT("SEAScore_"&amp;$C318),0),MATCH(I$3,SEACats,0)))</f>
        <v/>
      </c>
      <c r="J318" s="266" t="str">
        <f ca="1">IF($C318="","",INDEX(INDIRECT("MCDAScores_SEA_"&amp;$C318),MATCH('SEA Input'!J322,INDIRECT("SEAScore_"&amp;$C318),0),MATCH(J$3,SEACats,0)))</f>
        <v/>
      </c>
      <c r="K318" s="266" t="str">
        <f ca="1">IF($C318="","",INDEX(INDIRECT("MCDAScores_SEA_"&amp;$C318),MATCH('SEA Input'!K322,INDIRECT("SEAScore_"&amp;$C318),0),MATCH(K$3,SEACats,0)))</f>
        <v/>
      </c>
      <c r="L318" s="266" t="str">
        <f ca="1">IF($C318="","",INDEX(INDIRECT("MCDAScores_SEA_"&amp;$C318),MATCH('SEA Input'!L322,INDIRECT("SEAScore_"&amp;$C318),0),MATCH(L$3,SEACats,0)))</f>
        <v/>
      </c>
      <c r="M318" s="266" t="str">
        <f ca="1">IF($C318="","",INDEX(INDIRECT("MCDAScores_SEA_"&amp;$C318),MATCH('SEA Input'!M322,INDIRECT("SEAScore_"&amp;$C318),0),MATCH(M$3,SEACats,0)))</f>
        <v/>
      </c>
      <c r="N318" s="266" t="str">
        <f ca="1">IF($C318="","",INDEX(INDIRECT("MCDAScores_SEA_"&amp;$C318),MATCH('SEA Input'!N322,INDIRECT("SEAScore_"&amp;$C318),0),MATCH(N$3,SEACats,0)))</f>
        <v/>
      </c>
      <c r="O318" s="266" t="str">
        <f ca="1">IF($C318="","",INDEX(INDIRECT("MCDAScores_SEA_"&amp;$C318),MATCH('SEA Input'!O322,INDIRECT("SEAScore_"&amp;$C318),0),MATCH(O$3,SEACats,0)))</f>
        <v/>
      </c>
      <c r="P318" s="266" t="str">
        <f ca="1">IF($C318="","",INDEX(INDIRECT("MCDAScores_SEA_"&amp;$C318),MATCH('SEA Input'!P322,INDIRECT("SEAScore_"&amp;$C318),0),MATCH(P$3,SEACats,0)))</f>
        <v/>
      </c>
      <c r="Q318" s="266" t="str">
        <f ca="1">IF($C318="","",INDEX(INDIRECT("MCDAScores_SEA_"&amp;$C318),MATCH('SEA Input'!Q322,INDIRECT("SEAScore_"&amp;$C318),0),MATCH(Q$3,SEACats,0)))</f>
        <v/>
      </c>
      <c r="R318" s="266" t="str">
        <f ca="1">IF($C318="","",INDEX(INDIRECT("MCDAScores_SEA_"&amp;$C318),MATCH('SEA Input'!R322,INDIRECT("SEAScore_"&amp;$C318),0),MATCH(R$3,SEACats,0)))</f>
        <v/>
      </c>
      <c r="S318" s="266" t="str">
        <f ca="1">IF($C318="","",INDEX(INDIRECT("MCDAScores_SEA_"&amp;$C318),MATCH('SEA Input'!S322,INDIRECT("SEAScore_"&amp;$C318),0),MATCH(S$3,SEACats,0)))</f>
        <v/>
      </c>
      <c r="T318" s="266" t="str">
        <f ca="1">IF($C318="","",INDEX(INDIRECT("MCDAScores_SEA_"&amp;$C318),MATCH('SEA Input'!T322,INDIRECT("SEAScore_"&amp;$C318),0),MATCH(T$3,SEACats,0)))</f>
        <v/>
      </c>
    </row>
    <row r="319" spans="1:20" x14ac:dyDescent="0.25">
      <c r="A319" s="309"/>
      <c r="B319" s="309"/>
      <c r="C319" s="265" t="str">
        <f>IF(B316="","","O_Pos")</f>
        <v/>
      </c>
      <c r="D319" s="266" t="str">
        <f ca="1">IF($C319="","",INDEX(INDIRECT("MCDAScores_SEA_"&amp;$C319),MATCH('SEA Input'!D323,INDIRECT("SEAScore_"&amp;$C319),0),MATCH(D$3,SEACats,0)))</f>
        <v/>
      </c>
      <c r="E319" s="266" t="str">
        <f ca="1">IF($C319="","",INDEX(INDIRECT("MCDAScores_SEA_"&amp;$C319),MATCH('SEA Input'!E323,INDIRECT("SEAScore_"&amp;$C319),0),MATCH(E$3,SEACats,0)))</f>
        <v/>
      </c>
      <c r="F319" s="266" t="str">
        <f ca="1">IF($C319="","",INDEX(INDIRECT("MCDAScores_SEA_"&amp;$C319),MATCH('SEA Input'!F323,INDIRECT("SEAScore_"&amp;$C319),0),MATCH(F$3,SEACats,0)))</f>
        <v/>
      </c>
      <c r="G319" s="266" t="str">
        <f ca="1">IF($C319="","",INDEX(INDIRECT("MCDAScores_SEA_"&amp;$C319),MATCH('SEA Input'!G323,INDIRECT("SEAScore_"&amp;$C319),0),MATCH(G$3,SEACats,0)))</f>
        <v/>
      </c>
      <c r="H319" s="266" t="str">
        <f ca="1">IF($C319="","",INDEX(INDIRECT("MCDAScores_SEA_"&amp;$C319),MATCH('SEA Input'!H323,INDIRECT("SEAScore_"&amp;$C319),0),MATCH(H$3,SEACats,0)))</f>
        <v/>
      </c>
      <c r="I319" s="266" t="str">
        <f ca="1">IF($C319="","",INDEX(INDIRECT("MCDAScores_SEA_"&amp;$C319),MATCH('SEA Input'!I323,INDIRECT("SEAScore_"&amp;$C319),0),MATCH(I$3,SEACats,0)))</f>
        <v/>
      </c>
      <c r="J319" s="266" t="str">
        <f ca="1">IF($C319="","",INDEX(INDIRECT("MCDAScores_SEA_"&amp;$C319),MATCH('SEA Input'!J323,INDIRECT("SEAScore_"&amp;$C319),0),MATCH(J$3,SEACats,0)))</f>
        <v/>
      </c>
      <c r="K319" s="266" t="str">
        <f ca="1">IF($C319="","",INDEX(INDIRECT("MCDAScores_SEA_"&amp;$C319),MATCH('SEA Input'!K323,INDIRECT("SEAScore_"&amp;$C319),0),MATCH(K$3,SEACats,0)))</f>
        <v/>
      </c>
      <c r="L319" s="266" t="str">
        <f ca="1">IF($C319="","",INDEX(INDIRECT("MCDAScores_SEA_"&amp;$C319),MATCH('SEA Input'!L323,INDIRECT("SEAScore_"&amp;$C319),0),MATCH(L$3,SEACats,0)))</f>
        <v/>
      </c>
      <c r="M319" s="266" t="str">
        <f ca="1">IF($C319="","",INDEX(INDIRECT("MCDAScores_SEA_"&amp;$C319),MATCH('SEA Input'!M323,INDIRECT("SEAScore_"&amp;$C319),0),MATCH(M$3,SEACats,0)))</f>
        <v/>
      </c>
      <c r="N319" s="266" t="str">
        <f ca="1">IF($C319="","",INDEX(INDIRECT("MCDAScores_SEA_"&amp;$C319),MATCH('SEA Input'!N323,INDIRECT("SEAScore_"&amp;$C319),0),MATCH(N$3,SEACats,0)))</f>
        <v/>
      </c>
      <c r="O319" s="266" t="str">
        <f ca="1">IF($C319="","",INDEX(INDIRECT("MCDAScores_SEA_"&amp;$C319),MATCH('SEA Input'!O323,INDIRECT("SEAScore_"&amp;$C319),0),MATCH(O$3,SEACats,0)))</f>
        <v/>
      </c>
      <c r="P319" s="266" t="str">
        <f ca="1">IF($C319="","",INDEX(INDIRECT("MCDAScores_SEA_"&amp;$C319),MATCH('SEA Input'!P323,INDIRECT("SEAScore_"&amp;$C319),0),MATCH(P$3,SEACats,0)))</f>
        <v/>
      </c>
      <c r="Q319" s="266" t="str">
        <f ca="1">IF($C319="","",INDEX(INDIRECT("MCDAScores_SEA_"&amp;$C319),MATCH('SEA Input'!Q323,INDIRECT("SEAScore_"&amp;$C319),0),MATCH(Q$3,SEACats,0)))</f>
        <v/>
      </c>
      <c r="R319" s="266" t="str">
        <f ca="1">IF($C319="","",INDEX(INDIRECT("MCDAScores_SEA_"&amp;$C319),MATCH('SEA Input'!R323,INDIRECT("SEAScore_"&amp;$C319),0),MATCH(R$3,SEACats,0)))</f>
        <v/>
      </c>
      <c r="S319" s="266" t="str">
        <f ca="1">IF($C319="","",INDEX(INDIRECT("MCDAScores_SEA_"&amp;$C319),MATCH('SEA Input'!S323,INDIRECT("SEAScore_"&amp;$C319),0),MATCH(S$3,SEACats,0)))</f>
        <v/>
      </c>
      <c r="T319" s="266" t="str">
        <f ca="1">IF($C319="","",INDEX(INDIRECT("MCDAScores_SEA_"&amp;$C319),MATCH('SEA Input'!T323,INDIRECT("SEAScore_"&amp;$C319),0),MATCH(T$3,SEACats,0)))</f>
        <v/>
      </c>
    </row>
    <row r="320" spans="1:20" x14ac:dyDescent="0.25">
      <c r="A320" s="308" t="str">
        <f>IF('SEA Input'!C324="","",'SEA Input'!A324)</f>
        <v/>
      </c>
      <c r="B320" s="309" t="str">
        <f>IF('SEA Input'!C324="","",'SEA Input'!C324)</f>
        <v/>
      </c>
      <c r="C320" s="265" t="str">
        <f>IF(B320="","","C_Neg")</f>
        <v/>
      </c>
      <c r="D320" s="266" t="str">
        <f ca="1">IF($C320="","",INDEX(INDIRECT("MCDAScores_SEA_"&amp;$C320),MATCH('SEA Input'!D324,INDIRECT("SEAScore_"&amp;$C320),0),MATCH(D$3,SEACats,0)))</f>
        <v/>
      </c>
      <c r="E320" s="266" t="str">
        <f ca="1">IF($C320="","",INDEX(INDIRECT("MCDAScores_SEA_"&amp;$C320),MATCH('SEA Input'!E324,INDIRECT("SEAScore_"&amp;$C320),0),MATCH(E$3,SEACats,0)))</f>
        <v/>
      </c>
      <c r="F320" s="266" t="str">
        <f ca="1">IF($C320="","",INDEX(INDIRECT("MCDAScores_SEA_"&amp;$C320),MATCH('SEA Input'!F324,INDIRECT("SEAScore_"&amp;$C320),0),MATCH(F$3,SEACats,0)))</f>
        <v/>
      </c>
      <c r="G320" s="266" t="str">
        <f ca="1">IF($C320="","",INDEX(INDIRECT("MCDAScores_SEA_"&amp;$C320),MATCH('SEA Input'!G324,INDIRECT("SEAScore_"&amp;$C320),0),MATCH(G$3,SEACats,0)))</f>
        <v/>
      </c>
      <c r="H320" s="266" t="str">
        <f ca="1">IF($C320="","",INDEX(INDIRECT("MCDAScores_SEA_"&amp;$C320),MATCH('SEA Input'!H324,INDIRECT("SEAScore_"&amp;$C320),0),MATCH(H$3,SEACats,0)))</f>
        <v/>
      </c>
      <c r="I320" s="266" t="str">
        <f ca="1">IF($C320="","",INDEX(INDIRECT("MCDAScores_SEA_"&amp;$C320),MATCH('SEA Input'!I324,INDIRECT("SEAScore_"&amp;$C320),0),MATCH(I$3,SEACats,0)))</f>
        <v/>
      </c>
      <c r="J320" s="266" t="str">
        <f ca="1">IF($C320="","",INDEX(INDIRECT("MCDAScores_SEA_"&amp;$C320),MATCH('SEA Input'!J324,INDIRECT("SEAScore_"&amp;$C320),0),MATCH(J$3,SEACats,0)))</f>
        <v/>
      </c>
      <c r="K320" s="266" t="str">
        <f ca="1">IF($C320="","",INDEX(INDIRECT("MCDAScores_SEA_"&amp;$C320),MATCH('SEA Input'!K324,INDIRECT("SEAScore_"&amp;$C320),0),MATCH(K$3,SEACats,0)))</f>
        <v/>
      </c>
      <c r="L320" s="266" t="str">
        <f ca="1">IF($C320="","",INDEX(INDIRECT("MCDAScores_SEA_"&amp;$C320),MATCH('SEA Input'!L324,INDIRECT("SEAScore_"&amp;$C320),0),MATCH(L$3,SEACats,0)))</f>
        <v/>
      </c>
      <c r="M320" s="266" t="str">
        <f ca="1">IF($C320="","",INDEX(INDIRECT("MCDAScores_SEA_"&amp;$C320),MATCH('SEA Input'!M324,INDIRECT("SEAScore_"&amp;$C320),0),MATCH(M$3,SEACats,0)))</f>
        <v/>
      </c>
      <c r="N320" s="266" t="str">
        <f ca="1">IF($C320="","",INDEX(INDIRECT("MCDAScores_SEA_"&amp;$C320),MATCH('SEA Input'!N324,INDIRECT("SEAScore_"&amp;$C320),0),MATCH(N$3,SEACats,0)))</f>
        <v/>
      </c>
      <c r="O320" s="266" t="str">
        <f ca="1">IF($C320="","",INDEX(INDIRECT("MCDAScores_SEA_"&amp;$C320),MATCH('SEA Input'!O324,INDIRECT("SEAScore_"&amp;$C320),0),MATCH(O$3,SEACats,0)))</f>
        <v/>
      </c>
      <c r="P320" s="266" t="str">
        <f ca="1">IF($C320="","",INDEX(INDIRECT("MCDAScores_SEA_"&amp;$C320),MATCH('SEA Input'!P324,INDIRECT("SEAScore_"&amp;$C320),0),MATCH(P$3,SEACats,0)))</f>
        <v/>
      </c>
      <c r="Q320" s="266" t="str">
        <f ca="1">IF($C320="","",INDEX(INDIRECT("MCDAScores_SEA_"&amp;$C320),MATCH('SEA Input'!Q324,INDIRECT("SEAScore_"&amp;$C320),0),MATCH(Q$3,SEACats,0)))</f>
        <v/>
      </c>
      <c r="R320" s="266" t="str">
        <f ca="1">IF($C320="","",INDEX(INDIRECT("MCDAScores_SEA_"&amp;$C320),MATCH('SEA Input'!R324,INDIRECT("SEAScore_"&amp;$C320),0),MATCH(R$3,SEACats,0)))</f>
        <v/>
      </c>
      <c r="S320" s="266" t="str">
        <f ca="1">IF($C320="","",INDEX(INDIRECT("MCDAScores_SEA_"&amp;$C320),MATCH('SEA Input'!S324,INDIRECT("SEAScore_"&amp;$C320),0),MATCH(S$3,SEACats,0)))</f>
        <v/>
      </c>
      <c r="T320" s="266" t="str">
        <f ca="1">IF($C320="","",INDEX(INDIRECT("MCDAScores_SEA_"&amp;$C320),MATCH('SEA Input'!T324,INDIRECT("SEAScore_"&amp;$C320),0),MATCH(T$3,SEACats,0)))</f>
        <v/>
      </c>
    </row>
    <row r="321" spans="1:20" x14ac:dyDescent="0.25">
      <c r="A321" s="309"/>
      <c r="B321" s="309"/>
      <c r="C321" s="265" t="str">
        <f>IF(B320="","","C_Pos")</f>
        <v/>
      </c>
      <c r="D321" s="266" t="str">
        <f ca="1">IF($C321="","",INDEX(INDIRECT("MCDAScores_SEA_"&amp;$C321),MATCH('SEA Input'!D325,INDIRECT("SEAScore_"&amp;$C321),0),MATCH(D$3,SEACats,0)))</f>
        <v/>
      </c>
      <c r="E321" s="266" t="str">
        <f ca="1">IF($C321="","",INDEX(INDIRECT("MCDAScores_SEA_"&amp;$C321),MATCH('SEA Input'!E325,INDIRECT("SEAScore_"&amp;$C321),0),MATCH(E$3,SEACats,0)))</f>
        <v/>
      </c>
      <c r="F321" s="266" t="str">
        <f ca="1">IF($C321="","",INDEX(INDIRECT("MCDAScores_SEA_"&amp;$C321),MATCH('SEA Input'!F325,INDIRECT("SEAScore_"&amp;$C321),0),MATCH(F$3,SEACats,0)))</f>
        <v/>
      </c>
      <c r="G321" s="266" t="str">
        <f ca="1">IF($C321="","",INDEX(INDIRECT("MCDAScores_SEA_"&amp;$C321),MATCH('SEA Input'!G325,INDIRECT("SEAScore_"&amp;$C321),0),MATCH(G$3,SEACats,0)))</f>
        <v/>
      </c>
      <c r="H321" s="266" t="str">
        <f ca="1">IF($C321="","",INDEX(INDIRECT("MCDAScores_SEA_"&amp;$C321),MATCH('SEA Input'!H325,INDIRECT("SEAScore_"&amp;$C321),0),MATCH(H$3,SEACats,0)))</f>
        <v/>
      </c>
      <c r="I321" s="266" t="str">
        <f ca="1">IF($C321="","",INDEX(INDIRECT("MCDAScores_SEA_"&amp;$C321),MATCH('SEA Input'!I325,INDIRECT("SEAScore_"&amp;$C321),0),MATCH(I$3,SEACats,0)))</f>
        <v/>
      </c>
      <c r="J321" s="266" t="str">
        <f ca="1">IF($C321="","",INDEX(INDIRECT("MCDAScores_SEA_"&amp;$C321),MATCH('SEA Input'!J325,INDIRECT("SEAScore_"&amp;$C321),0),MATCH(J$3,SEACats,0)))</f>
        <v/>
      </c>
      <c r="K321" s="266" t="str">
        <f ca="1">IF($C321="","",INDEX(INDIRECT("MCDAScores_SEA_"&amp;$C321),MATCH('SEA Input'!K325,INDIRECT("SEAScore_"&amp;$C321),0),MATCH(K$3,SEACats,0)))</f>
        <v/>
      </c>
      <c r="L321" s="266" t="str">
        <f ca="1">IF($C321="","",INDEX(INDIRECT("MCDAScores_SEA_"&amp;$C321),MATCH('SEA Input'!L325,INDIRECT("SEAScore_"&amp;$C321),0),MATCH(L$3,SEACats,0)))</f>
        <v/>
      </c>
      <c r="M321" s="266" t="str">
        <f ca="1">IF($C321="","",INDEX(INDIRECT("MCDAScores_SEA_"&amp;$C321),MATCH('SEA Input'!M325,INDIRECT("SEAScore_"&amp;$C321),0),MATCH(M$3,SEACats,0)))</f>
        <v/>
      </c>
      <c r="N321" s="266" t="str">
        <f ca="1">IF($C321="","",INDEX(INDIRECT("MCDAScores_SEA_"&amp;$C321),MATCH('SEA Input'!N325,INDIRECT("SEAScore_"&amp;$C321),0),MATCH(N$3,SEACats,0)))</f>
        <v/>
      </c>
      <c r="O321" s="266" t="str">
        <f ca="1">IF($C321="","",INDEX(INDIRECT("MCDAScores_SEA_"&amp;$C321),MATCH('SEA Input'!O325,INDIRECT("SEAScore_"&amp;$C321),0),MATCH(O$3,SEACats,0)))</f>
        <v/>
      </c>
      <c r="P321" s="266" t="str">
        <f ca="1">IF($C321="","",INDEX(INDIRECT("MCDAScores_SEA_"&amp;$C321),MATCH('SEA Input'!P325,INDIRECT("SEAScore_"&amp;$C321),0),MATCH(P$3,SEACats,0)))</f>
        <v/>
      </c>
      <c r="Q321" s="266" t="str">
        <f ca="1">IF($C321="","",INDEX(INDIRECT("MCDAScores_SEA_"&amp;$C321),MATCH('SEA Input'!Q325,INDIRECT("SEAScore_"&amp;$C321),0),MATCH(Q$3,SEACats,0)))</f>
        <v/>
      </c>
      <c r="R321" s="266" t="str">
        <f ca="1">IF($C321="","",INDEX(INDIRECT("MCDAScores_SEA_"&amp;$C321),MATCH('SEA Input'!R325,INDIRECT("SEAScore_"&amp;$C321),0),MATCH(R$3,SEACats,0)))</f>
        <v/>
      </c>
      <c r="S321" s="266" t="str">
        <f ca="1">IF($C321="","",INDEX(INDIRECT("MCDAScores_SEA_"&amp;$C321),MATCH('SEA Input'!S325,INDIRECT("SEAScore_"&amp;$C321),0),MATCH(S$3,SEACats,0)))</f>
        <v/>
      </c>
      <c r="T321" s="266" t="str">
        <f ca="1">IF($C321="","",INDEX(INDIRECT("MCDAScores_SEA_"&amp;$C321),MATCH('SEA Input'!T325,INDIRECT("SEAScore_"&amp;$C321),0),MATCH(T$3,SEACats,0)))</f>
        <v/>
      </c>
    </row>
    <row r="322" spans="1:20" x14ac:dyDescent="0.25">
      <c r="A322" s="309"/>
      <c r="B322" s="309"/>
      <c r="C322" s="265" t="str">
        <f>IF(B320="","","O_Neg")</f>
        <v/>
      </c>
      <c r="D322" s="266" t="str">
        <f ca="1">IF($C322="","",INDEX(INDIRECT("MCDAScores_SEA_"&amp;$C322),MATCH('SEA Input'!D326,INDIRECT("SEAScore_"&amp;$C322),0),MATCH(D$3,SEACats,0)))</f>
        <v/>
      </c>
      <c r="E322" s="266" t="str">
        <f ca="1">IF($C322="","",INDEX(INDIRECT("MCDAScores_SEA_"&amp;$C322),MATCH('SEA Input'!E326,INDIRECT("SEAScore_"&amp;$C322),0),MATCH(E$3,SEACats,0)))</f>
        <v/>
      </c>
      <c r="F322" s="266" t="str">
        <f ca="1">IF($C322="","",INDEX(INDIRECT("MCDAScores_SEA_"&amp;$C322),MATCH('SEA Input'!F326,INDIRECT("SEAScore_"&amp;$C322),0),MATCH(F$3,SEACats,0)))</f>
        <v/>
      </c>
      <c r="G322" s="266" t="str">
        <f ca="1">IF($C322="","",INDEX(INDIRECT("MCDAScores_SEA_"&amp;$C322),MATCH('SEA Input'!G326,INDIRECT("SEAScore_"&amp;$C322),0),MATCH(G$3,SEACats,0)))</f>
        <v/>
      </c>
      <c r="H322" s="266" t="str">
        <f ca="1">IF($C322="","",INDEX(INDIRECT("MCDAScores_SEA_"&amp;$C322),MATCH('SEA Input'!H326,INDIRECT("SEAScore_"&amp;$C322),0),MATCH(H$3,SEACats,0)))</f>
        <v/>
      </c>
      <c r="I322" s="266" t="str">
        <f ca="1">IF($C322="","",INDEX(INDIRECT("MCDAScores_SEA_"&amp;$C322),MATCH('SEA Input'!I326,INDIRECT("SEAScore_"&amp;$C322),0),MATCH(I$3,SEACats,0)))</f>
        <v/>
      </c>
      <c r="J322" s="266" t="str">
        <f ca="1">IF($C322="","",INDEX(INDIRECT("MCDAScores_SEA_"&amp;$C322),MATCH('SEA Input'!J326,INDIRECT("SEAScore_"&amp;$C322),0),MATCH(J$3,SEACats,0)))</f>
        <v/>
      </c>
      <c r="K322" s="266" t="str">
        <f ca="1">IF($C322="","",INDEX(INDIRECT("MCDAScores_SEA_"&amp;$C322),MATCH('SEA Input'!K326,INDIRECT("SEAScore_"&amp;$C322),0),MATCH(K$3,SEACats,0)))</f>
        <v/>
      </c>
      <c r="L322" s="266" t="str">
        <f ca="1">IF($C322="","",INDEX(INDIRECT("MCDAScores_SEA_"&amp;$C322),MATCH('SEA Input'!L326,INDIRECT("SEAScore_"&amp;$C322),0),MATCH(L$3,SEACats,0)))</f>
        <v/>
      </c>
      <c r="M322" s="266" t="str">
        <f ca="1">IF($C322="","",INDEX(INDIRECT("MCDAScores_SEA_"&amp;$C322),MATCH('SEA Input'!M326,INDIRECT("SEAScore_"&amp;$C322),0),MATCH(M$3,SEACats,0)))</f>
        <v/>
      </c>
      <c r="N322" s="266" t="str">
        <f ca="1">IF($C322="","",INDEX(INDIRECT("MCDAScores_SEA_"&amp;$C322),MATCH('SEA Input'!N326,INDIRECT("SEAScore_"&amp;$C322),0),MATCH(N$3,SEACats,0)))</f>
        <v/>
      </c>
      <c r="O322" s="266" t="str">
        <f ca="1">IF($C322="","",INDEX(INDIRECT("MCDAScores_SEA_"&amp;$C322),MATCH('SEA Input'!O326,INDIRECT("SEAScore_"&amp;$C322),0),MATCH(O$3,SEACats,0)))</f>
        <v/>
      </c>
      <c r="P322" s="266" t="str">
        <f ca="1">IF($C322="","",INDEX(INDIRECT("MCDAScores_SEA_"&amp;$C322),MATCH('SEA Input'!P326,INDIRECT("SEAScore_"&amp;$C322),0),MATCH(P$3,SEACats,0)))</f>
        <v/>
      </c>
      <c r="Q322" s="266" t="str">
        <f ca="1">IF($C322="","",INDEX(INDIRECT("MCDAScores_SEA_"&amp;$C322),MATCH('SEA Input'!Q326,INDIRECT("SEAScore_"&amp;$C322),0),MATCH(Q$3,SEACats,0)))</f>
        <v/>
      </c>
      <c r="R322" s="266" t="str">
        <f ca="1">IF($C322="","",INDEX(INDIRECT("MCDAScores_SEA_"&amp;$C322),MATCH('SEA Input'!R326,INDIRECT("SEAScore_"&amp;$C322),0),MATCH(R$3,SEACats,0)))</f>
        <v/>
      </c>
      <c r="S322" s="266" t="str">
        <f ca="1">IF($C322="","",INDEX(INDIRECT("MCDAScores_SEA_"&amp;$C322),MATCH('SEA Input'!S326,INDIRECT("SEAScore_"&amp;$C322),0),MATCH(S$3,SEACats,0)))</f>
        <v/>
      </c>
      <c r="T322" s="266" t="str">
        <f ca="1">IF($C322="","",INDEX(INDIRECT("MCDAScores_SEA_"&amp;$C322),MATCH('SEA Input'!T326,INDIRECT("SEAScore_"&amp;$C322),0),MATCH(T$3,SEACats,0)))</f>
        <v/>
      </c>
    </row>
    <row r="323" spans="1:20" x14ac:dyDescent="0.25">
      <c r="A323" s="309"/>
      <c r="B323" s="309"/>
      <c r="C323" s="265" t="str">
        <f>IF(B320="","","O_Pos")</f>
        <v/>
      </c>
      <c r="D323" s="266" t="str">
        <f ca="1">IF($C323="","",INDEX(INDIRECT("MCDAScores_SEA_"&amp;$C323),MATCH('SEA Input'!D327,INDIRECT("SEAScore_"&amp;$C323),0),MATCH(D$3,SEACats,0)))</f>
        <v/>
      </c>
      <c r="E323" s="266" t="str">
        <f ca="1">IF($C323="","",INDEX(INDIRECT("MCDAScores_SEA_"&amp;$C323),MATCH('SEA Input'!E327,INDIRECT("SEAScore_"&amp;$C323),0),MATCH(E$3,SEACats,0)))</f>
        <v/>
      </c>
      <c r="F323" s="266" t="str">
        <f ca="1">IF($C323="","",INDEX(INDIRECT("MCDAScores_SEA_"&amp;$C323),MATCH('SEA Input'!F327,INDIRECT("SEAScore_"&amp;$C323),0),MATCH(F$3,SEACats,0)))</f>
        <v/>
      </c>
      <c r="G323" s="266" t="str">
        <f ca="1">IF($C323="","",INDEX(INDIRECT("MCDAScores_SEA_"&amp;$C323),MATCH('SEA Input'!G327,INDIRECT("SEAScore_"&amp;$C323),0),MATCH(G$3,SEACats,0)))</f>
        <v/>
      </c>
      <c r="H323" s="266" t="str">
        <f ca="1">IF($C323="","",INDEX(INDIRECT("MCDAScores_SEA_"&amp;$C323),MATCH('SEA Input'!H327,INDIRECT("SEAScore_"&amp;$C323),0),MATCH(H$3,SEACats,0)))</f>
        <v/>
      </c>
      <c r="I323" s="266" t="str">
        <f ca="1">IF($C323="","",INDEX(INDIRECT("MCDAScores_SEA_"&amp;$C323),MATCH('SEA Input'!I327,INDIRECT("SEAScore_"&amp;$C323),0),MATCH(I$3,SEACats,0)))</f>
        <v/>
      </c>
      <c r="J323" s="266" t="str">
        <f ca="1">IF($C323="","",INDEX(INDIRECT("MCDAScores_SEA_"&amp;$C323),MATCH('SEA Input'!J327,INDIRECT("SEAScore_"&amp;$C323),0),MATCH(J$3,SEACats,0)))</f>
        <v/>
      </c>
      <c r="K323" s="266" t="str">
        <f ca="1">IF($C323="","",INDEX(INDIRECT("MCDAScores_SEA_"&amp;$C323),MATCH('SEA Input'!K327,INDIRECT("SEAScore_"&amp;$C323),0),MATCH(K$3,SEACats,0)))</f>
        <v/>
      </c>
      <c r="L323" s="266" t="str">
        <f ca="1">IF($C323="","",INDEX(INDIRECT("MCDAScores_SEA_"&amp;$C323),MATCH('SEA Input'!L327,INDIRECT("SEAScore_"&amp;$C323),0),MATCH(L$3,SEACats,0)))</f>
        <v/>
      </c>
      <c r="M323" s="266" t="str">
        <f ca="1">IF($C323="","",INDEX(INDIRECT("MCDAScores_SEA_"&amp;$C323),MATCH('SEA Input'!M327,INDIRECT("SEAScore_"&amp;$C323),0),MATCH(M$3,SEACats,0)))</f>
        <v/>
      </c>
      <c r="N323" s="266" t="str">
        <f ca="1">IF($C323="","",INDEX(INDIRECT("MCDAScores_SEA_"&amp;$C323),MATCH('SEA Input'!N327,INDIRECT("SEAScore_"&amp;$C323),0),MATCH(N$3,SEACats,0)))</f>
        <v/>
      </c>
      <c r="O323" s="266" t="str">
        <f ca="1">IF($C323="","",INDEX(INDIRECT("MCDAScores_SEA_"&amp;$C323),MATCH('SEA Input'!O327,INDIRECT("SEAScore_"&amp;$C323),0),MATCH(O$3,SEACats,0)))</f>
        <v/>
      </c>
      <c r="P323" s="266" t="str">
        <f ca="1">IF($C323="","",INDEX(INDIRECT("MCDAScores_SEA_"&amp;$C323),MATCH('SEA Input'!P327,INDIRECT("SEAScore_"&amp;$C323),0),MATCH(P$3,SEACats,0)))</f>
        <v/>
      </c>
      <c r="Q323" s="266" t="str">
        <f ca="1">IF($C323="","",INDEX(INDIRECT("MCDAScores_SEA_"&amp;$C323),MATCH('SEA Input'!Q327,INDIRECT("SEAScore_"&amp;$C323),0),MATCH(Q$3,SEACats,0)))</f>
        <v/>
      </c>
      <c r="R323" s="266" t="str">
        <f ca="1">IF($C323="","",INDEX(INDIRECT("MCDAScores_SEA_"&amp;$C323),MATCH('SEA Input'!R327,INDIRECT("SEAScore_"&amp;$C323),0),MATCH(R$3,SEACats,0)))</f>
        <v/>
      </c>
      <c r="S323" s="266" t="str">
        <f ca="1">IF($C323="","",INDEX(INDIRECT("MCDAScores_SEA_"&amp;$C323),MATCH('SEA Input'!S327,INDIRECT("SEAScore_"&amp;$C323),0),MATCH(S$3,SEACats,0)))</f>
        <v/>
      </c>
      <c r="T323" s="266" t="str">
        <f ca="1">IF($C323="","",INDEX(INDIRECT("MCDAScores_SEA_"&amp;$C323),MATCH('SEA Input'!T327,INDIRECT("SEAScore_"&amp;$C323),0),MATCH(T$3,SEACats,0)))</f>
        <v/>
      </c>
    </row>
    <row r="324" spans="1:20" x14ac:dyDescent="0.25">
      <c r="A324" s="308" t="str">
        <f>IF('SEA Input'!C328="","",'SEA Input'!A328)</f>
        <v/>
      </c>
      <c r="B324" s="309" t="str">
        <f>IF('SEA Input'!C328="","",'SEA Input'!C328)</f>
        <v/>
      </c>
      <c r="C324" s="265" t="str">
        <f>IF(B324="","","C_Neg")</f>
        <v/>
      </c>
      <c r="D324" s="266" t="str">
        <f ca="1">IF($C324="","",INDEX(INDIRECT("MCDAScores_SEA_"&amp;$C324),MATCH('SEA Input'!D328,INDIRECT("SEAScore_"&amp;$C324),0),MATCH(D$3,SEACats,0)))</f>
        <v/>
      </c>
      <c r="E324" s="266" t="str">
        <f ca="1">IF($C324="","",INDEX(INDIRECT("MCDAScores_SEA_"&amp;$C324),MATCH('SEA Input'!E328,INDIRECT("SEAScore_"&amp;$C324),0),MATCH(E$3,SEACats,0)))</f>
        <v/>
      </c>
      <c r="F324" s="266" t="str">
        <f ca="1">IF($C324="","",INDEX(INDIRECT("MCDAScores_SEA_"&amp;$C324),MATCH('SEA Input'!F328,INDIRECT("SEAScore_"&amp;$C324),0),MATCH(F$3,SEACats,0)))</f>
        <v/>
      </c>
      <c r="G324" s="266" t="str">
        <f ca="1">IF($C324="","",INDEX(INDIRECT("MCDAScores_SEA_"&amp;$C324),MATCH('SEA Input'!G328,INDIRECT("SEAScore_"&amp;$C324),0),MATCH(G$3,SEACats,0)))</f>
        <v/>
      </c>
      <c r="H324" s="266" t="str">
        <f ca="1">IF($C324="","",INDEX(INDIRECT("MCDAScores_SEA_"&amp;$C324),MATCH('SEA Input'!H328,INDIRECT("SEAScore_"&amp;$C324),0),MATCH(H$3,SEACats,0)))</f>
        <v/>
      </c>
      <c r="I324" s="266" t="str">
        <f ca="1">IF($C324="","",INDEX(INDIRECT("MCDAScores_SEA_"&amp;$C324),MATCH('SEA Input'!I328,INDIRECT("SEAScore_"&amp;$C324),0),MATCH(I$3,SEACats,0)))</f>
        <v/>
      </c>
      <c r="J324" s="266" t="str">
        <f ca="1">IF($C324="","",INDEX(INDIRECT("MCDAScores_SEA_"&amp;$C324),MATCH('SEA Input'!J328,INDIRECT("SEAScore_"&amp;$C324),0),MATCH(J$3,SEACats,0)))</f>
        <v/>
      </c>
      <c r="K324" s="266" t="str">
        <f ca="1">IF($C324="","",INDEX(INDIRECT("MCDAScores_SEA_"&amp;$C324),MATCH('SEA Input'!K328,INDIRECT("SEAScore_"&amp;$C324),0),MATCH(K$3,SEACats,0)))</f>
        <v/>
      </c>
      <c r="L324" s="266" t="str">
        <f ca="1">IF($C324="","",INDEX(INDIRECT("MCDAScores_SEA_"&amp;$C324),MATCH('SEA Input'!L328,INDIRECT("SEAScore_"&amp;$C324),0),MATCH(L$3,SEACats,0)))</f>
        <v/>
      </c>
      <c r="M324" s="266" t="str">
        <f ca="1">IF($C324="","",INDEX(INDIRECT("MCDAScores_SEA_"&amp;$C324),MATCH('SEA Input'!M328,INDIRECT("SEAScore_"&amp;$C324),0),MATCH(M$3,SEACats,0)))</f>
        <v/>
      </c>
      <c r="N324" s="266" t="str">
        <f ca="1">IF($C324="","",INDEX(INDIRECT("MCDAScores_SEA_"&amp;$C324),MATCH('SEA Input'!N328,INDIRECT("SEAScore_"&amp;$C324),0),MATCH(N$3,SEACats,0)))</f>
        <v/>
      </c>
      <c r="O324" s="266" t="str">
        <f ca="1">IF($C324="","",INDEX(INDIRECT("MCDAScores_SEA_"&amp;$C324),MATCH('SEA Input'!O328,INDIRECT("SEAScore_"&amp;$C324),0),MATCH(O$3,SEACats,0)))</f>
        <v/>
      </c>
      <c r="P324" s="266" t="str">
        <f ca="1">IF($C324="","",INDEX(INDIRECT("MCDAScores_SEA_"&amp;$C324),MATCH('SEA Input'!P328,INDIRECT("SEAScore_"&amp;$C324),0),MATCH(P$3,SEACats,0)))</f>
        <v/>
      </c>
      <c r="Q324" s="266" t="str">
        <f ca="1">IF($C324="","",INDEX(INDIRECT("MCDAScores_SEA_"&amp;$C324),MATCH('SEA Input'!Q328,INDIRECT("SEAScore_"&amp;$C324),0),MATCH(Q$3,SEACats,0)))</f>
        <v/>
      </c>
      <c r="R324" s="266" t="str">
        <f ca="1">IF($C324="","",INDEX(INDIRECT("MCDAScores_SEA_"&amp;$C324),MATCH('SEA Input'!R328,INDIRECT("SEAScore_"&amp;$C324),0),MATCH(R$3,SEACats,0)))</f>
        <v/>
      </c>
      <c r="S324" s="266" t="str">
        <f ca="1">IF($C324="","",INDEX(INDIRECT("MCDAScores_SEA_"&amp;$C324),MATCH('SEA Input'!S328,INDIRECT("SEAScore_"&amp;$C324),0),MATCH(S$3,SEACats,0)))</f>
        <v/>
      </c>
      <c r="T324" s="266" t="str">
        <f ca="1">IF($C324="","",INDEX(INDIRECT("MCDAScores_SEA_"&amp;$C324),MATCH('SEA Input'!T328,INDIRECT("SEAScore_"&amp;$C324),0),MATCH(T$3,SEACats,0)))</f>
        <v/>
      </c>
    </row>
    <row r="325" spans="1:20" x14ac:dyDescent="0.25">
      <c r="A325" s="309"/>
      <c r="B325" s="309"/>
      <c r="C325" s="265" t="str">
        <f>IF(B324="","","C_Pos")</f>
        <v/>
      </c>
      <c r="D325" s="266" t="str">
        <f ca="1">IF($C325="","",INDEX(INDIRECT("MCDAScores_SEA_"&amp;$C325),MATCH('SEA Input'!D329,INDIRECT("SEAScore_"&amp;$C325),0),MATCH(D$3,SEACats,0)))</f>
        <v/>
      </c>
      <c r="E325" s="266" t="str">
        <f ca="1">IF($C325="","",INDEX(INDIRECT("MCDAScores_SEA_"&amp;$C325),MATCH('SEA Input'!E329,INDIRECT("SEAScore_"&amp;$C325),0),MATCH(E$3,SEACats,0)))</f>
        <v/>
      </c>
      <c r="F325" s="266" t="str">
        <f ca="1">IF($C325="","",INDEX(INDIRECT("MCDAScores_SEA_"&amp;$C325),MATCH('SEA Input'!F329,INDIRECT("SEAScore_"&amp;$C325),0),MATCH(F$3,SEACats,0)))</f>
        <v/>
      </c>
      <c r="G325" s="266" t="str">
        <f ca="1">IF($C325="","",INDEX(INDIRECT("MCDAScores_SEA_"&amp;$C325),MATCH('SEA Input'!G329,INDIRECT("SEAScore_"&amp;$C325),0),MATCH(G$3,SEACats,0)))</f>
        <v/>
      </c>
      <c r="H325" s="266" t="str">
        <f ca="1">IF($C325="","",INDEX(INDIRECT("MCDAScores_SEA_"&amp;$C325),MATCH('SEA Input'!H329,INDIRECT("SEAScore_"&amp;$C325),0),MATCH(H$3,SEACats,0)))</f>
        <v/>
      </c>
      <c r="I325" s="266" t="str">
        <f ca="1">IF($C325="","",INDEX(INDIRECT("MCDAScores_SEA_"&amp;$C325),MATCH('SEA Input'!I329,INDIRECT("SEAScore_"&amp;$C325),0),MATCH(I$3,SEACats,0)))</f>
        <v/>
      </c>
      <c r="J325" s="266" t="str">
        <f ca="1">IF($C325="","",INDEX(INDIRECT("MCDAScores_SEA_"&amp;$C325),MATCH('SEA Input'!J329,INDIRECT("SEAScore_"&amp;$C325),0),MATCH(J$3,SEACats,0)))</f>
        <v/>
      </c>
      <c r="K325" s="266" t="str">
        <f ca="1">IF($C325="","",INDEX(INDIRECT("MCDAScores_SEA_"&amp;$C325),MATCH('SEA Input'!K329,INDIRECT("SEAScore_"&amp;$C325),0),MATCH(K$3,SEACats,0)))</f>
        <v/>
      </c>
      <c r="L325" s="266" t="str">
        <f ca="1">IF($C325="","",INDEX(INDIRECT("MCDAScores_SEA_"&amp;$C325),MATCH('SEA Input'!L329,INDIRECT("SEAScore_"&amp;$C325),0),MATCH(L$3,SEACats,0)))</f>
        <v/>
      </c>
      <c r="M325" s="266" t="str">
        <f ca="1">IF($C325="","",INDEX(INDIRECT("MCDAScores_SEA_"&amp;$C325),MATCH('SEA Input'!M329,INDIRECT("SEAScore_"&amp;$C325),0),MATCH(M$3,SEACats,0)))</f>
        <v/>
      </c>
      <c r="N325" s="266" t="str">
        <f ca="1">IF($C325="","",INDEX(INDIRECT("MCDAScores_SEA_"&amp;$C325),MATCH('SEA Input'!N329,INDIRECT("SEAScore_"&amp;$C325),0),MATCH(N$3,SEACats,0)))</f>
        <v/>
      </c>
      <c r="O325" s="266" t="str">
        <f ca="1">IF($C325="","",INDEX(INDIRECT("MCDAScores_SEA_"&amp;$C325),MATCH('SEA Input'!O329,INDIRECT("SEAScore_"&amp;$C325),0),MATCH(O$3,SEACats,0)))</f>
        <v/>
      </c>
      <c r="P325" s="266" t="str">
        <f ca="1">IF($C325="","",INDEX(INDIRECT("MCDAScores_SEA_"&amp;$C325),MATCH('SEA Input'!P329,INDIRECT("SEAScore_"&amp;$C325),0),MATCH(P$3,SEACats,0)))</f>
        <v/>
      </c>
      <c r="Q325" s="266" t="str">
        <f ca="1">IF($C325="","",INDEX(INDIRECT("MCDAScores_SEA_"&amp;$C325),MATCH('SEA Input'!Q329,INDIRECT("SEAScore_"&amp;$C325),0),MATCH(Q$3,SEACats,0)))</f>
        <v/>
      </c>
      <c r="R325" s="266" t="str">
        <f ca="1">IF($C325="","",INDEX(INDIRECT("MCDAScores_SEA_"&amp;$C325),MATCH('SEA Input'!R329,INDIRECT("SEAScore_"&amp;$C325),0),MATCH(R$3,SEACats,0)))</f>
        <v/>
      </c>
      <c r="S325" s="266" t="str">
        <f ca="1">IF($C325="","",INDEX(INDIRECT("MCDAScores_SEA_"&amp;$C325),MATCH('SEA Input'!S329,INDIRECT("SEAScore_"&amp;$C325),0),MATCH(S$3,SEACats,0)))</f>
        <v/>
      </c>
      <c r="T325" s="266" t="str">
        <f ca="1">IF($C325="","",INDEX(INDIRECT("MCDAScores_SEA_"&amp;$C325),MATCH('SEA Input'!T329,INDIRECT("SEAScore_"&amp;$C325),0),MATCH(T$3,SEACats,0)))</f>
        <v/>
      </c>
    </row>
    <row r="326" spans="1:20" x14ac:dyDescent="0.25">
      <c r="A326" s="309"/>
      <c r="B326" s="309"/>
      <c r="C326" s="265" t="str">
        <f>IF(B324="","","O_Neg")</f>
        <v/>
      </c>
      <c r="D326" s="266" t="str">
        <f ca="1">IF($C326="","",INDEX(INDIRECT("MCDAScores_SEA_"&amp;$C326),MATCH('SEA Input'!D330,INDIRECT("SEAScore_"&amp;$C326),0),MATCH(D$3,SEACats,0)))</f>
        <v/>
      </c>
      <c r="E326" s="266" t="str">
        <f ca="1">IF($C326="","",INDEX(INDIRECT("MCDAScores_SEA_"&amp;$C326),MATCH('SEA Input'!E330,INDIRECT("SEAScore_"&amp;$C326),0),MATCH(E$3,SEACats,0)))</f>
        <v/>
      </c>
      <c r="F326" s="266" t="str">
        <f ca="1">IF($C326="","",INDEX(INDIRECT("MCDAScores_SEA_"&amp;$C326),MATCH('SEA Input'!F330,INDIRECT("SEAScore_"&amp;$C326),0),MATCH(F$3,SEACats,0)))</f>
        <v/>
      </c>
      <c r="G326" s="266" t="str">
        <f ca="1">IF($C326="","",INDEX(INDIRECT("MCDAScores_SEA_"&amp;$C326),MATCH('SEA Input'!G330,INDIRECT("SEAScore_"&amp;$C326),0),MATCH(G$3,SEACats,0)))</f>
        <v/>
      </c>
      <c r="H326" s="266" t="str">
        <f ca="1">IF($C326="","",INDEX(INDIRECT("MCDAScores_SEA_"&amp;$C326),MATCH('SEA Input'!H330,INDIRECT("SEAScore_"&amp;$C326),0),MATCH(H$3,SEACats,0)))</f>
        <v/>
      </c>
      <c r="I326" s="266" t="str">
        <f ca="1">IF($C326="","",INDEX(INDIRECT("MCDAScores_SEA_"&amp;$C326),MATCH('SEA Input'!I330,INDIRECT("SEAScore_"&amp;$C326),0),MATCH(I$3,SEACats,0)))</f>
        <v/>
      </c>
      <c r="J326" s="266" t="str">
        <f ca="1">IF($C326="","",INDEX(INDIRECT("MCDAScores_SEA_"&amp;$C326),MATCH('SEA Input'!J330,INDIRECT("SEAScore_"&amp;$C326),0),MATCH(J$3,SEACats,0)))</f>
        <v/>
      </c>
      <c r="K326" s="266" t="str">
        <f ca="1">IF($C326="","",INDEX(INDIRECT("MCDAScores_SEA_"&amp;$C326),MATCH('SEA Input'!K330,INDIRECT("SEAScore_"&amp;$C326),0),MATCH(K$3,SEACats,0)))</f>
        <v/>
      </c>
      <c r="L326" s="266" t="str">
        <f ca="1">IF($C326="","",INDEX(INDIRECT("MCDAScores_SEA_"&amp;$C326),MATCH('SEA Input'!L330,INDIRECT("SEAScore_"&amp;$C326),0),MATCH(L$3,SEACats,0)))</f>
        <v/>
      </c>
      <c r="M326" s="266" t="str">
        <f ca="1">IF($C326="","",INDEX(INDIRECT("MCDAScores_SEA_"&amp;$C326),MATCH('SEA Input'!M330,INDIRECT("SEAScore_"&amp;$C326),0),MATCH(M$3,SEACats,0)))</f>
        <v/>
      </c>
      <c r="N326" s="266" t="str">
        <f ca="1">IF($C326="","",INDEX(INDIRECT("MCDAScores_SEA_"&amp;$C326),MATCH('SEA Input'!N330,INDIRECT("SEAScore_"&amp;$C326),0),MATCH(N$3,SEACats,0)))</f>
        <v/>
      </c>
      <c r="O326" s="266" t="str">
        <f ca="1">IF($C326="","",INDEX(INDIRECT("MCDAScores_SEA_"&amp;$C326),MATCH('SEA Input'!O330,INDIRECT("SEAScore_"&amp;$C326),0),MATCH(O$3,SEACats,0)))</f>
        <v/>
      </c>
      <c r="P326" s="266" t="str">
        <f ca="1">IF($C326="","",INDEX(INDIRECT("MCDAScores_SEA_"&amp;$C326),MATCH('SEA Input'!P330,INDIRECT("SEAScore_"&amp;$C326),0),MATCH(P$3,SEACats,0)))</f>
        <v/>
      </c>
      <c r="Q326" s="266" t="str">
        <f ca="1">IF($C326="","",INDEX(INDIRECT("MCDAScores_SEA_"&amp;$C326),MATCH('SEA Input'!Q330,INDIRECT("SEAScore_"&amp;$C326),0),MATCH(Q$3,SEACats,0)))</f>
        <v/>
      </c>
      <c r="R326" s="266" t="str">
        <f ca="1">IF($C326="","",INDEX(INDIRECT("MCDAScores_SEA_"&amp;$C326),MATCH('SEA Input'!R330,INDIRECT("SEAScore_"&amp;$C326),0),MATCH(R$3,SEACats,0)))</f>
        <v/>
      </c>
      <c r="S326" s="266" t="str">
        <f ca="1">IF($C326="","",INDEX(INDIRECT("MCDAScores_SEA_"&amp;$C326),MATCH('SEA Input'!S330,INDIRECT("SEAScore_"&amp;$C326),0),MATCH(S$3,SEACats,0)))</f>
        <v/>
      </c>
      <c r="T326" s="266" t="str">
        <f ca="1">IF($C326="","",INDEX(INDIRECT("MCDAScores_SEA_"&amp;$C326),MATCH('SEA Input'!T330,INDIRECT("SEAScore_"&amp;$C326),0),MATCH(T$3,SEACats,0)))</f>
        <v/>
      </c>
    </row>
    <row r="327" spans="1:20" x14ac:dyDescent="0.25">
      <c r="A327" s="309"/>
      <c r="B327" s="309"/>
      <c r="C327" s="265" t="str">
        <f>IF(B324="","","O_Pos")</f>
        <v/>
      </c>
      <c r="D327" s="266" t="str">
        <f ca="1">IF($C327="","",INDEX(INDIRECT("MCDAScores_SEA_"&amp;$C327),MATCH('SEA Input'!D331,INDIRECT("SEAScore_"&amp;$C327),0),MATCH(D$3,SEACats,0)))</f>
        <v/>
      </c>
      <c r="E327" s="266" t="str">
        <f ca="1">IF($C327="","",INDEX(INDIRECT("MCDAScores_SEA_"&amp;$C327),MATCH('SEA Input'!E331,INDIRECT("SEAScore_"&amp;$C327),0),MATCH(E$3,SEACats,0)))</f>
        <v/>
      </c>
      <c r="F327" s="266" t="str">
        <f ca="1">IF($C327="","",INDEX(INDIRECT("MCDAScores_SEA_"&amp;$C327),MATCH('SEA Input'!F331,INDIRECT("SEAScore_"&amp;$C327),0),MATCH(F$3,SEACats,0)))</f>
        <v/>
      </c>
      <c r="G327" s="266" t="str">
        <f ca="1">IF($C327="","",INDEX(INDIRECT("MCDAScores_SEA_"&amp;$C327),MATCH('SEA Input'!G331,INDIRECT("SEAScore_"&amp;$C327),0),MATCH(G$3,SEACats,0)))</f>
        <v/>
      </c>
      <c r="H327" s="266" t="str">
        <f ca="1">IF($C327="","",INDEX(INDIRECT("MCDAScores_SEA_"&amp;$C327),MATCH('SEA Input'!H331,INDIRECT("SEAScore_"&amp;$C327),0),MATCH(H$3,SEACats,0)))</f>
        <v/>
      </c>
      <c r="I327" s="266" t="str">
        <f ca="1">IF($C327="","",INDEX(INDIRECT("MCDAScores_SEA_"&amp;$C327),MATCH('SEA Input'!I331,INDIRECT("SEAScore_"&amp;$C327),0),MATCH(I$3,SEACats,0)))</f>
        <v/>
      </c>
      <c r="J327" s="266" t="str">
        <f ca="1">IF($C327="","",INDEX(INDIRECT("MCDAScores_SEA_"&amp;$C327),MATCH('SEA Input'!J331,INDIRECT("SEAScore_"&amp;$C327),0),MATCH(J$3,SEACats,0)))</f>
        <v/>
      </c>
      <c r="K327" s="266" t="str">
        <f ca="1">IF($C327="","",INDEX(INDIRECT("MCDAScores_SEA_"&amp;$C327),MATCH('SEA Input'!K331,INDIRECT("SEAScore_"&amp;$C327),0),MATCH(K$3,SEACats,0)))</f>
        <v/>
      </c>
      <c r="L327" s="266" t="str">
        <f ca="1">IF($C327="","",INDEX(INDIRECT("MCDAScores_SEA_"&amp;$C327),MATCH('SEA Input'!L331,INDIRECT("SEAScore_"&amp;$C327),0),MATCH(L$3,SEACats,0)))</f>
        <v/>
      </c>
      <c r="M327" s="266" t="str">
        <f ca="1">IF($C327="","",INDEX(INDIRECT("MCDAScores_SEA_"&amp;$C327),MATCH('SEA Input'!M331,INDIRECT("SEAScore_"&amp;$C327),0),MATCH(M$3,SEACats,0)))</f>
        <v/>
      </c>
      <c r="N327" s="266" t="str">
        <f ca="1">IF($C327="","",INDEX(INDIRECT("MCDAScores_SEA_"&amp;$C327),MATCH('SEA Input'!N331,INDIRECT("SEAScore_"&amp;$C327),0),MATCH(N$3,SEACats,0)))</f>
        <v/>
      </c>
      <c r="O327" s="266" t="str">
        <f ca="1">IF($C327="","",INDEX(INDIRECT("MCDAScores_SEA_"&amp;$C327),MATCH('SEA Input'!O331,INDIRECT("SEAScore_"&amp;$C327),0),MATCH(O$3,SEACats,0)))</f>
        <v/>
      </c>
      <c r="P327" s="266" t="str">
        <f ca="1">IF($C327="","",INDEX(INDIRECT("MCDAScores_SEA_"&amp;$C327),MATCH('SEA Input'!P331,INDIRECT("SEAScore_"&amp;$C327),0),MATCH(P$3,SEACats,0)))</f>
        <v/>
      </c>
      <c r="Q327" s="266" t="str">
        <f ca="1">IF($C327="","",INDEX(INDIRECT("MCDAScores_SEA_"&amp;$C327),MATCH('SEA Input'!Q331,INDIRECT("SEAScore_"&amp;$C327),0),MATCH(Q$3,SEACats,0)))</f>
        <v/>
      </c>
      <c r="R327" s="266" t="str">
        <f ca="1">IF($C327="","",INDEX(INDIRECT("MCDAScores_SEA_"&amp;$C327),MATCH('SEA Input'!R331,INDIRECT("SEAScore_"&amp;$C327),0),MATCH(R$3,SEACats,0)))</f>
        <v/>
      </c>
      <c r="S327" s="266" t="str">
        <f ca="1">IF($C327="","",INDEX(INDIRECT("MCDAScores_SEA_"&amp;$C327),MATCH('SEA Input'!S331,INDIRECT("SEAScore_"&amp;$C327),0),MATCH(S$3,SEACats,0)))</f>
        <v/>
      </c>
      <c r="T327" s="266" t="str">
        <f ca="1">IF($C327="","",INDEX(INDIRECT("MCDAScores_SEA_"&amp;$C327),MATCH('SEA Input'!T331,INDIRECT("SEAScore_"&amp;$C327),0),MATCH(T$3,SEACats,0)))</f>
        <v/>
      </c>
    </row>
    <row r="328" spans="1:20" x14ac:dyDescent="0.25">
      <c r="A328" s="308" t="str">
        <f>IF('SEA Input'!C332="","",'SEA Input'!A332)</f>
        <v/>
      </c>
      <c r="B328" s="309" t="str">
        <f>IF('SEA Input'!C332="","",'SEA Input'!C332)</f>
        <v/>
      </c>
      <c r="C328" s="265" t="str">
        <f>IF(B328="","","C_Neg")</f>
        <v/>
      </c>
      <c r="D328" s="266" t="str">
        <f ca="1">IF($C328="","",INDEX(INDIRECT("MCDAScores_SEA_"&amp;$C328),MATCH('SEA Input'!D332,INDIRECT("SEAScore_"&amp;$C328),0),MATCH(D$3,SEACats,0)))</f>
        <v/>
      </c>
      <c r="E328" s="266" t="str">
        <f ca="1">IF($C328="","",INDEX(INDIRECT("MCDAScores_SEA_"&amp;$C328),MATCH('SEA Input'!E332,INDIRECT("SEAScore_"&amp;$C328),0),MATCH(E$3,SEACats,0)))</f>
        <v/>
      </c>
      <c r="F328" s="266" t="str">
        <f ca="1">IF($C328="","",INDEX(INDIRECT("MCDAScores_SEA_"&amp;$C328),MATCH('SEA Input'!F332,INDIRECT("SEAScore_"&amp;$C328),0),MATCH(F$3,SEACats,0)))</f>
        <v/>
      </c>
      <c r="G328" s="266" t="str">
        <f ca="1">IF($C328="","",INDEX(INDIRECT("MCDAScores_SEA_"&amp;$C328),MATCH('SEA Input'!G332,INDIRECT("SEAScore_"&amp;$C328),0),MATCH(G$3,SEACats,0)))</f>
        <v/>
      </c>
      <c r="H328" s="266" t="str">
        <f ca="1">IF($C328="","",INDEX(INDIRECT("MCDAScores_SEA_"&amp;$C328),MATCH('SEA Input'!H332,INDIRECT("SEAScore_"&amp;$C328),0),MATCH(H$3,SEACats,0)))</f>
        <v/>
      </c>
      <c r="I328" s="266" t="str">
        <f ca="1">IF($C328="","",INDEX(INDIRECT("MCDAScores_SEA_"&amp;$C328),MATCH('SEA Input'!I332,INDIRECT("SEAScore_"&amp;$C328),0),MATCH(I$3,SEACats,0)))</f>
        <v/>
      </c>
      <c r="J328" s="266" t="str">
        <f ca="1">IF($C328="","",INDEX(INDIRECT("MCDAScores_SEA_"&amp;$C328),MATCH('SEA Input'!J332,INDIRECT("SEAScore_"&amp;$C328),0),MATCH(J$3,SEACats,0)))</f>
        <v/>
      </c>
      <c r="K328" s="266" t="str">
        <f ca="1">IF($C328="","",INDEX(INDIRECT("MCDAScores_SEA_"&amp;$C328),MATCH('SEA Input'!K332,INDIRECT("SEAScore_"&amp;$C328),0),MATCH(K$3,SEACats,0)))</f>
        <v/>
      </c>
      <c r="L328" s="266" t="str">
        <f ca="1">IF($C328="","",INDEX(INDIRECT("MCDAScores_SEA_"&amp;$C328),MATCH('SEA Input'!L332,INDIRECT("SEAScore_"&amp;$C328),0),MATCH(L$3,SEACats,0)))</f>
        <v/>
      </c>
      <c r="M328" s="266" t="str">
        <f ca="1">IF($C328="","",INDEX(INDIRECT("MCDAScores_SEA_"&amp;$C328),MATCH('SEA Input'!M332,INDIRECT("SEAScore_"&amp;$C328),0),MATCH(M$3,SEACats,0)))</f>
        <v/>
      </c>
      <c r="N328" s="266" t="str">
        <f ca="1">IF($C328="","",INDEX(INDIRECT("MCDAScores_SEA_"&amp;$C328),MATCH('SEA Input'!N332,INDIRECT("SEAScore_"&amp;$C328),0),MATCH(N$3,SEACats,0)))</f>
        <v/>
      </c>
      <c r="O328" s="266" t="str">
        <f ca="1">IF($C328="","",INDEX(INDIRECT("MCDAScores_SEA_"&amp;$C328),MATCH('SEA Input'!O332,INDIRECT("SEAScore_"&amp;$C328),0),MATCH(O$3,SEACats,0)))</f>
        <v/>
      </c>
      <c r="P328" s="266" t="str">
        <f ca="1">IF($C328="","",INDEX(INDIRECT("MCDAScores_SEA_"&amp;$C328),MATCH('SEA Input'!P332,INDIRECT("SEAScore_"&amp;$C328),0),MATCH(P$3,SEACats,0)))</f>
        <v/>
      </c>
      <c r="Q328" s="266" t="str">
        <f ca="1">IF($C328="","",INDEX(INDIRECT("MCDAScores_SEA_"&amp;$C328),MATCH('SEA Input'!Q332,INDIRECT("SEAScore_"&amp;$C328),0),MATCH(Q$3,SEACats,0)))</f>
        <v/>
      </c>
      <c r="R328" s="266" t="str">
        <f ca="1">IF($C328="","",INDEX(INDIRECT("MCDAScores_SEA_"&amp;$C328),MATCH('SEA Input'!R332,INDIRECT("SEAScore_"&amp;$C328),0),MATCH(R$3,SEACats,0)))</f>
        <v/>
      </c>
      <c r="S328" s="266" t="str">
        <f ca="1">IF($C328="","",INDEX(INDIRECT("MCDAScores_SEA_"&amp;$C328),MATCH('SEA Input'!S332,INDIRECT("SEAScore_"&amp;$C328),0),MATCH(S$3,SEACats,0)))</f>
        <v/>
      </c>
      <c r="T328" s="266" t="str">
        <f ca="1">IF($C328="","",INDEX(INDIRECT("MCDAScores_SEA_"&amp;$C328),MATCH('SEA Input'!T332,INDIRECT("SEAScore_"&amp;$C328),0),MATCH(T$3,SEACats,0)))</f>
        <v/>
      </c>
    </row>
    <row r="329" spans="1:20" x14ac:dyDescent="0.25">
      <c r="A329" s="309"/>
      <c r="B329" s="309"/>
      <c r="C329" s="265" t="str">
        <f>IF(B328="","","C_Pos")</f>
        <v/>
      </c>
      <c r="D329" s="266" t="str">
        <f ca="1">IF($C329="","",INDEX(INDIRECT("MCDAScores_SEA_"&amp;$C329),MATCH('SEA Input'!D333,INDIRECT("SEAScore_"&amp;$C329),0),MATCH(D$3,SEACats,0)))</f>
        <v/>
      </c>
      <c r="E329" s="266" t="str">
        <f ca="1">IF($C329="","",INDEX(INDIRECT("MCDAScores_SEA_"&amp;$C329),MATCH('SEA Input'!E333,INDIRECT("SEAScore_"&amp;$C329),0),MATCH(E$3,SEACats,0)))</f>
        <v/>
      </c>
      <c r="F329" s="266" t="str">
        <f ca="1">IF($C329="","",INDEX(INDIRECT("MCDAScores_SEA_"&amp;$C329),MATCH('SEA Input'!F333,INDIRECT("SEAScore_"&amp;$C329),0),MATCH(F$3,SEACats,0)))</f>
        <v/>
      </c>
      <c r="G329" s="266" t="str">
        <f ca="1">IF($C329="","",INDEX(INDIRECT("MCDAScores_SEA_"&amp;$C329),MATCH('SEA Input'!G333,INDIRECT("SEAScore_"&amp;$C329),0),MATCH(G$3,SEACats,0)))</f>
        <v/>
      </c>
      <c r="H329" s="266" t="str">
        <f ca="1">IF($C329="","",INDEX(INDIRECT("MCDAScores_SEA_"&amp;$C329),MATCH('SEA Input'!H333,INDIRECT("SEAScore_"&amp;$C329),0),MATCH(H$3,SEACats,0)))</f>
        <v/>
      </c>
      <c r="I329" s="266" t="str">
        <f ca="1">IF($C329="","",INDEX(INDIRECT("MCDAScores_SEA_"&amp;$C329),MATCH('SEA Input'!I333,INDIRECT("SEAScore_"&amp;$C329),0),MATCH(I$3,SEACats,0)))</f>
        <v/>
      </c>
      <c r="J329" s="266" t="str">
        <f ca="1">IF($C329="","",INDEX(INDIRECT("MCDAScores_SEA_"&amp;$C329),MATCH('SEA Input'!J333,INDIRECT("SEAScore_"&amp;$C329),0),MATCH(J$3,SEACats,0)))</f>
        <v/>
      </c>
      <c r="K329" s="266" t="str">
        <f ca="1">IF($C329="","",INDEX(INDIRECT("MCDAScores_SEA_"&amp;$C329),MATCH('SEA Input'!K333,INDIRECT("SEAScore_"&amp;$C329),0),MATCH(K$3,SEACats,0)))</f>
        <v/>
      </c>
      <c r="L329" s="266" t="str">
        <f ca="1">IF($C329="","",INDEX(INDIRECT("MCDAScores_SEA_"&amp;$C329),MATCH('SEA Input'!L333,INDIRECT("SEAScore_"&amp;$C329),0),MATCH(L$3,SEACats,0)))</f>
        <v/>
      </c>
      <c r="M329" s="266" t="str">
        <f ca="1">IF($C329="","",INDEX(INDIRECT("MCDAScores_SEA_"&amp;$C329),MATCH('SEA Input'!M333,INDIRECT("SEAScore_"&amp;$C329),0),MATCH(M$3,SEACats,0)))</f>
        <v/>
      </c>
      <c r="N329" s="266" t="str">
        <f ca="1">IF($C329="","",INDEX(INDIRECT("MCDAScores_SEA_"&amp;$C329),MATCH('SEA Input'!N333,INDIRECT("SEAScore_"&amp;$C329),0),MATCH(N$3,SEACats,0)))</f>
        <v/>
      </c>
      <c r="O329" s="266" t="str">
        <f ca="1">IF($C329="","",INDEX(INDIRECT("MCDAScores_SEA_"&amp;$C329),MATCH('SEA Input'!O333,INDIRECT("SEAScore_"&amp;$C329),0),MATCH(O$3,SEACats,0)))</f>
        <v/>
      </c>
      <c r="P329" s="266" t="str">
        <f ca="1">IF($C329="","",INDEX(INDIRECT("MCDAScores_SEA_"&amp;$C329),MATCH('SEA Input'!P333,INDIRECT("SEAScore_"&amp;$C329),0),MATCH(P$3,SEACats,0)))</f>
        <v/>
      </c>
      <c r="Q329" s="266" t="str">
        <f ca="1">IF($C329="","",INDEX(INDIRECT("MCDAScores_SEA_"&amp;$C329),MATCH('SEA Input'!Q333,INDIRECT("SEAScore_"&amp;$C329),0),MATCH(Q$3,SEACats,0)))</f>
        <v/>
      </c>
      <c r="R329" s="266" t="str">
        <f ca="1">IF($C329="","",INDEX(INDIRECT("MCDAScores_SEA_"&amp;$C329),MATCH('SEA Input'!R333,INDIRECT("SEAScore_"&amp;$C329),0),MATCH(R$3,SEACats,0)))</f>
        <v/>
      </c>
      <c r="S329" s="266" t="str">
        <f ca="1">IF($C329="","",INDEX(INDIRECT("MCDAScores_SEA_"&amp;$C329),MATCH('SEA Input'!S333,INDIRECT("SEAScore_"&amp;$C329),0),MATCH(S$3,SEACats,0)))</f>
        <v/>
      </c>
      <c r="T329" s="266" t="str">
        <f ca="1">IF($C329="","",INDEX(INDIRECT("MCDAScores_SEA_"&amp;$C329),MATCH('SEA Input'!T333,INDIRECT("SEAScore_"&amp;$C329),0),MATCH(T$3,SEACats,0)))</f>
        <v/>
      </c>
    </row>
    <row r="330" spans="1:20" x14ac:dyDescent="0.25">
      <c r="A330" s="309"/>
      <c r="B330" s="309"/>
      <c r="C330" s="265" t="str">
        <f>IF(B328="","","O_Neg")</f>
        <v/>
      </c>
      <c r="D330" s="266" t="str">
        <f ca="1">IF($C330="","",INDEX(INDIRECT("MCDAScores_SEA_"&amp;$C330),MATCH('SEA Input'!D334,INDIRECT("SEAScore_"&amp;$C330),0),MATCH(D$3,SEACats,0)))</f>
        <v/>
      </c>
      <c r="E330" s="266" t="str">
        <f ca="1">IF($C330="","",INDEX(INDIRECT("MCDAScores_SEA_"&amp;$C330),MATCH('SEA Input'!E334,INDIRECT("SEAScore_"&amp;$C330),0),MATCH(E$3,SEACats,0)))</f>
        <v/>
      </c>
      <c r="F330" s="266" t="str">
        <f ca="1">IF($C330="","",INDEX(INDIRECT("MCDAScores_SEA_"&amp;$C330),MATCH('SEA Input'!F334,INDIRECT("SEAScore_"&amp;$C330),0),MATCH(F$3,SEACats,0)))</f>
        <v/>
      </c>
      <c r="G330" s="266" t="str">
        <f ca="1">IF($C330="","",INDEX(INDIRECT("MCDAScores_SEA_"&amp;$C330),MATCH('SEA Input'!G334,INDIRECT("SEAScore_"&amp;$C330),0),MATCH(G$3,SEACats,0)))</f>
        <v/>
      </c>
      <c r="H330" s="266" t="str">
        <f ca="1">IF($C330="","",INDEX(INDIRECT("MCDAScores_SEA_"&amp;$C330),MATCH('SEA Input'!H334,INDIRECT("SEAScore_"&amp;$C330),0),MATCH(H$3,SEACats,0)))</f>
        <v/>
      </c>
      <c r="I330" s="266" t="str">
        <f ca="1">IF($C330="","",INDEX(INDIRECT("MCDAScores_SEA_"&amp;$C330),MATCH('SEA Input'!I334,INDIRECT("SEAScore_"&amp;$C330),0),MATCH(I$3,SEACats,0)))</f>
        <v/>
      </c>
      <c r="J330" s="266" t="str">
        <f ca="1">IF($C330="","",INDEX(INDIRECT("MCDAScores_SEA_"&amp;$C330),MATCH('SEA Input'!J334,INDIRECT("SEAScore_"&amp;$C330),0),MATCH(J$3,SEACats,0)))</f>
        <v/>
      </c>
      <c r="K330" s="266" t="str">
        <f ca="1">IF($C330="","",INDEX(INDIRECT("MCDAScores_SEA_"&amp;$C330),MATCH('SEA Input'!K334,INDIRECT("SEAScore_"&amp;$C330),0),MATCH(K$3,SEACats,0)))</f>
        <v/>
      </c>
      <c r="L330" s="266" t="str">
        <f ca="1">IF($C330="","",INDEX(INDIRECT("MCDAScores_SEA_"&amp;$C330),MATCH('SEA Input'!L334,INDIRECT("SEAScore_"&amp;$C330),0),MATCH(L$3,SEACats,0)))</f>
        <v/>
      </c>
      <c r="M330" s="266" t="str">
        <f ca="1">IF($C330="","",INDEX(INDIRECT("MCDAScores_SEA_"&amp;$C330),MATCH('SEA Input'!M334,INDIRECT("SEAScore_"&amp;$C330),0),MATCH(M$3,SEACats,0)))</f>
        <v/>
      </c>
      <c r="N330" s="266" t="str">
        <f ca="1">IF($C330="","",INDEX(INDIRECT("MCDAScores_SEA_"&amp;$C330),MATCH('SEA Input'!N334,INDIRECT("SEAScore_"&amp;$C330),0),MATCH(N$3,SEACats,0)))</f>
        <v/>
      </c>
      <c r="O330" s="266" t="str">
        <f ca="1">IF($C330="","",INDEX(INDIRECT("MCDAScores_SEA_"&amp;$C330),MATCH('SEA Input'!O334,INDIRECT("SEAScore_"&amp;$C330),0),MATCH(O$3,SEACats,0)))</f>
        <v/>
      </c>
      <c r="P330" s="266" t="str">
        <f ca="1">IF($C330="","",INDEX(INDIRECT("MCDAScores_SEA_"&amp;$C330),MATCH('SEA Input'!P334,INDIRECT("SEAScore_"&amp;$C330),0),MATCH(P$3,SEACats,0)))</f>
        <v/>
      </c>
      <c r="Q330" s="266" t="str">
        <f ca="1">IF($C330="","",INDEX(INDIRECT("MCDAScores_SEA_"&amp;$C330),MATCH('SEA Input'!Q334,INDIRECT("SEAScore_"&amp;$C330),0),MATCH(Q$3,SEACats,0)))</f>
        <v/>
      </c>
      <c r="R330" s="266" t="str">
        <f ca="1">IF($C330="","",INDEX(INDIRECT("MCDAScores_SEA_"&amp;$C330),MATCH('SEA Input'!R334,INDIRECT("SEAScore_"&amp;$C330),0),MATCH(R$3,SEACats,0)))</f>
        <v/>
      </c>
      <c r="S330" s="266" t="str">
        <f ca="1">IF($C330="","",INDEX(INDIRECT("MCDAScores_SEA_"&amp;$C330),MATCH('SEA Input'!S334,INDIRECT("SEAScore_"&amp;$C330),0),MATCH(S$3,SEACats,0)))</f>
        <v/>
      </c>
      <c r="T330" s="266" t="str">
        <f ca="1">IF($C330="","",INDEX(INDIRECT("MCDAScores_SEA_"&amp;$C330),MATCH('SEA Input'!T334,INDIRECT("SEAScore_"&amp;$C330),0),MATCH(T$3,SEACats,0)))</f>
        <v/>
      </c>
    </row>
    <row r="331" spans="1:20" x14ac:dyDescent="0.25">
      <c r="A331" s="309"/>
      <c r="B331" s="309"/>
      <c r="C331" s="265" t="str">
        <f>IF(B328="","","O_Pos")</f>
        <v/>
      </c>
      <c r="D331" s="266" t="str">
        <f ca="1">IF($C331="","",INDEX(INDIRECT("MCDAScores_SEA_"&amp;$C331),MATCH('SEA Input'!D335,INDIRECT("SEAScore_"&amp;$C331),0),MATCH(D$3,SEACats,0)))</f>
        <v/>
      </c>
      <c r="E331" s="266" t="str">
        <f ca="1">IF($C331="","",INDEX(INDIRECT("MCDAScores_SEA_"&amp;$C331),MATCH('SEA Input'!E335,INDIRECT("SEAScore_"&amp;$C331),0),MATCH(E$3,SEACats,0)))</f>
        <v/>
      </c>
      <c r="F331" s="266" t="str">
        <f ca="1">IF($C331="","",INDEX(INDIRECT("MCDAScores_SEA_"&amp;$C331),MATCH('SEA Input'!F335,INDIRECT("SEAScore_"&amp;$C331),0),MATCH(F$3,SEACats,0)))</f>
        <v/>
      </c>
      <c r="G331" s="266" t="str">
        <f ca="1">IF($C331="","",INDEX(INDIRECT("MCDAScores_SEA_"&amp;$C331),MATCH('SEA Input'!G335,INDIRECT("SEAScore_"&amp;$C331),0),MATCH(G$3,SEACats,0)))</f>
        <v/>
      </c>
      <c r="H331" s="266" t="str">
        <f ca="1">IF($C331="","",INDEX(INDIRECT("MCDAScores_SEA_"&amp;$C331),MATCH('SEA Input'!H335,INDIRECT("SEAScore_"&amp;$C331),0),MATCH(H$3,SEACats,0)))</f>
        <v/>
      </c>
      <c r="I331" s="266" t="str">
        <f ca="1">IF($C331="","",INDEX(INDIRECT("MCDAScores_SEA_"&amp;$C331),MATCH('SEA Input'!I335,INDIRECT("SEAScore_"&amp;$C331),0),MATCH(I$3,SEACats,0)))</f>
        <v/>
      </c>
      <c r="J331" s="266" t="str">
        <f ca="1">IF($C331="","",INDEX(INDIRECT("MCDAScores_SEA_"&amp;$C331),MATCH('SEA Input'!J335,INDIRECT("SEAScore_"&amp;$C331),0),MATCH(J$3,SEACats,0)))</f>
        <v/>
      </c>
      <c r="K331" s="266" t="str">
        <f ca="1">IF($C331="","",INDEX(INDIRECT("MCDAScores_SEA_"&amp;$C331),MATCH('SEA Input'!K335,INDIRECT("SEAScore_"&amp;$C331),0),MATCH(K$3,SEACats,0)))</f>
        <v/>
      </c>
      <c r="L331" s="266" t="str">
        <f ca="1">IF($C331="","",INDEX(INDIRECT("MCDAScores_SEA_"&amp;$C331),MATCH('SEA Input'!L335,INDIRECT("SEAScore_"&amp;$C331),0),MATCH(L$3,SEACats,0)))</f>
        <v/>
      </c>
      <c r="M331" s="266" t="str">
        <f ca="1">IF($C331="","",INDEX(INDIRECT("MCDAScores_SEA_"&amp;$C331),MATCH('SEA Input'!M335,INDIRECT("SEAScore_"&amp;$C331),0),MATCH(M$3,SEACats,0)))</f>
        <v/>
      </c>
      <c r="N331" s="266" t="str">
        <f ca="1">IF($C331="","",INDEX(INDIRECT("MCDAScores_SEA_"&amp;$C331),MATCH('SEA Input'!N335,INDIRECT("SEAScore_"&amp;$C331),0),MATCH(N$3,SEACats,0)))</f>
        <v/>
      </c>
      <c r="O331" s="266" t="str">
        <f ca="1">IF($C331="","",INDEX(INDIRECT("MCDAScores_SEA_"&amp;$C331),MATCH('SEA Input'!O335,INDIRECT("SEAScore_"&amp;$C331),0),MATCH(O$3,SEACats,0)))</f>
        <v/>
      </c>
      <c r="P331" s="266" t="str">
        <f ca="1">IF($C331="","",INDEX(INDIRECT("MCDAScores_SEA_"&amp;$C331),MATCH('SEA Input'!P335,INDIRECT("SEAScore_"&amp;$C331),0),MATCH(P$3,SEACats,0)))</f>
        <v/>
      </c>
      <c r="Q331" s="266" t="str">
        <f ca="1">IF($C331="","",INDEX(INDIRECT("MCDAScores_SEA_"&amp;$C331),MATCH('SEA Input'!Q335,INDIRECT("SEAScore_"&amp;$C331),0),MATCH(Q$3,SEACats,0)))</f>
        <v/>
      </c>
      <c r="R331" s="266" t="str">
        <f ca="1">IF($C331="","",INDEX(INDIRECT("MCDAScores_SEA_"&amp;$C331),MATCH('SEA Input'!R335,INDIRECT("SEAScore_"&amp;$C331),0),MATCH(R$3,SEACats,0)))</f>
        <v/>
      </c>
      <c r="S331" s="266" t="str">
        <f ca="1">IF($C331="","",INDEX(INDIRECT("MCDAScores_SEA_"&amp;$C331),MATCH('SEA Input'!S335,INDIRECT("SEAScore_"&amp;$C331),0),MATCH(S$3,SEACats,0)))</f>
        <v/>
      </c>
      <c r="T331" s="266" t="str">
        <f ca="1">IF($C331="","",INDEX(INDIRECT("MCDAScores_SEA_"&amp;$C331),MATCH('SEA Input'!T335,INDIRECT("SEAScore_"&amp;$C331),0),MATCH(T$3,SEACats,0)))</f>
        <v/>
      </c>
    </row>
    <row r="332" spans="1:20" s="243" customFormat="1" x14ac:dyDescent="0.25">
      <c r="A332" s="308" t="str">
        <f>IF('SEA Input'!C336="","",'SEA Input'!A336)</f>
        <v/>
      </c>
      <c r="B332" s="309" t="str">
        <f>IF('SEA Input'!C336="","",'SEA Input'!C336)</f>
        <v/>
      </c>
      <c r="C332" s="265" t="str">
        <f>IF(B332="","","C_Neg")</f>
        <v/>
      </c>
      <c r="D332" s="266" t="str">
        <f ca="1">IF($C332="","",INDEX(INDIRECT("MCDAScores_SEA_"&amp;$C332),MATCH('SEA Input'!D336,INDIRECT("SEAScore_"&amp;$C332),0),MATCH(D$3,SEACats,0)))</f>
        <v/>
      </c>
      <c r="E332" s="266" t="str">
        <f ca="1">IF($C332="","",INDEX(INDIRECT("MCDAScores_SEA_"&amp;$C332),MATCH('SEA Input'!E336,INDIRECT("SEAScore_"&amp;$C332),0),MATCH(E$3,SEACats,0)))</f>
        <v/>
      </c>
      <c r="F332" s="266" t="str">
        <f ca="1">IF($C332="","",INDEX(INDIRECT("MCDAScores_SEA_"&amp;$C332),MATCH('SEA Input'!F336,INDIRECT("SEAScore_"&amp;$C332),0),MATCH(F$3,SEACats,0)))</f>
        <v/>
      </c>
      <c r="G332" s="266" t="str">
        <f ca="1">IF($C332="","",INDEX(INDIRECT("MCDAScores_SEA_"&amp;$C332),MATCH('SEA Input'!G336,INDIRECT("SEAScore_"&amp;$C332),0),MATCH(G$3,SEACats,0)))</f>
        <v/>
      </c>
      <c r="H332" s="266" t="str">
        <f ca="1">IF($C332="","",INDEX(INDIRECT("MCDAScores_SEA_"&amp;$C332),MATCH('SEA Input'!H336,INDIRECT("SEAScore_"&amp;$C332),0),MATCH(H$3,SEACats,0)))</f>
        <v/>
      </c>
      <c r="I332" s="266" t="str">
        <f ca="1">IF($C332="","",INDEX(INDIRECT("MCDAScores_SEA_"&amp;$C332),MATCH('SEA Input'!I336,INDIRECT("SEAScore_"&amp;$C332),0),MATCH(I$3,SEACats,0)))</f>
        <v/>
      </c>
      <c r="J332" s="266" t="str">
        <f ca="1">IF($C332="","",INDEX(INDIRECT("MCDAScores_SEA_"&amp;$C332),MATCH('SEA Input'!J336,INDIRECT("SEAScore_"&amp;$C332),0),MATCH(J$3,SEACats,0)))</f>
        <v/>
      </c>
      <c r="K332" s="266" t="str">
        <f ca="1">IF($C332="","",INDEX(INDIRECT("MCDAScores_SEA_"&amp;$C332),MATCH('SEA Input'!K336,INDIRECT("SEAScore_"&amp;$C332),0),MATCH(K$3,SEACats,0)))</f>
        <v/>
      </c>
      <c r="L332" s="266" t="str">
        <f ca="1">IF($C332="","",INDEX(INDIRECT("MCDAScores_SEA_"&amp;$C332),MATCH('SEA Input'!L336,INDIRECT("SEAScore_"&amp;$C332),0),MATCH(L$3,SEACats,0)))</f>
        <v/>
      </c>
      <c r="M332" s="266" t="str">
        <f ca="1">IF($C332="","",INDEX(INDIRECT("MCDAScores_SEA_"&amp;$C332),MATCH('SEA Input'!M336,INDIRECT("SEAScore_"&amp;$C332),0),MATCH(M$3,SEACats,0)))</f>
        <v/>
      </c>
      <c r="N332" s="266" t="str">
        <f ca="1">IF($C332="","",INDEX(INDIRECT("MCDAScores_SEA_"&amp;$C332),MATCH('SEA Input'!N336,INDIRECT("SEAScore_"&amp;$C332),0),MATCH(N$3,SEACats,0)))</f>
        <v/>
      </c>
      <c r="O332" s="266" t="str">
        <f ca="1">IF($C332="","",INDEX(INDIRECT("MCDAScores_SEA_"&amp;$C332),MATCH('SEA Input'!O336,INDIRECT("SEAScore_"&amp;$C332),0),MATCH(O$3,SEACats,0)))</f>
        <v/>
      </c>
      <c r="P332" s="266" t="str">
        <f ca="1">IF($C332="","",INDEX(INDIRECT("MCDAScores_SEA_"&amp;$C332),MATCH('SEA Input'!P336,INDIRECT("SEAScore_"&amp;$C332),0),MATCH(P$3,SEACats,0)))</f>
        <v/>
      </c>
      <c r="Q332" s="266" t="str">
        <f ca="1">IF($C332="","",INDEX(INDIRECT("MCDAScores_SEA_"&amp;$C332),MATCH('SEA Input'!Q336,INDIRECT("SEAScore_"&amp;$C332),0),MATCH(Q$3,SEACats,0)))</f>
        <v/>
      </c>
      <c r="R332" s="266" t="str">
        <f ca="1">IF($C332="","",INDEX(INDIRECT("MCDAScores_SEA_"&amp;$C332),MATCH('SEA Input'!R336,INDIRECT("SEAScore_"&amp;$C332),0),MATCH(R$3,SEACats,0)))</f>
        <v/>
      </c>
      <c r="S332" s="266" t="str">
        <f ca="1">IF($C332="","",INDEX(INDIRECT("MCDAScores_SEA_"&amp;$C332),MATCH('SEA Input'!S336,INDIRECT("SEAScore_"&amp;$C332),0),MATCH(S$3,SEACats,0)))</f>
        <v/>
      </c>
      <c r="T332" s="266" t="str">
        <f ca="1">IF($C332="","",INDEX(INDIRECT("MCDAScores_SEA_"&amp;$C332),MATCH('SEA Input'!T336,INDIRECT("SEAScore_"&amp;$C332),0),MATCH(T$3,SEACats,0)))</f>
        <v/>
      </c>
    </row>
    <row r="333" spans="1:20" s="243" customFormat="1" x14ac:dyDescent="0.25">
      <c r="A333" s="309"/>
      <c r="B333" s="309"/>
      <c r="C333" s="265" t="str">
        <f>IF(B332="","","C_Pos")</f>
        <v/>
      </c>
      <c r="D333" s="266" t="str">
        <f ca="1">IF($C333="","",INDEX(INDIRECT("MCDAScores_SEA_"&amp;$C333),MATCH('SEA Input'!D337,INDIRECT("SEAScore_"&amp;$C333),0),MATCH(D$3,SEACats,0)))</f>
        <v/>
      </c>
      <c r="E333" s="266" t="str">
        <f ca="1">IF($C333="","",INDEX(INDIRECT("MCDAScores_SEA_"&amp;$C333),MATCH('SEA Input'!E337,INDIRECT("SEAScore_"&amp;$C333),0),MATCH(E$3,SEACats,0)))</f>
        <v/>
      </c>
      <c r="F333" s="266" t="str">
        <f ca="1">IF($C333="","",INDEX(INDIRECT("MCDAScores_SEA_"&amp;$C333),MATCH('SEA Input'!F337,INDIRECT("SEAScore_"&amp;$C333),0),MATCH(F$3,SEACats,0)))</f>
        <v/>
      </c>
      <c r="G333" s="266" t="str">
        <f ca="1">IF($C333="","",INDEX(INDIRECT("MCDAScores_SEA_"&amp;$C333),MATCH('SEA Input'!G337,INDIRECT("SEAScore_"&amp;$C333),0),MATCH(G$3,SEACats,0)))</f>
        <v/>
      </c>
      <c r="H333" s="266" t="str">
        <f ca="1">IF($C333="","",INDEX(INDIRECT("MCDAScores_SEA_"&amp;$C333),MATCH('SEA Input'!H337,INDIRECT("SEAScore_"&amp;$C333),0),MATCH(H$3,SEACats,0)))</f>
        <v/>
      </c>
      <c r="I333" s="266" t="str">
        <f ca="1">IF($C333="","",INDEX(INDIRECT("MCDAScores_SEA_"&amp;$C333),MATCH('SEA Input'!I337,INDIRECT("SEAScore_"&amp;$C333),0),MATCH(I$3,SEACats,0)))</f>
        <v/>
      </c>
      <c r="J333" s="266" t="str">
        <f ca="1">IF($C333="","",INDEX(INDIRECT("MCDAScores_SEA_"&amp;$C333),MATCH('SEA Input'!J337,INDIRECT("SEAScore_"&amp;$C333),0),MATCH(J$3,SEACats,0)))</f>
        <v/>
      </c>
      <c r="K333" s="266" t="str">
        <f ca="1">IF($C333="","",INDEX(INDIRECT("MCDAScores_SEA_"&amp;$C333),MATCH('SEA Input'!K337,INDIRECT("SEAScore_"&amp;$C333),0),MATCH(K$3,SEACats,0)))</f>
        <v/>
      </c>
      <c r="L333" s="266" t="str">
        <f ca="1">IF($C333="","",INDEX(INDIRECT("MCDAScores_SEA_"&amp;$C333),MATCH('SEA Input'!L337,INDIRECT("SEAScore_"&amp;$C333),0),MATCH(L$3,SEACats,0)))</f>
        <v/>
      </c>
      <c r="M333" s="266" t="str">
        <f ca="1">IF($C333="","",INDEX(INDIRECT("MCDAScores_SEA_"&amp;$C333),MATCH('SEA Input'!M337,INDIRECT("SEAScore_"&amp;$C333),0),MATCH(M$3,SEACats,0)))</f>
        <v/>
      </c>
      <c r="N333" s="266" t="str">
        <f ca="1">IF($C333="","",INDEX(INDIRECT("MCDAScores_SEA_"&amp;$C333),MATCH('SEA Input'!N337,INDIRECT("SEAScore_"&amp;$C333),0),MATCH(N$3,SEACats,0)))</f>
        <v/>
      </c>
      <c r="O333" s="266" t="str">
        <f ca="1">IF($C333="","",INDEX(INDIRECT("MCDAScores_SEA_"&amp;$C333),MATCH('SEA Input'!O337,INDIRECT("SEAScore_"&amp;$C333),0),MATCH(O$3,SEACats,0)))</f>
        <v/>
      </c>
      <c r="P333" s="266" t="str">
        <f ca="1">IF($C333="","",INDEX(INDIRECT("MCDAScores_SEA_"&amp;$C333),MATCH('SEA Input'!P337,INDIRECT("SEAScore_"&amp;$C333),0),MATCH(P$3,SEACats,0)))</f>
        <v/>
      </c>
      <c r="Q333" s="266" t="str">
        <f ca="1">IF($C333="","",INDEX(INDIRECT("MCDAScores_SEA_"&amp;$C333),MATCH('SEA Input'!Q337,INDIRECT("SEAScore_"&amp;$C333),0),MATCH(Q$3,SEACats,0)))</f>
        <v/>
      </c>
      <c r="R333" s="266" t="str">
        <f ca="1">IF($C333="","",INDEX(INDIRECT("MCDAScores_SEA_"&amp;$C333),MATCH('SEA Input'!R337,INDIRECT("SEAScore_"&amp;$C333),0),MATCH(R$3,SEACats,0)))</f>
        <v/>
      </c>
      <c r="S333" s="266" t="str">
        <f ca="1">IF($C333="","",INDEX(INDIRECT("MCDAScores_SEA_"&amp;$C333),MATCH('SEA Input'!S337,INDIRECT("SEAScore_"&amp;$C333),0),MATCH(S$3,SEACats,0)))</f>
        <v/>
      </c>
      <c r="T333" s="266" t="str">
        <f ca="1">IF($C333="","",INDEX(INDIRECT("MCDAScores_SEA_"&amp;$C333),MATCH('SEA Input'!T337,INDIRECT("SEAScore_"&amp;$C333),0),MATCH(T$3,SEACats,0)))</f>
        <v/>
      </c>
    </row>
    <row r="334" spans="1:20" s="243" customFormat="1" x14ac:dyDescent="0.25">
      <c r="A334" s="309"/>
      <c r="B334" s="309"/>
      <c r="C334" s="265" t="str">
        <f>IF(B332="","","O_Neg")</f>
        <v/>
      </c>
      <c r="D334" s="266" t="str">
        <f ca="1">IF($C334="","",INDEX(INDIRECT("MCDAScores_SEA_"&amp;$C334),MATCH('SEA Input'!D338,INDIRECT("SEAScore_"&amp;$C334),0),MATCH(D$3,SEACats,0)))</f>
        <v/>
      </c>
      <c r="E334" s="266" t="str">
        <f ca="1">IF($C334="","",INDEX(INDIRECT("MCDAScores_SEA_"&amp;$C334),MATCH('SEA Input'!E338,INDIRECT("SEAScore_"&amp;$C334),0),MATCH(E$3,SEACats,0)))</f>
        <v/>
      </c>
      <c r="F334" s="266" t="str">
        <f ca="1">IF($C334="","",INDEX(INDIRECT("MCDAScores_SEA_"&amp;$C334),MATCH('SEA Input'!F338,INDIRECT("SEAScore_"&amp;$C334),0),MATCH(F$3,SEACats,0)))</f>
        <v/>
      </c>
      <c r="G334" s="266" t="str">
        <f ca="1">IF($C334="","",INDEX(INDIRECT("MCDAScores_SEA_"&amp;$C334),MATCH('SEA Input'!G338,INDIRECT("SEAScore_"&amp;$C334),0),MATCH(G$3,SEACats,0)))</f>
        <v/>
      </c>
      <c r="H334" s="266" t="str">
        <f ca="1">IF($C334="","",INDEX(INDIRECT("MCDAScores_SEA_"&amp;$C334),MATCH('SEA Input'!H338,INDIRECT("SEAScore_"&amp;$C334),0),MATCH(H$3,SEACats,0)))</f>
        <v/>
      </c>
      <c r="I334" s="266" t="str">
        <f ca="1">IF($C334="","",INDEX(INDIRECT("MCDAScores_SEA_"&amp;$C334),MATCH('SEA Input'!I338,INDIRECT("SEAScore_"&amp;$C334),0),MATCH(I$3,SEACats,0)))</f>
        <v/>
      </c>
      <c r="J334" s="266" t="str">
        <f ca="1">IF($C334="","",INDEX(INDIRECT("MCDAScores_SEA_"&amp;$C334),MATCH('SEA Input'!J338,INDIRECT("SEAScore_"&amp;$C334),0),MATCH(J$3,SEACats,0)))</f>
        <v/>
      </c>
      <c r="K334" s="266" t="str">
        <f ca="1">IF($C334="","",INDEX(INDIRECT("MCDAScores_SEA_"&amp;$C334),MATCH('SEA Input'!K338,INDIRECT("SEAScore_"&amp;$C334),0),MATCH(K$3,SEACats,0)))</f>
        <v/>
      </c>
      <c r="L334" s="266" t="str">
        <f ca="1">IF($C334="","",INDEX(INDIRECT("MCDAScores_SEA_"&amp;$C334),MATCH('SEA Input'!L338,INDIRECT("SEAScore_"&amp;$C334),0),MATCH(L$3,SEACats,0)))</f>
        <v/>
      </c>
      <c r="M334" s="266" t="str">
        <f ca="1">IF($C334="","",INDEX(INDIRECT("MCDAScores_SEA_"&amp;$C334),MATCH('SEA Input'!M338,INDIRECT("SEAScore_"&amp;$C334),0),MATCH(M$3,SEACats,0)))</f>
        <v/>
      </c>
      <c r="N334" s="266" t="str">
        <f ca="1">IF($C334="","",INDEX(INDIRECT("MCDAScores_SEA_"&amp;$C334),MATCH('SEA Input'!N338,INDIRECT("SEAScore_"&amp;$C334),0),MATCH(N$3,SEACats,0)))</f>
        <v/>
      </c>
      <c r="O334" s="266" t="str">
        <f ca="1">IF($C334="","",INDEX(INDIRECT("MCDAScores_SEA_"&amp;$C334),MATCH('SEA Input'!O338,INDIRECT("SEAScore_"&amp;$C334),0),MATCH(O$3,SEACats,0)))</f>
        <v/>
      </c>
      <c r="P334" s="266" t="str">
        <f ca="1">IF($C334="","",INDEX(INDIRECT("MCDAScores_SEA_"&amp;$C334),MATCH('SEA Input'!P338,INDIRECT("SEAScore_"&amp;$C334),0),MATCH(P$3,SEACats,0)))</f>
        <v/>
      </c>
      <c r="Q334" s="266" t="str">
        <f ca="1">IF($C334="","",INDEX(INDIRECT("MCDAScores_SEA_"&amp;$C334),MATCH('SEA Input'!Q338,INDIRECT("SEAScore_"&amp;$C334),0),MATCH(Q$3,SEACats,0)))</f>
        <v/>
      </c>
      <c r="R334" s="266" t="str">
        <f ca="1">IF($C334="","",INDEX(INDIRECT("MCDAScores_SEA_"&amp;$C334),MATCH('SEA Input'!R338,INDIRECT("SEAScore_"&amp;$C334),0),MATCH(R$3,SEACats,0)))</f>
        <v/>
      </c>
      <c r="S334" s="266" t="str">
        <f ca="1">IF($C334="","",INDEX(INDIRECT("MCDAScores_SEA_"&amp;$C334),MATCH('SEA Input'!S338,INDIRECT("SEAScore_"&amp;$C334),0),MATCH(S$3,SEACats,0)))</f>
        <v/>
      </c>
      <c r="T334" s="266" t="str">
        <f ca="1">IF($C334="","",INDEX(INDIRECT("MCDAScores_SEA_"&amp;$C334),MATCH('SEA Input'!T338,INDIRECT("SEAScore_"&amp;$C334),0),MATCH(T$3,SEACats,0)))</f>
        <v/>
      </c>
    </row>
    <row r="335" spans="1:20" s="243" customFormat="1" x14ac:dyDescent="0.25">
      <c r="A335" s="309"/>
      <c r="B335" s="309"/>
      <c r="C335" s="265" t="str">
        <f>IF(B332="","","O_Pos")</f>
        <v/>
      </c>
      <c r="D335" s="266" t="str">
        <f ca="1">IF($C335="","",INDEX(INDIRECT("MCDAScores_SEA_"&amp;$C335),MATCH('SEA Input'!D339,INDIRECT("SEAScore_"&amp;$C335),0),MATCH(D$3,SEACats,0)))</f>
        <v/>
      </c>
      <c r="E335" s="266" t="str">
        <f ca="1">IF($C335="","",INDEX(INDIRECT("MCDAScores_SEA_"&amp;$C335),MATCH('SEA Input'!E339,INDIRECT("SEAScore_"&amp;$C335),0),MATCH(E$3,SEACats,0)))</f>
        <v/>
      </c>
      <c r="F335" s="266" t="str">
        <f ca="1">IF($C335="","",INDEX(INDIRECT("MCDAScores_SEA_"&amp;$C335),MATCH('SEA Input'!F339,INDIRECT("SEAScore_"&amp;$C335),0),MATCH(F$3,SEACats,0)))</f>
        <v/>
      </c>
      <c r="G335" s="266" t="str">
        <f ca="1">IF($C335="","",INDEX(INDIRECT("MCDAScores_SEA_"&amp;$C335),MATCH('SEA Input'!G339,INDIRECT("SEAScore_"&amp;$C335),0),MATCH(G$3,SEACats,0)))</f>
        <v/>
      </c>
      <c r="H335" s="266" t="str">
        <f ca="1">IF($C335="","",INDEX(INDIRECT("MCDAScores_SEA_"&amp;$C335),MATCH('SEA Input'!H339,INDIRECT("SEAScore_"&amp;$C335),0),MATCH(H$3,SEACats,0)))</f>
        <v/>
      </c>
      <c r="I335" s="266" t="str">
        <f ca="1">IF($C335="","",INDEX(INDIRECT("MCDAScores_SEA_"&amp;$C335),MATCH('SEA Input'!I339,INDIRECT("SEAScore_"&amp;$C335),0),MATCH(I$3,SEACats,0)))</f>
        <v/>
      </c>
      <c r="J335" s="266" t="str">
        <f ca="1">IF($C335="","",INDEX(INDIRECT("MCDAScores_SEA_"&amp;$C335),MATCH('SEA Input'!J339,INDIRECT("SEAScore_"&amp;$C335),0),MATCH(J$3,SEACats,0)))</f>
        <v/>
      </c>
      <c r="K335" s="266" t="str">
        <f ca="1">IF($C335="","",INDEX(INDIRECT("MCDAScores_SEA_"&amp;$C335),MATCH('SEA Input'!K339,INDIRECT("SEAScore_"&amp;$C335),0),MATCH(K$3,SEACats,0)))</f>
        <v/>
      </c>
      <c r="L335" s="266" t="str">
        <f ca="1">IF($C335="","",INDEX(INDIRECT("MCDAScores_SEA_"&amp;$C335),MATCH('SEA Input'!L339,INDIRECT("SEAScore_"&amp;$C335),0),MATCH(L$3,SEACats,0)))</f>
        <v/>
      </c>
      <c r="M335" s="266" t="str">
        <f ca="1">IF($C335="","",INDEX(INDIRECT("MCDAScores_SEA_"&amp;$C335),MATCH('SEA Input'!M339,INDIRECT("SEAScore_"&amp;$C335),0),MATCH(M$3,SEACats,0)))</f>
        <v/>
      </c>
      <c r="N335" s="266" t="str">
        <f ca="1">IF($C335="","",INDEX(INDIRECT("MCDAScores_SEA_"&amp;$C335),MATCH('SEA Input'!N339,INDIRECT("SEAScore_"&amp;$C335),0),MATCH(N$3,SEACats,0)))</f>
        <v/>
      </c>
      <c r="O335" s="266" t="str">
        <f ca="1">IF($C335="","",INDEX(INDIRECT("MCDAScores_SEA_"&amp;$C335),MATCH('SEA Input'!O339,INDIRECT("SEAScore_"&amp;$C335),0),MATCH(O$3,SEACats,0)))</f>
        <v/>
      </c>
      <c r="P335" s="266" t="str">
        <f ca="1">IF($C335="","",INDEX(INDIRECT("MCDAScores_SEA_"&amp;$C335),MATCH('SEA Input'!P339,INDIRECT("SEAScore_"&amp;$C335),0),MATCH(P$3,SEACats,0)))</f>
        <v/>
      </c>
      <c r="Q335" s="266" t="str">
        <f ca="1">IF($C335="","",INDEX(INDIRECT("MCDAScores_SEA_"&amp;$C335),MATCH('SEA Input'!Q339,INDIRECT("SEAScore_"&amp;$C335),0),MATCH(Q$3,SEACats,0)))</f>
        <v/>
      </c>
      <c r="R335" s="266" t="str">
        <f ca="1">IF($C335="","",INDEX(INDIRECT("MCDAScores_SEA_"&amp;$C335),MATCH('SEA Input'!R339,INDIRECT("SEAScore_"&amp;$C335),0),MATCH(R$3,SEACats,0)))</f>
        <v/>
      </c>
      <c r="S335" s="266" t="str">
        <f ca="1">IF($C335="","",INDEX(INDIRECT("MCDAScores_SEA_"&amp;$C335),MATCH('SEA Input'!S339,INDIRECT("SEAScore_"&amp;$C335),0),MATCH(S$3,SEACats,0)))</f>
        <v/>
      </c>
      <c r="T335" s="266" t="str">
        <f ca="1">IF($C335="","",INDEX(INDIRECT("MCDAScores_SEA_"&amp;$C335),MATCH('SEA Input'!T339,INDIRECT("SEAScore_"&amp;$C335),0),MATCH(T$3,SEACats,0)))</f>
        <v/>
      </c>
    </row>
    <row r="336" spans="1:20" s="243" customFormat="1" x14ac:dyDescent="0.25">
      <c r="A336" s="308" t="str">
        <f>IF('SEA Input'!C340="","",'SEA Input'!A340)</f>
        <v/>
      </c>
      <c r="B336" s="309" t="str">
        <f>IF('SEA Input'!C340="","",'SEA Input'!C340)</f>
        <v/>
      </c>
      <c r="C336" s="265" t="str">
        <f>IF(B336="","","C_Neg")</f>
        <v/>
      </c>
      <c r="D336" s="266" t="str">
        <f ca="1">IF($C336="","",INDEX(INDIRECT("MCDAScores_SEA_"&amp;$C336),MATCH('SEA Input'!D340,INDIRECT("SEAScore_"&amp;$C336),0),MATCH(D$3,SEACats,0)))</f>
        <v/>
      </c>
      <c r="E336" s="266" t="str">
        <f ca="1">IF($C336="","",INDEX(INDIRECT("MCDAScores_SEA_"&amp;$C336),MATCH('SEA Input'!E340,INDIRECT("SEAScore_"&amp;$C336),0),MATCH(E$3,SEACats,0)))</f>
        <v/>
      </c>
      <c r="F336" s="266" t="str">
        <f ca="1">IF($C336="","",INDEX(INDIRECT("MCDAScores_SEA_"&amp;$C336),MATCH('SEA Input'!F340,INDIRECT("SEAScore_"&amp;$C336),0),MATCH(F$3,SEACats,0)))</f>
        <v/>
      </c>
      <c r="G336" s="266" t="str">
        <f ca="1">IF($C336="","",INDEX(INDIRECT("MCDAScores_SEA_"&amp;$C336),MATCH('SEA Input'!G340,INDIRECT("SEAScore_"&amp;$C336),0),MATCH(G$3,SEACats,0)))</f>
        <v/>
      </c>
      <c r="H336" s="266" t="str">
        <f ca="1">IF($C336="","",INDEX(INDIRECT("MCDAScores_SEA_"&amp;$C336),MATCH('SEA Input'!H340,INDIRECT("SEAScore_"&amp;$C336),0),MATCH(H$3,SEACats,0)))</f>
        <v/>
      </c>
      <c r="I336" s="266" t="str">
        <f ca="1">IF($C336="","",INDEX(INDIRECT("MCDAScores_SEA_"&amp;$C336),MATCH('SEA Input'!I340,INDIRECT("SEAScore_"&amp;$C336),0),MATCH(I$3,SEACats,0)))</f>
        <v/>
      </c>
      <c r="J336" s="266" t="str">
        <f ca="1">IF($C336="","",INDEX(INDIRECT("MCDAScores_SEA_"&amp;$C336),MATCH('SEA Input'!J340,INDIRECT("SEAScore_"&amp;$C336),0),MATCH(J$3,SEACats,0)))</f>
        <v/>
      </c>
      <c r="K336" s="266" t="str">
        <f ca="1">IF($C336="","",INDEX(INDIRECT("MCDAScores_SEA_"&amp;$C336),MATCH('SEA Input'!K340,INDIRECT("SEAScore_"&amp;$C336),0),MATCH(K$3,SEACats,0)))</f>
        <v/>
      </c>
      <c r="L336" s="266" t="str">
        <f ca="1">IF($C336="","",INDEX(INDIRECT("MCDAScores_SEA_"&amp;$C336),MATCH('SEA Input'!L340,INDIRECT("SEAScore_"&amp;$C336),0),MATCH(L$3,SEACats,0)))</f>
        <v/>
      </c>
      <c r="M336" s="266" t="str">
        <f ca="1">IF($C336="","",INDEX(INDIRECT("MCDAScores_SEA_"&amp;$C336),MATCH('SEA Input'!M340,INDIRECT("SEAScore_"&amp;$C336),0),MATCH(M$3,SEACats,0)))</f>
        <v/>
      </c>
      <c r="N336" s="266" t="str">
        <f ca="1">IF($C336="","",INDEX(INDIRECT("MCDAScores_SEA_"&amp;$C336),MATCH('SEA Input'!N340,INDIRECT("SEAScore_"&amp;$C336),0),MATCH(N$3,SEACats,0)))</f>
        <v/>
      </c>
      <c r="O336" s="266" t="str">
        <f ca="1">IF($C336="","",INDEX(INDIRECT("MCDAScores_SEA_"&amp;$C336),MATCH('SEA Input'!O340,INDIRECT("SEAScore_"&amp;$C336),0),MATCH(O$3,SEACats,0)))</f>
        <v/>
      </c>
      <c r="P336" s="266" t="str">
        <f ca="1">IF($C336="","",INDEX(INDIRECT("MCDAScores_SEA_"&amp;$C336),MATCH('SEA Input'!P340,INDIRECT("SEAScore_"&amp;$C336),0),MATCH(P$3,SEACats,0)))</f>
        <v/>
      </c>
      <c r="Q336" s="266" t="str">
        <f ca="1">IF($C336="","",INDEX(INDIRECT("MCDAScores_SEA_"&amp;$C336),MATCH('SEA Input'!Q340,INDIRECT("SEAScore_"&amp;$C336),0),MATCH(Q$3,SEACats,0)))</f>
        <v/>
      </c>
      <c r="R336" s="266" t="str">
        <f ca="1">IF($C336="","",INDEX(INDIRECT("MCDAScores_SEA_"&amp;$C336),MATCH('SEA Input'!R340,INDIRECT("SEAScore_"&amp;$C336),0),MATCH(R$3,SEACats,0)))</f>
        <v/>
      </c>
      <c r="S336" s="266" t="str">
        <f ca="1">IF($C336="","",INDEX(INDIRECT("MCDAScores_SEA_"&amp;$C336),MATCH('SEA Input'!S340,INDIRECT("SEAScore_"&amp;$C336),0),MATCH(S$3,SEACats,0)))</f>
        <v/>
      </c>
      <c r="T336" s="266" t="str">
        <f ca="1">IF($C336="","",INDEX(INDIRECT("MCDAScores_SEA_"&amp;$C336),MATCH('SEA Input'!T340,INDIRECT("SEAScore_"&amp;$C336),0),MATCH(T$3,SEACats,0)))</f>
        <v/>
      </c>
    </row>
    <row r="337" spans="1:20" s="243" customFormat="1" x14ac:dyDescent="0.25">
      <c r="A337" s="309"/>
      <c r="B337" s="309"/>
      <c r="C337" s="265" t="str">
        <f>IF(B336="","","C_Pos")</f>
        <v/>
      </c>
      <c r="D337" s="266" t="str">
        <f ca="1">IF($C337="","",INDEX(INDIRECT("MCDAScores_SEA_"&amp;$C337),MATCH('SEA Input'!D341,INDIRECT("SEAScore_"&amp;$C337),0),MATCH(D$3,SEACats,0)))</f>
        <v/>
      </c>
      <c r="E337" s="266" t="str">
        <f ca="1">IF($C337="","",INDEX(INDIRECT("MCDAScores_SEA_"&amp;$C337),MATCH('SEA Input'!E341,INDIRECT("SEAScore_"&amp;$C337),0),MATCH(E$3,SEACats,0)))</f>
        <v/>
      </c>
      <c r="F337" s="266" t="str">
        <f ca="1">IF($C337="","",INDEX(INDIRECT("MCDAScores_SEA_"&amp;$C337),MATCH('SEA Input'!F341,INDIRECT("SEAScore_"&amp;$C337),0),MATCH(F$3,SEACats,0)))</f>
        <v/>
      </c>
      <c r="G337" s="266" t="str">
        <f ca="1">IF($C337="","",INDEX(INDIRECT("MCDAScores_SEA_"&amp;$C337),MATCH('SEA Input'!G341,INDIRECT("SEAScore_"&amp;$C337),0),MATCH(G$3,SEACats,0)))</f>
        <v/>
      </c>
      <c r="H337" s="266" t="str">
        <f ca="1">IF($C337="","",INDEX(INDIRECT("MCDAScores_SEA_"&amp;$C337),MATCH('SEA Input'!H341,INDIRECT("SEAScore_"&amp;$C337),0),MATCH(H$3,SEACats,0)))</f>
        <v/>
      </c>
      <c r="I337" s="266" t="str">
        <f ca="1">IF($C337="","",INDEX(INDIRECT("MCDAScores_SEA_"&amp;$C337),MATCH('SEA Input'!I341,INDIRECT("SEAScore_"&amp;$C337),0),MATCH(I$3,SEACats,0)))</f>
        <v/>
      </c>
      <c r="J337" s="266" t="str">
        <f ca="1">IF($C337="","",INDEX(INDIRECT("MCDAScores_SEA_"&amp;$C337),MATCH('SEA Input'!J341,INDIRECT("SEAScore_"&amp;$C337),0),MATCH(J$3,SEACats,0)))</f>
        <v/>
      </c>
      <c r="K337" s="266" t="str">
        <f ca="1">IF($C337="","",INDEX(INDIRECT("MCDAScores_SEA_"&amp;$C337),MATCH('SEA Input'!K341,INDIRECT("SEAScore_"&amp;$C337),0),MATCH(K$3,SEACats,0)))</f>
        <v/>
      </c>
      <c r="L337" s="266" t="str">
        <f ca="1">IF($C337="","",INDEX(INDIRECT("MCDAScores_SEA_"&amp;$C337),MATCH('SEA Input'!L341,INDIRECT("SEAScore_"&amp;$C337),0),MATCH(L$3,SEACats,0)))</f>
        <v/>
      </c>
      <c r="M337" s="266" t="str">
        <f ca="1">IF($C337="","",INDEX(INDIRECT("MCDAScores_SEA_"&amp;$C337),MATCH('SEA Input'!M341,INDIRECT("SEAScore_"&amp;$C337),0),MATCH(M$3,SEACats,0)))</f>
        <v/>
      </c>
      <c r="N337" s="266" t="str">
        <f ca="1">IF($C337="","",INDEX(INDIRECT("MCDAScores_SEA_"&amp;$C337),MATCH('SEA Input'!N341,INDIRECT("SEAScore_"&amp;$C337),0),MATCH(N$3,SEACats,0)))</f>
        <v/>
      </c>
      <c r="O337" s="266" t="str">
        <f ca="1">IF($C337="","",INDEX(INDIRECT("MCDAScores_SEA_"&amp;$C337),MATCH('SEA Input'!O341,INDIRECT("SEAScore_"&amp;$C337),0),MATCH(O$3,SEACats,0)))</f>
        <v/>
      </c>
      <c r="P337" s="266" t="str">
        <f ca="1">IF($C337="","",INDEX(INDIRECT("MCDAScores_SEA_"&amp;$C337),MATCH('SEA Input'!P341,INDIRECT("SEAScore_"&amp;$C337),0),MATCH(P$3,SEACats,0)))</f>
        <v/>
      </c>
      <c r="Q337" s="266" t="str">
        <f ca="1">IF($C337="","",INDEX(INDIRECT("MCDAScores_SEA_"&amp;$C337),MATCH('SEA Input'!Q341,INDIRECT("SEAScore_"&amp;$C337),0),MATCH(Q$3,SEACats,0)))</f>
        <v/>
      </c>
      <c r="R337" s="266" t="str">
        <f ca="1">IF($C337="","",INDEX(INDIRECT("MCDAScores_SEA_"&amp;$C337),MATCH('SEA Input'!R341,INDIRECT("SEAScore_"&amp;$C337),0),MATCH(R$3,SEACats,0)))</f>
        <v/>
      </c>
      <c r="S337" s="266" t="str">
        <f ca="1">IF($C337="","",INDEX(INDIRECT("MCDAScores_SEA_"&amp;$C337),MATCH('SEA Input'!S341,INDIRECT("SEAScore_"&amp;$C337),0),MATCH(S$3,SEACats,0)))</f>
        <v/>
      </c>
      <c r="T337" s="266" t="str">
        <f ca="1">IF($C337="","",INDEX(INDIRECT("MCDAScores_SEA_"&amp;$C337),MATCH('SEA Input'!T341,INDIRECT("SEAScore_"&amp;$C337),0),MATCH(T$3,SEACats,0)))</f>
        <v/>
      </c>
    </row>
    <row r="338" spans="1:20" s="243" customFormat="1" x14ac:dyDescent="0.25">
      <c r="A338" s="309"/>
      <c r="B338" s="309"/>
      <c r="C338" s="265" t="str">
        <f>IF(B336="","","O_Neg")</f>
        <v/>
      </c>
      <c r="D338" s="266" t="str">
        <f ca="1">IF($C338="","",INDEX(INDIRECT("MCDAScores_SEA_"&amp;$C338),MATCH('SEA Input'!D342,INDIRECT("SEAScore_"&amp;$C338),0),MATCH(D$3,SEACats,0)))</f>
        <v/>
      </c>
      <c r="E338" s="266" t="str">
        <f ca="1">IF($C338="","",INDEX(INDIRECT("MCDAScores_SEA_"&amp;$C338),MATCH('SEA Input'!E342,INDIRECT("SEAScore_"&amp;$C338),0),MATCH(E$3,SEACats,0)))</f>
        <v/>
      </c>
      <c r="F338" s="266" t="str">
        <f ca="1">IF($C338="","",INDEX(INDIRECT("MCDAScores_SEA_"&amp;$C338),MATCH('SEA Input'!F342,INDIRECT("SEAScore_"&amp;$C338),0),MATCH(F$3,SEACats,0)))</f>
        <v/>
      </c>
      <c r="G338" s="266" t="str">
        <f ca="1">IF($C338="","",INDEX(INDIRECT("MCDAScores_SEA_"&amp;$C338),MATCH('SEA Input'!G342,INDIRECT("SEAScore_"&amp;$C338),0),MATCH(G$3,SEACats,0)))</f>
        <v/>
      </c>
      <c r="H338" s="266" t="str">
        <f ca="1">IF($C338="","",INDEX(INDIRECT("MCDAScores_SEA_"&amp;$C338),MATCH('SEA Input'!H342,INDIRECT("SEAScore_"&amp;$C338),0),MATCH(H$3,SEACats,0)))</f>
        <v/>
      </c>
      <c r="I338" s="266" t="str">
        <f ca="1">IF($C338="","",INDEX(INDIRECT("MCDAScores_SEA_"&amp;$C338),MATCH('SEA Input'!I342,INDIRECT("SEAScore_"&amp;$C338),0),MATCH(I$3,SEACats,0)))</f>
        <v/>
      </c>
      <c r="J338" s="266" t="str">
        <f ca="1">IF($C338="","",INDEX(INDIRECT("MCDAScores_SEA_"&amp;$C338),MATCH('SEA Input'!J342,INDIRECT("SEAScore_"&amp;$C338),0),MATCH(J$3,SEACats,0)))</f>
        <v/>
      </c>
      <c r="K338" s="266" t="str">
        <f ca="1">IF($C338="","",INDEX(INDIRECT("MCDAScores_SEA_"&amp;$C338),MATCH('SEA Input'!K342,INDIRECT("SEAScore_"&amp;$C338),0),MATCH(K$3,SEACats,0)))</f>
        <v/>
      </c>
      <c r="L338" s="266" t="str">
        <f ca="1">IF($C338="","",INDEX(INDIRECT("MCDAScores_SEA_"&amp;$C338),MATCH('SEA Input'!L342,INDIRECT("SEAScore_"&amp;$C338),0),MATCH(L$3,SEACats,0)))</f>
        <v/>
      </c>
      <c r="M338" s="266" t="str">
        <f ca="1">IF($C338="","",INDEX(INDIRECT("MCDAScores_SEA_"&amp;$C338),MATCH('SEA Input'!M342,INDIRECT("SEAScore_"&amp;$C338),0),MATCH(M$3,SEACats,0)))</f>
        <v/>
      </c>
      <c r="N338" s="266" t="str">
        <f ca="1">IF($C338="","",INDEX(INDIRECT("MCDAScores_SEA_"&amp;$C338),MATCH('SEA Input'!N342,INDIRECT("SEAScore_"&amp;$C338),0),MATCH(N$3,SEACats,0)))</f>
        <v/>
      </c>
      <c r="O338" s="266" t="str">
        <f ca="1">IF($C338="","",INDEX(INDIRECT("MCDAScores_SEA_"&amp;$C338),MATCH('SEA Input'!O342,INDIRECT("SEAScore_"&amp;$C338),0),MATCH(O$3,SEACats,0)))</f>
        <v/>
      </c>
      <c r="P338" s="266" t="str">
        <f ca="1">IF($C338="","",INDEX(INDIRECT("MCDAScores_SEA_"&amp;$C338),MATCH('SEA Input'!P342,INDIRECT("SEAScore_"&amp;$C338),0),MATCH(P$3,SEACats,0)))</f>
        <v/>
      </c>
      <c r="Q338" s="266" t="str">
        <f ca="1">IF($C338="","",INDEX(INDIRECT("MCDAScores_SEA_"&amp;$C338),MATCH('SEA Input'!Q342,INDIRECT("SEAScore_"&amp;$C338),0),MATCH(Q$3,SEACats,0)))</f>
        <v/>
      </c>
      <c r="R338" s="266" t="str">
        <f ca="1">IF($C338="","",INDEX(INDIRECT("MCDAScores_SEA_"&amp;$C338),MATCH('SEA Input'!R342,INDIRECT("SEAScore_"&amp;$C338),0),MATCH(R$3,SEACats,0)))</f>
        <v/>
      </c>
      <c r="S338" s="266" t="str">
        <f ca="1">IF($C338="","",INDEX(INDIRECT("MCDAScores_SEA_"&amp;$C338),MATCH('SEA Input'!S342,INDIRECT("SEAScore_"&amp;$C338),0),MATCH(S$3,SEACats,0)))</f>
        <v/>
      </c>
      <c r="T338" s="266" t="str">
        <f ca="1">IF($C338="","",INDEX(INDIRECT("MCDAScores_SEA_"&amp;$C338),MATCH('SEA Input'!T342,INDIRECT("SEAScore_"&amp;$C338),0),MATCH(T$3,SEACats,0)))</f>
        <v/>
      </c>
    </row>
    <row r="339" spans="1:20" s="243" customFormat="1" x14ac:dyDescent="0.25">
      <c r="A339" s="309"/>
      <c r="B339" s="309"/>
      <c r="C339" s="265" t="str">
        <f>IF(B336="","","O_Pos")</f>
        <v/>
      </c>
      <c r="D339" s="266" t="str">
        <f ca="1">IF($C339="","",INDEX(INDIRECT("MCDAScores_SEA_"&amp;$C339),MATCH('SEA Input'!D343,INDIRECT("SEAScore_"&amp;$C339),0),MATCH(D$3,SEACats,0)))</f>
        <v/>
      </c>
      <c r="E339" s="266" t="str">
        <f ca="1">IF($C339="","",INDEX(INDIRECT("MCDAScores_SEA_"&amp;$C339),MATCH('SEA Input'!E343,INDIRECT("SEAScore_"&amp;$C339),0),MATCH(E$3,SEACats,0)))</f>
        <v/>
      </c>
      <c r="F339" s="266" t="str">
        <f ca="1">IF($C339="","",INDEX(INDIRECT("MCDAScores_SEA_"&amp;$C339),MATCH('SEA Input'!F343,INDIRECT("SEAScore_"&amp;$C339),0),MATCH(F$3,SEACats,0)))</f>
        <v/>
      </c>
      <c r="G339" s="266" t="str">
        <f ca="1">IF($C339="","",INDEX(INDIRECT("MCDAScores_SEA_"&amp;$C339),MATCH('SEA Input'!G343,INDIRECT("SEAScore_"&amp;$C339),0),MATCH(G$3,SEACats,0)))</f>
        <v/>
      </c>
      <c r="H339" s="266" t="str">
        <f ca="1">IF($C339="","",INDEX(INDIRECT("MCDAScores_SEA_"&amp;$C339),MATCH('SEA Input'!H343,INDIRECT("SEAScore_"&amp;$C339),0),MATCH(H$3,SEACats,0)))</f>
        <v/>
      </c>
      <c r="I339" s="266" t="str">
        <f ca="1">IF($C339="","",INDEX(INDIRECT("MCDAScores_SEA_"&amp;$C339),MATCH('SEA Input'!I343,INDIRECT("SEAScore_"&amp;$C339),0),MATCH(I$3,SEACats,0)))</f>
        <v/>
      </c>
      <c r="J339" s="266" t="str">
        <f ca="1">IF($C339="","",INDEX(INDIRECT("MCDAScores_SEA_"&amp;$C339),MATCH('SEA Input'!J343,INDIRECT("SEAScore_"&amp;$C339),0),MATCH(J$3,SEACats,0)))</f>
        <v/>
      </c>
      <c r="K339" s="266" t="str">
        <f ca="1">IF($C339="","",INDEX(INDIRECT("MCDAScores_SEA_"&amp;$C339),MATCH('SEA Input'!K343,INDIRECT("SEAScore_"&amp;$C339),0),MATCH(K$3,SEACats,0)))</f>
        <v/>
      </c>
      <c r="L339" s="266" t="str">
        <f ca="1">IF($C339="","",INDEX(INDIRECT("MCDAScores_SEA_"&amp;$C339),MATCH('SEA Input'!L343,INDIRECT("SEAScore_"&amp;$C339),0),MATCH(L$3,SEACats,0)))</f>
        <v/>
      </c>
      <c r="M339" s="266" t="str">
        <f ca="1">IF($C339="","",INDEX(INDIRECT("MCDAScores_SEA_"&amp;$C339),MATCH('SEA Input'!M343,INDIRECT("SEAScore_"&amp;$C339),0),MATCH(M$3,SEACats,0)))</f>
        <v/>
      </c>
      <c r="N339" s="266" t="str">
        <f ca="1">IF($C339="","",INDEX(INDIRECT("MCDAScores_SEA_"&amp;$C339),MATCH('SEA Input'!N343,INDIRECT("SEAScore_"&amp;$C339),0),MATCH(N$3,SEACats,0)))</f>
        <v/>
      </c>
      <c r="O339" s="266" t="str">
        <f ca="1">IF($C339="","",INDEX(INDIRECT("MCDAScores_SEA_"&amp;$C339),MATCH('SEA Input'!O343,INDIRECT("SEAScore_"&amp;$C339),0),MATCH(O$3,SEACats,0)))</f>
        <v/>
      </c>
      <c r="P339" s="266" t="str">
        <f ca="1">IF($C339="","",INDEX(INDIRECT("MCDAScores_SEA_"&amp;$C339),MATCH('SEA Input'!P343,INDIRECT("SEAScore_"&amp;$C339),0),MATCH(P$3,SEACats,0)))</f>
        <v/>
      </c>
      <c r="Q339" s="266" t="str">
        <f ca="1">IF($C339="","",INDEX(INDIRECT("MCDAScores_SEA_"&amp;$C339),MATCH('SEA Input'!Q343,INDIRECT("SEAScore_"&amp;$C339),0),MATCH(Q$3,SEACats,0)))</f>
        <v/>
      </c>
      <c r="R339" s="266" t="str">
        <f ca="1">IF($C339="","",INDEX(INDIRECT("MCDAScores_SEA_"&amp;$C339),MATCH('SEA Input'!R343,INDIRECT("SEAScore_"&amp;$C339),0),MATCH(R$3,SEACats,0)))</f>
        <v/>
      </c>
      <c r="S339" s="266" t="str">
        <f ca="1">IF($C339="","",INDEX(INDIRECT("MCDAScores_SEA_"&amp;$C339),MATCH('SEA Input'!S343,INDIRECT("SEAScore_"&amp;$C339),0),MATCH(S$3,SEACats,0)))</f>
        <v/>
      </c>
      <c r="T339" s="266" t="str">
        <f ca="1">IF($C339="","",INDEX(INDIRECT("MCDAScores_SEA_"&amp;$C339),MATCH('SEA Input'!T343,INDIRECT("SEAScore_"&amp;$C339),0),MATCH(T$3,SEACats,0)))</f>
        <v/>
      </c>
    </row>
    <row r="340" spans="1:20" s="243" customFormat="1" x14ac:dyDescent="0.25">
      <c r="A340" s="308" t="str">
        <f>IF('SEA Input'!C344="","",'SEA Input'!A344)</f>
        <v/>
      </c>
      <c r="B340" s="309" t="str">
        <f>IF('SEA Input'!C344="","",'SEA Input'!C344)</f>
        <v/>
      </c>
      <c r="C340" s="265" t="str">
        <f>IF(B340="","","C_Neg")</f>
        <v/>
      </c>
      <c r="D340" s="266" t="str">
        <f ca="1">IF($C340="","",INDEX(INDIRECT("MCDAScores_SEA_"&amp;$C340),MATCH('SEA Input'!D344,INDIRECT("SEAScore_"&amp;$C340),0),MATCH(D$3,SEACats,0)))</f>
        <v/>
      </c>
      <c r="E340" s="266" t="str">
        <f ca="1">IF($C340="","",INDEX(INDIRECT("MCDAScores_SEA_"&amp;$C340),MATCH('SEA Input'!E344,INDIRECT("SEAScore_"&amp;$C340),0),MATCH(E$3,SEACats,0)))</f>
        <v/>
      </c>
      <c r="F340" s="266" t="str">
        <f ca="1">IF($C340="","",INDEX(INDIRECT("MCDAScores_SEA_"&amp;$C340),MATCH('SEA Input'!F344,INDIRECT("SEAScore_"&amp;$C340),0),MATCH(F$3,SEACats,0)))</f>
        <v/>
      </c>
      <c r="G340" s="266" t="str">
        <f ca="1">IF($C340="","",INDEX(INDIRECT("MCDAScores_SEA_"&amp;$C340),MATCH('SEA Input'!G344,INDIRECT("SEAScore_"&amp;$C340),0),MATCH(G$3,SEACats,0)))</f>
        <v/>
      </c>
      <c r="H340" s="266" t="str">
        <f ca="1">IF($C340="","",INDEX(INDIRECT("MCDAScores_SEA_"&amp;$C340),MATCH('SEA Input'!H344,INDIRECT("SEAScore_"&amp;$C340),0),MATCH(H$3,SEACats,0)))</f>
        <v/>
      </c>
      <c r="I340" s="266" t="str">
        <f ca="1">IF($C340="","",INDEX(INDIRECT("MCDAScores_SEA_"&amp;$C340),MATCH('SEA Input'!I344,INDIRECT("SEAScore_"&amp;$C340),0),MATCH(I$3,SEACats,0)))</f>
        <v/>
      </c>
      <c r="J340" s="266" t="str">
        <f ca="1">IF($C340="","",INDEX(INDIRECT("MCDAScores_SEA_"&amp;$C340),MATCH('SEA Input'!J344,INDIRECT("SEAScore_"&amp;$C340),0),MATCH(J$3,SEACats,0)))</f>
        <v/>
      </c>
      <c r="K340" s="266" t="str">
        <f ca="1">IF($C340="","",INDEX(INDIRECT("MCDAScores_SEA_"&amp;$C340),MATCH('SEA Input'!K344,INDIRECT("SEAScore_"&amp;$C340),0),MATCH(K$3,SEACats,0)))</f>
        <v/>
      </c>
      <c r="L340" s="266" t="str">
        <f ca="1">IF($C340="","",INDEX(INDIRECT("MCDAScores_SEA_"&amp;$C340),MATCH('SEA Input'!L344,INDIRECT("SEAScore_"&amp;$C340),0),MATCH(L$3,SEACats,0)))</f>
        <v/>
      </c>
      <c r="M340" s="266" t="str">
        <f ca="1">IF($C340="","",INDEX(INDIRECT("MCDAScores_SEA_"&amp;$C340),MATCH('SEA Input'!M344,INDIRECT("SEAScore_"&amp;$C340),0),MATCH(M$3,SEACats,0)))</f>
        <v/>
      </c>
      <c r="N340" s="266" t="str">
        <f ca="1">IF($C340="","",INDEX(INDIRECT("MCDAScores_SEA_"&amp;$C340),MATCH('SEA Input'!N344,INDIRECT("SEAScore_"&amp;$C340),0),MATCH(N$3,SEACats,0)))</f>
        <v/>
      </c>
      <c r="O340" s="266" t="str">
        <f ca="1">IF($C340="","",INDEX(INDIRECT("MCDAScores_SEA_"&amp;$C340),MATCH('SEA Input'!O344,INDIRECT("SEAScore_"&amp;$C340),0),MATCH(O$3,SEACats,0)))</f>
        <v/>
      </c>
      <c r="P340" s="266" t="str">
        <f ca="1">IF($C340="","",INDEX(INDIRECT("MCDAScores_SEA_"&amp;$C340),MATCH('SEA Input'!P344,INDIRECT("SEAScore_"&amp;$C340),0),MATCH(P$3,SEACats,0)))</f>
        <v/>
      </c>
      <c r="Q340" s="266" t="str">
        <f ca="1">IF($C340="","",INDEX(INDIRECT("MCDAScores_SEA_"&amp;$C340),MATCH('SEA Input'!Q344,INDIRECT("SEAScore_"&amp;$C340),0),MATCH(Q$3,SEACats,0)))</f>
        <v/>
      </c>
      <c r="R340" s="266" t="str">
        <f ca="1">IF($C340="","",INDEX(INDIRECT("MCDAScores_SEA_"&amp;$C340),MATCH('SEA Input'!R344,INDIRECT("SEAScore_"&amp;$C340),0),MATCH(R$3,SEACats,0)))</f>
        <v/>
      </c>
      <c r="S340" s="266" t="str">
        <f ca="1">IF($C340="","",INDEX(INDIRECT("MCDAScores_SEA_"&amp;$C340),MATCH('SEA Input'!S344,INDIRECT("SEAScore_"&amp;$C340),0),MATCH(S$3,SEACats,0)))</f>
        <v/>
      </c>
      <c r="T340" s="266" t="str">
        <f ca="1">IF($C340="","",INDEX(INDIRECT("MCDAScores_SEA_"&amp;$C340),MATCH('SEA Input'!T344,INDIRECT("SEAScore_"&amp;$C340),0),MATCH(T$3,SEACats,0)))</f>
        <v/>
      </c>
    </row>
    <row r="341" spans="1:20" s="243" customFormat="1" x14ac:dyDescent="0.25">
      <c r="A341" s="309"/>
      <c r="B341" s="309"/>
      <c r="C341" s="265" t="str">
        <f>IF(B340="","","C_Pos")</f>
        <v/>
      </c>
      <c r="D341" s="266" t="str">
        <f ca="1">IF($C341="","",INDEX(INDIRECT("MCDAScores_SEA_"&amp;$C341),MATCH('SEA Input'!D345,INDIRECT("SEAScore_"&amp;$C341),0),MATCH(D$3,SEACats,0)))</f>
        <v/>
      </c>
      <c r="E341" s="266" t="str">
        <f ca="1">IF($C341="","",INDEX(INDIRECT("MCDAScores_SEA_"&amp;$C341),MATCH('SEA Input'!E345,INDIRECT("SEAScore_"&amp;$C341),0),MATCH(E$3,SEACats,0)))</f>
        <v/>
      </c>
      <c r="F341" s="266" t="str">
        <f ca="1">IF($C341="","",INDEX(INDIRECT("MCDAScores_SEA_"&amp;$C341),MATCH('SEA Input'!F345,INDIRECT("SEAScore_"&amp;$C341),0),MATCH(F$3,SEACats,0)))</f>
        <v/>
      </c>
      <c r="G341" s="266" t="str">
        <f ca="1">IF($C341="","",INDEX(INDIRECT("MCDAScores_SEA_"&amp;$C341),MATCH('SEA Input'!G345,INDIRECT("SEAScore_"&amp;$C341),0),MATCH(G$3,SEACats,0)))</f>
        <v/>
      </c>
      <c r="H341" s="266" t="str">
        <f ca="1">IF($C341="","",INDEX(INDIRECT("MCDAScores_SEA_"&amp;$C341),MATCH('SEA Input'!H345,INDIRECT("SEAScore_"&amp;$C341),0),MATCH(H$3,SEACats,0)))</f>
        <v/>
      </c>
      <c r="I341" s="266" t="str">
        <f ca="1">IF($C341="","",INDEX(INDIRECT("MCDAScores_SEA_"&amp;$C341),MATCH('SEA Input'!I345,INDIRECT("SEAScore_"&amp;$C341),0),MATCH(I$3,SEACats,0)))</f>
        <v/>
      </c>
      <c r="J341" s="266" t="str">
        <f ca="1">IF($C341="","",INDEX(INDIRECT("MCDAScores_SEA_"&amp;$C341),MATCH('SEA Input'!J345,INDIRECT("SEAScore_"&amp;$C341),0),MATCH(J$3,SEACats,0)))</f>
        <v/>
      </c>
      <c r="K341" s="266" t="str">
        <f ca="1">IF($C341="","",INDEX(INDIRECT("MCDAScores_SEA_"&amp;$C341),MATCH('SEA Input'!K345,INDIRECT("SEAScore_"&amp;$C341),0),MATCH(K$3,SEACats,0)))</f>
        <v/>
      </c>
      <c r="L341" s="266" t="str">
        <f ca="1">IF($C341="","",INDEX(INDIRECT("MCDAScores_SEA_"&amp;$C341),MATCH('SEA Input'!L345,INDIRECT("SEAScore_"&amp;$C341),0),MATCH(L$3,SEACats,0)))</f>
        <v/>
      </c>
      <c r="M341" s="266" t="str">
        <f ca="1">IF($C341="","",INDEX(INDIRECT("MCDAScores_SEA_"&amp;$C341),MATCH('SEA Input'!M345,INDIRECT("SEAScore_"&amp;$C341),0),MATCH(M$3,SEACats,0)))</f>
        <v/>
      </c>
      <c r="N341" s="266" t="str">
        <f ca="1">IF($C341="","",INDEX(INDIRECT("MCDAScores_SEA_"&amp;$C341),MATCH('SEA Input'!N345,INDIRECT("SEAScore_"&amp;$C341),0),MATCH(N$3,SEACats,0)))</f>
        <v/>
      </c>
      <c r="O341" s="266" t="str">
        <f ca="1">IF($C341="","",INDEX(INDIRECT("MCDAScores_SEA_"&amp;$C341),MATCH('SEA Input'!O345,INDIRECT("SEAScore_"&amp;$C341),0),MATCH(O$3,SEACats,0)))</f>
        <v/>
      </c>
      <c r="P341" s="266" t="str">
        <f ca="1">IF($C341="","",INDEX(INDIRECT("MCDAScores_SEA_"&amp;$C341),MATCH('SEA Input'!P345,INDIRECT("SEAScore_"&amp;$C341),0),MATCH(P$3,SEACats,0)))</f>
        <v/>
      </c>
      <c r="Q341" s="266" t="str">
        <f ca="1">IF($C341="","",INDEX(INDIRECT("MCDAScores_SEA_"&amp;$C341),MATCH('SEA Input'!Q345,INDIRECT("SEAScore_"&amp;$C341),0),MATCH(Q$3,SEACats,0)))</f>
        <v/>
      </c>
      <c r="R341" s="266" t="str">
        <f ca="1">IF($C341="","",INDEX(INDIRECT("MCDAScores_SEA_"&amp;$C341),MATCH('SEA Input'!R345,INDIRECT("SEAScore_"&amp;$C341),0),MATCH(R$3,SEACats,0)))</f>
        <v/>
      </c>
      <c r="S341" s="266" t="str">
        <f ca="1">IF($C341="","",INDEX(INDIRECT("MCDAScores_SEA_"&amp;$C341),MATCH('SEA Input'!S345,INDIRECT("SEAScore_"&amp;$C341),0),MATCH(S$3,SEACats,0)))</f>
        <v/>
      </c>
      <c r="T341" s="266" t="str">
        <f ca="1">IF($C341="","",INDEX(INDIRECT("MCDAScores_SEA_"&amp;$C341),MATCH('SEA Input'!T345,INDIRECT("SEAScore_"&amp;$C341),0),MATCH(T$3,SEACats,0)))</f>
        <v/>
      </c>
    </row>
    <row r="342" spans="1:20" s="243" customFormat="1" x14ac:dyDescent="0.25">
      <c r="A342" s="309"/>
      <c r="B342" s="309"/>
      <c r="C342" s="265" t="str">
        <f>IF(B340="","","O_Neg")</f>
        <v/>
      </c>
      <c r="D342" s="266" t="str">
        <f ca="1">IF($C342="","",INDEX(INDIRECT("MCDAScores_SEA_"&amp;$C342),MATCH('SEA Input'!D346,INDIRECT("SEAScore_"&amp;$C342),0),MATCH(D$3,SEACats,0)))</f>
        <v/>
      </c>
      <c r="E342" s="266" t="str">
        <f ca="1">IF($C342="","",INDEX(INDIRECT("MCDAScores_SEA_"&amp;$C342),MATCH('SEA Input'!E346,INDIRECT("SEAScore_"&amp;$C342),0),MATCH(E$3,SEACats,0)))</f>
        <v/>
      </c>
      <c r="F342" s="266" t="str">
        <f ca="1">IF($C342="","",INDEX(INDIRECT("MCDAScores_SEA_"&amp;$C342),MATCH('SEA Input'!F346,INDIRECT("SEAScore_"&amp;$C342),0),MATCH(F$3,SEACats,0)))</f>
        <v/>
      </c>
      <c r="G342" s="266" t="str">
        <f ca="1">IF($C342="","",INDEX(INDIRECT("MCDAScores_SEA_"&amp;$C342),MATCH('SEA Input'!G346,INDIRECT("SEAScore_"&amp;$C342),0),MATCH(G$3,SEACats,0)))</f>
        <v/>
      </c>
      <c r="H342" s="266" t="str">
        <f ca="1">IF($C342="","",INDEX(INDIRECT("MCDAScores_SEA_"&amp;$C342),MATCH('SEA Input'!H346,INDIRECT("SEAScore_"&amp;$C342),0),MATCH(H$3,SEACats,0)))</f>
        <v/>
      </c>
      <c r="I342" s="266" t="str">
        <f ca="1">IF($C342="","",INDEX(INDIRECT("MCDAScores_SEA_"&amp;$C342),MATCH('SEA Input'!I346,INDIRECT("SEAScore_"&amp;$C342),0),MATCH(I$3,SEACats,0)))</f>
        <v/>
      </c>
      <c r="J342" s="266" t="str">
        <f ca="1">IF($C342="","",INDEX(INDIRECT("MCDAScores_SEA_"&amp;$C342),MATCH('SEA Input'!J346,INDIRECT("SEAScore_"&amp;$C342),0),MATCH(J$3,SEACats,0)))</f>
        <v/>
      </c>
      <c r="K342" s="266" t="str">
        <f ca="1">IF($C342="","",INDEX(INDIRECT("MCDAScores_SEA_"&amp;$C342),MATCH('SEA Input'!K346,INDIRECT("SEAScore_"&amp;$C342),0),MATCH(K$3,SEACats,0)))</f>
        <v/>
      </c>
      <c r="L342" s="266" t="str">
        <f ca="1">IF($C342="","",INDEX(INDIRECT("MCDAScores_SEA_"&amp;$C342),MATCH('SEA Input'!L346,INDIRECT("SEAScore_"&amp;$C342),0),MATCH(L$3,SEACats,0)))</f>
        <v/>
      </c>
      <c r="M342" s="266" t="str">
        <f ca="1">IF($C342="","",INDEX(INDIRECT("MCDAScores_SEA_"&amp;$C342),MATCH('SEA Input'!M346,INDIRECT("SEAScore_"&amp;$C342),0),MATCH(M$3,SEACats,0)))</f>
        <v/>
      </c>
      <c r="N342" s="266" t="str">
        <f ca="1">IF($C342="","",INDEX(INDIRECT("MCDAScores_SEA_"&amp;$C342),MATCH('SEA Input'!N346,INDIRECT("SEAScore_"&amp;$C342),0),MATCH(N$3,SEACats,0)))</f>
        <v/>
      </c>
      <c r="O342" s="266" t="str">
        <f ca="1">IF($C342="","",INDEX(INDIRECT("MCDAScores_SEA_"&amp;$C342),MATCH('SEA Input'!O346,INDIRECT("SEAScore_"&amp;$C342),0),MATCH(O$3,SEACats,0)))</f>
        <v/>
      </c>
      <c r="P342" s="266" t="str">
        <f ca="1">IF($C342="","",INDEX(INDIRECT("MCDAScores_SEA_"&amp;$C342),MATCH('SEA Input'!P346,INDIRECT("SEAScore_"&amp;$C342),0),MATCH(P$3,SEACats,0)))</f>
        <v/>
      </c>
      <c r="Q342" s="266" t="str">
        <f ca="1">IF($C342="","",INDEX(INDIRECT("MCDAScores_SEA_"&amp;$C342),MATCH('SEA Input'!Q346,INDIRECT("SEAScore_"&amp;$C342),0),MATCH(Q$3,SEACats,0)))</f>
        <v/>
      </c>
      <c r="R342" s="266" t="str">
        <f ca="1">IF($C342="","",INDEX(INDIRECT("MCDAScores_SEA_"&amp;$C342),MATCH('SEA Input'!R346,INDIRECT("SEAScore_"&amp;$C342),0),MATCH(R$3,SEACats,0)))</f>
        <v/>
      </c>
      <c r="S342" s="266" t="str">
        <f ca="1">IF($C342="","",INDEX(INDIRECT("MCDAScores_SEA_"&amp;$C342),MATCH('SEA Input'!S346,INDIRECT("SEAScore_"&amp;$C342),0),MATCH(S$3,SEACats,0)))</f>
        <v/>
      </c>
      <c r="T342" s="266" t="str">
        <f ca="1">IF($C342="","",INDEX(INDIRECT("MCDAScores_SEA_"&amp;$C342),MATCH('SEA Input'!T346,INDIRECT("SEAScore_"&amp;$C342),0),MATCH(T$3,SEACats,0)))</f>
        <v/>
      </c>
    </row>
    <row r="343" spans="1:20" s="243" customFormat="1" x14ac:dyDescent="0.25">
      <c r="A343" s="309"/>
      <c r="B343" s="309"/>
      <c r="C343" s="265" t="str">
        <f>IF(B340="","","O_Pos")</f>
        <v/>
      </c>
      <c r="D343" s="266" t="str">
        <f ca="1">IF($C343="","",INDEX(INDIRECT("MCDAScores_SEA_"&amp;$C343),MATCH('SEA Input'!D347,INDIRECT("SEAScore_"&amp;$C343),0),MATCH(D$3,SEACats,0)))</f>
        <v/>
      </c>
      <c r="E343" s="266" t="str">
        <f ca="1">IF($C343="","",INDEX(INDIRECT("MCDAScores_SEA_"&amp;$C343),MATCH('SEA Input'!E347,INDIRECT("SEAScore_"&amp;$C343),0),MATCH(E$3,SEACats,0)))</f>
        <v/>
      </c>
      <c r="F343" s="266" t="str">
        <f ca="1">IF($C343="","",INDEX(INDIRECT("MCDAScores_SEA_"&amp;$C343),MATCH('SEA Input'!F347,INDIRECT("SEAScore_"&amp;$C343),0),MATCH(F$3,SEACats,0)))</f>
        <v/>
      </c>
      <c r="G343" s="266" t="str">
        <f ca="1">IF($C343="","",INDEX(INDIRECT("MCDAScores_SEA_"&amp;$C343),MATCH('SEA Input'!G347,INDIRECT("SEAScore_"&amp;$C343),0),MATCH(G$3,SEACats,0)))</f>
        <v/>
      </c>
      <c r="H343" s="266" t="str">
        <f ca="1">IF($C343="","",INDEX(INDIRECT("MCDAScores_SEA_"&amp;$C343),MATCH('SEA Input'!H347,INDIRECT("SEAScore_"&amp;$C343),0),MATCH(H$3,SEACats,0)))</f>
        <v/>
      </c>
      <c r="I343" s="266" t="str">
        <f ca="1">IF($C343="","",INDEX(INDIRECT("MCDAScores_SEA_"&amp;$C343),MATCH('SEA Input'!I347,INDIRECT("SEAScore_"&amp;$C343),0),MATCH(I$3,SEACats,0)))</f>
        <v/>
      </c>
      <c r="J343" s="266" t="str">
        <f ca="1">IF($C343="","",INDEX(INDIRECT("MCDAScores_SEA_"&amp;$C343),MATCH('SEA Input'!J347,INDIRECT("SEAScore_"&amp;$C343),0),MATCH(J$3,SEACats,0)))</f>
        <v/>
      </c>
      <c r="K343" s="266" t="str">
        <f ca="1">IF($C343="","",INDEX(INDIRECT("MCDAScores_SEA_"&amp;$C343),MATCH('SEA Input'!K347,INDIRECT("SEAScore_"&amp;$C343),0),MATCH(K$3,SEACats,0)))</f>
        <v/>
      </c>
      <c r="L343" s="266" t="str">
        <f ca="1">IF($C343="","",INDEX(INDIRECT("MCDAScores_SEA_"&amp;$C343),MATCH('SEA Input'!L347,INDIRECT("SEAScore_"&amp;$C343),0),MATCH(L$3,SEACats,0)))</f>
        <v/>
      </c>
      <c r="M343" s="266" t="str">
        <f ca="1">IF($C343="","",INDEX(INDIRECT("MCDAScores_SEA_"&amp;$C343),MATCH('SEA Input'!M347,INDIRECT("SEAScore_"&amp;$C343),0),MATCH(M$3,SEACats,0)))</f>
        <v/>
      </c>
      <c r="N343" s="266" t="str">
        <f ca="1">IF($C343="","",INDEX(INDIRECT("MCDAScores_SEA_"&amp;$C343),MATCH('SEA Input'!N347,INDIRECT("SEAScore_"&amp;$C343),0),MATCH(N$3,SEACats,0)))</f>
        <v/>
      </c>
      <c r="O343" s="266" t="str">
        <f ca="1">IF($C343="","",INDEX(INDIRECT("MCDAScores_SEA_"&amp;$C343),MATCH('SEA Input'!O347,INDIRECT("SEAScore_"&amp;$C343),0),MATCH(O$3,SEACats,0)))</f>
        <v/>
      </c>
      <c r="P343" s="266" t="str">
        <f ca="1">IF($C343="","",INDEX(INDIRECT("MCDAScores_SEA_"&amp;$C343),MATCH('SEA Input'!P347,INDIRECT("SEAScore_"&amp;$C343),0),MATCH(P$3,SEACats,0)))</f>
        <v/>
      </c>
      <c r="Q343" s="266" t="str">
        <f ca="1">IF($C343="","",INDEX(INDIRECT("MCDAScores_SEA_"&amp;$C343),MATCH('SEA Input'!Q347,INDIRECT("SEAScore_"&amp;$C343),0),MATCH(Q$3,SEACats,0)))</f>
        <v/>
      </c>
      <c r="R343" s="266" t="str">
        <f ca="1">IF($C343="","",INDEX(INDIRECT("MCDAScores_SEA_"&amp;$C343),MATCH('SEA Input'!R347,INDIRECT("SEAScore_"&amp;$C343),0),MATCH(R$3,SEACats,0)))</f>
        <v/>
      </c>
      <c r="S343" s="266" t="str">
        <f ca="1">IF($C343="","",INDEX(INDIRECT("MCDAScores_SEA_"&amp;$C343),MATCH('SEA Input'!S347,INDIRECT("SEAScore_"&amp;$C343),0),MATCH(S$3,SEACats,0)))</f>
        <v/>
      </c>
      <c r="T343" s="266" t="str">
        <f ca="1">IF($C343="","",INDEX(INDIRECT("MCDAScores_SEA_"&amp;$C343),MATCH('SEA Input'!T347,INDIRECT("SEAScore_"&amp;$C343),0),MATCH(T$3,SEACats,0)))</f>
        <v/>
      </c>
    </row>
    <row r="344" spans="1:20" s="243" customFormat="1" x14ac:dyDescent="0.25">
      <c r="A344" s="308" t="str">
        <f>IF('SEA Input'!C348="","",'SEA Input'!A348)</f>
        <v/>
      </c>
      <c r="B344" s="309" t="str">
        <f>IF('SEA Input'!C348="","",'SEA Input'!C348)</f>
        <v/>
      </c>
      <c r="C344" s="265" t="str">
        <f>IF(B344="","","C_Neg")</f>
        <v/>
      </c>
      <c r="D344" s="266" t="str">
        <f ca="1">IF($C344="","",INDEX(INDIRECT("MCDAScores_SEA_"&amp;$C344),MATCH('SEA Input'!D348,INDIRECT("SEAScore_"&amp;$C344),0),MATCH(D$3,SEACats,0)))</f>
        <v/>
      </c>
      <c r="E344" s="266" t="str">
        <f ca="1">IF($C344="","",INDEX(INDIRECT("MCDAScores_SEA_"&amp;$C344),MATCH('SEA Input'!E348,INDIRECT("SEAScore_"&amp;$C344),0),MATCH(E$3,SEACats,0)))</f>
        <v/>
      </c>
      <c r="F344" s="266" t="str">
        <f ca="1">IF($C344="","",INDEX(INDIRECT("MCDAScores_SEA_"&amp;$C344),MATCH('SEA Input'!F348,INDIRECT("SEAScore_"&amp;$C344),0),MATCH(F$3,SEACats,0)))</f>
        <v/>
      </c>
      <c r="G344" s="266" t="str">
        <f ca="1">IF($C344="","",INDEX(INDIRECT("MCDAScores_SEA_"&amp;$C344),MATCH('SEA Input'!G348,INDIRECT("SEAScore_"&amp;$C344),0),MATCH(G$3,SEACats,0)))</f>
        <v/>
      </c>
      <c r="H344" s="266" t="str">
        <f ca="1">IF($C344="","",INDEX(INDIRECT("MCDAScores_SEA_"&amp;$C344),MATCH('SEA Input'!H348,INDIRECT("SEAScore_"&amp;$C344),0),MATCH(H$3,SEACats,0)))</f>
        <v/>
      </c>
      <c r="I344" s="266" t="str">
        <f ca="1">IF($C344="","",INDEX(INDIRECT("MCDAScores_SEA_"&amp;$C344),MATCH('SEA Input'!I348,INDIRECT("SEAScore_"&amp;$C344),0),MATCH(I$3,SEACats,0)))</f>
        <v/>
      </c>
      <c r="J344" s="266" t="str">
        <f ca="1">IF($C344="","",INDEX(INDIRECT("MCDAScores_SEA_"&amp;$C344),MATCH('SEA Input'!J348,INDIRECT("SEAScore_"&amp;$C344),0),MATCH(J$3,SEACats,0)))</f>
        <v/>
      </c>
      <c r="K344" s="266" t="str">
        <f ca="1">IF($C344="","",INDEX(INDIRECT("MCDAScores_SEA_"&amp;$C344),MATCH('SEA Input'!K348,INDIRECT("SEAScore_"&amp;$C344),0),MATCH(K$3,SEACats,0)))</f>
        <v/>
      </c>
      <c r="L344" s="266" t="str">
        <f ca="1">IF($C344="","",INDEX(INDIRECT("MCDAScores_SEA_"&amp;$C344),MATCH('SEA Input'!L348,INDIRECT("SEAScore_"&amp;$C344),0),MATCH(L$3,SEACats,0)))</f>
        <v/>
      </c>
      <c r="M344" s="266" t="str">
        <f ca="1">IF($C344="","",INDEX(INDIRECT("MCDAScores_SEA_"&amp;$C344),MATCH('SEA Input'!M348,INDIRECT("SEAScore_"&amp;$C344),0),MATCH(M$3,SEACats,0)))</f>
        <v/>
      </c>
      <c r="N344" s="266" t="str">
        <f ca="1">IF($C344="","",INDEX(INDIRECT("MCDAScores_SEA_"&amp;$C344),MATCH('SEA Input'!N348,INDIRECT("SEAScore_"&amp;$C344),0),MATCH(N$3,SEACats,0)))</f>
        <v/>
      </c>
      <c r="O344" s="266" t="str">
        <f ca="1">IF($C344="","",INDEX(INDIRECT("MCDAScores_SEA_"&amp;$C344),MATCH('SEA Input'!O348,INDIRECT("SEAScore_"&amp;$C344),0),MATCH(O$3,SEACats,0)))</f>
        <v/>
      </c>
      <c r="P344" s="266" t="str">
        <f ca="1">IF($C344="","",INDEX(INDIRECT("MCDAScores_SEA_"&amp;$C344),MATCH('SEA Input'!P348,INDIRECT("SEAScore_"&amp;$C344),0),MATCH(P$3,SEACats,0)))</f>
        <v/>
      </c>
      <c r="Q344" s="266" t="str">
        <f ca="1">IF($C344="","",INDEX(INDIRECT("MCDAScores_SEA_"&amp;$C344),MATCH('SEA Input'!Q348,INDIRECT("SEAScore_"&amp;$C344),0),MATCH(Q$3,SEACats,0)))</f>
        <v/>
      </c>
      <c r="R344" s="266" t="str">
        <f ca="1">IF($C344="","",INDEX(INDIRECT("MCDAScores_SEA_"&amp;$C344),MATCH('SEA Input'!R348,INDIRECT("SEAScore_"&amp;$C344),0),MATCH(R$3,SEACats,0)))</f>
        <v/>
      </c>
      <c r="S344" s="266" t="str">
        <f ca="1">IF($C344="","",INDEX(INDIRECT("MCDAScores_SEA_"&amp;$C344),MATCH('SEA Input'!S348,INDIRECT("SEAScore_"&amp;$C344),0),MATCH(S$3,SEACats,0)))</f>
        <v/>
      </c>
      <c r="T344" s="266" t="str">
        <f ca="1">IF($C344="","",INDEX(INDIRECT("MCDAScores_SEA_"&amp;$C344),MATCH('SEA Input'!T348,INDIRECT("SEAScore_"&amp;$C344),0),MATCH(T$3,SEACats,0)))</f>
        <v/>
      </c>
    </row>
    <row r="345" spans="1:20" s="243" customFormat="1" x14ac:dyDescent="0.25">
      <c r="A345" s="309"/>
      <c r="B345" s="309"/>
      <c r="C345" s="265" t="str">
        <f>IF(B344="","","C_Pos")</f>
        <v/>
      </c>
      <c r="D345" s="266" t="str">
        <f ca="1">IF($C345="","",INDEX(INDIRECT("MCDAScores_SEA_"&amp;$C345),MATCH('SEA Input'!D349,INDIRECT("SEAScore_"&amp;$C345),0),MATCH(D$3,SEACats,0)))</f>
        <v/>
      </c>
      <c r="E345" s="266" t="str">
        <f ca="1">IF($C345="","",INDEX(INDIRECT("MCDAScores_SEA_"&amp;$C345),MATCH('SEA Input'!E349,INDIRECT("SEAScore_"&amp;$C345),0),MATCH(E$3,SEACats,0)))</f>
        <v/>
      </c>
      <c r="F345" s="266" t="str">
        <f ca="1">IF($C345="","",INDEX(INDIRECT("MCDAScores_SEA_"&amp;$C345),MATCH('SEA Input'!F349,INDIRECT("SEAScore_"&amp;$C345),0),MATCH(F$3,SEACats,0)))</f>
        <v/>
      </c>
      <c r="G345" s="266" t="str">
        <f ca="1">IF($C345="","",INDEX(INDIRECT("MCDAScores_SEA_"&amp;$C345),MATCH('SEA Input'!G349,INDIRECT("SEAScore_"&amp;$C345),0),MATCH(G$3,SEACats,0)))</f>
        <v/>
      </c>
      <c r="H345" s="266" t="str">
        <f ca="1">IF($C345="","",INDEX(INDIRECT("MCDAScores_SEA_"&amp;$C345),MATCH('SEA Input'!H349,INDIRECT("SEAScore_"&amp;$C345),0),MATCH(H$3,SEACats,0)))</f>
        <v/>
      </c>
      <c r="I345" s="266" t="str">
        <f ca="1">IF($C345="","",INDEX(INDIRECT("MCDAScores_SEA_"&amp;$C345),MATCH('SEA Input'!I349,INDIRECT("SEAScore_"&amp;$C345),0),MATCH(I$3,SEACats,0)))</f>
        <v/>
      </c>
      <c r="J345" s="266" t="str">
        <f ca="1">IF($C345="","",INDEX(INDIRECT("MCDAScores_SEA_"&amp;$C345),MATCH('SEA Input'!J349,INDIRECT("SEAScore_"&amp;$C345),0),MATCH(J$3,SEACats,0)))</f>
        <v/>
      </c>
      <c r="K345" s="266" t="str">
        <f ca="1">IF($C345="","",INDEX(INDIRECT("MCDAScores_SEA_"&amp;$C345),MATCH('SEA Input'!K349,INDIRECT("SEAScore_"&amp;$C345),0),MATCH(K$3,SEACats,0)))</f>
        <v/>
      </c>
      <c r="L345" s="266" t="str">
        <f ca="1">IF($C345="","",INDEX(INDIRECT("MCDAScores_SEA_"&amp;$C345),MATCH('SEA Input'!L349,INDIRECT("SEAScore_"&amp;$C345),0),MATCH(L$3,SEACats,0)))</f>
        <v/>
      </c>
      <c r="M345" s="266" t="str">
        <f ca="1">IF($C345="","",INDEX(INDIRECT("MCDAScores_SEA_"&amp;$C345),MATCH('SEA Input'!M349,INDIRECT("SEAScore_"&amp;$C345),0),MATCH(M$3,SEACats,0)))</f>
        <v/>
      </c>
      <c r="N345" s="266" t="str">
        <f ca="1">IF($C345="","",INDEX(INDIRECT("MCDAScores_SEA_"&amp;$C345),MATCH('SEA Input'!N349,INDIRECT("SEAScore_"&amp;$C345),0),MATCH(N$3,SEACats,0)))</f>
        <v/>
      </c>
      <c r="O345" s="266" t="str">
        <f ca="1">IF($C345="","",INDEX(INDIRECT("MCDAScores_SEA_"&amp;$C345),MATCH('SEA Input'!O349,INDIRECT("SEAScore_"&amp;$C345),0),MATCH(O$3,SEACats,0)))</f>
        <v/>
      </c>
      <c r="P345" s="266" t="str">
        <f ca="1">IF($C345="","",INDEX(INDIRECT("MCDAScores_SEA_"&amp;$C345),MATCH('SEA Input'!P349,INDIRECT("SEAScore_"&amp;$C345),0),MATCH(P$3,SEACats,0)))</f>
        <v/>
      </c>
      <c r="Q345" s="266" t="str">
        <f ca="1">IF($C345="","",INDEX(INDIRECT("MCDAScores_SEA_"&amp;$C345),MATCH('SEA Input'!Q349,INDIRECT("SEAScore_"&amp;$C345),0),MATCH(Q$3,SEACats,0)))</f>
        <v/>
      </c>
      <c r="R345" s="266" t="str">
        <f ca="1">IF($C345="","",INDEX(INDIRECT("MCDAScores_SEA_"&amp;$C345),MATCH('SEA Input'!R349,INDIRECT("SEAScore_"&amp;$C345),0),MATCH(R$3,SEACats,0)))</f>
        <v/>
      </c>
      <c r="S345" s="266" t="str">
        <f ca="1">IF($C345="","",INDEX(INDIRECT("MCDAScores_SEA_"&amp;$C345),MATCH('SEA Input'!S349,INDIRECT("SEAScore_"&amp;$C345),0),MATCH(S$3,SEACats,0)))</f>
        <v/>
      </c>
      <c r="T345" s="266" t="str">
        <f ca="1">IF($C345="","",INDEX(INDIRECT("MCDAScores_SEA_"&amp;$C345),MATCH('SEA Input'!T349,INDIRECT("SEAScore_"&amp;$C345),0),MATCH(T$3,SEACats,0)))</f>
        <v/>
      </c>
    </row>
    <row r="346" spans="1:20" s="243" customFormat="1" x14ac:dyDescent="0.25">
      <c r="A346" s="309"/>
      <c r="B346" s="309"/>
      <c r="C346" s="265" t="str">
        <f>IF(B344="","","O_Neg")</f>
        <v/>
      </c>
      <c r="D346" s="266" t="str">
        <f ca="1">IF($C346="","",INDEX(INDIRECT("MCDAScores_SEA_"&amp;$C346),MATCH('SEA Input'!D350,INDIRECT("SEAScore_"&amp;$C346),0),MATCH(D$3,SEACats,0)))</f>
        <v/>
      </c>
      <c r="E346" s="266" t="str">
        <f ca="1">IF($C346="","",INDEX(INDIRECT("MCDAScores_SEA_"&amp;$C346),MATCH('SEA Input'!E350,INDIRECT("SEAScore_"&amp;$C346),0),MATCH(E$3,SEACats,0)))</f>
        <v/>
      </c>
      <c r="F346" s="266" t="str">
        <f ca="1">IF($C346="","",INDEX(INDIRECT("MCDAScores_SEA_"&amp;$C346),MATCH('SEA Input'!F350,INDIRECT("SEAScore_"&amp;$C346),0),MATCH(F$3,SEACats,0)))</f>
        <v/>
      </c>
      <c r="G346" s="266" t="str">
        <f ca="1">IF($C346="","",INDEX(INDIRECT("MCDAScores_SEA_"&amp;$C346),MATCH('SEA Input'!G350,INDIRECT("SEAScore_"&amp;$C346),0),MATCH(G$3,SEACats,0)))</f>
        <v/>
      </c>
      <c r="H346" s="266" t="str">
        <f ca="1">IF($C346="","",INDEX(INDIRECT("MCDAScores_SEA_"&amp;$C346),MATCH('SEA Input'!H350,INDIRECT("SEAScore_"&amp;$C346),0),MATCH(H$3,SEACats,0)))</f>
        <v/>
      </c>
      <c r="I346" s="266" t="str">
        <f ca="1">IF($C346="","",INDEX(INDIRECT("MCDAScores_SEA_"&amp;$C346),MATCH('SEA Input'!I350,INDIRECT("SEAScore_"&amp;$C346),0),MATCH(I$3,SEACats,0)))</f>
        <v/>
      </c>
      <c r="J346" s="266" t="str">
        <f ca="1">IF($C346="","",INDEX(INDIRECT("MCDAScores_SEA_"&amp;$C346),MATCH('SEA Input'!J350,INDIRECT("SEAScore_"&amp;$C346),0),MATCH(J$3,SEACats,0)))</f>
        <v/>
      </c>
      <c r="K346" s="266" t="str">
        <f ca="1">IF($C346="","",INDEX(INDIRECT("MCDAScores_SEA_"&amp;$C346),MATCH('SEA Input'!K350,INDIRECT("SEAScore_"&amp;$C346),0),MATCH(K$3,SEACats,0)))</f>
        <v/>
      </c>
      <c r="L346" s="266" t="str">
        <f ca="1">IF($C346="","",INDEX(INDIRECT("MCDAScores_SEA_"&amp;$C346),MATCH('SEA Input'!L350,INDIRECT("SEAScore_"&amp;$C346),0),MATCH(L$3,SEACats,0)))</f>
        <v/>
      </c>
      <c r="M346" s="266" t="str">
        <f ca="1">IF($C346="","",INDEX(INDIRECT("MCDAScores_SEA_"&amp;$C346),MATCH('SEA Input'!M350,INDIRECT("SEAScore_"&amp;$C346),0),MATCH(M$3,SEACats,0)))</f>
        <v/>
      </c>
      <c r="N346" s="266" t="str">
        <f ca="1">IF($C346="","",INDEX(INDIRECT("MCDAScores_SEA_"&amp;$C346),MATCH('SEA Input'!N350,INDIRECT("SEAScore_"&amp;$C346),0),MATCH(N$3,SEACats,0)))</f>
        <v/>
      </c>
      <c r="O346" s="266" t="str">
        <f ca="1">IF($C346="","",INDEX(INDIRECT("MCDAScores_SEA_"&amp;$C346),MATCH('SEA Input'!O350,INDIRECT("SEAScore_"&amp;$C346),0),MATCH(O$3,SEACats,0)))</f>
        <v/>
      </c>
      <c r="P346" s="266" t="str">
        <f ca="1">IF($C346="","",INDEX(INDIRECT("MCDAScores_SEA_"&amp;$C346),MATCH('SEA Input'!P350,INDIRECT("SEAScore_"&amp;$C346),0),MATCH(P$3,SEACats,0)))</f>
        <v/>
      </c>
      <c r="Q346" s="266" t="str">
        <f ca="1">IF($C346="","",INDEX(INDIRECT("MCDAScores_SEA_"&amp;$C346),MATCH('SEA Input'!Q350,INDIRECT("SEAScore_"&amp;$C346),0),MATCH(Q$3,SEACats,0)))</f>
        <v/>
      </c>
      <c r="R346" s="266" t="str">
        <f ca="1">IF($C346="","",INDEX(INDIRECT("MCDAScores_SEA_"&amp;$C346),MATCH('SEA Input'!R350,INDIRECT("SEAScore_"&amp;$C346),0),MATCH(R$3,SEACats,0)))</f>
        <v/>
      </c>
      <c r="S346" s="266" t="str">
        <f ca="1">IF($C346="","",INDEX(INDIRECT("MCDAScores_SEA_"&amp;$C346),MATCH('SEA Input'!S350,INDIRECT("SEAScore_"&amp;$C346),0),MATCH(S$3,SEACats,0)))</f>
        <v/>
      </c>
      <c r="T346" s="266" t="str">
        <f ca="1">IF($C346="","",INDEX(INDIRECT("MCDAScores_SEA_"&amp;$C346),MATCH('SEA Input'!T350,INDIRECT("SEAScore_"&amp;$C346),0),MATCH(T$3,SEACats,0)))</f>
        <v/>
      </c>
    </row>
    <row r="347" spans="1:20" s="243" customFormat="1" x14ac:dyDescent="0.25">
      <c r="A347" s="309"/>
      <c r="B347" s="309"/>
      <c r="C347" s="265" t="str">
        <f>IF(B344="","","O_Pos")</f>
        <v/>
      </c>
      <c r="D347" s="266" t="str">
        <f ca="1">IF($C347="","",INDEX(INDIRECT("MCDAScores_SEA_"&amp;$C347),MATCH('SEA Input'!D351,INDIRECT("SEAScore_"&amp;$C347),0),MATCH(D$3,SEACats,0)))</f>
        <v/>
      </c>
      <c r="E347" s="266" t="str">
        <f ca="1">IF($C347="","",INDEX(INDIRECT("MCDAScores_SEA_"&amp;$C347),MATCH('SEA Input'!E351,INDIRECT("SEAScore_"&amp;$C347),0),MATCH(E$3,SEACats,0)))</f>
        <v/>
      </c>
      <c r="F347" s="266" t="str">
        <f ca="1">IF($C347="","",INDEX(INDIRECT("MCDAScores_SEA_"&amp;$C347),MATCH('SEA Input'!F351,INDIRECT("SEAScore_"&amp;$C347),0),MATCH(F$3,SEACats,0)))</f>
        <v/>
      </c>
      <c r="G347" s="266" t="str">
        <f ca="1">IF($C347="","",INDEX(INDIRECT("MCDAScores_SEA_"&amp;$C347),MATCH('SEA Input'!G351,INDIRECT("SEAScore_"&amp;$C347),0),MATCH(G$3,SEACats,0)))</f>
        <v/>
      </c>
      <c r="H347" s="266" t="str">
        <f ca="1">IF($C347="","",INDEX(INDIRECT("MCDAScores_SEA_"&amp;$C347),MATCH('SEA Input'!H351,INDIRECT("SEAScore_"&amp;$C347),0),MATCH(H$3,SEACats,0)))</f>
        <v/>
      </c>
      <c r="I347" s="266" t="str">
        <f ca="1">IF($C347="","",INDEX(INDIRECT("MCDAScores_SEA_"&amp;$C347),MATCH('SEA Input'!I351,INDIRECT("SEAScore_"&amp;$C347),0),MATCH(I$3,SEACats,0)))</f>
        <v/>
      </c>
      <c r="J347" s="266" t="str">
        <f ca="1">IF($C347="","",INDEX(INDIRECT("MCDAScores_SEA_"&amp;$C347),MATCH('SEA Input'!J351,INDIRECT("SEAScore_"&amp;$C347),0),MATCH(J$3,SEACats,0)))</f>
        <v/>
      </c>
      <c r="K347" s="266" t="str">
        <f ca="1">IF($C347="","",INDEX(INDIRECT("MCDAScores_SEA_"&amp;$C347),MATCH('SEA Input'!K351,INDIRECT("SEAScore_"&amp;$C347),0),MATCH(K$3,SEACats,0)))</f>
        <v/>
      </c>
      <c r="L347" s="266" t="str">
        <f ca="1">IF($C347="","",INDEX(INDIRECT("MCDAScores_SEA_"&amp;$C347),MATCH('SEA Input'!L351,INDIRECT("SEAScore_"&amp;$C347),0),MATCH(L$3,SEACats,0)))</f>
        <v/>
      </c>
      <c r="M347" s="266" t="str">
        <f ca="1">IF($C347="","",INDEX(INDIRECT("MCDAScores_SEA_"&amp;$C347),MATCH('SEA Input'!M351,INDIRECT("SEAScore_"&amp;$C347),0),MATCH(M$3,SEACats,0)))</f>
        <v/>
      </c>
      <c r="N347" s="266" t="str">
        <f ca="1">IF($C347="","",INDEX(INDIRECT("MCDAScores_SEA_"&amp;$C347),MATCH('SEA Input'!N351,INDIRECT("SEAScore_"&amp;$C347),0),MATCH(N$3,SEACats,0)))</f>
        <v/>
      </c>
      <c r="O347" s="266" t="str">
        <f ca="1">IF($C347="","",INDEX(INDIRECT("MCDAScores_SEA_"&amp;$C347),MATCH('SEA Input'!O351,INDIRECT("SEAScore_"&amp;$C347),0),MATCH(O$3,SEACats,0)))</f>
        <v/>
      </c>
      <c r="P347" s="266" t="str">
        <f ca="1">IF($C347="","",INDEX(INDIRECT("MCDAScores_SEA_"&amp;$C347),MATCH('SEA Input'!P351,INDIRECT("SEAScore_"&amp;$C347),0),MATCH(P$3,SEACats,0)))</f>
        <v/>
      </c>
      <c r="Q347" s="266" t="str">
        <f ca="1">IF($C347="","",INDEX(INDIRECT("MCDAScores_SEA_"&amp;$C347),MATCH('SEA Input'!Q351,INDIRECT("SEAScore_"&amp;$C347),0),MATCH(Q$3,SEACats,0)))</f>
        <v/>
      </c>
      <c r="R347" s="266" t="str">
        <f ca="1">IF($C347="","",INDEX(INDIRECT("MCDAScores_SEA_"&amp;$C347),MATCH('SEA Input'!R351,INDIRECT("SEAScore_"&amp;$C347),0),MATCH(R$3,SEACats,0)))</f>
        <v/>
      </c>
      <c r="S347" s="266" t="str">
        <f ca="1">IF($C347="","",INDEX(INDIRECT("MCDAScores_SEA_"&amp;$C347),MATCH('SEA Input'!S351,INDIRECT("SEAScore_"&amp;$C347),0),MATCH(S$3,SEACats,0)))</f>
        <v/>
      </c>
      <c r="T347" s="266" t="str">
        <f ca="1">IF($C347="","",INDEX(INDIRECT("MCDAScores_SEA_"&amp;$C347),MATCH('SEA Input'!T351,INDIRECT("SEAScore_"&amp;$C347),0),MATCH(T$3,SEACats,0)))</f>
        <v/>
      </c>
    </row>
    <row r="348" spans="1:20" s="243" customFormat="1" x14ac:dyDescent="0.25">
      <c r="A348" s="308" t="str">
        <f>IF('SEA Input'!C352="","",'SEA Input'!A352)</f>
        <v/>
      </c>
      <c r="B348" s="309" t="str">
        <f>IF('SEA Input'!C352="","",'SEA Input'!C352)</f>
        <v/>
      </c>
      <c r="C348" s="265" t="str">
        <f>IF(B348="","","C_Neg")</f>
        <v/>
      </c>
      <c r="D348" s="266" t="str">
        <f ca="1">IF($C348="","",INDEX(INDIRECT("MCDAScores_SEA_"&amp;$C348),MATCH('SEA Input'!D352,INDIRECT("SEAScore_"&amp;$C348),0),MATCH(D$3,SEACats,0)))</f>
        <v/>
      </c>
      <c r="E348" s="266" t="str">
        <f ca="1">IF($C348="","",INDEX(INDIRECT("MCDAScores_SEA_"&amp;$C348),MATCH('SEA Input'!E352,INDIRECT("SEAScore_"&amp;$C348),0),MATCH(E$3,SEACats,0)))</f>
        <v/>
      </c>
      <c r="F348" s="266" t="str">
        <f ca="1">IF($C348="","",INDEX(INDIRECT("MCDAScores_SEA_"&amp;$C348),MATCH('SEA Input'!F352,INDIRECT("SEAScore_"&amp;$C348),0),MATCH(F$3,SEACats,0)))</f>
        <v/>
      </c>
      <c r="G348" s="266" t="str">
        <f ca="1">IF($C348="","",INDEX(INDIRECT("MCDAScores_SEA_"&amp;$C348),MATCH('SEA Input'!G352,INDIRECT("SEAScore_"&amp;$C348),0),MATCH(G$3,SEACats,0)))</f>
        <v/>
      </c>
      <c r="H348" s="266" t="str">
        <f ca="1">IF($C348="","",INDEX(INDIRECT("MCDAScores_SEA_"&amp;$C348),MATCH('SEA Input'!H352,INDIRECT("SEAScore_"&amp;$C348),0),MATCH(H$3,SEACats,0)))</f>
        <v/>
      </c>
      <c r="I348" s="266" t="str">
        <f ca="1">IF($C348="","",INDEX(INDIRECT("MCDAScores_SEA_"&amp;$C348),MATCH('SEA Input'!I352,INDIRECT("SEAScore_"&amp;$C348),0),MATCH(I$3,SEACats,0)))</f>
        <v/>
      </c>
      <c r="J348" s="266" t="str">
        <f ca="1">IF($C348="","",INDEX(INDIRECT("MCDAScores_SEA_"&amp;$C348),MATCH('SEA Input'!J352,INDIRECT("SEAScore_"&amp;$C348),0),MATCH(J$3,SEACats,0)))</f>
        <v/>
      </c>
      <c r="K348" s="266" t="str">
        <f ca="1">IF($C348="","",INDEX(INDIRECT("MCDAScores_SEA_"&amp;$C348),MATCH('SEA Input'!K352,INDIRECT("SEAScore_"&amp;$C348),0),MATCH(K$3,SEACats,0)))</f>
        <v/>
      </c>
      <c r="L348" s="266" t="str">
        <f ca="1">IF($C348="","",INDEX(INDIRECT("MCDAScores_SEA_"&amp;$C348),MATCH('SEA Input'!L352,INDIRECT("SEAScore_"&amp;$C348),0),MATCH(L$3,SEACats,0)))</f>
        <v/>
      </c>
      <c r="M348" s="266" t="str">
        <f ca="1">IF($C348="","",INDEX(INDIRECT("MCDAScores_SEA_"&amp;$C348),MATCH('SEA Input'!M352,INDIRECT("SEAScore_"&amp;$C348),0),MATCH(M$3,SEACats,0)))</f>
        <v/>
      </c>
      <c r="N348" s="266" t="str">
        <f ca="1">IF($C348="","",INDEX(INDIRECT("MCDAScores_SEA_"&amp;$C348),MATCH('SEA Input'!N352,INDIRECT("SEAScore_"&amp;$C348),0),MATCH(N$3,SEACats,0)))</f>
        <v/>
      </c>
      <c r="O348" s="266" t="str">
        <f ca="1">IF($C348="","",INDEX(INDIRECT("MCDAScores_SEA_"&amp;$C348),MATCH('SEA Input'!O352,INDIRECT("SEAScore_"&amp;$C348),0),MATCH(O$3,SEACats,0)))</f>
        <v/>
      </c>
      <c r="P348" s="266" t="str">
        <f ca="1">IF($C348="","",INDEX(INDIRECT("MCDAScores_SEA_"&amp;$C348),MATCH('SEA Input'!P352,INDIRECT("SEAScore_"&amp;$C348),0),MATCH(P$3,SEACats,0)))</f>
        <v/>
      </c>
      <c r="Q348" s="266" t="str">
        <f ca="1">IF($C348="","",INDEX(INDIRECT("MCDAScores_SEA_"&amp;$C348),MATCH('SEA Input'!Q352,INDIRECT("SEAScore_"&amp;$C348),0),MATCH(Q$3,SEACats,0)))</f>
        <v/>
      </c>
      <c r="R348" s="266" t="str">
        <f ca="1">IF($C348="","",INDEX(INDIRECT("MCDAScores_SEA_"&amp;$C348),MATCH('SEA Input'!R352,INDIRECT("SEAScore_"&amp;$C348),0),MATCH(R$3,SEACats,0)))</f>
        <v/>
      </c>
      <c r="S348" s="266" t="str">
        <f ca="1">IF($C348="","",INDEX(INDIRECT("MCDAScores_SEA_"&amp;$C348),MATCH('SEA Input'!S352,INDIRECT("SEAScore_"&amp;$C348),0),MATCH(S$3,SEACats,0)))</f>
        <v/>
      </c>
      <c r="T348" s="266" t="str">
        <f ca="1">IF($C348="","",INDEX(INDIRECT("MCDAScores_SEA_"&amp;$C348),MATCH('SEA Input'!T352,INDIRECT("SEAScore_"&amp;$C348),0),MATCH(T$3,SEACats,0)))</f>
        <v/>
      </c>
    </row>
    <row r="349" spans="1:20" s="243" customFormat="1" x14ac:dyDescent="0.25">
      <c r="A349" s="309"/>
      <c r="B349" s="309"/>
      <c r="C349" s="265" t="str">
        <f>IF(B348="","","C_Pos")</f>
        <v/>
      </c>
      <c r="D349" s="266" t="str">
        <f ca="1">IF($C349="","",INDEX(INDIRECT("MCDAScores_SEA_"&amp;$C349),MATCH('SEA Input'!D353,INDIRECT("SEAScore_"&amp;$C349),0),MATCH(D$3,SEACats,0)))</f>
        <v/>
      </c>
      <c r="E349" s="266" t="str">
        <f ca="1">IF($C349="","",INDEX(INDIRECT("MCDAScores_SEA_"&amp;$C349),MATCH('SEA Input'!E353,INDIRECT("SEAScore_"&amp;$C349),0),MATCH(E$3,SEACats,0)))</f>
        <v/>
      </c>
      <c r="F349" s="266" t="str">
        <f ca="1">IF($C349="","",INDEX(INDIRECT("MCDAScores_SEA_"&amp;$C349),MATCH('SEA Input'!F353,INDIRECT("SEAScore_"&amp;$C349),0),MATCH(F$3,SEACats,0)))</f>
        <v/>
      </c>
      <c r="G349" s="266" t="str">
        <f ca="1">IF($C349="","",INDEX(INDIRECT("MCDAScores_SEA_"&amp;$C349),MATCH('SEA Input'!G353,INDIRECT("SEAScore_"&amp;$C349),0),MATCH(G$3,SEACats,0)))</f>
        <v/>
      </c>
      <c r="H349" s="266" t="str">
        <f ca="1">IF($C349="","",INDEX(INDIRECT("MCDAScores_SEA_"&amp;$C349),MATCH('SEA Input'!H353,INDIRECT("SEAScore_"&amp;$C349),0),MATCH(H$3,SEACats,0)))</f>
        <v/>
      </c>
      <c r="I349" s="266" t="str">
        <f ca="1">IF($C349="","",INDEX(INDIRECT("MCDAScores_SEA_"&amp;$C349),MATCH('SEA Input'!I353,INDIRECT("SEAScore_"&amp;$C349),0),MATCH(I$3,SEACats,0)))</f>
        <v/>
      </c>
      <c r="J349" s="266" t="str">
        <f ca="1">IF($C349="","",INDEX(INDIRECT("MCDAScores_SEA_"&amp;$C349),MATCH('SEA Input'!J353,INDIRECT("SEAScore_"&amp;$C349),0),MATCH(J$3,SEACats,0)))</f>
        <v/>
      </c>
      <c r="K349" s="266" t="str">
        <f ca="1">IF($C349="","",INDEX(INDIRECT("MCDAScores_SEA_"&amp;$C349),MATCH('SEA Input'!K353,INDIRECT("SEAScore_"&amp;$C349),0),MATCH(K$3,SEACats,0)))</f>
        <v/>
      </c>
      <c r="L349" s="266" t="str">
        <f ca="1">IF($C349="","",INDEX(INDIRECT("MCDAScores_SEA_"&amp;$C349),MATCH('SEA Input'!L353,INDIRECT("SEAScore_"&amp;$C349),0),MATCH(L$3,SEACats,0)))</f>
        <v/>
      </c>
      <c r="M349" s="266" t="str">
        <f ca="1">IF($C349="","",INDEX(INDIRECT("MCDAScores_SEA_"&amp;$C349),MATCH('SEA Input'!M353,INDIRECT("SEAScore_"&amp;$C349),0),MATCH(M$3,SEACats,0)))</f>
        <v/>
      </c>
      <c r="N349" s="266" t="str">
        <f ca="1">IF($C349="","",INDEX(INDIRECT("MCDAScores_SEA_"&amp;$C349),MATCH('SEA Input'!N353,INDIRECT("SEAScore_"&amp;$C349),0),MATCH(N$3,SEACats,0)))</f>
        <v/>
      </c>
      <c r="O349" s="266" t="str">
        <f ca="1">IF($C349="","",INDEX(INDIRECT("MCDAScores_SEA_"&amp;$C349),MATCH('SEA Input'!O353,INDIRECT("SEAScore_"&amp;$C349),0),MATCH(O$3,SEACats,0)))</f>
        <v/>
      </c>
      <c r="P349" s="266" t="str">
        <f ca="1">IF($C349="","",INDEX(INDIRECT("MCDAScores_SEA_"&amp;$C349),MATCH('SEA Input'!P353,INDIRECT("SEAScore_"&amp;$C349),0),MATCH(P$3,SEACats,0)))</f>
        <v/>
      </c>
      <c r="Q349" s="266" t="str">
        <f ca="1">IF($C349="","",INDEX(INDIRECT("MCDAScores_SEA_"&amp;$C349),MATCH('SEA Input'!Q353,INDIRECT("SEAScore_"&amp;$C349),0),MATCH(Q$3,SEACats,0)))</f>
        <v/>
      </c>
      <c r="R349" s="266" t="str">
        <f ca="1">IF($C349="","",INDEX(INDIRECT("MCDAScores_SEA_"&amp;$C349),MATCH('SEA Input'!R353,INDIRECT("SEAScore_"&amp;$C349),0),MATCH(R$3,SEACats,0)))</f>
        <v/>
      </c>
      <c r="S349" s="266" t="str">
        <f ca="1">IF($C349="","",INDEX(INDIRECT("MCDAScores_SEA_"&amp;$C349),MATCH('SEA Input'!S353,INDIRECT("SEAScore_"&amp;$C349),0),MATCH(S$3,SEACats,0)))</f>
        <v/>
      </c>
      <c r="T349" s="266" t="str">
        <f ca="1">IF($C349="","",INDEX(INDIRECT("MCDAScores_SEA_"&amp;$C349),MATCH('SEA Input'!T353,INDIRECT("SEAScore_"&amp;$C349),0),MATCH(T$3,SEACats,0)))</f>
        <v/>
      </c>
    </row>
    <row r="350" spans="1:20" s="243" customFormat="1" x14ac:dyDescent="0.25">
      <c r="A350" s="309"/>
      <c r="B350" s="309"/>
      <c r="C350" s="265" t="str">
        <f>IF(B348="","","O_Neg")</f>
        <v/>
      </c>
      <c r="D350" s="266" t="str">
        <f ca="1">IF($C350="","",INDEX(INDIRECT("MCDAScores_SEA_"&amp;$C350),MATCH('SEA Input'!D354,INDIRECT("SEAScore_"&amp;$C350),0),MATCH(D$3,SEACats,0)))</f>
        <v/>
      </c>
      <c r="E350" s="266" t="str">
        <f ca="1">IF($C350="","",INDEX(INDIRECT("MCDAScores_SEA_"&amp;$C350),MATCH('SEA Input'!E354,INDIRECT("SEAScore_"&amp;$C350),0),MATCH(E$3,SEACats,0)))</f>
        <v/>
      </c>
      <c r="F350" s="266" t="str">
        <f ca="1">IF($C350="","",INDEX(INDIRECT("MCDAScores_SEA_"&amp;$C350),MATCH('SEA Input'!F354,INDIRECT("SEAScore_"&amp;$C350),0),MATCH(F$3,SEACats,0)))</f>
        <v/>
      </c>
      <c r="G350" s="266" t="str">
        <f ca="1">IF($C350="","",INDEX(INDIRECT("MCDAScores_SEA_"&amp;$C350),MATCH('SEA Input'!G354,INDIRECT("SEAScore_"&amp;$C350),0),MATCH(G$3,SEACats,0)))</f>
        <v/>
      </c>
      <c r="H350" s="266" t="str">
        <f ca="1">IF($C350="","",INDEX(INDIRECT("MCDAScores_SEA_"&amp;$C350),MATCH('SEA Input'!H354,INDIRECT("SEAScore_"&amp;$C350),0),MATCH(H$3,SEACats,0)))</f>
        <v/>
      </c>
      <c r="I350" s="266" t="str">
        <f ca="1">IF($C350="","",INDEX(INDIRECT("MCDAScores_SEA_"&amp;$C350),MATCH('SEA Input'!I354,INDIRECT("SEAScore_"&amp;$C350),0),MATCH(I$3,SEACats,0)))</f>
        <v/>
      </c>
      <c r="J350" s="266" t="str">
        <f ca="1">IF($C350="","",INDEX(INDIRECT("MCDAScores_SEA_"&amp;$C350),MATCH('SEA Input'!J354,INDIRECT("SEAScore_"&amp;$C350),0),MATCH(J$3,SEACats,0)))</f>
        <v/>
      </c>
      <c r="K350" s="266" t="str">
        <f ca="1">IF($C350="","",INDEX(INDIRECT("MCDAScores_SEA_"&amp;$C350),MATCH('SEA Input'!K354,INDIRECT("SEAScore_"&amp;$C350),0),MATCH(K$3,SEACats,0)))</f>
        <v/>
      </c>
      <c r="L350" s="266" t="str">
        <f ca="1">IF($C350="","",INDEX(INDIRECT("MCDAScores_SEA_"&amp;$C350),MATCH('SEA Input'!L354,INDIRECT("SEAScore_"&amp;$C350),0),MATCH(L$3,SEACats,0)))</f>
        <v/>
      </c>
      <c r="M350" s="266" t="str">
        <f ca="1">IF($C350="","",INDEX(INDIRECT("MCDAScores_SEA_"&amp;$C350),MATCH('SEA Input'!M354,INDIRECT("SEAScore_"&amp;$C350),0),MATCH(M$3,SEACats,0)))</f>
        <v/>
      </c>
      <c r="N350" s="266" t="str">
        <f ca="1">IF($C350="","",INDEX(INDIRECT("MCDAScores_SEA_"&amp;$C350),MATCH('SEA Input'!N354,INDIRECT("SEAScore_"&amp;$C350),0),MATCH(N$3,SEACats,0)))</f>
        <v/>
      </c>
      <c r="O350" s="266" t="str">
        <f ca="1">IF($C350="","",INDEX(INDIRECT("MCDAScores_SEA_"&amp;$C350),MATCH('SEA Input'!O354,INDIRECT("SEAScore_"&amp;$C350),0),MATCH(O$3,SEACats,0)))</f>
        <v/>
      </c>
      <c r="P350" s="266" t="str">
        <f ca="1">IF($C350="","",INDEX(INDIRECT("MCDAScores_SEA_"&amp;$C350),MATCH('SEA Input'!P354,INDIRECT("SEAScore_"&amp;$C350),0),MATCH(P$3,SEACats,0)))</f>
        <v/>
      </c>
      <c r="Q350" s="266" t="str">
        <f ca="1">IF($C350="","",INDEX(INDIRECT("MCDAScores_SEA_"&amp;$C350),MATCH('SEA Input'!Q354,INDIRECT("SEAScore_"&amp;$C350),0),MATCH(Q$3,SEACats,0)))</f>
        <v/>
      </c>
      <c r="R350" s="266" t="str">
        <f ca="1">IF($C350="","",INDEX(INDIRECT("MCDAScores_SEA_"&amp;$C350),MATCH('SEA Input'!R354,INDIRECT("SEAScore_"&amp;$C350),0),MATCH(R$3,SEACats,0)))</f>
        <v/>
      </c>
      <c r="S350" s="266" t="str">
        <f ca="1">IF($C350="","",INDEX(INDIRECT("MCDAScores_SEA_"&amp;$C350),MATCH('SEA Input'!S354,INDIRECT("SEAScore_"&amp;$C350),0),MATCH(S$3,SEACats,0)))</f>
        <v/>
      </c>
      <c r="T350" s="266" t="str">
        <f ca="1">IF($C350="","",INDEX(INDIRECT("MCDAScores_SEA_"&amp;$C350),MATCH('SEA Input'!T354,INDIRECT("SEAScore_"&amp;$C350),0),MATCH(T$3,SEACats,0)))</f>
        <v/>
      </c>
    </row>
    <row r="351" spans="1:20" s="243" customFormat="1" x14ac:dyDescent="0.25">
      <c r="A351" s="309"/>
      <c r="B351" s="309"/>
      <c r="C351" s="265" t="str">
        <f>IF(B348="","","O_Pos")</f>
        <v/>
      </c>
      <c r="D351" s="266" t="str">
        <f ca="1">IF($C351="","",INDEX(INDIRECT("MCDAScores_SEA_"&amp;$C351),MATCH('SEA Input'!D355,INDIRECT("SEAScore_"&amp;$C351),0),MATCH(D$3,SEACats,0)))</f>
        <v/>
      </c>
      <c r="E351" s="266" t="str">
        <f ca="1">IF($C351="","",INDEX(INDIRECT("MCDAScores_SEA_"&amp;$C351),MATCH('SEA Input'!E355,INDIRECT("SEAScore_"&amp;$C351),0),MATCH(E$3,SEACats,0)))</f>
        <v/>
      </c>
      <c r="F351" s="266" t="str">
        <f ca="1">IF($C351="","",INDEX(INDIRECT("MCDAScores_SEA_"&amp;$C351),MATCH('SEA Input'!F355,INDIRECT("SEAScore_"&amp;$C351),0),MATCH(F$3,SEACats,0)))</f>
        <v/>
      </c>
      <c r="G351" s="266" t="str">
        <f ca="1">IF($C351="","",INDEX(INDIRECT("MCDAScores_SEA_"&amp;$C351),MATCH('SEA Input'!G355,INDIRECT("SEAScore_"&amp;$C351),0),MATCH(G$3,SEACats,0)))</f>
        <v/>
      </c>
      <c r="H351" s="266" t="str">
        <f ca="1">IF($C351="","",INDEX(INDIRECT("MCDAScores_SEA_"&amp;$C351),MATCH('SEA Input'!H355,INDIRECT("SEAScore_"&amp;$C351),0),MATCH(H$3,SEACats,0)))</f>
        <v/>
      </c>
      <c r="I351" s="266" t="str">
        <f ca="1">IF($C351="","",INDEX(INDIRECT("MCDAScores_SEA_"&amp;$C351),MATCH('SEA Input'!I355,INDIRECT("SEAScore_"&amp;$C351),0),MATCH(I$3,SEACats,0)))</f>
        <v/>
      </c>
      <c r="J351" s="266" t="str">
        <f ca="1">IF($C351="","",INDEX(INDIRECT("MCDAScores_SEA_"&amp;$C351),MATCH('SEA Input'!J355,INDIRECT("SEAScore_"&amp;$C351),0),MATCH(J$3,SEACats,0)))</f>
        <v/>
      </c>
      <c r="K351" s="266" t="str">
        <f ca="1">IF($C351="","",INDEX(INDIRECT("MCDAScores_SEA_"&amp;$C351),MATCH('SEA Input'!K355,INDIRECT("SEAScore_"&amp;$C351),0),MATCH(K$3,SEACats,0)))</f>
        <v/>
      </c>
      <c r="L351" s="266" t="str">
        <f ca="1">IF($C351="","",INDEX(INDIRECT("MCDAScores_SEA_"&amp;$C351),MATCH('SEA Input'!L355,INDIRECT("SEAScore_"&amp;$C351),0),MATCH(L$3,SEACats,0)))</f>
        <v/>
      </c>
      <c r="M351" s="266" t="str">
        <f ca="1">IF($C351="","",INDEX(INDIRECT("MCDAScores_SEA_"&amp;$C351),MATCH('SEA Input'!M355,INDIRECT("SEAScore_"&amp;$C351),0),MATCH(M$3,SEACats,0)))</f>
        <v/>
      </c>
      <c r="N351" s="266" t="str">
        <f ca="1">IF($C351="","",INDEX(INDIRECT("MCDAScores_SEA_"&amp;$C351),MATCH('SEA Input'!N355,INDIRECT("SEAScore_"&amp;$C351),0),MATCH(N$3,SEACats,0)))</f>
        <v/>
      </c>
      <c r="O351" s="266" t="str">
        <f ca="1">IF($C351="","",INDEX(INDIRECT("MCDAScores_SEA_"&amp;$C351),MATCH('SEA Input'!O355,INDIRECT("SEAScore_"&amp;$C351),0),MATCH(O$3,SEACats,0)))</f>
        <v/>
      </c>
      <c r="P351" s="266" t="str">
        <f ca="1">IF($C351="","",INDEX(INDIRECT("MCDAScores_SEA_"&amp;$C351),MATCH('SEA Input'!P355,INDIRECT("SEAScore_"&amp;$C351),0),MATCH(P$3,SEACats,0)))</f>
        <v/>
      </c>
      <c r="Q351" s="266" t="str">
        <f ca="1">IF($C351="","",INDEX(INDIRECT("MCDAScores_SEA_"&amp;$C351),MATCH('SEA Input'!Q355,INDIRECT("SEAScore_"&amp;$C351),0),MATCH(Q$3,SEACats,0)))</f>
        <v/>
      </c>
      <c r="R351" s="266" t="str">
        <f ca="1">IF($C351="","",INDEX(INDIRECT("MCDAScores_SEA_"&amp;$C351),MATCH('SEA Input'!R355,INDIRECT("SEAScore_"&amp;$C351),0),MATCH(R$3,SEACats,0)))</f>
        <v/>
      </c>
      <c r="S351" s="266" t="str">
        <f ca="1">IF($C351="","",INDEX(INDIRECT("MCDAScores_SEA_"&amp;$C351),MATCH('SEA Input'!S355,INDIRECT("SEAScore_"&amp;$C351),0),MATCH(S$3,SEACats,0)))</f>
        <v/>
      </c>
      <c r="T351" s="266" t="str">
        <f ca="1">IF($C351="","",INDEX(INDIRECT("MCDAScores_SEA_"&amp;$C351),MATCH('SEA Input'!T355,INDIRECT("SEAScore_"&amp;$C351),0),MATCH(T$3,SEACats,0)))</f>
        <v/>
      </c>
    </row>
    <row r="352" spans="1:20" s="243" customFormat="1" x14ac:dyDescent="0.25">
      <c r="A352" s="308" t="str">
        <f>IF('SEA Input'!C356="","",'SEA Input'!A356)</f>
        <v/>
      </c>
      <c r="B352" s="309" t="str">
        <f>IF('SEA Input'!C356="","",'SEA Input'!C356)</f>
        <v/>
      </c>
      <c r="C352" s="265" t="str">
        <f>IF(B352="","","C_Neg")</f>
        <v/>
      </c>
      <c r="D352" s="266" t="str">
        <f ca="1">IF($C352="","",INDEX(INDIRECT("MCDAScores_SEA_"&amp;$C352),MATCH('SEA Input'!D356,INDIRECT("SEAScore_"&amp;$C352),0),MATCH(D$3,SEACats,0)))</f>
        <v/>
      </c>
      <c r="E352" s="266" t="str">
        <f ca="1">IF($C352="","",INDEX(INDIRECT("MCDAScores_SEA_"&amp;$C352),MATCH('SEA Input'!E356,INDIRECT("SEAScore_"&amp;$C352),0),MATCH(E$3,SEACats,0)))</f>
        <v/>
      </c>
      <c r="F352" s="266" t="str">
        <f ca="1">IF($C352="","",INDEX(INDIRECT("MCDAScores_SEA_"&amp;$C352),MATCH('SEA Input'!F356,INDIRECT("SEAScore_"&amp;$C352),0),MATCH(F$3,SEACats,0)))</f>
        <v/>
      </c>
      <c r="G352" s="266" t="str">
        <f ca="1">IF($C352="","",INDEX(INDIRECT("MCDAScores_SEA_"&amp;$C352),MATCH('SEA Input'!G356,INDIRECT("SEAScore_"&amp;$C352),0),MATCH(G$3,SEACats,0)))</f>
        <v/>
      </c>
      <c r="H352" s="266" t="str">
        <f ca="1">IF($C352="","",INDEX(INDIRECT("MCDAScores_SEA_"&amp;$C352),MATCH('SEA Input'!H356,INDIRECT("SEAScore_"&amp;$C352),0),MATCH(H$3,SEACats,0)))</f>
        <v/>
      </c>
      <c r="I352" s="266" t="str">
        <f ca="1">IF($C352="","",INDEX(INDIRECT("MCDAScores_SEA_"&amp;$C352),MATCH('SEA Input'!I356,INDIRECT("SEAScore_"&amp;$C352),0),MATCH(I$3,SEACats,0)))</f>
        <v/>
      </c>
      <c r="J352" s="266" t="str">
        <f ca="1">IF($C352="","",INDEX(INDIRECT("MCDAScores_SEA_"&amp;$C352),MATCH('SEA Input'!J356,INDIRECT("SEAScore_"&amp;$C352),0),MATCH(J$3,SEACats,0)))</f>
        <v/>
      </c>
      <c r="K352" s="266" t="str">
        <f ca="1">IF($C352="","",INDEX(INDIRECT("MCDAScores_SEA_"&amp;$C352),MATCH('SEA Input'!K356,INDIRECT("SEAScore_"&amp;$C352),0),MATCH(K$3,SEACats,0)))</f>
        <v/>
      </c>
      <c r="L352" s="266" t="str">
        <f ca="1">IF($C352="","",INDEX(INDIRECT("MCDAScores_SEA_"&amp;$C352),MATCH('SEA Input'!L356,INDIRECT("SEAScore_"&amp;$C352),0),MATCH(L$3,SEACats,0)))</f>
        <v/>
      </c>
      <c r="M352" s="266" t="str">
        <f ca="1">IF($C352="","",INDEX(INDIRECT("MCDAScores_SEA_"&amp;$C352),MATCH('SEA Input'!M356,INDIRECT("SEAScore_"&amp;$C352),0),MATCH(M$3,SEACats,0)))</f>
        <v/>
      </c>
      <c r="N352" s="266" t="str">
        <f ca="1">IF($C352="","",INDEX(INDIRECT("MCDAScores_SEA_"&amp;$C352),MATCH('SEA Input'!N356,INDIRECT("SEAScore_"&amp;$C352),0),MATCH(N$3,SEACats,0)))</f>
        <v/>
      </c>
      <c r="O352" s="266" t="str">
        <f ca="1">IF($C352="","",INDEX(INDIRECT("MCDAScores_SEA_"&amp;$C352),MATCH('SEA Input'!O356,INDIRECT("SEAScore_"&amp;$C352),0),MATCH(O$3,SEACats,0)))</f>
        <v/>
      </c>
      <c r="P352" s="266" t="str">
        <f ca="1">IF($C352="","",INDEX(INDIRECT("MCDAScores_SEA_"&amp;$C352),MATCH('SEA Input'!P356,INDIRECT("SEAScore_"&amp;$C352),0),MATCH(P$3,SEACats,0)))</f>
        <v/>
      </c>
      <c r="Q352" s="266" t="str">
        <f ca="1">IF($C352="","",INDEX(INDIRECT("MCDAScores_SEA_"&amp;$C352),MATCH('SEA Input'!Q356,INDIRECT("SEAScore_"&amp;$C352),0),MATCH(Q$3,SEACats,0)))</f>
        <v/>
      </c>
      <c r="R352" s="266" t="str">
        <f ca="1">IF($C352="","",INDEX(INDIRECT("MCDAScores_SEA_"&amp;$C352),MATCH('SEA Input'!R356,INDIRECT("SEAScore_"&amp;$C352),0),MATCH(R$3,SEACats,0)))</f>
        <v/>
      </c>
      <c r="S352" s="266" t="str">
        <f ca="1">IF($C352="","",INDEX(INDIRECT("MCDAScores_SEA_"&amp;$C352),MATCH('SEA Input'!S356,INDIRECT("SEAScore_"&amp;$C352),0),MATCH(S$3,SEACats,0)))</f>
        <v/>
      </c>
      <c r="T352" s="266" t="str">
        <f ca="1">IF($C352="","",INDEX(INDIRECT("MCDAScores_SEA_"&amp;$C352),MATCH('SEA Input'!T356,INDIRECT("SEAScore_"&amp;$C352),0),MATCH(T$3,SEACats,0)))</f>
        <v/>
      </c>
    </row>
    <row r="353" spans="1:20" s="243" customFormat="1" x14ac:dyDescent="0.25">
      <c r="A353" s="309"/>
      <c r="B353" s="309"/>
      <c r="C353" s="265" t="str">
        <f>IF(B352="","","C_Pos")</f>
        <v/>
      </c>
      <c r="D353" s="266" t="str">
        <f ca="1">IF($C353="","",INDEX(INDIRECT("MCDAScores_SEA_"&amp;$C353),MATCH('SEA Input'!D357,INDIRECT("SEAScore_"&amp;$C353),0),MATCH(D$3,SEACats,0)))</f>
        <v/>
      </c>
      <c r="E353" s="266" t="str">
        <f ca="1">IF($C353="","",INDEX(INDIRECT("MCDAScores_SEA_"&amp;$C353),MATCH('SEA Input'!E357,INDIRECT("SEAScore_"&amp;$C353),0),MATCH(E$3,SEACats,0)))</f>
        <v/>
      </c>
      <c r="F353" s="266" t="str">
        <f ca="1">IF($C353="","",INDEX(INDIRECT("MCDAScores_SEA_"&amp;$C353),MATCH('SEA Input'!F357,INDIRECT("SEAScore_"&amp;$C353),0),MATCH(F$3,SEACats,0)))</f>
        <v/>
      </c>
      <c r="G353" s="266" t="str">
        <f ca="1">IF($C353="","",INDEX(INDIRECT("MCDAScores_SEA_"&amp;$C353),MATCH('SEA Input'!G357,INDIRECT("SEAScore_"&amp;$C353),0),MATCH(G$3,SEACats,0)))</f>
        <v/>
      </c>
      <c r="H353" s="266" t="str">
        <f ca="1">IF($C353="","",INDEX(INDIRECT("MCDAScores_SEA_"&amp;$C353),MATCH('SEA Input'!H357,INDIRECT("SEAScore_"&amp;$C353),0),MATCH(H$3,SEACats,0)))</f>
        <v/>
      </c>
      <c r="I353" s="266" t="str">
        <f ca="1">IF($C353="","",INDEX(INDIRECT("MCDAScores_SEA_"&amp;$C353),MATCH('SEA Input'!I357,INDIRECT("SEAScore_"&amp;$C353),0),MATCH(I$3,SEACats,0)))</f>
        <v/>
      </c>
      <c r="J353" s="266" t="str">
        <f ca="1">IF($C353="","",INDEX(INDIRECT("MCDAScores_SEA_"&amp;$C353),MATCH('SEA Input'!J357,INDIRECT("SEAScore_"&amp;$C353),0),MATCH(J$3,SEACats,0)))</f>
        <v/>
      </c>
      <c r="K353" s="266" t="str">
        <f ca="1">IF($C353="","",INDEX(INDIRECT("MCDAScores_SEA_"&amp;$C353),MATCH('SEA Input'!K357,INDIRECT("SEAScore_"&amp;$C353),0),MATCH(K$3,SEACats,0)))</f>
        <v/>
      </c>
      <c r="L353" s="266" t="str">
        <f ca="1">IF($C353="","",INDEX(INDIRECT("MCDAScores_SEA_"&amp;$C353),MATCH('SEA Input'!L357,INDIRECT("SEAScore_"&amp;$C353),0),MATCH(L$3,SEACats,0)))</f>
        <v/>
      </c>
      <c r="M353" s="266" t="str">
        <f ca="1">IF($C353="","",INDEX(INDIRECT("MCDAScores_SEA_"&amp;$C353),MATCH('SEA Input'!M357,INDIRECT("SEAScore_"&amp;$C353),0),MATCH(M$3,SEACats,0)))</f>
        <v/>
      </c>
      <c r="N353" s="266" t="str">
        <f ca="1">IF($C353="","",INDEX(INDIRECT("MCDAScores_SEA_"&amp;$C353),MATCH('SEA Input'!N357,INDIRECT("SEAScore_"&amp;$C353),0),MATCH(N$3,SEACats,0)))</f>
        <v/>
      </c>
      <c r="O353" s="266" t="str">
        <f ca="1">IF($C353="","",INDEX(INDIRECT("MCDAScores_SEA_"&amp;$C353),MATCH('SEA Input'!O357,INDIRECT("SEAScore_"&amp;$C353),0),MATCH(O$3,SEACats,0)))</f>
        <v/>
      </c>
      <c r="P353" s="266" t="str">
        <f ca="1">IF($C353="","",INDEX(INDIRECT("MCDAScores_SEA_"&amp;$C353),MATCH('SEA Input'!P357,INDIRECT("SEAScore_"&amp;$C353),0),MATCH(P$3,SEACats,0)))</f>
        <v/>
      </c>
      <c r="Q353" s="266" t="str">
        <f ca="1">IF($C353="","",INDEX(INDIRECT("MCDAScores_SEA_"&amp;$C353),MATCH('SEA Input'!Q357,INDIRECT("SEAScore_"&amp;$C353),0),MATCH(Q$3,SEACats,0)))</f>
        <v/>
      </c>
      <c r="R353" s="266" t="str">
        <f ca="1">IF($C353="","",INDEX(INDIRECT("MCDAScores_SEA_"&amp;$C353),MATCH('SEA Input'!R357,INDIRECT("SEAScore_"&amp;$C353),0),MATCH(R$3,SEACats,0)))</f>
        <v/>
      </c>
      <c r="S353" s="266" t="str">
        <f ca="1">IF($C353="","",INDEX(INDIRECT("MCDAScores_SEA_"&amp;$C353),MATCH('SEA Input'!S357,INDIRECT("SEAScore_"&amp;$C353),0),MATCH(S$3,SEACats,0)))</f>
        <v/>
      </c>
      <c r="T353" s="266" t="str">
        <f ca="1">IF($C353="","",INDEX(INDIRECT("MCDAScores_SEA_"&amp;$C353),MATCH('SEA Input'!T357,INDIRECT("SEAScore_"&amp;$C353),0),MATCH(T$3,SEACats,0)))</f>
        <v/>
      </c>
    </row>
    <row r="354" spans="1:20" s="243" customFormat="1" x14ac:dyDescent="0.25">
      <c r="A354" s="309"/>
      <c r="B354" s="309"/>
      <c r="C354" s="265" t="str">
        <f>IF(B352="","","O_Neg")</f>
        <v/>
      </c>
      <c r="D354" s="266" t="str">
        <f ca="1">IF($C354="","",INDEX(INDIRECT("MCDAScores_SEA_"&amp;$C354),MATCH('SEA Input'!D358,INDIRECT("SEAScore_"&amp;$C354),0),MATCH(D$3,SEACats,0)))</f>
        <v/>
      </c>
      <c r="E354" s="266" t="str">
        <f ca="1">IF($C354="","",INDEX(INDIRECT("MCDAScores_SEA_"&amp;$C354),MATCH('SEA Input'!E358,INDIRECT("SEAScore_"&amp;$C354),0),MATCH(E$3,SEACats,0)))</f>
        <v/>
      </c>
      <c r="F354" s="266" t="str">
        <f ca="1">IF($C354="","",INDEX(INDIRECT("MCDAScores_SEA_"&amp;$C354),MATCH('SEA Input'!F358,INDIRECT("SEAScore_"&amp;$C354),0),MATCH(F$3,SEACats,0)))</f>
        <v/>
      </c>
      <c r="G354" s="266" t="str">
        <f ca="1">IF($C354="","",INDEX(INDIRECT("MCDAScores_SEA_"&amp;$C354),MATCH('SEA Input'!G358,INDIRECT("SEAScore_"&amp;$C354),0),MATCH(G$3,SEACats,0)))</f>
        <v/>
      </c>
      <c r="H354" s="266" t="str">
        <f ca="1">IF($C354="","",INDEX(INDIRECT("MCDAScores_SEA_"&amp;$C354),MATCH('SEA Input'!H358,INDIRECT("SEAScore_"&amp;$C354),0),MATCH(H$3,SEACats,0)))</f>
        <v/>
      </c>
      <c r="I354" s="266" t="str">
        <f ca="1">IF($C354="","",INDEX(INDIRECT("MCDAScores_SEA_"&amp;$C354),MATCH('SEA Input'!I358,INDIRECT("SEAScore_"&amp;$C354),0),MATCH(I$3,SEACats,0)))</f>
        <v/>
      </c>
      <c r="J354" s="266" t="str">
        <f ca="1">IF($C354="","",INDEX(INDIRECT("MCDAScores_SEA_"&amp;$C354),MATCH('SEA Input'!J358,INDIRECT("SEAScore_"&amp;$C354),0),MATCH(J$3,SEACats,0)))</f>
        <v/>
      </c>
      <c r="K354" s="266" t="str">
        <f ca="1">IF($C354="","",INDEX(INDIRECT("MCDAScores_SEA_"&amp;$C354),MATCH('SEA Input'!K358,INDIRECT("SEAScore_"&amp;$C354),0),MATCH(K$3,SEACats,0)))</f>
        <v/>
      </c>
      <c r="L354" s="266" t="str">
        <f ca="1">IF($C354="","",INDEX(INDIRECT("MCDAScores_SEA_"&amp;$C354),MATCH('SEA Input'!L358,INDIRECT("SEAScore_"&amp;$C354),0),MATCH(L$3,SEACats,0)))</f>
        <v/>
      </c>
      <c r="M354" s="266" t="str">
        <f ca="1">IF($C354="","",INDEX(INDIRECT("MCDAScores_SEA_"&amp;$C354),MATCH('SEA Input'!M358,INDIRECT("SEAScore_"&amp;$C354),0),MATCH(M$3,SEACats,0)))</f>
        <v/>
      </c>
      <c r="N354" s="266" t="str">
        <f ca="1">IF($C354="","",INDEX(INDIRECT("MCDAScores_SEA_"&amp;$C354),MATCH('SEA Input'!N358,INDIRECT("SEAScore_"&amp;$C354),0),MATCH(N$3,SEACats,0)))</f>
        <v/>
      </c>
      <c r="O354" s="266" t="str">
        <f ca="1">IF($C354="","",INDEX(INDIRECT("MCDAScores_SEA_"&amp;$C354),MATCH('SEA Input'!O358,INDIRECT("SEAScore_"&amp;$C354),0),MATCH(O$3,SEACats,0)))</f>
        <v/>
      </c>
      <c r="P354" s="266" t="str">
        <f ca="1">IF($C354="","",INDEX(INDIRECT("MCDAScores_SEA_"&amp;$C354),MATCH('SEA Input'!P358,INDIRECT("SEAScore_"&amp;$C354),0),MATCH(P$3,SEACats,0)))</f>
        <v/>
      </c>
      <c r="Q354" s="266" t="str">
        <f ca="1">IF($C354="","",INDEX(INDIRECT("MCDAScores_SEA_"&amp;$C354),MATCH('SEA Input'!Q358,INDIRECT("SEAScore_"&amp;$C354),0),MATCH(Q$3,SEACats,0)))</f>
        <v/>
      </c>
      <c r="R354" s="266" t="str">
        <f ca="1">IF($C354="","",INDEX(INDIRECT("MCDAScores_SEA_"&amp;$C354),MATCH('SEA Input'!R358,INDIRECT("SEAScore_"&amp;$C354),0),MATCH(R$3,SEACats,0)))</f>
        <v/>
      </c>
      <c r="S354" s="266" t="str">
        <f ca="1">IF($C354="","",INDEX(INDIRECT("MCDAScores_SEA_"&amp;$C354),MATCH('SEA Input'!S358,INDIRECT("SEAScore_"&amp;$C354),0),MATCH(S$3,SEACats,0)))</f>
        <v/>
      </c>
      <c r="T354" s="266" t="str">
        <f ca="1">IF($C354="","",INDEX(INDIRECT("MCDAScores_SEA_"&amp;$C354),MATCH('SEA Input'!T358,INDIRECT("SEAScore_"&amp;$C354),0),MATCH(T$3,SEACats,0)))</f>
        <v/>
      </c>
    </row>
    <row r="355" spans="1:20" s="243" customFormat="1" x14ac:dyDescent="0.25">
      <c r="A355" s="309"/>
      <c r="B355" s="309"/>
      <c r="C355" s="265" t="str">
        <f>IF(B352="","","O_Pos")</f>
        <v/>
      </c>
      <c r="D355" s="266" t="str">
        <f ca="1">IF($C355="","",INDEX(INDIRECT("MCDAScores_SEA_"&amp;$C355),MATCH('SEA Input'!D359,INDIRECT("SEAScore_"&amp;$C355),0),MATCH(D$3,SEACats,0)))</f>
        <v/>
      </c>
      <c r="E355" s="266" t="str">
        <f ca="1">IF($C355="","",INDEX(INDIRECT("MCDAScores_SEA_"&amp;$C355),MATCH('SEA Input'!E359,INDIRECT("SEAScore_"&amp;$C355),0),MATCH(E$3,SEACats,0)))</f>
        <v/>
      </c>
      <c r="F355" s="266" t="str">
        <f ca="1">IF($C355="","",INDEX(INDIRECT("MCDAScores_SEA_"&amp;$C355),MATCH('SEA Input'!F359,INDIRECT("SEAScore_"&amp;$C355),0),MATCH(F$3,SEACats,0)))</f>
        <v/>
      </c>
      <c r="G355" s="266" t="str">
        <f ca="1">IF($C355="","",INDEX(INDIRECT("MCDAScores_SEA_"&amp;$C355),MATCH('SEA Input'!G359,INDIRECT("SEAScore_"&amp;$C355),0),MATCH(G$3,SEACats,0)))</f>
        <v/>
      </c>
      <c r="H355" s="266" t="str">
        <f ca="1">IF($C355="","",INDEX(INDIRECT("MCDAScores_SEA_"&amp;$C355),MATCH('SEA Input'!H359,INDIRECT("SEAScore_"&amp;$C355),0),MATCH(H$3,SEACats,0)))</f>
        <v/>
      </c>
      <c r="I355" s="266" t="str">
        <f ca="1">IF($C355="","",INDEX(INDIRECT("MCDAScores_SEA_"&amp;$C355),MATCH('SEA Input'!I359,INDIRECT("SEAScore_"&amp;$C355),0),MATCH(I$3,SEACats,0)))</f>
        <v/>
      </c>
      <c r="J355" s="266" t="str">
        <f ca="1">IF($C355="","",INDEX(INDIRECT("MCDAScores_SEA_"&amp;$C355),MATCH('SEA Input'!J359,INDIRECT("SEAScore_"&amp;$C355),0),MATCH(J$3,SEACats,0)))</f>
        <v/>
      </c>
      <c r="K355" s="266" t="str">
        <f ca="1">IF($C355="","",INDEX(INDIRECT("MCDAScores_SEA_"&amp;$C355),MATCH('SEA Input'!K359,INDIRECT("SEAScore_"&amp;$C355),0),MATCH(K$3,SEACats,0)))</f>
        <v/>
      </c>
      <c r="L355" s="266" t="str">
        <f ca="1">IF($C355="","",INDEX(INDIRECT("MCDAScores_SEA_"&amp;$C355),MATCH('SEA Input'!L359,INDIRECT("SEAScore_"&amp;$C355),0),MATCH(L$3,SEACats,0)))</f>
        <v/>
      </c>
      <c r="M355" s="266" t="str">
        <f ca="1">IF($C355="","",INDEX(INDIRECT("MCDAScores_SEA_"&amp;$C355),MATCH('SEA Input'!M359,INDIRECT("SEAScore_"&amp;$C355),0),MATCH(M$3,SEACats,0)))</f>
        <v/>
      </c>
      <c r="N355" s="266" t="str">
        <f ca="1">IF($C355="","",INDEX(INDIRECT("MCDAScores_SEA_"&amp;$C355),MATCH('SEA Input'!N359,INDIRECT("SEAScore_"&amp;$C355),0),MATCH(N$3,SEACats,0)))</f>
        <v/>
      </c>
      <c r="O355" s="266" t="str">
        <f ca="1">IF($C355="","",INDEX(INDIRECT("MCDAScores_SEA_"&amp;$C355),MATCH('SEA Input'!O359,INDIRECT("SEAScore_"&amp;$C355),0),MATCH(O$3,SEACats,0)))</f>
        <v/>
      </c>
      <c r="P355" s="266" t="str">
        <f ca="1">IF($C355="","",INDEX(INDIRECT("MCDAScores_SEA_"&amp;$C355),MATCH('SEA Input'!P359,INDIRECT("SEAScore_"&amp;$C355),0),MATCH(P$3,SEACats,0)))</f>
        <v/>
      </c>
      <c r="Q355" s="266" t="str">
        <f ca="1">IF($C355="","",INDEX(INDIRECT("MCDAScores_SEA_"&amp;$C355),MATCH('SEA Input'!Q359,INDIRECT("SEAScore_"&amp;$C355),0),MATCH(Q$3,SEACats,0)))</f>
        <v/>
      </c>
      <c r="R355" s="266" t="str">
        <f ca="1">IF($C355="","",INDEX(INDIRECT("MCDAScores_SEA_"&amp;$C355),MATCH('SEA Input'!R359,INDIRECT("SEAScore_"&amp;$C355),0),MATCH(R$3,SEACats,0)))</f>
        <v/>
      </c>
      <c r="S355" s="266" t="str">
        <f ca="1">IF($C355="","",INDEX(INDIRECT("MCDAScores_SEA_"&amp;$C355),MATCH('SEA Input'!S359,INDIRECT("SEAScore_"&amp;$C355),0),MATCH(S$3,SEACats,0)))</f>
        <v/>
      </c>
      <c r="T355" s="266" t="str">
        <f ca="1">IF($C355="","",INDEX(INDIRECT("MCDAScores_SEA_"&amp;$C355),MATCH('SEA Input'!T359,INDIRECT("SEAScore_"&amp;$C355),0),MATCH(T$3,SEACats,0)))</f>
        <v/>
      </c>
    </row>
    <row r="356" spans="1:20" s="243" customFormat="1" x14ac:dyDescent="0.25">
      <c r="A356" s="308" t="str">
        <f>IF('SEA Input'!C360="","",'SEA Input'!A360)</f>
        <v/>
      </c>
      <c r="B356" s="309" t="str">
        <f>IF('SEA Input'!C360="","",'SEA Input'!C360)</f>
        <v/>
      </c>
      <c r="C356" s="265" t="str">
        <f>IF(B356="","","C_Neg")</f>
        <v/>
      </c>
      <c r="D356" s="266" t="str">
        <f ca="1">IF($C356="","",INDEX(INDIRECT("MCDAScores_SEA_"&amp;$C356),MATCH('SEA Input'!D360,INDIRECT("SEAScore_"&amp;$C356),0),MATCH(D$3,SEACats,0)))</f>
        <v/>
      </c>
      <c r="E356" s="266" t="str">
        <f ca="1">IF($C356="","",INDEX(INDIRECT("MCDAScores_SEA_"&amp;$C356),MATCH('SEA Input'!E360,INDIRECT("SEAScore_"&amp;$C356),0),MATCH(E$3,SEACats,0)))</f>
        <v/>
      </c>
      <c r="F356" s="266" t="str">
        <f ca="1">IF($C356="","",INDEX(INDIRECT("MCDAScores_SEA_"&amp;$C356),MATCH('SEA Input'!F360,INDIRECT("SEAScore_"&amp;$C356),0),MATCH(F$3,SEACats,0)))</f>
        <v/>
      </c>
      <c r="G356" s="266" t="str">
        <f ca="1">IF($C356="","",INDEX(INDIRECT("MCDAScores_SEA_"&amp;$C356),MATCH('SEA Input'!G360,INDIRECT("SEAScore_"&amp;$C356),0),MATCH(G$3,SEACats,0)))</f>
        <v/>
      </c>
      <c r="H356" s="266" t="str">
        <f ca="1">IF($C356="","",INDEX(INDIRECT("MCDAScores_SEA_"&amp;$C356),MATCH('SEA Input'!H360,INDIRECT("SEAScore_"&amp;$C356),0),MATCH(H$3,SEACats,0)))</f>
        <v/>
      </c>
      <c r="I356" s="266" t="str">
        <f ca="1">IF($C356="","",INDEX(INDIRECT("MCDAScores_SEA_"&amp;$C356),MATCH('SEA Input'!I360,INDIRECT("SEAScore_"&amp;$C356),0),MATCH(I$3,SEACats,0)))</f>
        <v/>
      </c>
      <c r="J356" s="266" t="str">
        <f ca="1">IF($C356="","",INDEX(INDIRECT("MCDAScores_SEA_"&amp;$C356),MATCH('SEA Input'!J360,INDIRECT("SEAScore_"&amp;$C356),0),MATCH(J$3,SEACats,0)))</f>
        <v/>
      </c>
      <c r="K356" s="266" t="str">
        <f ca="1">IF($C356="","",INDEX(INDIRECT("MCDAScores_SEA_"&amp;$C356),MATCH('SEA Input'!K360,INDIRECT("SEAScore_"&amp;$C356),0),MATCH(K$3,SEACats,0)))</f>
        <v/>
      </c>
      <c r="L356" s="266" t="str">
        <f ca="1">IF($C356="","",INDEX(INDIRECT("MCDAScores_SEA_"&amp;$C356),MATCH('SEA Input'!L360,INDIRECT("SEAScore_"&amp;$C356),0),MATCH(L$3,SEACats,0)))</f>
        <v/>
      </c>
      <c r="M356" s="266" t="str">
        <f ca="1">IF($C356="","",INDEX(INDIRECT("MCDAScores_SEA_"&amp;$C356),MATCH('SEA Input'!M360,INDIRECT("SEAScore_"&amp;$C356),0),MATCH(M$3,SEACats,0)))</f>
        <v/>
      </c>
      <c r="N356" s="266" t="str">
        <f ca="1">IF($C356="","",INDEX(INDIRECT("MCDAScores_SEA_"&amp;$C356),MATCH('SEA Input'!N360,INDIRECT("SEAScore_"&amp;$C356),0),MATCH(N$3,SEACats,0)))</f>
        <v/>
      </c>
      <c r="O356" s="266" t="str">
        <f ca="1">IF($C356="","",INDEX(INDIRECT("MCDAScores_SEA_"&amp;$C356),MATCH('SEA Input'!O360,INDIRECT("SEAScore_"&amp;$C356),0),MATCH(O$3,SEACats,0)))</f>
        <v/>
      </c>
      <c r="P356" s="266" t="str">
        <f ca="1">IF($C356="","",INDEX(INDIRECT("MCDAScores_SEA_"&amp;$C356),MATCH('SEA Input'!P360,INDIRECT("SEAScore_"&amp;$C356),0),MATCH(P$3,SEACats,0)))</f>
        <v/>
      </c>
      <c r="Q356" s="266" t="str">
        <f ca="1">IF($C356="","",INDEX(INDIRECT("MCDAScores_SEA_"&amp;$C356),MATCH('SEA Input'!Q360,INDIRECT("SEAScore_"&amp;$C356),0),MATCH(Q$3,SEACats,0)))</f>
        <v/>
      </c>
      <c r="R356" s="266" t="str">
        <f ca="1">IF($C356="","",INDEX(INDIRECT("MCDAScores_SEA_"&amp;$C356),MATCH('SEA Input'!R360,INDIRECT("SEAScore_"&amp;$C356),0),MATCH(R$3,SEACats,0)))</f>
        <v/>
      </c>
      <c r="S356" s="266" t="str">
        <f ca="1">IF($C356="","",INDEX(INDIRECT("MCDAScores_SEA_"&amp;$C356),MATCH('SEA Input'!S360,INDIRECT("SEAScore_"&amp;$C356),0),MATCH(S$3,SEACats,0)))</f>
        <v/>
      </c>
      <c r="T356" s="266" t="str">
        <f ca="1">IF($C356="","",INDEX(INDIRECT("MCDAScores_SEA_"&amp;$C356),MATCH('SEA Input'!T360,INDIRECT("SEAScore_"&amp;$C356),0),MATCH(T$3,SEACats,0)))</f>
        <v/>
      </c>
    </row>
    <row r="357" spans="1:20" s="243" customFormat="1" x14ac:dyDescent="0.25">
      <c r="A357" s="309"/>
      <c r="B357" s="309"/>
      <c r="C357" s="265" t="str">
        <f>IF(B356="","","C_Pos")</f>
        <v/>
      </c>
      <c r="D357" s="266" t="str">
        <f ca="1">IF($C357="","",INDEX(INDIRECT("MCDAScores_SEA_"&amp;$C357),MATCH('SEA Input'!D361,INDIRECT("SEAScore_"&amp;$C357),0),MATCH(D$3,SEACats,0)))</f>
        <v/>
      </c>
      <c r="E357" s="266" t="str">
        <f ca="1">IF($C357="","",INDEX(INDIRECT("MCDAScores_SEA_"&amp;$C357),MATCH('SEA Input'!E361,INDIRECT("SEAScore_"&amp;$C357),0),MATCH(E$3,SEACats,0)))</f>
        <v/>
      </c>
      <c r="F357" s="266" t="str">
        <f ca="1">IF($C357="","",INDEX(INDIRECT("MCDAScores_SEA_"&amp;$C357),MATCH('SEA Input'!F361,INDIRECT("SEAScore_"&amp;$C357),0),MATCH(F$3,SEACats,0)))</f>
        <v/>
      </c>
      <c r="G357" s="266" t="str">
        <f ca="1">IF($C357="","",INDEX(INDIRECT("MCDAScores_SEA_"&amp;$C357),MATCH('SEA Input'!G361,INDIRECT("SEAScore_"&amp;$C357),0),MATCH(G$3,SEACats,0)))</f>
        <v/>
      </c>
      <c r="H357" s="266" t="str">
        <f ca="1">IF($C357="","",INDEX(INDIRECT("MCDAScores_SEA_"&amp;$C357),MATCH('SEA Input'!H361,INDIRECT("SEAScore_"&amp;$C357),0),MATCH(H$3,SEACats,0)))</f>
        <v/>
      </c>
      <c r="I357" s="266" t="str">
        <f ca="1">IF($C357="","",INDEX(INDIRECT("MCDAScores_SEA_"&amp;$C357),MATCH('SEA Input'!I361,INDIRECT("SEAScore_"&amp;$C357),0),MATCH(I$3,SEACats,0)))</f>
        <v/>
      </c>
      <c r="J357" s="266" t="str">
        <f ca="1">IF($C357="","",INDEX(INDIRECT("MCDAScores_SEA_"&amp;$C357),MATCH('SEA Input'!J361,INDIRECT("SEAScore_"&amp;$C357),0),MATCH(J$3,SEACats,0)))</f>
        <v/>
      </c>
      <c r="K357" s="266" t="str">
        <f ca="1">IF($C357="","",INDEX(INDIRECT("MCDAScores_SEA_"&amp;$C357),MATCH('SEA Input'!K361,INDIRECT("SEAScore_"&amp;$C357),0),MATCH(K$3,SEACats,0)))</f>
        <v/>
      </c>
      <c r="L357" s="266" t="str">
        <f ca="1">IF($C357="","",INDEX(INDIRECT("MCDAScores_SEA_"&amp;$C357),MATCH('SEA Input'!L361,INDIRECT("SEAScore_"&amp;$C357),0),MATCH(L$3,SEACats,0)))</f>
        <v/>
      </c>
      <c r="M357" s="266" t="str">
        <f ca="1">IF($C357="","",INDEX(INDIRECT("MCDAScores_SEA_"&amp;$C357),MATCH('SEA Input'!M361,INDIRECT("SEAScore_"&amp;$C357),0),MATCH(M$3,SEACats,0)))</f>
        <v/>
      </c>
      <c r="N357" s="266" t="str">
        <f ca="1">IF($C357="","",INDEX(INDIRECT("MCDAScores_SEA_"&amp;$C357),MATCH('SEA Input'!N361,INDIRECT("SEAScore_"&amp;$C357),0),MATCH(N$3,SEACats,0)))</f>
        <v/>
      </c>
      <c r="O357" s="266" t="str">
        <f ca="1">IF($C357="","",INDEX(INDIRECT("MCDAScores_SEA_"&amp;$C357),MATCH('SEA Input'!O361,INDIRECT("SEAScore_"&amp;$C357),0),MATCH(O$3,SEACats,0)))</f>
        <v/>
      </c>
      <c r="P357" s="266" t="str">
        <f ca="1">IF($C357="","",INDEX(INDIRECT("MCDAScores_SEA_"&amp;$C357),MATCH('SEA Input'!P361,INDIRECT("SEAScore_"&amp;$C357),0),MATCH(P$3,SEACats,0)))</f>
        <v/>
      </c>
      <c r="Q357" s="266" t="str">
        <f ca="1">IF($C357="","",INDEX(INDIRECT("MCDAScores_SEA_"&amp;$C357),MATCH('SEA Input'!Q361,INDIRECT("SEAScore_"&amp;$C357),0),MATCH(Q$3,SEACats,0)))</f>
        <v/>
      </c>
      <c r="R357" s="266" t="str">
        <f ca="1">IF($C357="","",INDEX(INDIRECT("MCDAScores_SEA_"&amp;$C357),MATCH('SEA Input'!R361,INDIRECT("SEAScore_"&amp;$C357),0),MATCH(R$3,SEACats,0)))</f>
        <v/>
      </c>
      <c r="S357" s="266" t="str">
        <f ca="1">IF($C357="","",INDEX(INDIRECT("MCDAScores_SEA_"&amp;$C357),MATCH('SEA Input'!S361,INDIRECT("SEAScore_"&amp;$C357),0),MATCH(S$3,SEACats,0)))</f>
        <v/>
      </c>
      <c r="T357" s="266" t="str">
        <f ca="1">IF($C357="","",INDEX(INDIRECT("MCDAScores_SEA_"&amp;$C357),MATCH('SEA Input'!T361,INDIRECT("SEAScore_"&amp;$C357),0),MATCH(T$3,SEACats,0)))</f>
        <v/>
      </c>
    </row>
    <row r="358" spans="1:20" s="243" customFormat="1" x14ac:dyDescent="0.25">
      <c r="A358" s="309"/>
      <c r="B358" s="309"/>
      <c r="C358" s="265" t="str">
        <f>IF(B356="","","O_Neg")</f>
        <v/>
      </c>
      <c r="D358" s="266" t="str">
        <f ca="1">IF($C358="","",INDEX(INDIRECT("MCDAScores_SEA_"&amp;$C358),MATCH('SEA Input'!D362,INDIRECT("SEAScore_"&amp;$C358),0),MATCH(D$3,SEACats,0)))</f>
        <v/>
      </c>
      <c r="E358" s="266" t="str">
        <f ca="1">IF($C358="","",INDEX(INDIRECT("MCDAScores_SEA_"&amp;$C358),MATCH('SEA Input'!E362,INDIRECT("SEAScore_"&amp;$C358),0),MATCH(E$3,SEACats,0)))</f>
        <v/>
      </c>
      <c r="F358" s="266" t="str">
        <f ca="1">IF($C358="","",INDEX(INDIRECT("MCDAScores_SEA_"&amp;$C358),MATCH('SEA Input'!F362,INDIRECT("SEAScore_"&amp;$C358),0),MATCH(F$3,SEACats,0)))</f>
        <v/>
      </c>
      <c r="G358" s="266" t="str">
        <f ca="1">IF($C358="","",INDEX(INDIRECT("MCDAScores_SEA_"&amp;$C358),MATCH('SEA Input'!G362,INDIRECT("SEAScore_"&amp;$C358),0),MATCH(G$3,SEACats,0)))</f>
        <v/>
      </c>
      <c r="H358" s="266" t="str">
        <f ca="1">IF($C358="","",INDEX(INDIRECT("MCDAScores_SEA_"&amp;$C358),MATCH('SEA Input'!H362,INDIRECT("SEAScore_"&amp;$C358),0),MATCH(H$3,SEACats,0)))</f>
        <v/>
      </c>
      <c r="I358" s="266" t="str">
        <f ca="1">IF($C358="","",INDEX(INDIRECT("MCDAScores_SEA_"&amp;$C358),MATCH('SEA Input'!I362,INDIRECT("SEAScore_"&amp;$C358),0),MATCH(I$3,SEACats,0)))</f>
        <v/>
      </c>
      <c r="J358" s="266" t="str">
        <f ca="1">IF($C358="","",INDEX(INDIRECT("MCDAScores_SEA_"&amp;$C358),MATCH('SEA Input'!J362,INDIRECT("SEAScore_"&amp;$C358),0),MATCH(J$3,SEACats,0)))</f>
        <v/>
      </c>
      <c r="K358" s="266" t="str">
        <f ca="1">IF($C358="","",INDEX(INDIRECT("MCDAScores_SEA_"&amp;$C358),MATCH('SEA Input'!K362,INDIRECT("SEAScore_"&amp;$C358),0),MATCH(K$3,SEACats,0)))</f>
        <v/>
      </c>
      <c r="L358" s="266" t="str">
        <f ca="1">IF($C358="","",INDEX(INDIRECT("MCDAScores_SEA_"&amp;$C358),MATCH('SEA Input'!L362,INDIRECT("SEAScore_"&amp;$C358),0),MATCH(L$3,SEACats,0)))</f>
        <v/>
      </c>
      <c r="M358" s="266" t="str">
        <f ca="1">IF($C358="","",INDEX(INDIRECT("MCDAScores_SEA_"&amp;$C358),MATCH('SEA Input'!M362,INDIRECT("SEAScore_"&amp;$C358),0),MATCH(M$3,SEACats,0)))</f>
        <v/>
      </c>
      <c r="N358" s="266" t="str">
        <f ca="1">IF($C358="","",INDEX(INDIRECT("MCDAScores_SEA_"&amp;$C358),MATCH('SEA Input'!N362,INDIRECT("SEAScore_"&amp;$C358),0),MATCH(N$3,SEACats,0)))</f>
        <v/>
      </c>
      <c r="O358" s="266" t="str">
        <f ca="1">IF($C358="","",INDEX(INDIRECT("MCDAScores_SEA_"&amp;$C358),MATCH('SEA Input'!O362,INDIRECT("SEAScore_"&amp;$C358),0),MATCH(O$3,SEACats,0)))</f>
        <v/>
      </c>
      <c r="P358" s="266" t="str">
        <f ca="1">IF($C358="","",INDEX(INDIRECT("MCDAScores_SEA_"&amp;$C358),MATCH('SEA Input'!P362,INDIRECT("SEAScore_"&amp;$C358),0),MATCH(P$3,SEACats,0)))</f>
        <v/>
      </c>
      <c r="Q358" s="266" t="str">
        <f ca="1">IF($C358="","",INDEX(INDIRECT("MCDAScores_SEA_"&amp;$C358),MATCH('SEA Input'!Q362,INDIRECT("SEAScore_"&amp;$C358),0),MATCH(Q$3,SEACats,0)))</f>
        <v/>
      </c>
      <c r="R358" s="266" t="str">
        <f ca="1">IF($C358="","",INDEX(INDIRECT("MCDAScores_SEA_"&amp;$C358),MATCH('SEA Input'!R362,INDIRECT("SEAScore_"&amp;$C358),0),MATCH(R$3,SEACats,0)))</f>
        <v/>
      </c>
      <c r="S358" s="266" t="str">
        <f ca="1">IF($C358="","",INDEX(INDIRECT("MCDAScores_SEA_"&amp;$C358),MATCH('SEA Input'!S362,INDIRECT("SEAScore_"&amp;$C358),0),MATCH(S$3,SEACats,0)))</f>
        <v/>
      </c>
      <c r="T358" s="266" t="str">
        <f ca="1">IF($C358="","",INDEX(INDIRECT("MCDAScores_SEA_"&amp;$C358),MATCH('SEA Input'!T362,INDIRECT("SEAScore_"&amp;$C358),0),MATCH(T$3,SEACats,0)))</f>
        <v/>
      </c>
    </row>
    <row r="359" spans="1:20" s="243" customFormat="1" x14ac:dyDescent="0.25">
      <c r="A359" s="309"/>
      <c r="B359" s="309"/>
      <c r="C359" s="265" t="str">
        <f>IF(B356="","","O_Pos")</f>
        <v/>
      </c>
      <c r="D359" s="266" t="str">
        <f ca="1">IF($C359="","",INDEX(INDIRECT("MCDAScores_SEA_"&amp;$C359),MATCH('SEA Input'!D363,INDIRECT("SEAScore_"&amp;$C359),0),MATCH(D$3,SEACats,0)))</f>
        <v/>
      </c>
      <c r="E359" s="266" t="str">
        <f ca="1">IF($C359="","",INDEX(INDIRECT("MCDAScores_SEA_"&amp;$C359),MATCH('SEA Input'!E363,INDIRECT("SEAScore_"&amp;$C359),0),MATCH(E$3,SEACats,0)))</f>
        <v/>
      </c>
      <c r="F359" s="266" t="str">
        <f ca="1">IF($C359="","",INDEX(INDIRECT("MCDAScores_SEA_"&amp;$C359),MATCH('SEA Input'!F363,INDIRECT("SEAScore_"&amp;$C359),0),MATCH(F$3,SEACats,0)))</f>
        <v/>
      </c>
      <c r="G359" s="266" t="str">
        <f ca="1">IF($C359="","",INDEX(INDIRECT("MCDAScores_SEA_"&amp;$C359),MATCH('SEA Input'!G363,INDIRECT("SEAScore_"&amp;$C359),0),MATCH(G$3,SEACats,0)))</f>
        <v/>
      </c>
      <c r="H359" s="266" t="str">
        <f ca="1">IF($C359="","",INDEX(INDIRECT("MCDAScores_SEA_"&amp;$C359),MATCH('SEA Input'!H363,INDIRECT("SEAScore_"&amp;$C359),0),MATCH(H$3,SEACats,0)))</f>
        <v/>
      </c>
      <c r="I359" s="266" t="str">
        <f ca="1">IF($C359="","",INDEX(INDIRECT("MCDAScores_SEA_"&amp;$C359),MATCH('SEA Input'!I363,INDIRECT("SEAScore_"&amp;$C359),0),MATCH(I$3,SEACats,0)))</f>
        <v/>
      </c>
      <c r="J359" s="266" t="str">
        <f ca="1">IF($C359="","",INDEX(INDIRECT("MCDAScores_SEA_"&amp;$C359),MATCH('SEA Input'!J363,INDIRECT("SEAScore_"&amp;$C359),0),MATCH(J$3,SEACats,0)))</f>
        <v/>
      </c>
      <c r="K359" s="266" t="str">
        <f ca="1">IF($C359="","",INDEX(INDIRECT("MCDAScores_SEA_"&amp;$C359),MATCH('SEA Input'!K363,INDIRECT("SEAScore_"&amp;$C359),0),MATCH(K$3,SEACats,0)))</f>
        <v/>
      </c>
      <c r="L359" s="266" t="str">
        <f ca="1">IF($C359="","",INDEX(INDIRECT("MCDAScores_SEA_"&amp;$C359),MATCH('SEA Input'!L363,INDIRECT("SEAScore_"&amp;$C359),0),MATCH(L$3,SEACats,0)))</f>
        <v/>
      </c>
      <c r="M359" s="266" t="str">
        <f ca="1">IF($C359="","",INDEX(INDIRECT("MCDAScores_SEA_"&amp;$C359),MATCH('SEA Input'!M363,INDIRECT("SEAScore_"&amp;$C359),0),MATCH(M$3,SEACats,0)))</f>
        <v/>
      </c>
      <c r="N359" s="266" t="str">
        <f ca="1">IF($C359="","",INDEX(INDIRECT("MCDAScores_SEA_"&amp;$C359),MATCH('SEA Input'!N363,INDIRECT("SEAScore_"&amp;$C359),0),MATCH(N$3,SEACats,0)))</f>
        <v/>
      </c>
      <c r="O359" s="266" t="str">
        <f ca="1">IF($C359="","",INDEX(INDIRECT("MCDAScores_SEA_"&amp;$C359),MATCH('SEA Input'!O363,INDIRECT("SEAScore_"&amp;$C359),0),MATCH(O$3,SEACats,0)))</f>
        <v/>
      </c>
      <c r="P359" s="266" t="str">
        <f ca="1">IF($C359="","",INDEX(INDIRECT("MCDAScores_SEA_"&amp;$C359),MATCH('SEA Input'!P363,INDIRECT("SEAScore_"&amp;$C359),0),MATCH(P$3,SEACats,0)))</f>
        <v/>
      </c>
      <c r="Q359" s="266" t="str">
        <f ca="1">IF($C359="","",INDEX(INDIRECT("MCDAScores_SEA_"&amp;$C359),MATCH('SEA Input'!Q363,INDIRECT("SEAScore_"&amp;$C359),0),MATCH(Q$3,SEACats,0)))</f>
        <v/>
      </c>
      <c r="R359" s="266" t="str">
        <f ca="1">IF($C359="","",INDEX(INDIRECT("MCDAScores_SEA_"&amp;$C359),MATCH('SEA Input'!R363,INDIRECT("SEAScore_"&amp;$C359),0),MATCH(R$3,SEACats,0)))</f>
        <v/>
      </c>
      <c r="S359" s="266" t="str">
        <f ca="1">IF($C359="","",INDEX(INDIRECT("MCDAScores_SEA_"&amp;$C359),MATCH('SEA Input'!S363,INDIRECT("SEAScore_"&amp;$C359),0),MATCH(S$3,SEACats,0)))</f>
        <v/>
      </c>
      <c r="T359" s="266" t="str">
        <f ca="1">IF($C359="","",INDEX(INDIRECT("MCDAScores_SEA_"&amp;$C359),MATCH('SEA Input'!T363,INDIRECT("SEAScore_"&amp;$C359),0),MATCH(T$3,SEACats,0)))</f>
        <v/>
      </c>
    </row>
    <row r="360" spans="1:20" s="243" customFormat="1" x14ac:dyDescent="0.25">
      <c r="A360" s="308" t="str">
        <f>IF('SEA Input'!C364="","",'SEA Input'!A364)</f>
        <v/>
      </c>
      <c r="B360" s="309" t="str">
        <f>IF('SEA Input'!C364="","",'SEA Input'!C364)</f>
        <v/>
      </c>
      <c r="C360" s="265" t="str">
        <f>IF(B360="","","C_Neg")</f>
        <v/>
      </c>
      <c r="D360" s="266" t="str">
        <f ca="1">IF($C360="","",INDEX(INDIRECT("MCDAScores_SEA_"&amp;$C360),MATCH('SEA Input'!D364,INDIRECT("SEAScore_"&amp;$C360),0),MATCH(D$3,SEACats,0)))</f>
        <v/>
      </c>
      <c r="E360" s="266" t="str">
        <f ca="1">IF($C360="","",INDEX(INDIRECT("MCDAScores_SEA_"&amp;$C360),MATCH('SEA Input'!E364,INDIRECT("SEAScore_"&amp;$C360),0),MATCH(E$3,SEACats,0)))</f>
        <v/>
      </c>
      <c r="F360" s="266" t="str">
        <f ca="1">IF($C360="","",INDEX(INDIRECT("MCDAScores_SEA_"&amp;$C360),MATCH('SEA Input'!F364,INDIRECT("SEAScore_"&amp;$C360),0),MATCH(F$3,SEACats,0)))</f>
        <v/>
      </c>
      <c r="G360" s="266" t="str">
        <f ca="1">IF($C360="","",INDEX(INDIRECT("MCDAScores_SEA_"&amp;$C360),MATCH('SEA Input'!G364,INDIRECT("SEAScore_"&amp;$C360),0),MATCH(G$3,SEACats,0)))</f>
        <v/>
      </c>
      <c r="H360" s="266" t="str">
        <f ca="1">IF($C360="","",INDEX(INDIRECT("MCDAScores_SEA_"&amp;$C360),MATCH('SEA Input'!H364,INDIRECT("SEAScore_"&amp;$C360),0),MATCH(H$3,SEACats,0)))</f>
        <v/>
      </c>
      <c r="I360" s="266" t="str">
        <f ca="1">IF($C360="","",INDEX(INDIRECT("MCDAScores_SEA_"&amp;$C360),MATCH('SEA Input'!I364,INDIRECT("SEAScore_"&amp;$C360),0),MATCH(I$3,SEACats,0)))</f>
        <v/>
      </c>
      <c r="J360" s="266" t="str">
        <f ca="1">IF($C360="","",INDEX(INDIRECT("MCDAScores_SEA_"&amp;$C360),MATCH('SEA Input'!J364,INDIRECT("SEAScore_"&amp;$C360),0),MATCH(J$3,SEACats,0)))</f>
        <v/>
      </c>
      <c r="K360" s="266" t="str">
        <f ca="1">IF($C360="","",INDEX(INDIRECT("MCDAScores_SEA_"&amp;$C360),MATCH('SEA Input'!K364,INDIRECT("SEAScore_"&amp;$C360),0),MATCH(K$3,SEACats,0)))</f>
        <v/>
      </c>
      <c r="L360" s="266" t="str">
        <f ca="1">IF($C360="","",INDEX(INDIRECT("MCDAScores_SEA_"&amp;$C360),MATCH('SEA Input'!L364,INDIRECT("SEAScore_"&amp;$C360),0),MATCH(L$3,SEACats,0)))</f>
        <v/>
      </c>
      <c r="M360" s="266" t="str">
        <f ca="1">IF($C360="","",INDEX(INDIRECT("MCDAScores_SEA_"&amp;$C360),MATCH('SEA Input'!M364,INDIRECT("SEAScore_"&amp;$C360),0),MATCH(M$3,SEACats,0)))</f>
        <v/>
      </c>
      <c r="N360" s="266" t="str">
        <f ca="1">IF($C360="","",INDEX(INDIRECT("MCDAScores_SEA_"&amp;$C360),MATCH('SEA Input'!N364,INDIRECT("SEAScore_"&amp;$C360),0),MATCH(N$3,SEACats,0)))</f>
        <v/>
      </c>
      <c r="O360" s="266" t="str">
        <f ca="1">IF($C360="","",INDEX(INDIRECT("MCDAScores_SEA_"&amp;$C360),MATCH('SEA Input'!O364,INDIRECT("SEAScore_"&amp;$C360),0),MATCH(O$3,SEACats,0)))</f>
        <v/>
      </c>
      <c r="P360" s="266" t="str">
        <f ca="1">IF($C360="","",INDEX(INDIRECT("MCDAScores_SEA_"&amp;$C360),MATCH('SEA Input'!P364,INDIRECT("SEAScore_"&amp;$C360),0),MATCH(P$3,SEACats,0)))</f>
        <v/>
      </c>
      <c r="Q360" s="266" t="str">
        <f ca="1">IF($C360="","",INDEX(INDIRECT("MCDAScores_SEA_"&amp;$C360),MATCH('SEA Input'!Q364,INDIRECT("SEAScore_"&amp;$C360),0),MATCH(Q$3,SEACats,0)))</f>
        <v/>
      </c>
      <c r="R360" s="266" t="str">
        <f ca="1">IF($C360="","",INDEX(INDIRECT("MCDAScores_SEA_"&amp;$C360),MATCH('SEA Input'!R364,INDIRECT("SEAScore_"&amp;$C360),0),MATCH(R$3,SEACats,0)))</f>
        <v/>
      </c>
      <c r="S360" s="266" t="str">
        <f ca="1">IF($C360="","",INDEX(INDIRECT("MCDAScores_SEA_"&amp;$C360),MATCH('SEA Input'!S364,INDIRECT("SEAScore_"&amp;$C360),0),MATCH(S$3,SEACats,0)))</f>
        <v/>
      </c>
      <c r="T360" s="266" t="str">
        <f ca="1">IF($C360="","",INDEX(INDIRECT("MCDAScores_SEA_"&amp;$C360),MATCH('SEA Input'!T364,INDIRECT("SEAScore_"&amp;$C360),0),MATCH(T$3,SEACats,0)))</f>
        <v/>
      </c>
    </row>
    <row r="361" spans="1:20" s="243" customFormat="1" x14ac:dyDescent="0.25">
      <c r="A361" s="309"/>
      <c r="B361" s="309"/>
      <c r="C361" s="265" t="str">
        <f>IF(B360="","","C_Pos")</f>
        <v/>
      </c>
      <c r="D361" s="266" t="str">
        <f ca="1">IF($C361="","",INDEX(INDIRECT("MCDAScores_SEA_"&amp;$C361),MATCH('SEA Input'!D365,INDIRECT("SEAScore_"&amp;$C361),0),MATCH(D$3,SEACats,0)))</f>
        <v/>
      </c>
      <c r="E361" s="266" t="str">
        <f ca="1">IF($C361="","",INDEX(INDIRECT("MCDAScores_SEA_"&amp;$C361),MATCH('SEA Input'!E365,INDIRECT("SEAScore_"&amp;$C361),0),MATCH(E$3,SEACats,0)))</f>
        <v/>
      </c>
      <c r="F361" s="266" t="str">
        <f ca="1">IF($C361="","",INDEX(INDIRECT("MCDAScores_SEA_"&amp;$C361),MATCH('SEA Input'!F365,INDIRECT("SEAScore_"&amp;$C361),0),MATCH(F$3,SEACats,0)))</f>
        <v/>
      </c>
      <c r="G361" s="266" t="str">
        <f ca="1">IF($C361="","",INDEX(INDIRECT("MCDAScores_SEA_"&amp;$C361),MATCH('SEA Input'!G365,INDIRECT("SEAScore_"&amp;$C361),0),MATCH(G$3,SEACats,0)))</f>
        <v/>
      </c>
      <c r="H361" s="266" t="str">
        <f ca="1">IF($C361="","",INDEX(INDIRECT("MCDAScores_SEA_"&amp;$C361),MATCH('SEA Input'!H365,INDIRECT("SEAScore_"&amp;$C361),0),MATCH(H$3,SEACats,0)))</f>
        <v/>
      </c>
      <c r="I361" s="266" t="str">
        <f ca="1">IF($C361="","",INDEX(INDIRECT("MCDAScores_SEA_"&amp;$C361),MATCH('SEA Input'!I365,INDIRECT("SEAScore_"&amp;$C361),0),MATCH(I$3,SEACats,0)))</f>
        <v/>
      </c>
      <c r="J361" s="266" t="str">
        <f ca="1">IF($C361="","",INDEX(INDIRECT("MCDAScores_SEA_"&amp;$C361),MATCH('SEA Input'!J365,INDIRECT("SEAScore_"&amp;$C361),0),MATCH(J$3,SEACats,0)))</f>
        <v/>
      </c>
      <c r="K361" s="266" t="str">
        <f ca="1">IF($C361="","",INDEX(INDIRECT("MCDAScores_SEA_"&amp;$C361),MATCH('SEA Input'!K365,INDIRECT("SEAScore_"&amp;$C361),0),MATCH(K$3,SEACats,0)))</f>
        <v/>
      </c>
      <c r="L361" s="266" t="str">
        <f ca="1">IF($C361="","",INDEX(INDIRECT("MCDAScores_SEA_"&amp;$C361),MATCH('SEA Input'!L365,INDIRECT("SEAScore_"&amp;$C361),0),MATCH(L$3,SEACats,0)))</f>
        <v/>
      </c>
      <c r="M361" s="266" t="str">
        <f ca="1">IF($C361="","",INDEX(INDIRECT("MCDAScores_SEA_"&amp;$C361),MATCH('SEA Input'!M365,INDIRECT("SEAScore_"&amp;$C361),0),MATCH(M$3,SEACats,0)))</f>
        <v/>
      </c>
      <c r="N361" s="266" t="str">
        <f ca="1">IF($C361="","",INDEX(INDIRECT("MCDAScores_SEA_"&amp;$C361),MATCH('SEA Input'!N365,INDIRECT("SEAScore_"&amp;$C361),0),MATCH(N$3,SEACats,0)))</f>
        <v/>
      </c>
      <c r="O361" s="266" t="str">
        <f ca="1">IF($C361="","",INDEX(INDIRECT("MCDAScores_SEA_"&amp;$C361),MATCH('SEA Input'!O365,INDIRECT("SEAScore_"&amp;$C361),0),MATCH(O$3,SEACats,0)))</f>
        <v/>
      </c>
      <c r="P361" s="266" t="str">
        <f ca="1">IF($C361="","",INDEX(INDIRECT("MCDAScores_SEA_"&amp;$C361),MATCH('SEA Input'!P365,INDIRECT("SEAScore_"&amp;$C361),0),MATCH(P$3,SEACats,0)))</f>
        <v/>
      </c>
      <c r="Q361" s="266" t="str">
        <f ca="1">IF($C361="","",INDEX(INDIRECT("MCDAScores_SEA_"&amp;$C361),MATCH('SEA Input'!Q365,INDIRECT("SEAScore_"&amp;$C361),0),MATCH(Q$3,SEACats,0)))</f>
        <v/>
      </c>
      <c r="R361" s="266" t="str">
        <f ca="1">IF($C361="","",INDEX(INDIRECT("MCDAScores_SEA_"&amp;$C361),MATCH('SEA Input'!R365,INDIRECT("SEAScore_"&amp;$C361),0),MATCH(R$3,SEACats,0)))</f>
        <v/>
      </c>
      <c r="S361" s="266" t="str">
        <f ca="1">IF($C361="","",INDEX(INDIRECT("MCDAScores_SEA_"&amp;$C361),MATCH('SEA Input'!S365,INDIRECT("SEAScore_"&amp;$C361),0),MATCH(S$3,SEACats,0)))</f>
        <v/>
      </c>
      <c r="T361" s="266" t="str">
        <f ca="1">IF($C361="","",INDEX(INDIRECT("MCDAScores_SEA_"&amp;$C361),MATCH('SEA Input'!T365,INDIRECT("SEAScore_"&amp;$C361),0),MATCH(T$3,SEACats,0)))</f>
        <v/>
      </c>
    </row>
    <row r="362" spans="1:20" s="243" customFormat="1" x14ac:dyDescent="0.25">
      <c r="A362" s="309"/>
      <c r="B362" s="309"/>
      <c r="C362" s="265" t="str">
        <f>IF(B360="","","O_Neg")</f>
        <v/>
      </c>
      <c r="D362" s="266" t="str">
        <f ca="1">IF($C362="","",INDEX(INDIRECT("MCDAScores_SEA_"&amp;$C362),MATCH('SEA Input'!D366,INDIRECT("SEAScore_"&amp;$C362),0),MATCH(D$3,SEACats,0)))</f>
        <v/>
      </c>
      <c r="E362" s="266" t="str">
        <f ca="1">IF($C362="","",INDEX(INDIRECT("MCDAScores_SEA_"&amp;$C362),MATCH('SEA Input'!E366,INDIRECT("SEAScore_"&amp;$C362),0),MATCH(E$3,SEACats,0)))</f>
        <v/>
      </c>
      <c r="F362" s="266" t="str">
        <f ca="1">IF($C362="","",INDEX(INDIRECT("MCDAScores_SEA_"&amp;$C362),MATCH('SEA Input'!F366,INDIRECT("SEAScore_"&amp;$C362),0),MATCH(F$3,SEACats,0)))</f>
        <v/>
      </c>
      <c r="G362" s="266" t="str">
        <f ca="1">IF($C362="","",INDEX(INDIRECT("MCDAScores_SEA_"&amp;$C362),MATCH('SEA Input'!G366,INDIRECT("SEAScore_"&amp;$C362),0),MATCH(G$3,SEACats,0)))</f>
        <v/>
      </c>
      <c r="H362" s="266" t="str">
        <f ca="1">IF($C362="","",INDEX(INDIRECT("MCDAScores_SEA_"&amp;$C362),MATCH('SEA Input'!H366,INDIRECT("SEAScore_"&amp;$C362),0),MATCH(H$3,SEACats,0)))</f>
        <v/>
      </c>
      <c r="I362" s="266" t="str">
        <f ca="1">IF($C362="","",INDEX(INDIRECT("MCDAScores_SEA_"&amp;$C362),MATCH('SEA Input'!I366,INDIRECT("SEAScore_"&amp;$C362),0),MATCH(I$3,SEACats,0)))</f>
        <v/>
      </c>
      <c r="J362" s="266" t="str">
        <f ca="1">IF($C362="","",INDEX(INDIRECT("MCDAScores_SEA_"&amp;$C362),MATCH('SEA Input'!J366,INDIRECT("SEAScore_"&amp;$C362),0),MATCH(J$3,SEACats,0)))</f>
        <v/>
      </c>
      <c r="K362" s="266" t="str">
        <f ca="1">IF($C362="","",INDEX(INDIRECT("MCDAScores_SEA_"&amp;$C362),MATCH('SEA Input'!K366,INDIRECT("SEAScore_"&amp;$C362),0),MATCH(K$3,SEACats,0)))</f>
        <v/>
      </c>
      <c r="L362" s="266" t="str">
        <f ca="1">IF($C362="","",INDEX(INDIRECT("MCDAScores_SEA_"&amp;$C362),MATCH('SEA Input'!L366,INDIRECT("SEAScore_"&amp;$C362),0),MATCH(L$3,SEACats,0)))</f>
        <v/>
      </c>
      <c r="M362" s="266" t="str">
        <f ca="1">IF($C362="","",INDEX(INDIRECT("MCDAScores_SEA_"&amp;$C362),MATCH('SEA Input'!M366,INDIRECT("SEAScore_"&amp;$C362),0),MATCH(M$3,SEACats,0)))</f>
        <v/>
      </c>
      <c r="N362" s="266" t="str">
        <f ca="1">IF($C362="","",INDEX(INDIRECT("MCDAScores_SEA_"&amp;$C362),MATCH('SEA Input'!N366,INDIRECT("SEAScore_"&amp;$C362),0),MATCH(N$3,SEACats,0)))</f>
        <v/>
      </c>
      <c r="O362" s="266" t="str">
        <f ca="1">IF($C362="","",INDEX(INDIRECT("MCDAScores_SEA_"&amp;$C362),MATCH('SEA Input'!O366,INDIRECT("SEAScore_"&amp;$C362),0),MATCH(O$3,SEACats,0)))</f>
        <v/>
      </c>
      <c r="P362" s="266" t="str">
        <f ca="1">IF($C362="","",INDEX(INDIRECT("MCDAScores_SEA_"&amp;$C362),MATCH('SEA Input'!P366,INDIRECT("SEAScore_"&amp;$C362),0),MATCH(P$3,SEACats,0)))</f>
        <v/>
      </c>
      <c r="Q362" s="266" t="str">
        <f ca="1">IF($C362="","",INDEX(INDIRECT("MCDAScores_SEA_"&amp;$C362),MATCH('SEA Input'!Q366,INDIRECT("SEAScore_"&amp;$C362),0),MATCH(Q$3,SEACats,0)))</f>
        <v/>
      </c>
      <c r="R362" s="266" t="str">
        <f ca="1">IF($C362="","",INDEX(INDIRECT("MCDAScores_SEA_"&amp;$C362),MATCH('SEA Input'!R366,INDIRECT("SEAScore_"&amp;$C362),0),MATCH(R$3,SEACats,0)))</f>
        <v/>
      </c>
      <c r="S362" s="266" t="str">
        <f ca="1">IF($C362="","",INDEX(INDIRECT("MCDAScores_SEA_"&amp;$C362),MATCH('SEA Input'!S366,INDIRECT("SEAScore_"&amp;$C362),0),MATCH(S$3,SEACats,0)))</f>
        <v/>
      </c>
      <c r="T362" s="266" t="str">
        <f ca="1">IF($C362="","",INDEX(INDIRECT("MCDAScores_SEA_"&amp;$C362),MATCH('SEA Input'!T366,INDIRECT("SEAScore_"&amp;$C362),0),MATCH(T$3,SEACats,0)))</f>
        <v/>
      </c>
    </row>
    <row r="363" spans="1:20" s="243" customFormat="1" x14ac:dyDescent="0.25">
      <c r="A363" s="309"/>
      <c r="B363" s="309"/>
      <c r="C363" s="265" t="str">
        <f>IF(B360="","","O_Pos")</f>
        <v/>
      </c>
      <c r="D363" s="266" t="str">
        <f ca="1">IF($C363="","",INDEX(INDIRECT("MCDAScores_SEA_"&amp;$C363),MATCH('SEA Input'!D367,INDIRECT("SEAScore_"&amp;$C363),0),MATCH(D$3,SEACats,0)))</f>
        <v/>
      </c>
      <c r="E363" s="266" t="str">
        <f ca="1">IF($C363="","",INDEX(INDIRECT("MCDAScores_SEA_"&amp;$C363),MATCH('SEA Input'!E367,INDIRECT("SEAScore_"&amp;$C363),0),MATCH(E$3,SEACats,0)))</f>
        <v/>
      </c>
      <c r="F363" s="266" t="str">
        <f ca="1">IF($C363="","",INDEX(INDIRECT("MCDAScores_SEA_"&amp;$C363),MATCH('SEA Input'!F367,INDIRECT("SEAScore_"&amp;$C363),0),MATCH(F$3,SEACats,0)))</f>
        <v/>
      </c>
      <c r="G363" s="266" t="str">
        <f ca="1">IF($C363="","",INDEX(INDIRECT("MCDAScores_SEA_"&amp;$C363),MATCH('SEA Input'!G367,INDIRECT("SEAScore_"&amp;$C363),0),MATCH(G$3,SEACats,0)))</f>
        <v/>
      </c>
      <c r="H363" s="266" t="str">
        <f ca="1">IF($C363="","",INDEX(INDIRECT("MCDAScores_SEA_"&amp;$C363),MATCH('SEA Input'!H367,INDIRECT("SEAScore_"&amp;$C363),0),MATCH(H$3,SEACats,0)))</f>
        <v/>
      </c>
      <c r="I363" s="266" t="str">
        <f ca="1">IF($C363="","",INDEX(INDIRECT("MCDAScores_SEA_"&amp;$C363),MATCH('SEA Input'!I367,INDIRECT("SEAScore_"&amp;$C363),0),MATCH(I$3,SEACats,0)))</f>
        <v/>
      </c>
      <c r="J363" s="266" t="str">
        <f ca="1">IF($C363="","",INDEX(INDIRECT("MCDAScores_SEA_"&amp;$C363),MATCH('SEA Input'!J367,INDIRECT("SEAScore_"&amp;$C363),0),MATCH(J$3,SEACats,0)))</f>
        <v/>
      </c>
      <c r="K363" s="266" t="str">
        <f ca="1">IF($C363="","",INDEX(INDIRECT("MCDAScores_SEA_"&amp;$C363),MATCH('SEA Input'!K367,INDIRECT("SEAScore_"&amp;$C363),0),MATCH(K$3,SEACats,0)))</f>
        <v/>
      </c>
      <c r="L363" s="266" t="str">
        <f ca="1">IF($C363="","",INDEX(INDIRECT("MCDAScores_SEA_"&amp;$C363),MATCH('SEA Input'!L367,INDIRECT("SEAScore_"&amp;$C363),0),MATCH(L$3,SEACats,0)))</f>
        <v/>
      </c>
      <c r="M363" s="266" t="str">
        <f ca="1">IF($C363="","",INDEX(INDIRECT("MCDAScores_SEA_"&amp;$C363),MATCH('SEA Input'!M367,INDIRECT("SEAScore_"&amp;$C363),0),MATCH(M$3,SEACats,0)))</f>
        <v/>
      </c>
      <c r="N363" s="266" t="str">
        <f ca="1">IF($C363="","",INDEX(INDIRECT("MCDAScores_SEA_"&amp;$C363),MATCH('SEA Input'!N367,INDIRECT("SEAScore_"&amp;$C363),0),MATCH(N$3,SEACats,0)))</f>
        <v/>
      </c>
      <c r="O363" s="266" t="str">
        <f ca="1">IF($C363="","",INDEX(INDIRECT("MCDAScores_SEA_"&amp;$C363),MATCH('SEA Input'!O367,INDIRECT("SEAScore_"&amp;$C363),0),MATCH(O$3,SEACats,0)))</f>
        <v/>
      </c>
      <c r="P363" s="266" t="str">
        <f ca="1">IF($C363="","",INDEX(INDIRECT("MCDAScores_SEA_"&amp;$C363),MATCH('SEA Input'!P367,INDIRECT("SEAScore_"&amp;$C363),0),MATCH(P$3,SEACats,0)))</f>
        <v/>
      </c>
      <c r="Q363" s="266" t="str">
        <f ca="1">IF($C363="","",INDEX(INDIRECT("MCDAScores_SEA_"&amp;$C363),MATCH('SEA Input'!Q367,INDIRECT("SEAScore_"&amp;$C363),0),MATCH(Q$3,SEACats,0)))</f>
        <v/>
      </c>
      <c r="R363" s="266" t="str">
        <f ca="1">IF($C363="","",INDEX(INDIRECT("MCDAScores_SEA_"&amp;$C363),MATCH('SEA Input'!R367,INDIRECT("SEAScore_"&amp;$C363),0),MATCH(R$3,SEACats,0)))</f>
        <v/>
      </c>
      <c r="S363" s="266" t="str">
        <f ca="1">IF($C363="","",INDEX(INDIRECT("MCDAScores_SEA_"&amp;$C363),MATCH('SEA Input'!S367,INDIRECT("SEAScore_"&amp;$C363),0),MATCH(S$3,SEACats,0)))</f>
        <v/>
      </c>
      <c r="T363" s="266" t="str">
        <f ca="1">IF($C363="","",INDEX(INDIRECT("MCDAScores_SEA_"&amp;$C363),MATCH('SEA Input'!T367,INDIRECT("SEAScore_"&amp;$C363),0),MATCH(T$3,SEACats,0)))</f>
        <v/>
      </c>
    </row>
    <row r="364" spans="1:20" s="243" customFormat="1" x14ac:dyDescent="0.25">
      <c r="A364" s="308" t="str">
        <f>IF('SEA Input'!C368="","",'SEA Input'!A368)</f>
        <v/>
      </c>
      <c r="B364" s="309" t="str">
        <f>IF('SEA Input'!C368="","",'SEA Input'!C368)</f>
        <v/>
      </c>
      <c r="C364" s="265" t="str">
        <f>IF(B364="","","C_Neg")</f>
        <v/>
      </c>
      <c r="D364" s="266" t="str">
        <f ca="1">IF($C364="","",INDEX(INDIRECT("MCDAScores_SEA_"&amp;$C364),MATCH('SEA Input'!D368,INDIRECT("SEAScore_"&amp;$C364),0),MATCH(D$3,SEACats,0)))</f>
        <v/>
      </c>
      <c r="E364" s="266" t="str">
        <f ca="1">IF($C364="","",INDEX(INDIRECT("MCDAScores_SEA_"&amp;$C364),MATCH('SEA Input'!E368,INDIRECT("SEAScore_"&amp;$C364),0),MATCH(E$3,SEACats,0)))</f>
        <v/>
      </c>
      <c r="F364" s="266" t="str">
        <f ca="1">IF($C364="","",INDEX(INDIRECT("MCDAScores_SEA_"&amp;$C364),MATCH('SEA Input'!F368,INDIRECT("SEAScore_"&amp;$C364),0),MATCH(F$3,SEACats,0)))</f>
        <v/>
      </c>
      <c r="G364" s="266" t="str">
        <f ca="1">IF($C364="","",INDEX(INDIRECT("MCDAScores_SEA_"&amp;$C364),MATCH('SEA Input'!G368,INDIRECT("SEAScore_"&amp;$C364),0),MATCH(G$3,SEACats,0)))</f>
        <v/>
      </c>
      <c r="H364" s="266" t="str">
        <f ca="1">IF($C364="","",INDEX(INDIRECT("MCDAScores_SEA_"&amp;$C364),MATCH('SEA Input'!H368,INDIRECT("SEAScore_"&amp;$C364),0),MATCH(H$3,SEACats,0)))</f>
        <v/>
      </c>
      <c r="I364" s="266" t="str">
        <f ca="1">IF($C364="","",INDEX(INDIRECT("MCDAScores_SEA_"&amp;$C364),MATCH('SEA Input'!I368,INDIRECT("SEAScore_"&amp;$C364),0),MATCH(I$3,SEACats,0)))</f>
        <v/>
      </c>
      <c r="J364" s="266" t="str">
        <f ca="1">IF($C364="","",INDEX(INDIRECT("MCDAScores_SEA_"&amp;$C364),MATCH('SEA Input'!J368,INDIRECT("SEAScore_"&amp;$C364),0),MATCH(J$3,SEACats,0)))</f>
        <v/>
      </c>
      <c r="K364" s="266" t="str">
        <f ca="1">IF($C364="","",INDEX(INDIRECT("MCDAScores_SEA_"&amp;$C364),MATCH('SEA Input'!K368,INDIRECT("SEAScore_"&amp;$C364),0),MATCH(K$3,SEACats,0)))</f>
        <v/>
      </c>
      <c r="L364" s="266" t="str">
        <f ca="1">IF($C364="","",INDEX(INDIRECT("MCDAScores_SEA_"&amp;$C364),MATCH('SEA Input'!L368,INDIRECT("SEAScore_"&amp;$C364),0),MATCH(L$3,SEACats,0)))</f>
        <v/>
      </c>
      <c r="M364" s="266" t="str">
        <f ca="1">IF($C364="","",INDEX(INDIRECT("MCDAScores_SEA_"&amp;$C364),MATCH('SEA Input'!M368,INDIRECT("SEAScore_"&amp;$C364),0),MATCH(M$3,SEACats,0)))</f>
        <v/>
      </c>
      <c r="N364" s="266" t="str">
        <f ca="1">IF($C364="","",INDEX(INDIRECT("MCDAScores_SEA_"&amp;$C364),MATCH('SEA Input'!N368,INDIRECT("SEAScore_"&amp;$C364),0),MATCH(N$3,SEACats,0)))</f>
        <v/>
      </c>
      <c r="O364" s="266" t="str">
        <f ca="1">IF($C364="","",INDEX(INDIRECT("MCDAScores_SEA_"&amp;$C364),MATCH('SEA Input'!O368,INDIRECT("SEAScore_"&amp;$C364),0),MATCH(O$3,SEACats,0)))</f>
        <v/>
      </c>
      <c r="P364" s="266" t="str">
        <f ca="1">IF($C364="","",INDEX(INDIRECT("MCDAScores_SEA_"&amp;$C364),MATCH('SEA Input'!P368,INDIRECT("SEAScore_"&amp;$C364),0),MATCH(P$3,SEACats,0)))</f>
        <v/>
      </c>
      <c r="Q364" s="266" t="str">
        <f ca="1">IF($C364="","",INDEX(INDIRECT("MCDAScores_SEA_"&amp;$C364),MATCH('SEA Input'!Q368,INDIRECT("SEAScore_"&amp;$C364),0),MATCH(Q$3,SEACats,0)))</f>
        <v/>
      </c>
      <c r="R364" s="266" t="str">
        <f ca="1">IF($C364="","",INDEX(INDIRECT("MCDAScores_SEA_"&amp;$C364),MATCH('SEA Input'!R368,INDIRECT("SEAScore_"&amp;$C364),0),MATCH(R$3,SEACats,0)))</f>
        <v/>
      </c>
      <c r="S364" s="266" t="str">
        <f ca="1">IF($C364="","",INDEX(INDIRECT("MCDAScores_SEA_"&amp;$C364),MATCH('SEA Input'!S368,INDIRECT("SEAScore_"&amp;$C364),0),MATCH(S$3,SEACats,0)))</f>
        <v/>
      </c>
      <c r="T364" s="266" t="str">
        <f ca="1">IF($C364="","",INDEX(INDIRECT("MCDAScores_SEA_"&amp;$C364),MATCH('SEA Input'!T368,INDIRECT("SEAScore_"&amp;$C364),0),MATCH(T$3,SEACats,0)))</f>
        <v/>
      </c>
    </row>
    <row r="365" spans="1:20" s="243" customFormat="1" x14ac:dyDescent="0.25">
      <c r="A365" s="309"/>
      <c r="B365" s="309"/>
      <c r="C365" s="265" t="str">
        <f>IF(B364="","","C_Pos")</f>
        <v/>
      </c>
      <c r="D365" s="266" t="str">
        <f ca="1">IF($C365="","",INDEX(INDIRECT("MCDAScores_SEA_"&amp;$C365),MATCH('SEA Input'!D369,INDIRECT("SEAScore_"&amp;$C365),0),MATCH(D$3,SEACats,0)))</f>
        <v/>
      </c>
      <c r="E365" s="266" t="str">
        <f ca="1">IF($C365="","",INDEX(INDIRECT("MCDAScores_SEA_"&amp;$C365),MATCH('SEA Input'!E369,INDIRECT("SEAScore_"&amp;$C365),0),MATCH(E$3,SEACats,0)))</f>
        <v/>
      </c>
      <c r="F365" s="266" t="str">
        <f ca="1">IF($C365="","",INDEX(INDIRECT("MCDAScores_SEA_"&amp;$C365),MATCH('SEA Input'!F369,INDIRECT("SEAScore_"&amp;$C365),0),MATCH(F$3,SEACats,0)))</f>
        <v/>
      </c>
      <c r="G365" s="266" t="str">
        <f ca="1">IF($C365="","",INDEX(INDIRECT("MCDAScores_SEA_"&amp;$C365),MATCH('SEA Input'!G369,INDIRECT("SEAScore_"&amp;$C365),0),MATCH(G$3,SEACats,0)))</f>
        <v/>
      </c>
      <c r="H365" s="266" t="str">
        <f ca="1">IF($C365="","",INDEX(INDIRECT("MCDAScores_SEA_"&amp;$C365),MATCH('SEA Input'!H369,INDIRECT("SEAScore_"&amp;$C365),0),MATCH(H$3,SEACats,0)))</f>
        <v/>
      </c>
      <c r="I365" s="266" t="str">
        <f ca="1">IF($C365="","",INDEX(INDIRECT("MCDAScores_SEA_"&amp;$C365),MATCH('SEA Input'!I369,INDIRECT("SEAScore_"&amp;$C365),0),MATCH(I$3,SEACats,0)))</f>
        <v/>
      </c>
      <c r="J365" s="266" t="str">
        <f ca="1">IF($C365="","",INDEX(INDIRECT("MCDAScores_SEA_"&amp;$C365),MATCH('SEA Input'!J369,INDIRECT("SEAScore_"&amp;$C365),0),MATCH(J$3,SEACats,0)))</f>
        <v/>
      </c>
      <c r="K365" s="266" t="str">
        <f ca="1">IF($C365="","",INDEX(INDIRECT("MCDAScores_SEA_"&amp;$C365),MATCH('SEA Input'!K369,INDIRECT("SEAScore_"&amp;$C365),0),MATCH(K$3,SEACats,0)))</f>
        <v/>
      </c>
      <c r="L365" s="266" t="str">
        <f ca="1">IF($C365="","",INDEX(INDIRECT("MCDAScores_SEA_"&amp;$C365),MATCH('SEA Input'!L369,INDIRECT("SEAScore_"&amp;$C365),0),MATCH(L$3,SEACats,0)))</f>
        <v/>
      </c>
      <c r="M365" s="266" t="str">
        <f ca="1">IF($C365="","",INDEX(INDIRECT("MCDAScores_SEA_"&amp;$C365),MATCH('SEA Input'!M369,INDIRECT("SEAScore_"&amp;$C365),0),MATCH(M$3,SEACats,0)))</f>
        <v/>
      </c>
      <c r="N365" s="266" t="str">
        <f ca="1">IF($C365="","",INDEX(INDIRECT("MCDAScores_SEA_"&amp;$C365),MATCH('SEA Input'!N369,INDIRECT("SEAScore_"&amp;$C365),0),MATCH(N$3,SEACats,0)))</f>
        <v/>
      </c>
      <c r="O365" s="266" t="str">
        <f ca="1">IF($C365="","",INDEX(INDIRECT("MCDAScores_SEA_"&amp;$C365),MATCH('SEA Input'!O369,INDIRECT("SEAScore_"&amp;$C365),0),MATCH(O$3,SEACats,0)))</f>
        <v/>
      </c>
      <c r="P365" s="266" t="str">
        <f ca="1">IF($C365="","",INDEX(INDIRECT("MCDAScores_SEA_"&amp;$C365),MATCH('SEA Input'!P369,INDIRECT("SEAScore_"&amp;$C365),0),MATCH(P$3,SEACats,0)))</f>
        <v/>
      </c>
      <c r="Q365" s="266" t="str">
        <f ca="1">IF($C365="","",INDEX(INDIRECT("MCDAScores_SEA_"&amp;$C365),MATCH('SEA Input'!Q369,INDIRECT("SEAScore_"&amp;$C365),0),MATCH(Q$3,SEACats,0)))</f>
        <v/>
      </c>
      <c r="R365" s="266" t="str">
        <f ca="1">IF($C365="","",INDEX(INDIRECT("MCDAScores_SEA_"&amp;$C365),MATCH('SEA Input'!R369,INDIRECT("SEAScore_"&amp;$C365),0),MATCH(R$3,SEACats,0)))</f>
        <v/>
      </c>
      <c r="S365" s="266" t="str">
        <f ca="1">IF($C365="","",INDEX(INDIRECT("MCDAScores_SEA_"&amp;$C365),MATCH('SEA Input'!S369,INDIRECT("SEAScore_"&amp;$C365),0),MATCH(S$3,SEACats,0)))</f>
        <v/>
      </c>
      <c r="T365" s="266" t="str">
        <f ca="1">IF($C365="","",INDEX(INDIRECT("MCDAScores_SEA_"&amp;$C365),MATCH('SEA Input'!T369,INDIRECT("SEAScore_"&amp;$C365),0),MATCH(T$3,SEACats,0)))</f>
        <v/>
      </c>
    </row>
    <row r="366" spans="1:20" s="243" customFormat="1" x14ac:dyDescent="0.25">
      <c r="A366" s="309"/>
      <c r="B366" s="309"/>
      <c r="C366" s="265" t="str">
        <f>IF(B364="","","O_Neg")</f>
        <v/>
      </c>
      <c r="D366" s="266" t="str">
        <f ca="1">IF($C366="","",INDEX(INDIRECT("MCDAScores_SEA_"&amp;$C366),MATCH('SEA Input'!D370,INDIRECT("SEAScore_"&amp;$C366),0),MATCH(D$3,SEACats,0)))</f>
        <v/>
      </c>
      <c r="E366" s="266" t="str">
        <f ca="1">IF($C366="","",INDEX(INDIRECT("MCDAScores_SEA_"&amp;$C366),MATCH('SEA Input'!E370,INDIRECT("SEAScore_"&amp;$C366),0),MATCH(E$3,SEACats,0)))</f>
        <v/>
      </c>
      <c r="F366" s="266" t="str">
        <f ca="1">IF($C366="","",INDEX(INDIRECT("MCDAScores_SEA_"&amp;$C366),MATCH('SEA Input'!F370,INDIRECT("SEAScore_"&amp;$C366),0),MATCH(F$3,SEACats,0)))</f>
        <v/>
      </c>
      <c r="G366" s="266" t="str">
        <f ca="1">IF($C366="","",INDEX(INDIRECT("MCDAScores_SEA_"&amp;$C366),MATCH('SEA Input'!G370,INDIRECT("SEAScore_"&amp;$C366),0),MATCH(G$3,SEACats,0)))</f>
        <v/>
      </c>
      <c r="H366" s="266" t="str">
        <f ca="1">IF($C366="","",INDEX(INDIRECT("MCDAScores_SEA_"&amp;$C366),MATCH('SEA Input'!H370,INDIRECT("SEAScore_"&amp;$C366),0),MATCH(H$3,SEACats,0)))</f>
        <v/>
      </c>
      <c r="I366" s="266" t="str">
        <f ca="1">IF($C366="","",INDEX(INDIRECT("MCDAScores_SEA_"&amp;$C366),MATCH('SEA Input'!I370,INDIRECT("SEAScore_"&amp;$C366),0),MATCH(I$3,SEACats,0)))</f>
        <v/>
      </c>
      <c r="J366" s="266" t="str">
        <f ca="1">IF($C366="","",INDEX(INDIRECT("MCDAScores_SEA_"&amp;$C366),MATCH('SEA Input'!J370,INDIRECT("SEAScore_"&amp;$C366),0),MATCH(J$3,SEACats,0)))</f>
        <v/>
      </c>
      <c r="K366" s="266" t="str">
        <f ca="1">IF($C366="","",INDEX(INDIRECT("MCDAScores_SEA_"&amp;$C366),MATCH('SEA Input'!K370,INDIRECT("SEAScore_"&amp;$C366),0),MATCH(K$3,SEACats,0)))</f>
        <v/>
      </c>
      <c r="L366" s="266" t="str">
        <f ca="1">IF($C366="","",INDEX(INDIRECT("MCDAScores_SEA_"&amp;$C366),MATCH('SEA Input'!L370,INDIRECT("SEAScore_"&amp;$C366),0),MATCH(L$3,SEACats,0)))</f>
        <v/>
      </c>
      <c r="M366" s="266" t="str">
        <f ca="1">IF($C366="","",INDEX(INDIRECT("MCDAScores_SEA_"&amp;$C366),MATCH('SEA Input'!M370,INDIRECT("SEAScore_"&amp;$C366),0),MATCH(M$3,SEACats,0)))</f>
        <v/>
      </c>
      <c r="N366" s="266" t="str">
        <f ca="1">IF($C366="","",INDEX(INDIRECT("MCDAScores_SEA_"&amp;$C366),MATCH('SEA Input'!N370,INDIRECT("SEAScore_"&amp;$C366),0),MATCH(N$3,SEACats,0)))</f>
        <v/>
      </c>
      <c r="O366" s="266" t="str">
        <f ca="1">IF($C366="","",INDEX(INDIRECT("MCDAScores_SEA_"&amp;$C366),MATCH('SEA Input'!O370,INDIRECT("SEAScore_"&amp;$C366),0),MATCH(O$3,SEACats,0)))</f>
        <v/>
      </c>
      <c r="P366" s="266" t="str">
        <f ca="1">IF($C366="","",INDEX(INDIRECT("MCDAScores_SEA_"&amp;$C366),MATCH('SEA Input'!P370,INDIRECT("SEAScore_"&amp;$C366),0),MATCH(P$3,SEACats,0)))</f>
        <v/>
      </c>
      <c r="Q366" s="266" t="str">
        <f ca="1">IF($C366="","",INDEX(INDIRECT("MCDAScores_SEA_"&amp;$C366),MATCH('SEA Input'!Q370,INDIRECT("SEAScore_"&amp;$C366),0),MATCH(Q$3,SEACats,0)))</f>
        <v/>
      </c>
      <c r="R366" s="266" t="str">
        <f ca="1">IF($C366="","",INDEX(INDIRECT("MCDAScores_SEA_"&amp;$C366),MATCH('SEA Input'!R370,INDIRECT("SEAScore_"&amp;$C366),0),MATCH(R$3,SEACats,0)))</f>
        <v/>
      </c>
      <c r="S366" s="266" t="str">
        <f ca="1">IF($C366="","",INDEX(INDIRECT("MCDAScores_SEA_"&amp;$C366),MATCH('SEA Input'!S370,INDIRECT("SEAScore_"&amp;$C366),0),MATCH(S$3,SEACats,0)))</f>
        <v/>
      </c>
      <c r="T366" s="266" t="str">
        <f ca="1">IF($C366="","",INDEX(INDIRECT("MCDAScores_SEA_"&amp;$C366),MATCH('SEA Input'!T370,INDIRECT("SEAScore_"&amp;$C366),0),MATCH(T$3,SEACats,0)))</f>
        <v/>
      </c>
    </row>
    <row r="367" spans="1:20" s="243" customFormat="1" x14ac:dyDescent="0.25">
      <c r="A367" s="309"/>
      <c r="B367" s="309"/>
      <c r="C367" s="265" t="str">
        <f>IF(B364="","","O_Pos")</f>
        <v/>
      </c>
      <c r="D367" s="266" t="str">
        <f ca="1">IF($C367="","",INDEX(INDIRECT("MCDAScores_SEA_"&amp;$C367),MATCH('SEA Input'!D371,INDIRECT("SEAScore_"&amp;$C367),0),MATCH(D$3,SEACats,0)))</f>
        <v/>
      </c>
      <c r="E367" s="266" t="str">
        <f ca="1">IF($C367="","",INDEX(INDIRECT("MCDAScores_SEA_"&amp;$C367),MATCH('SEA Input'!E371,INDIRECT("SEAScore_"&amp;$C367),0),MATCH(E$3,SEACats,0)))</f>
        <v/>
      </c>
      <c r="F367" s="266" t="str">
        <f ca="1">IF($C367="","",INDEX(INDIRECT("MCDAScores_SEA_"&amp;$C367),MATCH('SEA Input'!F371,INDIRECT("SEAScore_"&amp;$C367),0),MATCH(F$3,SEACats,0)))</f>
        <v/>
      </c>
      <c r="G367" s="266" t="str">
        <f ca="1">IF($C367="","",INDEX(INDIRECT("MCDAScores_SEA_"&amp;$C367),MATCH('SEA Input'!G371,INDIRECT("SEAScore_"&amp;$C367),0),MATCH(G$3,SEACats,0)))</f>
        <v/>
      </c>
      <c r="H367" s="266" t="str">
        <f ca="1">IF($C367="","",INDEX(INDIRECT("MCDAScores_SEA_"&amp;$C367),MATCH('SEA Input'!H371,INDIRECT("SEAScore_"&amp;$C367),0),MATCH(H$3,SEACats,0)))</f>
        <v/>
      </c>
      <c r="I367" s="266" t="str">
        <f ca="1">IF($C367="","",INDEX(INDIRECT("MCDAScores_SEA_"&amp;$C367),MATCH('SEA Input'!I371,INDIRECT("SEAScore_"&amp;$C367),0),MATCH(I$3,SEACats,0)))</f>
        <v/>
      </c>
      <c r="J367" s="266" t="str">
        <f ca="1">IF($C367="","",INDEX(INDIRECT("MCDAScores_SEA_"&amp;$C367),MATCH('SEA Input'!J371,INDIRECT("SEAScore_"&amp;$C367),0),MATCH(J$3,SEACats,0)))</f>
        <v/>
      </c>
      <c r="K367" s="266" t="str">
        <f ca="1">IF($C367="","",INDEX(INDIRECT("MCDAScores_SEA_"&amp;$C367),MATCH('SEA Input'!K371,INDIRECT("SEAScore_"&amp;$C367),0),MATCH(K$3,SEACats,0)))</f>
        <v/>
      </c>
      <c r="L367" s="266" t="str">
        <f ca="1">IF($C367="","",INDEX(INDIRECT("MCDAScores_SEA_"&amp;$C367),MATCH('SEA Input'!L371,INDIRECT("SEAScore_"&amp;$C367),0),MATCH(L$3,SEACats,0)))</f>
        <v/>
      </c>
      <c r="M367" s="266" t="str">
        <f ca="1">IF($C367="","",INDEX(INDIRECT("MCDAScores_SEA_"&amp;$C367),MATCH('SEA Input'!M371,INDIRECT("SEAScore_"&amp;$C367),0),MATCH(M$3,SEACats,0)))</f>
        <v/>
      </c>
      <c r="N367" s="266" t="str">
        <f ca="1">IF($C367="","",INDEX(INDIRECT("MCDAScores_SEA_"&amp;$C367),MATCH('SEA Input'!N371,INDIRECT("SEAScore_"&amp;$C367),0),MATCH(N$3,SEACats,0)))</f>
        <v/>
      </c>
      <c r="O367" s="266" t="str">
        <f ca="1">IF($C367="","",INDEX(INDIRECT("MCDAScores_SEA_"&amp;$C367),MATCH('SEA Input'!O371,INDIRECT("SEAScore_"&amp;$C367),0),MATCH(O$3,SEACats,0)))</f>
        <v/>
      </c>
      <c r="P367" s="266" t="str">
        <f ca="1">IF($C367="","",INDEX(INDIRECT("MCDAScores_SEA_"&amp;$C367),MATCH('SEA Input'!P371,INDIRECT("SEAScore_"&amp;$C367),0),MATCH(P$3,SEACats,0)))</f>
        <v/>
      </c>
      <c r="Q367" s="266" t="str">
        <f ca="1">IF($C367="","",INDEX(INDIRECT("MCDAScores_SEA_"&amp;$C367),MATCH('SEA Input'!Q371,INDIRECT("SEAScore_"&amp;$C367),0),MATCH(Q$3,SEACats,0)))</f>
        <v/>
      </c>
      <c r="R367" s="266" t="str">
        <f ca="1">IF($C367="","",INDEX(INDIRECT("MCDAScores_SEA_"&amp;$C367),MATCH('SEA Input'!R371,INDIRECT("SEAScore_"&amp;$C367),0),MATCH(R$3,SEACats,0)))</f>
        <v/>
      </c>
      <c r="S367" s="266" t="str">
        <f ca="1">IF($C367="","",INDEX(INDIRECT("MCDAScores_SEA_"&amp;$C367),MATCH('SEA Input'!S371,INDIRECT("SEAScore_"&amp;$C367),0),MATCH(S$3,SEACats,0)))</f>
        <v/>
      </c>
      <c r="T367" s="266" t="str">
        <f ca="1">IF($C367="","",INDEX(INDIRECT("MCDAScores_SEA_"&amp;$C367),MATCH('SEA Input'!T371,INDIRECT("SEAScore_"&amp;$C367),0),MATCH(T$3,SEACats,0)))</f>
        <v/>
      </c>
    </row>
    <row r="368" spans="1:20" s="243" customFormat="1" x14ac:dyDescent="0.25">
      <c r="A368" s="308" t="str">
        <f>IF('SEA Input'!C372="","",'SEA Input'!A372)</f>
        <v/>
      </c>
      <c r="B368" s="309" t="str">
        <f>IF('SEA Input'!C372="","",'SEA Input'!C372)</f>
        <v/>
      </c>
      <c r="C368" s="265" t="str">
        <f>IF(B368="","","C_Neg")</f>
        <v/>
      </c>
      <c r="D368" s="266" t="str">
        <f ca="1">IF($C368="","",INDEX(INDIRECT("MCDAScores_SEA_"&amp;$C368),MATCH('SEA Input'!D372,INDIRECT("SEAScore_"&amp;$C368),0),MATCH(D$3,SEACats,0)))</f>
        <v/>
      </c>
      <c r="E368" s="266" t="str">
        <f ca="1">IF($C368="","",INDEX(INDIRECT("MCDAScores_SEA_"&amp;$C368),MATCH('SEA Input'!E372,INDIRECT("SEAScore_"&amp;$C368),0),MATCH(E$3,SEACats,0)))</f>
        <v/>
      </c>
      <c r="F368" s="266" t="str">
        <f ca="1">IF($C368="","",INDEX(INDIRECT("MCDAScores_SEA_"&amp;$C368),MATCH('SEA Input'!F372,INDIRECT("SEAScore_"&amp;$C368),0),MATCH(F$3,SEACats,0)))</f>
        <v/>
      </c>
      <c r="G368" s="266" t="str">
        <f ca="1">IF($C368="","",INDEX(INDIRECT("MCDAScores_SEA_"&amp;$C368),MATCH('SEA Input'!G372,INDIRECT("SEAScore_"&amp;$C368),0),MATCH(G$3,SEACats,0)))</f>
        <v/>
      </c>
      <c r="H368" s="266" t="str">
        <f ca="1">IF($C368="","",INDEX(INDIRECT("MCDAScores_SEA_"&amp;$C368),MATCH('SEA Input'!H372,INDIRECT("SEAScore_"&amp;$C368),0),MATCH(H$3,SEACats,0)))</f>
        <v/>
      </c>
      <c r="I368" s="266" t="str">
        <f ca="1">IF($C368="","",INDEX(INDIRECT("MCDAScores_SEA_"&amp;$C368),MATCH('SEA Input'!I372,INDIRECT("SEAScore_"&amp;$C368),0),MATCH(I$3,SEACats,0)))</f>
        <v/>
      </c>
      <c r="J368" s="266" t="str">
        <f ca="1">IF($C368="","",INDEX(INDIRECT("MCDAScores_SEA_"&amp;$C368),MATCH('SEA Input'!J372,INDIRECT("SEAScore_"&amp;$C368),0),MATCH(J$3,SEACats,0)))</f>
        <v/>
      </c>
      <c r="K368" s="266" t="str">
        <f ca="1">IF($C368="","",INDEX(INDIRECT("MCDAScores_SEA_"&amp;$C368),MATCH('SEA Input'!K372,INDIRECT("SEAScore_"&amp;$C368),0),MATCH(K$3,SEACats,0)))</f>
        <v/>
      </c>
      <c r="L368" s="266" t="str">
        <f ca="1">IF($C368="","",INDEX(INDIRECT("MCDAScores_SEA_"&amp;$C368),MATCH('SEA Input'!L372,INDIRECT("SEAScore_"&amp;$C368),0),MATCH(L$3,SEACats,0)))</f>
        <v/>
      </c>
      <c r="M368" s="266" t="str">
        <f ca="1">IF($C368="","",INDEX(INDIRECT("MCDAScores_SEA_"&amp;$C368),MATCH('SEA Input'!M372,INDIRECT("SEAScore_"&amp;$C368),0),MATCH(M$3,SEACats,0)))</f>
        <v/>
      </c>
      <c r="N368" s="266" t="str">
        <f ca="1">IF($C368="","",INDEX(INDIRECT("MCDAScores_SEA_"&amp;$C368),MATCH('SEA Input'!N372,INDIRECT("SEAScore_"&amp;$C368),0),MATCH(N$3,SEACats,0)))</f>
        <v/>
      </c>
      <c r="O368" s="266" t="str">
        <f ca="1">IF($C368="","",INDEX(INDIRECT("MCDAScores_SEA_"&amp;$C368),MATCH('SEA Input'!O372,INDIRECT("SEAScore_"&amp;$C368),0),MATCH(O$3,SEACats,0)))</f>
        <v/>
      </c>
      <c r="P368" s="266" t="str">
        <f ca="1">IF($C368="","",INDEX(INDIRECT("MCDAScores_SEA_"&amp;$C368),MATCH('SEA Input'!P372,INDIRECT("SEAScore_"&amp;$C368),0),MATCH(P$3,SEACats,0)))</f>
        <v/>
      </c>
      <c r="Q368" s="266" t="str">
        <f ca="1">IF($C368="","",INDEX(INDIRECT("MCDAScores_SEA_"&amp;$C368),MATCH('SEA Input'!Q372,INDIRECT("SEAScore_"&amp;$C368),0),MATCH(Q$3,SEACats,0)))</f>
        <v/>
      </c>
      <c r="R368" s="266" t="str">
        <f ca="1">IF($C368="","",INDEX(INDIRECT("MCDAScores_SEA_"&amp;$C368),MATCH('SEA Input'!R372,INDIRECT("SEAScore_"&amp;$C368),0),MATCH(R$3,SEACats,0)))</f>
        <v/>
      </c>
      <c r="S368" s="266" t="str">
        <f ca="1">IF($C368="","",INDEX(INDIRECT("MCDAScores_SEA_"&amp;$C368),MATCH('SEA Input'!S372,INDIRECT("SEAScore_"&amp;$C368),0),MATCH(S$3,SEACats,0)))</f>
        <v/>
      </c>
      <c r="T368" s="266" t="str">
        <f ca="1">IF($C368="","",INDEX(INDIRECT("MCDAScores_SEA_"&amp;$C368),MATCH('SEA Input'!T372,INDIRECT("SEAScore_"&amp;$C368),0),MATCH(T$3,SEACats,0)))</f>
        <v/>
      </c>
    </row>
    <row r="369" spans="1:20" s="243" customFormat="1" x14ac:dyDescent="0.25">
      <c r="A369" s="309"/>
      <c r="B369" s="309"/>
      <c r="C369" s="265" t="str">
        <f>IF(B368="","","C_Pos")</f>
        <v/>
      </c>
      <c r="D369" s="266" t="str">
        <f ca="1">IF($C369="","",INDEX(INDIRECT("MCDAScores_SEA_"&amp;$C369),MATCH('SEA Input'!D373,INDIRECT("SEAScore_"&amp;$C369),0),MATCH(D$3,SEACats,0)))</f>
        <v/>
      </c>
      <c r="E369" s="266" t="str">
        <f ca="1">IF($C369="","",INDEX(INDIRECT("MCDAScores_SEA_"&amp;$C369),MATCH('SEA Input'!E373,INDIRECT("SEAScore_"&amp;$C369),0),MATCH(E$3,SEACats,0)))</f>
        <v/>
      </c>
      <c r="F369" s="266" t="str">
        <f ca="1">IF($C369="","",INDEX(INDIRECT("MCDAScores_SEA_"&amp;$C369),MATCH('SEA Input'!F373,INDIRECT("SEAScore_"&amp;$C369),0),MATCH(F$3,SEACats,0)))</f>
        <v/>
      </c>
      <c r="G369" s="266" t="str">
        <f ca="1">IF($C369="","",INDEX(INDIRECT("MCDAScores_SEA_"&amp;$C369),MATCH('SEA Input'!G373,INDIRECT("SEAScore_"&amp;$C369),0),MATCH(G$3,SEACats,0)))</f>
        <v/>
      </c>
      <c r="H369" s="266" t="str">
        <f ca="1">IF($C369="","",INDEX(INDIRECT("MCDAScores_SEA_"&amp;$C369),MATCH('SEA Input'!H373,INDIRECT("SEAScore_"&amp;$C369),0),MATCH(H$3,SEACats,0)))</f>
        <v/>
      </c>
      <c r="I369" s="266" t="str">
        <f ca="1">IF($C369="","",INDEX(INDIRECT("MCDAScores_SEA_"&amp;$C369),MATCH('SEA Input'!I373,INDIRECT("SEAScore_"&amp;$C369),0),MATCH(I$3,SEACats,0)))</f>
        <v/>
      </c>
      <c r="J369" s="266" t="str">
        <f ca="1">IF($C369="","",INDEX(INDIRECT("MCDAScores_SEA_"&amp;$C369),MATCH('SEA Input'!J373,INDIRECT("SEAScore_"&amp;$C369),0),MATCH(J$3,SEACats,0)))</f>
        <v/>
      </c>
      <c r="K369" s="266" t="str">
        <f ca="1">IF($C369="","",INDEX(INDIRECT("MCDAScores_SEA_"&amp;$C369),MATCH('SEA Input'!K373,INDIRECT("SEAScore_"&amp;$C369),0),MATCH(K$3,SEACats,0)))</f>
        <v/>
      </c>
      <c r="L369" s="266" t="str">
        <f ca="1">IF($C369="","",INDEX(INDIRECT("MCDAScores_SEA_"&amp;$C369),MATCH('SEA Input'!L373,INDIRECT("SEAScore_"&amp;$C369),0),MATCH(L$3,SEACats,0)))</f>
        <v/>
      </c>
      <c r="M369" s="266" t="str">
        <f ca="1">IF($C369="","",INDEX(INDIRECT("MCDAScores_SEA_"&amp;$C369),MATCH('SEA Input'!M373,INDIRECT("SEAScore_"&amp;$C369),0),MATCH(M$3,SEACats,0)))</f>
        <v/>
      </c>
      <c r="N369" s="266" t="str">
        <f ca="1">IF($C369="","",INDEX(INDIRECT("MCDAScores_SEA_"&amp;$C369),MATCH('SEA Input'!N373,INDIRECT("SEAScore_"&amp;$C369),0),MATCH(N$3,SEACats,0)))</f>
        <v/>
      </c>
      <c r="O369" s="266" t="str">
        <f ca="1">IF($C369="","",INDEX(INDIRECT("MCDAScores_SEA_"&amp;$C369),MATCH('SEA Input'!O373,INDIRECT("SEAScore_"&amp;$C369),0),MATCH(O$3,SEACats,0)))</f>
        <v/>
      </c>
      <c r="P369" s="266" t="str">
        <f ca="1">IF($C369="","",INDEX(INDIRECT("MCDAScores_SEA_"&amp;$C369),MATCH('SEA Input'!P373,INDIRECT("SEAScore_"&amp;$C369),0),MATCH(P$3,SEACats,0)))</f>
        <v/>
      </c>
      <c r="Q369" s="266" t="str">
        <f ca="1">IF($C369="","",INDEX(INDIRECT("MCDAScores_SEA_"&amp;$C369),MATCH('SEA Input'!Q373,INDIRECT("SEAScore_"&amp;$C369),0),MATCH(Q$3,SEACats,0)))</f>
        <v/>
      </c>
      <c r="R369" s="266" t="str">
        <f ca="1">IF($C369="","",INDEX(INDIRECT("MCDAScores_SEA_"&amp;$C369),MATCH('SEA Input'!R373,INDIRECT("SEAScore_"&amp;$C369),0),MATCH(R$3,SEACats,0)))</f>
        <v/>
      </c>
      <c r="S369" s="266" t="str">
        <f ca="1">IF($C369="","",INDEX(INDIRECT("MCDAScores_SEA_"&amp;$C369),MATCH('SEA Input'!S373,INDIRECT("SEAScore_"&amp;$C369),0),MATCH(S$3,SEACats,0)))</f>
        <v/>
      </c>
      <c r="T369" s="266" t="str">
        <f ca="1">IF($C369="","",INDEX(INDIRECT("MCDAScores_SEA_"&amp;$C369),MATCH('SEA Input'!T373,INDIRECT("SEAScore_"&amp;$C369),0),MATCH(T$3,SEACats,0)))</f>
        <v/>
      </c>
    </row>
    <row r="370" spans="1:20" s="243" customFormat="1" x14ac:dyDescent="0.25">
      <c r="A370" s="309"/>
      <c r="B370" s="309"/>
      <c r="C370" s="265" t="str">
        <f>IF(B368="","","O_Neg")</f>
        <v/>
      </c>
      <c r="D370" s="266" t="str">
        <f ca="1">IF($C370="","",INDEX(INDIRECT("MCDAScores_SEA_"&amp;$C370),MATCH('SEA Input'!D374,INDIRECT("SEAScore_"&amp;$C370),0),MATCH(D$3,SEACats,0)))</f>
        <v/>
      </c>
      <c r="E370" s="266" t="str">
        <f ca="1">IF($C370="","",INDEX(INDIRECT("MCDAScores_SEA_"&amp;$C370),MATCH('SEA Input'!E374,INDIRECT("SEAScore_"&amp;$C370),0),MATCH(E$3,SEACats,0)))</f>
        <v/>
      </c>
      <c r="F370" s="266" t="str">
        <f ca="1">IF($C370="","",INDEX(INDIRECT("MCDAScores_SEA_"&amp;$C370),MATCH('SEA Input'!F374,INDIRECT("SEAScore_"&amp;$C370),0),MATCH(F$3,SEACats,0)))</f>
        <v/>
      </c>
      <c r="G370" s="266" t="str">
        <f ca="1">IF($C370="","",INDEX(INDIRECT("MCDAScores_SEA_"&amp;$C370),MATCH('SEA Input'!G374,INDIRECT("SEAScore_"&amp;$C370),0),MATCH(G$3,SEACats,0)))</f>
        <v/>
      </c>
      <c r="H370" s="266" t="str">
        <f ca="1">IF($C370="","",INDEX(INDIRECT("MCDAScores_SEA_"&amp;$C370),MATCH('SEA Input'!H374,INDIRECT("SEAScore_"&amp;$C370),0),MATCH(H$3,SEACats,0)))</f>
        <v/>
      </c>
      <c r="I370" s="266" t="str">
        <f ca="1">IF($C370="","",INDEX(INDIRECT("MCDAScores_SEA_"&amp;$C370),MATCH('SEA Input'!I374,INDIRECT("SEAScore_"&amp;$C370),0),MATCH(I$3,SEACats,0)))</f>
        <v/>
      </c>
      <c r="J370" s="266" t="str">
        <f ca="1">IF($C370="","",INDEX(INDIRECT("MCDAScores_SEA_"&amp;$C370),MATCH('SEA Input'!J374,INDIRECT("SEAScore_"&amp;$C370),0),MATCH(J$3,SEACats,0)))</f>
        <v/>
      </c>
      <c r="K370" s="266" t="str">
        <f ca="1">IF($C370="","",INDEX(INDIRECT("MCDAScores_SEA_"&amp;$C370),MATCH('SEA Input'!K374,INDIRECT("SEAScore_"&amp;$C370),0),MATCH(K$3,SEACats,0)))</f>
        <v/>
      </c>
      <c r="L370" s="266" t="str">
        <f ca="1">IF($C370="","",INDEX(INDIRECT("MCDAScores_SEA_"&amp;$C370),MATCH('SEA Input'!L374,INDIRECT("SEAScore_"&amp;$C370),0),MATCH(L$3,SEACats,0)))</f>
        <v/>
      </c>
      <c r="M370" s="266" t="str">
        <f ca="1">IF($C370="","",INDEX(INDIRECT("MCDAScores_SEA_"&amp;$C370),MATCH('SEA Input'!M374,INDIRECT("SEAScore_"&amp;$C370),0),MATCH(M$3,SEACats,0)))</f>
        <v/>
      </c>
      <c r="N370" s="266" t="str">
        <f ca="1">IF($C370="","",INDEX(INDIRECT("MCDAScores_SEA_"&amp;$C370),MATCH('SEA Input'!N374,INDIRECT("SEAScore_"&amp;$C370),0),MATCH(N$3,SEACats,0)))</f>
        <v/>
      </c>
      <c r="O370" s="266" t="str">
        <f ca="1">IF($C370="","",INDEX(INDIRECT("MCDAScores_SEA_"&amp;$C370),MATCH('SEA Input'!O374,INDIRECT("SEAScore_"&amp;$C370),0),MATCH(O$3,SEACats,0)))</f>
        <v/>
      </c>
      <c r="P370" s="266" t="str">
        <f ca="1">IF($C370="","",INDEX(INDIRECT("MCDAScores_SEA_"&amp;$C370),MATCH('SEA Input'!P374,INDIRECT("SEAScore_"&amp;$C370),0),MATCH(P$3,SEACats,0)))</f>
        <v/>
      </c>
      <c r="Q370" s="266" t="str">
        <f ca="1">IF($C370="","",INDEX(INDIRECT("MCDAScores_SEA_"&amp;$C370),MATCH('SEA Input'!Q374,INDIRECT("SEAScore_"&amp;$C370),0),MATCH(Q$3,SEACats,0)))</f>
        <v/>
      </c>
      <c r="R370" s="266" t="str">
        <f ca="1">IF($C370="","",INDEX(INDIRECT("MCDAScores_SEA_"&amp;$C370),MATCH('SEA Input'!R374,INDIRECT("SEAScore_"&amp;$C370),0),MATCH(R$3,SEACats,0)))</f>
        <v/>
      </c>
      <c r="S370" s="266" t="str">
        <f ca="1">IF($C370="","",INDEX(INDIRECT("MCDAScores_SEA_"&amp;$C370),MATCH('SEA Input'!S374,INDIRECT("SEAScore_"&amp;$C370),0),MATCH(S$3,SEACats,0)))</f>
        <v/>
      </c>
      <c r="T370" s="266" t="str">
        <f ca="1">IF($C370="","",INDEX(INDIRECT("MCDAScores_SEA_"&amp;$C370),MATCH('SEA Input'!T374,INDIRECT("SEAScore_"&amp;$C370),0),MATCH(T$3,SEACats,0)))</f>
        <v/>
      </c>
    </row>
    <row r="371" spans="1:20" s="243" customFormat="1" x14ac:dyDescent="0.25">
      <c r="A371" s="309"/>
      <c r="B371" s="309"/>
      <c r="C371" s="265" t="str">
        <f>IF(B368="","","O_Pos")</f>
        <v/>
      </c>
      <c r="D371" s="266" t="str">
        <f ca="1">IF($C371="","",INDEX(INDIRECT("MCDAScores_SEA_"&amp;$C371),MATCH('SEA Input'!D375,INDIRECT("SEAScore_"&amp;$C371),0),MATCH(D$3,SEACats,0)))</f>
        <v/>
      </c>
      <c r="E371" s="266" t="str">
        <f ca="1">IF($C371="","",INDEX(INDIRECT("MCDAScores_SEA_"&amp;$C371),MATCH('SEA Input'!E375,INDIRECT("SEAScore_"&amp;$C371),0),MATCH(E$3,SEACats,0)))</f>
        <v/>
      </c>
      <c r="F371" s="266" t="str">
        <f ca="1">IF($C371="","",INDEX(INDIRECT("MCDAScores_SEA_"&amp;$C371),MATCH('SEA Input'!F375,INDIRECT("SEAScore_"&amp;$C371),0),MATCH(F$3,SEACats,0)))</f>
        <v/>
      </c>
      <c r="G371" s="266" t="str">
        <f ca="1">IF($C371="","",INDEX(INDIRECT("MCDAScores_SEA_"&amp;$C371),MATCH('SEA Input'!G375,INDIRECT("SEAScore_"&amp;$C371),0),MATCH(G$3,SEACats,0)))</f>
        <v/>
      </c>
      <c r="H371" s="266" t="str">
        <f ca="1">IF($C371="","",INDEX(INDIRECT("MCDAScores_SEA_"&amp;$C371),MATCH('SEA Input'!H375,INDIRECT("SEAScore_"&amp;$C371),0),MATCH(H$3,SEACats,0)))</f>
        <v/>
      </c>
      <c r="I371" s="266" t="str">
        <f ca="1">IF($C371="","",INDEX(INDIRECT("MCDAScores_SEA_"&amp;$C371),MATCH('SEA Input'!I375,INDIRECT("SEAScore_"&amp;$C371),0),MATCH(I$3,SEACats,0)))</f>
        <v/>
      </c>
      <c r="J371" s="266" t="str">
        <f ca="1">IF($C371="","",INDEX(INDIRECT("MCDAScores_SEA_"&amp;$C371),MATCH('SEA Input'!J375,INDIRECT("SEAScore_"&amp;$C371),0),MATCH(J$3,SEACats,0)))</f>
        <v/>
      </c>
      <c r="K371" s="266" t="str">
        <f ca="1">IF($C371="","",INDEX(INDIRECT("MCDAScores_SEA_"&amp;$C371),MATCH('SEA Input'!K375,INDIRECT("SEAScore_"&amp;$C371),0),MATCH(K$3,SEACats,0)))</f>
        <v/>
      </c>
      <c r="L371" s="266" t="str">
        <f ca="1">IF($C371="","",INDEX(INDIRECT("MCDAScores_SEA_"&amp;$C371),MATCH('SEA Input'!L375,INDIRECT("SEAScore_"&amp;$C371),0),MATCH(L$3,SEACats,0)))</f>
        <v/>
      </c>
      <c r="M371" s="266" t="str">
        <f ca="1">IF($C371="","",INDEX(INDIRECT("MCDAScores_SEA_"&amp;$C371),MATCH('SEA Input'!M375,INDIRECT("SEAScore_"&amp;$C371),0),MATCH(M$3,SEACats,0)))</f>
        <v/>
      </c>
      <c r="N371" s="266" t="str">
        <f ca="1">IF($C371="","",INDEX(INDIRECT("MCDAScores_SEA_"&amp;$C371),MATCH('SEA Input'!N375,INDIRECT("SEAScore_"&amp;$C371),0),MATCH(N$3,SEACats,0)))</f>
        <v/>
      </c>
      <c r="O371" s="266" t="str">
        <f ca="1">IF($C371="","",INDEX(INDIRECT("MCDAScores_SEA_"&amp;$C371),MATCH('SEA Input'!O375,INDIRECT("SEAScore_"&amp;$C371),0),MATCH(O$3,SEACats,0)))</f>
        <v/>
      </c>
      <c r="P371" s="266" t="str">
        <f ca="1">IF($C371="","",INDEX(INDIRECT("MCDAScores_SEA_"&amp;$C371),MATCH('SEA Input'!P375,INDIRECT("SEAScore_"&amp;$C371),0),MATCH(P$3,SEACats,0)))</f>
        <v/>
      </c>
      <c r="Q371" s="266" t="str">
        <f ca="1">IF($C371="","",INDEX(INDIRECT("MCDAScores_SEA_"&amp;$C371),MATCH('SEA Input'!Q375,INDIRECT("SEAScore_"&amp;$C371),0),MATCH(Q$3,SEACats,0)))</f>
        <v/>
      </c>
      <c r="R371" s="266" t="str">
        <f ca="1">IF($C371="","",INDEX(INDIRECT("MCDAScores_SEA_"&amp;$C371),MATCH('SEA Input'!R375,INDIRECT("SEAScore_"&amp;$C371),0),MATCH(R$3,SEACats,0)))</f>
        <v/>
      </c>
      <c r="S371" s="266" t="str">
        <f ca="1">IF($C371="","",INDEX(INDIRECT("MCDAScores_SEA_"&amp;$C371),MATCH('SEA Input'!S375,INDIRECT("SEAScore_"&amp;$C371),0),MATCH(S$3,SEACats,0)))</f>
        <v/>
      </c>
      <c r="T371" s="266" t="str">
        <f ca="1">IF($C371="","",INDEX(INDIRECT("MCDAScores_SEA_"&amp;$C371),MATCH('SEA Input'!T375,INDIRECT("SEAScore_"&amp;$C371),0),MATCH(T$3,SEACats,0)))</f>
        <v/>
      </c>
    </row>
    <row r="372" spans="1:20" s="243" customFormat="1" x14ac:dyDescent="0.25">
      <c r="A372" s="308" t="str">
        <f>IF('SEA Input'!C376="","",'SEA Input'!A376)</f>
        <v/>
      </c>
      <c r="B372" s="309" t="str">
        <f>IF('SEA Input'!C376="","",'SEA Input'!C376)</f>
        <v/>
      </c>
      <c r="C372" s="265" t="str">
        <f>IF(B372="","","C_Neg")</f>
        <v/>
      </c>
      <c r="D372" s="266" t="str">
        <f ca="1">IF($C372="","",INDEX(INDIRECT("MCDAScores_SEA_"&amp;$C372),MATCH('SEA Input'!D376,INDIRECT("SEAScore_"&amp;$C372),0),MATCH(D$3,SEACats,0)))</f>
        <v/>
      </c>
      <c r="E372" s="266" t="str">
        <f ca="1">IF($C372="","",INDEX(INDIRECT("MCDAScores_SEA_"&amp;$C372),MATCH('SEA Input'!E376,INDIRECT("SEAScore_"&amp;$C372),0),MATCH(E$3,SEACats,0)))</f>
        <v/>
      </c>
      <c r="F372" s="266" t="str">
        <f ca="1">IF($C372="","",INDEX(INDIRECT("MCDAScores_SEA_"&amp;$C372),MATCH('SEA Input'!F376,INDIRECT("SEAScore_"&amp;$C372),0),MATCH(F$3,SEACats,0)))</f>
        <v/>
      </c>
      <c r="G372" s="266" t="str">
        <f ca="1">IF($C372="","",INDEX(INDIRECT("MCDAScores_SEA_"&amp;$C372),MATCH('SEA Input'!G376,INDIRECT("SEAScore_"&amp;$C372),0),MATCH(G$3,SEACats,0)))</f>
        <v/>
      </c>
      <c r="H372" s="266" t="str">
        <f ca="1">IF($C372="","",INDEX(INDIRECT("MCDAScores_SEA_"&amp;$C372),MATCH('SEA Input'!H376,INDIRECT("SEAScore_"&amp;$C372),0),MATCH(H$3,SEACats,0)))</f>
        <v/>
      </c>
      <c r="I372" s="266" t="str">
        <f ca="1">IF($C372="","",INDEX(INDIRECT("MCDAScores_SEA_"&amp;$C372),MATCH('SEA Input'!I376,INDIRECT("SEAScore_"&amp;$C372),0),MATCH(I$3,SEACats,0)))</f>
        <v/>
      </c>
      <c r="J372" s="266" t="str">
        <f ca="1">IF($C372="","",INDEX(INDIRECT("MCDAScores_SEA_"&amp;$C372),MATCH('SEA Input'!J376,INDIRECT("SEAScore_"&amp;$C372),0),MATCH(J$3,SEACats,0)))</f>
        <v/>
      </c>
      <c r="K372" s="266" t="str">
        <f ca="1">IF($C372="","",INDEX(INDIRECT("MCDAScores_SEA_"&amp;$C372),MATCH('SEA Input'!K376,INDIRECT("SEAScore_"&amp;$C372),0),MATCH(K$3,SEACats,0)))</f>
        <v/>
      </c>
      <c r="L372" s="266" t="str">
        <f ca="1">IF($C372="","",INDEX(INDIRECT("MCDAScores_SEA_"&amp;$C372),MATCH('SEA Input'!L376,INDIRECT("SEAScore_"&amp;$C372),0),MATCH(L$3,SEACats,0)))</f>
        <v/>
      </c>
      <c r="M372" s="266" t="str">
        <f ca="1">IF($C372="","",INDEX(INDIRECT("MCDAScores_SEA_"&amp;$C372),MATCH('SEA Input'!M376,INDIRECT("SEAScore_"&amp;$C372),0),MATCH(M$3,SEACats,0)))</f>
        <v/>
      </c>
      <c r="N372" s="266" t="str">
        <f ca="1">IF($C372="","",INDEX(INDIRECT("MCDAScores_SEA_"&amp;$C372),MATCH('SEA Input'!N376,INDIRECT("SEAScore_"&amp;$C372),0),MATCH(N$3,SEACats,0)))</f>
        <v/>
      </c>
      <c r="O372" s="266" t="str">
        <f ca="1">IF($C372="","",INDEX(INDIRECT("MCDAScores_SEA_"&amp;$C372),MATCH('SEA Input'!O376,INDIRECT("SEAScore_"&amp;$C372),0),MATCH(O$3,SEACats,0)))</f>
        <v/>
      </c>
      <c r="P372" s="266" t="str">
        <f ca="1">IF($C372="","",INDEX(INDIRECT("MCDAScores_SEA_"&amp;$C372),MATCH('SEA Input'!P376,INDIRECT("SEAScore_"&amp;$C372),0),MATCH(P$3,SEACats,0)))</f>
        <v/>
      </c>
      <c r="Q372" s="266" t="str">
        <f ca="1">IF($C372="","",INDEX(INDIRECT("MCDAScores_SEA_"&amp;$C372),MATCH('SEA Input'!Q376,INDIRECT("SEAScore_"&amp;$C372),0),MATCH(Q$3,SEACats,0)))</f>
        <v/>
      </c>
      <c r="R372" s="266" t="str">
        <f ca="1">IF($C372="","",INDEX(INDIRECT("MCDAScores_SEA_"&amp;$C372),MATCH('SEA Input'!R376,INDIRECT("SEAScore_"&amp;$C372),0),MATCH(R$3,SEACats,0)))</f>
        <v/>
      </c>
      <c r="S372" s="266" t="str">
        <f ca="1">IF($C372="","",INDEX(INDIRECT("MCDAScores_SEA_"&amp;$C372),MATCH('SEA Input'!S376,INDIRECT("SEAScore_"&amp;$C372),0),MATCH(S$3,SEACats,0)))</f>
        <v/>
      </c>
      <c r="T372" s="266" t="str">
        <f ca="1">IF($C372="","",INDEX(INDIRECT("MCDAScores_SEA_"&amp;$C372),MATCH('SEA Input'!T376,INDIRECT("SEAScore_"&amp;$C372),0),MATCH(T$3,SEACats,0)))</f>
        <v/>
      </c>
    </row>
    <row r="373" spans="1:20" s="243" customFormat="1" x14ac:dyDescent="0.25">
      <c r="A373" s="309"/>
      <c r="B373" s="309"/>
      <c r="C373" s="265" t="str">
        <f>IF(B372="","","C_Pos")</f>
        <v/>
      </c>
      <c r="D373" s="266" t="str">
        <f ca="1">IF($C373="","",INDEX(INDIRECT("MCDAScores_SEA_"&amp;$C373),MATCH('SEA Input'!D377,INDIRECT("SEAScore_"&amp;$C373),0),MATCH(D$3,SEACats,0)))</f>
        <v/>
      </c>
      <c r="E373" s="266" t="str">
        <f ca="1">IF($C373="","",INDEX(INDIRECT("MCDAScores_SEA_"&amp;$C373),MATCH('SEA Input'!E377,INDIRECT("SEAScore_"&amp;$C373),0),MATCH(E$3,SEACats,0)))</f>
        <v/>
      </c>
      <c r="F373" s="266" t="str">
        <f ca="1">IF($C373="","",INDEX(INDIRECT("MCDAScores_SEA_"&amp;$C373),MATCH('SEA Input'!F377,INDIRECT("SEAScore_"&amp;$C373),0),MATCH(F$3,SEACats,0)))</f>
        <v/>
      </c>
      <c r="G373" s="266" t="str">
        <f ca="1">IF($C373="","",INDEX(INDIRECT("MCDAScores_SEA_"&amp;$C373),MATCH('SEA Input'!G377,INDIRECT("SEAScore_"&amp;$C373),0),MATCH(G$3,SEACats,0)))</f>
        <v/>
      </c>
      <c r="H373" s="266" t="str">
        <f ca="1">IF($C373="","",INDEX(INDIRECT("MCDAScores_SEA_"&amp;$C373),MATCH('SEA Input'!H377,INDIRECT("SEAScore_"&amp;$C373),0),MATCH(H$3,SEACats,0)))</f>
        <v/>
      </c>
      <c r="I373" s="266" t="str">
        <f ca="1">IF($C373="","",INDEX(INDIRECT("MCDAScores_SEA_"&amp;$C373),MATCH('SEA Input'!I377,INDIRECT("SEAScore_"&amp;$C373),0),MATCH(I$3,SEACats,0)))</f>
        <v/>
      </c>
      <c r="J373" s="266" t="str">
        <f ca="1">IF($C373="","",INDEX(INDIRECT("MCDAScores_SEA_"&amp;$C373),MATCH('SEA Input'!J377,INDIRECT("SEAScore_"&amp;$C373),0),MATCH(J$3,SEACats,0)))</f>
        <v/>
      </c>
      <c r="K373" s="266" t="str">
        <f ca="1">IF($C373="","",INDEX(INDIRECT("MCDAScores_SEA_"&amp;$C373),MATCH('SEA Input'!K377,INDIRECT("SEAScore_"&amp;$C373),0),MATCH(K$3,SEACats,0)))</f>
        <v/>
      </c>
      <c r="L373" s="266" t="str">
        <f ca="1">IF($C373="","",INDEX(INDIRECT("MCDAScores_SEA_"&amp;$C373),MATCH('SEA Input'!L377,INDIRECT("SEAScore_"&amp;$C373),0),MATCH(L$3,SEACats,0)))</f>
        <v/>
      </c>
      <c r="M373" s="266" t="str">
        <f ca="1">IF($C373="","",INDEX(INDIRECT("MCDAScores_SEA_"&amp;$C373),MATCH('SEA Input'!M377,INDIRECT("SEAScore_"&amp;$C373),0),MATCH(M$3,SEACats,0)))</f>
        <v/>
      </c>
      <c r="N373" s="266" t="str">
        <f ca="1">IF($C373="","",INDEX(INDIRECT("MCDAScores_SEA_"&amp;$C373),MATCH('SEA Input'!N377,INDIRECT("SEAScore_"&amp;$C373),0),MATCH(N$3,SEACats,0)))</f>
        <v/>
      </c>
      <c r="O373" s="266" t="str">
        <f ca="1">IF($C373="","",INDEX(INDIRECT("MCDAScores_SEA_"&amp;$C373),MATCH('SEA Input'!O377,INDIRECT("SEAScore_"&amp;$C373),0),MATCH(O$3,SEACats,0)))</f>
        <v/>
      </c>
      <c r="P373" s="266" t="str">
        <f ca="1">IF($C373="","",INDEX(INDIRECT("MCDAScores_SEA_"&amp;$C373),MATCH('SEA Input'!P377,INDIRECT("SEAScore_"&amp;$C373),0),MATCH(P$3,SEACats,0)))</f>
        <v/>
      </c>
      <c r="Q373" s="266" t="str">
        <f ca="1">IF($C373="","",INDEX(INDIRECT("MCDAScores_SEA_"&amp;$C373),MATCH('SEA Input'!Q377,INDIRECT("SEAScore_"&amp;$C373),0),MATCH(Q$3,SEACats,0)))</f>
        <v/>
      </c>
      <c r="R373" s="266" t="str">
        <f ca="1">IF($C373="","",INDEX(INDIRECT("MCDAScores_SEA_"&amp;$C373),MATCH('SEA Input'!R377,INDIRECT("SEAScore_"&amp;$C373),0),MATCH(R$3,SEACats,0)))</f>
        <v/>
      </c>
      <c r="S373" s="266" t="str">
        <f ca="1">IF($C373="","",INDEX(INDIRECT("MCDAScores_SEA_"&amp;$C373),MATCH('SEA Input'!S377,INDIRECT("SEAScore_"&amp;$C373),0),MATCH(S$3,SEACats,0)))</f>
        <v/>
      </c>
      <c r="T373" s="266" t="str">
        <f ca="1">IF($C373="","",INDEX(INDIRECT("MCDAScores_SEA_"&amp;$C373),MATCH('SEA Input'!T377,INDIRECT("SEAScore_"&amp;$C373),0),MATCH(T$3,SEACats,0)))</f>
        <v/>
      </c>
    </row>
    <row r="374" spans="1:20" s="243" customFormat="1" x14ac:dyDescent="0.25">
      <c r="A374" s="309"/>
      <c r="B374" s="309"/>
      <c r="C374" s="265" t="str">
        <f>IF(B372="","","O_Neg")</f>
        <v/>
      </c>
      <c r="D374" s="266" t="str">
        <f ca="1">IF($C374="","",INDEX(INDIRECT("MCDAScores_SEA_"&amp;$C374),MATCH('SEA Input'!D378,INDIRECT("SEAScore_"&amp;$C374),0),MATCH(D$3,SEACats,0)))</f>
        <v/>
      </c>
      <c r="E374" s="266" t="str">
        <f ca="1">IF($C374="","",INDEX(INDIRECT("MCDAScores_SEA_"&amp;$C374),MATCH('SEA Input'!E378,INDIRECT("SEAScore_"&amp;$C374),0),MATCH(E$3,SEACats,0)))</f>
        <v/>
      </c>
      <c r="F374" s="266" t="str">
        <f ca="1">IF($C374="","",INDEX(INDIRECT("MCDAScores_SEA_"&amp;$C374),MATCH('SEA Input'!F378,INDIRECT("SEAScore_"&amp;$C374),0),MATCH(F$3,SEACats,0)))</f>
        <v/>
      </c>
      <c r="G374" s="266" t="str">
        <f ca="1">IF($C374="","",INDEX(INDIRECT("MCDAScores_SEA_"&amp;$C374),MATCH('SEA Input'!G378,INDIRECT("SEAScore_"&amp;$C374),0),MATCH(G$3,SEACats,0)))</f>
        <v/>
      </c>
      <c r="H374" s="266" t="str">
        <f ca="1">IF($C374="","",INDEX(INDIRECT("MCDAScores_SEA_"&amp;$C374),MATCH('SEA Input'!H378,INDIRECT("SEAScore_"&amp;$C374),0),MATCH(H$3,SEACats,0)))</f>
        <v/>
      </c>
      <c r="I374" s="266" t="str">
        <f ca="1">IF($C374="","",INDEX(INDIRECT("MCDAScores_SEA_"&amp;$C374),MATCH('SEA Input'!I378,INDIRECT("SEAScore_"&amp;$C374),0),MATCH(I$3,SEACats,0)))</f>
        <v/>
      </c>
      <c r="J374" s="266" t="str">
        <f ca="1">IF($C374="","",INDEX(INDIRECT("MCDAScores_SEA_"&amp;$C374),MATCH('SEA Input'!J378,INDIRECT("SEAScore_"&amp;$C374),0),MATCH(J$3,SEACats,0)))</f>
        <v/>
      </c>
      <c r="K374" s="266" t="str">
        <f ca="1">IF($C374="","",INDEX(INDIRECT("MCDAScores_SEA_"&amp;$C374),MATCH('SEA Input'!K378,INDIRECT("SEAScore_"&amp;$C374),0),MATCH(K$3,SEACats,0)))</f>
        <v/>
      </c>
      <c r="L374" s="266" t="str">
        <f ca="1">IF($C374="","",INDEX(INDIRECT("MCDAScores_SEA_"&amp;$C374),MATCH('SEA Input'!L378,INDIRECT("SEAScore_"&amp;$C374),0),MATCH(L$3,SEACats,0)))</f>
        <v/>
      </c>
      <c r="M374" s="266" t="str">
        <f ca="1">IF($C374="","",INDEX(INDIRECT("MCDAScores_SEA_"&amp;$C374),MATCH('SEA Input'!M378,INDIRECT("SEAScore_"&amp;$C374),0),MATCH(M$3,SEACats,0)))</f>
        <v/>
      </c>
      <c r="N374" s="266" t="str">
        <f ca="1">IF($C374="","",INDEX(INDIRECT("MCDAScores_SEA_"&amp;$C374),MATCH('SEA Input'!N378,INDIRECT("SEAScore_"&amp;$C374),0),MATCH(N$3,SEACats,0)))</f>
        <v/>
      </c>
      <c r="O374" s="266" t="str">
        <f ca="1">IF($C374="","",INDEX(INDIRECT("MCDAScores_SEA_"&amp;$C374),MATCH('SEA Input'!O378,INDIRECT("SEAScore_"&amp;$C374),0),MATCH(O$3,SEACats,0)))</f>
        <v/>
      </c>
      <c r="P374" s="266" t="str">
        <f ca="1">IF($C374="","",INDEX(INDIRECT("MCDAScores_SEA_"&amp;$C374),MATCH('SEA Input'!P378,INDIRECT("SEAScore_"&amp;$C374),0),MATCH(P$3,SEACats,0)))</f>
        <v/>
      </c>
      <c r="Q374" s="266" t="str">
        <f ca="1">IF($C374="","",INDEX(INDIRECT("MCDAScores_SEA_"&amp;$C374),MATCH('SEA Input'!Q378,INDIRECT("SEAScore_"&amp;$C374),0),MATCH(Q$3,SEACats,0)))</f>
        <v/>
      </c>
      <c r="R374" s="266" t="str">
        <f ca="1">IF($C374="","",INDEX(INDIRECT("MCDAScores_SEA_"&amp;$C374),MATCH('SEA Input'!R378,INDIRECT("SEAScore_"&amp;$C374),0),MATCH(R$3,SEACats,0)))</f>
        <v/>
      </c>
      <c r="S374" s="266" t="str">
        <f ca="1">IF($C374="","",INDEX(INDIRECT("MCDAScores_SEA_"&amp;$C374),MATCH('SEA Input'!S378,INDIRECT("SEAScore_"&amp;$C374),0),MATCH(S$3,SEACats,0)))</f>
        <v/>
      </c>
      <c r="T374" s="266" t="str">
        <f ca="1">IF($C374="","",INDEX(INDIRECT("MCDAScores_SEA_"&amp;$C374),MATCH('SEA Input'!T378,INDIRECT("SEAScore_"&amp;$C374),0),MATCH(T$3,SEACats,0)))</f>
        <v/>
      </c>
    </row>
    <row r="375" spans="1:20" s="243" customFormat="1" x14ac:dyDescent="0.25">
      <c r="A375" s="309"/>
      <c r="B375" s="309"/>
      <c r="C375" s="265" t="str">
        <f>IF(B372="","","O_Pos")</f>
        <v/>
      </c>
      <c r="D375" s="266" t="str">
        <f ca="1">IF($C375="","",INDEX(INDIRECT("MCDAScores_SEA_"&amp;$C375),MATCH('SEA Input'!D379,INDIRECT("SEAScore_"&amp;$C375),0),MATCH(D$3,SEACats,0)))</f>
        <v/>
      </c>
      <c r="E375" s="266" t="str">
        <f ca="1">IF($C375="","",INDEX(INDIRECT("MCDAScores_SEA_"&amp;$C375),MATCH('SEA Input'!E379,INDIRECT("SEAScore_"&amp;$C375),0),MATCH(E$3,SEACats,0)))</f>
        <v/>
      </c>
      <c r="F375" s="266" t="str">
        <f ca="1">IF($C375="","",INDEX(INDIRECT("MCDAScores_SEA_"&amp;$C375),MATCH('SEA Input'!F379,INDIRECT("SEAScore_"&amp;$C375),0),MATCH(F$3,SEACats,0)))</f>
        <v/>
      </c>
      <c r="G375" s="266" t="str">
        <f ca="1">IF($C375="","",INDEX(INDIRECT("MCDAScores_SEA_"&amp;$C375),MATCH('SEA Input'!G379,INDIRECT("SEAScore_"&amp;$C375),0),MATCH(G$3,SEACats,0)))</f>
        <v/>
      </c>
      <c r="H375" s="266" t="str">
        <f ca="1">IF($C375="","",INDEX(INDIRECT("MCDAScores_SEA_"&amp;$C375),MATCH('SEA Input'!H379,INDIRECT("SEAScore_"&amp;$C375),0),MATCH(H$3,SEACats,0)))</f>
        <v/>
      </c>
      <c r="I375" s="266" t="str">
        <f ca="1">IF($C375="","",INDEX(INDIRECT("MCDAScores_SEA_"&amp;$C375),MATCH('SEA Input'!I379,INDIRECT("SEAScore_"&amp;$C375),0),MATCH(I$3,SEACats,0)))</f>
        <v/>
      </c>
      <c r="J375" s="266" t="str">
        <f ca="1">IF($C375="","",INDEX(INDIRECT("MCDAScores_SEA_"&amp;$C375),MATCH('SEA Input'!J379,INDIRECT("SEAScore_"&amp;$C375),0),MATCH(J$3,SEACats,0)))</f>
        <v/>
      </c>
      <c r="K375" s="266" t="str">
        <f ca="1">IF($C375="","",INDEX(INDIRECT("MCDAScores_SEA_"&amp;$C375),MATCH('SEA Input'!K379,INDIRECT("SEAScore_"&amp;$C375),0),MATCH(K$3,SEACats,0)))</f>
        <v/>
      </c>
      <c r="L375" s="266" t="str">
        <f ca="1">IF($C375="","",INDEX(INDIRECT("MCDAScores_SEA_"&amp;$C375),MATCH('SEA Input'!L379,INDIRECT("SEAScore_"&amp;$C375),0),MATCH(L$3,SEACats,0)))</f>
        <v/>
      </c>
      <c r="M375" s="266" t="str">
        <f ca="1">IF($C375="","",INDEX(INDIRECT("MCDAScores_SEA_"&amp;$C375),MATCH('SEA Input'!M379,INDIRECT("SEAScore_"&amp;$C375),0),MATCH(M$3,SEACats,0)))</f>
        <v/>
      </c>
      <c r="N375" s="266" t="str">
        <f ca="1">IF($C375="","",INDEX(INDIRECT("MCDAScores_SEA_"&amp;$C375),MATCH('SEA Input'!N379,INDIRECT("SEAScore_"&amp;$C375),0),MATCH(N$3,SEACats,0)))</f>
        <v/>
      </c>
      <c r="O375" s="266" t="str">
        <f ca="1">IF($C375="","",INDEX(INDIRECT("MCDAScores_SEA_"&amp;$C375),MATCH('SEA Input'!O379,INDIRECT("SEAScore_"&amp;$C375),0),MATCH(O$3,SEACats,0)))</f>
        <v/>
      </c>
      <c r="P375" s="266" t="str">
        <f ca="1">IF($C375="","",INDEX(INDIRECT("MCDAScores_SEA_"&amp;$C375),MATCH('SEA Input'!P379,INDIRECT("SEAScore_"&amp;$C375),0),MATCH(P$3,SEACats,0)))</f>
        <v/>
      </c>
      <c r="Q375" s="266" t="str">
        <f ca="1">IF($C375="","",INDEX(INDIRECT("MCDAScores_SEA_"&amp;$C375),MATCH('SEA Input'!Q379,INDIRECT("SEAScore_"&amp;$C375),0),MATCH(Q$3,SEACats,0)))</f>
        <v/>
      </c>
      <c r="R375" s="266" t="str">
        <f ca="1">IF($C375="","",INDEX(INDIRECT("MCDAScores_SEA_"&amp;$C375),MATCH('SEA Input'!R379,INDIRECT("SEAScore_"&amp;$C375),0),MATCH(R$3,SEACats,0)))</f>
        <v/>
      </c>
      <c r="S375" s="266" t="str">
        <f ca="1">IF($C375="","",INDEX(INDIRECT("MCDAScores_SEA_"&amp;$C375),MATCH('SEA Input'!S379,INDIRECT("SEAScore_"&amp;$C375),0),MATCH(S$3,SEACats,0)))</f>
        <v/>
      </c>
      <c r="T375" s="266" t="str">
        <f ca="1">IF($C375="","",INDEX(INDIRECT("MCDAScores_SEA_"&amp;$C375),MATCH('SEA Input'!T379,INDIRECT("SEAScore_"&amp;$C375),0),MATCH(T$3,SEACats,0)))</f>
        <v/>
      </c>
    </row>
    <row r="376" spans="1:20" s="243" customFormat="1" x14ac:dyDescent="0.25">
      <c r="A376" s="308" t="str">
        <f>IF('SEA Input'!C380="","",'SEA Input'!A380)</f>
        <v/>
      </c>
      <c r="B376" s="309" t="str">
        <f>IF('SEA Input'!C380="","",'SEA Input'!C380)</f>
        <v/>
      </c>
      <c r="C376" s="265" t="str">
        <f>IF(B376="","","C_Neg")</f>
        <v/>
      </c>
      <c r="D376" s="266" t="str">
        <f ca="1">IF($C376="","",INDEX(INDIRECT("MCDAScores_SEA_"&amp;$C376),MATCH('SEA Input'!D380,INDIRECT("SEAScore_"&amp;$C376),0),MATCH(D$3,SEACats,0)))</f>
        <v/>
      </c>
      <c r="E376" s="266" t="str">
        <f ca="1">IF($C376="","",INDEX(INDIRECT("MCDAScores_SEA_"&amp;$C376),MATCH('SEA Input'!E380,INDIRECT("SEAScore_"&amp;$C376),0),MATCH(E$3,SEACats,0)))</f>
        <v/>
      </c>
      <c r="F376" s="266" t="str">
        <f ca="1">IF($C376="","",INDEX(INDIRECT("MCDAScores_SEA_"&amp;$C376),MATCH('SEA Input'!F380,INDIRECT("SEAScore_"&amp;$C376),0),MATCH(F$3,SEACats,0)))</f>
        <v/>
      </c>
      <c r="G376" s="266" t="str">
        <f ca="1">IF($C376="","",INDEX(INDIRECT("MCDAScores_SEA_"&amp;$C376),MATCH('SEA Input'!G380,INDIRECT("SEAScore_"&amp;$C376),0),MATCH(G$3,SEACats,0)))</f>
        <v/>
      </c>
      <c r="H376" s="266" t="str">
        <f ca="1">IF($C376="","",INDEX(INDIRECT("MCDAScores_SEA_"&amp;$C376),MATCH('SEA Input'!H380,INDIRECT("SEAScore_"&amp;$C376),0),MATCH(H$3,SEACats,0)))</f>
        <v/>
      </c>
      <c r="I376" s="266" t="str">
        <f ca="1">IF($C376="","",INDEX(INDIRECT("MCDAScores_SEA_"&amp;$C376),MATCH('SEA Input'!I380,INDIRECT("SEAScore_"&amp;$C376),0),MATCH(I$3,SEACats,0)))</f>
        <v/>
      </c>
      <c r="J376" s="266" t="str">
        <f ca="1">IF($C376="","",INDEX(INDIRECT("MCDAScores_SEA_"&amp;$C376),MATCH('SEA Input'!J380,INDIRECT("SEAScore_"&amp;$C376),0),MATCH(J$3,SEACats,0)))</f>
        <v/>
      </c>
      <c r="K376" s="266" t="str">
        <f ca="1">IF($C376="","",INDEX(INDIRECT("MCDAScores_SEA_"&amp;$C376),MATCH('SEA Input'!K380,INDIRECT("SEAScore_"&amp;$C376),0),MATCH(K$3,SEACats,0)))</f>
        <v/>
      </c>
      <c r="L376" s="266" t="str">
        <f ca="1">IF($C376="","",INDEX(INDIRECT("MCDAScores_SEA_"&amp;$C376),MATCH('SEA Input'!L380,INDIRECT("SEAScore_"&amp;$C376),0),MATCH(L$3,SEACats,0)))</f>
        <v/>
      </c>
      <c r="M376" s="266" t="str">
        <f ca="1">IF($C376="","",INDEX(INDIRECT("MCDAScores_SEA_"&amp;$C376),MATCH('SEA Input'!M380,INDIRECT("SEAScore_"&amp;$C376),0),MATCH(M$3,SEACats,0)))</f>
        <v/>
      </c>
      <c r="N376" s="266" t="str">
        <f ca="1">IF($C376="","",INDEX(INDIRECT("MCDAScores_SEA_"&amp;$C376),MATCH('SEA Input'!N380,INDIRECT("SEAScore_"&amp;$C376),0),MATCH(N$3,SEACats,0)))</f>
        <v/>
      </c>
      <c r="O376" s="266" t="str">
        <f ca="1">IF($C376="","",INDEX(INDIRECT("MCDAScores_SEA_"&amp;$C376),MATCH('SEA Input'!O380,INDIRECT("SEAScore_"&amp;$C376),0),MATCH(O$3,SEACats,0)))</f>
        <v/>
      </c>
      <c r="P376" s="266" t="str">
        <f ca="1">IF($C376="","",INDEX(INDIRECT("MCDAScores_SEA_"&amp;$C376),MATCH('SEA Input'!P380,INDIRECT("SEAScore_"&amp;$C376),0),MATCH(P$3,SEACats,0)))</f>
        <v/>
      </c>
      <c r="Q376" s="266" t="str">
        <f ca="1">IF($C376="","",INDEX(INDIRECT("MCDAScores_SEA_"&amp;$C376),MATCH('SEA Input'!Q380,INDIRECT("SEAScore_"&amp;$C376),0),MATCH(Q$3,SEACats,0)))</f>
        <v/>
      </c>
      <c r="R376" s="266" t="str">
        <f ca="1">IF($C376="","",INDEX(INDIRECT("MCDAScores_SEA_"&amp;$C376),MATCH('SEA Input'!R380,INDIRECT("SEAScore_"&amp;$C376),0),MATCH(R$3,SEACats,0)))</f>
        <v/>
      </c>
      <c r="S376" s="266" t="str">
        <f ca="1">IF($C376="","",INDEX(INDIRECT("MCDAScores_SEA_"&amp;$C376),MATCH('SEA Input'!S380,INDIRECT("SEAScore_"&amp;$C376),0),MATCH(S$3,SEACats,0)))</f>
        <v/>
      </c>
      <c r="T376" s="266" t="str">
        <f ca="1">IF($C376="","",INDEX(INDIRECT("MCDAScores_SEA_"&amp;$C376),MATCH('SEA Input'!T380,INDIRECT("SEAScore_"&amp;$C376),0),MATCH(T$3,SEACats,0)))</f>
        <v/>
      </c>
    </row>
    <row r="377" spans="1:20" s="243" customFormat="1" x14ac:dyDescent="0.25">
      <c r="A377" s="309"/>
      <c r="B377" s="309"/>
      <c r="C377" s="265" t="str">
        <f>IF(B376="","","C_Pos")</f>
        <v/>
      </c>
      <c r="D377" s="266" t="str">
        <f ca="1">IF($C377="","",INDEX(INDIRECT("MCDAScores_SEA_"&amp;$C377),MATCH('SEA Input'!D381,INDIRECT("SEAScore_"&amp;$C377),0),MATCH(D$3,SEACats,0)))</f>
        <v/>
      </c>
      <c r="E377" s="266" t="str">
        <f ca="1">IF($C377="","",INDEX(INDIRECT("MCDAScores_SEA_"&amp;$C377),MATCH('SEA Input'!E381,INDIRECT("SEAScore_"&amp;$C377),0),MATCH(E$3,SEACats,0)))</f>
        <v/>
      </c>
      <c r="F377" s="266" t="str">
        <f ca="1">IF($C377="","",INDEX(INDIRECT("MCDAScores_SEA_"&amp;$C377),MATCH('SEA Input'!F381,INDIRECT("SEAScore_"&amp;$C377),0),MATCH(F$3,SEACats,0)))</f>
        <v/>
      </c>
      <c r="G377" s="266" t="str">
        <f ca="1">IF($C377="","",INDEX(INDIRECT("MCDAScores_SEA_"&amp;$C377),MATCH('SEA Input'!G381,INDIRECT("SEAScore_"&amp;$C377),0),MATCH(G$3,SEACats,0)))</f>
        <v/>
      </c>
      <c r="H377" s="266" t="str">
        <f ca="1">IF($C377="","",INDEX(INDIRECT("MCDAScores_SEA_"&amp;$C377),MATCH('SEA Input'!H381,INDIRECT("SEAScore_"&amp;$C377),0),MATCH(H$3,SEACats,0)))</f>
        <v/>
      </c>
      <c r="I377" s="266" t="str">
        <f ca="1">IF($C377="","",INDEX(INDIRECT("MCDAScores_SEA_"&amp;$C377),MATCH('SEA Input'!I381,INDIRECT("SEAScore_"&amp;$C377),0),MATCH(I$3,SEACats,0)))</f>
        <v/>
      </c>
      <c r="J377" s="266" t="str">
        <f ca="1">IF($C377="","",INDEX(INDIRECT("MCDAScores_SEA_"&amp;$C377),MATCH('SEA Input'!J381,INDIRECT("SEAScore_"&amp;$C377),0),MATCH(J$3,SEACats,0)))</f>
        <v/>
      </c>
      <c r="K377" s="266" t="str">
        <f ca="1">IF($C377="","",INDEX(INDIRECT("MCDAScores_SEA_"&amp;$C377),MATCH('SEA Input'!K381,INDIRECT("SEAScore_"&amp;$C377),0),MATCH(K$3,SEACats,0)))</f>
        <v/>
      </c>
      <c r="L377" s="266" t="str">
        <f ca="1">IF($C377="","",INDEX(INDIRECT("MCDAScores_SEA_"&amp;$C377),MATCH('SEA Input'!L381,INDIRECT("SEAScore_"&amp;$C377),0),MATCH(L$3,SEACats,0)))</f>
        <v/>
      </c>
      <c r="M377" s="266" t="str">
        <f ca="1">IF($C377="","",INDEX(INDIRECT("MCDAScores_SEA_"&amp;$C377),MATCH('SEA Input'!M381,INDIRECT("SEAScore_"&amp;$C377),0),MATCH(M$3,SEACats,0)))</f>
        <v/>
      </c>
      <c r="N377" s="266" t="str">
        <f ca="1">IF($C377="","",INDEX(INDIRECT("MCDAScores_SEA_"&amp;$C377),MATCH('SEA Input'!N381,INDIRECT("SEAScore_"&amp;$C377),0),MATCH(N$3,SEACats,0)))</f>
        <v/>
      </c>
      <c r="O377" s="266" t="str">
        <f ca="1">IF($C377="","",INDEX(INDIRECT("MCDAScores_SEA_"&amp;$C377),MATCH('SEA Input'!O381,INDIRECT("SEAScore_"&amp;$C377),0),MATCH(O$3,SEACats,0)))</f>
        <v/>
      </c>
      <c r="P377" s="266" t="str">
        <f ca="1">IF($C377="","",INDEX(INDIRECT("MCDAScores_SEA_"&amp;$C377),MATCH('SEA Input'!P381,INDIRECT("SEAScore_"&amp;$C377),0),MATCH(P$3,SEACats,0)))</f>
        <v/>
      </c>
      <c r="Q377" s="266" t="str">
        <f ca="1">IF($C377="","",INDEX(INDIRECT("MCDAScores_SEA_"&amp;$C377),MATCH('SEA Input'!Q381,INDIRECT("SEAScore_"&amp;$C377),0),MATCH(Q$3,SEACats,0)))</f>
        <v/>
      </c>
      <c r="R377" s="266" t="str">
        <f ca="1">IF($C377="","",INDEX(INDIRECT("MCDAScores_SEA_"&amp;$C377),MATCH('SEA Input'!R381,INDIRECT("SEAScore_"&amp;$C377),0),MATCH(R$3,SEACats,0)))</f>
        <v/>
      </c>
      <c r="S377" s="266" t="str">
        <f ca="1">IF($C377="","",INDEX(INDIRECT("MCDAScores_SEA_"&amp;$C377),MATCH('SEA Input'!S381,INDIRECT("SEAScore_"&amp;$C377),0),MATCH(S$3,SEACats,0)))</f>
        <v/>
      </c>
      <c r="T377" s="266" t="str">
        <f ca="1">IF($C377="","",INDEX(INDIRECT("MCDAScores_SEA_"&amp;$C377),MATCH('SEA Input'!T381,INDIRECT("SEAScore_"&amp;$C377),0),MATCH(T$3,SEACats,0)))</f>
        <v/>
      </c>
    </row>
    <row r="378" spans="1:20" s="243" customFormat="1" x14ac:dyDescent="0.25">
      <c r="A378" s="309"/>
      <c r="B378" s="309"/>
      <c r="C378" s="265" t="str">
        <f>IF(B376="","","O_Neg")</f>
        <v/>
      </c>
      <c r="D378" s="266" t="str">
        <f ca="1">IF($C378="","",INDEX(INDIRECT("MCDAScores_SEA_"&amp;$C378),MATCH('SEA Input'!D382,INDIRECT("SEAScore_"&amp;$C378),0),MATCH(D$3,SEACats,0)))</f>
        <v/>
      </c>
      <c r="E378" s="266" t="str">
        <f ca="1">IF($C378="","",INDEX(INDIRECT("MCDAScores_SEA_"&amp;$C378),MATCH('SEA Input'!E382,INDIRECT("SEAScore_"&amp;$C378),0),MATCH(E$3,SEACats,0)))</f>
        <v/>
      </c>
      <c r="F378" s="266" t="str">
        <f ca="1">IF($C378="","",INDEX(INDIRECT("MCDAScores_SEA_"&amp;$C378),MATCH('SEA Input'!F382,INDIRECT("SEAScore_"&amp;$C378),0),MATCH(F$3,SEACats,0)))</f>
        <v/>
      </c>
      <c r="G378" s="266" t="str">
        <f ca="1">IF($C378="","",INDEX(INDIRECT("MCDAScores_SEA_"&amp;$C378),MATCH('SEA Input'!G382,INDIRECT("SEAScore_"&amp;$C378),0),MATCH(G$3,SEACats,0)))</f>
        <v/>
      </c>
      <c r="H378" s="266" t="str">
        <f ca="1">IF($C378="","",INDEX(INDIRECT("MCDAScores_SEA_"&amp;$C378),MATCH('SEA Input'!H382,INDIRECT("SEAScore_"&amp;$C378),0),MATCH(H$3,SEACats,0)))</f>
        <v/>
      </c>
      <c r="I378" s="266" t="str">
        <f ca="1">IF($C378="","",INDEX(INDIRECT("MCDAScores_SEA_"&amp;$C378),MATCH('SEA Input'!I382,INDIRECT("SEAScore_"&amp;$C378),0),MATCH(I$3,SEACats,0)))</f>
        <v/>
      </c>
      <c r="J378" s="266" t="str">
        <f ca="1">IF($C378="","",INDEX(INDIRECT("MCDAScores_SEA_"&amp;$C378),MATCH('SEA Input'!J382,INDIRECT("SEAScore_"&amp;$C378),0),MATCH(J$3,SEACats,0)))</f>
        <v/>
      </c>
      <c r="K378" s="266" t="str">
        <f ca="1">IF($C378="","",INDEX(INDIRECT("MCDAScores_SEA_"&amp;$C378),MATCH('SEA Input'!K382,INDIRECT("SEAScore_"&amp;$C378),0),MATCH(K$3,SEACats,0)))</f>
        <v/>
      </c>
      <c r="L378" s="266" t="str">
        <f ca="1">IF($C378="","",INDEX(INDIRECT("MCDAScores_SEA_"&amp;$C378),MATCH('SEA Input'!L382,INDIRECT("SEAScore_"&amp;$C378),0),MATCH(L$3,SEACats,0)))</f>
        <v/>
      </c>
      <c r="M378" s="266" t="str">
        <f ca="1">IF($C378="","",INDEX(INDIRECT("MCDAScores_SEA_"&amp;$C378),MATCH('SEA Input'!M382,INDIRECT("SEAScore_"&amp;$C378),0),MATCH(M$3,SEACats,0)))</f>
        <v/>
      </c>
      <c r="N378" s="266" t="str">
        <f ca="1">IF($C378="","",INDEX(INDIRECT("MCDAScores_SEA_"&amp;$C378),MATCH('SEA Input'!N382,INDIRECT("SEAScore_"&amp;$C378),0),MATCH(N$3,SEACats,0)))</f>
        <v/>
      </c>
      <c r="O378" s="266" t="str">
        <f ca="1">IF($C378="","",INDEX(INDIRECT("MCDAScores_SEA_"&amp;$C378),MATCH('SEA Input'!O382,INDIRECT("SEAScore_"&amp;$C378),0),MATCH(O$3,SEACats,0)))</f>
        <v/>
      </c>
      <c r="P378" s="266" t="str">
        <f ca="1">IF($C378="","",INDEX(INDIRECT("MCDAScores_SEA_"&amp;$C378),MATCH('SEA Input'!P382,INDIRECT("SEAScore_"&amp;$C378),0),MATCH(P$3,SEACats,0)))</f>
        <v/>
      </c>
      <c r="Q378" s="266" t="str">
        <f ca="1">IF($C378="","",INDEX(INDIRECT("MCDAScores_SEA_"&amp;$C378),MATCH('SEA Input'!Q382,INDIRECT("SEAScore_"&amp;$C378),0),MATCH(Q$3,SEACats,0)))</f>
        <v/>
      </c>
      <c r="R378" s="266" t="str">
        <f ca="1">IF($C378="","",INDEX(INDIRECT("MCDAScores_SEA_"&amp;$C378),MATCH('SEA Input'!R382,INDIRECT("SEAScore_"&amp;$C378),0),MATCH(R$3,SEACats,0)))</f>
        <v/>
      </c>
      <c r="S378" s="266" t="str">
        <f ca="1">IF($C378="","",INDEX(INDIRECT("MCDAScores_SEA_"&amp;$C378),MATCH('SEA Input'!S382,INDIRECT("SEAScore_"&amp;$C378),0),MATCH(S$3,SEACats,0)))</f>
        <v/>
      </c>
      <c r="T378" s="266" t="str">
        <f ca="1">IF($C378="","",INDEX(INDIRECT("MCDAScores_SEA_"&amp;$C378),MATCH('SEA Input'!T382,INDIRECT("SEAScore_"&amp;$C378),0),MATCH(T$3,SEACats,0)))</f>
        <v/>
      </c>
    </row>
    <row r="379" spans="1:20" s="243" customFormat="1" x14ac:dyDescent="0.25">
      <c r="A379" s="309"/>
      <c r="B379" s="309"/>
      <c r="C379" s="265" t="str">
        <f>IF(B376="","","O_Pos")</f>
        <v/>
      </c>
      <c r="D379" s="266" t="str">
        <f ca="1">IF($C379="","",INDEX(INDIRECT("MCDAScores_SEA_"&amp;$C379),MATCH('SEA Input'!D383,INDIRECT("SEAScore_"&amp;$C379),0),MATCH(D$3,SEACats,0)))</f>
        <v/>
      </c>
      <c r="E379" s="266" t="str">
        <f ca="1">IF($C379="","",INDEX(INDIRECT("MCDAScores_SEA_"&amp;$C379),MATCH('SEA Input'!E383,INDIRECT("SEAScore_"&amp;$C379),0),MATCH(E$3,SEACats,0)))</f>
        <v/>
      </c>
      <c r="F379" s="266" t="str">
        <f ca="1">IF($C379="","",INDEX(INDIRECT("MCDAScores_SEA_"&amp;$C379),MATCH('SEA Input'!F383,INDIRECT("SEAScore_"&amp;$C379),0),MATCH(F$3,SEACats,0)))</f>
        <v/>
      </c>
      <c r="G379" s="266" t="str">
        <f ca="1">IF($C379="","",INDEX(INDIRECT("MCDAScores_SEA_"&amp;$C379),MATCH('SEA Input'!G383,INDIRECT("SEAScore_"&amp;$C379),0),MATCH(G$3,SEACats,0)))</f>
        <v/>
      </c>
      <c r="H379" s="266" t="str">
        <f ca="1">IF($C379="","",INDEX(INDIRECT("MCDAScores_SEA_"&amp;$C379),MATCH('SEA Input'!H383,INDIRECT("SEAScore_"&amp;$C379),0),MATCH(H$3,SEACats,0)))</f>
        <v/>
      </c>
      <c r="I379" s="266" t="str">
        <f ca="1">IF($C379="","",INDEX(INDIRECT("MCDAScores_SEA_"&amp;$C379),MATCH('SEA Input'!I383,INDIRECT("SEAScore_"&amp;$C379),0),MATCH(I$3,SEACats,0)))</f>
        <v/>
      </c>
      <c r="J379" s="266" t="str">
        <f ca="1">IF($C379="","",INDEX(INDIRECT("MCDAScores_SEA_"&amp;$C379),MATCH('SEA Input'!J383,INDIRECT("SEAScore_"&amp;$C379),0),MATCH(J$3,SEACats,0)))</f>
        <v/>
      </c>
      <c r="K379" s="266" t="str">
        <f ca="1">IF($C379="","",INDEX(INDIRECT("MCDAScores_SEA_"&amp;$C379),MATCH('SEA Input'!K383,INDIRECT("SEAScore_"&amp;$C379),0),MATCH(K$3,SEACats,0)))</f>
        <v/>
      </c>
      <c r="L379" s="266" t="str">
        <f ca="1">IF($C379="","",INDEX(INDIRECT("MCDAScores_SEA_"&amp;$C379),MATCH('SEA Input'!L383,INDIRECT("SEAScore_"&amp;$C379),0),MATCH(L$3,SEACats,0)))</f>
        <v/>
      </c>
      <c r="M379" s="266" t="str">
        <f ca="1">IF($C379="","",INDEX(INDIRECT("MCDAScores_SEA_"&amp;$C379),MATCH('SEA Input'!M383,INDIRECT("SEAScore_"&amp;$C379),0),MATCH(M$3,SEACats,0)))</f>
        <v/>
      </c>
      <c r="N379" s="266" t="str">
        <f ca="1">IF($C379="","",INDEX(INDIRECT("MCDAScores_SEA_"&amp;$C379),MATCH('SEA Input'!N383,INDIRECT("SEAScore_"&amp;$C379),0),MATCH(N$3,SEACats,0)))</f>
        <v/>
      </c>
      <c r="O379" s="266" t="str">
        <f ca="1">IF($C379="","",INDEX(INDIRECT("MCDAScores_SEA_"&amp;$C379),MATCH('SEA Input'!O383,INDIRECT("SEAScore_"&amp;$C379),0),MATCH(O$3,SEACats,0)))</f>
        <v/>
      </c>
      <c r="P379" s="266" t="str">
        <f ca="1">IF($C379="","",INDEX(INDIRECT("MCDAScores_SEA_"&amp;$C379),MATCH('SEA Input'!P383,INDIRECT("SEAScore_"&amp;$C379),0),MATCH(P$3,SEACats,0)))</f>
        <v/>
      </c>
      <c r="Q379" s="266" t="str">
        <f ca="1">IF($C379="","",INDEX(INDIRECT("MCDAScores_SEA_"&amp;$C379),MATCH('SEA Input'!Q383,INDIRECT("SEAScore_"&amp;$C379),0),MATCH(Q$3,SEACats,0)))</f>
        <v/>
      </c>
      <c r="R379" s="266" t="str">
        <f ca="1">IF($C379="","",INDEX(INDIRECT("MCDAScores_SEA_"&amp;$C379),MATCH('SEA Input'!R383,INDIRECT("SEAScore_"&amp;$C379),0),MATCH(R$3,SEACats,0)))</f>
        <v/>
      </c>
      <c r="S379" s="266" t="str">
        <f ca="1">IF($C379="","",INDEX(INDIRECT("MCDAScores_SEA_"&amp;$C379),MATCH('SEA Input'!S383,INDIRECT("SEAScore_"&amp;$C379),0),MATCH(S$3,SEACats,0)))</f>
        <v/>
      </c>
      <c r="T379" s="266" t="str">
        <f ca="1">IF($C379="","",INDEX(INDIRECT("MCDAScores_SEA_"&amp;$C379),MATCH('SEA Input'!T383,INDIRECT("SEAScore_"&amp;$C379),0),MATCH(T$3,SEACats,0)))</f>
        <v/>
      </c>
    </row>
    <row r="380" spans="1:20" s="243" customFormat="1" x14ac:dyDescent="0.25">
      <c r="A380" s="308" t="str">
        <f>IF('SEA Input'!C384="","",'SEA Input'!A384)</f>
        <v/>
      </c>
      <c r="B380" s="309" t="str">
        <f>IF('SEA Input'!C384="","",'SEA Input'!C384)</f>
        <v/>
      </c>
      <c r="C380" s="265" t="str">
        <f>IF(B380="","","C_Neg")</f>
        <v/>
      </c>
      <c r="D380" s="266" t="str">
        <f ca="1">IF($C380="","",INDEX(INDIRECT("MCDAScores_SEA_"&amp;$C380),MATCH('SEA Input'!D384,INDIRECT("SEAScore_"&amp;$C380),0),MATCH(D$3,SEACats,0)))</f>
        <v/>
      </c>
      <c r="E380" s="266" t="str">
        <f ca="1">IF($C380="","",INDEX(INDIRECT("MCDAScores_SEA_"&amp;$C380),MATCH('SEA Input'!E384,INDIRECT("SEAScore_"&amp;$C380),0),MATCH(E$3,SEACats,0)))</f>
        <v/>
      </c>
      <c r="F380" s="266" t="str">
        <f ca="1">IF($C380="","",INDEX(INDIRECT("MCDAScores_SEA_"&amp;$C380),MATCH('SEA Input'!F384,INDIRECT("SEAScore_"&amp;$C380),0),MATCH(F$3,SEACats,0)))</f>
        <v/>
      </c>
      <c r="G380" s="266" t="str">
        <f ca="1">IF($C380="","",INDEX(INDIRECT("MCDAScores_SEA_"&amp;$C380),MATCH('SEA Input'!G384,INDIRECT("SEAScore_"&amp;$C380),0),MATCH(G$3,SEACats,0)))</f>
        <v/>
      </c>
      <c r="H380" s="266" t="str">
        <f ca="1">IF($C380="","",INDEX(INDIRECT("MCDAScores_SEA_"&amp;$C380),MATCH('SEA Input'!H384,INDIRECT("SEAScore_"&amp;$C380),0),MATCH(H$3,SEACats,0)))</f>
        <v/>
      </c>
      <c r="I380" s="266" t="str">
        <f ca="1">IF($C380="","",INDEX(INDIRECT("MCDAScores_SEA_"&amp;$C380),MATCH('SEA Input'!I384,INDIRECT("SEAScore_"&amp;$C380),0),MATCH(I$3,SEACats,0)))</f>
        <v/>
      </c>
      <c r="J380" s="266" t="str">
        <f ca="1">IF($C380="","",INDEX(INDIRECT("MCDAScores_SEA_"&amp;$C380),MATCH('SEA Input'!J384,INDIRECT("SEAScore_"&amp;$C380),0),MATCH(J$3,SEACats,0)))</f>
        <v/>
      </c>
      <c r="K380" s="266" t="str">
        <f ca="1">IF($C380="","",INDEX(INDIRECT("MCDAScores_SEA_"&amp;$C380),MATCH('SEA Input'!K384,INDIRECT("SEAScore_"&amp;$C380),0),MATCH(K$3,SEACats,0)))</f>
        <v/>
      </c>
      <c r="L380" s="266" t="str">
        <f ca="1">IF($C380="","",INDEX(INDIRECT("MCDAScores_SEA_"&amp;$C380),MATCH('SEA Input'!L384,INDIRECT("SEAScore_"&amp;$C380),0),MATCH(L$3,SEACats,0)))</f>
        <v/>
      </c>
      <c r="M380" s="266" t="str">
        <f ca="1">IF($C380="","",INDEX(INDIRECT("MCDAScores_SEA_"&amp;$C380),MATCH('SEA Input'!M384,INDIRECT("SEAScore_"&amp;$C380),0),MATCH(M$3,SEACats,0)))</f>
        <v/>
      </c>
      <c r="N380" s="266" t="str">
        <f ca="1">IF($C380="","",INDEX(INDIRECT("MCDAScores_SEA_"&amp;$C380),MATCH('SEA Input'!N384,INDIRECT("SEAScore_"&amp;$C380),0),MATCH(N$3,SEACats,0)))</f>
        <v/>
      </c>
      <c r="O380" s="266" t="str">
        <f ca="1">IF($C380="","",INDEX(INDIRECT("MCDAScores_SEA_"&amp;$C380),MATCH('SEA Input'!O384,INDIRECT("SEAScore_"&amp;$C380),0),MATCH(O$3,SEACats,0)))</f>
        <v/>
      </c>
      <c r="P380" s="266" t="str">
        <f ca="1">IF($C380="","",INDEX(INDIRECT("MCDAScores_SEA_"&amp;$C380),MATCH('SEA Input'!P384,INDIRECT("SEAScore_"&amp;$C380),0),MATCH(P$3,SEACats,0)))</f>
        <v/>
      </c>
      <c r="Q380" s="266" t="str">
        <f ca="1">IF($C380="","",INDEX(INDIRECT("MCDAScores_SEA_"&amp;$C380),MATCH('SEA Input'!Q384,INDIRECT("SEAScore_"&amp;$C380),0),MATCH(Q$3,SEACats,0)))</f>
        <v/>
      </c>
      <c r="R380" s="266" t="str">
        <f ca="1">IF($C380="","",INDEX(INDIRECT("MCDAScores_SEA_"&amp;$C380),MATCH('SEA Input'!R384,INDIRECT("SEAScore_"&amp;$C380),0),MATCH(R$3,SEACats,0)))</f>
        <v/>
      </c>
      <c r="S380" s="266" t="str">
        <f ca="1">IF($C380="","",INDEX(INDIRECT("MCDAScores_SEA_"&amp;$C380),MATCH('SEA Input'!S384,INDIRECT("SEAScore_"&amp;$C380),0),MATCH(S$3,SEACats,0)))</f>
        <v/>
      </c>
      <c r="T380" s="266" t="str">
        <f ca="1">IF($C380="","",INDEX(INDIRECT("MCDAScores_SEA_"&amp;$C380),MATCH('SEA Input'!T384,INDIRECT("SEAScore_"&amp;$C380),0),MATCH(T$3,SEACats,0)))</f>
        <v/>
      </c>
    </row>
    <row r="381" spans="1:20" s="243" customFormat="1" x14ac:dyDescent="0.25">
      <c r="A381" s="309"/>
      <c r="B381" s="309"/>
      <c r="C381" s="265" t="str">
        <f>IF(B380="","","C_Pos")</f>
        <v/>
      </c>
      <c r="D381" s="266" t="str">
        <f ca="1">IF($C381="","",INDEX(INDIRECT("MCDAScores_SEA_"&amp;$C381),MATCH('SEA Input'!D385,INDIRECT("SEAScore_"&amp;$C381),0),MATCH(D$3,SEACats,0)))</f>
        <v/>
      </c>
      <c r="E381" s="266" t="str">
        <f ca="1">IF($C381="","",INDEX(INDIRECT("MCDAScores_SEA_"&amp;$C381),MATCH('SEA Input'!E385,INDIRECT("SEAScore_"&amp;$C381),0),MATCH(E$3,SEACats,0)))</f>
        <v/>
      </c>
      <c r="F381" s="266" t="str">
        <f ca="1">IF($C381="","",INDEX(INDIRECT("MCDAScores_SEA_"&amp;$C381),MATCH('SEA Input'!F385,INDIRECT("SEAScore_"&amp;$C381),0),MATCH(F$3,SEACats,0)))</f>
        <v/>
      </c>
      <c r="G381" s="266" t="str">
        <f ca="1">IF($C381="","",INDEX(INDIRECT("MCDAScores_SEA_"&amp;$C381),MATCH('SEA Input'!G385,INDIRECT("SEAScore_"&amp;$C381),0),MATCH(G$3,SEACats,0)))</f>
        <v/>
      </c>
      <c r="H381" s="266" t="str">
        <f ca="1">IF($C381="","",INDEX(INDIRECT("MCDAScores_SEA_"&amp;$C381),MATCH('SEA Input'!H385,INDIRECT("SEAScore_"&amp;$C381),0),MATCH(H$3,SEACats,0)))</f>
        <v/>
      </c>
      <c r="I381" s="266" t="str">
        <f ca="1">IF($C381="","",INDEX(INDIRECT("MCDAScores_SEA_"&amp;$C381),MATCH('SEA Input'!I385,INDIRECT("SEAScore_"&amp;$C381),0),MATCH(I$3,SEACats,0)))</f>
        <v/>
      </c>
      <c r="J381" s="266" t="str">
        <f ca="1">IF($C381="","",INDEX(INDIRECT("MCDAScores_SEA_"&amp;$C381),MATCH('SEA Input'!J385,INDIRECT("SEAScore_"&amp;$C381),0),MATCH(J$3,SEACats,0)))</f>
        <v/>
      </c>
      <c r="K381" s="266" t="str">
        <f ca="1">IF($C381="","",INDEX(INDIRECT("MCDAScores_SEA_"&amp;$C381),MATCH('SEA Input'!K385,INDIRECT("SEAScore_"&amp;$C381),0),MATCH(K$3,SEACats,0)))</f>
        <v/>
      </c>
      <c r="L381" s="266" t="str">
        <f ca="1">IF($C381="","",INDEX(INDIRECT("MCDAScores_SEA_"&amp;$C381),MATCH('SEA Input'!L385,INDIRECT("SEAScore_"&amp;$C381),0),MATCH(L$3,SEACats,0)))</f>
        <v/>
      </c>
      <c r="M381" s="266" t="str">
        <f ca="1">IF($C381="","",INDEX(INDIRECT("MCDAScores_SEA_"&amp;$C381),MATCH('SEA Input'!M385,INDIRECT("SEAScore_"&amp;$C381),0),MATCH(M$3,SEACats,0)))</f>
        <v/>
      </c>
      <c r="N381" s="266" t="str">
        <f ca="1">IF($C381="","",INDEX(INDIRECT("MCDAScores_SEA_"&amp;$C381),MATCH('SEA Input'!N385,INDIRECT("SEAScore_"&amp;$C381),0),MATCH(N$3,SEACats,0)))</f>
        <v/>
      </c>
      <c r="O381" s="266" t="str">
        <f ca="1">IF($C381="","",INDEX(INDIRECT("MCDAScores_SEA_"&amp;$C381),MATCH('SEA Input'!O385,INDIRECT("SEAScore_"&amp;$C381),0),MATCH(O$3,SEACats,0)))</f>
        <v/>
      </c>
      <c r="P381" s="266" t="str">
        <f ca="1">IF($C381="","",INDEX(INDIRECT("MCDAScores_SEA_"&amp;$C381),MATCH('SEA Input'!P385,INDIRECT("SEAScore_"&amp;$C381),0),MATCH(P$3,SEACats,0)))</f>
        <v/>
      </c>
      <c r="Q381" s="266" t="str">
        <f ca="1">IF($C381="","",INDEX(INDIRECT("MCDAScores_SEA_"&amp;$C381),MATCH('SEA Input'!Q385,INDIRECT("SEAScore_"&amp;$C381),0),MATCH(Q$3,SEACats,0)))</f>
        <v/>
      </c>
      <c r="R381" s="266" t="str">
        <f ca="1">IF($C381="","",INDEX(INDIRECT("MCDAScores_SEA_"&amp;$C381),MATCH('SEA Input'!R385,INDIRECT("SEAScore_"&amp;$C381),0),MATCH(R$3,SEACats,0)))</f>
        <v/>
      </c>
      <c r="S381" s="266" t="str">
        <f ca="1">IF($C381="","",INDEX(INDIRECT("MCDAScores_SEA_"&amp;$C381),MATCH('SEA Input'!S385,INDIRECT("SEAScore_"&amp;$C381),0),MATCH(S$3,SEACats,0)))</f>
        <v/>
      </c>
      <c r="T381" s="266" t="str">
        <f ca="1">IF($C381="","",INDEX(INDIRECT("MCDAScores_SEA_"&amp;$C381),MATCH('SEA Input'!T385,INDIRECT("SEAScore_"&amp;$C381),0),MATCH(T$3,SEACats,0)))</f>
        <v/>
      </c>
    </row>
    <row r="382" spans="1:20" s="243" customFormat="1" x14ac:dyDescent="0.25">
      <c r="A382" s="309"/>
      <c r="B382" s="309"/>
      <c r="C382" s="265" t="str">
        <f>IF(B380="","","O_Neg")</f>
        <v/>
      </c>
      <c r="D382" s="266" t="str">
        <f ca="1">IF($C382="","",INDEX(INDIRECT("MCDAScores_SEA_"&amp;$C382),MATCH('SEA Input'!D386,INDIRECT("SEAScore_"&amp;$C382),0),MATCH(D$3,SEACats,0)))</f>
        <v/>
      </c>
      <c r="E382" s="266" t="str">
        <f ca="1">IF($C382="","",INDEX(INDIRECT("MCDAScores_SEA_"&amp;$C382),MATCH('SEA Input'!E386,INDIRECT("SEAScore_"&amp;$C382),0),MATCH(E$3,SEACats,0)))</f>
        <v/>
      </c>
      <c r="F382" s="266" t="str">
        <f ca="1">IF($C382="","",INDEX(INDIRECT("MCDAScores_SEA_"&amp;$C382),MATCH('SEA Input'!F386,INDIRECT("SEAScore_"&amp;$C382),0),MATCH(F$3,SEACats,0)))</f>
        <v/>
      </c>
      <c r="G382" s="266" t="str">
        <f ca="1">IF($C382="","",INDEX(INDIRECT("MCDAScores_SEA_"&amp;$C382),MATCH('SEA Input'!G386,INDIRECT("SEAScore_"&amp;$C382),0),MATCH(G$3,SEACats,0)))</f>
        <v/>
      </c>
      <c r="H382" s="266" t="str">
        <f ca="1">IF($C382="","",INDEX(INDIRECT("MCDAScores_SEA_"&amp;$C382),MATCH('SEA Input'!H386,INDIRECT("SEAScore_"&amp;$C382),0),MATCH(H$3,SEACats,0)))</f>
        <v/>
      </c>
      <c r="I382" s="266" t="str">
        <f ca="1">IF($C382="","",INDEX(INDIRECT("MCDAScores_SEA_"&amp;$C382),MATCH('SEA Input'!I386,INDIRECT("SEAScore_"&amp;$C382),0),MATCH(I$3,SEACats,0)))</f>
        <v/>
      </c>
      <c r="J382" s="266" t="str">
        <f ca="1">IF($C382="","",INDEX(INDIRECT("MCDAScores_SEA_"&amp;$C382),MATCH('SEA Input'!J386,INDIRECT("SEAScore_"&amp;$C382),0),MATCH(J$3,SEACats,0)))</f>
        <v/>
      </c>
      <c r="K382" s="266" t="str">
        <f ca="1">IF($C382="","",INDEX(INDIRECT("MCDAScores_SEA_"&amp;$C382),MATCH('SEA Input'!K386,INDIRECT("SEAScore_"&amp;$C382),0),MATCH(K$3,SEACats,0)))</f>
        <v/>
      </c>
      <c r="L382" s="266" t="str">
        <f ca="1">IF($C382="","",INDEX(INDIRECT("MCDAScores_SEA_"&amp;$C382),MATCH('SEA Input'!L386,INDIRECT("SEAScore_"&amp;$C382),0),MATCH(L$3,SEACats,0)))</f>
        <v/>
      </c>
      <c r="M382" s="266" t="str">
        <f ca="1">IF($C382="","",INDEX(INDIRECT("MCDAScores_SEA_"&amp;$C382),MATCH('SEA Input'!M386,INDIRECT("SEAScore_"&amp;$C382),0),MATCH(M$3,SEACats,0)))</f>
        <v/>
      </c>
      <c r="N382" s="266" t="str">
        <f ca="1">IF($C382="","",INDEX(INDIRECT("MCDAScores_SEA_"&amp;$C382),MATCH('SEA Input'!N386,INDIRECT("SEAScore_"&amp;$C382),0),MATCH(N$3,SEACats,0)))</f>
        <v/>
      </c>
      <c r="O382" s="266" t="str">
        <f ca="1">IF($C382="","",INDEX(INDIRECT("MCDAScores_SEA_"&amp;$C382),MATCH('SEA Input'!O386,INDIRECT("SEAScore_"&amp;$C382),0),MATCH(O$3,SEACats,0)))</f>
        <v/>
      </c>
      <c r="P382" s="266" t="str">
        <f ca="1">IF($C382="","",INDEX(INDIRECT("MCDAScores_SEA_"&amp;$C382),MATCH('SEA Input'!P386,INDIRECT("SEAScore_"&amp;$C382),0),MATCH(P$3,SEACats,0)))</f>
        <v/>
      </c>
      <c r="Q382" s="266" t="str">
        <f ca="1">IF($C382="","",INDEX(INDIRECT("MCDAScores_SEA_"&amp;$C382),MATCH('SEA Input'!Q386,INDIRECT("SEAScore_"&amp;$C382),0),MATCH(Q$3,SEACats,0)))</f>
        <v/>
      </c>
      <c r="R382" s="266" t="str">
        <f ca="1">IF($C382="","",INDEX(INDIRECT("MCDAScores_SEA_"&amp;$C382),MATCH('SEA Input'!R386,INDIRECT("SEAScore_"&amp;$C382),0),MATCH(R$3,SEACats,0)))</f>
        <v/>
      </c>
      <c r="S382" s="266" t="str">
        <f ca="1">IF($C382="","",INDEX(INDIRECT("MCDAScores_SEA_"&amp;$C382),MATCH('SEA Input'!S386,INDIRECT("SEAScore_"&amp;$C382),0),MATCH(S$3,SEACats,0)))</f>
        <v/>
      </c>
      <c r="T382" s="266" t="str">
        <f ca="1">IF($C382="","",INDEX(INDIRECT("MCDAScores_SEA_"&amp;$C382),MATCH('SEA Input'!T386,INDIRECT("SEAScore_"&amp;$C382),0),MATCH(T$3,SEACats,0)))</f>
        <v/>
      </c>
    </row>
    <row r="383" spans="1:20" s="243" customFormat="1" x14ac:dyDescent="0.25">
      <c r="A383" s="309"/>
      <c r="B383" s="309"/>
      <c r="C383" s="265" t="str">
        <f>IF(B380="","","O_Pos")</f>
        <v/>
      </c>
      <c r="D383" s="266" t="str">
        <f ca="1">IF($C383="","",INDEX(INDIRECT("MCDAScores_SEA_"&amp;$C383),MATCH('SEA Input'!D387,INDIRECT("SEAScore_"&amp;$C383),0),MATCH(D$3,SEACats,0)))</f>
        <v/>
      </c>
      <c r="E383" s="266" t="str">
        <f ca="1">IF($C383="","",INDEX(INDIRECT("MCDAScores_SEA_"&amp;$C383),MATCH('SEA Input'!E387,INDIRECT("SEAScore_"&amp;$C383),0),MATCH(E$3,SEACats,0)))</f>
        <v/>
      </c>
      <c r="F383" s="266" t="str">
        <f ca="1">IF($C383="","",INDEX(INDIRECT("MCDAScores_SEA_"&amp;$C383),MATCH('SEA Input'!F387,INDIRECT("SEAScore_"&amp;$C383),0),MATCH(F$3,SEACats,0)))</f>
        <v/>
      </c>
      <c r="G383" s="266" t="str">
        <f ca="1">IF($C383="","",INDEX(INDIRECT("MCDAScores_SEA_"&amp;$C383),MATCH('SEA Input'!G387,INDIRECT("SEAScore_"&amp;$C383),0),MATCH(G$3,SEACats,0)))</f>
        <v/>
      </c>
      <c r="H383" s="266" t="str">
        <f ca="1">IF($C383="","",INDEX(INDIRECT("MCDAScores_SEA_"&amp;$C383),MATCH('SEA Input'!H387,INDIRECT("SEAScore_"&amp;$C383),0),MATCH(H$3,SEACats,0)))</f>
        <v/>
      </c>
      <c r="I383" s="266" t="str">
        <f ca="1">IF($C383="","",INDEX(INDIRECT("MCDAScores_SEA_"&amp;$C383),MATCH('SEA Input'!I387,INDIRECT("SEAScore_"&amp;$C383),0),MATCH(I$3,SEACats,0)))</f>
        <v/>
      </c>
      <c r="J383" s="266" t="str">
        <f ca="1">IF($C383="","",INDEX(INDIRECT("MCDAScores_SEA_"&amp;$C383),MATCH('SEA Input'!J387,INDIRECT("SEAScore_"&amp;$C383),0),MATCH(J$3,SEACats,0)))</f>
        <v/>
      </c>
      <c r="K383" s="266" t="str">
        <f ca="1">IF($C383="","",INDEX(INDIRECT("MCDAScores_SEA_"&amp;$C383),MATCH('SEA Input'!K387,INDIRECT("SEAScore_"&amp;$C383),0),MATCH(K$3,SEACats,0)))</f>
        <v/>
      </c>
      <c r="L383" s="266" t="str">
        <f ca="1">IF($C383="","",INDEX(INDIRECT("MCDAScores_SEA_"&amp;$C383),MATCH('SEA Input'!L387,INDIRECT("SEAScore_"&amp;$C383),0),MATCH(L$3,SEACats,0)))</f>
        <v/>
      </c>
      <c r="M383" s="266" t="str">
        <f ca="1">IF($C383="","",INDEX(INDIRECT("MCDAScores_SEA_"&amp;$C383),MATCH('SEA Input'!M387,INDIRECT("SEAScore_"&amp;$C383),0),MATCH(M$3,SEACats,0)))</f>
        <v/>
      </c>
      <c r="N383" s="266" t="str">
        <f ca="1">IF($C383="","",INDEX(INDIRECT("MCDAScores_SEA_"&amp;$C383),MATCH('SEA Input'!N387,INDIRECT("SEAScore_"&amp;$C383),0),MATCH(N$3,SEACats,0)))</f>
        <v/>
      </c>
      <c r="O383" s="266" t="str">
        <f ca="1">IF($C383="","",INDEX(INDIRECT("MCDAScores_SEA_"&amp;$C383),MATCH('SEA Input'!O387,INDIRECT("SEAScore_"&amp;$C383),0),MATCH(O$3,SEACats,0)))</f>
        <v/>
      </c>
      <c r="P383" s="266" t="str">
        <f ca="1">IF($C383="","",INDEX(INDIRECT("MCDAScores_SEA_"&amp;$C383),MATCH('SEA Input'!P387,INDIRECT("SEAScore_"&amp;$C383),0),MATCH(P$3,SEACats,0)))</f>
        <v/>
      </c>
      <c r="Q383" s="266" t="str">
        <f ca="1">IF($C383="","",INDEX(INDIRECT("MCDAScores_SEA_"&amp;$C383),MATCH('SEA Input'!Q387,INDIRECT("SEAScore_"&amp;$C383),0),MATCH(Q$3,SEACats,0)))</f>
        <v/>
      </c>
      <c r="R383" s="266" t="str">
        <f ca="1">IF($C383="","",INDEX(INDIRECT("MCDAScores_SEA_"&amp;$C383),MATCH('SEA Input'!R387,INDIRECT("SEAScore_"&amp;$C383),0),MATCH(R$3,SEACats,0)))</f>
        <v/>
      </c>
      <c r="S383" s="266" t="str">
        <f ca="1">IF($C383="","",INDEX(INDIRECT("MCDAScores_SEA_"&amp;$C383),MATCH('SEA Input'!S387,INDIRECT("SEAScore_"&amp;$C383),0),MATCH(S$3,SEACats,0)))</f>
        <v/>
      </c>
      <c r="T383" s="266" t="str">
        <f ca="1">IF($C383="","",INDEX(INDIRECT("MCDAScores_SEA_"&amp;$C383),MATCH('SEA Input'!T387,INDIRECT("SEAScore_"&amp;$C383),0),MATCH(T$3,SEACats,0)))</f>
        <v/>
      </c>
    </row>
    <row r="384" spans="1:20" s="243" customFormat="1" x14ac:dyDescent="0.25">
      <c r="A384" s="308" t="str">
        <f>IF('SEA Input'!C388="","",'SEA Input'!A388)</f>
        <v/>
      </c>
      <c r="B384" s="309" t="str">
        <f>IF('SEA Input'!C388="","",'SEA Input'!C388)</f>
        <v/>
      </c>
      <c r="C384" s="265" t="str">
        <f>IF(B384="","","C_Neg")</f>
        <v/>
      </c>
      <c r="D384" s="266" t="str">
        <f ca="1">IF($C384="","",INDEX(INDIRECT("MCDAScores_SEA_"&amp;$C384),MATCH('SEA Input'!D388,INDIRECT("SEAScore_"&amp;$C384),0),MATCH(D$3,SEACats,0)))</f>
        <v/>
      </c>
      <c r="E384" s="266" t="str">
        <f ca="1">IF($C384="","",INDEX(INDIRECT("MCDAScores_SEA_"&amp;$C384),MATCH('SEA Input'!E388,INDIRECT("SEAScore_"&amp;$C384),0),MATCH(E$3,SEACats,0)))</f>
        <v/>
      </c>
      <c r="F384" s="266" t="str">
        <f ca="1">IF($C384="","",INDEX(INDIRECT("MCDAScores_SEA_"&amp;$C384),MATCH('SEA Input'!F388,INDIRECT("SEAScore_"&amp;$C384),0),MATCH(F$3,SEACats,0)))</f>
        <v/>
      </c>
      <c r="G384" s="266" t="str">
        <f ca="1">IF($C384="","",INDEX(INDIRECT("MCDAScores_SEA_"&amp;$C384),MATCH('SEA Input'!G388,INDIRECT("SEAScore_"&amp;$C384),0),MATCH(G$3,SEACats,0)))</f>
        <v/>
      </c>
      <c r="H384" s="266" t="str">
        <f ca="1">IF($C384="","",INDEX(INDIRECT("MCDAScores_SEA_"&amp;$C384),MATCH('SEA Input'!H388,INDIRECT("SEAScore_"&amp;$C384),0),MATCH(H$3,SEACats,0)))</f>
        <v/>
      </c>
      <c r="I384" s="266" t="str">
        <f ca="1">IF($C384="","",INDEX(INDIRECT("MCDAScores_SEA_"&amp;$C384),MATCH('SEA Input'!I388,INDIRECT("SEAScore_"&amp;$C384),0),MATCH(I$3,SEACats,0)))</f>
        <v/>
      </c>
      <c r="J384" s="266" t="str">
        <f ca="1">IF($C384="","",INDEX(INDIRECT("MCDAScores_SEA_"&amp;$C384),MATCH('SEA Input'!J388,INDIRECT("SEAScore_"&amp;$C384),0),MATCH(J$3,SEACats,0)))</f>
        <v/>
      </c>
      <c r="K384" s="266" t="str">
        <f ca="1">IF($C384="","",INDEX(INDIRECT("MCDAScores_SEA_"&amp;$C384),MATCH('SEA Input'!K388,INDIRECT("SEAScore_"&amp;$C384),0),MATCH(K$3,SEACats,0)))</f>
        <v/>
      </c>
      <c r="L384" s="266" t="str">
        <f ca="1">IF($C384="","",INDEX(INDIRECT("MCDAScores_SEA_"&amp;$C384),MATCH('SEA Input'!L388,INDIRECT("SEAScore_"&amp;$C384),0),MATCH(L$3,SEACats,0)))</f>
        <v/>
      </c>
      <c r="M384" s="266" t="str">
        <f ca="1">IF($C384="","",INDEX(INDIRECT("MCDAScores_SEA_"&amp;$C384),MATCH('SEA Input'!M388,INDIRECT("SEAScore_"&amp;$C384),0),MATCH(M$3,SEACats,0)))</f>
        <v/>
      </c>
      <c r="N384" s="266" t="str">
        <f ca="1">IF($C384="","",INDEX(INDIRECT("MCDAScores_SEA_"&amp;$C384),MATCH('SEA Input'!N388,INDIRECT("SEAScore_"&amp;$C384),0),MATCH(N$3,SEACats,0)))</f>
        <v/>
      </c>
      <c r="O384" s="266" t="str">
        <f ca="1">IF($C384="","",INDEX(INDIRECT("MCDAScores_SEA_"&amp;$C384),MATCH('SEA Input'!O388,INDIRECT("SEAScore_"&amp;$C384),0),MATCH(O$3,SEACats,0)))</f>
        <v/>
      </c>
      <c r="P384" s="266" t="str">
        <f ca="1">IF($C384="","",INDEX(INDIRECT("MCDAScores_SEA_"&amp;$C384),MATCH('SEA Input'!P388,INDIRECT("SEAScore_"&amp;$C384),0),MATCH(P$3,SEACats,0)))</f>
        <v/>
      </c>
      <c r="Q384" s="266" t="str">
        <f ca="1">IF($C384="","",INDEX(INDIRECT("MCDAScores_SEA_"&amp;$C384),MATCH('SEA Input'!Q388,INDIRECT("SEAScore_"&amp;$C384),0),MATCH(Q$3,SEACats,0)))</f>
        <v/>
      </c>
      <c r="R384" s="266" t="str">
        <f ca="1">IF($C384="","",INDEX(INDIRECT("MCDAScores_SEA_"&amp;$C384),MATCH('SEA Input'!R388,INDIRECT("SEAScore_"&amp;$C384),0),MATCH(R$3,SEACats,0)))</f>
        <v/>
      </c>
      <c r="S384" s="266" t="str">
        <f ca="1">IF($C384="","",INDEX(INDIRECT("MCDAScores_SEA_"&amp;$C384),MATCH('SEA Input'!S388,INDIRECT("SEAScore_"&amp;$C384),0),MATCH(S$3,SEACats,0)))</f>
        <v/>
      </c>
      <c r="T384" s="266" t="str">
        <f ca="1">IF($C384="","",INDEX(INDIRECT("MCDAScores_SEA_"&amp;$C384),MATCH('SEA Input'!T388,INDIRECT("SEAScore_"&amp;$C384),0),MATCH(T$3,SEACats,0)))</f>
        <v/>
      </c>
    </row>
    <row r="385" spans="1:20" s="243" customFormat="1" x14ac:dyDescent="0.25">
      <c r="A385" s="309"/>
      <c r="B385" s="309"/>
      <c r="C385" s="265" t="str">
        <f>IF(B384="","","C_Pos")</f>
        <v/>
      </c>
      <c r="D385" s="266" t="str">
        <f ca="1">IF($C385="","",INDEX(INDIRECT("MCDAScores_SEA_"&amp;$C385),MATCH('SEA Input'!D389,INDIRECT("SEAScore_"&amp;$C385),0),MATCH(D$3,SEACats,0)))</f>
        <v/>
      </c>
      <c r="E385" s="266" t="str">
        <f ca="1">IF($C385="","",INDEX(INDIRECT("MCDAScores_SEA_"&amp;$C385),MATCH('SEA Input'!E389,INDIRECT("SEAScore_"&amp;$C385),0),MATCH(E$3,SEACats,0)))</f>
        <v/>
      </c>
      <c r="F385" s="266" t="str">
        <f ca="1">IF($C385="","",INDEX(INDIRECT("MCDAScores_SEA_"&amp;$C385),MATCH('SEA Input'!F389,INDIRECT("SEAScore_"&amp;$C385),0),MATCH(F$3,SEACats,0)))</f>
        <v/>
      </c>
      <c r="G385" s="266" t="str">
        <f ca="1">IF($C385="","",INDEX(INDIRECT("MCDAScores_SEA_"&amp;$C385),MATCH('SEA Input'!G389,INDIRECT("SEAScore_"&amp;$C385),0),MATCH(G$3,SEACats,0)))</f>
        <v/>
      </c>
      <c r="H385" s="266" t="str">
        <f ca="1">IF($C385="","",INDEX(INDIRECT("MCDAScores_SEA_"&amp;$C385),MATCH('SEA Input'!H389,INDIRECT("SEAScore_"&amp;$C385),0),MATCH(H$3,SEACats,0)))</f>
        <v/>
      </c>
      <c r="I385" s="266" t="str">
        <f ca="1">IF($C385="","",INDEX(INDIRECT("MCDAScores_SEA_"&amp;$C385),MATCH('SEA Input'!I389,INDIRECT("SEAScore_"&amp;$C385),0),MATCH(I$3,SEACats,0)))</f>
        <v/>
      </c>
      <c r="J385" s="266" t="str">
        <f ca="1">IF($C385="","",INDEX(INDIRECT("MCDAScores_SEA_"&amp;$C385),MATCH('SEA Input'!J389,INDIRECT("SEAScore_"&amp;$C385),0),MATCH(J$3,SEACats,0)))</f>
        <v/>
      </c>
      <c r="K385" s="266" t="str">
        <f ca="1">IF($C385="","",INDEX(INDIRECT("MCDAScores_SEA_"&amp;$C385),MATCH('SEA Input'!K389,INDIRECT("SEAScore_"&amp;$C385),0),MATCH(K$3,SEACats,0)))</f>
        <v/>
      </c>
      <c r="L385" s="266" t="str">
        <f ca="1">IF($C385="","",INDEX(INDIRECT("MCDAScores_SEA_"&amp;$C385),MATCH('SEA Input'!L389,INDIRECT("SEAScore_"&amp;$C385),0),MATCH(L$3,SEACats,0)))</f>
        <v/>
      </c>
      <c r="M385" s="266" t="str">
        <f ca="1">IF($C385="","",INDEX(INDIRECT("MCDAScores_SEA_"&amp;$C385),MATCH('SEA Input'!M389,INDIRECT("SEAScore_"&amp;$C385),0),MATCH(M$3,SEACats,0)))</f>
        <v/>
      </c>
      <c r="N385" s="266" t="str">
        <f ca="1">IF($C385="","",INDEX(INDIRECT("MCDAScores_SEA_"&amp;$C385),MATCH('SEA Input'!N389,INDIRECT("SEAScore_"&amp;$C385),0),MATCH(N$3,SEACats,0)))</f>
        <v/>
      </c>
      <c r="O385" s="266" t="str">
        <f ca="1">IF($C385="","",INDEX(INDIRECT("MCDAScores_SEA_"&amp;$C385),MATCH('SEA Input'!O389,INDIRECT("SEAScore_"&amp;$C385),0),MATCH(O$3,SEACats,0)))</f>
        <v/>
      </c>
      <c r="P385" s="266" t="str">
        <f ca="1">IF($C385="","",INDEX(INDIRECT("MCDAScores_SEA_"&amp;$C385),MATCH('SEA Input'!P389,INDIRECT("SEAScore_"&amp;$C385),0),MATCH(P$3,SEACats,0)))</f>
        <v/>
      </c>
      <c r="Q385" s="266" t="str">
        <f ca="1">IF($C385="","",INDEX(INDIRECT("MCDAScores_SEA_"&amp;$C385),MATCH('SEA Input'!Q389,INDIRECT("SEAScore_"&amp;$C385),0),MATCH(Q$3,SEACats,0)))</f>
        <v/>
      </c>
      <c r="R385" s="266" t="str">
        <f ca="1">IF($C385="","",INDEX(INDIRECT("MCDAScores_SEA_"&amp;$C385),MATCH('SEA Input'!R389,INDIRECT("SEAScore_"&amp;$C385),0),MATCH(R$3,SEACats,0)))</f>
        <v/>
      </c>
      <c r="S385" s="266" t="str">
        <f ca="1">IF($C385="","",INDEX(INDIRECT("MCDAScores_SEA_"&amp;$C385),MATCH('SEA Input'!S389,INDIRECT("SEAScore_"&amp;$C385),0),MATCH(S$3,SEACats,0)))</f>
        <v/>
      </c>
      <c r="T385" s="266" t="str">
        <f ca="1">IF($C385="","",INDEX(INDIRECT("MCDAScores_SEA_"&amp;$C385),MATCH('SEA Input'!T389,INDIRECT("SEAScore_"&amp;$C385),0),MATCH(T$3,SEACats,0)))</f>
        <v/>
      </c>
    </row>
    <row r="386" spans="1:20" s="243" customFormat="1" x14ac:dyDescent="0.25">
      <c r="A386" s="309"/>
      <c r="B386" s="309"/>
      <c r="C386" s="265" t="str">
        <f>IF(B384="","","O_Neg")</f>
        <v/>
      </c>
      <c r="D386" s="266" t="str">
        <f ca="1">IF($C386="","",INDEX(INDIRECT("MCDAScores_SEA_"&amp;$C386),MATCH('SEA Input'!D390,INDIRECT("SEAScore_"&amp;$C386),0),MATCH(D$3,SEACats,0)))</f>
        <v/>
      </c>
      <c r="E386" s="266" t="str">
        <f ca="1">IF($C386="","",INDEX(INDIRECT("MCDAScores_SEA_"&amp;$C386),MATCH('SEA Input'!E390,INDIRECT("SEAScore_"&amp;$C386),0),MATCH(E$3,SEACats,0)))</f>
        <v/>
      </c>
      <c r="F386" s="266" t="str">
        <f ca="1">IF($C386="","",INDEX(INDIRECT("MCDAScores_SEA_"&amp;$C386),MATCH('SEA Input'!F390,INDIRECT("SEAScore_"&amp;$C386),0),MATCH(F$3,SEACats,0)))</f>
        <v/>
      </c>
      <c r="G386" s="266" t="str">
        <f ca="1">IF($C386="","",INDEX(INDIRECT("MCDAScores_SEA_"&amp;$C386),MATCH('SEA Input'!G390,INDIRECT("SEAScore_"&amp;$C386),0),MATCH(G$3,SEACats,0)))</f>
        <v/>
      </c>
      <c r="H386" s="266" t="str">
        <f ca="1">IF($C386="","",INDEX(INDIRECT("MCDAScores_SEA_"&amp;$C386),MATCH('SEA Input'!H390,INDIRECT("SEAScore_"&amp;$C386),0),MATCH(H$3,SEACats,0)))</f>
        <v/>
      </c>
      <c r="I386" s="266" t="str">
        <f ca="1">IF($C386="","",INDEX(INDIRECT("MCDAScores_SEA_"&amp;$C386),MATCH('SEA Input'!I390,INDIRECT("SEAScore_"&amp;$C386),0),MATCH(I$3,SEACats,0)))</f>
        <v/>
      </c>
      <c r="J386" s="266" t="str">
        <f ca="1">IF($C386="","",INDEX(INDIRECT("MCDAScores_SEA_"&amp;$C386),MATCH('SEA Input'!J390,INDIRECT("SEAScore_"&amp;$C386),0),MATCH(J$3,SEACats,0)))</f>
        <v/>
      </c>
      <c r="K386" s="266" t="str">
        <f ca="1">IF($C386="","",INDEX(INDIRECT("MCDAScores_SEA_"&amp;$C386),MATCH('SEA Input'!K390,INDIRECT("SEAScore_"&amp;$C386),0),MATCH(K$3,SEACats,0)))</f>
        <v/>
      </c>
      <c r="L386" s="266" t="str">
        <f ca="1">IF($C386="","",INDEX(INDIRECT("MCDAScores_SEA_"&amp;$C386),MATCH('SEA Input'!L390,INDIRECT("SEAScore_"&amp;$C386),0),MATCH(L$3,SEACats,0)))</f>
        <v/>
      </c>
      <c r="M386" s="266" t="str">
        <f ca="1">IF($C386="","",INDEX(INDIRECT("MCDAScores_SEA_"&amp;$C386),MATCH('SEA Input'!M390,INDIRECT("SEAScore_"&amp;$C386),0),MATCH(M$3,SEACats,0)))</f>
        <v/>
      </c>
      <c r="N386" s="266" t="str">
        <f ca="1">IF($C386="","",INDEX(INDIRECT("MCDAScores_SEA_"&amp;$C386),MATCH('SEA Input'!N390,INDIRECT("SEAScore_"&amp;$C386),0),MATCH(N$3,SEACats,0)))</f>
        <v/>
      </c>
      <c r="O386" s="266" t="str">
        <f ca="1">IF($C386="","",INDEX(INDIRECT("MCDAScores_SEA_"&amp;$C386),MATCH('SEA Input'!O390,INDIRECT("SEAScore_"&amp;$C386),0),MATCH(O$3,SEACats,0)))</f>
        <v/>
      </c>
      <c r="P386" s="266" t="str">
        <f ca="1">IF($C386="","",INDEX(INDIRECT("MCDAScores_SEA_"&amp;$C386),MATCH('SEA Input'!P390,INDIRECT("SEAScore_"&amp;$C386),0),MATCH(P$3,SEACats,0)))</f>
        <v/>
      </c>
      <c r="Q386" s="266" t="str">
        <f ca="1">IF($C386="","",INDEX(INDIRECT("MCDAScores_SEA_"&amp;$C386),MATCH('SEA Input'!Q390,INDIRECT("SEAScore_"&amp;$C386),0),MATCH(Q$3,SEACats,0)))</f>
        <v/>
      </c>
      <c r="R386" s="266" t="str">
        <f ca="1">IF($C386="","",INDEX(INDIRECT("MCDAScores_SEA_"&amp;$C386),MATCH('SEA Input'!R390,INDIRECT("SEAScore_"&amp;$C386),0),MATCH(R$3,SEACats,0)))</f>
        <v/>
      </c>
      <c r="S386" s="266" t="str">
        <f ca="1">IF($C386="","",INDEX(INDIRECT("MCDAScores_SEA_"&amp;$C386),MATCH('SEA Input'!S390,INDIRECT("SEAScore_"&amp;$C386),0),MATCH(S$3,SEACats,0)))</f>
        <v/>
      </c>
      <c r="T386" s="266" t="str">
        <f ca="1">IF($C386="","",INDEX(INDIRECT("MCDAScores_SEA_"&amp;$C386),MATCH('SEA Input'!T390,INDIRECT("SEAScore_"&amp;$C386),0),MATCH(T$3,SEACats,0)))</f>
        <v/>
      </c>
    </row>
    <row r="387" spans="1:20" s="243" customFormat="1" x14ac:dyDescent="0.25">
      <c r="A387" s="309"/>
      <c r="B387" s="309"/>
      <c r="C387" s="265" t="str">
        <f>IF(B384="","","O_Pos")</f>
        <v/>
      </c>
      <c r="D387" s="266" t="str">
        <f ca="1">IF($C387="","",INDEX(INDIRECT("MCDAScores_SEA_"&amp;$C387),MATCH('SEA Input'!D391,INDIRECT("SEAScore_"&amp;$C387),0),MATCH(D$3,SEACats,0)))</f>
        <v/>
      </c>
      <c r="E387" s="266" t="str">
        <f ca="1">IF($C387="","",INDEX(INDIRECT("MCDAScores_SEA_"&amp;$C387),MATCH('SEA Input'!E391,INDIRECT("SEAScore_"&amp;$C387),0),MATCH(E$3,SEACats,0)))</f>
        <v/>
      </c>
      <c r="F387" s="266" t="str">
        <f ca="1">IF($C387="","",INDEX(INDIRECT("MCDAScores_SEA_"&amp;$C387),MATCH('SEA Input'!F391,INDIRECT("SEAScore_"&amp;$C387),0),MATCH(F$3,SEACats,0)))</f>
        <v/>
      </c>
      <c r="G387" s="266" t="str">
        <f ca="1">IF($C387="","",INDEX(INDIRECT("MCDAScores_SEA_"&amp;$C387),MATCH('SEA Input'!G391,INDIRECT("SEAScore_"&amp;$C387),0),MATCH(G$3,SEACats,0)))</f>
        <v/>
      </c>
      <c r="H387" s="266" t="str">
        <f ca="1">IF($C387="","",INDEX(INDIRECT("MCDAScores_SEA_"&amp;$C387),MATCH('SEA Input'!H391,INDIRECT("SEAScore_"&amp;$C387),0),MATCH(H$3,SEACats,0)))</f>
        <v/>
      </c>
      <c r="I387" s="266" t="str">
        <f ca="1">IF($C387="","",INDEX(INDIRECT("MCDAScores_SEA_"&amp;$C387),MATCH('SEA Input'!I391,INDIRECT("SEAScore_"&amp;$C387),0),MATCH(I$3,SEACats,0)))</f>
        <v/>
      </c>
      <c r="J387" s="266" t="str">
        <f ca="1">IF($C387="","",INDEX(INDIRECT("MCDAScores_SEA_"&amp;$C387),MATCH('SEA Input'!J391,INDIRECT("SEAScore_"&amp;$C387),0),MATCH(J$3,SEACats,0)))</f>
        <v/>
      </c>
      <c r="K387" s="266" t="str">
        <f ca="1">IF($C387="","",INDEX(INDIRECT("MCDAScores_SEA_"&amp;$C387),MATCH('SEA Input'!K391,INDIRECT("SEAScore_"&amp;$C387),0),MATCH(K$3,SEACats,0)))</f>
        <v/>
      </c>
      <c r="L387" s="266" t="str">
        <f ca="1">IF($C387="","",INDEX(INDIRECT("MCDAScores_SEA_"&amp;$C387),MATCH('SEA Input'!L391,INDIRECT("SEAScore_"&amp;$C387),0),MATCH(L$3,SEACats,0)))</f>
        <v/>
      </c>
      <c r="M387" s="266" t="str">
        <f ca="1">IF($C387="","",INDEX(INDIRECT("MCDAScores_SEA_"&amp;$C387),MATCH('SEA Input'!M391,INDIRECT("SEAScore_"&amp;$C387),0),MATCH(M$3,SEACats,0)))</f>
        <v/>
      </c>
      <c r="N387" s="266" t="str">
        <f ca="1">IF($C387="","",INDEX(INDIRECT("MCDAScores_SEA_"&amp;$C387),MATCH('SEA Input'!N391,INDIRECT("SEAScore_"&amp;$C387),0),MATCH(N$3,SEACats,0)))</f>
        <v/>
      </c>
      <c r="O387" s="266" t="str">
        <f ca="1">IF($C387="","",INDEX(INDIRECT("MCDAScores_SEA_"&amp;$C387),MATCH('SEA Input'!O391,INDIRECT("SEAScore_"&amp;$C387),0),MATCH(O$3,SEACats,0)))</f>
        <v/>
      </c>
      <c r="P387" s="266" t="str">
        <f ca="1">IF($C387="","",INDEX(INDIRECT("MCDAScores_SEA_"&amp;$C387),MATCH('SEA Input'!P391,INDIRECT("SEAScore_"&amp;$C387),0),MATCH(P$3,SEACats,0)))</f>
        <v/>
      </c>
      <c r="Q387" s="266" t="str">
        <f ca="1">IF($C387="","",INDEX(INDIRECT("MCDAScores_SEA_"&amp;$C387),MATCH('SEA Input'!Q391,INDIRECT("SEAScore_"&amp;$C387),0),MATCH(Q$3,SEACats,0)))</f>
        <v/>
      </c>
      <c r="R387" s="266" t="str">
        <f ca="1">IF($C387="","",INDEX(INDIRECT("MCDAScores_SEA_"&amp;$C387),MATCH('SEA Input'!R391,INDIRECT("SEAScore_"&amp;$C387),0),MATCH(R$3,SEACats,0)))</f>
        <v/>
      </c>
      <c r="S387" s="266" t="str">
        <f ca="1">IF($C387="","",INDEX(INDIRECT("MCDAScores_SEA_"&amp;$C387),MATCH('SEA Input'!S391,INDIRECT("SEAScore_"&amp;$C387),0),MATCH(S$3,SEACats,0)))</f>
        <v/>
      </c>
      <c r="T387" s="266" t="str">
        <f ca="1">IF($C387="","",INDEX(INDIRECT("MCDAScores_SEA_"&amp;$C387),MATCH('SEA Input'!T391,INDIRECT("SEAScore_"&amp;$C387),0),MATCH(T$3,SEACats,0)))</f>
        <v/>
      </c>
    </row>
    <row r="388" spans="1:20" s="243" customFormat="1" x14ac:dyDescent="0.25">
      <c r="A388" s="308" t="str">
        <f>IF('SEA Input'!C392="","",'SEA Input'!A392)</f>
        <v/>
      </c>
      <c r="B388" s="309" t="str">
        <f>IF('SEA Input'!C392="","",'SEA Input'!C392)</f>
        <v/>
      </c>
      <c r="C388" s="265" t="str">
        <f>IF(B388="","","C_Neg")</f>
        <v/>
      </c>
      <c r="D388" s="266" t="str">
        <f ca="1">IF($C388="","",INDEX(INDIRECT("MCDAScores_SEA_"&amp;$C388),MATCH('SEA Input'!D392,INDIRECT("SEAScore_"&amp;$C388),0),MATCH(D$3,SEACats,0)))</f>
        <v/>
      </c>
      <c r="E388" s="266" t="str">
        <f ca="1">IF($C388="","",INDEX(INDIRECT("MCDAScores_SEA_"&amp;$C388),MATCH('SEA Input'!E392,INDIRECT("SEAScore_"&amp;$C388),0),MATCH(E$3,SEACats,0)))</f>
        <v/>
      </c>
      <c r="F388" s="266" t="str">
        <f ca="1">IF($C388="","",INDEX(INDIRECT("MCDAScores_SEA_"&amp;$C388),MATCH('SEA Input'!F392,INDIRECT("SEAScore_"&amp;$C388),0),MATCH(F$3,SEACats,0)))</f>
        <v/>
      </c>
      <c r="G388" s="266" t="str">
        <f ca="1">IF($C388="","",INDEX(INDIRECT("MCDAScores_SEA_"&amp;$C388),MATCH('SEA Input'!G392,INDIRECT("SEAScore_"&amp;$C388),0),MATCH(G$3,SEACats,0)))</f>
        <v/>
      </c>
      <c r="H388" s="266" t="str">
        <f ca="1">IF($C388="","",INDEX(INDIRECT("MCDAScores_SEA_"&amp;$C388),MATCH('SEA Input'!H392,INDIRECT("SEAScore_"&amp;$C388),0),MATCH(H$3,SEACats,0)))</f>
        <v/>
      </c>
      <c r="I388" s="266" t="str">
        <f ca="1">IF($C388="","",INDEX(INDIRECT("MCDAScores_SEA_"&amp;$C388),MATCH('SEA Input'!I392,INDIRECT("SEAScore_"&amp;$C388),0),MATCH(I$3,SEACats,0)))</f>
        <v/>
      </c>
      <c r="J388" s="266" t="str">
        <f ca="1">IF($C388="","",INDEX(INDIRECT("MCDAScores_SEA_"&amp;$C388),MATCH('SEA Input'!J392,INDIRECT("SEAScore_"&amp;$C388),0),MATCH(J$3,SEACats,0)))</f>
        <v/>
      </c>
      <c r="K388" s="266" t="str">
        <f ca="1">IF($C388="","",INDEX(INDIRECT("MCDAScores_SEA_"&amp;$C388),MATCH('SEA Input'!K392,INDIRECT("SEAScore_"&amp;$C388),0),MATCH(K$3,SEACats,0)))</f>
        <v/>
      </c>
      <c r="L388" s="266" t="str">
        <f ca="1">IF($C388="","",INDEX(INDIRECT("MCDAScores_SEA_"&amp;$C388),MATCH('SEA Input'!L392,INDIRECT("SEAScore_"&amp;$C388),0),MATCH(L$3,SEACats,0)))</f>
        <v/>
      </c>
      <c r="M388" s="266" t="str">
        <f ca="1">IF($C388="","",INDEX(INDIRECT("MCDAScores_SEA_"&amp;$C388),MATCH('SEA Input'!M392,INDIRECT("SEAScore_"&amp;$C388),0),MATCH(M$3,SEACats,0)))</f>
        <v/>
      </c>
      <c r="N388" s="266" t="str">
        <f ca="1">IF($C388="","",INDEX(INDIRECT("MCDAScores_SEA_"&amp;$C388),MATCH('SEA Input'!N392,INDIRECT("SEAScore_"&amp;$C388),0),MATCH(N$3,SEACats,0)))</f>
        <v/>
      </c>
      <c r="O388" s="266" t="str">
        <f ca="1">IF($C388="","",INDEX(INDIRECT("MCDAScores_SEA_"&amp;$C388),MATCH('SEA Input'!O392,INDIRECT("SEAScore_"&amp;$C388),0),MATCH(O$3,SEACats,0)))</f>
        <v/>
      </c>
      <c r="P388" s="266" t="str">
        <f ca="1">IF($C388="","",INDEX(INDIRECT("MCDAScores_SEA_"&amp;$C388),MATCH('SEA Input'!P392,INDIRECT("SEAScore_"&amp;$C388),0),MATCH(P$3,SEACats,0)))</f>
        <v/>
      </c>
      <c r="Q388" s="266" t="str">
        <f ca="1">IF($C388="","",INDEX(INDIRECT("MCDAScores_SEA_"&amp;$C388),MATCH('SEA Input'!Q392,INDIRECT("SEAScore_"&amp;$C388),0),MATCH(Q$3,SEACats,0)))</f>
        <v/>
      </c>
      <c r="R388" s="266" t="str">
        <f ca="1">IF($C388="","",INDEX(INDIRECT("MCDAScores_SEA_"&amp;$C388),MATCH('SEA Input'!R392,INDIRECT("SEAScore_"&amp;$C388),0),MATCH(R$3,SEACats,0)))</f>
        <v/>
      </c>
      <c r="S388" s="266" t="str">
        <f ca="1">IF($C388="","",INDEX(INDIRECT("MCDAScores_SEA_"&amp;$C388),MATCH('SEA Input'!S392,INDIRECT("SEAScore_"&amp;$C388),0),MATCH(S$3,SEACats,0)))</f>
        <v/>
      </c>
      <c r="T388" s="266" t="str">
        <f ca="1">IF($C388="","",INDEX(INDIRECT("MCDAScores_SEA_"&amp;$C388),MATCH('SEA Input'!T392,INDIRECT("SEAScore_"&amp;$C388),0),MATCH(T$3,SEACats,0)))</f>
        <v/>
      </c>
    </row>
    <row r="389" spans="1:20" s="243" customFormat="1" x14ac:dyDescent="0.25">
      <c r="A389" s="309"/>
      <c r="B389" s="309"/>
      <c r="C389" s="265" t="str">
        <f>IF(B388="","","C_Pos")</f>
        <v/>
      </c>
      <c r="D389" s="266" t="str">
        <f ca="1">IF($C389="","",INDEX(INDIRECT("MCDAScores_SEA_"&amp;$C389),MATCH('SEA Input'!D393,INDIRECT("SEAScore_"&amp;$C389),0),MATCH(D$3,SEACats,0)))</f>
        <v/>
      </c>
      <c r="E389" s="266" t="str">
        <f ca="1">IF($C389="","",INDEX(INDIRECT("MCDAScores_SEA_"&amp;$C389),MATCH('SEA Input'!E393,INDIRECT("SEAScore_"&amp;$C389),0),MATCH(E$3,SEACats,0)))</f>
        <v/>
      </c>
      <c r="F389" s="266" t="str">
        <f ca="1">IF($C389="","",INDEX(INDIRECT("MCDAScores_SEA_"&amp;$C389),MATCH('SEA Input'!F393,INDIRECT("SEAScore_"&amp;$C389),0),MATCH(F$3,SEACats,0)))</f>
        <v/>
      </c>
      <c r="G389" s="266" t="str">
        <f ca="1">IF($C389="","",INDEX(INDIRECT("MCDAScores_SEA_"&amp;$C389),MATCH('SEA Input'!G393,INDIRECT("SEAScore_"&amp;$C389),0),MATCH(G$3,SEACats,0)))</f>
        <v/>
      </c>
      <c r="H389" s="266" t="str">
        <f ca="1">IF($C389="","",INDEX(INDIRECT("MCDAScores_SEA_"&amp;$C389),MATCH('SEA Input'!H393,INDIRECT("SEAScore_"&amp;$C389),0),MATCH(H$3,SEACats,0)))</f>
        <v/>
      </c>
      <c r="I389" s="266" t="str">
        <f ca="1">IF($C389="","",INDEX(INDIRECT("MCDAScores_SEA_"&amp;$C389),MATCH('SEA Input'!I393,INDIRECT("SEAScore_"&amp;$C389),0),MATCH(I$3,SEACats,0)))</f>
        <v/>
      </c>
      <c r="J389" s="266" t="str">
        <f ca="1">IF($C389="","",INDEX(INDIRECT("MCDAScores_SEA_"&amp;$C389),MATCH('SEA Input'!J393,INDIRECT("SEAScore_"&amp;$C389),0),MATCH(J$3,SEACats,0)))</f>
        <v/>
      </c>
      <c r="K389" s="266" t="str">
        <f ca="1">IF($C389="","",INDEX(INDIRECT("MCDAScores_SEA_"&amp;$C389),MATCH('SEA Input'!K393,INDIRECT("SEAScore_"&amp;$C389),0),MATCH(K$3,SEACats,0)))</f>
        <v/>
      </c>
      <c r="L389" s="266" t="str">
        <f ca="1">IF($C389="","",INDEX(INDIRECT("MCDAScores_SEA_"&amp;$C389),MATCH('SEA Input'!L393,INDIRECT("SEAScore_"&amp;$C389),0),MATCH(L$3,SEACats,0)))</f>
        <v/>
      </c>
      <c r="M389" s="266" t="str">
        <f ca="1">IF($C389="","",INDEX(INDIRECT("MCDAScores_SEA_"&amp;$C389),MATCH('SEA Input'!M393,INDIRECT("SEAScore_"&amp;$C389),0),MATCH(M$3,SEACats,0)))</f>
        <v/>
      </c>
      <c r="N389" s="266" t="str">
        <f ca="1">IF($C389="","",INDEX(INDIRECT("MCDAScores_SEA_"&amp;$C389),MATCH('SEA Input'!N393,INDIRECT("SEAScore_"&amp;$C389),0),MATCH(N$3,SEACats,0)))</f>
        <v/>
      </c>
      <c r="O389" s="266" t="str">
        <f ca="1">IF($C389="","",INDEX(INDIRECT("MCDAScores_SEA_"&amp;$C389),MATCH('SEA Input'!O393,INDIRECT("SEAScore_"&amp;$C389),0),MATCH(O$3,SEACats,0)))</f>
        <v/>
      </c>
      <c r="P389" s="266" t="str">
        <f ca="1">IF($C389="","",INDEX(INDIRECT("MCDAScores_SEA_"&amp;$C389),MATCH('SEA Input'!P393,INDIRECT("SEAScore_"&amp;$C389),0),MATCH(P$3,SEACats,0)))</f>
        <v/>
      </c>
      <c r="Q389" s="266" t="str">
        <f ca="1">IF($C389="","",INDEX(INDIRECT("MCDAScores_SEA_"&amp;$C389),MATCH('SEA Input'!Q393,INDIRECT("SEAScore_"&amp;$C389),0),MATCH(Q$3,SEACats,0)))</f>
        <v/>
      </c>
      <c r="R389" s="266" t="str">
        <f ca="1">IF($C389="","",INDEX(INDIRECT("MCDAScores_SEA_"&amp;$C389),MATCH('SEA Input'!R393,INDIRECT("SEAScore_"&amp;$C389),0),MATCH(R$3,SEACats,0)))</f>
        <v/>
      </c>
      <c r="S389" s="266" t="str">
        <f ca="1">IF($C389="","",INDEX(INDIRECT("MCDAScores_SEA_"&amp;$C389),MATCH('SEA Input'!S393,INDIRECT("SEAScore_"&amp;$C389),0),MATCH(S$3,SEACats,0)))</f>
        <v/>
      </c>
      <c r="T389" s="266" t="str">
        <f ca="1">IF($C389="","",INDEX(INDIRECT("MCDAScores_SEA_"&amp;$C389),MATCH('SEA Input'!T393,INDIRECT("SEAScore_"&amp;$C389),0),MATCH(T$3,SEACats,0)))</f>
        <v/>
      </c>
    </row>
    <row r="390" spans="1:20" s="243" customFormat="1" x14ac:dyDescent="0.25">
      <c r="A390" s="309"/>
      <c r="B390" s="309"/>
      <c r="C390" s="265" t="str">
        <f>IF(B388="","","O_Neg")</f>
        <v/>
      </c>
      <c r="D390" s="266" t="str">
        <f ca="1">IF($C390="","",INDEX(INDIRECT("MCDAScores_SEA_"&amp;$C390),MATCH('SEA Input'!D394,INDIRECT("SEAScore_"&amp;$C390),0),MATCH(D$3,SEACats,0)))</f>
        <v/>
      </c>
      <c r="E390" s="266" t="str">
        <f ca="1">IF($C390="","",INDEX(INDIRECT("MCDAScores_SEA_"&amp;$C390),MATCH('SEA Input'!E394,INDIRECT("SEAScore_"&amp;$C390),0),MATCH(E$3,SEACats,0)))</f>
        <v/>
      </c>
      <c r="F390" s="266" t="str">
        <f ca="1">IF($C390="","",INDEX(INDIRECT("MCDAScores_SEA_"&amp;$C390),MATCH('SEA Input'!F394,INDIRECT("SEAScore_"&amp;$C390),0),MATCH(F$3,SEACats,0)))</f>
        <v/>
      </c>
      <c r="G390" s="266" t="str">
        <f ca="1">IF($C390="","",INDEX(INDIRECT("MCDAScores_SEA_"&amp;$C390),MATCH('SEA Input'!G394,INDIRECT("SEAScore_"&amp;$C390),0),MATCH(G$3,SEACats,0)))</f>
        <v/>
      </c>
      <c r="H390" s="266" t="str">
        <f ca="1">IF($C390="","",INDEX(INDIRECT("MCDAScores_SEA_"&amp;$C390),MATCH('SEA Input'!H394,INDIRECT("SEAScore_"&amp;$C390),0),MATCH(H$3,SEACats,0)))</f>
        <v/>
      </c>
      <c r="I390" s="266" t="str">
        <f ca="1">IF($C390="","",INDEX(INDIRECT("MCDAScores_SEA_"&amp;$C390),MATCH('SEA Input'!I394,INDIRECT("SEAScore_"&amp;$C390),0),MATCH(I$3,SEACats,0)))</f>
        <v/>
      </c>
      <c r="J390" s="266" t="str">
        <f ca="1">IF($C390="","",INDEX(INDIRECT("MCDAScores_SEA_"&amp;$C390),MATCH('SEA Input'!J394,INDIRECT("SEAScore_"&amp;$C390),0),MATCH(J$3,SEACats,0)))</f>
        <v/>
      </c>
      <c r="K390" s="266" t="str">
        <f ca="1">IF($C390="","",INDEX(INDIRECT("MCDAScores_SEA_"&amp;$C390),MATCH('SEA Input'!K394,INDIRECT("SEAScore_"&amp;$C390),0),MATCH(K$3,SEACats,0)))</f>
        <v/>
      </c>
      <c r="L390" s="266" t="str">
        <f ca="1">IF($C390="","",INDEX(INDIRECT("MCDAScores_SEA_"&amp;$C390),MATCH('SEA Input'!L394,INDIRECT("SEAScore_"&amp;$C390),0),MATCH(L$3,SEACats,0)))</f>
        <v/>
      </c>
      <c r="M390" s="266" t="str">
        <f ca="1">IF($C390="","",INDEX(INDIRECT("MCDAScores_SEA_"&amp;$C390),MATCH('SEA Input'!M394,INDIRECT("SEAScore_"&amp;$C390),0),MATCH(M$3,SEACats,0)))</f>
        <v/>
      </c>
      <c r="N390" s="266" t="str">
        <f ca="1">IF($C390="","",INDEX(INDIRECT("MCDAScores_SEA_"&amp;$C390),MATCH('SEA Input'!N394,INDIRECT("SEAScore_"&amp;$C390),0),MATCH(N$3,SEACats,0)))</f>
        <v/>
      </c>
      <c r="O390" s="266" t="str">
        <f ca="1">IF($C390="","",INDEX(INDIRECT("MCDAScores_SEA_"&amp;$C390),MATCH('SEA Input'!O394,INDIRECT("SEAScore_"&amp;$C390),0),MATCH(O$3,SEACats,0)))</f>
        <v/>
      </c>
      <c r="P390" s="266" t="str">
        <f ca="1">IF($C390="","",INDEX(INDIRECT("MCDAScores_SEA_"&amp;$C390),MATCH('SEA Input'!P394,INDIRECT("SEAScore_"&amp;$C390),0),MATCH(P$3,SEACats,0)))</f>
        <v/>
      </c>
      <c r="Q390" s="266" t="str">
        <f ca="1">IF($C390="","",INDEX(INDIRECT("MCDAScores_SEA_"&amp;$C390),MATCH('SEA Input'!Q394,INDIRECT("SEAScore_"&amp;$C390),0),MATCH(Q$3,SEACats,0)))</f>
        <v/>
      </c>
      <c r="R390" s="266" t="str">
        <f ca="1">IF($C390="","",INDEX(INDIRECT("MCDAScores_SEA_"&amp;$C390),MATCH('SEA Input'!R394,INDIRECT("SEAScore_"&amp;$C390),0),MATCH(R$3,SEACats,0)))</f>
        <v/>
      </c>
      <c r="S390" s="266" t="str">
        <f ca="1">IF($C390="","",INDEX(INDIRECT("MCDAScores_SEA_"&amp;$C390),MATCH('SEA Input'!S394,INDIRECT("SEAScore_"&amp;$C390),0),MATCH(S$3,SEACats,0)))</f>
        <v/>
      </c>
      <c r="T390" s="266" t="str">
        <f ca="1">IF($C390="","",INDEX(INDIRECT("MCDAScores_SEA_"&amp;$C390),MATCH('SEA Input'!T394,INDIRECT("SEAScore_"&amp;$C390),0),MATCH(T$3,SEACats,0)))</f>
        <v/>
      </c>
    </row>
    <row r="391" spans="1:20" s="243" customFormat="1" x14ac:dyDescent="0.25">
      <c r="A391" s="309"/>
      <c r="B391" s="309"/>
      <c r="C391" s="265" t="str">
        <f>IF(B388="","","O_Pos")</f>
        <v/>
      </c>
      <c r="D391" s="266" t="str">
        <f ca="1">IF($C391="","",INDEX(INDIRECT("MCDAScores_SEA_"&amp;$C391),MATCH('SEA Input'!D395,INDIRECT("SEAScore_"&amp;$C391),0),MATCH(D$3,SEACats,0)))</f>
        <v/>
      </c>
      <c r="E391" s="266" t="str">
        <f ca="1">IF($C391="","",INDEX(INDIRECT("MCDAScores_SEA_"&amp;$C391),MATCH('SEA Input'!E395,INDIRECT("SEAScore_"&amp;$C391),0),MATCH(E$3,SEACats,0)))</f>
        <v/>
      </c>
      <c r="F391" s="266" t="str">
        <f ca="1">IF($C391="","",INDEX(INDIRECT("MCDAScores_SEA_"&amp;$C391),MATCH('SEA Input'!F395,INDIRECT("SEAScore_"&amp;$C391),0),MATCH(F$3,SEACats,0)))</f>
        <v/>
      </c>
      <c r="G391" s="266" t="str">
        <f ca="1">IF($C391="","",INDEX(INDIRECT("MCDAScores_SEA_"&amp;$C391),MATCH('SEA Input'!G395,INDIRECT("SEAScore_"&amp;$C391),0),MATCH(G$3,SEACats,0)))</f>
        <v/>
      </c>
      <c r="H391" s="266" t="str">
        <f ca="1">IF($C391="","",INDEX(INDIRECT("MCDAScores_SEA_"&amp;$C391),MATCH('SEA Input'!H395,INDIRECT("SEAScore_"&amp;$C391),0),MATCH(H$3,SEACats,0)))</f>
        <v/>
      </c>
      <c r="I391" s="266" t="str">
        <f ca="1">IF($C391="","",INDEX(INDIRECT("MCDAScores_SEA_"&amp;$C391),MATCH('SEA Input'!I395,INDIRECT("SEAScore_"&amp;$C391),0),MATCH(I$3,SEACats,0)))</f>
        <v/>
      </c>
      <c r="J391" s="266" t="str">
        <f ca="1">IF($C391="","",INDEX(INDIRECT("MCDAScores_SEA_"&amp;$C391),MATCH('SEA Input'!J395,INDIRECT("SEAScore_"&amp;$C391),0),MATCH(J$3,SEACats,0)))</f>
        <v/>
      </c>
      <c r="K391" s="266" t="str">
        <f ca="1">IF($C391="","",INDEX(INDIRECT("MCDAScores_SEA_"&amp;$C391),MATCH('SEA Input'!K395,INDIRECT("SEAScore_"&amp;$C391),0),MATCH(K$3,SEACats,0)))</f>
        <v/>
      </c>
      <c r="L391" s="266" t="str">
        <f ca="1">IF($C391="","",INDEX(INDIRECT("MCDAScores_SEA_"&amp;$C391),MATCH('SEA Input'!L395,INDIRECT("SEAScore_"&amp;$C391),0),MATCH(L$3,SEACats,0)))</f>
        <v/>
      </c>
      <c r="M391" s="266" t="str">
        <f ca="1">IF($C391="","",INDEX(INDIRECT("MCDAScores_SEA_"&amp;$C391),MATCH('SEA Input'!M395,INDIRECT("SEAScore_"&amp;$C391),0),MATCH(M$3,SEACats,0)))</f>
        <v/>
      </c>
      <c r="N391" s="266" t="str">
        <f ca="1">IF($C391="","",INDEX(INDIRECT("MCDAScores_SEA_"&amp;$C391),MATCH('SEA Input'!N395,INDIRECT("SEAScore_"&amp;$C391),0),MATCH(N$3,SEACats,0)))</f>
        <v/>
      </c>
      <c r="O391" s="266" t="str">
        <f ca="1">IF($C391="","",INDEX(INDIRECT("MCDAScores_SEA_"&amp;$C391),MATCH('SEA Input'!O395,INDIRECT("SEAScore_"&amp;$C391),0),MATCH(O$3,SEACats,0)))</f>
        <v/>
      </c>
      <c r="P391" s="266" t="str">
        <f ca="1">IF($C391="","",INDEX(INDIRECT("MCDAScores_SEA_"&amp;$C391),MATCH('SEA Input'!P395,INDIRECT("SEAScore_"&amp;$C391),0),MATCH(P$3,SEACats,0)))</f>
        <v/>
      </c>
      <c r="Q391" s="266" t="str">
        <f ca="1">IF($C391="","",INDEX(INDIRECT("MCDAScores_SEA_"&amp;$C391),MATCH('SEA Input'!Q395,INDIRECT("SEAScore_"&amp;$C391),0),MATCH(Q$3,SEACats,0)))</f>
        <v/>
      </c>
      <c r="R391" s="266" t="str">
        <f ca="1">IF($C391="","",INDEX(INDIRECT("MCDAScores_SEA_"&amp;$C391),MATCH('SEA Input'!R395,INDIRECT("SEAScore_"&amp;$C391),0),MATCH(R$3,SEACats,0)))</f>
        <v/>
      </c>
      <c r="S391" s="266" t="str">
        <f ca="1">IF($C391="","",INDEX(INDIRECT("MCDAScores_SEA_"&amp;$C391),MATCH('SEA Input'!S395,INDIRECT("SEAScore_"&amp;$C391),0),MATCH(S$3,SEACats,0)))</f>
        <v/>
      </c>
      <c r="T391" s="266" t="str">
        <f ca="1">IF($C391="","",INDEX(INDIRECT("MCDAScores_SEA_"&amp;$C391),MATCH('SEA Input'!T395,INDIRECT("SEAScore_"&amp;$C391),0),MATCH(T$3,SEACats,0)))</f>
        <v/>
      </c>
    </row>
    <row r="392" spans="1:20" s="243" customFormat="1" x14ac:dyDescent="0.25">
      <c r="A392" s="308" t="str">
        <f>IF('SEA Input'!C396="","",'SEA Input'!A396)</f>
        <v/>
      </c>
      <c r="B392" s="309" t="str">
        <f>IF('SEA Input'!C396="","",'SEA Input'!C396)</f>
        <v/>
      </c>
      <c r="C392" s="265" t="str">
        <f>IF(B392="","","C_Neg")</f>
        <v/>
      </c>
      <c r="D392" s="266" t="str">
        <f ca="1">IF($C392="","",INDEX(INDIRECT("MCDAScores_SEA_"&amp;$C392),MATCH('SEA Input'!D396,INDIRECT("SEAScore_"&amp;$C392),0),MATCH(D$3,SEACats,0)))</f>
        <v/>
      </c>
      <c r="E392" s="266" t="str">
        <f ca="1">IF($C392="","",INDEX(INDIRECT("MCDAScores_SEA_"&amp;$C392),MATCH('SEA Input'!E396,INDIRECT("SEAScore_"&amp;$C392),0),MATCH(E$3,SEACats,0)))</f>
        <v/>
      </c>
      <c r="F392" s="266" t="str">
        <f ca="1">IF($C392="","",INDEX(INDIRECT("MCDAScores_SEA_"&amp;$C392),MATCH('SEA Input'!F396,INDIRECT("SEAScore_"&amp;$C392),0),MATCH(F$3,SEACats,0)))</f>
        <v/>
      </c>
      <c r="G392" s="266" t="str">
        <f ca="1">IF($C392="","",INDEX(INDIRECT("MCDAScores_SEA_"&amp;$C392),MATCH('SEA Input'!G396,INDIRECT("SEAScore_"&amp;$C392),0),MATCH(G$3,SEACats,0)))</f>
        <v/>
      </c>
      <c r="H392" s="266" t="str">
        <f ca="1">IF($C392="","",INDEX(INDIRECT("MCDAScores_SEA_"&amp;$C392),MATCH('SEA Input'!H396,INDIRECT("SEAScore_"&amp;$C392),0),MATCH(H$3,SEACats,0)))</f>
        <v/>
      </c>
      <c r="I392" s="266" t="str">
        <f ca="1">IF($C392="","",INDEX(INDIRECT("MCDAScores_SEA_"&amp;$C392),MATCH('SEA Input'!I396,INDIRECT("SEAScore_"&amp;$C392),0),MATCH(I$3,SEACats,0)))</f>
        <v/>
      </c>
      <c r="J392" s="266" t="str">
        <f ca="1">IF($C392="","",INDEX(INDIRECT("MCDAScores_SEA_"&amp;$C392),MATCH('SEA Input'!J396,INDIRECT("SEAScore_"&amp;$C392),0),MATCH(J$3,SEACats,0)))</f>
        <v/>
      </c>
      <c r="K392" s="266" t="str">
        <f ca="1">IF($C392="","",INDEX(INDIRECT("MCDAScores_SEA_"&amp;$C392),MATCH('SEA Input'!K396,INDIRECT("SEAScore_"&amp;$C392),0),MATCH(K$3,SEACats,0)))</f>
        <v/>
      </c>
      <c r="L392" s="266" t="str">
        <f ca="1">IF($C392="","",INDEX(INDIRECT("MCDAScores_SEA_"&amp;$C392),MATCH('SEA Input'!L396,INDIRECT("SEAScore_"&amp;$C392),0),MATCH(L$3,SEACats,0)))</f>
        <v/>
      </c>
      <c r="M392" s="266" t="str">
        <f ca="1">IF($C392="","",INDEX(INDIRECT("MCDAScores_SEA_"&amp;$C392),MATCH('SEA Input'!M396,INDIRECT("SEAScore_"&amp;$C392),0),MATCH(M$3,SEACats,0)))</f>
        <v/>
      </c>
      <c r="N392" s="266" t="str">
        <f ca="1">IF($C392="","",INDEX(INDIRECT("MCDAScores_SEA_"&amp;$C392),MATCH('SEA Input'!N396,INDIRECT("SEAScore_"&amp;$C392),0),MATCH(N$3,SEACats,0)))</f>
        <v/>
      </c>
      <c r="O392" s="266" t="str">
        <f ca="1">IF($C392="","",INDEX(INDIRECT("MCDAScores_SEA_"&amp;$C392),MATCH('SEA Input'!O396,INDIRECT("SEAScore_"&amp;$C392),0),MATCH(O$3,SEACats,0)))</f>
        <v/>
      </c>
      <c r="P392" s="266" t="str">
        <f ca="1">IF($C392="","",INDEX(INDIRECT("MCDAScores_SEA_"&amp;$C392),MATCH('SEA Input'!P396,INDIRECT("SEAScore_"&amp;$C392),0),MATCH(P$3,SEACats,0)))</f>
        <v/>
      </c>
      <c r="Q392" s="266" t="str">
        <f ca="1">IF($C392="","",INDEX(INDIRECT("MCDAScores_SEA_"&amp;$C392),MATCH('SEA Input'!Q396,INDIRECT("SEAScore_"&amp;$C392),0),MATCH(Q$3,SEACats,0)))</f>
        <v/>
      </c>
      <c r="R392" s="266" t="str">
        <f ca="1">IF($C392="","",INDEX(INDIRECT("MCDAScores_SEA_"&amp;$C392),MATCH('SEA Input'!R396,INDIRECT("SEAScore_"&amp;$C392),0),MATCH(R$3,SEACats,0)))</f>
        <v/>
      </c>
      <c r="S392" s="266" t="str">
        <f ca="1">IF($C392="","",INDEX(INDIRECT("MCDAScores_SEA_"&amp;$C392),MATCH('SEA Input'!S396,INDIRECT("SEAScore_"&amp;$C392),0),MATCH(S$3,SEACats,0)))</f>
        <v/>
      </c>
      <c r="T392" s="266" t="str">
        <f ca="1">IF($C392="","",INDEX(INDIRECT("MCDAScores_SEA_"&amp;$C392),MATCH('SEA Input'!T396,INDIRECT("SEAScore_"&amp;$C392),0),MATCH(T$3,SEACats,0)))</f>
        <v/>
      </c>
    </row>
    <row r="393" spans="1:20" s="243" customFormat="1" x14ac:dyDescent="0.25">
      <c r="A393" s="309"/>
      <c r="B393" s="309"/>
      <c r="C393" s="265" t="str">
        <f>IF(B392="","","C_Pos")</f>
        <v/>
      </c>
      <c r="D393" s="266" t="str">
        <f ca="1">IF($C393="","",INDEX(INDIRECT("MCDAScores_SEA_"&amp;$C393),MATCH('SEA Input'!D397,INDIRECT("SEAScore_"&amp;$C393),0),MATCH(D$3,SEACats,0)))</f>
        <v/>
      </c>
      <c r="E393" s="266" t="str">
        <f ca="1">IF($C393="","",INDEX(INDIRECT("MCDAScores_SEA_"&amp;$C393),MATCH('SEA Input'!E397,INDIRECT("SEAScore_"&amp;$C393),0),MATCH(E$3,SEACats,0)))</f>
        <v/>
      </c>
      <c r="F393" s="266" t="str">
        <f ca="1">IF($C393="","",INDEX(INDIRECT("MCDAScores_SEA_"&amp;$C393),MATCH('SEA Input'!F397,INDIRECT("SEAScore_"&amp;$C393),0),MATCH(F$3,SEACats,0)))</f>
        <v/>
      </c>
      <c r="G393" s="266" t="str">
        <f ca="1">IF($C393="","",INDEX(INDIRECT("MCDAScores_SEA_"&amp;$C393),MATCH('SEA Input'!G397,INDIRECT("SEAScore_"&amp;$C393),0),MATCH(G$3,SEACats,0)))</f>
        <v/>
      </c>
      <c r="H393" s="266" t="str">
        <f ca="1">IF($C393="","",INDEX(INDIRECT("MCDAScores_SEA_"&amp;$C393),MATCH('SEA Input'!H397,INDIRECT("SEAScore_"&amp;$C393),0),MATCH(H$3,SEACats,0)))</f>
        <v/>
      </c>
      <c r="I393" s="266" t="str">
        <f ca="1">IF($C393="","",INDEX(INDIRECT("MCDAScores_SEA_"&amp;$C393),MATCH('SEA Input'!I397,INDIRECT("SEAScore_"&amp;$C393),0),MATCH(I$3,SEACats,0)))</f>
        <v/>
      </c>
      <c r="J393" s="266" t="str">
        <f ca="1">IF($C393="","",INDEX(INDIRECT("MCDAScores_SEA_"&amp;$C393),MATCH('SEA Input'!J397,INDIRECT("SEAScore_"&amp;$C393),0),MATCH(J$3,SEACats,0)))</f>
        <v/>
      </c>
      <c r="K393" s="266" t="str">
        <f ca="1">IF($C393="","",INDEX(INDIRECT("MCDAScores_SEA_"&amp;$C393),MATCH('SEA Input'!K397,INDIRECT("SEAScore_"&amp;$C393),0),MATCH(K$3,SEACats,0)))</f>
        <v/>
      </c>
      <c r="L393" s="266" t="str">
        <f ca="1">IF($C393="","",INDEX(INDIRECT("MCDAScores_SEA_"&amp;$C393),MATCH('SEA Input'!L397,INDIRECT("SEAScore_"&amp;$C393),0),MATCH(L$3,SEACats,0)))</f>
        <v/>
      </c>
      <c r="M393" s="266" t="str">
        <f ca="1">IF($C393="","",INDEX(INDIRECT("MCDAScores_SEA_"&amp;$C393),MATCH('SEA Input'!M397,INDIRECT("SEAScore_"&amp;$C393),0),MATCH(M$3,SEACats,0)))</f>
        <v/>
      </c>
      <c r="N393" s="266" t="str">
        <f ca="1">IF($C393="","",INDEX(INDIRECT("MCDAScores_SEA_"&amp;$C393),MATCH('SEA Input'!N397,INDIRECT("SEAScore_"&amp;$C393),0),MATCH(N$3,SEACats,0)))</f>
        <v/>
      </c>
      <c r="O393" s="266" t="str">
        <f ca="1">IF($C393="","",INDEX(INDIRECT("MCDAScores_SEA_"&amp;$C393),MATCH('SEA Input'!O397,INDIRECT("SEAScore_"&amp;$C393),0),MATCH(O$3,SEACats,0)))</f>
        <v/>
      </c>
      <c r="P393" s="266" t="str">
        <f ca="1">IF($C393="","",INDEX(INDIRECT("MCDAScores_SEA_"&amp;$C393),MATCH('SEA Input'!P397,INDIRECT("SEAScore_"&amp;$C393),0),MATCH(P$3,SEACats,0)))</f>
        <v/>
      </c>
      <c r="Q393" s="266" t="str">
        <f ca="1">IF($C393="","",INDEX(INDIRECT("MCDAScores_SEA_"&amp;$C393),MATCH('SEA Input'!Q397,INDIRECT("SEAScore_"&amp;$C393),0),MATCH(Q$3,SEACats,0)))</f>
        <v/>
      </c>
      <c r="R393" s="266" t="str">
        <f ca="1">IF($C393="","",INDEX(INDIRECT("MCDAScores_SEA_"&amp;$C393),MATCH('SEA Input'!R397,INDIRECT("SEAScore_"&amp;$C393),0),MATCH(R$3,SEACats,0)))</f>
        <v/>
      </c>
      <c r="S393" s="266" t="str">
        <f ca="1">IF($C393="","",INDEX(INDIRECT("MCDAScores_SEA_"&amp;$C393),MATCH('SEA Input'!S397,INDIRECT("SEAScore_"&amp;$C393),0),MATCH(S$3,SEACats,0)))</f>
        <v/>
      </c>
      <c r="T393" s="266" t="str">
        <f ca="1">IF($C393="","",INDEX(INDIRECT("MCDAScores_SEA_"&amp;$C393),MATCH('SEA Input'!T397,INDIRECT("SEAScore_"&amp;$C393),0),MATCH(T$3,SEACats,0)))</f>
        <v/>
      </c>
    </row>
    <row r="394" spans="1:20" s="243" customFormat="1" x14ac:dyDescent="0.25">
      <c r="A394" s="309"/>
      <c r="B394" s="309"/>
      <c r="C394" s="265" t="str">
        <f>IF(B392="","","O_Neg")</f>
        <v/>
      </c>
      <c r="D394" s="266" t="str">
        <f ca="1">IF($C394="","",INDEX(INDIRECT("MCDAScores_SEA_"&amp;$C394),MATCH('SEA Input'!D398,INDIRECT("SEAScore_"&amp;$C394),0),MATCH(D$3,SEACats,0)))</f>
        <v/>
      </c>
      <c r="E394" s="266" t="str">
        <f ca="1">IF($C394="","",INDEX(INDIRECT("MCDAScores_SEA_"&amp;$C394),MATCH('SEA Input'!E398,INDIRECT("SEAScore_"&amp;$C394),0),MATCH(E$3,SEACats,0)))</f>
        <v/>
      </c>
      <c r="F394" s="266" t="str">
        <f ca="1">IF($C394="","",INDEX(INDIRECT("MCDAScores_SEA_"&amp;$C394),MATCH('SEA Input'!F398,INDIRECT("SEAScore_"&amp;$C394),0),MATCH(F$3,SEACats,0)))</f>
        <v/>
      </c>
      <c r="G394" s="266" t="str">
        <f ca="1">IF($C394="","",INDEX(INDIRECT("MCDAScores_SEA_"&amp;$C394),MATCH('SEA Input'!G398,INDIRECT("SEAScore_"&amp;$C394),0),MATCH(G$3,SEACats,0)))</f>
        <v/>
      </c>
      <c r="H394" s="266" t="str">
        <f ca="1">IF($C394="","",INDEX(INDIRECT("MCDAScores_SEA_"&amp;$C394),MATCH('SEA Input'!H398,INDIRECT("SEAScore_"&amp;$C394),0),MATCH(H$3,SEACats,0)))</f>
        <v/>
      </c>
      <c r="I394" s="266" t="str">
        <f ca="1">IF($C394="","",INDEX(INDIRECT("MCDAScores_SEA_"&amp;$C394),MATCH('SEA Input'!I398,INDIRECT("SEAScore_"&amp;$C394),0),MATCH(I$3,SEACats,0)))</f>
        <v/>
      </c>
      <c r="J394" s="266" t="str">
        <f ca="1">IF($C394="","",INDEX(INDIRECT("MCDAScores_SEA_"&amp;$C394),MATCH('SEA Input'!J398,INDIRECT("SEAScore_"&amp;$C394),0),MATCH(J$3,SEACats,0)))</f>
        <v/>
      </c>
      <c r="K394" s="266" t="str">
        <f ca="1">IF($C394="","",INDEX(INDIRECT("MCDAScores_SEA_"&amp;$C394),MATCH('SEA Input'!K398,INDIRECT("SEAScore_"&amp;$C394),0),MATCH(K$3,SEACats,0)))</f>
        <v/>
      </c>
      <c r="L394" s="266" t="str">
        <f ca="1">IF($C394="","",INDEX(INDIRECT("MCDAScores_SEA_"&amp;$C394),MATCH('SEA Input'!L398,INDIRECT("SEAScore_"&amp;$C394),0),MATCH(L$3,SEACats,0)))</f>
        <v/>
      </c>
      <c r="M394" s="266" t="str">
        <f ca="1">IF($C394="","",INDEX(INDIRECT("MCDAScores_SEA_"&amp;$C394),MATCH('SEA Input'!M398,INDIRECT("SEAScore_"&amp;$C394),0),MATCH(M$3,SEACats,0)))</f>
        <v/>
      </c>
      <c r="N394" s="266" t="str">
        <f ca="1">IF($C394="","",INDEX(INDIRECT("MCDAScores_SEA_"&amp;$C394),MATCH('SEA Input'!N398,INDIRECT("SEAScore_"&amp;$C394),0),MATCH(N$3,SEACats,0)))</f>
        <v/>
      </c>
      <c r="O394" s="266" t="str">
        <f ca="1">IF($C394="","",INDEX(INDIRECT("MCDAScores_SEA_"&amp;$C394),MATCH('SEA Input'!O398,INDIRECT("SEAScore_"&amp;$C394),0),MATCH(O$3,SEACats,0)))</f>
        <v/>
      </c>
      <c r="P394" s="266" t="str">
        <f ca="1">IF($C394="","",INDEX(INDIRECT("MCDAScores_SEA_"&amp;$C394),MATCH('SEA Input'!P398,INDIRECT("SEAScore_"&amp;$C394),0),MATCH(P$3,SEACats,0)))</f>
        <v/>
      </c>
      <c r="Q394" s="266" t="str">
        <f ca="1">IF($C394="","",INDEX(INDIRECT("MCDAScores_SEA_"&amp;$C394),MATCH('SEA Input'!Q398,INDIRECT("SEAScore_"&amp;$C394),0),MATCH(Q$3,SEACats,0)))</f>
        <v/>
      </c>
      <c r="R394" s="266" t="str">
        <f ca="1">IF($C394="","",INDEX(INDIRECT("MCDAScores_SEA_"&amp;$C394),MATCH('SEA Input'!R398,INDIRECT("SEAScore_"&amp;$C394),0),MATCH(R$3,SEACats,0)))</f>
        <v/>
      </c>
      <c r="S394" s="266" t="str">
        <f ca="1">IF($C394="","",INDEX(INDIRECT("MCDAScores_SEA_"&amp;$C394),MATCH('SEA Input'!S398,INDIRECT("SEAScore_"&amp;$C394),0),MATCH(S$3,SEACats,0)))</f>
        <v/>
      </c>
      <c r="T394" s="266" t="str">
        <f ca="1">IF($C394="","",INDEX(INDIRECT("MCDAScores_SEA_"&amp;$C394),MATCH('SEA Input'!T398,INDIRECT("SEAScore_"&amp;$C394),0),MATCH(T$3,SEACats,0)))</f>
        <v/>
      </c>
    </row>
    <row r="395" spans="1:20" s="243" customFormat="1" x14ac:dyDescent="0.25">
      <c r="A395" s="309"/>
      <c r="B395" s="309"/>
      <c r="C395" s="265" t="str">
        <f>IF(B392="","","O_Pos")</f>
        <v/>
      </c>
      <c r="D395" s="266" t="str">
        <f ca="1">IF($C395="","",INDEX(INDIRECT("MCDAScores_SEA_"&amp;$C395),MATCH('SEA Input'!D399,INDIRECT("SEAScore_"&amp;$C395),0),MATCH(D$3,SEACats,0)))</f>
        <v/>
      </c>
      <c r="E395" s="266" t="str">
        <f ca="1">IF($C395="","",INDEX(INDIRECT("MCDAScores_SEA_"&amp;$C395),MATCH('SEA Input'!E399,INDIRECT("SEAScore_"&amp;$C395),0),MATCH(E$3,SEACats,0)))</f>
        <v/>
      </c>
      <c r="F395" s="266" t="str">
        <f ca="1">IF($C395="","",INDEX(INDIRECT("MCDAScores_SEA_"&amp;$C395),MATCH('SEA Input'!F399,INDIRECT("SEAScore_"&amp;$C395),0),MATCH(F$3,SEACats,0)))</f>
        <v/>
      </c>
      <c r="G395" s="266" t="str">
        <f ca="1">IF($C395="","",INDEX(INDIRECT("MCDAScores_SEA_"&amp;$C395),MATCH('SEA Input'!G399,INDIRECT("SEAScore_"&amp;$C395),0),MATCH(G$3,SEACats,0)))</f>
        <v/>
      </c>
      <c r="H395" s="266" t="str">
        <f ca="1">IF($C395="","",INDEX(INDIRECT("MCDAScores_SEA_"&amp;$C395),MATCH('SEA Input'!H399,INDIRECT("SEAScore_"&amp;$C395),0),MATCH(H$3,SEACats,0)))</f>
        <v/>
      </c>
      <c r="I395" s="266" t="str">
        <f ca="1">IF($C395="","",INDEX(INDIRECT("MCDAScores_SEA_"&amp;$C395),MATCH('SEA Input'!I399,INDIRECT("SEAScore_"&amp;$C395),0),MATCH(I$3,SEACats,0)))</f>
        <v/>
      </c>
      <c r="J395" s="266" t="str">
        <f ca="1">IF($C395="","",INDEX(INDIRECT("MCDAScores_SEA_"&amp;$C395),MATCH('SEA Input'!J399,INDIRECT("SEAScore_"&amp;$C395),0),MATCH(J$3,SEACats,0)))</f>
        <v/>
      </c>
      <c r="K395" s="266" t="str">
        <f ca="1">IF($C395="","",INDEX(INDIRECT("MCDAScores_SEA_"&amp;$C395),MATCH('SEA Input'!K399,INDIRECT("SEAScore_"&amp;$C395),0),MATCH(K$3,SEACats,0)))</f>
        <v/>
      </c>
      <c r="L395" s="266" t="str">
        <f ca="1">IF($C395="","",INDEX(INDIRECT("MCDAScores_SEA_"&amp;$C395),MATCH('SEA Input'!L399,INDIRECT("SEAScore_"&amp;$C395),0),MATCH(L$3,SEACats,0)))</f>
        <v/>
      </c>
      <c r="M395" s="266" t="str">
        <f ca="1">IF($C395="","",INDEX(INDIRECT("MCDAScores_SEA_"&amp;$C395),MATCH('SEA Input'!M399,INDIRECT("SEAScore_"&amp;$C395),0),MATCH(M$3,SEACats,0)))</f>
        <v/>
      </c>
      <c r="N395" s="266" t="str">
        <f ca="1">IF($C395="","",INDEX(INDIRECT("MCDAScores_SEA_"&amp;$C395),MATCH('SEA Input'!N399,INDIRECT("SEAScore_"&amp;$C395),0),MATCH(N$3,SEACats,0)))</f>
        <v/>
      </c>
      <c r="O395" s="266" t="str">
        <f ca="1">IF($C395="","",INDEX(INDIRECT("MCDAScores_SEA_"&amp;$C395),MATCH('SEA Input'!O399,INDIRECT("SEAScore_"&amp;$C395),0),MATCH(O$3,SEACats,0)))</f>
        <v/>
      </c>
      <c r="P395" s="266" t="str">
        <f ca="1">IF($C395="","",INDEX(INDIRECT("MCDAScores_SEA_"&amp;$C395),MATCH('SEA Input'!P399,INDIRECT("SEAScore_"&amp;$C395),0),MATCH(P$3,SEACats,0)))</f>
        <v/>
      </c>
      <c r="Q395" s="266" t="str">
        <f ca="1">IF($C395="","",INDEX(INDIRECT("MCDAScores_SEA_"&amp;$C395),MATCH('SEA Input'!Q399,INDIRECT("SEAScore_"&amp;$C395),0),MATCH(Q$3,SEACats,0)))</f>
        <v/>
      </c>
      <c r="R395" s="266" t="str">
        <f ca="1">IF($C395="","",INDEX(INDIRECT("MCDAScores_SEA_"&amp;$C395),MATCH('SEA Input'!R399,INDIRECT("SEAScore_"&amp;$C395),0),MATCH(R$3,SEACats,0)))</f>
        <v/>
      </c>
      <c r="S395" s="266" t="str">
        <f ca="1">IF($C395="","",INDEX(INDIRECT("MCDAScores_SEA_"&amp;$C395),MATCH('SEA Input'!S399,INDIRECT("SEAScore_"&amp;$C395),0),MATCH(S$3,SEACats,0)))</f>
        <v/>
      </c>
      <c r="T395" s="266" t="str">
        <f ca="1">IF($C395="","",INDEX(INDIRECT("MCDAScores_SEA_"&amp;$C395),MATCH('SEA Input'!T399,INDIRECT("SEAScore_"&amp;$C395),0),MATCH(T$3,SEACats,0)))</f>
        <v/>
      </c>
    </row>
    <row r="396" spans="1:20" s="243" customFormat="1" x14ac:dyDescent="0.25">
      <c r="A396" s="308" t="str">
        <f>IF('SEA Input'!C400="","",'SEA Input'!A400)</f>
        <v/>
      </c>
      <c r="B396" s="309" t="str">
        <f>IF('SEA Input'!C400="","",'SEA Input'!C400)</f>
        <v/>
      </c>
      <c r="C396" s="265" t="str">
        <f>IF(B396="","","C_Neg")</f>
        <v/>
      </c>
      <c r="D396" s="266" t="str">
        <f ca="1">IF($C396="","",INDEX(INDIRECT("MCDAScores_SEA_"&amp;$C396),MATCH('SEA Input'!D400,INDIRECT("SEAScore_"&amp;$C396),0),MATCH(D$3,SEACats,0)))</f>
        <v/>
      </c>
      <c r="E396" s="266" t="str">
        <f ca="1">IF($C396="","",INDEX(INDIRECT("MCDAScores_SEA_"&amp;$C396),MATCH('SEA Input'!E400,INDIRECT("SEAScore_"&amp;$C396),0),MATCH(E$3,SEACats,0)))</f>
        <v/>
      </c>
      <c r="F396" s="266" t="str">
        <f ca="1">IF($C396="","",INDEX(INDIRECT("MCDAScores_SEA_"&amp;$C396),MATCH('SEA Input'!F400,INDIRECT("SEAScore_"&amp;$C396),0),MATCH(F$3,SEACats,0)))</f>
        <v/>
      </c>
      <c r="G396" s="266" t="str">
        <f ca="1">IF($C396="","",INDEX(INDIRECT("MCDAScores_SEA_"&amp;$C396),MATCH('SEA Input'!G400,INDIRECT("SEAScore_"&amp;$C396),0),MATCH(G$3,SEACats,0)))</f>
        <v/>
      </c>
      <c r="H396" s="266" t="str">
        <f ca="1">IF($C396="","",INDEX(INDIRECT("MCDAScores_SEA_"&amp;$C396),MATCH('SEA Input'!H400,INDIRECT("SEAScore_"&amp;$C396),0),MATCH(H$3,SEACats,0)))</f>
        <v/>
      </c>
      <c r="I396" s="266" t="str">
        <f ca="1">IF($C396="","",INDEX(INDIRECT("MCDAScores_SEA_"&amp;$C396),MATCH('SEA Input'!I400,INDIRECT("SEAScore_"&amp;$C396),0),MATCH(I$3,SEACats,0)))</f>
        <v/>
      </c>
      <c r="J396" s="266" t="str">
        <f ca="1">IF($C396="","",INDEX(INDIRECT("MCDAScores_SEA_"&amp;$C396),MATCH('SEA Input'!J400,INDIRECT("SEAScore_"&amp;$C396),0),MATCH(J$3,SEACats,0)))</f>
        <v/>
      </c>
      <c r="K396" s="266" t="str">
        <f ca="1">IF($C396="","",INDEX(INDIRECT("MCDAScores_SEA_"&amp;$C396),MATCH('SEA Input'!K400,INDIRECT("SEAScore_"&amp;$C396),0),MATCH(K$3,SEACats,0)))</f>
        <v/>
      </c>
      <c r="L396" s="266" t="str">
        <f ca="1">IF($C396="","",INDEX(INDIRECT("MCDAScores_SEA_"&amp;$C396),MATCH('SEA Input'!L400,INDIRECT("SEAScore_"&amp;$C396),0),MATCH(L$3,SEACats,0)))</f>
        <v/>
      </c>
      <c r="M396" s="266" t="str">
        <f ca="1">IF($C396="","",INDEX(INDIRECT("MCDAScores_SEA_"&amp;$C396),MATCH('SEA Input'!M400,INDIRECT("SEAScore_"&amp;$C396),0),MATCH(M$3,SEACats,0)))</f>
        <v/>
      </c>
      <c r="N396" s="266" t="str">
        <f ca="1">IF($C396="","",INDEX(INDIRECT("MCDAScores_SEA_"&amp;$C396),MATCH('SEA Input'!N400,INDIRECT("SEAScore_"&amp;$C396),0),MATCH(N$3,SEACats,0)))</f>
        <v/>
      </c>
      <c r="O396" s="266" t="str">
        <f ca="1">IF($C396="","",INDEX(INDIRECT("MCDAScores_SEA_"&amp;$C396),MATCH('SEA Input'!O400,INDIRECT("SEAScore_"&amp;$C396),0),MATCH(O$3,SEACats,0)))</f>
        <v/>
      </c>
      <c r="P396" s="266" t="str">
        <f ca="1">IF($C396="","",INDEX(INDIRECT("MCDAScores_SEA_"&amp;$C396),MATCH('SEA Input'!P400,INDIRECT("SEAScore_"&amp;$C396),0),MATCH(P$3,SEACats,0)))</f>
        <v/>
      </c>
      <c r="Q396" s="266" t="str">
        <f ca="1">IF($C396="","",INDEX(INDIRECT("MCDAScores_SEA_"&amp;$C396),MATCH('SEA Input'!Q400,INDIRECT("SEAScore_"&amp;$C396),0),MATCH(Q$3,SEACats,0)))</f>
        <v/>
      </c>
      <c r="R396" s="266" t="str">
        <f ca="1">IF($C396="","",INDEX(INDIRECT("MCDAScores_SEA_"&amp;$C396),MATCH('SEA Input'!R400,INDIRECT("SEAScore_"&amp;$C396),0),MATCH(R$3,SEACats,0)))</f>
        <v/>
      </c>
      <c r="S396" s="266" t="str">
        <f ca="1">IF($C396="","",INDEX(INDIRECT("MCDAScores_SEA_"&amp;$C396),MATCH('SEA Input'!S400,INDIRECT("SEAScore_"&amp;$C396),0),MATCH(S$3,SEACats,0)))</f>
        <v/>
      </c>
      <c r="T396" s="266" t="str">
        <f ca="1">IF($C396="","",INDEX(INDIRECT("MCDAScores_SEA_"&amp;$C396),MATCH('SEA Input'!T400,INDIRECT("SEAScore_"&amp;$C396),0),MATCH(T$3,SEACats,0)))</f>
        <v/>
      </c>
    </row>
    <row r="397" spans="1:20" s="243" customFormat="1" x14ac:dyDescent="0.25">
      <c r="A397" s="309"/>
      <c r="B397" s="309"/>
      <c r="C397" s="265" t="str">
        <f>IF(B396="","","C_Pos")</f>
        <v/>
      </c>
      <c r="D397" s="266" t="str">
        <f ca="1">IF($C397="","",INDEX(INDIRECT("MCDAScores_SEA_"&amp;$C397),MATCH('SEA Input'!D401,INDIRECT("SEAScore_"&amp;$C397),0),MATCH(D$3,SEACats,0)))</f>
        <v/>
      </c>
      <c r="E397" s="266" t="str">
        <f ca="1">IF($C397="","",INDEX(INDIRECT("MCDAScores_SEA_"&amp;$C397),MATCH('SEA Input'!E401,INDIRECT("SEAScore_"&amp;$C397),0),MATCH(E$3,SEACats,0)))</f>
        <v/>
      </c>
      <c r="F397" s="266" t="str">
        <f ca="1">IF($C397="","",INDEX(INDIRECT("MCDAScores_SEA_"&amp;$C397),MATCH('SEA Input'!F401,INDIRECT("SEAScore_"&amp;$C397),0),MATCH(F$3,SEACats,0)))</f>
        <v/>
      </c>
      <c r="G397" s="266" t="str">
        <f ca="1">IF($C397="","",INDEX(INDIRECT("MCDAScores_SEA_"&amp;$C397),MATCH('SEA Input'!G401,INDIRECT("SEAScore_"&amp;$C397),0),MATCH(G$3,SEACats,0)))</f>
        <v/>
      </c>
      <c r="H397" s="266" t="str">
        <f ca="1">IF($C397="","",INDEX(INDIRECT("MCDAScores_SEA_"&amp;$C397),MATCH('SEA Input'!H401,INDIRECT("SEAScore_"&amp;$C397),0),MATCH(H$3,SEACats,0)))</f>
        <v/>
      </c>
      <c r="I397" s="266" t="str">
        <f ca="1">IF($C397="","",INDEX(INDIRECT("MCDAScores_SEA_"&amp;$C397),MATCH('SEA Input'!I401,INDIRECT("SEAScore_"&amp;$C397),0),MATCH(I$3,SEACats,0)))</f>
        <v/>
      </c>
      <c r="J397" s="266" t="str">
        <f ca="1">IF($C397="","",INDEX(INDIRECT("MCDAScores_SEA_"&amp;$C397),MATCH('SEA Input'!J401,INDIRECT("SEAScore_"&amp;$C397),0),MATCH(J$3,SEACats,0)))</f>
        <v/>
      </c>
      <c r="K397" s="266" t="str">
        <f ca="1">IF($C397="","",INDEX(INDIRECT("MCDAScores_SEA_"&amp;$C397),MATCH('SEA Input'!K401,INDIRECT("SEAScore_"&amp;$C397),0),MATCH(K$3,SEACats,0)))</f>
        <v/>
      </c>
      <c r="L397" s="266" t="str">
        <f ca="1">IF($C397="","",INDEX(INDIRECT("MCDAScores_SEA_"&amp;$C397),MATCH('SEA Input'!L401,INDIRECT("SEAScore_"&amp;$C397),0),MATCH(L$3,SEACats,0)))</f>
        <v/>
      </c>
      <c r="M397" s="266" t="str">
        <f ca="1">IF($C397="","",INDEX(INDIRECT("MCDAScores_SEA_"&amp;$C397),MATCH('SEA Input'!M401,INDIRECT("SEAScore_"&amp;$C397),0),MATCH(M$3,SEACats,0)))</f>
        <v/>
      </c>
      <c r="N397" s="266" t="str">
        <f ca="1">IF($C397="","",INDEX(INDIRECT("MCDAScores_SEA_"&amp;$C397),MATCH('SEA Input'!N401,INDIRECT("SEAScore_"&amp;$C397),0),MATCH(N$3,SEACats,0)))</f>
        <v/>
      </c>
      <c r="O397" s="266" t="str">
        <f ca="1">IF($C397="","",INDEX(INDIRECT("MCDAScores_SEA_"&amp;$C397),MATCH('SEA Input'!O401,INDIRECT("SEAScore_"&amp;$C397),0),MATCH(O$3,SEACats,0)))</f>
        <v/>
      </c>
      <c r="P397" s="266" t="str">
        <f ca="1">IF($C397="","",INDEX(INDIRECT("MCDAScores_SEA_"&amp;$C397),MATCH('SEA Input'!P401,INDIRECT("SEAScore_"&amp;$C397),0),MATCH(P$3,SEACats,0)))</f>
        <v/>
      </c>
      <c r="Q397" s="266" t="str">
        <f ca="1">IF($C397="","",INDEX(INDIRECT("MCDAScores_SEA_"&amp;$C397),MATCH('SEA Input'!Q401,INDIRECT("SEAScore_"&amp;$C397),0),MATCH(Q$3,SEACats,0)))</f>
        <v/>
      </c>
      <c r="R397" s="266" t="str">
        <f ca="1">IF($C397="","",INDEX(INDIRECT("MCDAScores_SEA_"&amp;$C397),MATCH('SEA Input'!R401,INDIRECT("SEAScore_"&amp;$C397),0),MATCH(R$3,SEACats,0)))</f>
        <v/>
      </c>
      <c r="S397" s="266" t="str">
        <f ca="1">IF($C397="","",INDEX(INDIRECT("MCDAScores_SEA_"&amp;$C397),MATCH('SEA Input'!S401,INDIRECT("SEAScore_"&amp;$C397),0),MATCH(S$3,SEACats,0)))</f>
        <v/>
      </c>
      <c r="T397" s="266" t="str">
        <f ca="1">IF($C397="","",INDEX(INDIRECT("MCDAScores_SEA_"&amp;$C397),MATCH('SEA Input'!T401,INDIRECT("SEAScore_"&amp;$C397),0),MATCH(T$3,SEACats,0)))</f>
        <v/>
      </c>
    </row>
    <row r="398" spans="1:20" s="243" customFormat="1" x14ac:dyDescent="0.25">
      <c r="A398" s="309"/>
      <c r="B398" s="309"/>
      <c r="C398" s="265" t="str">
        <f>IF(B396="","","O_Neg")</f>
        <v/>
      </c>
      <c r="D398" s="266" t="str">
        <f ca="1">IF($C398="","",INDEX(INDIRECT("MCDAScores_SEA_"&amp;$C398),MATCH('SEA Input'!D402,INDIRECT("SEAScore_"&amp;$C398),0),MATCH(D$3,SEACats,0)))</f>
        <v/>
      </c>
      <c r="E398" s="266" t="str">
        <f ca="1">IF($C398="","",INDEX(INDIRECT("MCDAScores_SEA_"&amp;$C398),MATCH('SEA Input'!E402,INDIRECT("SEAScore_"&amp;$C398),0),MATCH(E$3,SEACats,0)))</f>
        <v/>
      </c>
      <c r="F398" s="266" t="str">
        <f ca="1">IF($C398="","",INDEX(INDIRECT("MCDAScores_SEA_"&amp;$C398),MATCH('SEA Input'!F402,INDIRECT("SEAScore_"&amp;$C398),0),MATCH(F$3,SEACats,0)))</f>
        <v/>
      </c>
      <c r="G398" s="266" t="str">
        <f ca="1">IF($C398="","",INDEX(INDIRECT("MCDAScores_SEA_"&amp;$C398),MATCH('SEA Input'!G402,INDIRECT("SEAScore_"&amp;$C398),0),MATCH(G$3,SEACats,0)))</f>
        <v/>
      </c>
      <c r="H398" s="266" t="str">
        <f ca="1">IF($C398="","",INDEX(INDIRECT("MCDAScores_SEA_"&amp;$C398),MATCH('SEA Input'!H402,INDIRECT("SEAScore_"&amp;$C398),0),MATCH(H$3,SEACats,0)))</f>
        <v/>
      </c>
      <c r="I398" s="266" t="str">
        <f ca="1">IF($C398="","",INDEX(INDIRECT("MCDAScores_SEA_"&amp;$C398),MATCH('SEA Input'!I402,INDIRECT("SEAScore_"&amp;$C398),0),MATCH(I$3,SEACats,0)))</f>
        <v/>
      </c>
      <c r="J398" s="266" t="str">
        <f ca="1">IF($C398="","",INDEX(INDIRECT("MCDAScores_SEA_"&amp;$C398),MATCH('SEA Input'!J402,INDIRECT("SEAScore_"&amp;$C398),0),MATCH(J$3,SEACats,0)))</f>
        <v/>
      </c>
      <c r="K398" s="266" t="str">
        <f ca="1">IF($C398="","",INDEX(INDIRECT("MCDAScores_SEA_"&amp;$C398),MATCH('SEA Input'!K402,INDIRECT("SEAScore_"&amp;$C398),0),MATCH(K$3,SEACats,0)))</f>
        <v/>
      </c>
      <c r="L398" s="266" t="str">
        <f ca="1">IF($C398="","",INDEX(INDIRECT("MCDAScores_SEA_"&amp;$C398),MATCH('SEA Input'!L402,INDIRECT("SEAScore_"&amp;$C398),0),MATCH(L$3,SEACats,0)))</f>
        <v/>
      </c>
      <c r="M398" s="266" t="str">
        <f ca="1">IF($C398="","",INDEX(INDIRECT("MCDAScores_SEA_"&amp;$C398),MATCH('SEA Input'!M402,INDIRECT("SEAScore_"&amp;$C398),0),MATCH(M$3,SEACats,0)))</f>
        <v/>
      </c>
      <c r="N398" s="266" t="str">
        <f ca="1">IF($C398="","",INDEX(INDIRECT("MCDAScores_SEA_"&amp;$C398),MATCH('SEA Input'!N402,INDIRECT("SEAScore_"&amp;$C398),0),MATCH(N$3,SEACats,0)))</f>
        <v/>
      </c>
      <c r="O398" s="266" t="str">
        <f ca="1">IF($C398="","",INDEX(INDIRECT("MCDAScores_SEA_"&amp;$C398),MATCH('SEA Input'!O402,INDIRECT("SEAScore_"&amp;$C398),0),MATCH(O$3,SEACats,0)))</f>
        <v/>
      </c>
      <c r="P398" s="266" t="str">
        <f ca="1">IF($C398="","",INDEX(INDIRECT("MCDAScores_SEA_"&amp;$C398),MATCH('SEA Input'!P402,INDIRECT("SEAScore_"&amp;$C398),0),MATCH(P$3,SEACats,0)))</f>
        <v/>
      </c>
      <c r="Q398" s="266" t="str">
        <f ca="1">IF($C398="","",INDEX(INDIRECT("MCDAScores_SEA_"&amp;$C398),MATCH('SEA Input'!Q402,INDIRECT("SEAScore_"&amp;$C398),0),MATCH(Q$3,SEACats,0)))</f>
        <v/>
      </c>
      <c r="R398" s="266" t="str">
        <f ca="1">IF($C398="","",INDEX(INDIRECT("MCDAScores_SEA_"&amp;$C398),MATCH('SEA Input'!R402,INDIRECT("SEAScore_"&amp;$C398),0),MATCH(R$3,SEACats,0)))</f>
        <v/>
      </c>
      <c r="S398" s="266" t="str">
        <f ca="1">IF($C398="","",INDEX(INDIRECT("MCDAScores_SEA_"&amp;$C398),MATCH('SEA Input'!S402,INDIRECT("SEAScore_"&amp;$C398),0),MATCH(S$3,SEACats,0)))</f>
        <v/>
      </c>
      <c r="T398" s="266" t="str">
        <f ca="1">IF($C398="","",INDEX(INDIRECT("MCDAScores_SEA_"&amp;$C398),MATCH('SEA Input'!T402,INDIRECT("SEAScore_"&amp;$C398),0),MATCH(T$3,SEACats,0)))</f>
        <v/>
      </c>
    </row>
    <row r="399" spans="1:20" s="243" customFormat="1" x14ac:dyDescent="0.25">
      <c r="A399" s="309"/>
      <c r="B399" s="309"/>
      <c r="C399" s="265" t="str">
        <f>IF(B396="","","O_Pos")</f>
        <v/>
      </c>
      <c r="D399" s="266" t="str">
        <f ca="1">IF($C399="","",INDEX(INDIRECT("MCDAScores_SEA_"&amp;$C399),MATCH('SEA Input'!D403,INDIRECT("SEAScore_"&amp;$C399),0),MATCH(D$3,SEACats,0)))</f>
        <v/>
      </c>
      <c r="E399" s="266" t="str">
        <f ca="1">IF($C399="","",INDEX(INDIRECT("MCDAScores_SEA_"&amp;$C399),MATCH('SEA Input'!E403,INDIRECT("SEAScore_"&amp;$C399),0),MATCH(E$3,SEACats,0)))</f>
        <v/>
      </c>
      <c r="F399" s="266" t="str">
        <f ca="1">IF($C399="","",INDEX(INDIRECT("MCDAScores_SEA_"&amp;$C399),MATCH('SEA Input'!F403,INDIRECT("SEAScore_"&amp;$C399),0),MATCH(F$3,SEACats,0)))</f>
        <v/>
      </c>
      <c r="G399" s="266" t="str">
        <f ca="1">IF($C399="","",INDEX(INDIRECT("MCDAScores_SEA_"&amp;$C399),MATCH('SEA Input'!G403,INDIRECT("SEAScore_"&amp;$C399),0),MATCH(G$3,SEACats,0)))</f>
        <v/>
      </c>
      <c r="H399" s="266" t="str">
        <f ca="1">IF($C399="","",INDEX(INDIRECT("MCDAScores_SEA_"&amp;$C399),MATCH('SEA Input'!H403,INDIRECT("SEAScore_"&amp;$C399),0),MATCH(H$3,SEACats,0)))</f>
        <v/>
      </c>
      <c r="I399" s="266" t="str">
        <f ca="1">IF($C399="","",INDEX(INDIRECT("MCDAScores_SEA_"&amp;$C399),MATCH('SEA Input'!I403,INDIRECT("SEAScore_"&amp;$C399),0),MATCH(I$3,SEACats,0)))</f>
        <v/>
      </c>
      <c r="J399" s="266" t="str">
        <f ca="1">IF($C399="","",INDEX(INDIRECT("MCDAScores_SEA_"&amp;$C399),MATCH('SEA Input'!J403,INDIRECT("SEAScore_"&amp;$C399),0),MATCH(J$3,SEACats,0)))</f>
        <v/>
      </c>
      <c r="K399" s="266" t="str">
        <f ca="1">IF($C399="","",INDEX(INDIRECT("MCDAScores_SEA_"&amp;$C399),MATCH('SEA Input'!K403,INDIRECT("SEAScore_"&amp;$C399),0),MATCH(K$3,SEACats,0)))</f>
        <v/>
      </c>
      <c r="L399" s="266" t="str">
        <f ca="1">IF($C399="","",INDEX(INDIRECT("MCDAScores_SEA_"&amp;$C399),MATCH('SEA Input'!L403,INDIRECT("SEAScore_"&amp;$C399),0),MATCH(L$3,SEACats,0)))</f>
        <v/>
      </c>
      <c r="M399" s="266" t="str">
        <f ca="1">IF($C399="","",INDEX(INDIRECT("MCDAScores_SEA_"&amp;$C399),MATCH('SEA Input'!M403,INDIRECT("SEAScore_"&amp;$C399),0),MATCH(M$3,SEACats,0)))</f>
        <v/>
      </c>
      <c r="N399" s="266" t="str">
        <f ca="1">IF($C399="","",INDEX(INDIRECT("MCDAScores_SEA_"&amp;$C399),MATCH('SEA Input'!N403,INDIRECT("SEAScore_"&amp;$C399),0),MATCH(N$3,SEACats,0)))</f>
        <v/>
      </c>
      <c r="O399" s="266" t="str">
        <f ca="1">IF($C399="","",INDEX(INDIRECT("MCDAScores_SEA_"&amp;$C399),MATCH('SEA Input'!O403,INDIRECT("SEAScore_"&amp;$C399),0),MATCH(O$3,SEACats,0)))</f>
        <v/>
      </c>
      <c r="P399" s="266" t="str">
        <f ca="1">IF($C399="","",INDEX(INDIRECT("MCDAScores_SEA_"&amp;$C399),MATCH('SEA Input'!P403,INDIRECT("SEAScore_"&amp;$C399),0),MATCH(P$3,SEACats,0)))</f>
        <v/>
      </c>
      <c r="Q399" s="266" t="str">
        <f ca="1">IF($C399="","",INDEX(INDIRECT("MCDAScores_SEA_"&amp;$C399),MATCH('SEA Input'!Q403,INDIRECT("SEAScore_"&amp;$C399),0),MATCH(Q$3,SEACats,0)))</f>
        <v/>
      </c>
      <c r="R399" s="266" t="str">
        <f ca="1">IF($C399="","",INDEX(INDIRECT("MCDAScores_SEA_"&amp;$C399),MATCH('SEA Input'!R403,INDIRECT("SEAScore_"&amp;$C399),0),MATCH(R$3,SEACats,0)))</f>
        <v/>
      </c>
      <c r="S399" s="266" t="str">
        <f ca="1">IF($C399="","",INDEX(INDIRECT("MCDAScores_SEA_"&amp;$C399),MATCH('SEA Input'!S403,INDIRECT("SEAScore_"&amp;$C399),0),MATCH(S$3,SEACats,0)))</f>
        <v/>
      </c>
      <c r="T399" s="266" t="str">
        <f ca="1">IF($C399="","",INDEX(INDIRECT("MCDAScores_SEA_"&amp;$C399),MATCH('SEA Input'!T403,INDIRECT("SEAScore_"&amp;$C399),0),MATCH(T$3,SEACats,0)))</f>
        <v/>
      </c>
    </row>
    <row r="400" spans="1:20" s="243" customFormat="1" x14ac:dyDescent="0.25">
      <c r="A400" s="308" t="str">
        <f>IF('SEA Input'!C404="","",'SEA Input'!A404)</f>
        <v/>
      </c>
      <c r="B400" s="309" t="str">
        <f>IF('SEA Input'!C404="","",'SEA Input'!C404)</f>
        <v/>
      </c>
      <c r="C400" s="265" t="str">
        <f>IF(B400="","","C_Neg")</f>
        <v/>
      </c>
      <c r="D400" s="266" t="str">
        <f ca="1">IF($C400="","",INDEX(INDIRECT("MCDAScores_SEA_"&amp;$C400),MATCH('SEA Input'!D404,INDIRECT("SEAScore_"&amp;$C400),0),MATCH(D$3,SEACats,0)))</f>
        <v/>
      </c>
      <c r="E400" s="266" t="str">
        <f ca="1">IF($C400="","",INDEX(INDIRECT("MCDAScores_SEA_"&amp;$C400),MATCH('SEA Input'!E404,INDIRECT("SEAScore_"&amp;$C400),0),MATCH(E$3,SEACats,0)))</f>
        <v/>
      </c>
      <c r="F400" s="266" t="str">
        <f ca="1">IF($C400="","",INDEX(INDIRECT("MCDAScores_SEA_"&amp;$C400),MATCH('SEA Input'!F404,INDIRECT("SEAScore_"&amp;$C400),0),MATCH(F$3,SEACats,0)))</f>
        <v/>
      </c>
      <c r="G400" s="266" t="str">
        <f ca="1">IF($C400="","",INDEX(INDIRECT("MCDAScores_SEA_"&amp;$C400),MATCH('SEA Input'!G404,INDIRECT("SEAScore_"&amp;$C400),0),MATCH(G$3,SEACats,0)))</f>
        <v/>
      </c>
      <c r="H400" s="266" t="str">
        <f ca="1">IF($C400="","",INDEX(INDIRECT("MCDAScores_SEA_"&amp;$C400),MATCH('SEA Input'!H404,INDIRECT("SEAScore_"&amp;$C400),0),MATCH(H$3,SEACats,0)))</f>
        <v/>
      </c>
      <c r="I400" s="266" t="str">
        <f ca="1">IF($C400="","",INDEX(INDIRECT("MCDAScores_SEA_"&amp;$C400),MATCH('SEA Input'!I404,INDIRECT("SEAScore_"&amp;$C400),0),MATCH(I$3,SEACats,0)))</f>
        <v/>
      </c>
      <c r="J400" s="266" t="str">
        <f ca="1">IF($C400="","",INDEX(INDIRECT("MCDAScores_SEA_"&amp;$C400),MATCH('SEA Input'!J404,INDIRECT("SEAScore_"&amp;$C400),0),MATCH(J$3,SEACats,0)))</f>
        <v/>
      </c>
      <c r="K400" s="266" t="str">
        <f ca="1">IF($C400="","",INDEX(INDIRECT("MCDAScores_SEA_"&amp;$C400),MATCH('SEA Input'!K404,INDIRECT("SEAScore_"&amp;$C400),0),MATCH(K$3,SEACats,0)))</f>
        <v/>
      </c>
      <c r="L400" s="266" t="str">
        <f ca="1">IF($C400="","",INDEX(INDIRECT("MCDAScores_SEA_"&amp;$C400),MATCH('SEA Input'!L404,INDIRECT("SEAScore_"&amp;$C400),0),MATCH(L$3,SEACats,0)))</f>
        <v/>
      </c>
      <c r="M400" s="266" t="str">
        <f ca="1">IF($C400="","",INDEX(INDIRECT("MCDAScores_SEA_"&amp;$C400),MATCH('SEA Input'!M404,INDIRECT("SEAScore_"&amp;$C400),0),MATCH(M$3,SEACats,0)))</f>
        <v/>
      </c>
      <c r="N400" s="266" t="str">
        <f ca="1">IF($C400="","",INDEX(INDIRECT("MCDAScores_SEA_"&amp;$C400),MATCH('SEA Input'!N404,INDIRECT("SEAScore_"&amp;$C400),0),MATCH(N$3,SEACats,0)))</f>
        <v/>
      </c>
      <c r="O400" s="266" t="str">
        <f ca="1">IF($C400="","",INDEX(INDIRECT("MCDAScores_SEA_"&amp;$C400),MATCH('SEA Input'!O404,INDIRECT("SEAScore_"&amp;$C400),0),MATCH(O$3,SEACats,0)))</f>
        <v/>
      </c>
      <c r="P400" s="266" t="str">
        <f ca="1">IF($C400="","",INDEX(INDIRECT("MCDAScores_SEA_"&amp;$C400),MATCH('SEA Input'!P404,INDIRECT("SEAScore_"&amp;$C400),0),MATCH(P$3,SEACats,0)))</f>
        <v/>
      </c>
      <c r="Q400" s="266" t="str">
        <f ca="1">IF($C400="","",INDEX(INDIRECT("MCDAScores_SEA_"&amp;$C400),MATCH('SEA Input'!Q404,INDIRECT("SEAScore_"&amp;$C400),0),MATCH(Q$3,SEACats,0)))</f>
        <v/>
      </c>
      <c r="R400" s="266" t="str">
        <f ca="1">IF($C400="","",INDEX(INDIRECT("MCDAScores_SEA_"&amp;$C400),MATCH('SEA Input'!R404,INDIRECT("SEAScore_"&amp;$C400),0),MATCH(R$3,SEACats,0)))</f>
        <v/>
      </c>
      <c r="S400" s="266" t="str">
        <f ca="1">IF($C400="","",INDEX(INDIRECT("MCDAScores_SEA_"&amp;$C400),MATCH('SEA Input'!S404,INDIRECT("SEAScore_"&amp;$C400),0),MATCH(S$3,SEACats,0)))</f>
        <v/>
      </c>
      <c r="T400" s="266" t="str">
        <f ca="1">IF($C400="","",INDEX(INDIRECT("MCDAScores_SEA_"&amp;$C400),MATCH('SEA Input'!T404,INDIRECT("SEAScore_"&amp;$C400),0),MATCH(T$3,SEACats,0)))</f>
        <v/>
      </c>
    </row>
    <row r="401" spans="1:20" s="243" customFormat="1" x14ac:dyDescent="0.25">
      <c r="A401" s="309"/>
      <c r="B401" s="309"/>
      <c r="C401" s="265" t="str">
        <f>IF(B400="","","C_Pos")</f>
        <v/>
      </c>
      <c r="D401" s="266" t="str">
        <f ca="1">IF($C401="","",INDEX(INDIRECT("MCDAScores_SEA_"&amp;$C401),MATCH('SEA Input'!D405,INDIRECT("SEAScore_"&amp;$C401),0),MATCH(D$3,SEACats,0)))</f>
        <v/>
      </c>
      <c r="E401" s="266" t="str">
        <f ca="1">IF($C401="","",INDEX(INDIRECT("MCDAScores_SEA_"&amp;$C401),MATCH('SEA Input'!E405,INDIRECT("SEAScore_"&amp;$C401),0),MATCH(E$3,SEACats,0)))</f>
        <v/>
      </c>
      <c r="F401" s="266" t="str">
        <f ca="1">IF($C401="","",INDEX(INDIRECT("MCDAScores_SEA_"&amp;$C401),MATCH('SEA Input'!F405,INDIRECT("SEAScore_"&amp;$C401),0),MATCH(F$3,SEACats,0)))</f>
        <v/>
      </c>
      <c r="G401" s="266" t="str">
        <f ca="1">IF($C401="","",INDEX(INDIRECT("MCDAScores_SEA_"&amp;$C401),MATCH('SEA Input'!G405,INDIRECT("SEAScore_"&amp;$C401),0),MATCH(G$3,SEACats,0)))</f>
        <v/>
      </c>
      <c r="H401" s="266" t="str">
        <f ca="1">IF($C401="","",INDEX(INDIRECT("MCDAScores_SEA_"&amp;$C401),MATCH('SEA Input'!H405,INDIRECT("SEAScore_"&amp;$C401),0),MATCH(H$3,SEACats,0)))</f>
        <v/>
      </c>
      <c r="I401" s="266" t="str">
        <f ca="1">IF($C401="","",INDEX(INDIRECT("MCDAScores_SEA_"&amp;$C401),MATCH('SEA Input'!I405,INDIRECT("SEAScore_"&amp;$C401),0),MATCH(I$3,SEACats,0)))</f>
        <v/>
      </c>
      <c r="J401" s="266" t="str">
        <f ca="1">IF($C401="","",INDEX(INDIRECT("MCDAScores_SEA_"&amp;$C401),MATCH('SEA Input'!J405,INDIRECT("SEAScore_"&amp;$C401),0),MATCH(J$3,SEACats,0)))</f>
        <v/>
      </c>
      <c r="K401" s="266" t="str">
        <f ca="1">IF($C401="","",INDEX(INDIRECT("MCDAScores_SEA_"&amp;$C401),MATCH('SEA Input'!K405,INDIRECT("SEAScore_"&amp;$C401),0),MATCH(K$3,SEACats,0)))</f>
        <v/>
      </c>
      <c r="L401" s="266" t="str">
        <f ca="1">IF($C401="","",INDEX(INDIRECT("MCDAScores_SEA_"&amp;$C401),MATCH('SEA Input'!L405,INDIRECT("SEAScore_"&amp;$C401),0),MATCH(L$3,SEACats,0)))</f>
        <v/>
      </c>
      <c r="M401" s="266" t="str">
        <f ca="1">IF($C401="","",INDEX(INDIRECT("MCDAScores_SEA_"&amp;$C401),MATCH('SEA Input'!M405,INDIRECT("SEAScore_"&amp;$C401),0),MATCH(M$3,SEACats,0)))</f>
        <v/>
      </c>
      <c r="N401" s="266" t="str">
        <f ca="1">IF($C401="","",INDEX(INDIRECT("MCDAScores_SEA_"&amp;$C401),MATCH('SEA Input'!N405,INDIRECT("SEAScore_"&amp;$C401),0),MATCH(N$3,SEACats,0)))</f>
        <v/>
      </c>
      <c r="O401" s="266" t="str">
        <f ca="1">IF($C401="","",INDEX(INDIRECT("MCDAScores_SEA_"&amp;$C401),MATCH('SEA Input'!O405,INDIRECT("SEAScore_"&amp;$C401),0),MATCH(O$3,SEACats,0)))</f>
        <v/>
      </c>
      <c r="P401" s="266" t="str">
        <f ca="1">IF($C401="","",INDEX(INDIRECT("MCDAScores_SEA_"&amp;$C401),MATCH('SEA Input'!P405,INDIRECT("SEAScore_"&amp;$C401),0),MATCH(P$3,SEACats,0)))</f>
        <v/>
      </c>
      <c r="Q401" s="266" t="str">
        <f ca="1">IF($C401="","",INDEX(INDIRECT("MCDAScores_SEA_"&amp;$C401),MATCH('SEA Input'!Q405,INDIRECT("SEAScore_"&amp;$C401),0),MATCH(Q$3,SEACats,0)))</f>
        <v/>
      </c>
      <c r="R401" s="266" t="str">
        <f ca="1">IF($C401="","",INDEX(INDIRECT("MCDAScores_SEA_"&amp;$C401),MATCH('SEA Input'!R405,INDIRECT("SEAScore_"&amp;$C401),0),MATCH(R$3,SEACats,0)))</f>
        <v/>
      </c>
      <c r="S401" s="266" t="str">
        <f ca="1">IF($C401="","",INDEX(INDIRECT("MCDAScores_SEA_"&amp;$C401),MATCH('SEA Input'!S405,INDIRECT("SEAScore_"&amp;$C401),0),MATCH(S$3,SEACats,0)))</f>
        <v/>
      </c>
      <c r="T401" s="266" t="str">
        <f ca="1">IF($C401="","",INDEX(INDIRECT("MCDAScores_SEA_"&amp;$C401),MATCH('SEA Input'!T405,INDIRECT("SEAScore_"&amp;$C401),0),MATCH(T$3,SEACats,0)))</f>
        <v/>
      </c>
    </row>
    <row r="402" spans="1:20" s="243" customFormat="1" x14ac:dyDescent="0.25">
      <c r="A402" s="309"/>
      <c r="B402" s="309"/>
      <c r="C402" s="265" t="str">
        <f>IF(B400="","","O_Neg")</f>
        <v/>
      </c>
      <c r="D402" s="266" t="str">
        <f ca="1">IF($C402="","",INDEX(INDIRECT("MCDAScores_SEA_"&amp;$C402),MATCH('SEA Input'!D406,INDIRECT("SEAScore_"&amp;$C402),0),MATCH(D$3,SEACats,0)))</f>
        <v/>
      </c>
      <c r="E402" s="266" t="str">
        <f ca="1">IF($C402="","",INDEX(INDIRECT("MCDAScores_SEA_"&amp;$C402),MATCH('SEA Input'!E406,INDIRECT("SEAScore_"&amp;$C402),0),MATCH(E$3,SEACats,0)))</f>
        <v/>
      </c>
      <c r="F402" s="266" t="str">
        <f ca="1">IF($C402="","",INDEX(INDIRECT("MCDAScores_SEA_"&amp;$C402),MATCH('SEA Input'!F406,INDIRECT("SEAScore_"&amp;$C402),0),MATCH(F$3,SEACats,0)))</f>
        <v/>
      </c>
      <c r="G402" s="266" t="str">
        <f ca="1">IF($C402="","",INDEX(INDIRECT("MCDAScores_SEA_"&amp;$C402),MATCH('SEA Input'!G406,INDIRECT("SEAScore_"&amp;$C402),0),MATCH(G$3,SEACats,0)))</f>
        <v/>
      </c>
      <c r="H402" s="266" t="str">
        <f ca="1">IF($C402="","",INDEX(INDIRECT("MCDAScores_SEA_"&amp;$C402),MATCH('SEA Input'!H406,INDIRECT("SEAScore_"&amp;$C402),0),MATCH(H$3,SEACats,0)))</f>
        <v/>
      </c>
      <c r="I402" s="266" t="str">
        <f ca="1">IF($C402="","",INDEX(INDIRECT("MCDAScores_SEA_"&amp;$C402),MATCH('SEA Input'!I406,INDIRECT("SEAScore_"&amp;$C402),0),MATCH(I$3,SEACats,0)))</f>
        <v/>
      </c>
      <c r="J402" s="266" t="str">
        <f ca="1">IF($C402="","",INDEX(INDIRECT("MCDAScores_SEA_"&amp;$C402),MATCH('SEA Input'!J406,INDIRECT("SEAScore_"&amp;$C402),0),MATCH(J$3,SEACats,0)))</f>
        <v/>
      </c>
      <c r="K402" s="266" t="str">
        <f ca="1">IF($C402="","",INDEX(INDIRECT("MCDAScores_SEA_"&amp;$C402),MATCH('SEA Input'!K406,INDIRECT("SEAScore_"&amp;$C402),0),MATCH(K$3,SEACats,0)))</f>
        <v/>
      </c>
      <c r="L402" s="266" t="str">
        <f ca="1">IF($C402="","",INDEX(INDIRECT("MCDAScores_SEA_"&amp;$C402),MATCH('SEA Input'!L406,INDIRECT("SEAScore_"&amp;$C402),0),MATCH(L$3,SEACats,0)))</f>
        <v/>
      </c>
      <c r="M402" s="266" t="str">
        <f ca="1">IF($C402="","",INDEX(INDIRECT("MCDAScores_SEA_"&amp;$C402),MATCH('SEA Input'!M406,INDIRECT("SEAScore_"&amp;$C402),0),MATCH(M$3,SEACats,0)))</f>
        <v/>
      </c>
      <c r="N402" s="266" t="str">
        <f ca="1">IF($C402="","",INDEX(INDIRECT("MCDAScores_SEA_"&amp;$C402),MATCH('SEA Input'!N406,INDIRECT("SEAScore_"&amp;$C402),0),MATCH(N$3,SEACats,0)))</f>
        <v/>
      </c>
      <c r="O402" s="266" t="str">
        <f ca="1">IF($C402="","",INDEX(INDIRECT("MCDAScores_SEA_"&amp;$C402),MATCH('SEA Input'!O406,INDIRECT("SEAScore_"&amp;$C402),0),MATCH(O$3,SEACats,0)))</f>
        <v/>
      </c>
      <c r="P402" s="266" t="str">
        <f ca="1">IF($C402="","",INDEX(INDIRECT("MCDAScores_SEA_"&amp;$C402),MATCH('SEA Input'!P406,INDIRECT("SEAScore_"&amp;$C402),0),MATCH(P$3,SEACats,0)))</f>
        <v/>
      </c>
      <c r="Q402" s="266" t="str">
        <f ca="1">IF($C402="","",INDEX(INDIRECT("MCDAScores_SEA_"&amp;$C402),MATCH('SEA Input'!Q406,INDIRECT("SEAScore_"&amp;$C402),0),MATCH(Q$3,SEACats,0)))</f>
        <v/>
      </c>
      <c r="R402" s="266" t="str">
        <f ca="1">IF($C402="","",INDEX(INDIRECT("MCDAScores_SEA_"&amp;$C402),MATCH('SEA Input'!R406,INDIRECT("SEAScore_"&amp;$C402),0),MATCH(R$3,SEACats,0)))</f>
        <v/>
      </c>
      <c r="S402" s="266" t="str">
        <f ca="1">IF($C402="","",INDEX(INDIRECT("MCDAScores_SEA_"&amp;$C402),MATCH('SEA Input'!S406,INDIRECT("SEAScore_"&amp;$C402),0),MATCH(S$3,SEACats,0)))</f>
        <v/>
      </c>
      <c r="T402" s="266" t="str">
        <f ca="1">IF($C402="","",INDEX(INDIRECT("MCDAScores_SEA_"&amp;$C402),MATCH('SEA Input'!T406,INDIRECT("SEAScore_"&amp;$C402),0),MATCH(T$3,SEACats,0)))</f>
        <v/>
      </c>
    </row>
    <row r="403" spans="1:20" s="243" customFormat="1" x14ac:dyDescent="0.25">
      <c r="A403" s="309"/>
      <c r="B403" s="309"/>
      <c r="C403" s="265" t="str">
        <f>IF(B400="","","O_Pos")</f>
        <v/>
      </c>
      <c r="D403" s="266" t="str">
        <f ca="1">IF($C403="","",INDEX(INDIRECT("MCDAScores_SEA_"&amp;$C403),MATCH('SEA Input'!D407,INDIRECT("SEAScore_"&amp;$C403),0),MATCH(D$3,SEACats,0)))</f>
        <v/>
      </c>
      <c r="E403" s="266" t="str">
        <f ca="1">IF($C403="","",INDEX(INDIRECT("MCDAScores_SEA_"&amp;$C403),MATCH('SEA Input'!E407,INDIRECT("SEAScore_"&amp;$C403),0),MATCH(E$3,SEACats,0)))</f>
        <v/>
      </c>
      <c r="F403" s="266" t="str">
        <f ca="1">IF($C403="","",INDEX(INDIRECT("MCDAScores_SEA_"&amp;$C403),MATCH('SEA Input'!F407,INDIRECT("SEAScore_"&amp;$C403),0),MATCH(F$3,SEACats,0)))</f>
        <v/>
      </c>
      <c r="G403" s="266" t="str">
        <f ca="1">IF($C403="","",INDEX(INDIRECT("MCDAScores_SEA_"&amp;$C403),MATCH('SEA Input'!G407,INDIRECT("SEAScore_"&amp;$C403),0),MATCH(G$3,SEACats,0)))</f>
        <v/>
      </c>
      <c r="H403" s="266" t="str">
        <f ca="1">IF($C403="","",INDEX(INDIRECT("MCDAScores_SEA_"&amp;$C403),MATCH('SEA Input'!H407,INDIRECT("SEAScore_"&amp;$C403),0),MATCH(H$3,SEACats,0)))</f>
        <v/>
      </c>
      <c r="I403" s="266" t="str">
        <f ca="1">IF($C403="","",INDEX(INDIRECT("MCDAScores_SEA_"&amp;$C403),MATCH('SEA Input'!I407,INDIRECT("SEAScore_"&amp;$C403),0),MATCH(I$3,SEACats,0)))</f>
        <v/>
      </c>
      <c r="J403" s="266" t="str">
        <f ca="1">IF($C403="","",INDEX(INDIRECT("MCDAScores_SEA_"&amp;$C403),MATCH('SEA Input'!J407,INDIRECT("SEAScore_"&amp;$C403),0),MATCH(J$3,SEACats,0)))</f>
        <v/>
      </c>
      <c r="K403" s="266" t="str">
        <f ca="1">IF($C403="","",INDEX(INDIRECT("MCDAScores_SEA_"&amp;$C403),MATCH('SEA Input'!K407,INDIRECT("SEAScore_"&amp;$C403),0),MATCH(K$3,SEACats,0)))</f>
        <v/>
      </c>
      <c r="L403" s="266" t="str">
        <f ca="1">IF($C403="","",INDEX(INDIRECT("MCDAScores_SEA_"&amp;$C403),MATCH('SEA Input'!L407,INDIRECT("SEAScore_"&amp;$C403),0),MATCH(L$3,SEACats,0)))</f>
        <v/>
      </c>
      <c r="M403" s="266" t="str">
        <f ca="1">IF($C403="","",INDEX(INDIRECT("MCDAScores_SEA_"&amp;$C403),MATCH('SEA Input'!M407,INDIRECT("SEAScore_"&amp;$C403),0),MATCH(M$3,SEACats,0)))</f>
        <v/>
      </c>
      <c r="N403" s="266" t="str">
        <f ca="1">IF($C403="","",INDEX(INDIRECT("MCDAScores_SEA_"&amp;$C403),MATCH('SEA Input'!N407,INDIRECT("SEAScore_"&amp;$C403),0),MATCH(N$3,SEACats,0)))</f>
        <v/>
      </c>
      <c r="O403" s="266" t="str">
        <f ca="1">IF($C403="","",INDEX(INDIRECT("MCDAScores_SEA_"&amp;$C403),MATCH('SEA Input'!O407,INDIRECT("SEAScore_"&amp;$C403),0),MATCH(O$3,SEACats,0)))</f>
        <v/>
      </c>
      <c r="P403" s="266" t="str">
        <f ca="1">IF($C403="","",INDEX(INDIRECT("MCDAScores_SEA_"&amp;$C403),MATCH('SEA Input'!P407,INDIRECT("SEAScore_"&amp;$C403),0),MATCH(P$3,SEACats,0)))</f>
        <v/>
      </c>
      <c r="Q403" s="266" t="str">
        <f ca="1">IF($C403="","",INDEX(INDIRECT("MCDAScores_SEA_"&amp;$C403),MATCH('SEA Input'!Q407,INDIRECT("SEAScore_"&amp;$C403),0),MATCH(Q$3,SEACats,0)))</f>
        <v/>
      </c>
      <c r="R403" s="266" t="str">
        <f ca="1">IF($C403="","",INDEX(INDIRECT("MCDAScores_SEA_"&amp;$C403),MATCH('SEA Input'!R407,INDIRECT("SEAScore_"&amp;$C403),0),MATCH(R$3,SEACats,0)))</f>
        <v/>
      </c>
      <c r="S403" s="266" t="str">
        <f ca="1">IF($C403="","",INDEX(INDIRECT("MCDAScores_SEA_"&amp;$C403),MATCH('SEA Input'!S407,INDIRECT("SEAScore_"&amp;$C403),0),MATCH(S$3,SEACats,0)))</f>
        <v/>
      </c>
      <c r="T403" s="266" t="str">
        <f ca="1">IF($C403="","",INDEX(INDIRECT("MCDAScores_SEA_"&amp;$C403),MATCH('SEA Input'!T407,INDIRECT("SEAScore_"&amp;$C403),0),MATCH(T$3,SEACats,0)))</f>
        <v/>
      </c>
    </row>
    <row r="404" spans="1:20" x14ac:dyDescent="0.25"/>
    <row r="405" spans="1:20" x14ac:dyDescent="0.25"/>
    <row r="406" spans="1:20" x14ac:dyDescent="0.25"/>
    <row r="407" spans="1:20" x14ac:dyDescent="0.25"/>
    <row r="408" spans="1:20" x14ac:dyDescent="0.25"/>
    <row r="409" spans="1:20" x14ac:dyDescent="0.25"/>
    <row r="410" spans="1:20" x14ac:dyDescent="0.25"/>
    <row r="411" spans="1:20" x14ac:dyDescent="0.25"/>
    <row r="412" spans="1:20" x14ac:dyDescent="0.25"/>
    <row r="413" spans="1:20" x14ac:dyDescent="0.25"/>
    <row r="414" spans="1:20" x14ac:dyDescent="0.25"/>
    <row r="415" spans="1:20" x14ac:dyDescent="0.25"/>
    <row r="416" spans="1:20"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sheetData>
  <mergeCells count="200">
    <mergeCell ref="B320:B323"/>
    <mergeCell ref="B324:B327"/>
    <mergeCell ref="B328:B331"/>
    <mergeCell ref="B304:B307"/>
    <mergeCell ref="B260:B263"/>
    <mergeCell ref="B264:B267"/>
    <mergeCell ref="B268:B271"/>
    <mergeCell ref="B272:B275"/>
    <mergeCell ref="B276:B279"/>
    <mergeCell ref="B280:B283"/>
    <mergeCell ref="B284:B287"/>
    <mergeCell ref="B288:B291"/>
    <mergeCell ref="B292:B295"/>
    <mergeCell ref="B296:B299"/>
    <mergeCell ref="B300:B303"/>
    <mergeCell ref="B308:B311"/>
    <mergeCell ref="B312:B315"/>
    <mergeCell ref="B316:B319"/>
    <mergeCell ref="B256:B259"/>
    <mergeCell ref="B212:B215"/>
    <mergeCell ref="B216:B219"/>
    <mergeCell ref="B220:B223"/>
    <mergeCell ref="B224:B227"/>
    <mergeCell ref="B228:B231"/>
    <mergeCell ref="B232:B235"/>
    <mergeCell ref="B236:B239"/>
    <mergeCell ref="B240:B243"/>
    <mergeCell ref="B244:B247"/>
    <mergeCell ref="B248:B251"/>
    <mergeCell ref="B252:B255"/>
    <mergeCell ref="B24:B27"/>
    <mergeCell ref="B4:B7"/>
    <mergeCell ref="B8:B11"/>
    <mergeCell ref="B12:B15"/>
    <mergeCell ref="B16:B19"/>
    <mergeCell ref="B20:B23"/>
    <mergeCell ref="B208:B211"/>
    <mergeCell ref="B28:B31"/>
    <mergeCell ref="B32:B35"/>
    <mergeCell ref="B36:B39"/>
    <mergeCell ref="B40:B43"/>
    <mergeCell ref="B44:B47"/>
    <mergeCell ref="B48:B51"/>
    <mergeCell ref="B52:B55"/>
    <mergeCell ref="B56:B59"/>
    <mergeCell ref="B196:B199"/>
    <mergeCell ref="B200:B203"/>
    <mergeCell ref="B204:B207"/>
    <mergeCell ref="B60:B63"/>
    <mergeCell ref="B64:B67"/>
    <mergeCell ref="B68:B71"/>
    <mergeCell ref="B72:B75"/>
    <mergeCell ref="B96:B99"/>
    <mergeCell ref="B100:B103"/>
    <mergeCell ref="B104:B107"/>
    <mergeCell ref="B108:B111"/>
    <mergeCell ref="B112:B115"/>
    <mergeCell ref="B76:B79"/>
    <mergeCell ref="B80:B83"/>
    <mergeCell ref="B84:B87"/>
    <mergeCell ref="B88:B91"/>
    <mergeCell ref="B92:B95"/>
    <mergeCell ref="B136:B139"/>
    <mergeCell ref="B140:B143"/>
    <mergeCell ref="B144:B147"/>
    <mergeCell ref="B148:B151"/>
    <mergeCell ref="B152:B155"/>
    <mergeCell ref="B116:B119"/>
    <mergeCell ref="B120:B123"/>
    <mergeCell ref="B124:B127"/>
    <mergeCell ref="B128:B131"/>
    <mergeCell ref="B132:B135"/>
    <mergeCell ref="B176:B179"/>
    <mergeCell ref="B180:B183"/>
    <mergeCell ref="B184:B187"/>
    <mergeCell ref="B188:B191"/>
    <mergeCell ref="B192:B195"/>
    <mergeCell ref="B156:B159"/>
    <mergeCell ref="B160:B163"/>
    <mergeCell ref="B164:B167"/>
    <mergeCell ref="B168:B171"/>
    <mergeCell ref="B172:B175"/>
    <mergeCell ref="B392:B395"/>
    <mergeCell ref="B396:B399"/>
    <mergeCell ref="B360:B363"/>
    <mergeCell ref="B364:B367"/>
    <mergeCell ref="B368:B371"/>
    <mergeCell ref="B372:B375"/>
    <mergeCell ref="B376:B379"/>
    <mergeCell ref="B356:B359"/>
    <mergeCell ref="B332:B335"/>
    <mergeCell ref="B336:B339"/>
    <mergeCell ref="B340:B343"/>
    <mergeCell ref="B344:B347"/>
    <mergeCell ref="B348:B351"/>
    <mergeCell ref="B352:B355"/>
    <mergeCell ref="A64:A67"/>
    <mergeCell ref="A68:A71"/>
    <mergeCell ref="A72:A75"/>
    <mergeCell ref="A76:A79"/>
    <mergeCell ref="A80:A83"/>
    <mergeCell ref="B400:B403"/>
    <mergeCell ref="A4:A7"/>
    <mergeCell ref="A8:A11"/>
    <mergeCell ref="A12:A15"/>
    <mergeCell ref="A16:A19"/>
    <mergeCell ref="A20:A23"/>
    <mergeCell ref="A24:A27"/>
    <mergeCell ref="A28:A31"/>
    <mergeCell ref="A32:A35"/>
    <mergeCell ref="A36:A39"/>
    <mergeCell ref="A40:A43"/>
    <mergeCell ref="A44:A47"/>
    <mergeCell ref="A48:A51"/>
    <mergeCell ref="A52:A55"/>
    <mergeCell ref="A56:A59"/>
    <mergeCell ref="A60:A63"/>
    <mergeCell ref="B380:B383"/>
    <mergeCell ref="B384:B387"/>
    <mergeCell ref="B388:B391"/>
    <mergeCell ref="A104:A107"/>
    <mergeCell ref="A108:A111"/>
    <mergeCell ref="A112:A115"/>
    <mergeCell ref="A116:A119"/>
    <mergeCell ref="A120:A123"/>
    <mergeCell ref="A84:A87"/>
    <mergeCell ref="A88:A91"/>
    <mergeCell ref="A92:A95"/>
    <mergeCell ref="A96:A99"/>
    <mergeCell ref="A100:A103"/>
    <mergeCell ref="A144:A147"/>
    <mergeCell ref="A148:A151"/>
    <mergeCell ref="A152:A155"/>
    <mergeCell ref="A156:A159"/>
    <mergeCell ref="A160:A163"/>
    <mergeCell ref="A124:A127"/>
    <mergeCell ref="A128:A131"/>
    <mergeCell ref="A132:A135"/>
    <mergeCell ref="A136:A139"/>
    <mergeCell ref="A140:A143"/>
    <mergeCell ref="A184:A187"/>
    <mergeCell ref="A188:A191"/>
    <mergeCell ref="A192:A195"/>
    <mergeCell ref="A196:A199"/>
    <mergeCell ref="A200:A203"/>
    <mergeCell ref="A164:A167"/>
    <mergeCell ref="A168:A171"/>
    <mergeCell ref="A172:A175"/>
    <mergeCell ref="A176:A179"/>
    <mergeCell ref="A180:A183"/>
    <mergeCell ref="A224:A227"/>
    <mergeCell ref="A228:A231"/>
    <mergeCell ref="A232:A235"/>
    <mergeCell ref="A236:A239"/>
    <mergeCell ref="A240:A243"/>
    <mergeCell ref="A204:A207"/>
    <mergeCell ref="A208:A211"/>
    <mergeCell ref="A212:A215"/>
    <mergeCell ref="A216:A219"/>
    <mergeCell ref="A220:A223"/>
    <mergeCell ref="A264:A267"/>
    <mergeCell ref="A268:A271"/>
    <mergeCell ref="A272:A275"/>
    <mergeCell ref="A276:A279"/>
    <mergeCell ref="A280:A283"/>
    <mergeCell ref="A244:A247"/>
    <mergeCell ref="A248:A251"/>
    <mergeCell ref="A252:A255"/>
    <mergeCell ref="A256:A259"/>
    <mergeCell ref="A260:A263"/>
    <mergeCell ref="A304:A307"/>
    <mergeCell ref="A308:A311"/>
    <mergeCell ref="A312:A315"/>
    <mergeCell ref="A316:A319"/>
    <mergeCell ref="A320:A323"/>
    <mergeCell ref="A284:A287"/>
    <mergeCell ref="A288:A291"/>
    <mergeCell ref="A292:A295"/>
    <mergeCell ref="A296:A299"/>
    <mergeCell ref="A300:A303"/>
    <mergeCell ref="A344:A347"/>
    <mergeCell ref="A348:A351"/>
    <mergeCell ref="A352:A355"/>
    <mergeCell ref="A356:A359"/>
    <mergeCell ref="A360:A363"/>
    <mergeCell ref="A324:A327"/>
    <mergeCell ref="A328:A331"/>
    <mergeCell ref="A332:A335"/>
    <mergeCell ref="A336:A339"/>
    <mergeCell ref="A340:A343"/>
    <mergeCell ref="A384:A387"/>
    <mergeCell ref="A388:A391"/>
    <mergeCell ref="A392:A395"/>
    <mergeCell ref="A396:A399"/>
    <mergeCell ref="A400:A403"/>
    <mergeCell ref="A364:A367"/>
    <mergeCell ref="A368:A371"/>
    <mergeCell ref="A372:A375"/>
    <mergeCell ref="A376:A379"/>
    <mergeCell ref="A380:A383"/>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BFC99B-914F-400E-B90F-34D0597032DC}">
  <sheetPr codeName="Sheet7">
    <tabColor theme="6"/>
  </sheetPr>
  <dimension ref="A1:FC107"/>
  <sheetViews>
    <sheetView showGridLines="0" zoomScale="85" zoomScaleNormal="85" workbookViewId="0">
      <pane xSplit="3" ySplit="7" topLeftCell="D8" activePane="bottomRight" state="frozen"/>
      <selection sqref="A1:XFD1"/>
      <selection pane="topRight" sqref="A1:XFD1"/>
      <selection pane="bottomLeft" sqref="A1:XFD1"/>
      <selection pane="bottomRight"/>
    </sheetView>
  </sheetViews>
  <sheetFormatPr defaultColWidth="0" defaultRowHeight="13.2" x14ac:dyDescent="0.25"/>
  <cols>
    <col min="1" max="1" width="6.5546875" style="69" customWidth="1"/>
    <col min="2" max="2" width="8.109375" style="69" customWidth="1"/>
    <col min="3" max="3" width="22" style="69" customWidth="1"/>
    <col min="4" max="73" width="8" style="69" customWidth="1"/>
    <col min="74" max="77" width="8.88671875" style="69" customWidth="1"/>
    <col min="78" max="148" width="8" style="69" customWidth="1"/>
    <col min="149" max="152" width="8.88671875" style="69" customWidth="1"/>
    <col min="153" max="153" width="9.109375" style="69" customWidth="1"/>
    <col min="154" max="159" width="0" style="70" hidden="1" customWidth="1"/>
    <col min="160" max="16384" width="9.109375" style="70" hidden="1"/>
  </cols>
  <sheetData>
    <row r="1" spans="1:153" s="66" customFormat="1" ht="36.75" customHeight="1" x14ac:dyDescent="0.4">
      <c r="A1" s="147" t="s">
        <v>175</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c r="BV1" s="147"/>
      <c r="BW1" s="147"/>
      <c r="BX1" s="147"/>
      <c r="BY1" s="147"/>
      <c r="BZ1" s="147"/>
      <c r="CA1" s="147"/>
      <c r="CB1" s="147"/>
      <c r="CC1" s="147"/>
      <c r="CD1" s="147"/>
      <c r="CE1" s="147"/>
      <c r="CF1" s="147"/>
      <c r="CG1" s="147"/>
      <c r="CH1" s="147"/>
      <c r="CI1" s="147"/>
      <c r="CJ1" s="147"/>
      <c r="CK1" s="147"/>
      <c r="CL1" s="147"/>
      <c r="CM1" s="147"/>
      <c r="CN1" s="147"/>
      <c r="CO1" s="147"/>
      <c r="CP1" s="147"/>
      <c r="CQ1" s="147"/>
      <c r="CR1" s="147"/>
      <c r="CS1" s="147"/>
      <c r="CT1" s="147"/>
      <c r="CU1" s="147"/>
      <c r="CV1" s="147"/>
      <c r="CW1" s="147"/>
      <c r="CX1" s="147"/>
      <c r="CY1" s="147"/>
      <c r="CZ1" s="147"/>
      <c r="DA1" s="147"/>
      <c r="DB1" s="147"/>
      <c r="DC1" s="147"/>
      <c r="DD1" s="147"/>
      <c r="DE1" s="147"/>
      <c r="DF1" s="147"/>
      <c r="DG1" s="147"/>
      <c r="DH1" s="147"/>
      <c r="DI1" s="147"/>
      <c r="DJ1" s="147"/>
      <c r="DK1" s="147"/>
      <c r="DL1" s="147"/>
      <c r="DM1" s="147"/>
      <c r="DN1" s="147"/>
      <c r="DO1" s="147"/>
      <c r="DP1" s="147"/>
      <c r="DQ1" s="147"/>
      <c r="DR1" s="147"/>
      <c r="DS1" s="147"/>
      <c r="DT1" s="147"/>
      <c r="DU1" s="147"/>
      <c r="DV1" s="147"/>
      <c r="DW1" s="147"/>
      <c r="DX1" s="147"/>
      <c r="DY1" s="147"/>
      <c r="DZ1" s="147"/>
      <c r="EA1" s="147"/>
      <c r="EB1" s="147"/>
      <c r="EC1" s="147"/>
      <c r="ED1" s="147"/>
      <c r="EE1" s="147"/>
      <c r="EF1" s="147"/>
      <c r="EG1" s="147"/>
      <c r="EH1" s="147"/>
      <c r="EI1" s="147"/>
      <c r="EJ1" s="147"/>
      <c r="EK1" s="147"/>
      <c r="EL1" s="147"/>
      <c r="EM1" s="147"/>
      <c r="EN1" s="147"/>
      <c r="EO1" s="147"/>
      <c r="EP1" s="147"/>
      <c r="EQ1" s="147"/>
      <c r="ER1" s="147"/>
      <c r="ES1" s="147"/>
      <c r="ET1" s="147"/>
      <c r="EU1" s="147"/>
      <c r="EV1" s="147"/>
    </row>
    <row r="3" spans="1:153" ht="22.8" x14ac:dyDescent="0.4">
      <c r="D3" s="49" t="s">
        <v>69</v>
      </c>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49"/>
      <c r="AT3" s="49"/>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66"/>
      <c r="CA3" s="49" t="s">
        <v>70</v>
      </c>
      <c r="CB3" s="49"/>
      <c r="CC3" s="49"/>
      <c r="CD3" s="49"/>
      <c r="CE3" s="49"/>
      <c r="CF3" s="49"/>
      <c r="CG3" s="49"/>
      <c r="CH3" s="49"/>
      <c r="CI3" s="49"/>
      <c r="CJ3" s="49"/>
      <c r="CK3" s="49"/>
      <c r="CL3" s="49"/>
      <c r="CM3" s="49"/>
      <c r="CN3" s="49"/>
      <c r="CO3" s="49"/>
      <c r="CP3" s="49"/>
      <c r="CQ3" s="49"/>
      <c r="CR3" s="49"/>
      <c r="CS3" s="49"/>
      <c r="CT3" s="49"/>
      <c r="CU3" s="49"/>
      <c r="CV3" s="49"/>
      <c r="CW3" s="49"/>
      <c r="CX3" s="49"/>
      <c r="CY3" s="49"/>
      <c r="CZ3" s="49"/>
      <c r="DA3" s="49"/>
      <c r="DB3" s="49"/>
      <c r="DC3" s="49"/>
      <c r="DD3" s="49"/>
      <c r="DE3" s="49"/>
      <c r="DF3" s="49"/>
      <c r="DG3" s="49"/>
      <c r="DH3" s="49"/>
      <c r="DI3" s="49"/>
      <c r="DJ3" s="49"/>
      <c r="DK3" s="49"/>
      <c r="DL3" s="49"/>
      <c r="DM3" s="49"/>
      <c r="DN3" s="49"/>
      <c r="DO3" s="49"/>
      <c r="DP3" s="49"/>
      <c r="DQ3" s="49"/>
      <c r="DR3" s="49"/>
      <c r="DS3" s="49"/>
      <c r="DT3" s="49"/>
      <c r="DU3" s="49"/>
      <c r="DV3" s="49"/>
      <c r="DW3" s="49"/>
      <c r="DX3" s="49"/>
      <c r="DY3" s="49"/>
      <c r="DZ3" s="49"/>
      <c r="EA3" s="49"/>
      <c r="EB3" s="49"/>
      <c r="EC3" s="49"/>
      <c r="ED3" s="49"/>
      <c r="EE3" s="49"/>
      <c r="EF3" s="49"/>
      <c r="EG3" s="49"/>
      <c r="EH3" s="49"/>
      <c r="EI3" s="49"/>
      <c r="EJ3" s="49"/>
      <c r="EK3" s="49"/>
      <c r="EL3" s="49"/>
      <c r="EM3" s="49"/>
      <c r="EN3" s="49"/>
      <c r="EO3" s="49"/>
      <c r="EP3" s="49"/>
      <c r="EQ3" s="49"/>
      <c r="ER3" s="49"/>
      <c r="ES3" s="49"/>
      <c r="ET3" s="49"/>
      <c r="EU3" s="49"/>
      <c r="EV3" s="49"/>
    </row>
    <row r="4" spans="1:153" s="67" customFormat="1" ht="16.2" thickBot="1" x14ac:dyDescent="0.35">
      <c r="A4" s="69"/>
      <c r="B4" s="69"/>
      <c r="C4" s="69"/>
      <c r="D4" s="148" t="s">
        <v>71</v>
      </c>
      <c r="E4" s="149"/>
      <c r="F4" s="149"/>
      <c r="G4" s="149"/>
      <c r="H4" s="149"/>
      <c r="I4" s="149"/>
      <c r="J4" s="149"/>
      <c r="K4" s="149"/>
      <c r="L4" s="149"/>
      <c r="M4" s="149"/>
      <c r="N4" s="149"/>
      <c r="O4" s="149"/>
      <c r="P4" s="149"/>
      <c r="Q4" s="149"/>
      <c r="R4" s="149"/>
      <c r="S4" s="149"/>
      <c r="T4" s="149"/>
      <c r="U4" s="149"/>
      <c r="V4" s="149"/>
      <c r="W4" s="149"/>
      <c r="X4" s="149"/>
      <c r="Y4" s="149"/>
      <c r="Z4" s="149"/>
      <c r="AA4" s="149"/>
      <c r="AB4" s="149"/>
      <c r="AC4" s="149"/>
      <c r="AD4" s="149"/>
      <c r="AE4" s="149"/>
      <c r="AF4" s="149"/>
      <c r="AG4" s="149"/>
      <c r="AH4" s="149"/>
      <c r="AI4" s="149"/>
      <c r="AJ4" s="149"/>
      <c r="AK4" s="149"/>
      <c r="AL4" s="149"/>
      <c r="AM4" s="149"/>
      <c r="AN4" s="149"/>
      <c r="AO4" s="149"/>
      <c r="AP4" s="149"/>
      <c r="AQ4" s="149"/>
      <c r="AR4" s="149"/>
      <c r="AS4" s="149"/>
      <c r="AT4" s="149"/>
      <c r="AU4" s="149"/>
      <c r="AV4" s="149"/>
      <c r="AW4" s="149"/>
      <c r="AX4" s="149"/>
      <c r="AY4" s="149"/>
      <c r="AZ4" s="149"/>
      <c r="BA4" s="149"/>
      <c r="BB4" s="150"/>
      <c r="BD4" s="151" t="s">
        <v>72</v>
      </c>
      <c r="BE4" s="152"/>
      <c r="BF4" s="152"/>
      <c r="BG4" s="152"/>
      <c r="BH4" s="152"/>
      <c r="BI4" s="152"/>
      <c r="BJ4" s="152"/>
      <c r="BK4" s="152"/>
      <c r="BL4" s="152"/>
      <c r="BM4" s="152"/>
      <c r="BN4" s="152"/>
      <c r="BO4" s="152"/>
      <c r="BP4" s="152"/>
      <c r="BQ4" s="152"/>
      <c r="BR4" s="152"/>
      <c r="BS4" s="152"/>
      <c r="BT4" s="153"/>
      <c r="BV4" s="311" t="s">
        <v>73</v>
      </c>
      <c r="BW4" s="312"/>
      <c r="BX4" s="312"/>
      <c r="BY4" s="313"/>
      <c r="CA4" s="158" t="s">
        <v>74</v>
      </c>
      <c r="CB4" s="159"/>
      <c r="CC4" s="159"/>
      <c r="CD4" s="159"/>
      <c r="CE4" s="159"/>
      <c r="CF4" s="159"/>
      <c r="CG4" s="159"/>
      <c r="CH4" s="159"/>
      <c r="CI4" s="159"/>
      <c r="CJ4" s="159"/>
      <c r="CK4" s="159"/>
      <c r="CL4" s="159"/>
      <c r="CM4" s="159"/>
      <c r="CN4" s="159"/>
      <c r="CO4" s="159"/>
      <c r="CP4" s="159"/>
      <c r="CQ4" s="159"/>
      <c r="CR4" s="159"/>
      <c r="CS4" s="159"/>
      <c r="CT4" s="159"/>
      <c r="CU4" s="159"/>
      <c r="CV4" s="159"/>
      <c r="CW4" s="159"/>
      <c r="CX4" s="159"/>
      <c r="CY4" s="159"/>
      <c r="CZ4" s="159"/>
      <c r="DA4" s="159"/>
      <c r="DB4" s="159"/>
      <c r="DC4" s="159"/>
      <c r="DD4" s="159"/>
      <c r="DE4" s="159"/>
      <c r="DF4" s="159"/>
      <c r="DG4" s="159"/>
      <c r="DH4" s="159"/>
      <c r="DI4" s="159"/>
      <c r="DJ4" s="159"/>
      <c r="DK4" s="159"/>
      <c r="DL4" s="159"/>
      <c r="DM4" s="159"/>
      <c r="DN4" s="159"/>
      <c r="DO4" s="159"/>
      <c r="DP4" s="159"/>
      <c r="DQ4" s="159"/>
      <c r="DR4" s="159"/>
      <c r="DS4" s="159"/>
      <c r="DT4" s="159"/>
      <c r="DU4" s="159"/>
      <c r="DV4" s="159"/>
      <c r="DW4" s="159"/>
      <c r="DX4" s="159"/>
      <c r="DY4" s="160"/>
      <c r="EA4" s="311" t="s">
        <v>75</v>
      </c>
      <c r="EB4" s="312"/>
      <c r="EC4" s="312"/>
      <c r="ED4" s="312"/>
      <c r="EE4" s="312"/>
      <c r="EF4" s="312"/>
      <c r="EG4" s="312"/>
      <c r="EH4" s="312"/>
      <c r="EI4" s="312"/>
      <c r="EJ4" s="312"/>
      <c r="EK4" s="312"/>
      <c r="EL4" s="312"/>
      <c r="EM4" s="312"/>
      <c r="EN4" s="312"/>
      <c r="EO4" s="312"/>
      <c r="EP4" s="312"/>
      <c r="EQ4" s="313"/>
      <c r="ES4" s="311" t="s">
        <v>73</v>
      </c>
      <c r="ET4" s="312"/>
      <c r="EU4" s="312"/>
      <c r="EV4" s="313"/>
    </row>
    <row r="6" spans="1:153" ht="24" customHeight="1" x14ac:dyDescent="0.25">
      <c r="A6" s="162"/>
      <c r="B6" s="163"/>
      <c r="C6" s="162"/>
      <c r="D6" s="310" t="s">
        <v>29</v>
      </c>
      <c r="E6" s="310"/>
      <c r="F6" s="310"/>
      <c r="G6" s="310" t="s">
        <v>204</v>
      </c>
      <c r="H6" s="310"/>
      <c r="I6" s="310"/>
      <c r="J6" s="310" t="s">
        <v>30</v>
      </c>
      <c r="K6" s="310"/>
      <c r="L6" s="310"/>
      <c r="M6" s="310" t="s">
        <v>31</v>
      </c>
      <c r="N6" s="310"/>
      <c r="O6" s="310"/>
      <c r="P6" s="310" t="s">
        <v>32</v>
      </c>
      <c r="Q6" s="310"/>
      <c r="R6" s="310"/>
      <c r="S6" s="310" t="s">
        <v>33</v>
      </c>
      <c r="T6" s="310"/>
      <c r="U6" s="310"/>
      <c r="V6" s="310" t="s">
        <v>34</v>
      </c>
      <c r="W6" s="310"/>
      <c r="X6" s="310"/>
      <c r="Y6" s="310" t="s">
        <v>35</v>
      </c>
      <c r="Z6" s="310"/>
      <c r="AA6" s="310"/>
      <c r="AB6" s="310" t="s">
        <v>36</v>
      </c>
      <c r="AC6" s="310"/>
      <c r="AD6" s="310"/>
      <c r="AE6" s="310" t="s">
        <v>37</v>
      </c>
      <c r="AF6" s="310"/>
      <c r="AG6" s="310"/>
      <c r="AH6" s="310" t="s">
        <v>38</v>
      </c>
      <c r="AI6" s="310"/>
      <c r="AJ6" s="310"/>
      <c r="AK6" s="310" t="s">
        <v>39</v>
      </c>
      <c r="AL6" s="310"/>
      <c r="AM6" s="310"/>
      <c r="AN6" s="310" t="s">
        <v>40</v>
      </c>
      <c r="AO6" s="310"/>
      <c r="AP6" s="310"/>
      <c r="AQ6" s="310" t="s">
        <v>41</v>
      </c>
      <c r="AR6" s="310"/>
      <c r="AS6" s="310"/>
      <c r="AT6" s="310" t="s">
        <v>42</v>
      </c>
      <c r="AU6" s="310"/>
      <c r="AV6" s="310"/>
      <c r="AW6" s="310" t="s">
        <v>43</v>
      </c>
      <c r="AX6" s="310"/>
      <c r="AY6" s="310"/>
      <c r="AZ6" s="310" t="s">
        <v>44</v>
      </c>
      <c r="BA6" s="310"/>
      <c r="BB6" s="310"/>
      <c r="BC6" s="164"/>
      <c r="BD6" s="314" t="s">
        <v>29</v>
      </c>
      <c r="BE6" s="316" t="s">
        <v>204</v>
      </c>
      <c r="BF6" s="316" t="s">
        <v>30</v>
      </c>
      <c r="BG6" s="316" t="s">
        <v>31</v>
      </c>
      <c r="BH6" s="316" t="s">
        <v>32</v>
      </c>
      <c r="BI6" s="316" t="s">
        <v>33</v>
      </c>
      <c r="BJ6" s="316" t="s">
        <v>34</v>
      </c>
      <c r="BK6" s="316" t="s">
        <v>35</v>
      </c>
      <c r="BL6" s="316" t="s">
        <v>36</v>
      </c>
      <c r="BM6" s="316" t="s">
        <v>37</v>
      </c>
      <c r="BN6" s="316" t="s">
        <v>38</v>
      </c>
      <c r="BO6" s="316" t="s">
        <v>39</v>
      </c>
      <c r="BP6" s="316" t="s">
        <v>40</v>
      </c>
      <c r="BQ6" s="316" t="s">
        <v>41</v>
      </c>
      <c r="BR6" s="316" t="s">
        <v>42</v>
      </c>
      <c r="BS6" s="316" t="s">
        <v>43</v>
      </c>
      <c r="BT6" s="319" t="s">
        <v>44</v>
      </c>
      <c r="BU6" s="164"/>
      <c r="BV6" s="321" t="s">
        <v>124</v>
      </c>
      <c r="BW6" s="323" t="s">
        <v>20</v>
      </c>
      <c r="BX6" s="323" t="s">
        <v>205</v>
      </c>
      <c r="BY6" s="325" t="s">
        <v>17</v>
      </c>
      <c r="BZ6" s="164"/>
      <c r="CA6" s="318" t="s">
        <v>29</v>
      </c>
      <c r="CB6" s="318"/>
      <c r="CC6" s="318"/>
      <c r="CD6" s="318" t="s">
        <v>204</v>
      </c>
      <c r="CE6" s="318"/>
      <c r="CF6" s="318"/>
      <c r="CG6" s="318" t="s">
        <v>30</v>
      </c>
      <c r="CH6" s="318"/>
      <c r="CI6" s="318"/>
      <c r="CJ6" s="318" t="s">
        <v>31</v>
      </c>
      <c r="CK6" s="318"/>
      <c r="CL6" s="318"/>
      <c r="CM6" s="318" t="s">
        <v>32</v>
      </c>
      <c r="CN6" s="318"/>
      <c r="CO6" s="318"/>
      <c r="CP6" s="318" t="s">
        <v>33</v>
      </c>
      <c r="CQ6" s="318"/>
      <c r="CR6" s="318"/>
      <c r="CS6" s="318" t="s">
        <v>34</v>
      </c>
      <c r="CT6" s="318"/>
      <c r="CU6" s="318"/>
      <c r="CV6" s="318" t="s">
        <v>35</v>
      </c>
      <c r="CW6" s="318"/>
      <c r="CX6" s="318"/>
      <c r="CY6" s="318" t="s">
        <v>36</v>
      </c>
      <c r="CZ6" s="318"/>
      <c r="DA6" s="318"/>
      <c r="DB6" s="318" t="s">
        <v>37</v>
      </c>
      <c r="DC6" s="318"/>
      <c r="DD6" s="318"/>
      <c r="DE6" s="318" t="s">
        <v>38</v>
      </c>
      <c r="DF6" s="318"/>
      <c r="DG6" s="318"/>
      <c r="DH6" s="318" t="s">
        <v>39</v>
      </c>
      <c r="DI6" s="318"/>
      <c r="DJ6" s="318"/>
      <c r="DK6" s="318" t="s">
        <v>40</v>
      </c>
      <c r="DL6" s="318"/>
      <c r="DM6" s="318"/>
      <c r="DN6" s="318" t="s">
        <v>41</v>
      </c>
      <c r="DO6" s="318"/>
      <c r="DP6" s="318"/>
      <c r="DQ6" s="318" t="s">
        <v>42</v>
      </c>
      <c r="DR6" s="318"/>
      <c r="DS6" s="318"/>
      <c r="DT6" s="318" t="s">
        <v>43</v>
      </c>
      <c r="DU6" s="318"/>
      <c r="DV6" s="318"/>
      <c r="DW6" s="318" t="s">
        <v>44</v>
      </c>
      <c r="DX6" s="318"/>
      <c r="DY6" s="318"/>
      <c r="DZ6" s="164"/>
      <c r="EA6" s="314" t="s">
        <v>29</v>
      </c>
      <c r="EB6" s="316" t="s">
        <v>204</v>
      </c>
      <c r="EC6" s="316" t="s">
        <v>30</v>
      </c>
      <c r="ED6" s="316" t="s">
        <v>31</v>
      </c>
      <c r="EE6" s="316" t="s">
        <v>32</v>
      </c>
      <c r="EF6" s="316" t="s">
        <v>33</v>
      </c>
      <c r="EG6" s="316" t="s">
        <v>34</v>
      </c>
      <c r="EH6" s="316" t="s">
        <v>35</v>
      </c>
      <c r="EI6" s="316" t="s">
        <v>36</v>
      </c>
      <c r="EJ6" s="316" t="s">
        <v>37</v>
      </c>
      <c r="EK6" s="316" t="s">
        <v>38</v>
      </c>
      <c r="EL6" s="316" t="s">
        <v>39</v>
      </c>
      <c r="EM6" s="316" t="s">
        <v>40</v>
      </c>
      <c r="EN6" s="316" t="s">
        <v>41</v>
      </c>
      <c r="EO6" s="316" t="s">
        <v>42</v>
      </c>
      <c r="EP6" s="316" t="s">
        <v>43</v>
      </c>
      <c r="EQ6" s="319" t="s">
        <v>44</v>
      </c>
      <c r="ER6" s="164"/>
      <c r="ES6" s="321" t="s">
        <v>123</v>
      </c>
      <c r="ET6" s="323" t="s">
        <v>13</v>
      </c>
      <c r="EU6" s="323" t="s">
        <v>206</v>
      </c>
      <c r="EV6" s="325" t="s">
        <v>19</v>
      </c>
    </row>
    <row r="7" spans="1:153" s="72" customFormat="1" ht="58.5" customHeight="1" x14ac:dyDescent="0.25">
      <c r="A7" s="157" t="s">
        <v>162</v>
      </c>
      <c r="B7" s="157" t="s">
        <v>161</v>
      </c>
      <c r="C7" s="165" t="s">
        <v>160</v>
      </c>
      <c r="D7" s="161" t="s">
        <v>45</v>
      </c>
      <c r="E7" s="161" t="s">
        <v>47</v>
      </c>
      <c r="F7" s="155" t="s">
        <v>76</v>
      </c>
      <c r="G7" s="161" t="s">
        <v>45</v>
      </c>
      <c r="H7" s="161" t="s">
        <v>47</v>
      </c>
      <c r="I7" s="155" t="s">
        <v>76</v>
      </c>
      <c r="J7" s="161" t="s">
        <v>45</v>
      </c>
      <c r="K7" s="161" t="s">
        <v>47</v>
      </c>
      <c r="L7" s="155" t="s">
        <v>76</v>
      </c>
      <c r="M7" s="161" t="s">
        <v>45</v>
      </c>
      <c r="N7" s="161" t="s">
        <v>47</v>
      </c>
      <c r="O7" s="155" t="s">
        <v>76</v>
      </c>
      <c r="P7" s="161" t="s">
        <v>45</v>
      </c>
      <c r="Q7" s="161" t="s">
        <v>47</v>
      </c>
      <c r="R7" s="155" t="s">
        <v>76</v>
      </c>
      <c r="S7" s="161" t="s">
        <v>45</v>
      </c>
      <c r="T7" s="161" t="s">
        <v>47</v>
      </c>
      <c r="U7" s="155" t="s">
        <v>76</v>
      </c>
      <c r="V7" s="161" t="s">
        <v>45</v>
      </c>
      <c r="W7" s="161" t="s">
        <v>47</v>
      </c>
      <c r="X7" s="155" t="s">
        <v>76</v>
      </c>
      <c r="Y7" s="161" t="s">
        <v>45</v>
      </c>
      <c r="Z7" s="161" t="s">
        <v>47</v>
      </c>
      <c r="AA7" s="155" t="s">
        <v>76</v>
      </c>
      <c r="AB7" s="161" t="s">
        <v>45</v>
      </c>
      <c r="AC7" s="161" t="s">
        <v>47</v>
      </c>
      <c r="AD7" s="155" t="s">
        <v>76</v>
      </c>
      <c r="AE7" s="161" t="s">
        <v>45</v>
      </c>
      <c r="AF7" s="161" t="s">
        <v>47</v>
      </c>
      <c r="AG7" s="155" t="s">
        <v>76</v>
      </c>
      <c r="AH7" s="161" t="s">
        <v>45</v>
      </c>
      <c r="AI7" s="161" t="s">
        <v>47</v>
      </c>
      <c r="AJ7" s="155" t="s">
        <v>76</v>
      </c>
      <c r="AK7" s="161" t="s">
        <v>45</v>
      </c>
      <c r="AL7" s="161" t="s">
        <v>47</v>
      </c>
      <c r="AM7" s="155" t="s">
        <v>76</v>
      </c>
      <c r="AN7" s="161" t="s">
        <v>45</v>
      </c>
      <c r="AO7" s="161" t="s">
        <v>47</v>
      </c>
      <c r="AP7" s="155" t="s">
        <v>76</v>
      </c>
      <c r="AQ7" s="161" t="s">
        <v>45</v>
      </c>
      <c r="AR7" s="161" t="s">
        <v>47</v>
      </c>
      <c r="AS7" s="155" t="s">
        <v>76</v>
      </c>
      <c r="AT7" s="161" t="s">
        <v>45</v>
      </c>
      <c r="AU7" s="161" t="s">
        <v>47</v>
      </c>
      <c r="AV7" s="155" t="s">
        <v>76</v>
      </c>
      <c r="AW7" s="161" t="s">
        <v>45</v>
      </c>
      <c r="AX7" s="161" t="s">
        <v>47</v>
      </c>
      <c r="AY7" s="155" t="s">
        <v>76</v>
      </c>
      <c r="AZ7" s="161" t="s">
        <v>45</v>
      </c>
      <c r="BA7" s="161" t="s">
        <v>47</v>
      </c>
      <c r="BB7" s="155" t="s">
        <v>76</v>
      </c>
      <c r="BD7" s="315"/>
      <c r="BE7" s="317"/>
      <c r="BF7" s="317"/>
      <c r="BG7" s="317"/>
      <c r="BH7" s="317"/>
      <c r="BI7" s="317"/>
      <c r="BJ7" s="317"/>
      <c r="BK7" s="317"/>
      <c r="BL7" s="317"/>
      <c r="BM7" s="317"/>
      <c r="BN7" s="317"/>
      <c r="BO7" s="317"/>
      <c r="BP7" s="317"/>
      <c r="BQ7" s="317"/>
      <c r="BR7" s="317"/>
      <c r="BS7" s="317"/>
      <c r="BT7" s="320"/>
      <c r="BU7" s="71"/>
      <c r="BV7" s="322"/>
      <c r="BW7" s="324"/>
      <c r="BX7" s="324"/>
      <c r="BY7" s="326"/>
      <c r="CA7" s="161" t="s">
        <v>46</v>
      </c>
      <c r="CB7" s="161" t="s">
        <v>48</v>
      </c>
      <c r="CC7" s="155" t="s">
        <v>76</v>
      </c>
      <c r="CD7" s="161" t="s">
        <v>46</v>
      </c>
      <c r="CE7" s="161" t="s">
        <v>48</v>
      </c>
      <c r="CF7" s="155" t="s">
        <v>76</v>
      </c>
      <c r="CG7" s="161" t="s">
        <v>46</v>
      </c>
      <c r="CH7" s="161" t="s">
        <v>48</v>
      </c>
      <c r="CI7" s="155" t="s">
        <v>76</v>
      </c>
      <c r="CJ7" s="161" t="s">
        <v>46</v>
      </c>
      <c r="CK7" s="161" t="s">
        <v>48</v>
      </c>
      <c r="CL7" s="155" t="s">
        <v>76</v>
      </c>
      <c r="CM7" s="161" t="s">
        <v>46</v>
      </c>
      <c r="CN7" s="161" t="s">
        <v>48</v>
      </c>
      <c r="CO7" s="155" t="s">
        <v>76</v>
      </c>
      <c r="CP7" s="161" t="s">
        <v>46</v>
      </c>
      <c r="CQ7" s="161" t="s">
        <v>48</v>
      </c>
      <c r="CR7" s="155" t="s">
        <v>76</v>
      </c>
      <c r="CS7" s="161" t="s">
        <v>46</v>
      </c>
      <c r="CT7" s="161" t="s">
        <v>48</v>
      </c>
      <c r="CU7" s="155" t="s">
        <v>76</v>
      </c>
      <c r="CV7" s="161" t="s">
        <v>46</v>
      </c>
      <c r="CW7" s="161" t="s">
        <v>48</v>
      </c>
      <c r="CX7" s="155" t="s">
        <v>76</v>
      </c>
      <c r="CY7" s="161" t="s">
        <v>46</v>
      </c>
      <c r="CZ7" s="161" t="s">
        <v>48</v>
      </c>
      <c r="DA7" s="155" t="s">
        <v>76</v>
      </c>
      <c r="DB7" s="161" t="s">
        <v>46</v>
      </c>
      <c r="DC7" s="161" t="s">
        <v>48</v>
      </c>
      <c r="DD7" s="155" t="s">
        <v>76</v>
      </c>
      <c r="DE7" s="161" t="s">
        <v>46</v>
      </c>
      <c r="DF7" s="161" t="s">
        <v>48</v>
      </c>
      <c r="DG7" s="155" t="s">
        <v>76</v>
      </c>
      <c r="DH7" s="161" t="s">
        <v>46</v>
      </c>
      <c r="DI7" s="161" t="s">
        <v>48</v>
      </c>
      <c r="DJ7" s="155" t="s">
        <v>76</v>
      </c>
      <c r="DK7" s="161" t="s">
        <v>46</v>
      </c>
      <c r="DL7" s="161" t="s">
        <v>48</v>
      </c>
      <c r="DM7" s="155" t="s">
        <v>76</v>
      </c>
      <c r="DN7" s="161" t="s">
        <v>46</v>
      </c>
      <c r="DO7" s="161" t="s">
        <v>48</v>
      </c>
      <c r="DP7" s="155" t="s">
        <v>76</v>
      </c>
      <c r="DQ7" s="161" t="s">
        <v>46</v>
      </c>
      <c r="DR7" s="161" t="s">
        <v>48</v>
      </c>
      <c r="DS7" s="155" t="s">
        <v>76</v>
      </c>
      <c r="DT7" s="161" t="s">
        <v>46</v>
      </c>
      <c r="DU7" s="161" t="s">
        <v>48</v>
      </c>
      <c r="DV7" s="155" t="s">
        <v>76</v>
      </c>
      <c r="DW7" s="161" t="s">
        <v>46</v>
      </c>
      <c r="DX7" s="161" t="s">
        <v>48</v>
      </c>
      <c r="DY7" s="155" t="s">
        <v>76</v>
      </c>
      <c r="DZ7" s="71"/>
      <c r="EA7" s="315"/>
      <c r="EB7" s="317"/>
      <c r="EC7" s="317"/>
      <c r="ED7" s="317"/>
      <c r="EE7" s="317"/>
      <c r="EF7" s="317"/>
      <c r="EG7" s="317"/>
      <c r="EH7" s="317"/>
      <c r="EI7" s="317"/>
      <c r="EJ7" s="317"/>
      <c r="EK7" s="317"/>
      <c r="EL7" s="317"/>
      <c r="EM7" s="317"/>
      <c r="EN7" s="317"/>
      <c r="EO7" s="317"/>
      <c r="EP7" s="317"/>
      <c r="EQ7" s="320"/>
      <c r="ER7" s="71"/>
      <c r="ES7" s="322"/>
      <c r="ET7" s="324"/>
      <c r="EU7" s="324"/>
      <c r="EV7" s="326"/>
      <c r="EW7" s="71"/>
    </row>
    <row r="8" spans="1:153" x14ac:dyDescent="0.25">
      <c r="A8" s="68">
        <v>1</v>
      </c>
      <c r="B8" s="271" cm="1">
        <f t="array" ref="B8">IF(A8&gt;NOptions_SEA,"",4*(A8-1)+1)</f>
        <v>1</v>
      </c>
      <c r="C8" s="154" t="str" cm="1">
        <f t="array" ref="C8">IF($B8="","",INDEX(Options_SEA,$B8))</f>
        <v>01A</v>
      </c>
      <c r="D8" s="196" cm="1">
        <f t="array" aca="1" ref="D8" ca="1">IF($B8="","",INDEX(SEAOptionScores_Trans,$B8+MATCH(D$7,Stages,0)-1,MATCH(D$6,SEACats,0))-100)</f>
        <v>-20</v>
      </c>
      <c r="E8" s="196" cm="1">
        <f t="array" aca="1" ref="E8" ca="1">IF($B8="","",INDEX(SEAOptionScores_Trans,$B8+MATCH(E$7,Stages,0)-1,MATCH(D$6,SEACats,0))-100)</f>
        <v>-20</v>
      </c>
      <c r="F8" s="197">
        <f t="shared" ref="F8:F39" ca="1" si="0">IF($B8="","",D8*INDEX(w_C_Neg,MATCH(D$6,SEACats,0)) +E8*INDEX(w_O_Neg,MATCH(D$6,SEACats,0)))</f>
        <v>-20</v>
      </c>
      <c r="G8" s="196" cm="1">
        <f t="array" aca="1" ref="G8" ca="1">IF($B8="","",INDEX(SEAOptionScores_Trans,$B8+MATCH(G$7,Stages,0)-1,MATCH(G$6,SEACats,0))-100)</f>
        <v>-25</v>
      </c>
      <c r="H8" s="196" cm="1">
        <f t="array" aca="1" ref="H8" ca="1">IF($B8="","",INDEX(SEAOptionScores_Trans,$B8+MATCH(H$7,Stages,0)-1,MATCH(G$6,SEACats,0))-100)</f>
        <v>0</v>
      </c>
      <c r="I8" s="197">
        <f t="shared" ref="I8:I39" ca="1" si="1">IF($B8="","",G8*INDEX(w_C_Neg,MATCH(G$6,SEACats,0)) +H8*INDEX(w_O_Neg,MATCH(G$6,SEACats,0)))</f>
        <v>-14.285714285714285</v>
      </c>
      <c r="J8" s="196" cm="1">
        <f t="array" aca="1" ref="J8" ca="1">IF($B8="","",INDEX(SEAOptionScores_Trans,$B8+MATCH(J$7,Stages,0)-1,MATCH(J$6,SEACats,0))-100)</f>
        <v>-25</v>
      </c>
      <c r="K8" s="196" cm="1">
        <f t="array" aca="1" ref="K8" ca="1">IF($B8="","",INDEX(SEAOptionScores_Trans,$B8+MATCH(K$7,Stages,0)-1,MATCH(J$6,SEACats,0))-100)</f>
        <v>0</v>
      </c>
      <c r="L8" s="197">
        <f t="shared" ref="L8:L39" ca="1" si="2">IF($B8="","",J8*INDEX(w_C_Neg,MATCH(J$6,SEACats,0)) +K8*INDEX(w_O_Neg,MATCH(J$6,SEACats,0)))</f>
        <v>-14.285714285714285</v>
      </c>
      <c r="M8" s="196" cm="1">
        <f t="array" aca="1" ref="M8" ca="1">IF($B8="","",INDEX(SEAOptionScores_Trans,$B8+MATCH(M$7,Stages,0)-1,MATCH(M$6,SEACats,0))-100)</f>
        <v>-25</v>
      </c>
      <c r="N8" s="196" cm="1">
        <f t="array" aca="1" ref="N8" ca="1">IF($B8="","",INDEX(SEAOptionScores_Trans,$B8+MATCH(N$7,Stages,0)-1,MATCH(M$6,SEACats,0))-100)</f>
        <v>0</v>
      </c>
      <c r="O8" s="197">
        <f t="shared" ref="O8:O39" ca="1" si="3">IF($B8="","",M8*INDEX(w_C_Neg,MATCH(M$6,SEACats,0)) +N8*INDEX(w_O_Neg,MATCH(M$6,SEACats,0)))</f>
        <v>-14.285714285714285</v>
      </c>
      <c r="P8" s="196" cm="1">
        <f t="array" aca="1" ref="P8" ca="1">IF($B8="","",INDEX(SEAOptionScores_Trans,$B8+MATCH(P$7,Stages,0)-1,MATCH(P$6,SEACats,0))-100)</f>
        <v>0</v>
      </c>
      <c r="Q8" s="196" cm="1">
        <f t="array" aca="1" ref="Q8" ca="1">IF($B8="","",INDEX(SEAOptionScores_Trans,$B8+MATCH(Q$7,Stages,0)-1,MATCH(P$6,SEACats,0))-100)</f>
        <v>-25</v>
      </c>
      <c r="R8" s="197">
        <f t="shared" ref="R8:R39" ca="1" si="4">IF($B8="","",P8*INDEX(w_C_Neg,MATCH(P$6,SEACats,0)) +Q8*INDEX(w_O_Neg,MATCH(P$6,SEACats,0)))</f>
        <v>-10.714285714285715</v>
      </c>
      <c r="S8" s="196" cm="1">
        <f t="array" aca="1" ref="S8" ca="1">IF($B8="","",INDEX(SEAOptionScores_Trans,$B8+MATCH(S$7,Stages,0)-1,MATCH(S$6,SEACats,0))-100)</f>
        <v>-25</v>
      </c>
      <c r="T8" s="196" cm="1">
        <f t="array" aca="1" ref="T8" ca="1">IF($B8="","",INDEX(SEAOptionScores_Trans,$B8+MATCH(T$7,Stages,0)-1,MATCH(S$6,SEACats,0))-100)</f>
        <v>-25</v>
      </c>
      <c r="U8" s="197">
        <f t="shared" ref="U8:U39" ca="1" si="5">IF($B8="","",S8*INDEX(w_C_Neg,MATCH(S$6,SEACats,0)) +T8*INDEX(w_O_Neg,MATCH(S$6,SEACats,0)))</f>
        <v>-25</v>
      </c>
      <c r="V8" s="196" cm="1">
        <f t="array" aca="1" ref="V8" ca="1">IF($B8="","",INDEX(SEAOptionScores_Trans,$B8+MATCH(V$7,Stages,0)-1,MATCH(V$6,SEACats,0))-100)</f>
        <v>-25</v>
      </c>
      <c r="W8" s="196" cm="1">
        <f t="array" aca="1" ref="W8" ca="1">IF($B8="","",INDEX(SEAOptionScores_Trans,$B8+MATCH(W$7,Stages,0)-1,MATCH(V$6,SEACats,0))-100)</f>
        <v>0</v>
      </c>
      <c r="X8" s="197">
        <f t="shared" ref="X8:X39" ca="1" si="6">IF($B8="","",V8*INDEX(w_C_Neg,MATCH(V$6,SEACats,0)) +W8*INDEX(w_O_Neg,MATCH(V$6,SEACats,0)))</f>
        <v>-14.285714285714285</v>
      </c>
      <c r="Y8" s="196" cm="1">
        <f t="array" aca="1" ref="Y8" ca="1">IF($B8="","",INDEX(SEAOptionScores_Trans,$B8+MATCH(Y$7,Stages,0)-1,MATCH(Y$6,SEACats,0))-100)</f>
        <v>-20</v>
      </c>
      <c r="Z8" s="196" cm="1">
        <f t="array" aca="1" ref="Z8" ca="1">IF($B8="","",INDEX(SEAOptionScores_Trans,$B8+MATCH(Z$7,Stages,0)-1,MATCH(Y$6,SEACats,0))-100)</f>
        <v>0</v>
      </c>
      <c r="AA8" s="197">
        <f t="shared" ref="AA8:AA39" ca="1" si="7">IF($B8="","",Y8*INDEX(w_C_Neg,MATCH(Y$6,SEACats,0)) +Z8*INDEX(w_O_Neg,MATCH(Y$6,SEACats,0)))</f>
        <v>-11.428571428571427</v>
      </c>
      <c r="AB8" s="196" cm="1">
        <f t="array" aca="1" ref="AB8" ca="1">IF($B8="","",INDEX(SEAOptionScores_Trans,$B8+MATCH(AB$7,Stages,0)-1,MATCH(AB$6,SEACats,0))-100)</f>
        <v>-20</v>
      </c>
      <c r="AC8" s="196" cm="1">
        <f t="array" aca="1" ref="AC8" ca="1">IF($B8="","",INDEX(SEAOptionScores_Trans,$B8+MATCH(AC$7,Stages,0)-1,MATCH(AB$6,SEACats,0))-100)</f>
        <v>-25</v>
      </c>
      <c r="AD8" s="197">
        <f t="shared" ref="AD8:AD39" ca="1" si="8">IF($B8="","",AB8*INDEX(w_C_Neg,MATCH(AB$6,SEACats,0)) +AC8*INDEX(w_O_Neg,MATCH(AB$6,SEACats,0)))</f>
        <v>-22.142857142857142</v>
      </c>
      <c r="AE8" s="196" cm="1">
        <f t="array" aca="1" ref="AE8" ca="1">IF($B8="","",INDEX(SEAOptionScores_Trans,$B8+MATCH(AE$7,Stages,0)-1,MATCH(AE$6,SEACats,0))-100)</f>
        <v>0</v>
      </c>
      <c r="AF8" s="196" cm="1">
        <f t="array" aca="1" ref="AF8" ca="1">IF($B8="","",INDEX(SEAOptionScores_Trans,$B8+MATCH(AF$7,Stages,0)-1,MATCH(AE$6,SEACats,0))-100)</f>
        <v>0</v>
      </c>
      <c r="AG8" s="197">
        <f t="shared" ref="AG8:AG39" ca="1" si="9">IF($B8="","",AE8*INDEX(w_C_Neg,MATCH(AE$6,SEACats,0)) +AF8*INDEX(w_O_Neg,MATCH(AE$6,SEACats,0)))</f>
        <v>0</v>
      </c>
      <c r="AH8" s="196" cm="1">
        <f t="array" aca="1" ref="AH8" ca="1">IF($B8="","",INDEX(SEAOptionScores_Trans,$B8+MATCH(AH$7,Stages,0)-1,MATCH(AH$6,SEACats,0))-100)</f>
        <v>0</v>
      </c>
      <c r="AI8" s="196" cm="1">
        <f t="array" aca="1" ref="AI8" ca="1">IF($B8="","",INDEX(SEAOptionScores_Trans,$B8+MATCH(AI$7,Stages,0)-1,MATCH(AH$6,SEACats,0))-100)</f>
        <v>0</v>
      </c>
      <c r="AJ8" s="197">
        <f t="shared" ref="AJ8:AJ39" ca="1" si="10">IF($B8="","",AH8*INDEX(w_C_Neg,MATCH(AH$6,SEACats,0)) +AI8*INDEX(w_O_Neg,MATCH(AH$6,SEACats,0)))</f>
        <v>0</v>
      </c>
      <c r="AK8" s="196" cm="1">
        <f t="array" aca="1" ref="AK8" ca="1">IF($B8="","",INDEX(SEAOptionScores_Trans,$B8+MATCH(AK$7,Stages,0)-1,MATCH(AK$6,SEACats,0))-100)</f>
        <v>-50</v>
      </c>
      <c r="AL8" s="196" cm="1">
        <f t="array" aca="1" ref="AL8" ca="1">IF($B8="","",INDEX(SEAOptionScores_Trans,$B8+MATCH(AL$7,Stages,0)-1,MATCH(AK$6,SEACats,0))-100)</f>
        <v>0</v>
      </c>
      <c r="AM8" s="197">
        <f t="shared" ref="AM8:AM39" ca="1" si="11">IF($B8="","",AK8*INDEX(w_C_Neg,MATCH(AK$6,SEACats,0)) +AL8*INDEX(w_O_Neg,MATCH(AK$6,SEACats,0)))</f>
        <v>-28.571428571428569</v>
      </c>
      <c r="AN8" s="196" cm="1">
        <f t="array" aca="1" ref="AN8" ca="1">IF($B8="","",INDEX(SEAOptionScores_Trans,$B8+MATCH(AN$7,Stages,0)-1,MATCH(AN$6,SEACats,0))-100)</f>
        <v>-25</v>
      </c>
      <c r="AO8" s="196" cm="1">
        <f t="array" aca="1" ref="AO8" ca="1">IF($B8="","",INDEX(SEAOptionScores_Trans,$B8+MATCH(AO$7,Stages,0)-1,MATCH(AN$6,SEACats,0))-100)</f>
        <v>0</v>
      </c>
      <c r="AP8" s="197">
        <f t="shared" ref="AP8:AP39" ca="1" si="12">IF($B8="","",AN8*INDEX(w_C_Neg,MATCH(AN$6,SEACats,0)) +AO8*INDEX(w_O_Neg,MATCH(AN$6,SEACats,0)))</f>
        <v>-14.285714285714285</v>
      </c>
      <c r="AQ8" s="196" cm="1">
        <f t="array" aca="1" ref="AQ8" ca="1">IF($B8="","",INDEX(SEAOptionScores_Trans,$B8+MATCH(AQ$7,Stages,0)-1,MATCH(AQ$6,SEACats,0))-100)</f>
        <v>0</v>
      </c>
      <c r="AR8" s="196" cm="1">
        <f t="array" aca="1" ref="AR8" ca="1">IF($B8="","",INDEX(SEAOptionScores_Trans,$B8+MATCH(AR$7,Stages,0)-1,MATCH(AQ$6,SEACats,0))-100)</f>
        <v>0</v>
      </c>
      <c r="AS8" s="197">
        <f t="shared" ref="AS8:AS39" ca="1" si="13">IF($B8="","",AQ8*INDEX(w_C_Neg,MATCH(AQ$6,SEACats,0)) +AR8*INDEX(w_O_Neg,MATCH(AQ$6,SEACats,0)))</f>
        <v>0</v>
      </c>
      <c r="AT8" s="196" cm="1">
        <f t="array" aca="1" ref="AT8" ca="1">IF($B8="","",INDEX(SEAOptionScores_Trans,$B8+MATCH(AT$7,Stages,0)-1,MATCH(AT$6,SEACats,0))-100)</f>
        <v>0</v>
      </c>
      <c r="AU8" s="196" cm="1">
        <f t="array" aca="1" ref="AU8" ca="1">IF($B8="","",INDEX(SEAOptionScores_Trans,$B8+MATCH(AU$7,Stages,0)-1,MATCH(AT$6,SEACats,0))-100)</f>
        <v>-20</v>
      </c>
      <c r="AV8" s="197">
        <f t="shared" ref="AV8:AV39" ca="1" si="14">IF($B8="","",AT8*INDEX(w_C_Neg,MATCH(AT$6,SEACats,0)) +AU8*INDEX(w_O_Neg,MATCH(AT$6,SEACats,0)))</f>
        <v>-8.571428571428573</v>
      </c>
      <c r="AW8" s="196" cm="1">
        <f t="array" aca="1" ref="AW8" ca="1">IF($B8="","",INDEX(SEAOptionScores_Trans,$B8+MATCH(AW$7,Stages,0)-1,MATCH(AW$6,SEACats,0))-100)</f>
        <v>0</v>
      </c>
      <c r="AX8" s="196" cm="1">
        <f t="array" aca="1" ref="AX8" ca="1">IF($B8="","",INDEX(SEAOptionScores_Trans,$B8+MATCH(AX$7,Stages,0)-1,MATCH(AW$6,SEACats,0))-100)</f>
        <v>0</v>
      </c>
      <c r="AY8" s="197">
        <f t="shared" ref="AY8:AY39" ca="1" si="15">IF($B8="","",AW8*INDEX(w_C_Neg,MATCH(AW$6,SEACats,0)) +AX8*INDEX(w_O_Neg,MATCH(AW$6,SEACats,0)))</f>
        <v>0</v>
      </c>
      <c r="AZ8" s="196" cm="1">
        <f t="array" aca="1" ref="AZ8" ca="1">IF($B8="","",INDEX(SEAOptionScores_Trans,$B8+MATCH(AZ$7,Stages,0)-1,MATCH(AZ$6,SEACats,0))-100)</f>
        <v>0</v>
      </c>
      <c r="BA8" s="196" cm="1">
        <f t="array" aca="1" ref="BA8" ca="1">IF($B8="","",INDEX(SEAOptionScores_Trans,$B8+MATCH(BA$7,Stages,0)-1,MATCH(AZ$6,SEACats,0))-100)</f>
        <v>0</v>
      </c>
      <c r="BB8" s="197">
        <f t="shared" ref="BB8:BB39" ca="1" si="16">IF($B8="","",AZ8*INDEX(w_C_Neg,MATCH(AZ$6,SEACats,0)) +BA8*INDEX(w_O_Neg,MATCH(AZ$6,SEACats,0)))</f>
        <v>0</v>
      </c>
      <c r="BD8" s="156" cm="1">
        <f t="array" aca="1" ref="BD8" ca="1">INDEX(NegEffects_SEA,$A8,MATCH(BD$6,$D$6:$BB$6,0)+2)</f>
        <v>-20</v>
      </c>
      <c r="BE8" s="156" cm="1">
        <f t="array" aca="1" ref="BE8" ca="1">INDEX(NegEffects_SEA,$A8,MATCH(BE$6,$D$6:$BB$6,0)+2)</f>
        <v>-14.285714285714285</v>
      </c>
      <c r="BF8" s="156" cm="1">
        <f t="array" aca="1" ref="BF8" ca="1">INDEX(NegEffects_SEA,$A8,MATCH(BF$6,$D$6:$BB$6,0)+2)</f>
        <v>-14.285714285714285</v>
      </c>
      <c r="BG8" s="156" cm="1">
        <f t="array" aca="1" ref="BG8" ca="1">INDEX(NegEffects_SEA,$A8,MATCH(BG$6,$D$6:$BB$6,0)+2)</f>
        <v>-14.285714285714285</v>
      </c>
      <c r="BH8" s="156" cm="1">
        <f t="array" aca="1" ref="BH8" ca="1">INDEX(NegEffects_SEA,$A8,MATCH(BH$6,$D$6:$BB$6,0)+2)</f>
        <v>-10.714285714285715</v>
      </c>
      <c r="BI8" s="156" cm="1">
        <f t="array" aca="1" ref="BI8" ca="1">INDEX(NegEffects_SEA,$A8,MATCH(BI$6,$D$6:$BB$6,0)+2)</f>
        <v>-25</v>
      </c>
      <c r="BJ8" s="156" cm="1">
        <f t="array" aca="1" ref="BJ8" ca="1">INDEX(NegEffects_SEA,$A8,MATCH(BJ$6,$D$6:$BB$6,0)+2)</f>
        <v>-14.285714285714285</v>
      </c>
      <c r="BK8" s="156" cm="1">
        <f t="array" aca="1" ref="BK8" ca="1">INDEX(NegEffects_SEA,$A8,MATCH(BK$6,$D$6:$BB$6,0)+2)</f>
        <v>-11.428571428571427</v>
      </c>
      <c r="BL8" s="156" cm="1">
        <f t="array" aca="1" ref="BL8" ca="1">INDEX(NegEffects_SEA,$A8,MATCH(BL$6,$D$6:$BB$6,0)+2)</f>
        <v>-22.142857142857142</v>
      </c>
      <c r="BM8" s="156" cm="1">
        <f t="array" aca="1" ref="BM8" ca="1">INDEX(NegEffects_SEA,$A8,MATCH(BM$6,$D$6:$BB$6,0)+2)</f>
        <v>0</v>
      </c>
      <c r="BN8" s="156" cm="1">
        <f t="array" aca="1" ref="BN8" ca="1">INDEX(NegEffects_SEA,$A8,MATCH(BN$6,$D$6:$BB$6,0)+2)</f>
        <v>0</v>
      </c>
      <c r="BO8" s="156" cm="1">
        <f t="array" aca="1" ref="BO8" ca="1">INDEX(NegEffects_SEA,$A8,MATCH(BO$6,$D$6:$BB$6,0)+2)</f>
        <v>-28.571428571428569</v>
      </c>
      <c r="BP8" s="156" cm="1">
        <f t="array" aca="1" ref="BP8" ca="1">INDEX(NegEffects_SEA,$A8,MATCH(BP$6,$D$6:$BB$6,0)+2)</f>
        <v>-14.285714285714285</v>
      </c>
      <c r="BQ8" s="156" cm="1">
        <f t="array" aca="1" ref="BQ8" ca="1">INDEX(NegEffects_SEA,$A8,MATCH(BQ$6,$D$6:$BB$6,0)+2)</f>
        <v>0</v>
      </c>
      <c r="BR8" s="156" cm="1">
        <f t="array" aca="1" ref="BR8" ca="1">INDEX(NegEffects_SEA,$A8,MATCH(BR$6,$D$6:$BB$6,0)+2)</f>
        <v>-8.571428571428573</v>
      </c>
      <c r="BS8" s="156" cm="1">
        <f t="array" aca="1" ref="BS8" ca="1">INDEX(NegEffects_SEA,$A8,MATCH(BS$6,$D$6:$BB$6,0)+2)</f>
        <v>0</v>
      </c>
      <c r="BT8" s="156" cm="1">
        <f t="array" aca="1" ref="BT8" ca="1">INDEX(NegEffects_SEA,$A8,MATCH(BT$6,$D$6:$BB$6,0)+2)</f>
        <v>0</v>
      </c>
      <c r="BV8" s="194">
        <f t="shared" ref="BV8:BY27" ca="1" si="17">IF($B8="","",SUMPRODUCT(INDEX(NegEffects_SEA_Combined,$A8,0),INDEX(WRWMetricWeights_SEA,MATCH(BV$6,WRWMetrics_SEA,0),)))</f>
        <v>-14.285714285714285</v>
      </c>
      <c r="BW8" s="194">
        <f t="shared" ca="1" si="17"/>
        <v>-7.7551020408163254</v>
      </c>
      <c r="BX8" s="194">
        <f t="shared" ca="1" si="17"/>
        <v>-14.285714285714286</v>
      </c>
      <c r="BY8" s="194">
        <f t="shared" ca="1" si="17"/>
        <v>-11.904761904761903</v>
      </c>
      <c r="CA8" s="196" cm="1">
        <f t="array" aca="1" ref="CA8" ca="1">IF($B8="","",INDEX(SEAOptionScores_Trans,$B8+MATCH(CA$7,Stages,0)-1,MATCH(CA$6,SEACats,0)))</f>
        <v>0</v>
      </c>
      <c r="CB8" s="196" cm="1">
        <f t="array" aca="1" ref="CB8" ca="1">IF($B8="","",INDEX(SEAOptionScores_Trans,$B8+MATCH(CB$7,Stages,0)-1,MATCH(CA$6,SEACats,0)))</f>
        <v>0</v>
      </c>
      <c r="CC8" s="197">
        <f t="shared" ref="CC8:CC39" ca="1" si="18">IF($B8="","",CA8*INDEX(w_C_Pos,MATCH(CA$6,SEACats,0)) +CB8*INDEX(w_O_Pos,MATCH(CA$6,SEACats,0)))</f>
        <v>0</v>
      </c>
      <c r="CD8" s="196" cm="1">
        <f t="array" aca="1" ref="CD8" ca="1">IF($B8="","",INDEX(SEAOptionScores_Trans,$B8+MATCH(CD$7,Stages,0)-1,MATCH(CD$6,SEACats,0)))</f>
        <v>0</v>
      </c>
      <c r="CE8" s="196" cm="1">
        <f t="array" aca="1" ref="CE8" ca="1">IF($B8="","",INDEX(SEAOptionScores_Trans,$B8+MATCH(CE$7,Stages,0)-1,MATCH(CD$6,SEACats,0)))</f>
        <v>25</v>
      </c>
      <c r="CF8" s="197">
        <f t="shared" ref="CF8:CF39" ca="1" si="19">IF($B8="","",CD8*INDEX(w_C_Pos,MATCH(CD$6,SEACats,0)) +CE8*INDEX(w_O_Pos,MATCH(CD$6,SEACats,0)))</f>
        <v>14.285714285714285</v>
      </c>
      <c r="CG8" s="196" cm="1">
        <f t="array" aca="1" ref="CG8" ca="1">IF($B8="","",INDEX(SEAOptionScores_Trans,$B8+MATCH(CG$7,Stages,0)-1,MATCH(CG$6,SEACats,0)))</f>
        <v>0</v>
      </c>
      <c r="CH8" s="196" cm="1">
        <f t="array" aca="1" ref="CH8" ca="1">IF($B8="","",INDEX(SEAOptionScores_Trans,$B8+MATCH(CH$7,Stages,0)-1,MATCH(CG$6,SEACats,0)))</f>
        <v>0</v>
      </c>
      <c r="CI8" s="197">
        <f t="shared" ref="CI8:CI39" ca="1" si="20">IF($B8="","",CG8*INDEX(w_C_Pos,MATCH(CG$6,SEACats,0)) +CH8*INDEX(w_O_Pos,MATCH(CG$6,SEACats,0)))</f>
        <v>0</v>
      </c>
      <c r="CJ8" s="196" cm="1">
        <f t="array" aca="1" ref="CJ8" ca="1">IF($B8="","",INDEX(SEAOptionScores_Trans,$B8+MATCH(CJ$7,Stages,0)-1,MATCH(CJ$6,SEACats,0)))</f>
        <v>0</v>
      </c>
      <c r="CK8" s="196" cm="1">
        <f t="array" aca="1" ref="CK8" ca="1">IF($B8="","",INDEX(SEAOptionScores_Trans,$B8+MATCH(CK$7,Stages,0)-1,MATCH(CJ$6,SEACats,0)))</f>
        <v>0</v>
      </c>
      <c r="CL8" s="197">
        <f t="shared" ref="CL8:CL39" ca="1" si="21">IF($B8="","",CJ8*INDEX(w_C_Pos,MATCH(CJ$6,SEACats,0)) +CK8*INDEX(w_O_Pos,MATCH(CJ$6,SEACats,0)))</f>
        <v>0</v>
      </c>
      <c r="CM8" s="196" cm="1">
        <f t="array" aca="1" ref="CM8" ca="1">IF($B8="","",INDEX(SEAOptionScores_Trans,$B8+MATCH(CM$7,Stages,0)-1,MATCH(CM$6,SEACats,0)))</f>
        <v>0</v>
      </c>
      <c r="CN8" s="196" cm="1">
        <f t="array" aca="1" ref="CN8" ca="1">IF($B8="","",INDEX(SEAOptionScores_Trans,$B8+MATCH(CN$7,Stages,0)-1,MATCH(CM$6,SEACats,0)))</f>
        <v>0</v>
      </c>
      <c r="CO8" s="197">
        <f t="shared" ref="CO8:CO39" ca="1" si="22">IF($B8="","",CM8*INDEX(w_C_Pos,MATCH(CM$6,SEACats,0)) +CN8*INDEX(w_O_Pos,MATCH(CM$6,SEACats,0)))</f>
        <v>0</v>
      </c>
      <c r="CP8" s="196" cm="1">
        <f t="array" aca="1" ref="CP8" ca="1">IF($B8="","",INDEX(SEAOptionScores_Trans,$B8+MATCH(CP$7,Stages,0)-1,MATCH(CP$6,SEACats,0)))</f>
        <v>0</v>
      </c>
      <c r="CQ8" s="196" cm="1">
        <f t="array" aca="1" ref="CQ8" ca="1">IF($B8="","",INDEX(SEAOptionScores_Trans,$B8+MATCH(CQ$7,Stages,0)-1,MATCH(CP$6,SEACats,0)))</f>
        <v>0</v>
      </c>
      <c r="CR8" s="197">
        <f t="shared" ref="CR8:CR39" ca="1" si="23">IF($B8="","",CP8*INDEX(w_C_Pos,MATCH(CP$6,SEACats,0)) +CQ8*INDEX(w_O_Pos,MATCH(CP$6,SEACats,0)))</f>
        <v>0</v>
      </c>
      <c r="CS8" s="196" cm="1">
        <f t="array" aca="1" ref="CS8" ca="1">IF($B8="","",INDEX(SEAOptionScores_Trans,$B8+MATCH(CS$7,Stages,0)-1,MATCH(CS$6,SEACats,0)))</f>
        <v>0</v>
      </c>
      <c r="CT8" s="196" cm="1">
        <f t="array" aca="1" ref="CT8" ca="1">IF($B8="","",INDEX(SEAOptionScores_Trans,$B8+MATCH(CT$7,Stages,0)-1,MATCH(CS$6,SEACats,0)))</f>
        <v>0</v>
      </c>
      <c r="CU8" s="197">
        <f t="shared" ref="CU8:CU39" ca="1" si="24">IF($B8="","",CS8*INDEX(w_C_Pos,MATCH(CS$6,SEACats,0)) +CT8*INDEX(w_O_Pos,MATCH(CS$6,SEACats,0)))</f>
        <v>0</v>
      </c>
      <c r="CV8" s="196" cm="1">
        <f t="array" aca="1" ref="CV8" ca="1">IF($B8="","",INDEX(SEAOptionScores_Trans,$B8+MATCH(CV$7,Stages,0)-1,MATCH(CV$6,SEACats,0)))</f>
        <v>0</v>
      </c>
      <c r="CW8" s="196" cm="1">
        <f t="array" aca="1" ref="CW8" ca="1">IF($B8="","",INDEX(SEAOptionScores_Trans,$B8+MATCH(CW$7,Stages,0)-1,MATCH(CV$6,SEACats,0)))</f>
        <v>0</v>
      </c>
      <c r="CX8" s="197">
        <f t="shared" ref="CX8:CX39" ca="1" si="25">IF($B8="","",CV8*INDEX(w_C_Pos,MATCH(CV$6,SEACats,0)) +CW8*INDEX(w_O_Pos,MATCH(CV$6,SEACats,0)))</f>
        <v>0</v>
      </c>
      <c r="CY8" s="196" cm="1">
        <f t="array" aca="1" ref="CY8" ca="1">IF($B8="","",INDEX(SEAOptionScores_Trans,$B8+MATCH(CY$7,Stages,0)-1,MATCH(CY$6,SEACats,0)))</f>
        <v>0</v>
      </c>
      <c r="CZ8" s="196" cm="1">
        <f t="array" aca="1" ref="CZ8" ca="1">IF($B8="","",INDEX(SEAOptionScores_Trans,$B8+MATCH(CZ$7,Stages,0)-1,MATCH(CY$6,SEACats,0)))</f>
        <v>0</v>
      </c>
      <c r="DA8" s="197">
        <f t="shared" ref="DA8:DA39" ca="1" si="26">IF($B8="","",CY8*INDEX(w_C_Pos,MATCH(CY$6,SEACats,0)) +CZ8*INDEX(w_O_Pos,MATCH(CY$6,SEACats,0)))</f>
        <v>0</v>
      </c>
      <c r="DB8" s="196" cm="1">
        <f t="array" aca="1" ref="DB8" ca="1">IF($B8="","",INDEX(SEAOptionScores_Trans,$B8+MATCH(DB$7,Stages,0)-1,MATCH(DB$6,SEACats,0)))</f>
        <v>0</v>
      </c>
      <c r="DC8" s="196" cm="1">
        <f t="array" aca="1" ref="DC8" ca="1">IF($B8="","",INDEX(SEAOptionScores_Trans,$B8+MATCH(DC$7,Stages,0)-1,MATCH(DB$6,SEACats,0)))</f>
        <v>25</v>
      </c>
      <c r="DD8" s="197">
        <f t="shared" ref="DD8:DD39" ca="1" si="27">IF($B8="","",DB8*INDEX(w_C_Pos,MATCH(DB$6,SEACats,0)) +DC8*INDEX(w_O_Pos,MATCH(DB$6,SEACats,0)))</f>
        <v>14.285714285714285</v>
      </c>
      <c r="DE8" s="196" cm="1">
        <f t="array" aca="1" ref="DE8" ca="1">IF($B8="","",INDEX(SEAOptionScores_Trans,$B8+MATCH(DE$7,Stages,0)-1,MATCH(DE$6,SEACats,0)))</f>
        <v>20</v>
      </c>
      <c r="DF8" s="196" cm="1">
        <f t="array" aca="1" ref="DF8" ca="1">IF($B8="","",INDEX(SEAOptionScores_Trans,$B8+MATCH(DF$7,Stages,0)-1,MATCH(DE$6,SEACats,0)))</f>
        <v>25</v>
      </c>
      <c r="DG8" s="197">
        <f t="shared" ref="DG8:DG39" ca="1" si="28">IF($B8="","",DE8*INDEX(w_C_Pos,MATCH(DE$6,SEACats,0)) +DF8*INDEX(w_O_Pos,MATCH(DE$6,SEACats,0)))</f>
        <v>22.857142857142854</v>
      </c>
      <c r="DH8" s="196" cm="1">
        <f t="array" aca="1" ref="DH8" ca="1">IF($B8="","",INDEX(SEAOptionScores_Trans,$B8+MATCH(DH$7,Stages,0)-1,MATCH(DH$6,SEACats,0)))</f>
        <v>0</v>
      </c>
      <c r="DI8" s="196" cm="1">
        <f t="array" aca="1" ref="DI8" ca="1">IF($B8="","",INDEX(SEAOptionScores_Trans,$B8+MATCH(DI$7,Stages,0)-1,MATCH(DH$6,SEACats,0)))</f>
        <v>0</v>
      </c>
      <c r="DJ8" s="197">
        <f t="shared" ref="DJ8:DJ39" ca="1" si="29">IF($B8="","",DH8*INDEX(w_C_Pos,MATCH(DH$6,SEACats,0)) +DI8*INDEX(w_O_Pos,MATCH(DH$6,SEACats,0)))</f>
        <v>0</v>
      </c>
      <c r="DK8" s="196" cm="1">
        <f t="array" aca="1" ref="DK8" ca="1">IF($B8="","",INDEX(SEAOptionScores_Trans,$B8+MATCH(DK$7,Stages,0)-1,MATCH(DK$6,SEACats,0)))</f>
        <v>0</v>
      </c>
      <c r="DL8" s="196" cm="1">
        <f t="array" aca="1" ref="DL8" ca="1">IF($B8="","",INDEX(SEAOptionScores_Trans,$B8+MATCH(DL$7,Stages,0)-1,MATCH(DK$6,SEACats,0)))</f>
        <v>0</v>
      </c>
      <c r="DM8" s="197">
        <f t="shared" ref="DM8:DM39" ca="1" si="30">IF($B8="","",DK8*INDEX(w_C_Pos,MATCH(DK$6,SEACats,0)) +DL8*INDEX(w_O_Pos,MATCH(DK$6,SEACats,0)))</f>
        <v>0</v>
      </c>
      <c r="DN8" s="196" cm="1">
        <f t="array" aca="1" ref="DN8" ca="1">IF($B8="","",INDEX(SEAOptionScores_Trans,$B8+MATCH(DN$7,Stages,0)-1,MATCH(DN$6,SEACats,0)))</f>
        <v>0</v>
      </c>
      <c r="DO8" s="196" cm="1">
        <f t="array" aca="1" ref="DO8" ca="1">IF($B8="","",INDEX(SEAOptionScores_Trans,$B8+MATCH(DO$7,Stages,0)-1,MATCH(DN$6,SEACats,0)))</f>
        <v>0</v>
      </c>
      <c r="DP8" s="197">
        <f t="shared" ref="DP8:DP39" ca="1" si="31">IF($B8="","",DN8*INDEX(w_C_Pos,MATCH(DN$6,SEACats,0)) +DO8*INDEX(w_O_Pos,MATCH(DN$6,SEACats,0)))</f>
        <v>0</v>
      </c>
      <c r="DQ8" s="196" cm="1">
        <f t="array" aca="1" ref="DQ8" ca="1">IF($B8="","",INDEX(SEAOptionScores_Trans,$B8+MATCH(DQ$7,Stages,0)-1,MATCH(DQ$6,SEACats,0)))</f>
        <v>0</v>
      </c>
      <c r="DR8" s="196" cm="1">
        <f t="array" aca="1" ref="DR8" ca="1">IF($B8="","",INDEX(SEAOptionScores_Trans,$B8+MATCH(DR$7,Stages,0)-1,MATCH(DQ$6,SEACats,0)))</f>
        <v>0</v>
      </c>
      <c r="DS8" s="197">
        <f t="shared" ref="DS8:DS39" ca="1" si="32">IF($B8="","",DQ8*INDEX(w_C_Pos,MATCH(DQ$6,SEACats,0)) +DR8*INDEX(w_O_Pos,MATCH(DQ$6,SEACats,0)))</f>
        <v>0</v>
      </c>
      <c r="DT8" s="196" cm="1">
        <f t="array" aca="1" ref="DT8" ca="1">IF($B8="","",INDEX(SEAOptionScores_Trans,$B8+MATCH(DT$7,Stages,0)-1,MATCH(DT$6,SEACats,0)))</f>
        <v>0</v>
      </c>
      <c r="DU8" s="196" cm="1">
        <f t="array" aca="1" ref="DU8" ca="1">IF($B8="","",INDEX(SEAOptionScores_Trans,$B8+MATCH(DU$7,Stages,0)-1,MATCH(DT$6,SEACats,0)))</f>
        <v>0</v>
      </c>
      <c r="DV8" s="197">
        <f t="shared" ref="DV8:DV39" ca="1" si="33">IF($B8="","",DT8*INDEX(w_C_Pos,MATCH(DT$6,SEACats,0)) +DU8*INDEX(w_O_Pos,MATCH(DT$6,SEACats,0)))</f>
        <v>0</v>
      </c>
      <c r="DW8" s="196" cm="1">
        <f t="array" aca="1" ref="DW8" ca="1">IF($B8="","",INDEX(SEAOptionScores_Trans,$B8+MATCH(DW$7,Stages,0)-1,MATCH(DW$6,SEACats,0)))</f>
        <v>0</v>
      </c>
      <c r="DX8" s="196" cm="1">
        <f t="array" aca="1" ref="DX8" ca="1">IF($B8="","",INDEX(SEAOptionScores_Trans,$B8+MATCH(DX$7,Stages,0)-1,MATCH(DW$6,SEACats,0)))</f>
        <v>0</v>
      </c>
      <c r="DY8" s="197">
        <f t="shared" ref="DY8:DY39" ca="1" si="34">IF($B8="","",DW8*INDEX(w_C_Pos,MATCH(DW$6,SEACats,0)) +DX8*INDEX(w_O_Pos,MATCH(DW$6,SEACats,0)))</f>
        <v>0</v>
      </c>
      <c r="EA8" s="156" cm="1">
        <f t="array" aca="1" ref="EA8" ca="1">INDEX(PosEffects_SEA,$A8,MATCH(EA$6,$D$6:$BB$6,0)+2)</f>
        <v>0</v>
      </c>
      <c r="EB8" s="156" cm="1">
        <f t="array" aca="1" ref="EB8" ca="1">INDEX(PosEffects_SEA,$A8,MATCH(EB$6,$D$6:$BB$6,0)+2)</f>
        <v>14.285714285714285</v>
      </c>
      <c r="EC8" s="156" cm="1">
        <f t="array" aca="1" ref="EC8" ca="1">INDEX(PosEffects_SEA,$A8,MATCH(EC$6,$D$6:$BB$6,0)+2)</f>
        <v>0</v>
      </c>
      <c r="ED8" s="156" cm="1">
        <f t="array" aca="1" ref="ED8" ca="1">INDEX(PosEffects_SEA,$A8,MATCH(ED$6,$D$6:$BB$6,0)+2)</f>
        <v>0</v>
      </c>
      <c r="EE8" s="156" cm="1">
        <f t="array" aca="1" ref="EE8" ca="1">INDEX(PosEffects_SEA,$A8,MATCH(EE$6,$D$6:$BB$6,0)+2)</f>
        <v>0</v>
      </c>
      <c r="EF8" s="156" cm="1">
        <f t="array" aca="1" ref="EF8" ca="1">INDEX(PosEffects_SEA,$A8,MATCH(EF$6,$D$6:$BB$6,0)+2)</f>
        <v>0</v>
      </c>
      <c r="EG8" s="156" cm="1">
        <f t="array" aca="1" ref="EG8" ca="1">INDEX(PosEffects_SEA,$A8,MATCH(EG$6,$D$6:$BB$6,0)+2)</f>
        <v>0</v>
      </c>
      <c r="EH8" s="156" cm="1">
        <f t="array" aca="1" ref="EH8" ca="1">INDEX(PosEffects_SEA,$A8,MATCH(EH$6,$D$6:$BB$6,0)+2)</f>
        <v>0</v>
      </c>
      <c r="EI8" s="156" cm="1">
        <f t="array" aca="1" ref="EI8" ca="1">INDEX(PosEffects_SEA,$A8,MATCH(EI$6,$D$6:$BB$6,0)+2)</f>
        <v>0</v>
      </c>
      <c r="EJ8" s="156" cm="1">
        <f t="array" aca="1" ref="EJ8" ca="1">INDEX(PosEffects_SEA,$A8,MATCH(EJ$6,$D$6:$BB$6,0)+2)</f>
        <v>14.285714285714285</v>
      </c>
      <c r="EK8" s="156" cm="1">
        <f t="array" aca="1" ref="EK8" ca="1">INDEX(PosEffects_SEA,$A8,MATCH(EK$6,$D$6:$BB$6,0)+2)</f>
        <v>22.857142857142854</v>
      </c>
      <c r="EL8" s="156" cm="1">
        <f t="array" aca="1" ref="EL8" ca="1">INDEX(PosEffects_SEA,$A8,MATCH(EL$6,$D$6:$BB$6,0)+2)</f>
        <v>0</v>
      </c>
      <c r="EM8" s="156" cm="1">
        <f t="array" aca="1" ref="EM8" ca="1">INDEX(PosEffects_SEA,$A8,MATCH(EM$6,$D$6:$BB$6,0)+2)</f>
        <v>0</v>
      </c>
      <c r="EN8" s="156" cm="1">
        <f t="array" aca="1" ref="EN8" ca="1">INDEX(PosEffects_SEA,$A8,MATCH(EN$6,$D$6:$BB$6,0)+2)</f>
        <v>0</v>
      </c>
      <c r="EO8" s="156" cm="1">
        <f t="array" aca="1" ref="EO8" ca="1">INDEX(PosEffects_SEA,$A8,MATCH(EO$6,$D$6:$BB$6,0)+2)</f>
        <v>0</v>
      </c>
      <c r="EP8" s="156" cm="1">
        <f t="array" aca="1" ref="EP8" ca="1">INDEX(PosEffects_SEA,$A8,MATCH(EP$6,$D$6:$BB$6,0)+2)</f>
        <v>0</v>
      </c>
      <c r="EQ8" s="156" cm="1">
        <f t="array" aca="1" ref="EQ8" ca="1">INDEX(PosEffects_SEA,$A8,MATCH(EQ$6,$D$6:$BB$6,0)+2)</f>
        <v>0</v>
      </c>
      <c r="ES8" s="194">
        <f t="shared" ref="ES8:EV27" ca="1" si="35">IF($B8="","",SUMPRODUCT(INDEX(PosEffects_SEA_Combined,$A8,0),INDEX(WRWMetricWeights_SEA,MATCH(ES$6,WRWMetrics_SEA,0),)))</f>
        <v>0</v>
      </c>
      <c r="ET8" s="194">
        <f t="shared" ca="1" si="35"/>
        <v>5.3061224489795906</v>
      </c>
      <c r="EU8" s="194">
        <f t="shared" ca="1" si="35"/>
        <v>2.8571428571428572</v>
      </c>
      <c r="EV8" s="194">
        <f t="shared" ca="1" si="35"/>
        <v>0</v>
      </c>
    </row>
    <row r="9" spans="1:153" x14ac:dyDescent="0.25">
      <c r="A9" s="68">
        <v>2</v>
      </c>
      <c r="B9" s="271" cm="1">
        <f t="array" ref="B9">IF(A9&gt;NOptions_SEA,"",4*(A9-1)+1)</f>
        <v>5</v>
      </c>
      <c r="C9" s="249" t="str" cm="1">
        <f t="array" ref="C9">IF($B9="","",INDEX(Options_SEA,$B9))</f>
        <v>01B</v>
      </c>
      <c r="D9" s="196" cm="1">
        <f t="array" aca="1" ref="D9" ca="1">IF($B9="","",INDEX(SEAOptionScores_Trans,$B9+MATCH(D$7,Stages,0)-1,MATCH(D$6,SEACats,0))-100)</f>
        <v>-20</v>
      </c>
      <c r="E9" s="196" cm="1">
        <f t="array" aca="1" ref="E9" ca="1">IF($B9="","",INDEX(SEAOptionScores_Trans,$B9+MATCH(E$7,Stages,0)-1,MATCH(D$6,SEACats,0))-100)</f>
        <v>-20</v>
      </c>
      <c r="F9" s="197">
        <f t="shared" ca="1" si="0"/>
        <v>-20</v>
      </c>
      <c r="G9" s="196" cm="1">
        <f t="array" aca="1" ref="G9" ca="1">IF($B9="","",INDEX(SEAOptionScores_Trans,$B9+MATCH(G$7,Stages,0)-1,MATCH(G$6,SEACats,0))-100)</f>
        <v>-25</v>
      </c>
      <c r="H9" s="196" cm="1">
        <f t="array" aca="1" ref="H9" ca="1">IF($B9="","",INDEX(SEAOptionScores_Trans,$B9+MATCH(H$7,Stages,0)-1,MATCH(G$6,SEACats,0))-100)</f>
        <v>0</v>
      </c>
      <c r="I9" s="197">
        <f t="shared" ca="1" si="1"/>
        <v>-14.285714285714285</v>
      </c>
      <c r="J9" s="196" cm="1">
        <f t="array" aca="1" ref="J9" ca="1">IF($B9="","",INDEX(SEAOptionScores_Trans,$B9+MATCH(J$7,Stages,0)-1,MATCH(J$6,SEACats,0))-100)</f>
        <v>-25</v>
      </c>
      <c r="K9" s="196" cm="1">
        <f t="array" aca="1" ref="K9" ca="1">IF($B9="","",INDEX(SEAOptionScores_Trans,$B9+MATCH(K$7,Stages,0)-1,MATCH(J$6,SEACats,0))-100)</f>
        <v>0</v>
      </c>
      <c r="L9" s="197">
        <f t="shared" ca="1" si="2"/>
        <v>-14.285714285714285</v>
      </c>
      <c r="M9" s="196" cm="1">
        <f t="array" aca="1" ref="M9" ca="1">IF($B9="","",INDEX(SEAOptionScores_Trans,$B9+MATCH(M$7,Stages,0)-1,MATCH(M$6,SEACats,0))-100)</f>
        <v>-25</v>
      </c>
      <c r="N9" s="196" cm="1">
        <f t="array" aca="1" ref="N9" ca="1">IF($B9="","",INDEX(SEAOptionScores_Trans,$B9+MATCH(N$7,Stages,0)-1,MATCH(M$6,SEACats,0))-100)</f>
        <v>0</v>
      </c>
      <c r="O9" s="197">
        <f t="shared" ca="1" si="3"/>
        <v>-14.285714285714285</v>
      </c>
      <c r="P9" s="196" cm="1">
        <f t="array" aca="1" ref="P9" ca="1">IF($B9="","",INDEX(SEAOptionScores_Trans,$B9+MATCH(P$7,Stages,0)-1,MATCH(P$6,SEACats,0))-100)</f>
        <v>0</v>
      </c>
      <c r="Q9" s="196" cm="1">
        <f t="array" aca="1" ref="Q9" ca="1">IF($B9="","",INDEX(SEAOptionScores_Trans,$B9+MATCH(Q$7,Stages,0)-1,MATCH(P$6,SEACats,0))-100)</f>
        <v>-25</v>
      </c>
      <c r="R9" s="197">
        <f t="shared" ca="1" si="4"/>
        <v>-10.714285714285715</v>
      </c>
      <c r="S9" s="196" cm="1">
        <f t="array" aca="1" ref="S9" ca="1">IF($B9="","",INDEX(SEAOptionScores_Trans,$B9+MATCH(S$7,Stages,0)-1,MATCH(S$6,SEACats,0))-100)</f>
        <v>-25</v>
      </c>
      <c r="T9" s="196" cm="1">
        <f t="array" aca="1" ref="T9" ca="1">IF($B9="","",INDEX(SEAOptionScores_Trans,$B9+MATCH(T$7,Stages,0)-1,MATCH(S$6,SEACats,0))-100)</f>
        <v>-25</v>
      </c>
      <c r="U9" s="197">
        <f t="shared" ca="1" si="5"/>
        <v>-25</v>
      </c>
      <c r="V9" s="196" cm="1">
        <f t="array" aca="1" ref="V9" ca="1">IF($B9="","",INDEX(SEAOptionScores_Trans,$B9+MATCH(V$7,Stages,0)-1,MATCH(V$6,SEACats,0))-100)</f>
        <v>-25</v>
      </c>
      <c r="W9" s="196" cm="1">
        <f t="array" aca="1" ref="W9" ca="1">IF($B9="","",INDEX(SEAOptionScores_Trans,$B9+MATCH(W$7,Stages,0)-1,MATCH(V$6,SEACats,0))-100)</f>
        <v>0</v>
      </c>
      <c r="X9" s="197">
        <f t="shared" ca="1" si="6"/>
        <v>-14.285714285714285</v>
      </c>
      <c r="Y9" s="196" cm="1">
        <f t="array" aca="1" ref="Y9" ca="1">IF($B9="","",INDEX(SEAOptionScores_Trans,$B9+MATCH(Y$7,Stages,0)-1,MATCH(Y$6,SEACats,0))-100)</f>
        <v>-20</v>
      </c>
      <c r="Z9" s="196" cm="1">
        <f t="array" aca="1" ref="Z9" ca="1">IF($B9="","",INDEX(SEAOptionScores_Trans,$B9+MATCH(Z$7,Stages,0)-1,MATCH(Y$6,SEACats,0))-100)</f>
        <v>0</v>
      </c>
      <c r="AA9" s="197">
        <f t="shared" ca="1" si="7"/>
        <v>-11.428571428571427</v>
      </c>
      <c r="AB9" s="196" cm="1">
        <f t="array" aca="1" ref="AB9" ca="1">IF($B9="","",INDEX(SEAOptionScores_Trans,$B9+MATCH(AB$7,Stages,0)-1,MATCH(AB$6,SEACats,0))-100)</f>
        <v>-20</v>
      </c>
      <c r="AC9" s="196" cm="1">
        <f t="array" aca="1" ref="AC9" ca="1">IF($B9="","",INDEX(SEAOptionScores_Trans,$B9+MATCH(AC$7,Stages,0)-1,MATCH(AB$6,SEACats,0))-100)</f>
        <v>-25</v>
      </c>
      <c r="AD9" s="197">
        <f t="shared" ca="1" si="8"/>
        <v>-22.142857142857142</v>
      </c>
      <c r="AE9" s="196" cm="1">
        <f t="array" aca="1" ref="AE9" ca="1">IF($B9="","",INDEX(SEAOptionScores_Trans,$B9+MATCH(AE$7,Stages,0)-1,MATCH(AE$6,SEACats,0))-100)</f>
        <v>0</v>
      </c>
      <c r="AF9" s="196" cm="1">
        <f t="array" aca="1" ref="AF9" ca="1">IF($B9="","",INDEX(SEAOptionScores_Trans,$B9+MATCH(AF$7,Stages,0)-1,MATCH(AE$6,SEACats,0))-100)</f>
        <v>0</v>
      </c>
      <c r="AG9" s="197">
        <f t="shared" ca="1" si="9"/>
        <v>0</v>
      </c>
      <c r="AH9" s="196" cm="1">
        <f t="array" aca="1" ref="AH9" ca="1">IF($B9="","",INDEX(SEAOptionScores_Trans,$B9+MATCH(AH$7,Stages,0)-1,MATCH(AH$6,SEACats,0))-100)</f>
        <v>0</v>
      </c>
      <c r="AI9" s="196" cm="1">
        <f t="array" aca="1" ref="AI9" ca="1">IF($B9="","",INDEX(SEAOptionScores_Trans,$B9+MATCH(AI$7,Stages,0)-1,MATCH(AH$6,SEACats,0))-100)</f>
        <v>0</v>
      </c>
      <c r="AJ9" s="197">
        <f t="shared" ca="1" si="10"/>
        <v>0</v>
      </c>
      <c r="AK9" s="196" cm="1">
        <f t="array" aca="1" ref="AK9" ca="1">IF($B9="","",INDEX(SEAOptionScores_Trans,$B9+MATCH(AK$7,Stages,0)-1,MATCH(AK$6,SEACats,0))-100)</f>
        <v>-25</v>
      </c>
      <c r="AL9" s="196" cm="1">
        <f t="array" aca="1" ref="AL9" ca="1">IF($B9="","",INDEX(SEAOptionScores_Trans,$B9+MATCH(AL$7,Stages,0)-1,MATCH(AK$6,SEACats,0))-100)</f>
        <v>0</v>
      </c>
      <c r="AM9" s="197">
        <f t="shared" ca="1" si="11"/>
        <v>-14.285714285714285</v>
      </c>
      <c r="AN9" s="196" cm="1">
        <f t="array" aca="1" ref="AN9" ca="1">IF($B9="","",INDEX(SEAOptionScores_Trans,$B9+MATCH(AN$7,Stages,0)-1,MATCH(AN$6,SEACats,0))-100)</f>
        <v>-25</v>
      </c>
      <c r="AO9" s="196" cm="1">
        <f t="array" aca="1" ref="AO9" ca="1">IF($B9="","",INDEX(SEAOptionScores_Trans,$B9+MATCH(AO$7,Stages,0)-1,MATCH(AN$6,SEACats,0))-100)</f>
        <v>0</v>
      </c>
      <c r="AP9" s="197">
        <f t="shared" ca="1" si="12"/>
        <v>-14.285714285714285</v>
      </c>
      <c r="AQ9" s="196" cm="1">
        <f t="array" aca="1" ref="AQ9" ca="1">IF($B9="","",INDEX(SEAOptionScores_Trans,$B9+MATCH(AQ$7,Stages,0)-1,MATCH(AQ$6,SEACats,0))-100)</f>
        <v>0</v>
      </c>
      <c r="AR9" s="196" cm="1">
        <f t="array" aca="1" ref="AR9" ca="1">IF($B9="","",INDEX(SEAOptionScores_Trans,$B9+MATCH(AR$7,Stages,0)-1,MATCH(AQ$6,SEACats,0))-100)</f>
        <v>0</v>
      </c>
      <c r="AS9" s="197">
        <f t="shared" ca="1" si="13"/>
        <v>0</v>
      </c>
      <c r="AT9" s="196" cm="1">
        <f t="array" aca="1" ref="AT9" ca="1">IF($B9="","",INDEX(SEAOptionScores_Trans,$B9+MATCH(AT$7,Stages,0)-1,MATCH(AT$6,SEACats,0))-100)</f>
        <v>0</v>
      </c>
      <c r="AU9" s="196" cm="1">
        <f t="array" aca="1" ref="AU9" ca="1">IF($B9="","",INDEX(SEAOptionScores_Trans,$B9+MATCH(AU$7,Stages,0)-1,MATCH(AT$6,SEACats,0))-100)</f>
        <v>-20</v>
      </c>
      <c r="AV9" s="197">
        <f t="shared" ca="1" si="14"/>
        <v>-8.571428571428573</v>
      </c>
      <c r="AW9" s="196" cm="1">
        <f t="array" aca="1" ref="AW9" ca="1">IF($B9="","",INDEX(SEAOptionScores_Trans,$B9+MATCH(AW$7,Stages,0)-1,MATCH(AW$6,SEACats,0))-100)</f>
        <v>0</v>
      </c>
      <c r="AX9" s="196" cm="1">
        <f t="array" aca="1" ref="AX9" ca="1">IF($B9="","",INDEX(SEAOptionScores_Trans,$B9+MATCH(AX$7,Stages,0)-1,MATCH(AW$6,SEACats,0))-100)</f>
        <v>0</v>
      </c>
      <c r="AY9" s="197">
        <f t="shared" ca="1" si="15"/>
        <v>0</v>
      </c>
      <c r="AZ9" s="196" cm="1">
        <f t="array" aca="1" ref="AZ9" ca="1">IF($B9="","",INDEX(SEAOptionScores_Trans,$B9+MATCH(AZ$7,Stages,0)-1,MATCH(AZ$6,SEACats,0))-100)</f>
        <v>0</v>
      </c>
      <c r="BA9" s="196" cm="1">
        <f t="array" aca="1" ref="BA9" ca="1">IF($B9="","",INDEX(SEAOptionScores_Trans,$B9+MATCH(BA$7,Stages,0)-1,MATCH(AZ$6,SEACats,0))-100)</f>
        <v>0</v>
      </c>
      <c r="BB9" s="197">
        <f t="shared" ca="1" si="16"/>
        <v>0</v>
      </c>
      <c r="BD9" s="156" cm="1">
        <f t="array" aca="1" ref="BD9" ca="1">INDEX(NegEffects_SEA,$A9,MATCH(BD$6,$D$6:$BB$6,0)+2)</f>
        <v>-20</v>
      </c>
      <c r="BE9" s="156" cm="1">
        <f t="array" aca="1" ref="BE9" ca="1">INDEX(NegEffects_SEA,$A9,MATCH(BE$6,$D$6:$BB$6,0)+2)</f>
        <v>-14.285714285714285</v>
      </c>
      <c r="BF9" s="156" cm="1">
        <f t="array" aca="1" ref="BF9" ca="1">INDEX(NegEffects_SEA,$A9,MATCH(BF$6,$D$6:$BB$6,0)+2)</f>
        <v>-14.285714285714285</v>
      </c>
      <c r="BG9" s="156" cm="1">
        <f t="array" aca="1" ref="BG9" ca="1">INDEX(NegEffects_SEA,$A9,MATCH(BG$6,$D$6:$BB$6,0)+2)</f>
        <v>-14.285714285714285</v>
      </c>
      <c r="BH9" s="156" cm="1">
        <f t="array" aca="1" ref="BH9" ca="1">INDEX(NegEffects_SEA,$A9,MATCH(BH$6,$D$6:$BB$6,0)+2)</f>
        <v>-10.714285714285715</v>
      </c>
      <c r="BI9" s="156" cm="1">
        <f t="array" aca="1" ref="BI9" ca="1">INDEX(NegEffects_SEA,$A9,MATCH(BI$6,$D$6:$BB$6,0)+2)</f>
        <v>-25</v>
      </c>
      <c r="BJ9" s="156" cm="1">
        <f t="array" aca="1" ref="BJ9" ca="1">INDEX(NegEffects_SEA,$A9,MATCH(BJ$6,$D$6:$BB$6,0)+2)</f>
        <v>-14.285714285714285</v>
      </c>
      <c r="BK9" s="156" cm="1">
        <f t="array" aca="1" ref="BK9" ca="1">INDEX(NegEffects_SEA,$A9,MATCH(BK$6,$D$6:$BB$6,0)+2)</f>
        <v>-11.428571428571427</v>
      </c>
      <c r="BL9" s="156" cm="1">
        <f t="array" aca="1" ref="BL9" ca="1">INDEX(NegEffects_SEA,$A9,MATCH(BL$6,$D$6:$BB$6,0)+2)</f>
        <v>-22.142857142857142</v>
      </c>
      <c r="BM9" s="156" cm="1">
        <f t="array" aca="1" ref="BM9" ca="1">INDEX(NegEffects_SEA,$A9,MATCH(BM$6,$D$6:$BB$6,0)+2)</f>
        <v>0</v>
      </c>
      <c r="BN9" s="156" cm="1">
        <f t="array" aca="1" ref="BN9" ca="1">INDEX(NegEffects_SEA,$A9,MATCH(BN$6,$D$6:$BB$6,0)+2)</f>
        <v>0</v>
      </c>
      <c r="BO9" s="156" cm="1">
        <f t="array" aca="1" ref="BO9" ca="1">INDEX(NegEffects_SEA,$A9,MATCH(BO$6,$D$6:$BB$6,0)+2)</f>
        <v>-14.285714285714285</v>
      </c>
      <c r="BP9" s="156" cm="1">
        <f t="array" aca="1" ref="BP9" ca="1">INDEX(NegEffects_SEA,$A9,MATCH(BP$6,$D$6:$BB$6,0)+2)</f>
        <v>-14.285714285714285</v>
      </c>
      <c r="BQ9" s="156" cm="1">
        <f t="array" aca="1" ref="BQ9" ca="1">INDEX(NegEffects_SEA,$A9,MATCH(BQ$6,$D$6:$BB$6,0)+2)</f>
        <v>0</v>
      </c>
      <c r="BR9" s="156" cm="1">
        <f t="array" aca="1" ref="BR9" ca="1">INDEX(NegEffects_SEA,$A9,MATCH(BR$6,$D$6:$BB$6,0)+2)</f>
        <v>-8.571428571428573</v>
      </c>
      <c r="BS9" s="156" cm="1">
        <f t="array" aca="1" ref="BS9" ca="1">INDEX(NegEffects_SEA,$A9,MATCH(BS$6,$D$6:$BB$6,0)+2)</f>
        <v>0</v>
      </c>
      <c r="BT9" s="156" cm="1">
        <f t="array" aca="1" ref="BT9" ca="1">INDEX(NegEffects_SEA,$A9,MATCH(BT$6,$D$6:$BB$6,0)+2)</f>
        <v>0</v>
      </c>
      <c r="BV9" s="194">
        <f t="shared" ca="1" si="17"/>
        <v>-14.285714285714285</v>
      </c>
      <c r="BW9" s="194">
        <f t="shared" ca="1" si="17"/>
        <v>-5.7142857142857135</v>
      </c>
      <c r="BX9" s="194">
        <f t="shared" ca="1" si="17"/>
        <v>-14.285714285714286</v>
      </c>
      <c r="BY9" s="194">
        <f t="shared" ca="1" si="17"/>
        <v>-11.904761904761903</v>
      </c>
      <c r="CA9" s="196" cm="1">
        <f t="array" aca="1" ref="CA9" ca="1">IF($B9="","",INDEX(SEAOptionScores_Trans,$B9+MATCH(CA$7,Stages,0)-1,MATCH(CA$6,SEACats,0)))</f>
        <v>0</v>
      </c>
      <c r="CB9" s="196" cm="1">
        <f t="array" aca="1" ref="CB9" ca="1">IF($B9="","",INDEX(SEAOptionScores_Trans,$B9+MATCH(CB$7,Stages,0)-1,MATCH(CA$6,SEACats,0)))</f>
        <v>0</v>
      </c>
      <c r="CC9" s="197">
        <f t="shared" ca="1" si="18"/>
        <v>0</v>
      </c>
      <c r="CD9" s="196" cm="1">
        <f t="array" aca="1" ref="CD9" ca="1">IF($B9="","",INDEX(SEAOptionScores_Trans,$B9+MATCH(CD$7,Stages,0)-1,MATCH(CD$6,SEACats,0)))</f>
        <v>0</v>
      </c>
      <c r="CE9" s="196" cm="1">
        <f t="array" aca="1" ref="CE9" ca="1">IF($B9="","",INDEX(SEAOptionScores_Trans,$B9+MATCH(CE$7,Stages,0)-1,MATCH(CD$6,SEACats,0)))</f>
        <v>25</v>
      </c>
      <c r="CF9" s="197">
        <f t="shared" ca="1" si="19"/>
        <v>14.285714285714285</v>
      </c>
      <c r="CG9" s="196" cm="1">
        <f t="array" aca="1" ref="CG9" ca="1">IF($B9="","",INDEX(SEAOptionScores_Trans,$B9+MATCH(CG$7,Stages,0)-1,MATCH(CG$6,SEACats,0)))</f>
        <v>0</v>
      </c>
      <c r="CH9" s="196" cm="1">
        <f t="array" aca="1" ref="CH9" ca="1">IF($B9="","",INDEX(SEAOptionScores_Trans,$B9+MATCH(CH$7,Stages,0)-1,MATCH(CG$6,SEACats,0)))</f>
        <v>0</v>
      </c>
      <c r="CI9" s="197">
        <f t="shared" ca="1" si="20"/>
        <v>0</v>
      </c>
      <c r="CJ9" s="196" cm="1">
        <f t="array" aca="1" ref="CJ9" ca="1">IF($B9="","",INDEX(SEAOptionScores_Trans,$B9+MATCH(CJ$7,Stages,0)-1,MATCH(CJ$6,SEACats,0)))</f>
        <v>0</v>
      </c>
      <c r="CK9" s="196" cm="1">
        <f t="array" aca="1" ref="CK9" ca="1">IF($B9="","",INDEX(SEAOptionScores_Trans,$B9+MATCH(CK$7,Stages,0)-1,MATCH(CJ$6,SEACats,0)))</f>
        <v>0</v>
      </c>
      <c r="CL9" s="197">
        <f t="shared" ca="1" si="21"/>
        <v>0</v>
      </c>
      <c r="CM9" s="196" cm="1">
        <f t="array" aca="1" ref="CM9" ca="1">IF($B9="","",INDEX(SEAOptionScores_Trans,$B9+MATCH(CM$7,Stages,0)-1,MATCH(CM$6,SEACats,0)))</f>
        <v>0</v>
      </c>
      <c r="CN9" s="196" cm="1">
        <f t="array" aca="1" ref="CN9" ca="1">IF($B9="","",INDEX(SEAOptionScores_Trans,$B9+MATCH(CN$7,Stages,0)-1,MATCH(CM$6,SEACats,0)))</f>
        <v>0</v>
      </c>
      <c r="CO9" s="197">
        <f t="shared" ca="1" si="22"/>
        <v>0</v>
      </c>
      <c r="CP9" s="196" cm="1">
        <f t="array" aca="1" ref="CP9" ca="1">IF($B9="","",INDEX(SEAOptionScores_Trans,$B9+MATCH(CP$7,Stages,0)-1,MATCH(CP$6,SEACats,0)))</f>
        <v>0</v>
      </c>
      <c r="CQ9" s="196" cm="1">
        <f t="array" aca="1" ref="CQ9" ca="1">IF($B9="","",INDEX(SEAOptionScores_Trans,$B9+MATCH(CQ$7,Stages,0)-1,MATCH(CP$6,SEACats,0)))</f>
        <v>0</v>
      </c>
      <c r="CR9" s="197">
        <f t="shared" ca="1" si="23"/>
        <v>0</v>
      </c>
      <c r="CS9" s="196" cm="1">
        <f t="array" aca="1" ref="CS9" ca="1">IF($B9="","",INDEX(SEAOptionScores_Trans,$B9+MATCH(CS$7,Stages,0)-1,MATCH(CS$6,SEACats,0)))</f>
        <v>0</v>
      </c>
      <c r="CT9" s="196" cm="1">
        <f t="array" aca="1" ref="CT9" ca="1">IF($B9="","",INDEX(SEAOptionScores_Trans,$B9+MATCH(CT$7,Stages,0)-1,MATCH(CS$6,SEACats,0)))</f>
        <v>0</v>
      </c>
      <c r="CU9" s="197">
        <f t="shared" ca="1" si="24"/>
        <v>0</v>
      </c>
      <c r="CV9" s="196" cm="1">
        <f t="array" aca="1" ref="CV9" ca="1">IF($B9="","",INDEX(SEAOptionScores_Trans,$B9+MATCH(CV$7,Stages,0)-1,MATCH(CV$6,SEACats,0)))</f>
        <v>0</v>
      </c>
      <c r="CW9" s="196" cm="1">
        <f t="array" aca="1" ref="CW9" ca="1">IF($B9="","",INDEX(SEAOptionScores_Trans,$B9+MATCH(CW$7,Stages,0)-1,MATCH(CV$6,SEACats,0)))</f>
        <v>0</v>
      </c>
      <c r="CX9" s="197">
        <f t="shared" ca="1" si="25"/>
        <v>0</v>
      </c>
      <c r="CY9" s="196" cm="1">
        <f t="array" aca="1" ref="CY9" ca="1">IF($B9="","",INDEX(SEAOptionScores_Trans,$B9+MATCH(CY$7,Stages,0)-1,MATCH(CY$6,SEACats,0)))</f>
        <v>0</v>
      </c>
      <c r="CZ9" s="196" cm="1">
        <f t="array" aca="1" ref="CZ9" ca="1">IF($B9="","",INDEX(SEAOptionScores_Trans,$B9+MATCH(CZ$7,Stages,0)-1,MATCH(CY$6,SEACats,0)))</f>
        <v>0</v>
      </c>
      <c r="DA9" s="197">
        <f t="shared" ca="1" si="26"/>
        <v>0</v>
      </c>
      <c r="DB9" s="196" cm="1">
        <f t="array" aca="1" ref="DB9" ca="1">IF($B9="","",INDEX(SEAOptionScores_Trans,$B9+MATCH(DB$7,Stages,0)-1,MATCH(DB$6,SEACats,0)))</f>
        <v>0</v>
      </c>
      <c r="DC9" s="196" cm="1">
        <f t="array" aca="1" ref="DC9" ca="1">IF($B9="","",INDEX(SEAOptionScores_Trans,$B9+MATCH(DC$7,Stages,0)-1,MATCH(DB$6,SEACats,0)))</f>
        <v>25</v>
      </c>
      <c r="DD9" s="197">
        <f t="shared" ca="1" si="27"/>
        <v>14.285714285714285</v>
      </c>
      <c r="DE9" s="196" cm="1">
        <f t="array" aca="1" ref="DE9" ca="1">IF($B9="","",INDEX(SEAOptionScores_Trans,$B9+MATCH(DE$7,Stages,0)-1,MATCH(DE$6,SEACats,0)))</f>
        <v>20</v>
      </c>
      <c r="DF9" s="196" cm="1">
        <f t="array" aca="1" ref="DF9" ca="1">IF($B9="","",INDEX(SEAOptionScores_Trans,$B9+MATCH(DF$7,Stages,0)-1,MATCH(DE$6,SEACats,0)))</f>
        <v>25</v>
      </c>
      <c r="DG9" s="197">
        <f t="shared" ca="1" si="28"/>
        <v>22.857142857142854</v>
      </c>
      <c r="DH9" s="196" cm="1">
        <f t="array" aca="1" ref="DH9" ca="1">IF($B9="","",INDEX(SEAOptionScores_Trans,$B9+MATCH(DH$7,Stages,0)-1,MATCH(DH$6,SEACats,0)))</f>
        <v>0</v>
      </c>
      <c r="DI9" s="196" cm="1">
        <f t="array" aca="1" ref="DI9" ca="1">IF($B9="","",INDEX(SEAOptionScores_Trans,$B9+MATCH(DI$7,Stages,0)-1,MATCH(DH$6,SEACats,0)))</f>
        <v>0</v>
      </c>
      <c r="DJ9" s="197">
        <f t="shared" ca="1" si="29"/>
        <v>0</v>
      </c>
      <c r="DK9" s="196" cm="1">
        <f t="array" aca="1" ref="DK9" ca="1">IF($B9="","",INDEX(SEAOptionScores_Trans,$B9+MATCH(DK$7,Stages,0)-1,MATCH(DK$6,SEACats,0)))</f>
        <v>0</v>
      </c>
      <c r="DL9" s="196" cm="1">
        <f t="array" aca="1" ref="DL9" ca="1">IF($B9="","",INDEX(SEAOptionScores_Trans,$B9+MATCH(DL$7,Stages,0)-1,MATCH(DK$6,SEACats,0)))</f>
        <v>25</v>
      </c>
      <c r="DM9" s="197">
        <f t="shared" ca="1" si="30"/>
        <v>14.285714285714285</v>
      </c>
      <c r="DN9" s="196" cm="1">
        <f t="array" aca="1" ref="DN9" ca="1">IF($B9="","",INDEX(SEAOptionScores_Trans,$B9+MATCH(DN$7,Stages,0)-1,MATCH(DN$6,SEACats,0)))</f>
        <v>0</v>
      </c>
      <c r="DO9" s="196" cm="1">
        <f t="array" aca="1" ref="DO9" ca="1">IF($B9="","",INDEX(SEAOptionScores_Trans,$B9+MATCH(DO$7,Stages,0)-1,MATCH(DN$6,SEACats,0)))</f>
        <v>0</v>
      </c>
      <c r="DP9" s="197">
        <f t="shared" ca="1" si="31"/>
        <v>0</v>
      </c>
      <c r="DQ9" s="196" cm="1">
        <f t="array" aca="1" ref="DQ9" ca="1">IF($B9="","",INDEX(SEAOptionScores_Trans,$B9+MATCH(DQ$7,Stages,0)-1,MATCH(DQ$6,SEACats,0)))</f>
        <v>0</v>
      </c>
      <c r="DR9" s="196" cm="1">
        <f t="array" aca="1" ref="DR9" ca="1">IF($B9="","",INDEX(SEAOptionScores_Trans,$B9+MATCH(DR$7,Stages,0)-1,MATCH(DQ$6,SEACats,0)))</f>
        <v>0</v>
      </c>
      <c r="DS9" s="197">
        <f t="shared" ca="1" si="32"/>
        <v>0</v>
      </c>
      <c r="DT9" s="196" cm="1">
        <f t="array" aca="1" ref="DT9" ca="1">IF($B9="","",INDEX(SEAOptionScores_Trans,$B9+MATCH(DT$7,Stages,0)-1,MATCH(DT$6,SEACats,0)))</f>
        <v>0</v>
      </c>
      <c r="DU9" s="196" cm="1">
        <f t="array" aca="1" ref="DU9" ca="1">IF($B9="","",INDEX(SEAOptionScores_Trans,$B9+MATCH(DU$7,Stages,0)-1,MATCH(DT$6,SEACats,0)))</f>
        <v>0</v>
      </c>
      <c r="DV9" s="197">
        <f t="shared" ca="1" si="33"/>
        <v>0</v>
      </c>
      <c r="DW9" s="196" cm="1">
        <f t="array" aca="1" ref="DW9" ca="1">IF($B9="","",INDEX(SEAOptionScores_Trans,$B9+MATCH(DW$7,Stages,0)-1,MATCH(DW$6,SEACats,0)))</f>
        <v>0</v>
      </c>
      <c r="DX9" s="196" cm="1">
        <f t="array" aca="1" ref="DX9" ca="1">IF($B9="","",INDEX(SEAOptionScores_Trans,$B9+MATCH(DX$7,Stages,0)-1,MATCH(DW$6,SEACats,0)))</f>
        <v>0</v>
      </c>
      <c r="DY9" s="197">
        <f t="shared" ca="1" si="34"/>
        <v>0</v>
      </c>
      <c r="EA9" s="156" cm="1">
        <f t="array" aca="1" ref="EA9" ca="1">INDEX(PosEffects_SEA,$A9,MATCH(EA$6,$D$6:$BB$6,0)+2)</f>
        <v>0</v>
      </c>
      <c r="EB9" s="156" cm="1">
        <f t="array" aca="1" ref="EB9" ca="1">INDEX(PosEffects_SEA,$A9,MATCH(EB$6,$D$6:$BB$6,0)+2)</f>
        <v>14.285714285714285</v>
      </c>
      <c r="EC9" s="156" cm="1">
        <f t="array" aca="1" ref="EC9" ca="1">INDEX(PosEffects_SEA,$A9,MATCH(EC$6,$D$6:$BB$6,0)+2)</f>
        <v>0</v>
      </c>
      <c r="ED9" s="156" cm="1">
        <f t="array" aca="1" ref="ED9" ca="1">INDEX(PosEffects_SEA,$A9,MATCH(ED$6,$D$6:$BB$6,0)+2)</f>
        <v>0</v>
      </c>
      <c r="EE9" s="156" cm="1">
        <f t="array" aca="1" ref="EE9" ca="1">INDEX(PosEffects_SEA,$A9,MATCH(EE$6,$D$6:$BB$6,0)+2)</f>
        <v>0</v>
      </c>
      <c r="EF9" s="156" cm="1">
        <f t="array" aca="1" ref="EF9" ca="1">INDEX(PosEffects_SEA,$A9,MATCH(EF$6,$D$6:$BB$6,0)+2)</f>
        <v>0</v>
      </c>
      <c r="EG9" s="156" cm="1">
        <f t="array" aca="1" ref="EG9" ca="1">INDEX(PosEffects_SEA,$A9,MATCH(EG$6,$D$6:$BB$6,0)+2)</f>
        <v>0</v>
      </c>
      <c r="EH9" s="156" cm="1">
        <f t="array" aca="1" ref="EH9" ca="1">INDEX(PosEffects_SEA,$A9,MATCH(EH$6,$D$6:$BB$6,0)+2)</f>
        <v>0</v>
      </c>
      <c r="EI9" s="156" cm="1">
        <f t="array" aca="1" ref="EI9" ca="1">INDEX(PosEffects_SEA,$A9,MATCH(EI$6,$D$6:$BB$6,0)+2)</f>
        <v>0</v>
      </c>
      <c r="EJ9" s="156" cm="1">
        <f t="array" aca="1" ref="EJ9" ca="1">INDEX(PosEffects_SEA,$A9,MATCH(EJ$6,$D$6:$BB$6,0)+2)</f>
        <v>14.285714285714285</v>
      </c>
      <c r="EK9" s="156" cm="1">
        <f t="array" aca="1" ref="EK9" ca="1">INDEX(PosEffects_SEA,$A9,MATCH(EK$6,$D$6:$BB$6,0)+2)</f>
        <v>22.857142857142854</v>
      </c>
      <c r="EL9" s="156" cm="1">
        <f t="array" aca="1" ref="EL9" ca="1">INDEX(PosEffects_SEA,$A9,MATCH(EL$6,$D$6:$BB$6,0)+2)</f>
        <v>0</v>
      </c>
      <c r="EM9" s="156" cm="1">
        <f t="array" aca="1" ref="EM9" ca="1">INDEX(PosEffects_SEA,$A9,MATCH(EM$6,$D$6:$BB$6,0)+2)</f>
        <v>14.285714285714285</v>
      </c>
      <c r="EN9" s="156" cm="1">
        <f t="array" aca="1" ref="EN9" ca="1">INDEX(PosEffects_SEA,$A9,MATCH(EN$6,$D$6:$BB$6,0)+2)</f>
        <v>0</v>
      </c>
      <c r="EO9" s="156" cm="1">
        <f t="array" aca="1" ref="EO9" ca="1">INDEX(PosEffects_SEA,$A9,MATCH(EO$6,$D$6:$BB$6,0)+2)</f>
        <v>0</v>
      </c>
      <c r="EP9" s="156" cm="1">
        <f t="array" aca="1" ref="EP9" ca="1">INDEX(PosEffects_SEA,$A9,MATCH(EP$6,$D$6:$BB$6,0)+2)</f>
        <v>0</v>
      </c>
      <c r="EQ9" s="156" cm="1">
        <f t="array" aca="1" ref="EQ9" ca="1">INDEX(PosEffects_SEA,$A9,MATCH(EQ$6,$D$6:$BB$6,0)+2)</f>
        <v>0</v>
      </c>
      <c r="ES9" s="194">
        <f t="shared" ca="1" si="35"/>
        <v>0</v>
      </c>
      <c r="ET9" s="194">
        <f t="shared" ca="1" si="35"/>
        <v>7.3469387755102025</v>
      </c>
      <c r="EU9" s="194">
        <f t="shared" ca="1" si="35"/>
        <v>2.8571428571428572</v>
      </c>
      <c r="EV9" s="194">
        <f t="shared" ca="1" si="35"/>
        <v>0</v>
      </c>
    </row>
    <row r="10" spans="1:153" x14ac:dyDescent="0.25">
      <c r="A10" s="68">
        <v>3</v>
      </c>
      <c r="B10" s="271" cm="1">
        <f t="array" ref="B10">IF(A10&gt;NOptions_SEA,"",4*(A10-1)+1)</f>
        <v>9</v>
      </c>
      <c r="C10" s="249" t="str" cm="1">
        <f t="array" ref="C10">IF($B10="","",INDEX(Options_SEA,$B10))</f>
        <v>37A</v>
      </c>
      <c r="D10" s="196" cm="1">
        <f t="array" aca="1" ref="D10" ca="1">IF($B10="","",INDEX(SEAOptionScores_Trans,$B10+MATCH(D$7,Stages,0)-1,MATCH(D$6,SEACats,0))-100)</f>
        <v>-25</v>
      </c>
      <c r="E10" s="196" cm="1">
        <f t="array" aca="1" ref="E10" ca="1">IF($B10="","",INDEX(SEAOptionScores_Trans,$B10+MATCH(E$7,Stages,0)-1,MATCH(D$6,SEACats,0))-100)</f>
        <v>0</v>
      </c>
      <c r="F10" s="197">
        <f t="shared" ca="1" si="0"/>
        <v>-14.285714285714285</v>
      </c>
      <c r="G10" s="196" cm="1">
        <f t="array" aca="1" ref="G10" ca="1">IF($B10="","",INDEX(SEAOptionScores_Trans,$B10+MATCH(G$7,Stages,0)-1,MATCH(G$6,SEACats,0))-100)</f>
        <v>0</v>
      </c>
      <c r="H10" s="196" cm="1">
        <f t="array" aca="1" ref="H10" ca="1">IF($B10="","",INDEX(SEAOptionScores_Trans,$B10+MATCH(H$7,Stages,0)-1,MATCH(G$6,SEACats,0))-100)</f>
        <v>0</v>
      </c>
      <c r="I10" s="197">
        <f t="shared" ca="1" si="1"/>
        <v>0</v>
      </c>
      <c r="J10" s="196" cm="1">
        <f t="array" aca="1" ref="J10" ca="1">IF($B10="","",INDEX(SEAOptionScores_Trans,$B10+MATCH(J$7,Stages,0)-1,MATCH(J$6,SEACats,0))-100)</f>
        <v>-25</v>
      </c>
      <c r="K10" s="196" cm="1">
        <f t="array" aca="1" ref="K10" ca="1">IF($B10="","",INDEX(SEAOptionScores_Trans,$B10+MATCH(K$7,Stages,0)-1,MATCH(J$6,SEACats,0))-100)</f>
        <v>0</v>
      </c>
      <c r="L10" s="197">
        <f t="shared" ca="1" si="2"/>
        <v>-14.285714285714285</v>
      </c>
      <c r="M10" s="196" cm="1">
        <f t="array" aca="1" ref="M10" ca="1">IF($B10="","",INDEX(SEAOptionScores_Trans,$B10+MATCH(M$7,Stages,0)-1,MATCH(M$6,SEACats,0))-100)</f>
        <v>-50</v>
      </c>
      <c r="N10" s="196" cm="1">
        <f t="array" aca="1" ref="N10" ca="1">IF($B10="","",INDEX(SEAOptionScores_Trans,$B10+MATCH(N$7,Stages,0)-1,MATCH(M$6,SEACats,0))-100)</f>
        <v>0</v>
      </c>
      <c r="O10" s="197">
        <f t="shared" ca="1" si="3"/>
        <v>-28.571428571428569</v>
      </c>
      <c r="P10" s="196" cm="1">
        <f t="array" aca="1" ref="P10" ca="1">IF($B10="","",INDEX(SEAOptionScores_Trans,$B10+MATCH(P$7,Stages,0)-1,MATCH(P$6,SEACats,0))-100)</f>
        <v>0</v>
      </c>
      <c r="Q10" s="196" cm="1">
        <f t="array" aca="1" ref="Q10" ca="1">IF($B10="","",INDEX(SEAOptionScores_Trans,$B10+MATCH(Q$7,Stages,0)-1,MATCH(P$6,SEACats,0))-100)</f>
        <v>0</v>
      </c>
      <c r="R10" s="197">
        <f t="shared" ca="1" si="4"/>
        <v>0</v>
      </c>
      <c r="S10" s="196" cm="1">
        <f t="array" aca="1" ref="S10" ca="1">IF($B10="","",INDEX(SEAOptionScores_Trans,$B10+MATCH(S$7,Stages,0)-1,MATCH(S$6,SEACats,0))-100)</f>
        <v>-25</v>
      </c>
      <c r="T10" s="196" cm="1">
        <f t="array" aca="1" ref="T10" ca="1">IF($B10="","",INDEX(SEAOptionScores_Trans,$B10+MATCH(T$7,Stages,0)-1,MATCH(S$6,SEACats,0))-100)</f>
        <v>0</v>
      </c>
      <c r="U10" s="197">
        <f t="shared" ca="1" si="5"/>
        <v>-14.285714285714285</v>
      </c>
      <c r="V10" s="196" cm="1">
        <f t="array" aca="1" ref="V10" ca="1">IF($B10="","",INDEX(SEAOptionScores_Trans,$B10+MATCH(V$7,Stages,0)-1,MATCH(V$6,SEACats,0))-100)</f>
        <v>-25</v>
      </c>
      <c r="W10" s="196" cm="1">
        <f t="array" aca="1" ref="W10" ca="1">IF($B10="","",INDEX(SEAOptionScores_Trans,$B10+MATCH(W$7,Stages,0)-1,MATCH(V$6,SEACats,0))-100)</f>
        <v>0</v>
      </c>
      <c r="X10" s="197">
        <f t="shared" ca="1" si="6"/>
        <v>-14.285714285714285</v>
      </c>
      <c r="Y10" s="196" cm="1">
        <f t="array" aca="1" ref="Y10" ca="1">IF($B10="","",INDEX(SEAOptionScores_Trans,$B10+MATCH(Y$7,Stages,0)-1,MATCH(Y$6,SEACats,0))-100)</f>
        <v>-20</v>
      </c>
      <c r="Z10" s="196" cm="1">
        <f t="array" aca="1" ref="Z10" ca="1">IF($B10="","",INDEX(SEAOptionScores_Trans,$B10+MATCH(Z$7,Stages,0)-1,MATCH(Y$6,SEACats,0))-100)</f>
        <v>-20</v>
      </c>
      <c r="AA10" s="197">
        <f t="shared" ca="1" si="7"/>
        <v>-20</v>
      </c>
      <c r="AB10" s="196" cm="1">
        <f t="array" aca="1" ref="AB10" ca="1">IF($B10="","",INDEX(SEAOptionScores_Trans,$B10+MATCH(AB$7,Stages,0)-1,MATCH(AB$6,SEACats,0))-100)</f>
        <v>-100</v>
      </c>
      <c r="AC10" s="196" cm="1">
        <f t="array" aca="1" ref="AC10" ca="1">IF($B10="","",INDEX(SEAOptionScores_Trans,$B10+MATCH(AC$7,Stages,0)-1,MATCH(AB$6,SEACats,0))-100)</f>
        <v>-25</v>
      </c>
      <c r="AD10" s="197">
        <f t="shared" ca="1" si="8"/>
        <v>-67.857142857142861</v>
      </c>
      <c r="AE10" s="196" cm="1">
        <f t="array" aca="1" ref="AE10" ca="1">IF($B10="","",INDEX(SEAOptionScores_Trans,$B10+MATCH(AE$7,Stages,0)-1,MATCH(AE$6,SEACats,0))-100)</f>
        <v>0</v>
      </c>
      <c r="AF10" s="196" cm="1">
        <f t="array" aca="1" ref="AF10" ca="1">IF($B10="","",INDEX(SEAOptionScores_Trans,$B10+MATCH(AF$7,Stages,0)-1,MATCH(AE$6,SEACats,0))-100)</f>
        <v>0</v>
      </c>
      <c r="AG10" s="197">
        <f t="shared" ca="1" si="9"/>
        <v>0</v>
      </c>
      <c r="AH10" s="196" cm="1">
        <f t="array" aca="1" ref="AH10" ca="1">IF($B10="","",INDEX(SEAOptionScores_Trans,$B10+MATCH(AH$7,Stages,0)-1,MATCH(AH$6,SEACats,0))-100)</f>
        <v>0</v>
      </c>
      <c r="AI10" s="196" cm="1">
        <f t="array" aca="1" ref="AI10" ca="1">IF($B10="","",INDEX(SEAOptionScores_Trans,$B10+MATCH(AI$7,Stages,0)-1,MATCH(AH$6,SEACats,0))-100)</f>
        <v>0</v>
      </c>
      <c r="AJ10" s="197">
        <f t="shared" ca="1" si="10"/>
        <v>0</v>
      </c>
      <c r="AK10" s="196" cm="1">
        <f t="array" aca="1" ref="AK10" ca="1">IF($B10="","",INDEX(SEAOptionScores_Trans,$B10+MATCH(AK$7,Stages,0)-1,MATCH(AK$6,SEACats,0))-100)</f>
        <v>-25</v>
      </c>
      <c r="AL10" s="196" cm="1">
        <f t="array" aca="1" ref="AL10" ca="1">IF($B10="","",INDEX(SEAOptionScores_Trans,$B10+MATCH(AL$7,Stages,0)-1,MATCH(AK$6,SEACats,0))-100)</f>
        <v>0</v>
      </c>
      <c r="AM10" s="197">
        <f t="shared" ca="1" si="11"/>
        <v>-14.285714285714285</v>
      </c>
      <c r="AN10" s="196" cm="1">
        <f t="array" aca="1" ref="AN10" ca="1">IF($B10="","",INDEX(SEAOptionScores_Trans,$B10+MATCH(AN$7,Stages,0)-1,MATCH(AN$6,SEACats,0))-100)</f>
        <v>-45</v>
      </c>
      <c r="AO10" s="196" cm="1">
        <f t="array" aca="1" ref="AO10" ca="1">IF($B10="","",INDEX(SEAOptionScores_Trans,$B10+MATCH(AO$7,Stages,0)-1,MATCH(AN$6,SEACats,0))-100)</f>
        <v>0</v>
      </c>
      <c r="AP10" s="197">
        <f t="shared" ca="1" si="12"/>
        <v>-25.714285714285712</v>
      </c>
      <c r="AQ10" s="196" cm="1">
        <f t="array" aca="1" ref="AQ10" ca="1">IF($B10="","",INDEX(SEAOptionScores_Trans,$B10+MATCH(AQ$7,Stages,0)-1,MATCH(AQ$6,SEACats,0))-100)</f>
        <v>0</v>
      </c>
      <c r="AR10" s="196" cm="1">
        <f t="array" aca="1" ref="AR10" ca="1">IF($B10="","",INDEX(SEAOptionScores_Trans,$B10+MATCH(AR$7,Stages,0)-1,MATCH(AQ$6,SEACats,0))-100)</f>
        <v>0</v>
      </c>
      <c r="AS10" s="197">
        <f t="shared" ca="1" si="13"/>
        <v>0</v>
      </c>
      <c r="AT10" s="196" cm="1">
        <f t="array" aca="1" ref="AT10" ca="1">IF($B10="","",INDEX(SEAOptionScores_Trans,$B10+MATCH(AT$7,Stages,0)-1,MATCH(AT$6,SEACats,0))-100)</f>
        <v>-45</v>
      </c>
      <c r="AU10" s="196" cm="1">
        <f t="array" aca="1" ref="AU10" ca="1">IF($B10="","",INDEX(SEAOptionScores_Trans,$B10+MATCH(AU$7,Stages,0)-1,MATCH(AT$6,SEACats,0))-100)</f>
        <v>-25</v>
      </c>
      <c r="AV10" s="197">
        <f t="shared" ca="1" si="14"/>
        <v>-36.428571428571431</v>
      </c>
      <c r="AW10" s="196" cm="1">
        <f t="array" aca="1" ref="AW10" ca="1">IF($B10="","",INDEX(SEAOptionScores_Trans,$B10+MATCH(AW$7,Stages,0)-1,MATCH(AW$6,SEACats,0))-100)</f>
        <v>-20</v>
      </c>
      <c r="AX10" s="196" cm="1">
        <f t="array" aca="1" ref="AX10" ca="1">IF($B10="","",INDEX(SEAOptionScores_Trans,$B10+MATCH(AX$7,Stages,0)-1,MATCH(AW$6,SEACats,0))-100)</f>
        <v>0</v>
      </c>
      <c r="AY10" s="197">
        <f t="shared" ca="1" si="15"/>
        <v>-11.428571428571427</v>
      </c>
      <c r="AZ10" s="196" cm="1">
        <f t="array" aca="1" ref="AZ10" ca="1">IF($B10="","",INDEX(SEAOptionScores_Trans,$B10+MATCH(AZ$7,Stages,0)-1,MATCH(AZ$6,SEACats,0))-100)</f>
        <v>0</v>
      </c>
      <c r="BA10" s="196" cm="1">
        <f t="array" aca="1" ref="BA10" ca="1">IF($B10="","",INDEX(SEAOptionScores_Trans,$B10+MATCH(BA$7,Stages,0)-1,MATCH(AZ$6,SEACats,0))-100)</f>
        <v>0</v>
      </c>
      <c r="BB10" s="197">
        <f t="shared" ca="1" si="16"/>
        <v>0</v>
      </c>
      <c r="BD10" s="156" cm="1">
        <f t="array" aca="1" ref="BD10" ca="1">INDEX(NegEffects_SEA,$A10,MATCH(BD$6,$D$6:$BB$6,0)+2)</f>
        <v>-14.285714285714285</v>
      </c>
      <c r="BE10" s="156" cm="1">
        <f t="array" aca="1" ref="BE10" ca="1">INDEX(NegEffects_SEA,$A10,MATCH(BE$6,$D$6:$BB$6,0)+2)</f>
        <v>0</v>
      </c>
      <c r="BF10" s="156" cm="1">
        <f t="array" aca="1" ref="BF10" ca="1">INDEX(NegEffects_SEA,$A10,MATCH(BF$6,$D$6:$BB$6,0)+2)</f>
        <v>-14.285714285714285</v>
      </c>
      <c r="BG10" s="156" cm="1">
        <f t="array" aca="1" ref="BG10" ca="1">INDEX(NegEffects_SEA,$A10,MATCH(BG$6,$D$6:$BB$6,0)+2)</f>
        <v>-28.571428571428569</v>
      </c>
      <c r="BH10" s="156" cm="1">
        <f t="array" aca="1" ref="BH10" ca="1">INDEX(NegEffects_SEA,$A10,MATCH(BH$6,$D$6:$BB$6,0)+2)</f>
        <v>0</v>
      </c>
      <c r="BI10" s="156" cm="1">
        <f t="array" aca="1" ref="BI10" ca="1">INDEX(NegEffects_SEA,$A10,MATCH(BI$6,$D$6:$BB$6,0)+2)</f>
        <v>-14.285714285714285</v>
      </c>
      <c r="BJ10" s="156" cm="1">
        <f t="array" aca="1" ref="BJ10" ca="1">INDEX(NegEffects_SEA,$A10,MATCH(BJ$6,$D$6:$BB$6,0)+2)</f>
        <v>-14.285714285714285</v>
      </c>
      <c r="BK10" s="156" cm="1">
        <f t="array" aca="1" ref="BK10" ca="1">INDEX(NegEffects_SEA,$A10,MATCH(BK$6,$D$6:$BB$6,0)+2)</f>
        <v>-20</v>
      </c>
      <c r="BL10" s="156" cm="1">
        <f t="array" aca="1" ref="BL10" ca="1">INDEX(NegEffects_SEA,$A10,MATCH(BL$6,$D$6:$BB$6,0)+2)</f>
        <v>-67.857142857142861</v>
      </c>
      <c r="BM10" s="156" cm="1">
        <f t="array" aca="1" ref="BM10" ca="1">INDEX(NegEffects_SEA,$A10,MATCH(BM$6,$D$6:$BB$6,0)+2)</f>
        <v>0</v>
      </c>
      <c r="BN10" s="156" cm="1">
        <f t="array" aca="1" ref="BN10" ca="1">INDEX(NegEffects_SEA,$A10,MATCH(BN$6,$D$6:$BB$6,0)+2)</f>
        <v>0</v>
      </c>
      <c r="BO10" s="156" cm="1">
        <f t="array" aca="1" ref="BO10" ca="1">INDEX(NegEffects_SEA,$A10,MATCH(BO$6,$D$6:$BB$6,0)+2)</f>
        <v>-14.285714285714285</v>
      </c>
      <c r="BP10" s="156" cm="1">
        <f t="array" aca="1" ref="BP10" ca="1">INDEX(NegEffects_SEA,$A10,MATCH(BP$6,$D$6:$BB$6,0)+2)</f>
        <v>-25.714285714285712</v>
      </c>
      <c r="BQ10" s="156" cm="1">
        <f t="array" aca="1" ref="BQ10" ca="1">INDEX(NegEffects_SEA,$A10,MATCH(BQ$6,$D$6:$BB$6,0)+2)</f>
        <v>0</v>
      </c>
      <c r="BR10" s="156" cm="1">
        <f t="array" aca="1" ref="BR10" ca="1">INDEX(NegEffects_SEA,$A10,MATCH(BR$6,$D$6:$BB$6,0)+2)</f>
        <v>-36.428571428571431</v>
      </c>
      <c r="BS10" s="156" cm="1">
        <f t="array" aca="1" ref="BS10" ca="1">INDEX(NegEffects_SEA,$A10,MATCH(BS$6,$D$6:$BB$6,0)+2)</f>
        <v>-11.428571428571427</v>
      </c>
      <c r="BT10" s="156" cm="1">
        <f t="array" aca="1" ref="BT10" ca="1">INDEX(NegEffects_SEA,$A10,MATCH(BT$6,$D$6:$BB$6,0)+2)</f>
        <v>0</v>
      </c>
      <c r="BV10" s="194">
        <f t="shared" ca="1" si="17"/>
        <v>-14.285714285714285</v>
      </c>
      <c r="BW10" s="194">
        <f t="shared" ca="1" si="17"/>
        <v>-10.204081632653059</v>
      </c>
      <c r="BX10" s="194">
        <f t="shared" ca="1" si="17"/>
        <v>-18.714285714285715</v>
      </c>
      <c r="BY10" s="194">
        <f t="shared" ca="1" si="17"/>
        <v>-4.761904761904761</v>
      </c>
      <c r="CA10" s="196" cm="1">
        <f t="array" aca="1" ref="CA10" ca="1">IF($B10="","",INDEX(SEAOptionScores_Trans,$B10+MATCH(CA$7,Stages,0)-1,MATCH(CA$6,SEACats,0)))</f>
        <v>0</v>
      </c>
      <c r="CB10" s="196" cm="1">
        <f t="array" aca="1" ref="CB10" ca="1">IF($B10="","",INDEX(SEAOptionScores_Trans,$B10+MATCH(CB$7,Stages,0)-1,MATCH(CA$6,SEACats,0)))</f>
        <v>0</v>
      </c>
      <c r="CC10" s="197">
        <f t="shared" ca="1" si="18"/>
        <v>0</v>
      </c>
      <c r="CD10" s="196" cm="1">
        <f t="array" aca="1" ref="CD10" ca="1">IF($B10="","",INDEX(SEAOptionScores_Trans,$B10+MATCH(CD$7,Stages,0)-1,MATCH(CD$6,SEACats,0)))</f>
        <v>0</v>
      </c>
      <c r="CE10" s="196" cm="1">
        <f t="array" aca="1" ref="CE10" ca="1">IF($B10="","",INDEX(SEAOptionScores_Trans,$B10+MATCH(CE$7,Stages,0)-1,MATCH(CD$6,SEACats,0)))</f>
        <v>0</v>
      </c>
      <c r="CF10" s="197">
        <f t="shared" ca="1" si="19"/>
        <v>0</v>
      </c>
      <c r="CG10" s="196" cm="1">
        <f t="array" aca="1" ref="CG10" ca="1">IF($B10="","",INDEX(SEAOptionScores_Trans,$B10+MATCH(CG$7,Stages,0)-1,MATCH(CG$6,SEACats,0)))</f>
        <v>0</v>
      </c>
      <c r="CH10" s="196" cm="1">
        <f t="array" aca="1" ref="CH10" ca="1">IF($B10="","",INDEX(SEAOptionScores_Trans,$B10+MATCH(CH$7,Stages,0)-1,MATCH(CG$6,SEACats,0)))</f>
        <v>0</v>
      </c>
      <c r="CI10" s="197">
        <f t="shared" ca="1" si="20"/>
        <v>0</v>
      </c>
      <c r="CJ10" s="196" cm="1">
        <f t="array" aca="1" ref="CJ10" ca="1">IF($B10="","",INDEX(SEAOptionScores_Trans,$B10+MATCH(CJ$7,Stages,0)-1,MATCH(CJ$6,SEACats,0)))</f>
        <v>25</v>
      </c>
      <c r="CK10" s="196" cm="1">
        <f t="array" aca="1" ref="CK10" ca="1">IF($B10="","",INDEX(SEAOptionScores_Trans,$B10+MATCH(CK$7,Stages,0)-1,MATCH(CJ$6,SEACats,0)))</f>
        <v>0</v>
      </c>
      <c r="CL10" s="197">
        <f t="shared" ca="1" si="21"/>
        <v>10.714285714285714</v>
      </c>
      <c r="CM10" s="196" cm="1">
        <f t="array" aca="1" ref="CM10" ca="1">IF($B10="","",INDEX(SEAOptionScores_Trans,$B10+MATCH(CM$7,Stages,0)-1,MATCH(CM$6,SEACats,0)))</f>
        <v>0</v>
      </c>
      <c r="CN10" s="196" cm="1">
        <f t="array" aca="1" ref="CN10" ca="1">IF($B10="","",INDEX(SEAOptionScores_Trans,$B10+MATCH(CN$7,Stages,0)-1,MATCH(CM$6,SEACats,0)))</f>
        <v>0</v>
      </c>
      <c r="CO10" s="197">
        <f t="shared" ca="1" si="22"/>
        <v>0</v>
      </c>
      <c r="CP10" s="196" cm="1">
        <f t="array" aca="1" ref="CP10" ca="1">IF($B10="","",INDEX(SEAOptionScores_Trans,$B10+MATCH(CP$7,Stages,0)-1,MATCH(CP$6,SEACats,0)))</f>
        <v>0</v>
      </c>
      <c r="CQ10" s="196" cm="1">
        <f t="array" aca="1" ref="CQ10" ca="1">IF($B10="","",INDEX(SEAOptionScores_Trans,$B10+MATCH(CQ$7,Stages,0)-1,MATCH(CP$6,SEACats,0)))</f>
        <v>0</v>
      </c>
      <c r="CR10" s="197">
        <f t="shared" ca="1" si="23"/>
        <v>0</v>
      </c>
      <c r="CS10" s="196" cm="1">
        <f t="array" aca="1" ref="CS10" ca="1">IF($B10="","",INDEX(SEAOptionScores_Trans,$B10+MATCH(CS$7,Stages,0)-1,MATCH(CS$6,SEACats,0)))</f>
        <v>0</v>
      </c>
      <c r="CT10" s="196" cm="1">
        <f t="array" aca="1" ref="CT10" ca="1">IF($B10="","",INDEX(SEAOptionScores_Trans,$B10+MATCH(CT$7,Stages,0)-1,MATCH(CS$6,SEACats,0)))</f>
        <v>0</v>
      </c>
      <c r="CU10" s="197">
        <f t="shared" ca="1" si="24"/>
        <v>0</v>
      </c>
      <c r="CV10" s="196" cm="1">
        <f t="array" aca="1" ref="CV10" ca="1">IF($B10="","",INDEX(SEAOptionScores_Trans,$B10+MATCH(CV$7,Stages,0)-1,MATCH(CV$6,SEACats,0)))</f>
        <v>0</v>
      </c>
      <c r="CW10" s="196" cm="1">
        <f t="array" aca="1" ref="CW10" ca="1">IF($B10="","",INDEX(SEAOptionScores_Trans,$B10+MATCH(CW$7,Stages,0)-1,MATCH(CV$6,SEACats,0)))</f>
        <v>0</v>
      </c>
      <c r="CX10" s="197">
        <f t="shared" ca="1" si="25"/>
        <v>0</v>
      </c>
      <c r="CY10" s="196" cm="1">
        <f t="array" aca="1" ref="CY10" ca="1">IF($B10="","",INDEX(SEAOptionScores_Trans,$B10+MATCH(CY$7,Stages,0)-1,MATCH(CY$6,SEACats,0)))</f>
        <v>0</v>
      </c>
      <c r="CZ10" s="196" cm="1">
        <f t="array" aca="1" ref="CZ10" ca="1">IF($B10="","",INDEX(SEAOptionScores_Trans,$B10+MATCH(CZ$7,Stages,0)-1,MATCH(CY$6,SEACats,0)))</f>
        <v>0</v>
      </c>
      <c r="DA10" s="197">
        <f t="shared" ca="1" si="26"/>
        <v>0</v>
      </c>
      <c r="DB10" s="196" cm="1">
        <f t="array" aca="1" ref="DB10" ca="1">IF($B10="","",INDEX(SEAOptionScores_Trans,$B10+MATCH(DB$7,Stages,0)-1,MATCH(DB$6,SEACats,0)))</f>
        <v>0</v>
      </c>
      <c r="DC10" s="196" cm="1">
        <f t="array" aca="1" ref="DC10" ca="1">IF($B10="","",INDEX(SEAOptionScores_Trans,$B10+MATCH(DC$7,Stages,0)-1,MATCH(DB$6,SEACats,0)))</f>
        <v>25</v>
      </c>
      <c r="DD10" s="197">
        <f t="shared" ca="1" si="27"/>
        <v>14.285714285714285</v>
      </c>
      <c r="DE10" s="196" cm="1">
        <f t="array" aca="1" ref="DE10" ca="1">IF($B10="","",INDEX(SEAOptionScores_Trans,$B10+MATCH(DE$7,Stages,0)-1,MATCH(DE$6,SEACats,0)))</f>
        <v>20</v>
      </c>
      <c r="DF10" s="196" cm="1">
        <f t="array" aca="1" ref="DF10" ca="1">IF($B10="","",INDEX(SEAOptionScores_Trans,$B10+MATCH(DF$7,Stages,0)-1,MATCH(DE$6,SEACats,0)))</f>
        <v>25</v>
      </c>
      <c r="DG10" s="197">
        <f t="shared" ca="1" si="28"/>
        <v>22.857142857142854</v>
      </c>
      <c r="DH10" s="196" cm="1">
        <f t="array" aca="1" ref="DH10" ca="1">IF($B10="","",INDEX(SEAOptionScores_Trans,$B10+MATCH(DH$7,Stages,0)-1,MATCH(DH$6,SEACats,0)))</f>
        <v>0</v>
      </c>
      <c r="DI10" s="196" cm="1">
        <f t="array" aca="1" ref="DI10" ca="1">IF($B10="","",INDEX(SEAOptionScores_Trans,$B10+MATCH(DI$7,Stages,0)-1,MATCH(DH$6,SEACats,0)))</f>
        <v>0</v>
      </c>
      <c r="DJ10" s="197">
        <f t="shared" ca="1" si="29"/>
        <v>0</v>
      </c>
      <c r="DK10" s="196" cm="1">
        <f t="array" aca="1" ref="DK10" ca="1">IF($B10="","",INDEX(SEAOptionScores_Trans,$B10+MATCH(DK$7,Stages,0)-1,MATCH(DK$6,SEACats,0)))</f>
        <v>0</v>
      </c>
      <c r="DL10" s="196" cm="1">
        <f t="array" aca="1" ref="DL10" ca="1">IF($B10="","",INDEX(SEAOptionScores_Trans,$B10+MATCH(DL$7,Stages,0)-1,MATCH(DK$6,SEACats,0)))</f>
        <v>25</v>
      </c>
      <c r="DM10" s="197">
        <f t="shared" ca="1" si="30"/>
        <v>14.285714285714285</v>
      </c>
      <c r="DN10" s="196" cm="1">
        <f t="array" aca="1" ref="DN10" ca="1">IF($B10="","",INDEX(SEAOptionScores_Trans,$B10+MATCH(DN$7,Stages,0)-1,MATCH(DN$6,SEACats,0)))</f>
        <v>0</v>
      </c>
      <c r="DO10" s="196" cm="1">
        <f t="array" aca="1" ref="DO10" ca="1">IF($B10="","",INDEX(SEAOptionScores_Trans,$B10+MATCH(DO$7,Stages,0)-1,MATCH(DN$6,SEACats,0)))</f>
        <v>0</v>
      </c>
      <c r="DP10" s="197">
        <f t="shared" ca="1" si="31"/>
        <v>0</v>
      </c>
      <c r="DQ10" s="196" cm="1">
        <f t="array" aca="1" ref="DQ10" ca="1">IF($B10="","",INDEX(SEAOptionScores_Trans,$B10+MATCH(DQ$7,Stages,0)-1,MATCH(DQ$6,SEACats,0)))</f>
        <v>0</v>
      </c>
      <c r="DR10" s="196" cm="1">
        <f t="array" aca="1" ref="DR10" ca="1">IF($B10="","",INDEX(SEAOptionScores_Trans,$B10+MATCH(DR$7,Stages,0)-1,MATCH(DQ$6,SEACats,0)))</f>
        <v>0</v>
      </c>
      <c r="DS10" s="197">
        <f t="shared" ca="1" si="32"/>
        <v>0</v>
      </c>
      <c r="DT10" s="196" cm="1">
        <f t="array" aca="1" ref="DT10" ca="1">IF($B10="","",INDEX(SEAOptionScores_Trans,$B10+MATCH(DT$7,Stages,0)-1,MATCH(DT$6,SEACats,0)))</f>
        <v>0</v>
      </c>
      <c r="DU10" s="196" cm="1">
        <f t="array" aca="1" ref="DU10" ca="1">IF($B10="","",INDEX(SEAOptionScores_Trans,$B10+MATCH(DU$7,Stages,0)-1,MATCH(DT$6,SEACats,0)))</f>
        <v>0</v>
      </c>
      <c r="DV10" s="197">
        <f t="shared" ca="1" si="33"/>
        <v>0</v>
      </c>
      <c r="DW10" s="196" cm="1">
        <f t="array" aca="1" ref="DW10" ca="1">IF($B10="","",INDEX(SEAOptionScores_Trans,$B10+MATCH(DW$7,Stages,0)-1,MATCH(DW$6,SEACats,0)))</f>
        <v>0</v>
      </c>
      <c r="DX10" s="196" cm="1">
        <f t="array" aca="1" ref="DX10" ca="1">IF($B10="","",INDEX(SEAOptionScores_Trans,$B10+MATCH(DX$7,Stages,0)-1,MATCH(DW$6,SEACats,0)))</f>
        <v>0</v>
      </c>
      <c r="DY10" s="197">
        <f t="shared" ca="1" si="34"/>
        <v>0</v>
      </c>
      <c r="EA10" s="156" cm="1">
        <f t="array" aca="1" ref="EA10" ca="1">INDEX(PosEffects_SEA,$A10,MATCH(EA$6,$D$6:$BB$6,0)+2)</f>
        <v>0</v>
      </c>
      <c r="EB10" s="156" cm="1">
        <f t="array" aca="1" ref="EB10" ca="1">INDEX(PosEffects_SEA,$A10,MATCH(EB$6,$D$6:$BB$6,0)+2)</f>
        <v>0</v>
      </c>
      <c r="EC10" s="156" cm="1">
        <f t="array" aca="1" ref="EC10" ca="1">INDEX(PosEffects_SEA,$A10,MATCH(EC$6,$D$6:$BB$6,0)+2)</f>
        <v>0</v>
      </c>
      <c r="ED10" s="156" cm="1">
        <f t="array" aca="1" ref="ED10" ca="1">INDEX(PosEffects_SEA,$A10,MATCH(ED$6,$D$6:$BB$6,0)+2)</f>
        <v>10.714285714285714</v>
      </c>
      <c r="EE10" s="156" cm="1">
        <f t="array" aca="1" ref="EE10" ca="1">INDEX(PosEffects_SEA,$A10,MATCH(EE$6,$D$6:$BB$6,0)+2)</f>
        <v>0</v>
      </c>
      <c r="EF10" s="156" cm="1">
        <f t="array" aca="1" ref="EF10" ca="1">INDEX(PosEffects_SEA,$A10,MATCH(EF$6,$D$6:$BB$6,0)+2)</f>
        <v>0</v>
      </c>
      <c r="EG10" s="156" cm="1">
        <f t="array" aca="1" ref="EG10" ca="1">INDEX(PosEffects_SEA,$A10,MATCH(EG$6,$D$6:$BB$6,0)+2)</f>
        <v>0</v>
      </c>
      <c r="EH10" s="156" cm="1">
        <f t="array" aca="1" ref="EH10" ca="1">INDEX(PosEffects_SEA,$A10,MATCH(EH$6,$D$6:$BB$6,0)+2)</f>
        <v>0</v>
      </c>
      <c r="EI10" s="156" cm="1">
        <f t="array" aca="1" ref="EI10" ca="1">INDEX(PosEffects_SEA,$A10,MATCH(EI$6,$D$6:$BB$6,0)+2)</f>
        <v>0</v>
      </c>
      <c r="EJ10" s="156" cm="1">
        <f t="array" aca="1" ref="EJ10" ca="1">INDEX(PosEffects_SEA,$A10,MATCH(EJ$6,$D$6:$BB$6,0)+2)</f>
        <v>14.285714285714285</v>
      </c>
      <c r="EK10" s="156" cm="1">
        <f t="array" aca="1" ref="EK10" ca="1">INDEX(PosEffects_SEA,$A10,MATCH(EK$6,$D$6:$BB$6,0)+2)</f>
        <v>22.857142857142854</v>
      </c>
      <c r="EL10" s="156" cm="1">
        <f t="array" aca="1" ref="EL10" ca="1">INDEX(PosEffects_SEA,$A10,MATCH(EL$6,$D$6:$BB$6,0)+2)</f>
        <v>0</v>
      </c>
      <c r="EM10" s="156" cm="1">
        <f t="array" aca="1" ref="EM10" ca="1">INDEX(PosEffects_SEA,$A10,MATCH(EM$6,$D$6:$BB$6,0)+2)</f>
        <v>14.285714285714285</v>
      </c>
      <c r="EN10" s="156" cm="1">
        <f t="array" aca="1" ref="EN10" ca="1">INDEX(PosEffects_SEA,$A10,MATCH(EN$6,$D$6:$BB$6,0)+2)</f>
        <v>0</v>
      </c>
      <c r="EO10" s="156" cm="1">
        <f t="array" aca="1" ref="EO10" ca="1">INDEX(PosEffects_SEA,$A10,MATCH(EO$6,$D$6:$BB$6,0)+2)</f>
        <v>0</v>
      </c>
      <c r="EP10" s="156" cm="1">
        <f t="array" aca="1" ref="EP10" ca="1">INDEX(PosEffects_SEA,$A10,MATCH(EP$6,$D$6:$BB$6,0)+2)</f>
        <v>0</v>
      </c>
      <c r="EQ10" s="156" cm="1">
        <f t="array" aca="1" ref="EQ10" ca="1">INDEX(PosEffects_SEA,$A10,MATCH(EQ$6,$D$6:$BB$6,0)+2)</f>
        <v>0</v>
      </c>
      <c r="ES10" s="194">
        <f t="shared" ca="1" si="35"/>
        <v>0</v>
      </c>
      <c r="ET10" s="194">
        <f t="shared" ca="1" si="35"/>
        <v>7.3469387755102025</v>
      </c>
      <c r="EU10" s="194">
        <f t="shared" ca="1" si="35"/>
        <v>2.1428571428571428</v>
      </c>
      <c r="EV10" s="194">
        <f t="shared" ca="1" si="35"/>
        <v>0</v>
      </c>
    </row>
    <row r="11" spans="1:153" x14ac:dyDescent="0.25">
      <c r="A11" s="68">
        <v>4</v>
      </c>
      <c r="B11" s="271" cm="1">
        <f t="array" ref="B11">IF(A11&gt;NOptions_SEA,"",4*(A11-1)+1)</f>
        <v>13</v>
      </c>
      <c r="C11" s="249" cm="1">
        <f t="array" ref="C11">IF($B11="","",INDEX(Options_SEA,$B11))</f>
        <v>38</v>
      </c>
      <c r="D11" s="196" cm="1">
        <f t="array" aca="1" ref="D11" ca="1">IF($B11="","",INDEX(SEAOptionScores_Trans,$B11+MATCH(D$7,Stages,0)-1,MATCH(D$6,SEACats,0))-100)</f>
        <v>-25</v>
      </c>
      <c r="E11" s="196" cm="1">
        <f t="array" aca="1" ref="E11" ca="1">IF($B11="","",INDEX(SEAOptionScores_Trans,$B11+MATCH(E$7,Stages,0)-1,MATCH(D$6,SEACats,0))-100)</f>
        <v>-25</v>
      </c>
      <c r="F11" s="197">
        <f t="shared" ca="1" si="0"/>
        <v>-25</v>
      </c>
      <c r="G11" s="196" cm="1">
        <f t="array" aca="1" ref="G11" ca="1">IF($B11="","",INDEX(SEAOptionScores_Trans,$B11+MATCH(G$7,Stages,0)-1,MATCH(G$6,SEACats,0))-100)</f>
        <v>0</v>
      </c>
      <c r="H11" s="196" cm="1">
        <f t="array" aca="1" ref="H11" ca="1">IF($B11="","",INDEX(SEAOptionScores_Trans,$B11+MATCH(H$7,Stages,0)-1,MATCH(G$6,SEACats,0))-100)</f>
        <v>-50</v>
      </c>
      <c r="I11" s="197">
        <f t="shared" ca="1" si="1"/>
        <v>-21.428571428571431</v>
      </c>
      <c r="J11" s="196" cm="1">
        <f t="array" aca="1" ref="J11" ca="1">IF($B11="","",INDEX(SEAOptionScores_Trans,$B11+MATCH(J$7,Stages,0)-1,MATCH(J$6,SEACats,0))-100)</f>
        <v>-25</v>
      </c>
      <c r="K11" s="196" cm="1">
        <f t="array" aca="1" ref="K11" ca="1">IF($B11="","",INDEX(SEAOptionScores_Trans,$B11+MATCH(K$7,Stages,0)-1,MATCH(J$6,SEACats,0))-100)</f>
        <v>0</v>
      </c>
      <c r="L11" s="197">
        <f t="shared" ca="1" si="2"/>
        <v>-14.285714285714285</v>
      </c>
      <c r="M11" s="196" cm="1">
        <f t="array" aca="1" ref="M11" ca="1">IF($B11="","",INDEX(SEAOptionScores_Trans,$B11+MATCH(M$7,Stages,0)-1,MATCH(M$6,SEACats,0))-100)</f>
        <v>-50</v>
      </c>
      <c r="N11" s="196" cm="1">
        <f t="array" aca="1" ref="N11" ca="1">IF($B11="","",INDEX(SEAOptionScores_Trans,$B11+MATCH(N$7,Stages,0)-1,MATCH(M$6,SEACats,0))-100)</f>
        <v>0</v>
      </c>
      <c r="O11" s="197">
        <f t="shared" ca="1" si="3"/>
        <v>-28.571428571428569</v>
      </c>
      <c r="P11" s="196" cm="1">
        <f t="array" aca="1" ref="P11" ca="1">IF($B11="","",INDEX(SEAOptionScores_Trans,$B11+MATCH(P$7,Stages,0)-1,MATCH(P$6,SEACats,0))-100)</f>
        <v>0</v>
      </c>
      <c r="Q11" s="196" cm="1">
        <f t="array" aca="1" ref="Q11" ca="1">IF($B11="","",INDEX(SEAOptionScores_Trans,$B11+MATCH(Q$7,Stages,0)-1,MATCH(P$6,SEACats,0))-100)</f>
        <v>0</v>
      </c>
      <c r="R11" s="197">
        <f t="shared" ca="1" si="4"/>
        <v>0</v>
      </c>
      <c r="S11" s="196" cm="1">
        <f t="array" aca="1" ref="S11" ca="1">IF($B11="","",INDEX(SEAOptionScores_Trans,$B11+MATCH(S$7,Stages,0)-1,MATCH(S$6,SEACats,0))-100)</f>
        <v>-25</v>
      </c>
      <c r="T11" s="196" cm="1">
        <f t="array" aca="1" ref="T11" ca="1">IF($B11="","",INDEX(SEAOptionScores_Trans,$B11+MATCH(T$7,Stages,0)-1,MATCH(S$6,SEACats,0))-100)</f>
        <v>-25</v>
      </c>
      <c r="U11" s="197">
        <f t="shared" ca="1" si="5"/>
        <v>-25</v>
      </c>
      <c r="V11" s="196" cm="1">
        <f t="array" aca="1" ref="V11" ca="1">IF($B11="","",INDEX(SEAOptionScores_Trans,$B11+MATCH(V$7,Stages,0)-1,MATCH(V$6,SEACats,0))-100)</f>
        <v>0</v>
      </c>
      <c r="W11" s="196" cm="1">
        <f t="array" aca="1" ref="W11" ca="1">IF($B11="","",INDEX(SEAOptionScores_Trans,$B11+MATCH(W$7,Stages,0)-1,MATCH(V$6,SEACats,0))-100)</f>
        <v>0</v>
      </c>
      <c r="X11" s="197">
        <f t="shared" ca="1" si="6"/>
        <v>0</v>
      </c>
      <c r="Y11" s="196" cm="1">
        <f t="array" aca="1" ref="Y11" ca="1">IF($B11="","",INDEX(SEAOptionScores_Trans,$B11+MATCH(Y$7,Stages,0)-1,MATCH(Y$6,SEACats,0))-100)</f>
        <v>-20</v>
      </c>
      <c r="Z11" s="196" cm="1">
        <f t="array" aca="1" ref="Z11" ca="1">IF($B11="","",INDEX(SEAOptionScores_Trans,$B11+MATCH(Z$7,Stages,0)-1,MATCH(Y$6,SEACats,0))-100)</f>
        <v>0</v>
      </c>
      <c r="AA11" s="197">
        <f t="shared" ca="1" si="7"/>
        <v>-11.428571428571427</v>
      </c>
      <c r="AB11" s="196" cm="1">
        <f t="array" aca="1" ref="AB11" ca="1">IF($B11="","",INDEX(SEAOptionScores_Trans,$B11+MATCH(AB$7,Stages,0)-1,MATCH(AB$6,SEACats,0))-100)</f>
        <v>-100</v>
      </c>
      <c r="AC11" s="196" cm="1">
        <f t="array" aca="1" ref="AC11" ca="1">IF($B11="","",INDEX(SEAOptionScores_Trans,$B11+MATCH(AC$7,Stages,0)-1,MATCH(AB$6,SEACats,0))-100)</f>
        <v>-20</v>
      </c>
      <c r="AD11" s="197">
        <f t="shared" ca="1" si="8"/>
        <v>-65.714285714285708</v>
      </c>
      <c r="AE11" s="196" cm="1">
        <f t="array" aca="1" ref="AE11" ca="1">IF($B11="","",INDEX(SEAOptionScores_Trans,$B11+MATCH(AE$7,Stages,0)-1,MATCH(AE$6,SEACats,0))-100)</f>
        <v>0</v>
      </c>
      <c r="AF11" s="196" cm="1">
        <f t="array" aca="1" ref="AF11" ca="1">IF($B11="","",INDEX(SEAOptionScores_Trans,$B11+MATCH(AF$7,Stages,0)-1,MATCH(AE$6,SEACats,0))-100)</f>
        <v>0</v>
      </c>
      <c r="AG11" s="197">
        <f t="shared" ca="1" si="9"/>
        <v>0</v>
      </c>
      <c r="AH11" s="196" cm="1">
        <f t="array" aca="1" ref="AH11" ca="1">IF($B11="","",INDEX(SEAOptionScores_Trans,$B11+MATCH(AH$7,Stages,0)-1,MATCH(AH$6,SEACats,0))-100)</f>
        <v>0</v>
      </c>
      <c r="AI11" s="196" cm="1">
        <f t="array" aca="1" ref="AI11" ca="1">IF($B11="","",INDEX(SEAOptionScores_Trans,$B11+MATCH(AI$7,Stages,0)-1,MATCH(AH$6,SEACats,0))-100)</f>
        <v>0</v>
      </c>
      <c r="AJ11" s="197">
        <f t="shared" ca="1" si="10"/>
        <v>0</v>
      </c>
      <c r="AK11" s="196" cm="1">
        <f t="array" aca="1" ref="AK11" ca="1">IF($B11="","",INDEX(SEAOptionScores_Trans,$B11+MATCH(AK$7,Stages,0)-1,MATCH(AK$6,SEACats,0))-100)</f>
        <v>0</v>
      </c>
      <c r="AL11" s="196" cm="1">
        <f t="array" aca="1" ref="AL11" ca="1">IF($B11="","",INDEX(SEAOptionScores_Trans,$B11+MATCH(AL$7,Stages,0)-1,MATCH(AK$6,SEACats,0))-100)</f>
        <v>0</v>
      </c>
      <c r="AM11" s="197">
        <f t="shared" ca="1" si="11"/>
        <v>0</v>
      </c>
      <c r="AN11" s="196" cm="1">
        <f t="array" aca="1" ref="AN11" ca="1">IF($B11="","",INDEX(SEAOptionScores_Trans,$B11+MATCH(AN$7,Stages,0)-1,MATCH(AN$6,SEACats,0))-100)</f>
        <v>-50</v>
      </c>
      <c r="AO11" s="196" cm="1">
        <f t="array" aca="1" ref="AO11" ca="1">IF($B11="","",INDEX(SEAOptionScores_Trans,$B11+MATCH(AO$7,Stages,0)-1,MATCH(AN$6,SEACats,0))-100)</f>
        <v>0</v>
      </c>
      <c r="AP11" s="197">
        <f t="shared" ca="1" si="12"/>
        <v>-28.571428571428569</v>
      </c>
      <c r="AQ11" s="196" cm="1">
        <f t="array" aca="1" ref="AQ11" ca="1">IF($B11="","",INDEX(SEAOptionScores_Trans,$B11+MATCH(AQ$7,Stages,0)-1,MATCH(AQ$6,SEACats,0))-100)</f>
        <v>0</v>
      </c>
      <c r="AR11" s="196" cm="1">
        <f t="array" aca="1" ref="AR11" ca="1">IF($B11="","",INDEX(SEAOptionScores_Trans,$B11+MATCH(AR$7,Stages,0)-1,MATCH(AQ$6,SEACats,0))-100)</f>
        <v>0</v>
      </c>
      <c r="AS11" s="197">
        <f t="shared" ca="1" si="13"/>
        <v>0</v>
      </c>
      <c r="AT11" s="196" cm="1">
        <f t="array" aca="1" ref="AT11" ca="1">IF($B11="","",INDEX(SEAOptionScores_Trans,$B11+MATCH(AT$7,Stages,0)-1,MATCH(AT$6,SEACats,0))-100)</f>
        <v>-45</v>
      </c>
      <c r="AU11" s="196" cm="1">
        <f t="array" aca="1" ref="AU11" ca="1">IF($B11="","",INDEX(SEAOptionScores_Trans,$B11+MATCH(AU$7,Stages,0)-1,MATCH(AT$6,SEACats,0))-100)</f>
        <v>0</v>
      </c>
      <c r="AV11" s="197">
        <f t="shared" ca="1" si="14"/>
        <v>-25.714285714285712</v>
      </c>
      <c r="AW11" s="196" cm="1">
        <f t="array" aca="1" ref="AW11" ca="1">IF($B11="","",INDEX(SEAOptionScores_Trans,$B11+MATCH(AW$7,Stages,0)-1,MATCH(AW$6,SEACats,0))-100)</f>
        <v>0</v>
      </c>
      <c r="AX11" s="196" cm="1">
        <f t="array" aca="1" ref="AX11" ca="1">IF($B11="","",INDEX(SEAOptionScores_Trans,$B11+MATCH(AX$7,Stages,0)-1,MATCH(AW$6,SEACats,0))-100)</f>
        <v>0</v>
      </c>
      <c r="AY11" s="197">
        <f t="shared" ca="1" si="15"/>
        <v>0</v>
      </c>
      <c r="AZ11" s="196" cm="1">
        <f t="array" aca="1" ref="AZ11" ca="1">IF($B11="","",INDEX(SEAOptionScores_Trans,$B11+MATCH(AZ$7,Stages,0)-1,MATCH(AZ$6,SEACats,0))-100)</f>
        <v>-25</v>
      </c>
      <c r="BA11" s="196" cm="1">
        <f t="array" aca="1" ref="BA11" ca="1">IF($B11="","",INDEX(SEAOptionScores_Trans,$B11+MATCH(BA$7,Stages,0)-1,MATCH(AZ$6,SEACats,0))-100)</f>
        <v>-45</v>
      </c>
      <c r="BB11" s="197">
        <f t="shared" ca="1" si="16"/>
        <v>-33.571428571428569</v>
      </c>
      <c r="BD11" s="156" cm="1">
        <f t="array" aca="1" ref="BD11" ca="1">INDEX(NegEffects_SEA,$A11,MATCH(BD$6,$D$6:$BB$6,0)+2)</f>
        <v>-25</v>
      </c>
      <c r="BE11" s="156" cm="1">
        <f t="array" aca="1" ref="BE11" ca="1">INDEX(NegEffects_SEA,$A11,MATCH(BE$6,$D$6:$BB$6,0)+2)</f>
        <v>-21.428571428571431</v>
      </c>
      <c r="BF11" s="156" cm="1">
        <f t="array" aca="1" ref="BF11" ca="1">INDEX(NegEffects_SEA,$A11,MATCH(BF$6,$D$6:$BB$6,0)+2)</f>
        <v>-14.285714285714285</v>
      </c>
      <c r="BG11" s="156" cm="1">
        <f t="array" aca="1" ref="BG11" ca="1">INDEX(NegEffects_SEA,$A11,MATCH(BG$6,$D$6:$BB$6,0)+2)</f>
        <v>-28.571428571428569</v>
      </c>
      <c r="BH11" s="156" cm="1">
        <f t="array" aca="1" ref="BH11" ca="1">INDEX(NegEffects_SEA,$A11,MATCH(BH$6,$D$6:$BB$6,0)+2)</f>
        <v>0</v>
      </c>
      <c r="BI11" s="156" cm="1">
        <f t="array" aca="1" ref="BI11" ca="1">INDEX(NegEffects_SEA,$A11,MATCH(BI$6,$D$6:$BB$6,0)+2)</f>
        <v>-25</v>
      </c>
      <c r="BJ11" s="156" cm="1">
        <f t="array" aca="1" ref="BJ11" ca="1">INDEX(NegEffects_SEA,$A11,MATCH(BJ$6,$D$6:$BB$6,0)+2)</f>
        <v>0</v>
      </c>
      <c r="BK11" s="156" cm="1">
        <f t="array" aca="1" ref="BK11" ca="1">INDEX(NegEffects_SEA,$A11,MATCH(BK$6,$D$6:$BB$6,0)+2)</f>
        <v>-11.428571428571427</v>
      </c>
      <c r="BL11" s="156" cm="1">
        <f t="array" aca="1" ref="BL11" ca="1">INDEX(NegEffects_SEA,$A11,MATCH(BL$6,$D$6:$BB$6,0)+2)</f>
        <v>-65.714285714285708</v>
      </c>
      <c r="BM11" s="156" cm="1">
        <f t="array" aca="1" ref="BM11" ca="1">INDEX(NegEffects_SEA,$A11,MATCH(BM$6,$D$6:$BB$6,0)+2)</f>
        <v>0</v>
      </c>
      <c r="BN11" s="156" cm="1">
        <f t="array" aca="1" ref="BN11" ca="1">INDEX(NegEffects_SEA,$A11,MATCH(BN$6,$D$6:$BB$6,0)+2)</f>
        <v>0</v>
      </c>
      <c r="BO11" s="156" cm="1">
        <f t="array" aca="1" ref="BO11" ca="1">INDEX(NegEffects_SEA,$A11,MATCH(BO$6,$D$6:$BB$6,0)+2)</f>
        <v>0</v>
      </c>
      <c r="BP11" s="156" cm="1">
        <f t="array" aca="1" ref="BP11" ca="1">INDEX(NegEffects_SEA,$A11,MATCH(BP$6,$D$6:$BB$6,0)+2)</f>
        <v>-28.571428571428569</v>
      </c>
      <c r="BQ11" s="156" cm="1">
        <f t="array" aca="1" ref="BQ11" ca="1">INDEX(NegEffects_SEA,$A11,MATCH(BQ$6,$D$6:$BB$6,0)+2)</f>
        <v>0</v>
      </c>
      <c r="BR11" s="156" cm="1">
        <f t="array" aca="1" ref="BR11" ca="1">INDEX(NegEffects_SEA,$A11,MATCH(BR$6,$D$6:$BB$6,0)+2)</f>
        <v>-25.714285714285712</v>
      </c>
      <c r="BS11" s="156" cm="1">
        <f t="array" aca="1" ref="BS11" ca="1">INDEX(NegEffects_SEA,$A11,MATCH(BS$6,$D$6:$BB$6,0)+2)</f>
        <v>0</v>
      </c>
      <c r="BT11" s="156" cm="1">
        <f t="array" aca="1" ref="BT11" ca="1">INDEX(NegEffects_SEA,$A11,MATCH(BT$6,$D$6:$BB$6,0)+2)</f>
        <v>-33.571428571428569</v>
      </c>
      <c r="BV11" s="194">
        <f t="shared" ca="1" si="17"/>
        <v>0</v>
      </c>
      <c r="BW11" s="194">
        <f t="shared" ca="1" si="17"/>
        <v>-10.510204081632658</v>
      </c>
      <c r="BX11" s="194">
        <f t="shared" ca="1" si="17"/>
        <v>-23</v>
      </c>
      <c r="BY11" s="194">
        <f t="shared" ca="1" si="17"/>
        <v>-8.3333333333333321</v>
      </c>
      <c r="CA11" s="196" cm="1">
        <f t="array" aca="1" ref="CA11" ca="1">IF($B11="","",INDEX(SEAOptionScores_Trans,$B11+MATCH(CA$7,Stages,0)-1,MATCH(CA$6,SEACats,0)))</f>
        <v>0</v>
      </c>
      <c r="CB11" s="196" cm="1">
        <f t="array" aca="1" ref="CB11" ca="1">IF($B11="","",INDEX(SEAOptionScores_Trans,$B11+MATCH(CB$7,Stages,0)-1,MATCH(CA$6,SEACats,0)))</f>
        <v>0</v>
      </c>
      <c r="CC11" s="197">
        <f t="shared" ca="1" si="18"/>
        <v>0</v>
      </c>
      <c r="CD11" s="196" cm="1">
        <f t="array" aca="1" ref="CD11" ca="1">IF($B11="","",INDEX(SEAOptionScores_Trans,$B11+MATCH(CD$7,Stages,0)-1,MATCH(CD$6,SEACats,0)))</f>
        <v>0</v>
      </c>
      <c r="CE11" s="196" cm="1">
        <f t="array" aca="1" ref="CE11" ca="1">IF($B11="","",INDEX(SEAOptionScores_Trans,$B11+MATCH(CE$7,Stages,0)-1,MATCH(CD$6,SEACats,0)))</f>
        <v>0</v>
      </c>
      <c r="CF11" s="197">
        <f t="shared" ca="1" si="19"/>
        <v>0</v>
      </c>
      <c r="CG11" s="196" cm="1">
        <f t="array" aca="1" ref="CG11" ca="1">IF($B11="","",INDEX(SEAOptionScores_Trans,$B11+MATCH(CG$7,Stages,0)-1,MATCH(CG$6,SEACats,0)))</f>
        <v>0</v>
      </c>
      <c r="CH11" s="196" cm="1">
        <f t="array" aca="1" ref="CH11" ca="1">IF($B11="","",INDEX(SEAOptionScores_Trans,$B11+MATCH(CH$7,Stages,0)-1,MATCH(CG$6,SEACats,0)))</f>
        <v>0</v>
      </c>
      <c r="CI11" s="197">
        <f t="shared" ca="1" si="20"/>
        <v>0</v>
      </c>
      <c r="CJ11" s="196" cm="1">
        <f t="array" aca="1" ref="CJ11" ca="1">IF($B11="","",INDEX(SEAOptionScores_Trans,$B11+MATCH(CJ$7,Stages,0)-1,MATCH(CJ$6,SEACats,0)))</f>
        <v>25</v>
      </c>
      <c r="CK11" s="196" cm="1">
        <f t="array" aca="1" ref="CK11" ca="1">IF($B11="","",INDEX(SEAOptionScores_Trans,$B11+MATCH(CK$7,Stages,0)-1,MATCH(CJ$6,SEACats,0)))</f>
        <v>0</v>
      </c>
      <c r="CL11" s="197">
        <f t="shared" ca="1" si="21"/>
        <v>10.714285714285714</v>
      </c>
      <c r="CM11" s="196" cm="1">
        <f t="array" aca="1" ref="CM11" ca="1">IF($B11="","",INDEX(SEAOptionScores_Trans,$B11+MATCH(CM$7,Stages,0)-1,MATCH(CM$6,SEACats,0)))</f>
        <v>0</v>
      </c>
      <c r="CN11" s="196" cm="1">
        <f t="array" aca="1" ref="CN11" ca="1">IF($B11="","",INDEX(SEAOptionScores_Trans,$B11+MATCH(CN$7,Stages,0)-1,MATCH(CM$6,SEACats,0)))</f>
        <v>0</v>
      </c>
      <c r="CO11" s="197">
        <f t="shared" ca="1" si="22"/>
        <v>0</v>
      </c>
      <c r="CP11" s="196" cm="1">
        <f t="array" aca="1" ref="CP11" ca="1">IF($B11="","",INDEX(SEAOptionScores_Trans,$B11+MATCH(CP$7,Stages,0)-1,MATCH(CP$6,SEACats,0)))</f>
        <v>0</v>
      </c>
      <c r="CQ11" s="196" cm="1">
        <f t="array" aca="1" ref="CQ11" ca="1">IF($B11="","",INDEX(SEAOptionScores_Trans,$B11+MATCH(CQ$7,Stages,0)-1,MATCH(CP$6,SEACats,0)))</f>
        <v>25</v>
      </c>
      <c r="CR11" s="197">
        <f t="shared" ca="1" si="23"/>
        <v>14.285714285714285</v>
      </c>
      <c r="CS11" s="196" cm="1">
        <f t="array" aca="1" ref="CS11" ca="1">IF($B11="","",INDEX(SEAOptionScores_Trans,$B11+MATCH(CS$7,Stages,0)-1,MATCH(CS$6,SEACats,0)))</f>
        <v>0</v>
      </c>
      <c r="CT11" s="196" cm="1">
        <f t="array" aca="1" ref="CT11" ca="1">IF($B11="","",INDEX(SEAOptionScores_Trans,$B11+MATCH(CT$7,Stages,0)-1,MATCH(CS$6,SEACats,0)))</f>
        <v>20</v>
      </c>
      <c r="CU11" s="197">
        <f t="shared" ca="1" si="24"/>
        <v>11.428571428571427</v>
      </c>
      <c r="CV11" s="196" cm="1">
        <f t="array" aca="1" ref="CV11" ca="1">IF($B11="","",INDEX(SEAOptionScores_Trans,$B11+MATCH(CV$7,Stages,0)-1,MATCH(CV$6,SEACats,0)))</f>
        <v>0</v>
      </c>
      <c r="CW11" s="196" cm="1">
        <f t="array" aca="1" ref="CW11" ca="1">IF($B11="","",INDEX(SEAOptionScores_Trans,$B11+MATCH(CW$7,Stages,0)-1,MATCH(CV$6,SEACats,0)))</f>
        <v>0</v>
      </c>
      <c r="CX11" s="197">
        <f t="shared" ca="1" si="25"/>
        <v>0</v>
      </c>
      <c r="CY11" s="196" cm="1">
        <f t="array" aca="1" ref="CY11" ca="1">IF($B11="","",INDEX(SEAOptionScores_Trans,$B11+MATCH(CY$7,Stages,0)-1,MATCH(CY$6,SEACats,0)))</f>
        <v>0</v>
      </c>
      <c r="CZ11" s="196" cm="1">
        <f t="array" aca="1" ref="CZ11" ca="1">IF($B11="","",INDEX(SEAOptionScores_Trans,$B11+MATCH(CZ$7,Stages,0)-1,MATCH(CY$6,SEACats,0)))</f>
        <v>0</v>
      </c>
      <c r="DA11" s="197">
        <f t="shared" ca="1" si="26"/>
        <v>0</v>
      </c>
      <c r="DB11" s="196" cm="1">
        <f t="array" aca="1" ref="DB11" ca="1">IF($B11="","",INDEX(SEAOptionScores_Trans,$B11+MATCH(DB$7,Stages,0)-1,MATCH(DB$6,SEACats,0)))</f>
        <v>0</v>
      </c>
      <c r="DC11" s="196" cm="1">
        <f t="array" aca="1" ref="DC11" ca="1">IF($B11="","",INDEX(SEAOptionScores_Trans,$B11+MATCH(DC$7,Stages,0)-1,MATCH(DB$6,SEACats,0)))</f>
        <v>25</v>
      </c>
      <c r="DD11" s="197">
        <f t="shared" ca="1" si="27"/>
        <v>14.285714285714285</v>
      </c>
      <c r="DE11" s="196" cm="1">
        <f t="array" aca="1" ref="DE11" ca="1">IF($B11="","",INDEX(SEAOptionScores_Trans,$B11+MATCH(DE$7,Stages,0)-1,MATCH(DE$6,SEACats,0)))</f>
        <v>20</v>
      </c>
      <c r="DF11" s="196" cm="1">
        <f t="array" aca="1" ref="DF11" ca="1">IF($B11="","",INDEX(SEAOptionScores_Trans,$B11+MATCH(DF$7,Stages,0)-1,MATCH(DE$6,SEACats,0)))</f>
        <v>20</v>
      </c>
      <c r="DG11" s="197">
        <f t="shared" ca="1" si="28"/>
        <v>20</v>
      </c>
      <c r="DH11" s="196" cm="1">
        <f t="array" aca="1" ref="DH11" ca="1">IF($B11="","",INDEX(SEAOptionScores_Trans,$B11+MATCH(DH$7,Stages,0)-1,MATCH(DH$6,SEACats,0)))</f>
        <v>0</v>
      </c>
      <c r="DI11" s="196" cm="1">
        <f t="array" aca="1" ref="DI11" ca="1">IF($B11="","",INDEX(SEAOptionScores_Trans,$B11+MATCH(DI$7,Stages,0)-1,MATCH(DH$6,SEACats,0)))</f>
        <v>0</v>
      </c>
      <c r="DJ11" s="197">
        <f t="shared" ca="1" si="29"/>
        <v>0</v>
      </c>
      <c r="DK11" s="196" cm="1">
        <f t="array" aca="1" ref="DK11" ca="1">IF($B11="","",INDEX(SEAOptionScores_Trans,$B11+MATCH(DK$7,Stages,0)-1,MATCH(DK$6,SEACats,0)))</f>
        <v>0</v>
      </c>
      <c r="DL11" s="196" cm="1">
        <f t="array" aca="1" ref="DL11" ca="1">IF($B11="","",INDEX(SEAOptionScores_Trans,$B11+MATCH(DL$7,Stages,0)-1,MATCH(DK$6,SEACats,0)))</f>
        <v>25</v>
      </c>
      <c r="DM11" s="197">
        <f t="shared" ca="1" si="30"/>
        <v>14.285714285714285</v>
      </c>
      <c r="DN11" s="196" cm="1">
        <f t="array" aca="1" ref="DN11" ca="1">IF($B11="","",INDEX(SEAOptionScores_Trans,$B11+MATCH(DN$7,Stages,0)-1,MATCH(DN$6,SEACats,0)))</f>
        <v>0</v>
      </c>
      <c r="DO11" s="196" cm="1">
        <f t="array" aca="1" ref="DO11" ca="1">IF($B11="","",INDEX(SEAOptionScores_Trans,$B11+MATCH(DO$7,Stages,0)-1,MATCH(DN$6,SEACats,0)))</f>
        <v>25</v>
      </c>
      <c r="DP11" s="197">
        <f t="shared" ca="1" si="31"/>
        <v>14.285714285714285</v>
      </c>
      <c r="DQ11" s="196" cm="1">
        <f t="array" aca="1" ref="DQ11" ca="1">IF($B11="","",INDEX(SEAOptionScores_Trans,$B11+MATCH(DQ$7,Stages,0)-1,MATCH(DQ$6,SEACats,0)))</f>
        <v>0</v>
      </c>
      <c r="DR11" s="196" cm="1">
        <f t="array" aca="1" ref="DR11" ca="1">IF($B11="","",INDEX(SEAOptionScores_Trans,$B11+MATCH(DR$7,Stages,0)-1,MATCH(DQ$6,SEACats,0)))</f>
        <v>50</v>
      </c>
      <c r="DS11" s="197">
        <f t="shared" ca="1" si="32"/>
        <v>28.571428571428569</v>
      </c>
      <c r="DT11" s="196" cm="1">
        <f t="array" aca="1" ref="DT11" ca="1">IF($B11="","",INDEX(SEAOptionScores_Trans,$B11+MATCH(DT$7,Stages,0)-1,MATCH(DT$6,SEACats,0)))</f>
        <v>0</v>
      </c>
      <c r="DU11" s="196" cm="1">
        <f t="array" aca="1" ref="DU11" ca="1">IF($B11="","",INDEX(SEAOptionScores_Trans,$B11+MATCH(DU$7,Stages,0)-1,MATCH(DT$6,SEACats,0)))</f>
        <v>0</v>
      </c>
      <c r="DV11" s="197">
        <f t="shared" ca="1" si="33"/>
        <v>0</v>
      </c>
      <c r="DW11" s="196" cm="1">
        <f t="array" aca="1" ref="DW11" ca="1">IF($B11="","",INDEX(SEAOptionScores_Trans,$B11+MATCH(DW$7,Stages,0)-1,MATCH(DW$6,SEACats,0)))</f>
        <v>0</v>
      </c>
      <c r="DX11" s="196" cm="1">
        <f t="array" aca="1" ref="DX11" ca="1">IF($B11="","",INDEX(SEAOptionScores_Trans,$B11+MATCH(DX$7,Stages,0)-1,MATCH(DW$6,SEACats,0)))</f>
        <v>0</v>
      </c>
      <c r="DY11" s="197">
        <f t="shared" ca="1" si="34"/>
        <v>0</v>
      </c>
      <c r="EA11" s="156" cm="1">
        <f t="array" aca="1" ref="EA11" ca="1">INDEX(PosEffects_SEA,$A11,MATCH(EA$6,$D$6:$BB$6,0)+2)</f>
        <v>0</v>
      </c>
      <c r="EB11" s="156" cm="1">
        <f t="array" aca="1" ref="EB11" ca="1">INDEX(PosEffects_SEA,$A11,MATCH(EB$6,$D$6:$BB$6,0)+2)</f>
        <v>0</v>
      </c>
      <c r="EC11" s="156" cm="1">
        <f t="array" aca="1" ref="EC11" ca="1">INDEX(PosEffects_SEA,$A11,MATCH(EC$6,$D$6:$BB$6,0)+2)</f>
        <v>0</v>
      </c>
      <c r="ED11" s="156" cm="1">
        <f t="array" aca="1" ref="ED11" ca="1">INDEX(PosEffects_SEA,$A11,MATCH(ED$6,$D$6:$BB$6,0)+2)</f>
        <v>10.714285714285714</v>
      </c>
      <c r="EE11" s="156" cm="1">
        <f t="array" aca="1" ref="EE11" ca="1">INDEX(PosEffects_SEA,$A11,MATCH(EE$6,$D$6:$BB$6,0)+2)</f>
        <v>0</v>
      </c>
      <c r="EF11" s="156" cm="1">
        <f t="array" aca="1" ref="EF11" ca="1">INDEX(PosEffects_SEA,$A11,MATCH(EF$6,$D$6:$BB$6,0)+2)</f>
        <v>14.285714285714285</v>
      </c>
      <c r="EG11" s="156" cm="1">
        <f t="array" aca="1" ref="EG11" ca="1">INDEX(PosEffects_SEA,$A11,MATCH(EG$6,$D$6:$BB$6,0)+2)</f>
        <v>11.428571428571427</v>
      </c>
      <c r="EH11" s="156" cm="1">
        <f t="array" aca="1" ref="EH11" ca="1">INDEX(PosEffects_SEA,$A11,MATCH(EH$6,$D$6:$BB$6,0)+2)</f>
        <v>0</v>
      </c>
      <c r="EI11" s="156" cm="1">
        <f t="array" aca="1" ref="EI11" ca="1">INDEX(PosEffects_SEA,$A11,MATCH(EI$6,$D$6:$BB$6,0)+2)</f>
        <v>0</v>
      </c>
      <c r="EJ11" s="156" cm="1">
        <f t="array" aca="1" ref="EJ11" ca="1">INDEX(PosEffects_SEA,$A11,MATCH(EJ$6,$D$6:$BB$6,0)+2)</f>
        <v>14.285714285714285</v>
      </c>
      <c r="EK11" s="156" cm="1">
        <f t="array" aca="1" ref="EK11" ca="1">INDEX(PosEffects_SEA,$A11,MATCH(EK$6,$D$6:$BB$6,0)+2)</f>
        <v>20</v>
      </c>
      <c r="EL11" s="156" cm="1">
        <f t="array" aca="1" ref="EL11" ca="1">INDEX(PosEffects_SEA,$A11,MATCH(EL$6,$D$6:$BB$6,0)+2)</f>
        <v>0</v>
      </c>
      <c r="EM11" s="156" cm="1">
        <f t="array" aca="1" ref="EM11" ca="1">INDEX(PosEffects_SEA,$A11,MATCH(EM$6,$D$6:$BB$6,0)+2)</f>
        <v>14.285714285714285</v>
      </c>
      <c r="EN11" s="156" cm="1">
        <f t="array" aca="1" ref="EN11" ca="1">INDEX(PosEffects_SEA,$A11,MATCH(EN$6,$D$6:$BB$6,0)+2)</f>
        <v>14.285714285714285</v>
      </c>
      <c r="EO11" s="156" cm="1">
        <f t="array" aca="1" ref="EO11" ca="1">INDEX(PosEffects_SEA,$A11,MATCH(EO$6,$D$6:$BB$6,0)+2)</f>
        <v>28.571428571428569</v>
      </c>
      <c r="EP11" s="156" cm="1">
        <f t="array" aca="1" ref="EP11" ca="1">INDEX(PosEffects_SEA,$A11,MATCH(EP$6,$D$6:$BB$6,0)+2)</f>
        <v>0</v>
      </c>
      <c r="EQ11" s="156" cm="1">
        <f t="array" aca="1" ref="EQ11" ca="1">INDEX(PosEffects_SEA,$A11,MATCH(EQ$6,$D$6:$BB$6,0)+2)</f>
        <v>0</v>
      </c>
      <c r="ES11" s="194">
        <f t="shared" ca="1" si="35"/>
        <v>11.428571428571427</v>
      </c>
      <c r="ET11" s="194">
        <f t="shared" ca="1" si="35"/>
        <v>6.9387755102040805</v>
      </c>
      <c r="EU11" s="194">
        <f t="shared" ca="1" si="35"/>
        <v>7.8571428571428559</v>
      </c>
      <c r="EV11" s="194">
        <f t="shared" ca="1" si="35"/>
        <v>9.5238095238095219</v>
      </c>
    </row>
    <row r="12" spans="1:153" x14ac:dyDescent="0.25">
      <c r="A12" s="68">
        <v>5</v>
      </c>
      <c r="B12" s="271" cm="1">
        <f t="array" ref="B12">IF(A12&gt;NOptions_SEA,"",4*(A12-1)+1)</f>
        <v>17</v>
      </c>
      <c r="C12" s="249" cm="1">
        <f t="array" ref="C12">IF($B12="","",INDEX(Options_SEA,$B12))</f>
        <v>57</v>
      </c>
      <c r="D12" s="196" cm="1">
        <f t="array" aca="1" ref="D12" ca="1">IF($B12="","",INDEX(SEAOptionScores_Trans,$B12+MATCH(D$7,Stages,0)-1,MATCH(D$6,SEACats,0))-100)</f>
        <v>-95</v>
      </c>
      <c r="E12" s="196" cm="1">
        <f t="array" aca="1" ref="E12" ca="1">IF($B12="","",INDEX(SEAOptionScores_Trans,$B12+MATCH(E$7,Stages,0)-1,MATCH(D$6,SEACats,0))-100)</f>
        <v>-25</v>
      </c>
      <c r="F12" s="197">
        <f t="shared" ca="1" si="0"/>
        <v>-65</v>
      </c>
      <c r="G12" s="196" cm="1">
        <f t="array" aca="1" ref="G12" ca="1">IF($B12="","",INDEX(SEAOptionScores_Trans,$B12+MATCH(G$7,Stages,0)-1,MATCH(G$6,SEACats,0))-100)</f>
        <v>-50</v>
      </c>
      <c r="H12" s="196" cm="1">
        <f t="array" aca="1" ref="H12" ca="1">IF($B12="","",INDEX(SEAOptionScores_Trans,$B12+MATCH(H$7,Stages,0)-1,MATCH(G$6,SEACats,0))-100)</f>
        <v>0</v>
      </c>
      <c r="I12" s="197">
        <f t="shared" ca="1" si="1"/>
        <v>-28.571428571428569</v>
      </c>
      <c r="J12" s="196" cm="1">
        <f t="array" aca="1" ref="J12" ca="1">IF($B12="","",INDEX(SEAOptionScores_Trans,$B12+MATCH(J$7,Stages,0)-1,MATCH(J$6,SEACats,0))-100)</f>
        <v>-25</v>
      </c>
      <c r="K12" s="196" cm="1">
        <f t="array" aca="1" ref="K12" ca="1">IF($B12="","",INDEX(SEAOptionScores_Trans,$B12+MATCH(K$7,Stages,0)-1,MATCH(J$6,SEACats,0))-100)</f>
        <v>-50</v>
      </c>
      <c r="L12" s="197">
        <f t="shared" ca="1" si="2"/>
        <v>-35.714285714285715</v>
      </c>
      <c r="M12" s="196" cm="1">
        <f t="array" aca="1" ref="M12" ca="1">IF($B12="","",INDEX(SEAOptionScores_Trans,$B12+MATCH(M$7,Stages,0)-1,MATCH(M$6,SEACats,0))-100)</f>
        <v>-100</v>
      </c>
      <c r="N12" s="196" cm="1">
        <f t="array" aca="1" ref="N12" ca="1">IF($B12="","",INDEX(SEAOptionScores_Trans,$B12+MATCH(N$7,Stages,0)-1,MATCH(M$6,SEACats,0))-100)</f>
        <v>0</v>
      </c>
      <c r="O12" s="197">
        <f t="shared" ca="1" si="3"/>
        <v>-57.142857142857139</v>
      </c>
      <c r="P12" s="196" cm="1">
        <f t="array" aca="1" ref="P12" ca="1">IF($B12="","",INDEX(SEAOptionScores_Trans,$B12+MATCH(P$7,Stages,0)-1,MATCH(P$6,SEACats,0))-100)</f>
        <v>0</v>
      </c>
      <c r="Q12" s="196" cm="1">
        <f t="array" aca="1" ref="Q12" ca="1">IF($B12="","",INDEX(SEAOptionScores_Trans,$B12+MATCH(Q$7,Stages,0)-1,MATCH(P$6,SEACats,0))-100)</f>
        <v>-25</v>
      </c>
      <c r="R12" s="197">
        <f t="shared" ca="1" si="4"/>
        <v>-10.714285714285715</v>
      </c>
      <c r="S12" s="196" cm="1">
        <f t="array" aca="1" ref="S12" ca="1">IF($B12="","",INDEX(SEAOptionScores_Trans,$B12+MATCH(S$7,Stages,0)-1,MATCH(S$6,SEACats,0))-100)</f>
        <v>-25</v>
      </c>
      <c r="T12" s="196" cm="1">
        <f t="array" aca="1" ref="T12" ca="1">IF($B12="","",INDEX(SEAOptionScores_Trans,$B12+MATCH(T$7,Stages,0)-1,MATCH(S$6,SEACats,0))-100)</f>
        <v>-25</v>
      </c>
      <c r="U12" s="197">
        <f t="shared" ca="1" si="5"/>
        <v>-25</v>
      </c>
      <c r="V12" s="196" cm="1">
        <f t="array" aca="1" ref="V12" ca="1">IF($B12="","",INDEX(SEAOptionScores_Trans,$B12+MATCH(V$7,Stages,0)-1,MATCH(V$6,SEACats,0))-100)</f>
        <v>-50</v>
      </c>
      <c r="W12" s="196" cm="1">
        <f t="array" aca="1" ref="W12" ca="1">IF($B12="","",INDEX(SEAOptionScores_Trans,$B12+MATCH(W$7,Stages,0)-1,MATCH(V$6,SEACats,0))-100)</f>
        <v>0</v>
      </c>
      <c r="X12" s="197">
        <f t="shared" ca="1" si="6"/>
        <v>-28.571428571428569</v>
      </c>
      <c r="Y12" s="196" cm="1">
        <f t="array" aca="1" ref="Y12" ca="1">IF($B12="","",INDEX(SEAOptionScores_Trans,$B12+MATCH(Y$7,Stages,0)-1,MATCH(Y$6,SEACats,0))-100)</f>
        <v>-20</v>
      </c>
      <c r="Z12" s="196" cm="1">
        <f t="array" aca="1" ref="Z12" ca="1">IF($B12="","",INDEX(SEAOptionScores_Trans,$B12+MATCH(Z$7,Stages,0)-1,MATCH(Y$6,SEACats,0))-100)</f>
        <v>0</v>
      </c>
      <c r="AA12" s="197">
        <f t="shared" ca="1" si="7"/>
        <v>-11.428571428571427</v>
      </c>
      <c r="AB12" s="196" cm="1">
        <f t="array" aca="1" ref="AB12" ca="1">IF($B12="","",INDEX(SEAOptionScores_Trans,$B12+MATCH(AB$7,Stages,0)-1,MATCH(AB$6,SEACats,0))-100)</f>
        <v>-95</v>
      </c>
      <c r="AC12" s="196" cm="1">
        <f t="array" aca="1" ref="AC12" ca="1">IF($B12="","",INDEX(SEAOptionScores_Trans,$B12+MATCH(AC$7,Stages,0)-1,MATCH(AB$6,SEACats,0))-100)</f>
        <v>-45</v>
      </c>
      <c r="AD12" s="197">
        <f t="shared" ca="1" si="8"/>
        <v>-73.571428571428569</v>
      </c>
      <c r="AE12" s="196" cm="1">
        <f t="array" aca="1" ref="AE12" ca="1">IF($B12="","",INDEX(SEAOptionScores_Trans,$B12+MATCH(AE$7,Stages,0)-1,MATCH(AE$6,SEACats,0))-100)</f>
        <v>0</v>
      </c>
      <c r="AF12" s="196" cm="1">
        <f t="array" aca="1" ref="AF12" ca="1">IF($B12="","",INDEX(SEAOptionScores_Trans,$B12+MATCH(AF$7,Stages,0)-1,MATCH(AE$6,SEACats,0))-100)</f>
        <v>0</v>
      </c>
      <c r="AG12" s="197">
        <f t="shared" ca="1" si="9"/>
        <v>0</v>
      </c>
      <c r="AH12" s="196" cm="1">
        <f t="array" aca="1" ref="AH12" ca="1">IF($B12="","",INDEX(SEAOptionScores_Trans,$B12+MATCH(AH$7,Stages,0)-1,MATCH(AH$6,SEACats,0))-100)</f>
        <v>0</v>
      </c>
      <c r="AI12" s="196" cm="1">
        <f t="array" aca="1" ref="AI12" ca="1">IF($B12="","",INDEX(SEAOptionScores_Trans,$B12+MATCH(AI$7,Stages,0)-1,MATCH(AH$6,SEACats,0))-100)</f>
        <v>0</v>
      </c>
      <c r="AJ12" s="197">
        <f t="shared" ca="1" si="10"/>
        <v>0</v>
      </c>
      <c r="AK12" s="196" cm="1">
        <f t="array" aca="1" ref="AK12" ca="1">IF($B12="","",INDEX(SEAOptionScores_Trans,$B12+MATCH(AK$7,Stages,0)-1,MATCH(AK$6,SEACats,0))-100)</f>
        <v>-25</v>
      </c>
      <c r="AL12" s="196" cm="1">
        <f t="array" aca="1" ref="AL12" ca="1">IF($B12="","",INDEX(SEAOptionScores_Trans,$B12+MATCH(AL$7,Stages,0)-1,MATCH(AK$6,SEACats,0))-100)</f>
        <v>0</v>
      </c>
      <c r="AM12" s="197">
        <f t="shared" ca="1" si="11"/>
        <v>-14.285714285714285</v>
      </c>
      <c r="AN12" s="196" cm="1">
        <f t="array" aca="1" ref="AN12" ca="1">IF($B12="","",INDEX(SEAOptionScores_Trans,$B12+MATCH(AN$7,Stages,0)-1,MATCH(AN$6,SEACats,0))-100)</f>
        <v>-25</v>
      </c>
      <c r="AO12" s="196" cm="1">
        <f t="array" aca="1" ref="AO12" ca="1">IF($B12="","",INDEX(SEAOptionScores_Trans,$B12+MATCH(AO$7,Stages,0)-1,MATCH(AN$6,SEACats,0))-100)</f>
        <v>0</v>
      </c>
      <c r="AP12" s="197">
        <f t="shared" ca="1" si="12"/>
        <v>-14.285714285714285</v>
      </c>
      <c r="AQ12" s="196" cm="1">
        <f t="array" aca="1" ref="AQ12" ca="1">IF($B12="","",INDEX(SEAOptionScores_Trans,$B12+MATCH(AQ$7,Stages,0)-1,MATCH(AQ$6,SEACats,0))-100)</f>
        <v>0</v>
      </c>
      <c r="AR12" s="196" cm="1">
        <f t="array" aca="1" ref="AR12" ca="1">IF($B12="","",INDEX(SEAOptionScores_Trans,$B12+MATCH(AR$7,Stages,0)-1,MATCH(AQ$6,SEACats,0))-100)</f>
        <v>0</v>
      </c>
      <c r="AS12" s="197">
        <f t="shared" ca="1" si="13"/>
        <v>0</v>
      </c>
      <c r="AT12" s="196" cm="1">
        <f t="array" aca="1" ref="AT12" ca="1">IF($B12="","",INDEX(SEAOptionScores_Trans,$B12+MATCH(AT$7,Stages,0)-1,MATCH(AT$6,SEACats,0))-100)</f>
        <v>-45</v>
      </c>
      <c r="AU12" s="196" cm="1">
        <f t="array" aca="1" ref="AU12" ca="1">IF($B12="","",INDEX(SEAOptionScores_Trans,$B12+MATCH(AU$7,Stages,0)-1,MATCH(AT$6,SEACats,0))-100)</f>
        <v>-45</v>
      </c>
      <c r="AV12" s="197">
        <f t="shared" ca="1" si="14"/>
        <v>-45</v>
      </c>
      <c r="AW12" s="196" cm="1">
        <f t="array" aca="1" ref="AW12" ca="1">IF($B12="","",INDEX(SEAOptionScores_Trans,$B12+MATCH(AW$7,Stages,0)-1,MATCH(AW$6,SEACats,0))-100)</f>
        <v>-100</v>
      </c>
      <c r="AX12" s="196" cm="1">
        <f t="array" aca="1" ref="AX12" ca="1">IF($B12="","",INDEX(SEAOptionScores_Trans,$B12+MATCH(AX$7,Stages,0)-1,MATCH(AW$6,SEACats,0))-100)</f>
        <v>0</v>
      </c>
      <c r="AY12" s="197">
        <f t="shared" ca="1" si="15"/>
        <v>-57.142857142857139</v>
      </c>
      <c r="AZ12" s="196" cm="1">
        <f t="array" aca="1" ref="AZ12" ca="1">IF($B12="","",INDEX(SEAOptionScores_Trans,$B12+MATCH(AZ$7,Stages,0)-1,MATCH(AZ$6,SEACats,0))-100)</f>
        <v>-25</v>
      </c>
      <c r="BA12" s="196" cm="1">
        <f t="array" aca="1" ref="BA12" ca="1">IF($B12="","",INDEX(SEAOptionScores_Trans,$B12+MATCH(BA$7,Stages,0)-1,MATCH(AZ$6,SEACats,0))-100)</f>
        <v>0</v>
      </c>
      <c r="BB12" s="197">
        <f t="shared" ca="1" si="16"/>
        <v>-14.285714285714285</v>
      </c>
      <c r="BD12" s="156" cm="1">
        <f t="array" aca="1" ref="BD12" ca="1">INDEX(NegEffects_SEA,$A12,MATCH(BD$6,$D$6:$BB$6,0)+2)</f>
        <v>-65</v>
      </c>
      <c r="BE12" s="156" cm="1">
        <f t="array" aca="1" ref="BE12" ca="1">INDEX(NegEffects_SEA,$A12,MATCH(BE$6,$D$6:$BB$6,0)+2)</f>
        <v>-28.571428571428569</v>
      </c>
      <c r="BF12" s="156" cm="1">
        <f t="array" aca="1" ref="BF12" ca="1">INDEX(NegEffects_SEA,$A12,MATCH(BF$6,$D$6:$BB$6,0)+2)</f>
        <v>-35.714285714285715</v>
      </c>
      <c r="BG12" s="156" cm="1">
        <f t="array" aca="1" ref="BG12" ca="1">INDEX(NegEffects_SEA,$A12,MATCH(BG$6,$D$6:$BB$6,0)+2)</f>
        <v>-57.142857142857139</v>
      </c>
      <c r="BH12" s="156" cm="1">
        <f t="array" aca="1" ref="BH12" ca="1">INDEX(NegEffects_SEA,$A12,MATCH(BH$6,$D$6:$BB$6,0)+2)</f>
        <v>-10.714285714285715</v>
      </c>
      <c r="BI12" s="156" cm="1">
        <f t="array" aca="1" ref="BI12" ca="1">INDEX(NegEffects_SEA,$A12,MATCH(BI$6,$D$6:$BB$6,0)+2)</f>
        <v>-25</v>
      </c>
      <c r="BJ12" s="156" cm="1">
        <f t="array" aca="1" ref="BJ12" ca="1">INDEX(NegEffects_SEA,$A12,MATCH(BJ$6,$D$6:$BB$6,0)+2)</f>
        <v>-28.571428571428569</v>
      </c>
      <c r="BK12" s="156" cm="1">
        <f t="array" aca="1" ref="BK12" ca="1">INDEX(NegEffects_SEA,$A12,MATCH(BK$6,$D$6:$BB$6,0)+2)</f>
        <v>-11.428571428571427</v>
      </c>
      <c r="BL12" s="156" cm="1">
        <f t="array" aca="1" ref="BL12" ca="1">INDEX(NegEffects_SEA,$A12,MATCH(BL$6,$D$6:$BB$6,0)+2)</f>
        <v>-73.571428571428569</v>
      </c>
      <c r="BM12" s="156" cm="1">
        <f t="array" aca="1" ref="BM12" ca="1">INDEX(NegEffects_SEA,$A12,MATCH(BM$6,$D$6:$BB$6,0)+2)</f>
        <v>0</v>
      </c>
      <c r="BN12" s="156" cm="1">
        <f t="array" aca="1" ref="BN12" ca="1">INDEX(NegEffects_SEA,$A12,MATCH(BN$6,$D$6:$BB$6,0)+2)</f>
        <v>0</v>
      </c>
      <c r="BO12" s="156" cm="1">
        <f t="array" aca="1" ref="BO12" ca="1">INDEX(NegEffects_SEA,$A12,MATCH(BO$6,$D$6:$BB$6,0)+2)</f>
        <v>-14.285714285714285</v>
      </c>
      <c r="BP12" s="156" cm="1">
        <f t="array" aca="1" ref="BP12" ca="1">INDEX(NegEffects_SEA,$A12,MATCH(BP$6,$D$6:$BB$6,0)+2)</f>
        <v>-14.285714285714285</v>
      </c>
      <c r="BQ12" s="156" cm="1">
        <f t="array" aca="1" ref="BQ12" ca="1">INDEX(NegEffects_SEA,$A12,MATCH(BQ$6,$D$6:$BB$6,0)+2)</f>
        <v>0</v>
      </c>
      <c r="BR12" s="156" cm="1">
        <f t="array" aca="1" ref="BR12" ca="1">INDEX(NegEffects_SEA,$A12,MATCH(BR$6,$D$6:$BB$6,0)+2)</f>
        <v>-45</v>
      </c>
      <c r="BS12" s="156" cm="1">
        <f t="array" aca="1" ref="BS12" ca="1">INDEX(NegEffects_SEA,$A12,MATCH(BS$6,$D$6:$BB$6,0)+2)</f>
        <v>-57.142857142857139</v>
      </c>
      <c r="BT12" s="156" cm="1">
        <f t="array" aca="1" ref="BT12" ca="1">INDEX(NegEffects_SEA,$A12,MATCH(BT$6,$D$6:$BB$6,0)+2)</f>
        <v>-14.285714285714285</v>
      </c>
      <c r="BV12" s="194">
        <f t="shared" ca="1" si="17"/>
        <v>-28.571428571428569</v>
      </c>
      <c r="BW12" s="194">
        <f t="shared" ca="1" si="17"/>
        <v>-15.918367346938776</v>
      </c>
      <c r="BX12" s="194">
        <f t="shared" ca="1" si="17"/>
        <v>-46.285714285714285</v>
      </c>
      <c r="BY12" s="194">
        <f t="shared" ca="1" si="17"/>
        <v>-11.904761904761903</v>
      </c>
      <c r="CA12" s="196" cm="1">
        <f t="array" aca="1" ref="CA12" ca="1">IF($B12="","",INDEX(SEAOptionScores_Trans,$B12+MATCH(CA$7,Stages,0)-1,MATCH(CA$6,SEACats,0)))</f>
        <v>0</v>
      </c>
      <c r="CB12" s="196" cm="1">
        <f t="array" aca="1" ref="CB12" ca="1">IF($B12="","",INDEX(SEAOptionScores_Trans,$B12+MATCH(CB$7,Stages,0)-1,MATCH(CA$6,SEACats,0)))</f>
        <v>0</v>
      </c>
      <c r="CC12" s="197">
        <f t="shared" ca="1" si="18"/>
        <v>0</v>
      </c>
      <c r="CD12" s="196" cm="1">
        <f t="array" aca="1" ref="CD12" ca="1">IF($B12="","",INDEX(SEAOptionScores_Trans,$B12+MATCH(CD$7,Stages,0)-1,MATCH(CD$6,SEACats,0)))</f>
        <v>0</v>
      </c>
      <c r="CE12" s="196" cm="1">
        <f t="array" aca="1" ref="CE12" ca="1">IF($B12="","",INDEX(SEAOptionScores_Trans,$B12+MATCH(CE$7,Stages,0)-1,MATCH(CD$6,SEACats,0)))</f>
        <v>25</v>
      </c>
      <c r="CF12" s="197">
        <f t="shared" ca="1" si="19"/>
        <v>14.285714285714285</v>
      </c>
      <c r="CG12" s="196" cm="1">
        <f t="array" aca="1" ref="CG12" ca="1">IF($B12="","",INDEX(SEAOptionScores_Trans,$B12+MATCH(CG$7,Stages,0)-1,MATCH(CG$6,SEACats,0)))</f>
        <v>0</v>
      </c>
      <c r="CH12" s="196" cm="1">
        <f t="array" aca="1" ref="CH12" ca="1">IF($B12="","",INDEX(SEAOptionScores_Trans,$B12+MATCH(CH$7,Stages,0)-1,MATCH(CG$6,SEACats,0)))</f>
        <v>0</v>
      </c>
      <c r="CI12" s="197">
        <f t="shared" ca="1" si="20"/>
        <v>0</v>
      </c>
      <c r="CJ12" s="196" cm="1">
        <f t="array" aca="1" ref="CJ12" ca="1">IF($B12="","",INDEX(SEAOptionScores_Trans,$B12+MATCH(CJ$7,Stages,0)-1,MATCH(CJ$6,SEACats,0)))</f>
        <v>0</v>
      </c>
      <c r="CK12" s="196" cm="1">
        <f t="array" aca="1" ref="CK12" ca="1">IF($B12="","",INDEX(SEAOptionScores_Trans,$B12+MATCH(CK$7,Stages,0)-1,MATCH(CJ$6,SEACats,0)))</f>
        <v>0</v>
      </c>
      <c r="CL12" s="197">
        <f t="shared" ca="1" si="21"/>
        <v>0</v>
      </c>
      <c r="CM12" s="196" cm="1">
        <f t="array" aca="1" ref="CM12" ca="1">IF($B12="","",INDEX(SEAOptionScores_Trans,$B12+MATCH(CM$7,Stages,0)-1,MATCH(CM$6,SEACats,0)))</f>
        <v>0</v>
      </c>
      <c r="CN12" s="196" cm="1">
        <f t="array" aca="1" ref="CN12" ca="1">IF($B12="","",INDEX(SEAOptionScores_Trans,$B12+MATCH(CN$7,Stages,0)-1,MATCH(CM$6,SEACats,0)))</f>
        <v>0</v>
      </c>
      <c r="CO12" s="197">
        <f t="shared" ca="1" si="22"/>
        <v>0</v>
      </c>
      <c r="CP12" s="196" cm="1">
        <f t="array" aca="1" ref="CP12" ca="1">IF($B12="","",INDEX(SEAOptionScores_Trans,$B12+MATCH(CP$7,Stages,0)-1,MATCH(CP$6,SEACats,0)))</f>
        <v>0</v>
      </c>
      <c r="CQ12" s="196" cm="1">
        <f t="array" aca="1" ref="CQ12" ca="1">IF($B12="","",INDEX(SEAOptionScores_Trans,$B12+MATCH(CQ$7,Stages,0)-1,MATCH(CP$6,SEACats,0)))</f>
        <v>0</v>
      </c>
      <c r="CR12" s="197">
        <f t="shared" ca="1" si="23"/>
        <v>0</v>
      </c>
      <c r="CS12" s="196" cm="1">
        <f t="array" aca="1" ref="CS12" ca="1">IF($B12="","",INDEX(SEAOptionScores_Trans,$B12+MATCH(CS$7,Stages,0)-1,MATCH(CS$6,SEACats,0)))</f>
        <v>0</v>
      </c>
      <c r="CT12" s="196" cm="1">
        <f t="array" aca="1" ref="CT12" ca="1">IF($B12="","",INDEX(SEAOptionScores_Trans,$B12+MATCH(CT$7,Stages,0)-1,MATCH(CS$6,SEACats,0)))</f>
        <v>50</v>
      </c>
      <c r="CU12" s="197">
        <f t="shared" ca="1" si="24"/>
        <v>28.571428571428569</v>
      </c>
      <c r="CV12" s="196" cm="1">
        <f t="array" aca="1" ref="CV12" ca="1">IF($B12="","",INDEX(SEAOptionScores_Trans,$B12+MATCH(CV$7,Stages,0)-1,MATCH(CV$6,SEACats,0)))</f>
        <v>0</v>
      </c>
      <c r="CW12" s="196" cm="1">
        <f t="array" aca="1" ref="CW12" ca="1">IF($B12="","",INDEX(SEAOptionScores_Trans,$B12+MATCH(CW$7,Stages,0)-1,MATCH(CV$6,SEACats,0)))</f>
        <v>0</v>
      </c>
      <c r="CX12" s="197">
        <f t="shared" ca="1" si="25"/>
        <v>0</v>
      </c>
      <c r="CY12" s="196" cm="1">
        <f t="array" aca="1" ref="CY12" ca="1">IF($B12="","",INDEX(SEAOptionScores_Trans,$B12+MATCH(CY$7,Stages,0)-1,MATCH(CY$6,SEACats,0)))</f>
        <v>0</v>
      </c>
      <c r="CZ12" s="196" cm="1">
        <f t="array" aca="1" ref="CZ12" ca="1">IF($B12="","",INDEX(SEAOptionScores_Trans,$B12+MATCH(CZ$7,Stages,0)-1,MATCH(CY$6,SEACats,0)))</f>
        <v>0</v>
      </c>
      <c r="DA12" s="197">
        <f t="shared" ca="1" si="26"/>
        <v>0</v>
      </c>
      <c r="DB12" s="196" cm="1">
        <f t="array" aca="1" ref="DB12" ca="1">IF($B12="","",INDEX(SEAOptionScores_Trans,$B12+MATCH(DB$7,Stages,0)-1,MATCH(DB$6,SEACats,0)))</f>
        <v>0</v>
      </c>
      <c r="DC12" s="196" cm="1">
        <f t="array" aca="1" ref="DC12" ca="1">IF($B12="","",INDEX(SEAOptionScores_Trans,$B12+MATCH(DC$7,Stages,0)-1,MATCH(DB$6,SEACats,0)))</f>
        <v>25</v>
      </c>
      <c r="DD12" s="197">
        <f t="shared" ca="1" si="27"/>
        <v>14.285714285714285</v>
      </c>
      <c r="DE12" s="196" cm="1">
        <f t="array" aca="1" ref="DE12" ca="1">IF($B12="","",INDEX(SEAOptionScores_Trans,$B12+MATCH(DE$7,Stages,0)-1,MATCH(DE$6,SEACats,0)))</f>
        <v>45</v>
      </c>
      <c r="DF12" s="196" cm="1">
        <f t="array" aca="1" ref="DF12" ca="1">IF($B12="","",INDEX(SEAOptionScores_Trans,$B12+MATCH(DF$7,Stages,0)-1,MATCH(DE$6,SEACats,0)))</f>
        <v>50</v>
      </c>
      <c r="DG12" s="197">
        <f t="shared" ca="1" si="28"/>
        <v>47.857142857142854</v>
      </c>
      <c r="DH12" s="196" cm="1">
        <f t="array" aca="1" ref="DH12" ca="1">IF($B12="","",INDEX(SEAOptionScores_Trans,$B12+MATCH(DH$7,Stages,0)-1,MATCH(DH$6,SEACats,0)))</f>
        <v>0</v>
      </c>
      <c r="DI12" s="196" cm="1">
        <f t="array" aca="1" ref="DI12" ca="1">IF($B12="","",INDEX(SEAOptionScores_Trans,$B12+MATCH(DI$7,Stages,0)-1,MATCH(DH$6,SEACats,0)))</f>
        <v>0</v>
      </c>
      <c r="DJ12" s="197">
        <f t="shared" ca="1" si="29"/>
        <v>0</v>
      </c>
      <c r="DK12" s="196" cm="1">
        <f t="array" aca="1" ref="DK12" ca="1">IF($B12="","",INDEX(SEAOptionScores_Trans,$B12+MATCH(DK$7,Stages,0)-1,MATCH(DK$6,SEACats,0)))</f>
        <v>0</v>
      </c>
      <c r="DL12" s="196" cm="1">
        <f t="array" aca="1" ref="DL12" ca="1">IF($B12="","",INDEX(SEAOptionScores_Trans,$B12+MATCH(DL$7,Stages,0)-1,MATCH(DK$6,SEACats,0)))</f>
        <v>50</v>
      </c>
      <c r="DM12" s="197">
        <f t="shared" ca="1" si="30"/>
        <v>28.571428571428569</v>
      </c>
      <c r="DN12" s="196" cm="1">
        <f t="array" aca="1" ref="DN12" ca="1">IF($B12="","",INDEX(SEAOptionScores_Trans,$B12+MATCH(DN$7,Stages,0)-1,MATCH(DN$6,SEACats,0)))</f>
        <v>0</v>
      </c>
      <c r="DO12" s="196" cm="1">
        <f t="array" aca="1" ref="DO12" ca="1">IF($B12="","",INDEX(SEAOptionScores_Trans,$B12+MATCH(DO$7,Stages,0)-1,MATCH(DN$6,SEACats,0)))</f>
        <v>50</v>
      </c>
      <c r="DP12" s="197">
        <f t="shared" ca="1" si="31"/>
        <v>28.571428571428569</v>
      </c>
      <c r="DQ12" s="196" cm="1">
        <f t="array" aca="1" ref="DQ12" ca="1">IF($B12="","",INDEX(SEAOptionScores_Trans,$B12+MATCH(DQ$7,Stages,0)-1,MATCH(DQ$6,SEACats,0)))</f>
        <v>0</v>
      </c>
      <c r="DR12" s="196" cm="1">
        <f t="array" aca="1" ref="DR12" ca="1">IF($B12="","",INDEX(SEAOptionScores_Trans,$B12+MATCH(DR$7,Stages,0)-1,MATCH(DQ$6,SEACats,0)))</f>
        <v>0</v>
      </c>
      <c r="DS12" s="197">
        <f t="shared" ca="1" si="32"/>
        <v>0</v>
      </c>
      <c r="DT12" s="196" cm="1">
        <f t="array" aca="1" ref="DT12" ca="1">IF($B12="","",INDEX(SEAOptionScores_Trans,$B12+MATCH(DT$7,Stages,0)-1,MATCH(DT$6,SEACats,0)))</f>
        <v>0</v>
      </c>
      <c r="DU12" s="196" cm="1">
        <f t="array" aca="1" ref="DU12" ca="1">IF($B12="","",INDEX(SEAOptionScores_Trans,$B12+MATCH(DU$7,Stages,0)-1,MATCH(DT$6,SEACats,0)))</f>
        <v>0</v>
      </c>
      <c r="DV12" s="197">
        <f t="shared" ca="1" si="33"/>
        <v>0</v>
      </c>
      <c r="DW12" s="196" cm="1">
        <f t="array" aca="1" ref="DW12" ca="1">IF($B12="","",INDEX(SEAOptionScores_Trans,$B12+MATCH(DW$7,Stages,0)-1,MATCH(DW$6,SEACats,0)))</f>
        <v>0</v>
      </c>
      <c r="DX12" s="196" cm="1">
        <f t="array" aca="1" ref="DX12" ca="1">IF($B12="","",INDEX(SEAOptionScores_Trans,$B12+MATCH(DX$7,Stages,0)-1,MATCH(DW$6,SEACats,0)))</f>
        <v>0</v>
      </c>
      <c r="DY12" s="197">
        <f t="shared" ca="1" si="34"/>
        <v>0</v>
      </c>
      <c r="EA12" s="156" cm="1">
        <f t="array" aca="1" ref="EA12" ca="1">INDEX(PosEffects_SEA,$A12,MATCH(EA$6,$D$6:$BB$6,0)+2)</f>
        <v>0</v>
      </c>
      <c r="EB12" s="156" cm="1">
        <f t="array" aca="1" ref="EB12" ca="1">INDEX(PosEffects_SEA,$A12,MATCH(EB$6,$D$6:$BB$6,0)+2)</f>
        <v>14.285714285714285</v>
      </c>
      <c r="EC12" s="156" cm="1">
        <f t="array" aca="1" ref="EC12" ca="1">INDEX(PosEffects_SEA,$A12,MATCH(EC$6,$D$6:$BB$6,0)+2)</f>
        <v>0</v>
      </c>
      <c r="ED12" s="156" cm="1">
        <f t="array" aca="1" ref="ED12" ca="1">INDEX(PosEffects_SEA,$A12,MATCH(ED$6,$D$6:$BB$6,0)+2)</f>
        <v>0</v>
      </c>
      <c r="EE12" s="156" cm="1">
        <f t="array" aca="1" ref="EE12" ca="1">INDEX(PosEffects_SEA,$A12,MATCH(EE$6,$D$6:$BB$6,0)+2)</f>
        <v>0</v>
      </c>
      <c r="EF12" s="156" cm="1">
        <f t="array" aca="1" ref="EF12" ca="1">INDEX(PosEffects_SEA,$A12,MATCH(EF$6,$D$6:$BB$6,0)+2)</f>
        <v>0</v>
      </c>
      <c r="EG12" s="156" cm="1">
        <f t="array" aca="1" ref="EG12" ca="1">INDEX(PosEffects_SEA,$A12,MATCH(EG$6,$D$6:$BB$6,0)+2)</f>
        <v>28.571428571428569</v>
      </c>
      <c r="EH12" s="156" cm="1">
        <f t="array" aca="1" ref="EH12" ca="1">INDEX(PosEffects_SEA,$A12,MATCH(EH$6,$D$6:$BB$6,0)+2)</f>
        <v>0</v>
      </c>
      <c r="EI12" s="156" cm="1">
        <f t="array" aca="1" ref="EI12" ca="1">INDEX(PosEffects_SEA,$A12,MATCH(EI$6,$D$6:$BB$6,0)+2)</f>
        <v>0</v>
      </c>
      <c r="EJ12" s="156" cm="1">
        <f t="array" aca="1" ref="EJ12" ca="1">INDEX(PosEffects_SEA,$A12,MATCH(EJ$6,$D$6:$BB$6,0)+2)</f>
        <v>14.285714285714285</v>
      </c>
      <c r="EK12" s="156" cm="1">
        <f t="array" aca="1" ref="EK12" ca="1">INDEX(PosEffects_SEA,$A12,MATCH(EK$6,$D$6:$BB$6,0)+2)</f>
        <v>47.857142857142854</v>
      </c>
      <c r="EL12" s="156" cm="1">
        <f t="array" aca="1" ref="EL12" ca="1">INDEX(PosEffects_SEA,$A12,MATCH(EL$6,$D$6:$BB$6,0)+2)</f>
        <v>0</v>
      </c>
      <c r="EM12" s="156" cm="1">
        <f t="array" aca="1" ref="EM12" ca="1">INDEX(PosEffects_SEA,$A12,MATCH(EM$6,$D$6:$BB$6,0)+2)</f>
        <v>28.571428571428569</v>
      </c>
      <c r="EN12" s="156" cm="1">
        <f t="array" aca="1" ref="EN12" ca="1">INDEX(PosEffects_SEA,$A12,MATCH(EN$6,$D$6:$BB$6,0)+2)</f>
        <v>28.571428571428569</v>
      </c>
      <c r="EO12" s="156" cm="1">
        <f t="array" aca="1" ref="EO12" ca="1">INDEX(PosEffects_SEA,$A12,MATCH(EO$6,$D$6:$BB$6,0)+2)</f>
        <v>0</v>
      </c>
      <c r="EP12" s="156" cm="1">
        <f t="array" aca="1" ref="EP12" ca="1">INDEX(PosEffects_SEA,$A12,MATCH(EP$6,$D$6:$BB$6,0)+2)</f>
        <v>0</v>
      </c>
      <c r="EQ12" s="156" cm="1">
        <f t="array" aca="1" ref="EQ12" ca="1">INDEX(PosEffects_SEA,$A12,MATCH(EQ$6,$D$6:$BB$6,0)+2)</f>
        <v>0</v>
      </c>
      <c r="ES12" s="194">
        <f t="shared" ca="1" si="35"/>
        <v>28.571428571428569</v>
      </c>
      <c r="ET12" s="194">
        <f t="shared" ca="1" si="35"/>
        <v>12.959183673469386</v>
      </c>
      <c r="EU12" s="194">
        <f t="shared" ca="1" si="35"/>
        <v>2.8571428571428572</v>
      </c>
      <c r="EV12" s="194">
        <f t="shared" ca="1" si="35"/>
        <v>9.5238095238095237</v>
      </c>
    </row>
    <row r="13" spans="1:153" x14ac:dyDescent="0.25">
      <c r="A13" s="68">
        <v>6</v>
      </c>
      <c r="B13" s="271" cm="1">
        <f t="array" ref="B13">IF(A13&gt;NOptions_SEA,"",4*(A13-1)+1)</f>
        <v>21</v>
      </c>
      <c r="C13" s="249" cm="1">
        <f t="array" ref="C13">IF($B13="","",INDEX(Options_SEA,$B13))</f>
        <v>71</v>
      </c>
      <c r="D13" s="196" cm="1">
        <f t="array" aca="1" ref="D13" ca="1">IF($B13="","",INDEX(SEAOptionScores_Trans,$B13+MATCH(D$7,Stages,0)-1,MATCH(D$6,SEACats,0))-100)</f>
        <v>-25</v>
      </c>
      <c r="E13" s="196" cm="1">
        <f t="array" aca="1" ref="E13" ca="1">IF($B13="","",INDEX(SEAOptionScores_Trans,$B13+MATCH(E$7,Stages,0)-1,MATCH(D$6,SEACats,0))-100)</f>
        <v>-25</v>
      </c>
      <c r="F13" s="197">
        <f t="shared" ca="1" si="0"/>
        <v>-25</v>
      </c>
      <c r="G13" s="196" cm="1">
        <f t="array" aca="1" ref="G13" ca="1">IF($B13="","",INDEX(SEAOptionScores_Trans,$B13+MATCH(G$7,Stages,0)-1,MATCH(G$6,SEACats,0))-100)</f>
        <v>-50</v>
      </c>
      <c r="H13" s="196" cm="1">
        <f t="array" aca="1" ref="H13" ca="1">IF($B13="","",INDEX(SEAOptionScores_Trans,$B13+MATCH(H$7,Stages,0)-1,MATCH(G$6,SEACats,0))-100)</f>
        <v>0</v>
      </c>
      <c r="I13" s="197">
        <f t="shared" ca="1" si="1"/>
        <v>-28.571428571428569</v>
      </c>
      <c r="J13" s="196" cm="1">
        <f t="array" aca="1" ref="J13" ca="1">IF($B13="","",INDEX(SEAOptionScores_Trans,$B13+MATCH(J$7,Stages,0)-1,MATCH(J$6,SEACats,0))-100)</f>
        <v>-25</v>
      </c>
      <c r="K13" s="196" cm="1">
        <f t="array" aca="1" ref="K13" ca="1">IF($B13="","",INDEX(SEAOptionScores_Trans,$B13+MATCH(K$7,Stages,0)-1,MATCH(J$6,SEACats,0))-100)</f>
        <v>-25</v>
      </c>
      <c r="L13" s="197">
        <f t="shared" ca="1" si="2"/>
        <v>-25</v>
      </c>
      <c r="M13" s="196" cm="1">
        <f t="array" aca="1" ref="M13" ca="1">IF($B13="","",INDEX(SEAOptionScores_Trans,$B13+MATCH(M$7,Stages,0)-1,MATCH(M$6,SEACats,0))-100)</f>
        <v>-50</v>
      </c>
      <c r="N13" s="196" cm="1">
        <f t="array" aca="1" ref="N13" ca="1">IF($B13="","",INDEX(SEAOptionScores_Trans,$B13+MATCH(N$7,Stages,0)-1,MATCH(M$6,SEACats,0))-100)</f>
        <v>0</v>
      </c>
      <c r="O13" s="197">
        <f t="shared" ca="1" si="3"/>
        <v>-28.571428571428569</v>
      </c>
      <c r="P13" s="196" cm="1">
        <f t="array" aca="1" ref="P13" ca="1">IF($B13="","",INDEX(SEAOptionScores_Trans,$B13+MATCH(P$7,Stages,0)-1,MATCH(P$6,SEACats,0))-100)</f>
        <v>0</v>
      </c>
      <c r="Q13" s="196" cm="1">
        <f t="array" aca="1" ref="Q13" ca="1">IF($B13="","",INDEX(SEAOptionScores_Trans,$B13+MATCH(Q$7,Stages,0)-1,MATCH(P$6,SEACats,0))-100)</f>
        <v>-25</v>
      </c>
      <c r="R13" s="197">
        <f t="shared" ca="1" si="4"/>
        <v>-10.714285714285715</v>
      </c>
      <c r="S13" s="196" cm="1">
        <f t="array" aca="1" ref="S13" ca="1">IF($B13="","",INDEX(SEAOptionScores_Trans,$B13+MATCH(S$7,Stages,0)-1,MATCH(S$6,SEACats,0))-100)</f>
        <v>-25</v>
      </c>
      <c r="T13" s="196" cm="1">
        <f t="array" aca="1" ref="T13" ca="1">IF($B13="","",INDEX(SEAOptionScores_Trans,$B13+MATCH(T$7,Stages,0)-1,MATCH(S$6,SEACats,0))-100)</f>
        <v>-25</v>
      </c>
      <c r="U13" s="197">
        <f t="shared" ca="1" si="5"/>
        <v>-25</v>
      </c>
      <c r="V13" s="196" cm="1">
        <f t="array" aca="1" ref="V13" ca="1">IF($B13="","",INDEX(SEAOptionScores_Trans,$B13+MATCH(V$7,Stages,0)-1,MATCH(V$6,SEACats,0))-100)</f>
        <v>0</v>
      </c>
      <c r="W13" s="196" cm="1">
        <f t="array" aca="1" ref="W13" ca="1">IF($B13="","",INDEX(SEAOptionScores_Trans,$B13+MATCH(W$7,Stages,0)-1,MATCH(V$6,SEACats,0))-100)</f>
        <v>0</v>
      </c>
      <c r="X13" s="197">
        <f t="shared" ca="1" si="6"/>
        <v>0</v>
      </c>
      <c r="Y13" s="196" cm="1">
        <f t="array" aca="1" ref="Y13" ca="1">IF($B13="","",INDEX(SEAOptionScores_Trans,$B13+MATCH(Y$7,Stages,0)-1,MATCH(Y$6,SEACats,0))-100)</f>
        <v>-20</v>
      </c>
      <c r="Z13" s="196" cm="1">
        <f t="array" aca="1" ref="Z13" ca="1">IF($B13="","",INDEX(SEAOptionScores_Trans,$B13+MATCH(Z$7,Stages,0)-1,MATCH(Y$6,SEACats,0))-100)</f>
        <v>0</v>
      </c>
      <c r="AA13" s="197">
        <f t="shared" ca="1" si="7"/>
        <v>-11.428571428571427</v>
      </c>
      <c r="AB13" s="196" cm="1">
        <f t="array" aca="1" ref="AB13" ca="1">IF($B13="","",INDEX(SEAOptionScores_Trans,$B13+MATCH(AB$7,Stages,0)-1,MATCH(AB$6,SEACats,0))-100)</f>
        <v>-45</v>
      </c>
      <c r="AC13" s="196" cm="1">
        <f t="array" aca="1" ref="AC13" ca="1">IF($B13="","",INDEX(SEAOptionScores_Trans,$B13+MATCH(AC$7,Stages,0)-1,MATCH(AB$6,SEACats,0))-100)</f>
        <v>-45</v>
      </c>
      <c r="AD13" s="197">
        <f t="shared" ca="1" si="8"/>
        <v>-45</v>
      </c>
      <c r="AE13" s="196" cm="1">
        <f t="array" aca="1" ref="AE13" ca="1">IF($B13="","",INDEX(SEAOptionScores_Trans,$B13+MATCH(AE$7,Stages,0)-1,MATCH(AE$6,SEACats,0))-100)</f>
        <v>0</v>
      </c>
      <c r="AF13" s="196" cm="1">
        <f t="array" aca="1" ref="AF13" ca="1">IF($B13="","",INDEX(SEAOptionScores_Trans,$B13+MATCH(AF$7,Stages,0)-1,MATCH(AE$6,SEACats,0))-100)</f>
        <v>0</v>
      </c>
      <c r="AG13" s="197">
        <f t="shared" ca="1" si="9"/>
        <v>0</v>
      </c>
      <c r="AH13" s="196" cm="1">
        <f t="array" aca="1" ref="AH13" ca="1">IF($B13="","",INDEX(SEAOptionScores_Trans,$B13+MATCH(AH$7,Stages,0)-1,MATCH(AH$6,SEACats,0))-100)</f>
        <v>0</v>
      </c>
      <c r="AI13" s="196" cm="1">
        <f t="array" aca="1" ref="AI13" ca="1">IF($B13="","",INDEX(SEAOptionScores_Trans,$B13+MATCH(AI$7,Stages,0)-1,MATCH(AH$6,SEACats,0))-100)</f>
        <v>0</v>
      </c>
      <c r="AJ13" s="197">
        <f t="shared" ca="1" si="10"/>
        <v>0</v>
      </c>
      <c r="AK13" s="196" cm="1">
        <f t="array" aca="1" ref="AK13" ca="1">IF($B13="","",INDEX(SEAOptionScores_Trans,$B13+MATCH(AK$7,Stages,0)-1,MATCH(AK$6,SEACats,0))-100)</f>
        <v>-25</v>
      </c>
      <c r="AL13" s="196" cm="1">
        <f t="array" aca="1" ref="AL13" ca="1">IF($B13="","",INDEX(SEAOptionScores_Trans,$B13+MATCH(AL$7,Stages,0)-1,MATCH(AK$6,SEACats,0))-100)</f>
        <v>0</v>
      </c>
      <c r="AM13" s="197">
        <f t="shared" ca="1" si="11"/>
        <v>-14.285714285714285</v>
      </c>
      <c r="AN13" s="196" cm="1">
        <f t="array" aca="1" ref="AN13" ca="1">IF($B13="","",INDEX(SEAOptionScores_Trans,$B13+MATCH(AN$7,Stages,0)-1,MATCH(AN$6,SEACats,0))-100)</f>
        <v>-25</v>
      </c>
      <c r="AO13" s="196" cm="1">
        <f t="array" aca="1" ref="AO13" ca="1">IF($B13="","",INDEX(SEAOptionScores_Trans,$B13+MATCH(AO$7,Stages,0)-1,MATCH(AN$6,SEACats,0))-100)</f>
        <v>0</v>
      </c>
      <c r="AP13" s="197">
        <f t="shared" ca="1" si="12"/>
        <v>-14.285714285714285</v>
      </c>
      <c r="AQ13" s="196" cm="1">
        <f t="array" aca="1" ref="AQ13" ca="1">IF($B13="","",INDEX(SEAOptionScores_Trans,$B13+MATCH(AQ$7,Stages,0)-1,MATCH(AQ$6,SEACats,0))-100)</f>
        <v>0</v>
      </c>
      <c r="AR13" s="196" cm="1">
        <f t="array" aca="1" ref="AR13" ca="1">IF($B13="","",INDEX(SEAOptionScores_Trans,$B13+MATCH(AR$7,Stages,0)-1,MATCH(AQ$6,SEACats,0))-100)</f>
        <v>0</v>
      </c>
      <c r="AS13" s="197">
        <f t="shared" ca="1" si="13"/>
        <v>0</v>
      </c>
      <c r="AT13" s="196" cm="1">
        <f t="array" aca="1" ref="AT13" ca="1">IF($B13="","",INDEX(SEAOptionScores_Trans,$B13+MATCH(AT$7,Stages,0)-1,MATCH(AT$6,SEACats,0))-100)</f>
        <v>-20</v>
      </c>
      <c r="AU13" s="196" cm="1">
        <f t="array" aca="1" ref="AU13" ca="1">IF($B13="","",INDEX(SEAOptionScores_Trans,$B13+MATCH(AU$7,Stages,0)-1,MATCH(AT$6,SEACats,0))-100)</f>
        <v>-20</v>
      </c>
      <c r="AV13" s="197">
        <f t="shared" ca="1" si="14"/>
        <v>-20</v>
      </c>
      <c r="AW13" s="196" cm="1">
        <f t="array" aca="1" ref="AW13" ca="1">IF($B13="","",INDEX(SEAOptionScores_Trans,$B13+MATCH(AW$7,Stages,0)-1,MATCH(AW$6,SEACats,0))-100)</f>
        <v>-100</v>
      </c>
      <c r="AX13" s="196" cm="1">
        <f t="array" aca="1" ref="AX13" ca="1">IF($B13="","",INDEX(SEAOptionScores_Trans,$B13+MATCH(AX$7,Stages,0)-1,MATCH(AW$6,SEACats,0))-100)</f>
        <v>0</v>
      </c>
      <c r="AY13" s="197">
        <f t="shared" ca="1" si="15"/>
        <v>-57.142857142857139</v>
      </c>
      <c r="AZ13" s="196" cm="1">
        <f t="array" aca="1" ref="AZ13" ca="1">IF($B13="","",INDEX(SEAOptionScores_Trans,$B13+MATCH(AZ$7,Stages,0)-1,MATCH(AZ$6,SEACats,0))-100)</f>
        <v>-25</v>
      </c>
      <c r="BA13" s="196" cm="1">
        <f t="array" aca="1" ref="BA13" ca="1">IF($B13="","",INDEX(SEAOptionScores_Trans,$B13+MATCH(BA$7,Stages,0)-1,MATCH(AZ$6,SEACats,0))-100)</f>
        <v>0</v>
      </c>
      <c r="BB13" s="197">
        <f t="shared" ca="1" si="16"/>
        <v>-14.285714285714285</v>
      </c>
      <c r="BD13" s="156" cm="1">
        <f t="array" aca="1" ref="BD13" ca="1">INDEX(NegEffects_SEA,$A13,MATCH(BD$6,$D$6:$BB$6,0)+2)</f>
        <v>-25</v>
      </c>
      <c r="BE13" s="156" cm="1">
        <f t="array" aca="1" ref="BE13" ca="1">INDEX(NegEffects_SEA,$A13,MATCH(BE$6,$D$6:$BB$6,0)+2)</f>
        <v>-28.571428571428569</v>
      </c>
      <c r="BF13" s="156" cm="1">
        <f t="array" aca="1" ref="BF13" ca="1">INDEX(NegEffects_SEA,$A13,MATCH(BF$6,$D$6:$BB$6,0)+2)</f>
        <v>-25</v>
      </c>
      <c r="BG13" s="156" cm="1">
        <f t="array" aca="1" ref="BG13" ca="1">INDEX(NegEffects_SEA,$A13,MATCH(BG$6,$D$6:$BB$6,0)+2)</f>
        <v>-28.571428571428569</v>
      </c>
      <c r="BH13" s="156" cm="1">
        <f t="array" aca="1" ref="BH13" ca="1">INDEX(NegEffects_SEA,$A13,MATCH(BH$6,$D$6:$BB$6,0)+2)</f>
        <v>-10.714285714285715</v>
      </c>
      <c r="BI13" s="156" cm="1">
        <f t="array" aca="1" ref="BI13" ca="1">INDEX(NegEffects_SEA,$A13,MATCH(BI$6,$D$6:$BB$6,0)+2)</f>
        <v>-25</v>
      </c>
      <c r="BJ13" s="156" cm="1">
        <f t="array" aca="1" ref="BJ13" ca="1">INDEX(NegEffects_SEA,$A13,MATCH(BJ$6,$D$6:$BB$6,0)+2)</f>
        <v>0</v>
      </c>
      <c r="BK13" s="156" cm="1">
        <f t="array" aca="1" ref="BK13" ca="1">INDEX(NegEffects_SEA,$A13,MATCH(BK$6,$D$6:$BB$6,0)+2)</f>
        <v>-11.428571428571427</v>
      </c>
      <c r="BL13" s="156" cm="1">
        <f t="array" aca="1" ref="BL13" ca="1">INDEX(NegEffects_SEA,$A13,MATCH(BL$6,$D$6:$BB$6,0)+2)</f>
        <v>-45</v>
      </c>
      <c r="BM13" s="156" cm="1">
        <f t="array" aca="1" ref="BM13" ca="1">INDEX(NegEffects_SEA,$A13,MATCH(BM$6,$D$6:$BB$6,0)+2)</f>
        <v>0</v>
      </c>
      <c r="BN13" s="156" cm="1">
        <f t="array" aca="1" ref="BN13" ca="1">INDEX(NegEffects_SEA,$A13,MATCH(BN$6,$D$6:$BB$6,0)+2)</f>
        <v>0</v>
      </c>
      <c r="BO13" s="156" cm="1">
        <f t="array" aca="1" ref="BO13" ca="1">INDEX(NegEffects_SEA,$A13,MATCH(BO$6,$D$6:$BB$6,0)+2)</f>
        <v>-14.285714285714285</v>
      </c>
      <c r="BP13" s="156" cm="1">
        <f t="array" aca="1" ref="BP13" ca="1">INDEX(NegEffects_SEA,$A13,MATCH(BP$6,$D$6:$BB$6,0)+2)</f>
        <v>-14.285714285714285</v>
      </c>
      <c r="BQ13" s="156" cm="1">
        <f t="array" aca="1" ref="BQ13" ca="1">INDEX(NegEffects_SEA,$A13,MATCH(BQ$6,$D$6:$BB$6,0)+2)</f>
        <v>0</v>
      </c>
      <c r="BR13" s="156" cm="1">
        <f t="array" aca="1" ref="BR13" ca="1">INDEX(NegEffects_SEA,$A13,MATCH(BR$6,$D$6:$BB$6,0)+2)</f>
        <v>-20</v>
      </c>
      <c r="BS13" s="156" cm="1">
        <f t="array" aca="1" ref="BS13" ca="1">INDEX(NegEffects_SEA,$A13,MATCH(BS$6,$D$6:$BB$6,0)+2)</f>
        <v>-57.142857142857139</v>
      </c>
      <c r="BT13" s="156" cm="1">
        <f t="array" aca="1" ref="BT13" ca="1">INDEX(NegEffects_SEA,$A13,MATCH(BT$6,$D$6:$BB$6,0)+2)</f>
        <v>-14.285714285714285</v>
      </c>
      <c r="BV13" s="194">
        <f t="shared" ca="1" si="17"/>
        <v>0</v>
      </c>
      <c r="BW13" s="194">
        <f t="shared" ca="1" si="17"/>
        <v>-15.918367346938776</v>
      </c>
      <c r="BX13" s="194">
        <f t="shared" ca="1" si="17"/>
        <v>-25.428571428571431</v>
      </c>
      <c r="BY13" s="194">
        <f t="shared" ca="1" si="17"/>
        <v>-11.904761904761903</v>
      </c>
      <c r="CA13" s="196" cm="1">
        <f t="array" aca="1" ref="CA13" ca="1">IF($B13="","",INDEX(SEAOptionScores_Trans,$B13+MATCH(CA$7,Stages,0)-1,MATCH(CA$6,SEACats,0)))</f>
        <v>0</v>
      </c>
      <c r="CB13" s="196" cm="1">
        <f t="array" aca="1" ref="CB13" ca="1">IF($B13="","",INDEX(SEAOptionScores_Trans,$B13+MATCH(CB$7,Stages,0)-1,MATCH(CA$6,SEACats,0)))</f>
        <v>0</v>
      </c>
      <c r="CC13" s="197">
        <f t="shared" ca="1" si="18"/>
        <v>0</v>
      </c>
      <c r="CD13" s="196" cm="1">
        <f t="array" aca="1" ref="CD13" ca="1">IF($B13="","",INDEX(SEAOptionScores_Trans,$B13+MATCH(CD$7,Stages,0)-1,MATCH(CD$6,SEACats,0)))</f>
        <v>0</v>
      </c>
      <c r="CE13" s="196" cm="1">
        <f t="array" aca="1" ref="CE13" ca="1">IF($B13="","",INDEX(SEAOptionScores_Trans,$B13+MATCH(CE$7,Stages,0)-1,MATCH(CD$6,SEACats,0)))</f>
        <v>50</v>
      </c>
      <c r="CF13" s="197">
        <f t="shared" ca="1" si="19"/>
        <v>28.571428571428569</v>
      </c>
      <c r="CG13" s="196" cm="1">
        <f t="array" aca="1" ref="CG13" ca="1">IF($B13="","",INDEX(SEAOptionScores_Trans,$B13+MATCH(CG$7,Stages,0)-1,MATCH(CG$6,SEACats,0)))</f>
        <v>0</v>
      </c>
      <c r="CH13" s="196" cm="1">
        <f t="array" aca="1" ref="CH13" ca="1">IF($B13="","",INDEX(SEAOptionScores_Trans,$B13+MATCH(CH$7,Stages,0)-1,MATCH(CG$6,SEACats,0)))</f>
        <v>0</v>
      </c>
      <c r="CI13" s="197">
        <f t="shared" ca="1" si="20"/>
        <v>0</v>
      </c>
      <c r="CJ13" s="196" cm="1">
        <f t="array" aca="1" ref="CJ13" ca="1">IF($B13="","",INDEX(SEAOptionScores_Trans,$B13+MATCH(CJ$7,Stages,0)-1,MATCH(CJ$6,SEACats,0)))</f>
        <v>0</v>
      </c>
      <c r="CK13" s="196" cm="1">
        <f t="array" aca="1" ref="CK13" ca="1">IF($B13="","",INDEX(SEAOptionScores_Trans,$B13+MATCH(CK$7,Stages,0)-1,MATCH(CJ$6,SEACats,0)))</f>
        <v>0</v>
      </c>
      <c r="CL13" s="197">
        <f t="shared" ca="1" si="21"/>
        <v>0</v>
      </c>
      <c r="CM13" s="196" cm="1">
        <f t="array" aca="1" ref="CM13" ca="1">IF($B13="","",INDEX(SEAOptionScores_Trans,$B13+MATCH(CM$7,Stages,0)-1,MATCH(CM$6,SEACats,0)))</f>
        <v>0</v>
      </c>
      <c r="CN13" s="196" cm="1">
        <f t="array" aca="1" ref="CN13" ca="1">IF($B13="","",INDEX(SEAOptionScores_Trans,$B13+MATCH(CN$7,Stages,0)-1,MATCH(CM$6,SEACats,0)))</f>
        <v>0</v>
      </c>
      <c r="CO13" s="197">
        <f t="shared" ca="1" si="22"/>
        <v>0</v>
      </c>
      <c r="CP13" s="196" cm="1">
        <f t="array" aca="1" ref="CP13" ca="1">IF($B13="","",INDEX(SEAOptionScores_Trans,$B13+MATCH(CP$7,Stages,0)-1,MATCH(CP$6,SEACats,0)))</f>
        <v>0</v>
      </c>
      <c r="CQ13" s="196" cm="1">
        <f t="array" aca="1" ref="CQ13" ca="1">IF($B13="","",INDEX(SEAOptionScores_Trans,$B13+MATCH(CQ$7,Stages,0)-1,MATCH(CP$6,SEACats,0)))</f>
        <v>25</v>
      </c>
      <c r="CR13" s="197">
        <f t="shared" ca="1" si="23"/>
        <v>14.285714285714285</v>
      </c>
      <c r="CS13" s="196" cm="1">
        <f t="array" aca="1" ref="CS13" ca="1">IF($B13="","",INDEX(SEAOptionScores_Trans,$B13+MATCH(CS$7,Stages,0)-1,MATCH(CS$6,SEACats,0)))</f>
        <v>0</v>
      </c>
      <c r="CT13" s="196" cm="1">
        <f t="array" aca="1" ref="CT13" ca="1">IF($B13="","",INDEX(SEAOptionScores_Trans,$B13+MATCH(CT$7,Stages,0)-1,MATCH(CS$6,SEACats,0)))</f>
        <v>0</v>
      </c>
      <c r="CU13" s="197">
        <f t="shared" ca="1" si="24"/>
        <v>0</v>
      </c>
      <c r="CV13" s="196" cm="1">
        <f t="array" aca="1" ref="CV13" ca="1">IF($B13="","",INDEX(SEAOptionScores_Trans,$B13+MATCH(CV$7,Stages,0)-1,MATCH(CV$6,SEACats,0)))</f>
        <v>0</v>
      </c>
      <c r="CW13" s="196" cm="1">
        <f t="array" aca="1" ref="CW13" ca="1">IF($B13="","",INDEX(SEAOptionScores_Trans,$B13+MATCH(CW$7,Stages,0)-1,MATCH(CV$6,SEACats,0)))</f>
        <v>0</v>
      </c>
      <c r="CX13" s="197">
        <f t="shared" ca="1" si="25"/>
        <v>0</v>
      </c>
      <c r="CY13" s="196" cm="1">
        <f t="array" aca="1" ref="CY13" ca="1">IF($B13="","",INDEX(SEAOptionScores_Trans,$B13+MATCH(CY$7,Stages,0)-1,MATCH(CY$6,SEACats,0)))</f>
        <v>0</v>
      </c>
      <c r="CZ13" s="196" cm="1">
        <f t="array" aca="1" ref="CZ13" ca="1">IF($B13="","",INDEX(SEAOptionScores_Trans,$B13+MATCH(CZ$7,Stages,0)-1,MATCH(CY$6,SEACats,0)))</f>
        <v>0</v>
      </c>
      <c r="DA13" s="197">
        <f t="shared" ca="1" si="26"/>
        <v>0</v>
      </c>
      <c r="DB13" s="196" cm="1">
        <f t="array" aca="1" ref="DB13" ca="1">IF($B13="","",INDEX(SEAOptionScores_Trans,$B13+MATCH(DB$7,Stages,0)-1,MATCH(DB$6,SEACats,0)))</f>
        <v>0</v>
      </c>
      <c r="DC13" s="196" cm="1">
        <f t="array" aca="1" ref="DC13" ca="1">IF($B13="","",INDEX(SEAOptionScores_Trans,$B13+MATCH(DC$7,Stages,0)-1,MATCH(DB$6,SEACats,0)))</f>
        <v>25</v>
      </c>
      <c r="DD13" s="197">
        <f t="shared" ca="1" si="27"/>
        <v>14.285714285714285</v>
      </c>
      <c r="DE13" s="196" cm="1">
        <f t="array" aca="1" ref="DE13" ca="1">IF($B13="","",INDEX(SEAOptionScores_Trans,$B13+MATCH(DE$7,Stages,0)-1,MATCH(DE$6,SEACats,0)))</f>
        <v>20</v>
      </c>
      <c r="DF13" s="196" cm="1">
        <f t="array" aca="1" ref="DF13" ca="1">IF($B13="","",INDEX(SEAOptionScores_Trans,$B13+MATCH(DF$7,Stages,0)-1,MATCH(DE$6,SEACats,0)))</f>
        <v>50</v>
      </c>
      <c r="DG13" s="197">
        <f t="shared" ca="1" si="28"/>
        <v>37.142857142857139</v>
      </c>
      <c r="DH13" s="196" cm="1">
        <f t="array" aca="1" ref="DH13" ca="1">IF($B13="","",INDEX(SEAOptionScores_Trans,$B13+MATCH(DH$7,Stages,0)-1,MATCH(DH$6,SEACats,0)))</f>
        <v>0</v>
      </c>
      <c r="DI13" s="196" cm="1">
        <f t="array" aca="1" ref="DI13" ca="1">IF($B13="","",INDEX(SEAOptionScores_Trans,$B13+MATCH(DI$7,Stages,0)-1,MATCH(DH$6,SEACats,0)))</f>
        <v>0</v>
      </c>
      <c r="DJ13" s="197">
        <f t="shared" ca="1" si="29"/>
        <v>0</v>
      </c>
      <c r="DK13" s="196" cm="1">
        <f t="array" aca="1" ref="DK13" ca="1">IF($B13="","",INDEX(SEAOptionScores_Trans,$B13+MATCH(DK$7,Stages,0)-1,MATCH(DK$6,SEACats,0)))</f>
        <v>0</v>
      </c>
      <c r="DL13" s="196" cm="1">
        <f t="array" aca="1" ref="DL13" ca="1">IF($B13="","",INDEX(SEAOptionScores_Trans,$B13+MATCH(DL$7,Stages,0)-1,MATCH(DK$6,SEACats,0)))</f>
        <v>50</v>
      </c>
      <c r="DM13" s="197">
        <f t="shared" ca="1" si="30"/>
        <v>28.571428571428569</v>
      </c>
      <c r="DN13" s="196" cm="1">
        <f t="array" aca="1" ref="DN13" ca="1">IF($B13="","",INDEX(SEAOptionScores_Trans,$B13+MATCH(DN$7,Stages,0)-1,MATCH(DN$6,SEACats,0)))</f>
        <v>0</v>
      </c>
      <c r="DO13" s="196" cm="1">
        <f t="array" aca="1" ref="DO13" ca="1">IF($B13="","",INDEX(SEAOptionScores_Trans,$B13+MATCH(DO$7,Stages,0)-1,MATCH(DN$6,SEACats,0)))</f>
        <v>25</v>
      </c>
      <c r="DP13" s="197">
        <f t="shared" ca="1" si="31"/>
        <v>14.285714285714285</v>
      </c>
      <c r="DQ13" s="196" cm="1">
        <f t="array" aca="1" ref="DQ13" ca="1">IF($B13="","",INDEX(SEAOptionScores_Trans,$B13+MATCH(DQ$7,Stages,0)-1,MATCH(DQ$6,SEACats,0)))</f>
        <v>0</v>
      </c>
      <c r="DR13" s="196" cm="1">
        <f t="array" aca="1" ref="DR13" ca="1">IF($B13="","",INDEX(SEAOptionScores_Trans,$B13+MATCH(DR$7,Stages,0)-1,MATCH(DQ$6,SEACats,0)))</f>
        <v>0</v>
      </c>
      <c r="DS13" s="197">
        <f t="shared" ca="1" si="32"/>
        <v>0</v>
      </c>
      <c r="DT13" s="196" cm="1">
        <f t="array" aca="1" ref="DT13" ca="1">IF($B13="","",INDEX(SEAOptionScores_Trans,$B13+MATCH(DT$7,Stages,0)-1,MATCH(DT$6,SEACats,0)))</f>
        <v>0</v>
      </c>
      <c r="DU13" s="196" cm="1">
        <f t="array" aca="1" ref="DU13" ca="1">IF($B13="","",INDEX(SEAOptionScores_Trans,$B13+MATCH(DU$7,Stages,0)-1,MATCH(DT$6,SEACats,0)))</f>
        <v>0</v>
      </c>
      <c r="DV13" s="197">
        <f t="shared" ca="1" si="33"/>
        <v>0</v>
      </c>
      <c r="DW13" s="196" cm="1">
        <f t="array" aca="1" ref="DW13" ca="1">IF($B13="","",INDEX(SEAOptionScores_Trans,$B13+MATCH(DW$7,Stages,0)-1,MATCH(DW$6,SEACats,0)))</f>
        <v>0</v>
      </c>
      <c r="DX13" s="196" cm="1">
        <f t="array" aca="1" ref="DX13" ca="1">IF($B13="","",INDEX(SEAOptionScores_Trans,$B13+MATCH(DX$7,Stages,0)-1,MATCH(DW$6,SEACats,0)))</f>
        <v>0</v>
      </c>
      <c r="DY13" s="197">
        <f t="shared" ca="1" si="34"/>
        <v>0</v>
      </c>
      <c r="EA13" s="156" cm="1">
        <f t="array" aca="1" ref="EA13" ca="1">INDEX(PosEffects_SEA,$A13,MATCH(EA$6,$D$6:$BB$6,0)+2)</f>
        <v>0</v>
      </c>
      <c r="EB13" s="156" cm="1">
        <f t="array" aca="1" ref="EB13" ca="1">INDEX(PosEffects_SEA,$A13,MATCH(EB$6,$D$6:$BB$6,0)+2)</f>
        <v>28.571428571428569</v>
      </c>
      <c r="EC13" s="156" cm="1">
        <f t="array" aca="1" ref="EC13" ca="1">INDEX(PosEffects_SEA,$A13,MATCH(EC$6,$D$6:$BB$6,0)+2)</f>
        <v>0</v>
      </c>
      <c r="ED13" s="156" cm="1">
        <f t="array" aca="1" ref="ED13" ca="1">INDEX(PosEffects_SEA,$A13,MATCH(ED$6,$D$6:$BB$6,0)+2)</f>
        <v>0</v>
      </c>
      <c r="EE13" s="156" cm="1">
        <f t="array" aca="1" ref="EE13" ca="1">INDEX(PosEffects_SEA,$A13,MATCH(EE$6,$D$6:$BB$6,0)+2)</f>
        <v>0</v>
      </c>
      <c r="EF13" s="156" cm="1">
        <f t="array" aca="1" ref="EF13" ca="1">INDEX(PosEffects_SEA,$A13,MATCH(EF$6,$D$6:$BB$6,0)+2)</f>
        <v>14.285714285714285</v>
      </c>
      <c r="EG13" s="156" cm="1">
        <f t="array" aca="1" ref="EG13" ca="1">INDEX(PosEffects_SEA,$A13,MATCH(EG$6,$D$6:$BB$6,0)+2)</f>
        <v>0</v>
      </c>
      <c r="EH13" s="156" cm="1">
        <f t="array" aca="1" ref="EH13" ca="1">INDEX(PosEffects_SEA,$A13,MATCH(EH$6,$D$6:$BB$6,0)+2)</f>
        <v>0</v>
      </c>
      <c r="EI13" s="156" cm="1">
        <f t="array" aca="1" ref="EI13" ca="1">INDEX(PosEffects_SEA,$A13,MATCH(EI$6,$D$6:$BB$6,0)+2)</f>
        <v>0</v>
      </c>
      <c r="EJ13" s="156" cm="1">
        <f t="array" aca="1" ref="EJ13" ca="1">INDEX(PosEffects_SEA,$A13,MATCH(EJ$6,$D$6:$BB$6,0)+2)</f>
        <v>14.285714285714285</v>
      </c>
      <c r="EK13" s="156" cm="1">
        <f t="array" aca="1" ref="EK13" ca="1">INDEX(PosEffects_SEA,$A13,MATCH(EK$6,$D$6:$BB$6,0)+2)</f>
        <v>37.142857142857139</v>
      </c>
      <c r="EL13" s="156" cm="1">
        <f t="array" aca="1" ref="EL13" ca="1">INDEX(PosEffects_SEA,$A13,MATCH(EL$6,$D$6:$BB$6,0)+2)</f>
        <v>0</v>
      </c>
      <c r="EM13" s="156" cm="1">
        <f t="array" aca="1" ref="EM13" ca="1">INDEX(PosEffects_SEA,$A13,MATCH(EM$6,$D$6:$BB$6,0)+2)</f>
        <v>28.571428571428569</v>
      </c>
      <c r="EN13" s="156" cm="1">
        <f t="array" aca="1" ref="EN13" ca="1">INDEX(PosEffects_SEA,$A13,MATCH(EN$6,$D$6:$BB$6,0)+2)</f>
        <v>14.285714285714285</v>
      </c>
      <c r="EO13" s="156" cm="1">
        <f t="array" aca="1" ref="EO13" ca="1">INDEX(PosEffects_SEA,$A13,MATCH(EO$6,$D$6:$BB$6,0)+2)</f>
        <v>0</v>
      </c>
      <c r="EP13" s="156" cm="1">
        <f t="array" aca="1" ref="EP13" ca="1">INDEX(PosEffects_SEA,$A13,MATCH(EP$6,$D$6:$BB$6,0)+2)</f>
        <v>0</v>
      </c>
      <c r="EQ13" s="156" cm="1">
        <f t="array" aca="1" ref="EQ13" ca="1">INDEX(PosEffects_SEA,$A13,MATCH(EQ$6,$D$6:$BB$6,0)+2)</f>
        <v>0</v>
      </c>
      <c r="ES13" s="194">
        <f t="shared" ca="1" si="35"/>
        <v>0</v>
      </c>
      <c r="ET13" s="194">
        <f t="shared" ca="1" si="35"/>
        <v>11.428571428571427</v>
      </c>
      <c r="EU13" s="194">
        <f t="shared" ca="1" si="35"/>
        <v>5.7142857142857144</v>
      </c>
      <c r="EV13" s="194">
        <f t="shared" ca="1" si="35"/>
        <v>9.5238095238095219</v>
      </c>
    </row>
    <row r="14" spans="1:153" x14ac:dyDescent="0.25">
      <c r="A14" s="68">
        <v>7</v>
      </c>
      <c r="B14" s="271" cm="1">
        <f t="array" ref="B14">IF(A14&gt;NOptions_SEA,"",4*(A14-1)+1)</f>
        <v>25</v>
      </c>
      <c r="C14" s="249" t="str" cm="1">
        <f t="array" ref="C14">IF($B14="","",INDEX(Options_SEA,$B14))</f>
        <v>73A</v>
      </c>
      <c r="D14" s="196" cm="1">
        <f t="array" aca="1" ref="D14" ca="1">IF($B14="","",INDEX(SEAOptionScores_Trans,$B14+MATCH(D$7,Stages,0)-1,MATCH(D$6,SEACats,0))-100)</f>
        <v>-20</v>
      </c>
      <c r="E14" s="196" cm="1">
        <f t="array" aca="1" ref="E14" ca="1">IF($B14="","",INDEX(SEAOptionScores_Trans,$B14+MATCH(E$7,Stages,0)-1,MATCH(D$6,SEACats,0))-100)</f>
        <v>-25</v>
      </c>
      <c r="F14" s="197">
        <f t="shared" ca="1" si="0"/>
        <v>-22.142857142857142</v>
      </c>
      <c r="G14" s="196" cm="1">
        <f t="array" aca="1" ref="G14" ca="1">IF($B14="","",INDEX(SEAOptionScores_Trans,$B14+MATCH(G$7,Stages,0)-1,MATCH(G$6,SEACats,0))-100)</f>
        <v>-100</v>
      </c>
      <c r="H14" s="196" cm="1">
        <f t="array" aca="1" ref="H14" ca="1">IF($B14="","",INDEX(SEAOptionScores_Trans,$B14+MATCH(H$7,Stages,0)-1,MATCH(G$6,SEACats,0))-100)</f>
        <v>0</v>
      </c>
      <c r="I14" s="197">
        <f t="shared" ca="1" si="1"/>
        <v>-57.142857142857139</v>
      </c>
      <c r="J14" s="196" cm="1">
        <f t="array" aca="1" ref="J14" ca="1">IF($B14="","",INDEX(SEAOptionScores_Trans,$B14+MATCH(J$7,Stages,0)-1,MATCH(J$6,SEACats,0))-100)</f>
        <v>-25</v>
      </c>
      <c r="K14" s="196" cm="1">
        <f t="array" aca="1" ref="K14" ca="1">IF($B14="","",INDEX(SEAOptionScores_Trans,$B14+MATCH(K$7,Stages,0)-1,MATCH(J$6,SEACats,0))-100)</f>
        <v>-25</v>
      </c>
      <c r="L14" s="197">
        <f t="shared" ca="1" si="2"/>
        <v>-25</v>
      </c>
      <c r="M14" s="196" cm="1">
        <f t="array" aca="1" ref="M14" ca="1">IF($B14="","",INDEX(SEAOptionScores_Trans,$B14+MATCH(M$7,Stages,0)-1,MATCH(M$6,SEACats,0))-100)</f>
        <v>-50</v>
      </c>
      <c r="N14" s="196" cm="1">
        <f t="array" aca="1" ref="N14" ca="1">IF($B14="","",INDEX(SEAOptionScores_Trans,$B14+MATCH(N$7,Stages,0)-1,MATCH(M$6,SEACats,0))-100)</f>
        <v>0</v>
      </c>
      <c r="O14" s="197">
        <f t="shared" ca="1" si="3"/>
        <v>-28.571428571428569</v>
      </c>
      <c r="P14" s="196" cm="1">
        <f t="array" aca="1" ref="P14" ca="1">IF($B14="","",INDEX(SEAOptionScores_Trans,$B14+MATCH(P$7,Stages,0)-1,MATCH(P$6,SEACats,0))-100)</f>
        <v>0</v>
      </c>
      <c r="Q14" s="196" cm="1">
        <f t="array" aca="1" ref="Q14" ca="1">IF($B14="","",INDEX(SEAOptionScores_Trans,$B14+MATCH(Q$7,Stages,0)-1,MATCH(P$6,SEACats,0))-100)</f>
        <v>-25</v>
      </c>
      <c r="R14" s="197">
        <f t="shared" ca="1" si="4"/>
        <v>-10.714285714285715</v>
      </c>
      <c r="S14" s="196" cm="1">
        <f t="array" aca="1" ref="S14" ca="1">IF($B14="","",INDEX(SEAOptionScores_Trans,$B14+MATCH(S$7,Stages,0)-1,MATCH(S$6,SEACats,0))-100)</f>
        <v>-25</v>
      </c>
      <c r="T14" s="196" cm="1">
        <f t="array" aca="1" ref="T14" ca="1">IF($B14="","",INDEX(SEAOptionScores_Trans,$B14+MATCH(T$7,Stages,0)-1,MATCH(S$6,SEACats,0))-100)</f>
        <v>-20</v>
      </c>
      <c r="U14" s="197">
        <f t="shared" ca="1" si="5"/>
        <v>-22.857142857142858</v>
      </c>
      <c r="V14" s="196" cm="1">
        <f t="array" aca="1" ref="V14" ca="1">IF($B14="","",INDEX(SEAOptionScores_Trans,$B14+MATCH(V$7,Stages,0)-1,MATCH(V$6,SEACats,0))-100)</f>
        <v>-50</v>
      </c>
      <c r="W14" s="196" cm="1">
        <f t="array" aca="1" ref="W14" ca="1">IF($B14="","",INDEX(SEAOptionScores_Trans,$B14+MATCH(W$7,Stages,0)-1,MATCH(V$6,SEACats,0))-100)</f>
        <v>0</v>
      </c>
      <c r="X14" s="197">
        <f t="shared" ca="1" si="6"/>
        <v>-28.571428571428569</v>
      </c>
      <c r="Y14" s="196" cm="1">
        <f t="array" aca="1" ref="Y14" ca="1">IF($B14="","",INDEX(SEAOptionScores_Trans,$B14+MATCH(Y$7,Stages,0)-1,MATCH(Y$6,SEACats,0))-100)</f>
        <v>-45</v>
      </c>
      <c r="Z14" s="196" cm="1">
        <f t="array" aca="1" ref="Z14" ca="1">IF($B14="","",INDEX(SEAOptionScores_Trans,$B14+MATCH(Z$7,Stages,0)-1,MATCH(Y$6,SEACats,0))-100)</f>
        <v>0</v>
      </c>
      <c r="AA14" s="197">
        <f t="shared" ca="1" si="7"/>
        <v>-25.714285714285712</v>
      </c>
      <c r="AB14" s="196" cm="1">
        <f t="array" aca="1" ref="AB14" ca="1">IF($B14="","",INDEX(SEAOptionScores_Trans,$B14+MATCH(AB$7,Stages,0)-1,MATCH(AB$6,SEACats,0))-100)</f>
        <v>-95</v>
      </c>
      <c r="AC14" s="196" cm="1">
        <f t="array" aca="1" ref="AC14" ca="1">IF($B14="","",INDEX(SEAOptionScores_Trans,$B14+MATCH(AC$7,Stages,0)-1,MATCH(AB$6,SEACats,0))-100)</f>
        <v>-100</v>
      </c>
      <c r="AD14" s="197">
        <f t="shared" ca="1" si="8"/>
        <v>-97.142857142857139</v>
      </c>
      <c r="AE14" s="196" cm="1">
        <f t="array" aca="1" ref="AE14" ca="1">IF($B14="","",INDEX(SEAOptionScores_Trans,$B14+MATCH(AE$7,Stages,0)-1,MATCH(AE$6,SEACats,0))-100)</f>
        <v>-20</v>
      </c>
      <c r="AF14" s="196" cm="1">
        <f t="array" aca="1" ref="AF14" ca="1">IF($B14="","",INDEX(SEAOptionScores_Trans,$B14+MATCH(AF$7,Stages,0)-1,MATCH(AE$6,SEACats,0))-100)</f>
        <v>0</v>
      </c>
      <c r="AG14" s="197">
        <f t="shared" ca="1" si="9"/>
        <v>-11.428571428571427</v>
      </c>
      <c r="AH14" s="196" cm="1">
        <f t="array" aca="1" ref="AH14" ca="1">IF($B14="","",INDEX(SEAOptionScores_Trans,$B14+MATCH(AH$7,Stages,0)-1,MATCH(AH$6,SEACats,0))-100)</f>
        <v>0</v>
      </c>
      <c r="AI14" s="196" cm="1">
        <f t="array" aca="1" ref="AI14" ca="1">IF($B14="","",INDEX(SEAOptionScores_Trans,$B14+MATCH(AI$7,Stages,0)-1,MATCH(AH$6,SEACats,0))-100)</f>
        <v>0</v>
      </c>
      <c r="AJ14" s="197">
        <f t="shared" ca="1" si="10"/>
        <v>0</v>
      </c>
      <c r="AK14" s="196" cm="1">
        <f t="array" aca="1" ref="AK14" ca="1">IF($B14="","",INDEX(SEAOptionScores_Trans,$B14+MATCH(AK$7,Stages,0)-1,MATCH(AK$6,SEACats,0))-100)</f>
        <v>-50</v>
      </c>
      <c r="AL14" s="196" cm="1">
        <f t="array" aca="1" ref="AL14" ca="1">IF($B14="","",INDEX(SEAOptionScores_Trans,$B14+MATCH(AL$7,Stages,0)-1,MATCH(AK$6,SEACats,0))-100)</f>
        <v>0</v>
      </c>
      <c r="AM14" s="197">
        <f t="shared" ca="1" si="11"/>
        <v>-28.571428571428569</v>
      </c>
      <c r="AN14" s="196" cm="1">
        <f t="array" aca="1" ref="AN14" ca="1">IF($B14="","",INDEX(SEAOptionScores_Trans,$B14+MATCH(AN$7,Stages,0)-1,MATCH(AN$6,SEACats,0))-100)</f>
        <v>-25</v>
      </c>
      <c r="AO14" s="196" cm="1">
        <f t="array" aca="1" ref="AO14" ca="1">IF($B14="","",INDEX(SEAOptionScores_Trans,$B14+MATCH(AO$7,Stages,0)-1,MATCH(AN$6,SEACats,0))-100)</f>
        <v>0</v>
      </c>
      <c r="AP14" s="197">
        <f t="shared" ca="1" si="12"/>
        <v>-14.285714285714285</v>
      </c>
      <c r="AQ14" s="196" cm="1">
        <f t="array" aca="1" ref="AQ14" ca="1">IF($B14="","",INDEX(SEAOptionScores_Trans,$B14+MATCH(AQ$7,Stages,0)-1,MATCH(AQ$6,SEACats,0))-100)</f>
        <v>0</v>
      </c>
      <c r="AR14" s="196" cm="1">
        <f t="array" aca="1" ref="AR14" ca="1">IF($B14="","",INDEX(SEAOptionScores_Trans,$B14+MATCH(AR$7,Stages,0)-1,MATCH(AQ$6,SEACats,0))-100)</f>
        <v>0</v>
      </c>
      <c r="AS14" s="197">
        <f t="shared" ca="1" si="13"/>
        <v>0</v>
      </c>
      <c r="AT14" s="196" cm="1">
        <f t="array" aca="1" ref="AT14" ca="1">IF($B14="","",INDEX(SEAOptionScores_Trans,$B14+MATCH(AT$7,Stages,0)-1,MATCH(AT$6,SEACats,0))-100)</f>
        <v>-95</v>
      </c>
      <c r="AU14" s="196" cm="1">
        <f t="array" aca="1" ref="AU14" ca="1">IF($B14="","",INDEX(SEAOptionScores_Trans,$B14+MATCH(AU$7,Stages,0)-1,MATCH(AT$6,SEACats,0))-100)</f>
        <v>-25</v>
      </c>
      <c r="AV14" s="197">
        <f t="shared" ca="1" si="14"/>
        <v>-65</v>
      </c>
      <c r="AW14" s="196" cm="1">
        <f t="array" aca="1" ref="AW14" ca="1">IF($B14="","",INDEX(SEAOptionScores_Trans,$B14+MATCH(AW$7,Stages,0)-1,MATCH(AW$6,SEACats,0))-100)</f>
        <v>-25</v>
      </c>
      <c r="AX14" s="196" cm="1">
        <f t="array" aca="1" ref="AX14" ca="1">IF($B14="","",INDEX(SEAOptionScores_Trans,$B14+MATCH(AX$7,Stages,0)-1,MATCH(AW$6,SEACats,0))-100)</f>
        <v>0</v>
      </c>
      <c r="AY14" s="197">
        <f t="shared" ca="1" si="15"/>
        <v>-14.285714285714285</v>
      </c>
      <c r="AZ14" s="196" cm="1">
        <f t="array" aca="1" ref="AZ14" ca="1">IF($B14="","",INDEX(SEAOptionScores_Trans,$B14+MATCH(AZ$7,Stages,0)-1,MATCH(AZ$6,SEACats,0))-100)</f>
        <v>-50</v>
      </c>
      <c r="BA14" s="196" cm="1">
        <f t="array" aca="1" ref="BA14" ca="1">IF($B14="","",INDEX(SEAOptionScores_Trans,$B14+MATCH(BA$7,Stages,0)-1,MATCH(AZ$6,SEACats,0))-100)</f>
        <v>-25</v>
      </c>
      <c r="BB14" s="197">
        <f t="shared" ca="1" si="16"/>
        <v>-39.285714285714285</v>
      </c>
      <c r="BD14" s="156" cm="1">
        <f t="array" aca="1" ref="BD14" ca="1">INDEX(NegEffects_SEA,$A14,MATCH(BD$6,$D$6:$BB$6,0)+2)</f>
        <v>-22.142857142857142</v>
      </c>
      <c r="BE14" s="156" cm="1">
        <f t="array" aca="1" ref="BE14" ca="1">INDEX(NegEffects_SEA,$A14,MATCH(BE$6,$D$6:$BB$6,0)+2)</f>
        <v>-57.142857142857139</v>
      </c>
      <c r="BF14" s="156" cm="1">
        <f t="array" aca="1" ref="BF14" ca="1">INDEX(NegEffects_SEA,$A14,MATCH(BF$6,$D$6:$BB$6,0)+2)</f>
        <v>-25</v>
      </c>
      <c r="BG14" s="156" cm="1">
        <f t="array" aca="1" ref="BG14" ca="1">INDEX(NegEffects_SEA,$A14,MATCH(BG$6,$D$6:$BB$6,0)+2)</f>
        <v>-28.571428571428569</v>
      </c>
      <c r="BH14" s="156" cm="1">
        <f t="array" aca="1" ref="BH14" ca="1">INDEX(NegEffects_SEA,$A14,MATCH(BH$6,$D$6:$BB$6,0)+2)</f>
        <v>-10.714285714285715</v>
      </c>
      <c r="BI14" s="156" cm="1">
        <f t="array" aca="1" ref="BI14" ca="1">INDEX(NegEffects_SEA,$A14,MATCH(BI$6,$D$6:$BB$6,0)+2)</f>
        <v>-22.857142857142858</v>
      </c>
      <c r="BJ14" s="156" cm="1">
        <f t="array" aca="1" ref="BJ14" ca="1">INDEX(NegEffects_SEA,$A14,MATCH(BJ$6,$D$6:$BB$6,0)+2)</f>
        <v>-28.571428571428569</v>
      </c>
      <c r="BK14" s="156" cm="1">
        <f t="array" aca="1" ref="BK14" ca="1">INDEX(NegEffects_SEA,$A14,MATCH(BK$6,$D$6:$BB$6,0)+2)</f>
        <v>-25.714285714285712</v>
      </c>
      <c r="BL14" s="156" cm="1">
        <f t="array" aca="1" ref="BL14" ca="1">INDEX(NegEffects_SEA,$A14,MATCH(BL$6,$D$6:$BB$6,0)+2)</f>
        <v>-97.142857142857139</v>
      </c>
      <c r="BM14" s="156" cm="1">
        <f t="array" aca="1" ref="BM14" ca="1">INDEX(NegEffects_SEA,$A14,MATCH(BM$6,$D$6:$BB$6,0)+2)</f>
        <v>-11.428571428571427</v>
      </c>
      <c r="BN14" s="156" cm="1">
        <f t="array" aca="1" ref="BN14" ca="1">INDEX(NegEffects_SEA,$A14,MATCH(BN$6,$D$6:$BB$6,0)+2)</f>
        <v>0</v>
      </c>
      <c r="BO14" s="156" cm="1">
        <f t="array" aca="1" ref="BO14" ca="1">INDEX(NegEffects_SEA,$A14,MATCH(BO$6,$D$6:$BB$6,0)+2)</f>
        <v>-28.571428571428569</v>
      </c>
      <c r="BP14" s="156" cm="1">
        <f t="array" aca="1" ref="BP14" ca="1">INDEX(NegEffects_SEA,$A14,MATCH(BP$6,$D$6:$BB$6,0)+2)</f>
        <v>-14.285714285714285</v>
      </c>
      <c r="BQ14" s="156" cm="1">
        <f t="array" aca="1" ref="BQ14" ca="1">INDEX(NegEffects_SEA,$A14,MATCH(BQ$6,$D$6:$BB$6,0)+2)</f>
        <v>0</v>
      </c>
      <c r="BR14" s="156" cm="1">
        <f t="array" aca="1" ref="BR14" ca="1">INDEX(NegEffects_SEA,$A14,MATCH(BR$6,$D$6:$BB$6,0)+2)</f>
        <v>-65</v>
      </c>
      <c r="BS14" s="156" cm="1">
        <f t="array" aca="1" ref="BS14" ca="1">INDEX(NegEffects_SEA,$A14,MATCH(BS$6,$D$6:$BB$6,0)+2)</f>
        <v>-14.285714285714285</v>
      </c>
      <c r="BT14" s="156" cm="1">
        <f t="array" aca="1" ref="BT14" ca="1">INDEX(NegEffects_SEA,$A14,MATCH(BT$6,$D$6:$BB$6,0)+2)</f>
        <v>-39.285714285714285</v>
      </c>
      <c r="BV14" s="194">
        <f t="shared" ca="1" si="17"/>
        <v>-28.571428571428569</v>
      </c>
      <c r="BW14" s="194">
        <f t="shared" ca="1" si="17"/>
        <v>-19.081632653061227</v>
      </c>
      <c r="BX14" s="194">
        <f t="shared" ca="1" si="17"/>
        <v>-39.571428571428569</v>
      </c>
      <c r="BY14" s="194">
        <f t="shared" ca="1" si="17"/>
        <v>-11.19047619047619</v>
      </c>
      <c r="CA14" s="196" cm="1">
        <f t="array" aca="1" ref="CA14" ca="1">IF($B14="","",INDEX(SEAOptionScores_Trans,$B14+MATCH(CA$7,Stages,0)-1,MATCH(CA$6,SEACats,0)))</f>
        <v>0</v>
      </c>
      <c r="CB14" s="196" cm="1">
        <f t="array" aca="1" ref="CB14" ca="1">IF($B14="","",INDEX(SEAOptionScores_Trans,$B14+MATCH(CB$7,Stages,0)-1,MATCH(CA$6,SEACats,0)))</f>
        <v>0</v>
      </c>
      <c r="CC14" s="197">
        <f t="shared" ca="1" si="18"/>
        <v>0</v>
      </c>
      <c r="CD14" s="196" cm="1">
        <f t="array" aca="1" ref="CD14" ca="1">IF($B14="","",INDEX(SEAOptionScores_Trans,$B14+MATCH(CD$7,Stages,0)-1,MATCH(CD$6,SEACats,0)))</f>
        <v>0</v>
      </c>
      <c r="CE14" s="196" cm="1">
        <f t="array" aca="1" ref="CE14" ca="1">IF($B14="","",INDEX(SEAOptionScores_Trans,$B14+MATCH(CE$7,Stages,0)-1,MATCH(CD$6,SEACats,0)))</f>
        <v>50</v>
      </c>
      <c r="CF14" s="197">
        <f t="shared" ca="1" si="19"/>
        <v>28.571428571428569</v>
      </c>
      <c r="CG14" s="196" cm="1">
        <f t="array" aca="1" ref="CG14" ca="1">IF($B14="","",INDEX(SEAOptionScores_Trans,$B14+MATCH(CG$7,Stages,0)-1,MATCH(CG$6,SEACats,0)))</f>
        <v>0</v>
      </c>
      <c r="CH14" s="196" cm="1">
        <f t="array" aca="1" ref="CH14" ca="1">IF($B14="","",INDEX(SEAOptionScores_Trans,$B14+MATCH(CH$7,Stages,0)-1,MATCH(CG$6,SEACats,0)))</f>
        <v>0</v>
      </c>
      <c r="CI14" s="197">
        <f t="shared" ca="1" si="20"/>
        <v>0</v>
      </c>
      <c r="CJ14" s="196" cm="1">
        <f t="array" aca="1" ref="CJ14" ca="1">IF($B14="","",INDEX(SEAOptionScores_Trans,$B14+MATCH(CJ$7,Stages,0)-1,MATCH(CJ$6,SEACats,0)))</f>
        <v>0</v>
      </c>
      <c r="CK14" s="196" cm="1">
        <f t="array" aca="1" ref="CK14" ca="1">IF($B14="","",INDEX(SEAOptionScores_Trans,$B14+MATCH(CK$7,Stages,0)-1,MATCH(CJ$6,SEACats,0)))</f>
        <v>0</v>
      </c>
      <c r="CL14" s="197">
        <f t="shared" ca="1" si="21"/>
        <v>0</v>
      </c>
      <c r="CM14" s="196" cm="1">
        <f t="array" aca="1" ref="CM14" ca="1">IF($B14="","",INDEX(SEAOptionScores_Trans,$B14+MATCH(CM$7,Stages,0)-1,MATCH(CM$6,SEACats,0)))</f>
        <v>0</v>
      </c>
      <c r="CN14" s="196" cm="1">
        <f t="array" aca="1" ref="CN14" ca="1">IF($B14="","",INDEX(SEAOptionScores_Trans,$B14+MATCH(CN$7,Stages,0)-1,MATCH(CM$6,SEACats,0)))</f>
        <v>0</v>
      </c>
      <c r="CO14" s="197">
        <f t="shared" ca="1" si="22"/>
        <v>0</v>
      </c>
      <c r="CP14" s="196" cm="1">
        <f t="array" aca="1" ref="CP14" ca="1">IF($B14="","",INDEX(SEAOptionScores_Trans,$B14+MATCH(CP$7,Stages,0)-1,MATCH(CP$6,SEACats,0)))</f>
        <v>0</v>
      </c>
      <c r="CQ14" s="196" cm="1">
        <f t="array" aca="1" ref="CQ14" ca="1">IF($B14="","",INDEX(SEAOptionScores_Trans,$B14+MATCH(CQ$7,Stages,0)-1,MATCH(CP$6,SEACats,0)))</f>
        <v>0</v>
      </c>
      <c r="CR14" s="197">
        <f t="shared" ca="1" si="23"/>
        <v>0</v>
      </c>
      <c r="CS14" s="196" cm="1">
        <f t="array" aca="1" ref="CS14" ca="1">IF($B14="","",INDEX(SEAOptionScores_Trans,$B14+MATCH(CS$7,Stages,0)-1,MATCH(CS$6,SEACats,0)))</f>
        <v>0</v>
      </c>
      <c r="CT14" s="196" cm="1">
        <f t="array" aca="1" ref="CT14" ca="1">IF($B14="","",INDEX(SEAOptionScores_Trans,$B14+MATCH(CT$7,Stages,0)-1,MATCH(CS$6,SEACats,0)))</f>
        <v>50</v>
      </c>
      <c r="CU14" s="197">
        <f t="shared" ca="1" si="24"/>
        <v>28.571428571428569</v>
      </c>
      <c r="CV14" s="196" cm="1">
        <f t="array" aca="1" ref="CV14" ca="1">IF($B14="","",INDEX(SEAOptionScores_Trans,$B14+MATCH(CV$7,Stages,0)-1,MATCH(CV$6,SEACats,0)))</f>
        <v>0</v>
      </c>
      <c r="CW14" s="196" cm="1">
        <f t="array" aca="1" ref="CW14" ca="1">IF($B14="","",INDEX(SEAOptionScores_Trans,$B14+MATCH(CW$7,Stages,0)-1,MATCH(CV$6,SEACats,0)))</f>
        <v>0</v>
      </c>
      <c r="CX14" s="197">
        <f t="shared" ca="1" si="25"/>
        <v>0</v>
      </c>
      <c r="CY14" s="196" cm="1">
        <f t="array" aca="1" ref="CY14" ca="1">IF($B14="","",INDEX(SEAOptionScores_Trans,$B14+MATCH(CY$7,Stages,0)-1,MATCH(CY$6,SEACats,0)))</f>
        <v>0</v>
      </c>
      <c r="CZ14" s="196" cm="1">
        <f t="array" aca="1" ref="CZ14" ca="1">IF($B14="","",INDEX(SEAOptionScores_Trans,$B14+MATCH(CZ$7,Stages,0)-1,MATCH(CY$6,SEACats,0)))</f>
        <v>0</v>
      </c>
      <c r="DA14" s="197">
        <f t="shared" ca="1" si="26"/>
        <v>0</v>
      </c>
      <c r="DB14" s="196" cm="1">
        <f t="array" aca="1" ref="DB14" ca="1">IF($B14="","",INDEX(SEAOptionScores_Trans,$B14+MATCH(DB$7,Stages,0)-1,MATCH(DB$6,SEACats,0)))</f>
        <v>0</v>
      </c>
      <c r="DC14" s="196" cm="1">
        <f t="array" aca="1" ref="DC14" ca="1">IF($B14="","",INDEX(SEAOptionScores_Trans,$B14+MATCH(DC$7,Stages,0)-1,MATCH(DB$6,SEACats,0)))</f>
        <v>50</v>
      </c>
      <c r="DD14" s="197">
        <f t="shared" ca="1" si="27"/>
        <v>28.571428571428569</v>
      </c>
      <c r="DE14" s="196" cm="1">
        <f t="array" aca="1" ref="DE14" ca="1">IF($B14="","",INDEX(SEAOptionScores_Trans,$B14+MATCH(DE$7,Stages,0)-1,MATCH(DE$6,SEACats,0)))</f>
        <v>45</v>
      </c>
      <c r="DF14" s="196" cm="1">
        <f t="array" aca="1" ref="DF14" ca="1">IF($B14="","",INDEX(SEAOptionScores_Trans,$B14+MATCH(DF$7,Stages,0)-1,MATCH(DE$6,SEACats,0)))</f>
        <v>100</v>
      </c>
      <c r="DG14" s="197">
        <f t="shared" ca="1" si="28"/>
        <v>76.428571428571416</v>
      </c>
      <c r="DH14" s="196" cm="1">
        <f t="array" aca="1" ref="DH14" ca="1">IF($B14="","",INDEX(SEAOptionScores_Trans,$B14+MATCH(DH$7,Stages,0)-1,MATCH(DH$6,SEACats,0)))</f>
        <v>0</v>
      </c>
      <c r="DI14" s="196" cm="1">
        <f t="array" aca="1" ref="DI14" ca="1">IF($B14="","",INDEX(SEAOptionScores_Trans,$B14+MATCH(DI$7,Stages,0)-1,MATCH(DH$6,SEACats,0)))</f>
        <v>25</v>
      </c>
      <c r="DJ14" s="197">
        <f t="shared" ca="1" si="29"/>
        <v>14.285714285714285</v>
      </c>
      <c r="DK14" s="196" cm="1">
        <f t="array" aca="1" ref="DK14" ca="1">IF($B14="","",INDEX(SEAOptionScores_Trans,$B14+MATCH(DK$7,Stages,0)-1,MATCH(DK$6,SEACats,0)))</f>
        <v>0</v>
      </c>
      <c r="DL14" s="196" cm="1">
        <f t="array" aca="1" ref="DL14" ca="1">IF($B14="","",INDEX(SEAOptionScores_Trans,$B14+MATCH(DL$7,Stages,0)-1,MATCH(DK$6,SEACats,0)))</f>
        <v>100</v>
      </c>
      <c r="DM14" s="197">
        <f t="shared" ca="1" si="30"/>
        <v>57.142857142857139</v>
      </c>
      <c r="DN14" s="196" cm="1">
        <f t="array" aca="1" ref="DN14" ca="1">IF($B14="","",INDEX(SEAOptionScores_Trans,$B14+MATCH(DN$7,Stages,0)-1,MATCH(DN$6,SEACats,0)))</f>
        <v>0</v>
      </c>
      <c r="DO14" s="196" cm="1">
        <f t="array" aca="1" ref="DO14" ca="1">IF($B14="","",INDEX(SEAOptionScores_Trans,$B14+MATCH(DO$7,Stages,0)-1,MATCH(DN$6,SEACats,0)))</f>
        <v>50</v>
      </c>
      <c r="DP14" s="197">
        <f t="shared" ca="1" si="31"/>
        <v>28.571428571428569</v>
      </c>
      <c r="DQ14" s="196" cm="1">
        <f t="array" aca="1" ref="DQ14" ca="1">IF($B14="","",INDEX(SEAOptionScores_Trans,$B14+MATCH(DQ$7,Stages,0)-1,MATCH(DQ$6,SEACats,0)))</f>
        <v>0</v>
      </c>
      <c r="DR14" s="196" cm="1">
        <f t="array" aca="1" ref="DR14" ca="1">IF($B14="","",INDEX(SEAOptionScores_Trans,$B14+MATCH(DR$7,Stages,0)-1,MATCH(DQ$6,SEACats,0)))</f>
        <v>0</v>
      </c>
      <c r="DS14" s="197">
        <f t="shared" ca="1" si="32"/>
        <v>0</v>
      </c>
      <c r="DT14" s="196" cm="1">
        <f t="array" aca="1" ref="DT14" ca="1">IF($B14="","",INDEX(SEAOptionScores_Trans,$B14+MATCH(DT$7,Stages,0)-1,MATCH(DT$6,SEACats,0)))</f>
        <v>0</v>
      </c>
      <c r="DU14" s="196" cm="1">
        <f t="array" aca="1" ref="DU14" ca="1">IF($B14="","",INDEX(SEAOptionScores_Trans,$B14+MATCH(DU$7,Stages,0)-1,MATCH(DT$6,SEACats,0)))</f>
        <v>0</v>
      </c>
      <c r="DV14" s="197">
        <f t="shared" ca="1" si="33"/>
        <v>0</v>
      </c>
      <c r="DW14" s="196" cm="1">
        <f t="array" aca="1" ref="DW14" ca="1">IF($B14="","",INDEX(SEAOptionScores_Trans,$B14+MATCH(DW$7,Stages,0)-1,MATCH(DW$6,SEACats,0)))</f>
        <v>0</v>
      </c>
      <c r="DX14" s="196" cm="1">
        <f t="array" aca="1" ref="DX14" ca="1">IF($B14="","",INDEX(SEAOptionScores_Trans,$B14+MATCH(DX$7,Stages,0)-1,MATCH(DW$6,SEACats,0)))</f>
        <v>0</v>
      </c>
      <c r="DY14" s="197">
        <f t="shared" ca="1" si="34"/>
        <v>0</v>
      </c>
      <c r="EA14" s="156" cm="1">
        <f t="array" aca="1" ref="EA14" ca="1">INDEX(PosEffects_SEA,$A14,MATCH(EA$6,$D$6:$BB$6,0)+2)</f>
        <v>0</v>
      </c>
      <c r="EB14" s="156" cm="1">
        <f t="array" aca="1" ref="EB14" ca="1">INDEX(PosEffects_SEA,$A14,MATCH(EB$6,$D$6:$BB$6,0)+2)</f>
        <v>28.571428571428569</v>
      </c>
      <c r="EC14" s="156" cm="1">
        <f t="array" aca="1" ref="EC14" ca="1">INDEX(PosEffects_SEA,$A14,MATCH(EC$6,$D$6:$BB$6,0)+2)</f>
        <v>0</v>
      </c>
      <c r="ED14" s="156" cm="1">
        <f t="array" aca="1" ref="ED14" ca="1">INDEX(PosEffects_SEA,$A14,MATCH(ED$6,$D$6:$BB$6,0)+2)</f>
        <v>0</v>
      </c>
      <c r="EE14" s="156" cm="1">
        <f t="array" aca="1" ref="EE14" ca="1">INDEX(PosEffects_SEA,$A14,MATCH(EE$6,$D$6:$BB$6,0)+2)</f>
        <v>0</v>
      </c>
      <c r="EF14" s="156" cm="1">
        <f t="array" aca="1" ref="EF14" ca="1">INDEX(PosEffects_SEA,$A14,MATCH(EF$6,$D$6:$BB$6,0)+2)</f>
        <v>0</v>
      </c>
      <c r="EG14" s="156" cm="1">
        <f t="array" aca="1" ref="EG14" ca="1">INDEX(PosEffects_SEA,$A14,MATCH(EG$6,$D$6:$BB$6,0)+2)</f>
        <v>28.571428571428569</v>
      </c>
      <c r="EH14" s="156" cm="1">
        <f t="array" aca="1" ref="EH14" ca="1">INDEX(PosEffects_SEA,$A14,MATCH(EH$6,$D$6:$BB$6,0)+2)</f>
        <v>0</v>
      </c>
      <c r="EI14" s="156" cm="1">
        <f t="array" aca="1" ref="EI14" ca="1">INDEX(PosEffects_SEA,$A14,MATCH(EI$6,$D$6:$BB$6,0)+2)</f>
        <v>0</v>
      </c>
      <c r="EJ14" s="156" cm="1">
        <f t="array" aca="1" ref="EJ14" ca="1">INDEX(PosEffects_SEA,$A14,MATCH(EJ$6,$D$6:$BB$6,0)+2)</f>
        <v>28.571428571428569</v>
      </c>
      <c r="EK14" s="156" cm="1">
        <f t="array" aca="1" ref="EK14" ca="1">INDEX(PosEffects_SEA,$A14,MATCH(EK$6,$D$6:$BB$6,0)+2)</f>
        <v>76.428571428571416</v>
      </c>
      <c r="EL14" s="156" cm="1">
        <f t="array" aca="1" ref="EL14" ca="1">INDEX(PosEffects_SEA,$A14,MATCH(EL$6,$D$6:$BB$6,0)+2)</f>
        <v>14.285714285714285</v>
      </c>
      <c r="EM14" s="156" cm="1">
        <f t="array" aca="1" ref="EM14" ca="1">INDEX(PosEffects_SEA,$A14,MATCH(EM$6,$D$6:$BB$6,0)+2)</f>
        <v>57.142857142857139</v>
      </c>
      <c r="EN14" s="156" cm="1">
        <f t="array" aca="1" ref="EN14" ca="1">INDEX(PosEffects_SEA,$A14,MATCH(EN$6,$D$6:$BB$6,0)+2)</f>
        <v>28.571428571428569</v>
      </c>
      <c r="EO14" s="156" cm="1">
        <f t="array" aca="1" ref="EO14" ca="1">INDEX(PosEffects_SEA,$A14,MATCH(EO$6,$D$6:$BB$6,0)+2)</f>
        <v>0</v>
      </c>
      <c r="EP14" s="156" cm="1">
        <f t="array" aca="1" ref="EP14" ca="1">INDEX(PosEffects_SEA,$A14,MATCH(EP$6,$D$6:$BB$6,0)+2)</f>
        <v>0</v>
      </c>
      <c r="EQ14" s="156" cm="1">
        <f t="array" aca="1" ref="EQ14" ca="1">INDEX(PosEffects_SEA,$A14,MATCH(EQ$6,$D$6:$BB$6,0)+2)</f>
        <v>0</v>
      </c>
      <c r="ES14" s="194">
        <f t="shared" ca="1" si="35"/>
        <v>28.571428571428569</v>
      </c>
      <c r="ET14" s="194">
        <f t="shared" ca="1" si="35"/>
        <v>25.204081632653057</v>
      </c>
      <c r="EU14" s="194">
        <f t="shared" ca="1" si="35"/>
        <v>5.7142857142857144</v>
      </c>
      <c r="EV14" s="194">
        <f t="shared" ca="1" si="35"/>
        <v>9.5238095238095237</v>
      </c>
    </row>
    <row r="15" spans="1:153" x14ac:dyDescent="0.25">
      <c r="A15" s="68">
        <v>8</v>
      </c>
      <c r="B15" s="271" cm="1">
        <f t="array" ref="B15">IF(A15&gt;NOptions_SEA,"",4*(A15-1)+1)</f>
        <v>29</v>
      </c>
      <c r="C15" s="249" t="str" cm="1">
        <f t="array" ref="C15">IF($B15="","",INDEX(Options_SEA,$B15))</f>
        <v>75A</v>
      </c>
      <c r="D15" s="196" cm="1">
        <f t="array" aca="1" ref="D15" ca="1">IF($B15="","",INDEX(SEAOptionScores_Trans,$B15+MATCH(D$7,Stages,0)-1,MATCH(D$6,SEACats,0))-100)</f>
        <v>-25</v>
      </c>
      <c r="E15" s="196" cm="1">
        <f t="array" aca="1" ref="E15" ca="1">IF($B15="","",INDEX(SEAOptionScores_Trans,$B15+MATCH(E$7,Stages,0)-1,MATCH(D$6,SEACats,0))-100)</f>
        <v>0</v>
      </c>
      <c r="F15" s="197">
        <f t="shared" ca="1" si="0"/>
        <v>-14.285714285714285</v>
      </c>
      <c r="G15" s="196" cm="1">
        <f t="array" aca="1" ref="G15" ca="1">IF($B15="","",INDEX(SEAOptionScores_Trans,$B15+MATCH(G$7,Stages,0)-1,MATCH(G$6,SEACats,0))-100)</f>
        <v>-25</v>
      </c>
      <c r="H15" s="196" cm="1">
        <f t="array" aca="1" ref="H15" ca="1">IF($B15="","",INDEX(SEAOptionScores_Trans,$B15+MATCH(H$7,Stages,0)-1,MATCH(G$6,SEACats,0))-100)</f>
        <v>0</v>
      </c>
      <c r="I15" s="197">
        <f t="shared" ca="1" si="1"/>
        <v>-14.285714285714285</v>
      </c>
      <c r="J15" s="196" cm="1">
        <f t="array" aca="1" ref="J15" ca="1">IF($B15="","",INDEX(SEAOptionScores_Trans,$B15+MATCH(J$7,Stages,0)-1,MATCH(J$6,SEACats,0))-100)</f>
        <v>-25</v>
      </c>
      <c r="K15" s="196" cm="1">
        <f t="array" aca="1" ref="K15" ca="1">IF($B15="","",INDEX(SEAOptionScores_Trans,$B15+MATCH(K$7,Stages,0)-1,MATCH(J$6,SEACats,0))-100)</f>
        <v>0</v>
      </c>
      <c r="L15" s="197">
        <f t="shared" ca="1" si="2"/>
        <v>-14.285714285714285</v>
      </c>
      <c r="M15" s="196" cm="1">
        <f t="array" aca="1" ref="M15" ca="1">IF($B15="","",INDEX(SEAOptionScores_Trans,$B15+MATCH(M$7,Stages,0)-1,MATCH(M$6,SEACats,0))-100)</f>
        <v>-25</v>
      </c>
      <c r="N15" s="196" cm="1">
        <f t="array" aca="1" ref="N15" ca="1">IF($B15="","",INDEX(SEAOptionScores_Trans,$B15+MATCH(N$7,Stages,0)-1,MATCH(M$6,SEACats,0))-100)</f>
        <v>0</v>
      </c>
      <c r="O15" s="197">
        <f t="shared" ca="1" si="3"/>
        <v>-14.285714285714285</v>
      </c>
      <c r="P15" s="196" cm="1">
        <f t="array" aca="1" ref="P15" ca="1">IF($B15="","",INDEX(SEAOptionScores_Trans,$B15+MATCH(P$7,Stages,0)-1,MATCH(P$6,SEACats,0))-100)</f>
        <v>0</v>
      </c>
      <c r="Q15" s="196" cm="1">
        <f t="array" aca="1" ref="Q15" ca="1">IF($B15="","",INDEX(SEAOptionScores_Trans,$B15+MATCH(Q$7,Stages,0)-1,MATCH(P$6,SEACats,0))-100)</f>
        <v>0</v>
      </c>
      <c r="R15" s="197">
        <f t="shared" ca="1" si="4"/>
        <v>0</v>
      </c>
      <c r="S15" s="196" cm="1">
        <f t="array" aca="1" ref="S15" ca="1">IF($B15="","",INDEX(SEAOptionScores_Trans,$B15+MATCH(S$7,Stages,0)-1,MATCH(S$6,SEACats,0))-100)</f>
        <v>-25</v>
      </c>
      <c r="T15" s="196" cm="1">
        <f t="array" aca="1" ref="T15" ca="1">IF($B15="","",INDEX(SEAOptionScores_Trans,$B15+MATCH(T$7,Stages,0)-1,MATCH(S$6,SEACats,0))-100)</f>
        <v>0</v>
      </c>
      <c r="U15" s="197">
        <f t="shared" ca="1" si="5"/>
        <v>-14.285714285714285</v>
      </c>
      <c r="V15" s="196" cm="1">
        <f t="array" aca="1" ref="V15" ca="1">IF($B15="","",INDEX(SEAOptionScores_Trans,$B15+MATCH(V$7,Stages,0)-1,MATCH(V$6,SEACats,0))-100)</f>
        <v>0</v>
      </c>
      <c r="W15" s="196" cm="1">
        <f t="array" aca="1" ref="W15" ca="1">IF($B15="","",INDEX(SEAOptionScores_Trans,$B15+MATCH(W$7,Stages,0)-1,MATCH(V$6,SEACats,0))-100)</f>
        <v>0</v>
      </c>
      <c r="X15" s="197">
        <f t="shared" ca="1" si="6"/>
        <v>0</v>
      </c>
      <c r="Y15" s="196" cm="1">
        <f t="array" aca="1" ref="Y15" ca="1">IF($B15="","",INDEX(SEAOptionScores_Trans,$B15+MATCH(Y$7,Stages,0)-1,MATCH(Y$6,SEACats,0))-100)</f>
        <v>-20</v>
      </c>
      <c r="Z15" s="196" cm="1">
        <f t="array" aca="1" ref="Z15" ca="1">IF($B15="","",INDEX(SEAOptionScores_Trans,$B15+MATCH(Z$7,Stages,0)-1,MATCH(Y$6,SEACats,0))-100)</f>
        <v>0</v>
      </c>
      <c r="AA15" s="197">
        <f t="shared" ca="1" si="7"/>
        <v>-11.428571428571427</v>
      </c>
      <c r="AB15" s="196" cm="1">
        <f t="array" aca="1" ref="AB15" ca="1">IF($B15="","",INDEX(SEAOptionScores_Trans,$B15+MATCH(AB$7,Stages,0)-1,MATCH(AB$6,SEACats,0))-100)</f>
        <v>-20</v>
      </c>
      <c r="AC15" s="196" cm="1">
        <f t="array" aca="1" ref="AC15" ca="1">IF($B15="","",INDEX(SEAOptionScores_Trans,$B15+MATCH(AC$7,Stages,0)-1,MATCH(AB$6,SEACats,0))-100)</f>
        <v>0</v>
      </c>
      <c r="AD15" s="197">
        <f t="shared" ca="1" si="8"/>
        <v>-11.428571428571427</v>
      </c>
      <c r="AE15" s="196" cm="1">
        <f t="array" aca="1" ref="AE15" ca="1">IF($B15="","",INDEX(SEAOptionScores_Trans,$B15+MATCH(AE$7,Stages,0)-1,MATCH(AE$6,SEACats,0))-100)</f>
        <v>0</v>
      </c>
      <c r="AF15" s="196" cm="1">
        <f t="array" aca="1" ref="AF15" ca="1">IF($B15="","",INDEX(SEAOptionScores_Trans,$B15+MATCH(AF$7,Stages,0)-1,MATCH(AE$6,SEACats,0))-100)</f>
        <v>0</v>
      </c>
      <c r="AG15" s="197">
        <f t="shared" ca="1" si="9"/>
        <v>0</v>
      </c>
      <c r="AH15" s="196" cm="1">
        <f t="array" aca="1" ref="AH15" ca="1">IF($B15="","",INDEX(SEAOptionScores_Trans,$B15+MATCH(AH$7,Stages,0)-1,MATCH(AH$6,SEACats,0))-100)</f>
        <v>0</v>
      </c>
      <c r="AI15" s="196" cm="1">
        <f t="array" aca="1" ref="AI15" ca="1">IF($B15="","",INDEX(SEAOptionScores_Trans,$B15+MATCH(AI$7,Stages,0)-1,MATCH(AH$6,SEACats,0))-100)</f>
        <v>0</v>
      </c>
      <c r="AJ15" s="197">
        <f t="shared" ca="1" si="10"/>
        <v>0</v>
      </c>
      <c r="AK15" s="196" cm="1">
        <f t="array" aca="1" ref="AK15" ca="1">IF($B15="","",INDEX(SEAOptionScores_Trans,$B15+MATCH(AK$7,Stages,0)-1,MATCH(AK$6,SEACats,0))-100)</f>
        <v>0</v>
      </c>
      <c r="AL15" s="196" cm="1">
        <f t="array" aca="1" ref="AL15" ca="1">IF($B15="","",INDEX(SEAOptionScores_Trans,$B15+MATCH(AL$7,Stages,0)-1,MATCH(AK$6,SEACats,0))-100)</f>
        <v>0</v>
      </c>
      <c r="AM15" s="197">
        <f t="shared" ca="1" si="11"/>
        <v>0</v>
      </c>
      <c r="AN15" s="196" cm="1">
        <f t="array" aca="1" ref="AN15" ca="1">IF($B15="","",INDEX(SEAOptionScores_Trans,$B15+MATCH(AN$7,Stages,0)-1,MATCH(AN$6,SEACats,0))-100)</f>
        <v>-25</v>
      </c>
      <c r="AO15" s="196" cm="1">
        <f t="array" aca="1" ref="AO15" ca="1">IF($B15="","",INDEX(SEAOptionScores_Trans,$B15+MATCH(AO$7,Stages,0)-1,MATCH(AN$6,SEACats,0))-100)</f>
        <v>0</v>
      </c>
      <c r="AP15" s="197">
        <f t="shared" ca="1" si="12"/>
        <v>-14.285714285714285</v>
      </c>
      <c r="AQ15" s="196" cm="1">
        <f t="array" aca="1" ref="AQ15" ca="1">IF($B15="","",INDEX(SEAOptionScores_Trans,$B15+MATCH(AQ$7,Stages,0)-1,MATCH(AQ$6,SEACats,0))-100)</f>
        <v>0</v>
      </c>
      <c r="AR15" s="196" cm="1">
        <f t="array" aca="1" ref="AR15" ca="1">IF($B15="","",INDEX(SEAOptionScores_Trans,$B15+MATCH(AR$7,Stages,0)-1,MATCH(AQ$6,SEACats,0))-100)</f>
        <v>0</v>
      </c>
      <c r="AS15" s="197">
        <f t="shared" ca="1" si="13"/>
        <v>0</v>
      </c>
      <c r="AT15" s="196" cm="1">
        <f t="array" aca="1" ref="AT15" ca="1">IF($B15="","",INDEX(SEAOptionScores_Trans,$B15+MATCH(AT$7,Stages,0)-1,MATCH(AT$6,SEACats,0))-100)</f>
        <v>-20</v>
      </c>
      <c r="AU15" s="196" cm="1">
        <f t="array" aca="1" ref="AU15" ca="1">IF($B15="","",INDEX(SEAOptionScores_Trans,$B15+MATCH(AU$7,Stages,0)-1,MATCH(AT$6,SEACats,0))-100)</f>
        <v>-20</v>
      </c>
      <c r="AV15" s="197">
        <f t="shared" ca="1" si="14"/>
        <v>-20</v>
      </c>
      <c r="AW15" s="196" cm="1">
        <f t="array" aca="1" ref="AW15" ca="1">IF($B15="","",INDEX(SEAOptionScores_Trans,$B15+MATCH(AW$7,Stages,0)-1,MATCH(AW$6,SEACats,0))-100)</f>
        <v>0</v>
      </c>
      <c r="AX15" s="196" cm="1">
        <f t="array" aca="1" ref="AX15" ca="1">IF($B15="","",INDEX(SEAOptionScores_Trans,$B15+MATCH(AX$7,Stages,0)-1,MATCH(AW$6,SEACats,0))-100)</f>
        <v>0</v>
      </c>
      <c r="AY15" s="197">
        <f t="shared" ca="1" si="15"/>
        <v>0</v>
      </c>
      <c r="AZ15" s="196" cm="1">
        <f t="array" aca="1" ref="AZ15" ca="1">IF($B15="","",INDEX(SEAOptionScores_Trans,$B15+MATCH(AZ$7,Stages,0)-1,MATCH(AZ$6,SEACats,0))-100)</f>
        <v>-25</v>
      </c>
      <c r="BA15" s="196" cm="1">
        <f t="array" aca="1" ref="BA15" ca="1">IF($B15="","",INDEX(SEAOptionScores_Trans,$B15+MATCH(BA$7,Stages,0)-1,MATCH(AZ$6,SEACats,0))-100)</f>
        <v>0</v>
      </c>
      <c r="BB15" s="197">
        <f t="shared" ca="1" si="16"/>
        <v>-14.285714285714285</v>
      </c>
      <c r="BD15" s="156" cm="1">
        <f t="array" aca="1" ref="BD15" ca="1">INDEX(NegEffects_SEA,$A15,MATCH(BD$6,$D$6:$BB$6,0)+2)</f>
        <v>-14.285714285714285</v>
      </c>
      <c r="BE15" s="156" cm="1">
        <f t="array" aca="1" ref="BE15" ca="1">INDEX(NegEffects_SEA,$A15,MATCH(BE$6,$D$6:$BB$6,0)+2)</f>
        <v>-14.285714285714285</v>
      </c>
      <c r="BF15" s="156" cm="1">
        <f t="array" aca="1" ref="BF15" ca="1">INDEX(NegEffects_SEA,$A15,MATCH(BF$6,$D$6:$BB$6,0)+2)</f>
        <v>-14.285714285714285</v>
      </c>
      <c r="BG15" s="156" cm="1">
        <f t="array" aca="1" ref="BG15" ca="1">INDEX(NegEffects_SEA,$A15,MATCH(BG$6,$D$6:$BB$6,0)+2)</f>
        <v>-14.285714285714285</v>
      </c>
      <c r="BH15" s="156" cm="1">
        <f t="array" aca="1" ref="BH15" ca="1">INDEX(NegEffects_SEA,$A15,MATCH(BH$6,$D$6:$BB$6,0)+2)</f>
        <v>0</v>
      </c>
      <c r="BI15" s="156" cm="1">
        <f t="array" aca="1" ref="BI15" ca="1">INDEX(NegEffects_SEA,$A15,MATCH(BI$6,$D$6:$BB$6,0)+2)</f>
        <v>-14.285714285714285</v>
      </c>
      <c r="BJ15" s="156" cm="1">
        <f t="array" aca="1" ref="BJ15" ca="1">INDEX(NegEffects_SEA,$A15,MATCH(BJ$6,$D$6:$BB$6,0)+2)</f>
        <v>0</v>
      </c>
      <c r="BK15" s="156" cm="1">
        <f t="array" aca="1" ref="BK15" ca="1">INDEX(NegEffects_SEA,$A15,MATCH(BK$6,$D$6:$BB$6,0)+2)</f>
        <v>-11.428571428571427</v>
      </c>
      <c r="BL15" s="156" cm="1">
        <f t="array" aca="1" ref="BL15" ca="1">INDEX(NegEffects_SEA,$A15,MATCH(BL$6,$D$6:$BB$6,0)+2)</f>
        <v>-11.428571428571427</v>
      </c>
      <c r="BM15" s="156" cm="1">
        <f t="array" aca="1" ref="BM15" ca="1">INDEX(NegEffects_SEA,$A15,MATCH(BM$6,$D$6:$BB$6,0)+2)</f>
        <v>0</v>
      </c>
      <c r="BN15" s="156" cm="1">
        <f t="array" aca="1" ref="BN15" ca="1">INDEX(NegEffects_SEA,$A15,MATCH(BN$6,$D$6:$BB$6,0)+2)</f>
        <v>0</v>
      </c>
      <c r="BO15" s="156" cm="1">
        <f t="array" aca="1" ref="BO15" ca="1">INDEX(NegEffects_SEA,$A15,MATCH(BO$6,$D$6:$BB$6,0)+2)</f>
        <v>0</v>
      </c>
      <c r="BP15" s="156" cm="1">
        <f t="array" aca="1" ref="BP15" ca="1">INDEX(NegEffects_SEA,$A15,MATCH(BP$6,$D$6:$BB$6,0)+2)</f>
        <v>-14.285714285714285</v>
      </c>
      <c r="BQ15" s="156" cm="1">
        <f t="array" aca="1" ref="BQ15" ca="1">INDEX(NegEffects_SEA,$A15,MATCH(BQ$6,$D$6:$BB$6,0)+2)</f>
        <v>0</v>
      </c>
      <c r="BR15" s="156" cm="1">
        <f t="array" aca="1" ref="BR15" ca="1">INDEX(NegEffects_SEA,$A15,MATCH(BR$6,$D$6:$BB$6,0)+2)</f>
        <v>-20</v>
      </c>
      <c r="BS15" s="156" cm="1">
        <f t="array" aca="1" ref="BS15" ca="1">INDEX(NegEffects_SEA,$A15,MATCH(BS$6,$D$6:$BB$6,0)+2)</f>
        <v>0</v>
      </c>
      <c r="BT15" s="156" cm="1">
        <f t="array" aca="1" ref="BT15" ca="1">INDEX(NegEffects_SEA,$A15,MATCH(BT$6,$D$6:$BB$6,0)+2)</f>
        <v>-14.285714285714285</v>
      </c>
      <c r="BV15" s="194">
        <f t="shared" ca="1" si="17"/>
        <v>0</v>
      </c>
      <c r="BW15" s="194">
        <f t="shared" ca="1" si="17"/>
        <v>-5.7142857142857153</v>
      </c>
      <c r="BX15" s="194">
        <f t="shared" ca="1" si="17"/>
        <v>-15.428571428571427</v>
      </c>
      <c r="BY15" s="194">
        <f t="shared" ca="1" si="17"/>
        <v>-4.761904761904761</v>
      </c>
      <c r="CA15" s="196" cm="1">
        <f t="array" aca="1" ref="CA15" ca="1">IF($B15="","",INDEX(SEAOptionScores_Trans,$B15+MATCH(CA$7,Stages,0)-1,MATCH(CA$6,SEACats,0)))</f>
        <v>0</v>
      </c>
      <c r="CB15" s="196" cm="1">
        <f t="array" aca="1" ref="CB15" ca="1">IF($B15="","",INDEX(SEAOptionScores_Trans,$B15+MATCH(CB$7,Stages,0)-1,MATCH(CA$6,SEACats,0)))</f>
        <v>0</v>
      </c>
      <c r="CC15" s="197">
        <f t="shared" ca="1" si="18"/>
        <v>0</v>
      </c>
      <c r="CD15" s="196" cm="1">
        <f t="array" aca="1" ref="CD15" ca="1">IF($B15="","",INDEX(SEAOptionScores_Trans,$B15+MATCH(CD$7,Stages,0)-1,MATCH(CD$6,SEACats,0)))</f>
        <v>0</v>
      </c>
      <c r="CE15" s="196" cm="1">
        <f t="array" aca="1" ref="CE15" ca="1">IF($B15="","",INDEX(SEAOptionScores_Trans,$B15+MATCH(CE$7,Stages,0)-1,MATCH(CD$6,SEACats,0)))</f>
        <v>25</v>
      </c>
      <c r="CF15" s="197">
        <f t="shared" ca="1" si="19"/>
        <v>14.285714285714285</v>
      </c>
      <c r="CG15" s="196" cm="1">
        <f t="array" aca="1" ref="CG15" ca="1">IF($B15="","",INDEX(SEAOptionScores_Trans,$B15+MATCH(CG$7,Stages,0)-1,MATCH(CG$6,SEACats,0)))</f>
        <v>0</v>
      </c>
      <c r="CH15" s="196" cm="1">
        <f t="array" aca="1" ref="CH15" ca="1">IF($B15="","",INDEX(SEAOptionScores_Trans,$B15+MATCH(CH$7,Stages,0)-1,MATCH(CG$6,SEACats,0)))</f>
        <v>0</v>
      </c>
      <c r="CI15" s="197">
        <f t="shared" ca="1" si="20"/>
        <v>0</v>
      </c>
      <c r="CJ15" s="196" cm="1">
        <f t="array" aca="1" ref="CJ15" ca="1">IF($B15="","",INDEX(SEAOptionScores_Trans,$B15+MATCH(CJ$7,Stages,0)-1,MATCH(CJ$6,SEACats,0)))</f>
        <v>0</v>
      </c>
      <c r="CK15" s="196" cm="1">
        <f t="array" aca="1" ref="CK15" ca="1">IF($B15="","",INDEX(SEAOptionScores_Trans,$B15+MATCH(CK$7,Stages,0)-1,MATCH(CJ$6,SEACats,0)))</f>
        <v>0</v>
      </c>
      <c r="CL15" s="197">
        <f t="shared" ca="1" si="21"/>
        <v>0</v>
      </c>
      <c r="CM15" s="196" cm="1">
        <f t="array" aca="1" ref="CM15" ca="1">IF($B15="","",INDEX(SEAOptionScores_Trans,$B15+MATCH(CM$7,Stages,0)-1,MATCH(CM$6,SEACats,0)))</f>
        <v>0</v>
      </c>
      <c r="CN15" s="196" cm="1">
        <f t="array" aca="1" ref="CN15" ca="1">IF($B15="","",INDEX(SEAOptionScores_Trans,$B15+MATCH(CN$7,Stages,0)-1,MATCH(CM$6,SEACats,0)))</f>
        <v>0</v>
      </c>
      <c r="CO15" s="197">
        <f t="shared" ca="1" si="22"/>
        <v>0</v>
      </c>
      <c r="CP15" s="196" cm="1">
        <f t="array" aca="1" ref="CP15" ca="1">IF($B15="","",INDEX(SEAOptionScores_Trans,$B15+MATCH(CP$7,Stages,0)-1,MATCH(CP$6,SEACats,0)))</f>
        <v>0</v>
      </c>
      <c r="CQ15" s="196" cm="1">
        <f t="array" aca="1" ref="CQ15" ca="1">IF($B15="","",INDEX(SEAOptionScores_Trans,$B15+MATCH(CQ$7,Stages,0)-1,MATCH(CP$6,SEACats,0)))</f>
        <v>0</v>
      </c>
      <c r="CR15" s="197">
        <f t="shared" ca="1" si="23"/>
        <v>0</v>
      </c>
      <c r="CS15" s="196" cm="1">
        <f t="array" aca="1" ref="CS15" ca="1">IF($B15="","",INDEX(SEAOptionScores_Trans,$B15+MATCH(CS$7,Stages,0)-1,MATCH(CS$6,SEACats,0)))</f>
        <v>0</v>
      </c>
      <c r="CT15" s="196" cm="1">
        <f t="array" aca="1" ref="CT15" ca="1">IF($B15="","",INDEX(SEAOptionScores_Trans,$B15+MATCH(CT$7,Stages,0)-1,MATCH(CS$6,SEACats,0)))</f>
        <v>0</v>
      </c>
      <c r="CU15" s="197">
        <f t="shared" ca="1" si="24"/>
        <v>0</v>
      </c>
      <c r="CV15" s="196" cm="1">
        <f t="array" aca="1" ref="CV15" ca="1">IF($B15="","",INDEX(SEAOptionScores_Trans,$B15+MATCH(CV$7,Stages,0)-1,MATCH(CV$6,SEACats,0)))</f>
        <v>0</v>
      </c>
      <c r="CW15" s="196" cm="1">
        <f t="array" aca="1" ref="CW15" ca="1">IF($B15="","",INDEX(SEAOptionScores_Trans,$B15+MATCH(CW$7,Stages,0)-1,MATCH(CV$6,SEACats,0)))</f>
        <v>0</v>
      </c>
      <c r="CX15" s="197">
        <f t="shared" ca="1" si="25"/>
        <v>0</v>
      </c>
      <c r="CY15" s="196" cm="1">
        <f t="array" aca="1" ref="CY15" ca="1">IF($B15="","",INDEX(SEAOptionScores_Trans,$B15+MATCH(CY$7,Stages,0)-1,MATCH(CY$6,SEACats,0)))</f>
        <v>0</v>
      </c>
      <c r="CZ15" s="196" cm="1">
        <f t="array" aca="1" ref="CZ15" ca="1">IF($B15="","",INDEX(SEAOptionScores_Trans,$B15+MATCH(CZ$7,Stages,0)-1,MATCH(CY$6,SEACats,0)))</f>
        <v>0</v>
      </c>
      <c r="DA15" s="197">
        <f t="shared" ca="1" si="26"/>
        <v>0</v>
      </c>
      <c r="DB15" s="196" cm="1">
        <f t="array" aca="1" ref="DB15" ca="1">IF($B15="","",INDEX(SEAOptionScores_Trans,$B15+MATCH(DB$7,Stages,0)-1,MATCH(DB$6,SEACats,0)))</f>
        <v>0</v>
      </c>
      <c r="DC15" s="196" cm="1">
        <f t="array" aca="1" ref="DC15" ca="1">IF($B15="","",INDEX(SEAOptionScores_Trans,$B15+MATCH(DC$7,Stages,0)-1,MATCH(DB$6,SEACats,0)))</f>
        <v>25</v>
      </c>
      <c r="DD15" s="197">
        <f t="shared" ca="1" si="27"/>
        <v>14.285714285714285</v>
      </c>
      <c r="DE15" s="196" cm="1">
        <f t="array" aca="1" ref="DE15" ca="1">IF($B15="","",INDEX(SEAOptionScores_Trans,$B15+MATCH(DE$7,Stages,0)-1,MATCH(DE$6,SEACats,0)))</f>
        <v>20</v>
      </c>
      <c r="DF15" s="196" cm="1">
        <f t="array" aca="1" ref="DF15" ca="1">IF($B15="","",INDEX(SEAOptionScores_Trans,$B15+MATCH(DF$7,Stages,0)-1,MATCH(DE$6,SEACats,0)))</f>
        <v>25</v>
      </c>
      <c r="DG15" s="197">
        <f t="shared" ca="1" si="28"/>
        <v>22.857142857142854</v>
      </c>
      <c r="DH15" s="196" cm="1">
        <f t="array" aca="1" ref="DH15" ca="1">IF($B15="","",INDEX(SEAOptionScores_Trans,$B15+MATCH(DH$7,Stages,0)-1,MATCH(DH$6,SEACats,0)))</f>
        <v>0</v>
      </c>
      <c r="DI15" s="196" cm="1">
        <f t="array" aca="1" ref="DI15" ca="1">IF($B15="","",INDEX(SEAOptionScores_Trans,$B15+MATCH(DI$7,Stages,0)-1,MATCH(DH$6,SEACats,0)))</f>
        <v>0</v>
      </c>
      <c r="DJ15" s="197">
        <f t="shared" ca="1" si="29"/>
        <v>0</v>
      </c>
      <c r="DK15" s="196" cm="1">
        <f t="array" aca="1" ref="DK15" ca="1">IF($B15="","",INDEX(SEAOptionScores_Trans,$B15+MATCH(DK$7,Stages,0)-1,MATCH(DK$6,SEACats,0)))</f>
        <v>0</v>
      </c>
      <c r="DL15" s="196" cm="1">
        <f t="array" aca="1" ref="DL15" ca="1">IF($B15="","",INDEX(SEAOptionScores_Trans,$B15+MATCH(DL$7,Stages,0)-1,MATCH(DK$6,SEACats,0)))</f>
        <v>25</v>
      </c>
      <c r="DM15" s="197">
        <f t="shared" ca="1" si="30"/>
        <v>14.285714285714285</v>
      </c>
      <c r="DN15" s="196" cm="1">
        <f t="array" aca="1" ref="DN15" ca="1">IF($B15="","",INDEX(SEAOptionScores_Trans,$B15+MATCH(DN$7,Stages,0)-1,MATCH(DN$6,SEACats,0)))</f>
        <v>0</v>
      </c>
      <c r="DO15" s="196" cm="1">
        <f t="array" aca="1" ref="DO15" ca="1">IF($B15="","",INDEX(SEAOptionScores_Trans,$B15+MATCH(DO$7,Stages,0)-1,MATCH(DN$6,SEACats,0)))</f>
        <v>25</v>
      </c>
      <c r="DP15" s="197">
        <f t="shared" ca="1" si="31"/>
        <v>14.285714285714285</v>
      </c>
      <c r="DQ15" s="196" cm="1">
        <f t="array" aca="1" ref="DQ15" ca="1">IF($B15="","",INDEX(SEAOptionScores_Trans,$B15+MATCH(DQ$7,Stages,0)-1,MATCH(DQ$6,SEACats,0)))</f>
        <v>0</v>
      </c>
      <c r="DR15" s="196" cm="1">
        <f t="array" aca="1" ref="DR15" ca="1">IF($B15="","",INDEX(SEAOptionScores_Trans,$B15+MATCH(DR$7,Stages,0)-1,MATCH(DQ$6,SEACats,0)))</f>
        <v>0</v>
      </c>
      <c r="DS15" s="197">
        <f t="shared" ca="1" si="32"/>
        <v>0</v>
      </c>
      <c r="DT15" s="196" cm="1">
        <f t="array" aca="1" ref="DT15" ca="1">IF($B15="","",INDEX(SEAOptionScores_Trans,$B15+MATCH(DT$7,Stages,0)-1,MATCH(DT$6,SEACats,0)))</f>
        <v>0</v>
      </c>
      <c r="DU15" s="196" cm="1">
        <f t="array" aca="1" ref="DU15" ca="1">IF($B15="","",INDEX(SEAOptionScores_Trans,$B15+MATCH(DU$7,Stages,0)-1,MATCH(DT$6,SEACats,0)))</f>
        <v>0</v>
      </c>
      <c r="DV15" s="197">
        <f t="shared" ca="1" si="33"/>
        <v>0</v>
      </c>
      <c r="DW15" s="196" cm="1">
        <f t="array" aca="1" ref="DW15" ca="1">IF($B15="","",INDEX(SEAOptionScores_Trans,$B15+MATCH(DW$7,Stages,0)-1,MATCH(DW$6,SEACats,0)))</f>
        <v>0</v>
      </c>
      <c r="DX15" s="196" cm="1">
        <f t="array" aca="1" ref="DX15" ca="1">IF($B15="","",INDEX(SEAOptionScores_Trans,$B15+MATCH(DX$7,Stages,0)-1,MATCH(DW$6,SEACats,0)))</f>
        <v>0</v>
      </c>
      <c r="DY15" s="197">
        <f t="shared" ca="1" si="34"/>
        <v>0</v>
      </c>
      <c r="EA15" s="156" cm="1">
        <f t="array" aca="1" ref="EA15" ca="1">INDEX(PosEffects_SEA,$A15,MATCH(EA$6,$D$6:$BB$6,0)+2)</f>
        <v>0</v>
      </c>
      <c r="EB15" s="156" cm="1">
        <f t="array" aca="1" ref="EB15" ca="1">INDEX(PosEffects_SEA,$A15,MATCH(EB$6,$D$6:$BB$6,0)+2)</f>
        <v>14.285714285714285</v>
      </c>
      <c r="EC15" s="156" cm="1">
        <f t="array" aca="1" ref="EC15" ca="1">INDEX(PosEffects_SEA,$A15,MATCH(EC$6,$D$6:$BB$6,0)+2)</f>
        <v>0</v>
      </c>
      <c r="ED15" s="156" cm="1">
        <f t="array" aca="1" ref="ED15" ca="1">INDEX(PosEffects_SEA,$A15,MATCH(ED$6,$D$6:$BB$6,0)+2)</f>
        <v>0</v>
      </c>
      <c r="EE15" s="156" cm="1">
        <f t="array" aca="1" ref="EE15" ca="1">INDEX(PosEffects_SEA,$A15,MATCH(EE$6,$D$6:$BB$6,0)+2)</f>
        <v>0</v>
      </c>
      <c r="EF15" s="156" cm="1">
        <f t="array" aca="1" ref="EF15" ca="1">INDEX(PosEffects_SEA,$A15,MATCH(EF$6,$D$6:$BB$6,0)+2)</f>
        <v>0</v>
      </c>
      <c r="EG15" s="156" cm="1">
        <f t="array" aca="1" ref="EG15" ca="1">INDEX(PosEffects_SEA,$A15,MATCH(EG$6,$D$6:$BB$6,0)+2)</f>
        <v>0</v>
      </c>
      <c r="EH15" s="156" cm="1">
        <f t="array" aca="1" ref="EH15" ca="1">INDEX(PosEffects_SEA,$A15,MATCH(EH$6,$D$6:$BB$6,0)+2)</f>
        <v>0</v>
      </c>
      <c r="EI15" s="156" cm="1">
        <f t="array" aca="1" ref="EI15" ca="1">INDEX(PosEffects_SEA,$A15,MATCH(EI$6,$D$6:$BB$6,0)+2)</f>
        <v>0</v>
      </c>
      <c r="EJ15" s="156" cm="1">
        <f t="array" aca="1" ref="EJ15" ca="1">INDEX(PosEffects_SEA,$A15,MATCH(EJ$6,$D$6:$BB$6,0)+2)</f>
        <v>14.285714285714285</v>
      </c>
      <c r="EK15" s="156" cm="1">
        <f t="array" aca="1" ref="EK15" ca="1">INDEX(PosEffects_SEA,$A15,MATCH(EK$6,$D$6:$BB$6,0)+2)</f>
        <v>22.857142857142854</v>
      </c>
      <c r="EL15" s="156" cm="1">
        <f t="array" aca="1" ref="EL15" ca="1">INDEX(PosEffects_SEA,$A15,MATCH(EL$6,$D$6:$BB$6,0)+2)</f>
        <v>0</v>
      </c>
      <c r="EM15" s="156" cm="1">
        <f t="array" aca="1" ref="EM15" ca="1">INDEX(PosEffects_SEA,$A15,MATCH(EM$6,$D$6:$BB$6,0)+2)</f>
        <v>14.285714285714285</v>
      </c>
      <c r="EN15" s="156" cm="1">
        <f t="array" aca="1" ref="EN15" ca="1">INDEX(PosEffects_SEA,$A15,MATCH(EN$6,$D$6:$BB$6,0)+2)</f>
        <v>14.285714285714285</v>
      </c>
      <c r="EO15" s="156" cm="1">
        <f t="array" aca="1" ref="EO15" ca="1">INDEX(PosEffects_SEA,$A15,MATCH(EO$6,$D$6:$BB$6,0)+2)</f>
        <v>0</v>
      </c>
      <c r="EP15" s="156" cm="1">
        <f t="array" aca="1" ref="EP15" ca="1">INDEX(PosEffects_SEA,$A15,MATCH(EP$6,$D$6:$BB$6,0)+2)</f>
        <v>0</v>
      </c>
      <c r="EQ15" s="156" cm="1">
        <f t="array" aca="1" ref="EQ15" ca="1">INDEX(PosEffects_SEA,$A15,MATCH(EQ$6,$D$6:$BB$6,0)+2)</f>
        <v>0</v>
      </c>
      <c r="ES15" s="194">
        <f t="shared" ca="1" si="35"/>
        <v>0</v>
      </c>
      <c r="ET15" s="194">
        <f t="shared" ca="1" si="35"/>
        <v>7.3469387755102025</v>
      </c>
      <c r="EU15" s="194">
        <f t="shared" ca="1" si="35"/>
        <v>2.8571428571428572</v>
      </c>
      <c r="EV15" s="194">
        <f t="shared" ca="1" si="35"/>
        <v>4.7619047619047619</v>
      </c>
    </row>
    <row r="16" spans="1:153" x14ac:dyDescent="0.25">
      <c r="A16" s="68">
        <v>9</v>
      </c>
      <c r="B16" s="271" cm="1">
        <f t="array" ref="B16">IF(A16&gt;NOptions_SEA,"",4*(A16-1)+1)</f>
        <v>33</v>
      </c>
      <c r="C16" s="249" t="str" cm="1">
        <f t="array" ref="C16">IF($B16="","",INDEX(Options_SEA,$B16))</f>
        <v>75B</v>
      </c>
      <c r="D16" s="196" cm="1">
        <f t="array" aca="1" ref="D16" ca="1">IF($B16="","",INDEX(SEAOptionScores_Trans,$B16+MATCH(D$7,Stages,0)-1,MATCH(D$6,SEACats,0))-100)</f>
        <v>-25</v>
      </c>
      <c r="E16" s="196" cm="1">
        <f t="array" aca="1" ref="E16" ca="1">IF($B16="","",INDEX(SEAOptionScores_Trans,$B16+MATCH(E$7,Stages,0)-1,MATCH(D$6,SEACats,0))-100)</f>
        <v>0</v>
      </c>
      <c r="F16" s="197">
        <f t="shared" ca="1" si="0"/>
        <v>-14.285714285714285</v>
      </c>
      <c r="G16" s="196" cm="1">
        <f t="array" aca="1" ref="G16" ca="1">IF($B16="","",INDEX(SEAOptionScores_Trans,$B16+MATCH(G$7,Stages,0)-1,MATCH(G$6,SEACats,0))-100)</f>
        <v>-25</v>
      </c>
      <c r="H16" s="196" cm="1">
        <f t="array" aca="1" ref="H16" ca="1">IF($B16="","",INDEX(SEAOptionScores_Trans,$B16+MATCH(H$7,Stages,0)-1,MATCH(G$6,SEACats,0))-100)</f>
        <v>0</v>
      </c>
      <c r="I16" s="197">
        <f t="shared" ca="1" si="1"/>
        <v>-14.285714285714285</v>
      </c>
      <c r="J16" s="196" cm="1">
        <f t="array" aca="1" ref="J16" ca="1">IF($B16="","",INDEX(SEAOptionScores_Trans,$B16+MATCH(J$7,Stages,0)-1,MATCH(J$6,SEACats,0))-100)</f>
        <v>-25</v>
      </c>
      <c r="K16" s="196" cm="1">
        <f t="array" aca="1" ref="K16" ca="1">IF($B16="","",INDEX(SEAOptionScores_Trans,$B16+MATCH(K$7,Stages,0)-1,MATCH(J$6,SEACats,0))-100)</f>
        <v>0</v>
      </c>
      <c r="L16" s="197">
        <f t="shared" ca="1" si="2"/>
        <v>-14.285714285714285</v>
      </c>
      <c r="M16" s="196" cm="1">
        <f t="array" aca="1" ref="M16" ca="1">IF($B16="","",INDEX(SEAOptionScores_Trans,$B16+MATCH(M$7,Stages,0)-1,MATCH(M$6,SEACats,0))-100)</f>
        <v>-25</v>
      </c>
      <c r="N16" s="196" cm="1">
        <f t="array" aca="1" ref="N16" ca="1">IF($B16="","",INDEX(SEAOptionScores_Trans,$B16+MATCH(N$7,Stages,0)-1,MATCH(M$6,SEACats,0))-100)</f>
        <v>0</v>
      </c>
      <c r="O16" s="197">
        <f t="shared" ca="1" si="3"/>
        <v>-14.285714285714285</v>
      </c>
      <c r="P16" s="196" cm="1">
        <f t="array" aca="1" ref="P16" ca="1">IF($B16="","",INDEX(SEAOptionScores_Trans,$B16+MATCH(P$7,Stages,0)-1,MATCH(P$6,SEACats,0))-100)</f>
        <v>0</v>
      </c>
      <c r="Q16" s="196" cm="1">
        <f t="array" aca="1" ref="Q16" ca="1">IF($B16="","",INDEX(SEAOptionScores_Trans,$B16+MATCH(Q$7,Stages,0)-1,MATCH(P$6,SEACats,0))-100)</f>
        <v>0</v>
      </c>
      <c r="R16" s="197">
        <f t="shared" ca="1" si="4"/>
        <v>0</v>
      </c>
      <c r="S16" s="196" cm="1">
        <f t="array" aca="1" ref="S16" ca="1">IF($B16="","",INDEX(SEAOptionScores_Trans,$B16+MATCH(S$7,Stages,0)-1,MATCH(S$6,SEACats,0))-100)</f>
        <v>-25</v>
      </c>
      <c r="T16" s="196" cm="1">
        <f t="array" aca="1" ref="T16" ca="1">IF($B16="","",INDEX(SEAOptionScores_Trans,$B16+MATCH(T$7,Stages,0)-1,MATCH(S$6,SEACats,0))-100)</f>
        <v>0</v>
      </c>
      <c r="U16" s="197">
        <f t="shared" ca="1" si="5"/>
        <v>-14.285714285714285</v>
      </c>
      <c r="V16" s="196" cm="1">
        <f t="array" aca="1" ref="V16" ca="1">IF($B16="","",INDEX(SEAOptionScores_Trans,$B16+MATCH(V$7,Stages,0)-1,MATCH(V$6,SEACats,0))-100)</f>
        <v>0</v>
      </c>
      <c r="W16" s="196" cm="1">
        <f t="array" aca="1" ref="W16" ca="1">IF($B16="","",INDEX(SEAOptionScores_Trans,$B16+MATCH(W$7,Stages,0)-1,MATCH(V$6,SEACats,0))-100)</f>
        <v>0</v>
      </c>
      <c r="X16" s="197">
        <f t="shared" ca="1" si="6"/>
        <v>0</v>
      </c>
      <c r="Y16" s="196" cm="1">
        <f t="array" aca="1" ref="Y16" ca="1">IF($B16="","",INDEX(SEAOptionScores_Trans,$B16+MATCH(Y$7,Stages,0)-1,MATCH(Y$6,SEACats,0))-100)</f>
        <v>-20</v>
      </c>
      <c r="Z16" s="196" cm="1">
        <f t="array" aca="1" ref="Z16" ca="1">IF($B16="","",INDEX(SEAOptionScores_Trans,$B16+MATCH(Z$7,Stages,0)-1,MATCH(Y$6,SEACats,0))-100)</f>
        <v>0</v>
      </c>
      <c r="AA16" s="197">
        <f t="shared" ca="1" si="7"/>
        <v>-11.428571428571427</v>
      </c>
      <c r="AB16" s="196" cm="1">
        <f t="array" aca="1" ref="AB16" ca="1">IF($B16="","",INDEX(SEAOptionScores_Trans,$B16+MATCH(AB$7,Stages,0)-1,MATCH(AB$6,SEACats,0))-100)</f>
        <v>-20</v>
      </c>
      <c r="AC16" s="196" cm="1">
        <f t="array" aca="1" ref="AC16" ca="1">IF($B16="","",INDEX(SEAOptionScores_Trans,$B16+MATCH(AC$7,Stages,0)-1,MATCH(AB$6,SEACats,0))-100)</f>
        <v>0</v>
      </c>
      <c r="AD16" s="197">
        <f t="shared" ca="1" si="8"/>
        <v>-11.428571428571427</v>
      </c>
      <c r="AE16" s="196" cm="1">
        <f t="array" aca="1" ref="AE16" ca="1">IF($B16="","",INDEX(SEAOptionScores_Trans,$B16+MATCH(AE$7,Stages,0)-1,MATCH(AE$6,SEACats,0))-100)</f>
        <v>0</v>
      </c>
      <c r="AF16" s="196" cm="1">
        <f t="array" aca="1" ref="AF16" ca="1">IF($B16="","",INDEX(SEAOptionScores_Trans,$B16+MATCH(AF$7,Stages,0)-1,MATCH(AE$6,SEACats,0))-100)</f>
        <v>0</v>
      </c>
      <c r="AG16" s="197">
        <f t="shared" ca="1" si="9"/>
        <v>0</v>
      </c>
      <c r="AH16" s="196" cm="1">
        <f t="array" aca="1" ref="AH16" ca="1">IF($B16="","",INDEX(SEAOptionScores_Trans,$B16+MATCH(AH$7,Stages,0)-1,MATCH(AH$6,SEACats,0))-100)</f>
        <v>0</v>
      </c>
      <c r="AI16" s="196" cm="1">
        <f t="array" aca="1" ref="AI16" ca="1">IF($B16="","",INDEX(SEAOptionScores_Trans,$B16+MATCH(AI$7,Stages,0)-1,MATCH(AH$6,SEACats,0))-100)</f>
        <v>0</v>
      </c>
      <c r="AJ16" s="197">
        <f t="shared" ca="1" si="10"/>
        <v>0</v>
      </c>
      <c r="AK16" s="196" cm="1">
        <f t="array" aca="1" ref="AK16" ca="1">IF($B16="","",INDEX(SEAOptionScores_Trans,$B16+MATCH(AK$7,Stages,0)-1,MATCH(AK$6,SEACats,0))-100)</f>
        <v>0</v>
      </c>
      <c r="AL16" s="196" cm="1">
        <f t="array" aca="1" ref="AL16" ca="1">IF($B16="","",INDEX(SEAOptionScores_Trans,$B16+MATCH(AL$7,Stages,0)-1,MATCH(AK$6,SEACats,0))-100)</f>
        <v>0</v>
      </c>
      <c r="AM16" s="197">
        <f t="shared" ca="1" si="11"/>
        <v>0</v>
      </c>
      <c r="AN16" s="196" cm="1">
        <f t="array" aca="1" ref="AN16" ca="1">IF($B16="","",INDEX(SEAOptionScores_Trans,$B16+MATCH(AN$7,Stages,0)-1,MATCH(AN$6,SEACats,0))-100)</f>
        <v>-25</v>
      </c>
      <c r="AO16" s="196" cm="1">
        <f t="array" aca="1" ref="AO16" ca="1">IF($B16="","",INDEX(SEAOptionScores_Trans,$B16+MATCH(AO$7,Stages,0)-1,MATCH(AN$6,SEACats,0))-100)</f>
        <v>0</v>
      </c>
      <c r="AP16" s="197">
        <f t="shared" ca="1" si="12"/>
        <v>-14.285714285714285</v>
      </c>
      <c r="AQ16" s="196" cm="1">
        <f t="array" aca="1" ref="AQ16" ca="1">IF($B16="","",INDEX(SEAOptionScores_Trans,$B16+MATCH(AQ$7,Stages,0)-1,MATCH(AQ$6,SEACats,0))-100)</f>
        <v>0</v>
      </c>
      <c r="AR16" s="196" cm="1">
        <f t="array" aca="1" ref="AR16" ca="1">IF($B16="","",INDEX(SEAOptionScores_Trans,$B16+MATCH(AR$7,Stages,0)-1,MATCH(AQ$6,SEACats,0))-100)</f>
        <v>0</v>
      </c>
      <c r="AS16" s="197">
        <f t="shared" ca="1" si="13"/>
        <v>0</v>
      </c>
      <c r="AT16" s="196" cm="1">
        <f t="array" aca="1" ref="AT16" ca="1">IF($B16="","",INDEX(SEAOptionScores_Trans,$B16+MATCH(AT$7,Stages,0)-1,MATCH(AT$6,SEACats,0))-100)</f>
        <v>-20</v>
      </c>
      <c r="AU16" s="196" cm="1">
        <f t="array" aca="1" ref="AU16" ca="1">IF($B16="","",INDEX(SEAOptionScores_Trans,$B16+MATCH(AU$7,Stages,0)-1,MATCH(AT$6,SEACats,0))-100)</f>
        <v>-20</v>
      </c>
      <c r="AV16" s="197">
        <f t="shared" ca="1" si="14"/>
        <v>-20</v>
      </c>
      <c r="AW16" s="196" cm="1">
        <f t="array" aca="1" ref="AW16" ca="1">IF($B16="","",INDEX(SEAOptionScores_Trans,$B16+MATCH(AW$7,Stages,0)-1,MATCH(AW$6,SEACats,0))-100)</f>
        <v>0</v>
      </c>
      <c r="AX16" s="196" cm="1">
        <f t="array" aca="1" ref="AX16" ca="1">IF($B16="","",INDEX(SEAOptionScores_Trans,$B16+MATCH(AX$7,Stages,0)-1,MATCH(AW$6,SEACats,0))-100)</f>
        <v>0</v>
      </c>
      <c r="AY16" s="197">
        <f t="shared" ca="1" si="15"/>
        <v>0</v>
      </c>
      <c r="AZ16" s="196" cm="1">
        <f t="array" aca="1" ref="AZ16" ca="1">IF($B16="","",INDEX(SEAOptionScores_Trans,$B16+MATCH(AZ$7,Stages,0)-1,MATCH(AZ$6,SEACats,0))-100)</f>
        <v>-25</v>
      </c>
      <c r="BA16" s="196" cm="1">
        <f t="array" aca="1" ref="BA16" ca="1">IF($B16="","",INDEX(SEAOptionScores_Trans,$B16+MATCH(BA$7,Stages,0)-1,MATCH(AZ$6,SEACats,0))-100)</f>
        <v>0</v>
      </c>
      <c r="BB16" s="197">
        <f t="shared" ca="1" si="16"/>
        <v>-14.285714285714285</v>
      </c>
      <c r="BD16" s="156" cm="1">
        <f t="array" aca="1" ref="BD16" ca="1">INDEX(NegEffects_SEA,$A16,MATCH(BD$6,$D$6:$BB$6,0)+2)</f>
        <v>-14.285714285714285</v>
      </c>
      <c r="BE16" s="156" cm="1">
        <f t="array" aca="1" ref="BE16" ca="1">INDEX(NegEffects_SEA,$A16,MATCH(BE$6,$D$6:$BB$6,0)+2)</f>
        <v>-14.285714285714285</v>
      </c>
      <c r="BF16" s="156" cm="1">
        <f t="array" aca="1" ref="BF16" ca="1">INDEX(NegEffects_SEA,$A16,MATCH(BF$6,$D$6:$BB$6,0)+2)</f>
        <v>-14.285714285714285</v>
      </c>
      <c r="BG16" s="156" cm="1">
        <f t="array" aca="1" ref="BG16" ca="1">INDEX(NegEffects_SEA,$A16,MATCH(BG$6,$D$6:$BB$6,0)+2)</f>
        <v>-14.285714285714285</v>
      </c>
      <c r="BH16" s="156" cm="1">
        <f t="array" aca="1" ref="BH16" ca="1">INDEX(NegEffects_SEA,$A16,MATCH(BH$6,$D$6:$BB$6,0)+2)</f>
        <v>0</v>
      </c>
      <c r="BI16" s="156" cm="1">
        <f t="array" aca="1" ref="BI16" ca="1">INDEX(NegEffects_SEA,$A16,MATCH(BI$6,$D$6:$BB$6,0)+2)</f>
        <v>-14.285714285714285</v>
      </c>
      <c r="BJ16" s="156" cm="1">
        <f t="array" aca="1" ref="BJ16" ca="1">INDEX(NegEffects_SEA,$A16,MATCH(BJ$6,$D$6:$BB$6,0)+2)</f>
        <v>0</v>
      </c>
      <c r="BK16" s="156" cm="1">
        <f t="array" aca="1" ref="BK16" ca="1">INDEX(NegEffects_SEA,$A16,MATCH(BK$6,$D$6:$BB$6,0)+2)</f>
        <v>-11.428571428571427</v>
      </c>
      <c r="BL16" s="156" cm="1">
        <f t="array" aca="1" ref="BL16" ca="1">INDEX(NegEffects_SEA,$A16,MATCH(BL$6,$D$6:$BB$6,0)+2)</f>
        <v>-11.428571428571427</v>
      </c>
      <c r="BM16" s="156" cm="1">
        <f t="array" aca="1" ref="BM16" ca="1">INDEX(NegEffects_SEA,$A16,MATCH(BM$6,$D$6:$BB$6,0)+2)</f>
        <v>0</v>
      </c>
      <c r="BN16" s="156" cm="1">
        <f t="array" aca="1" ref="BN16" ca="1">INDEX(NegEffects_SEA,$A16,MATCH(BN$6,$D$6:$BB$6,0)+2)</f>
        <v>0</v>
      </c>
      <c r="BO16" s="156" cm="1">
        <f t="array" aca="1" ref="BO16" ca="1">INDEX(NegEffects_SEA,$A16,MATCH(BO$6,$D$6:$BB$6,0)+2)</f>
        <v>0</v>
      </c>
      <c r="BP16" s="156" cm="1">
        <f t="array" aca="1" ref="BP16" ca="1">INDEX(NegEffects_SEA,$A16,MATCH(BP$6,$D$6:$BB$6,0)+2)</f>
        <v>-14.285714285714285</v>
      </c>
      <c r="BQ16" s="156" cm="1">
        <f t="array" aca="1" ref="BQ16" ca="1">INDEX(NegEffects_SEA,$A16,MATCH(BQ$6,$D$6:$BB$6,0)+2)</f>
        <v>0</v>
      </c>
      <c r="BR16" s="156" cm="1">
        <f t="array" aca="1" ref="BR16" ca="1">INDEX(NegEffects_SEA,$A16,MATCH(BR$6,$D$6:$BB$6,0)+2)</f>
        <v>-20</v>
      </c>
      <c r="BS16" s="156" cm="1">
        <f t="array" aca="1" ref="BS16" ca="1">INDEX(NegEffects_SEA,$A16,MATCH(BS$6,$D$6:$BB$6,0)+2)</f>
        <v>0</v>
      </c>
      <c r="BT16" s="156" cm="1">
        <f t="array" aca="1" ref="BT16" ca="1">INDEX(NegEffects_SEA,$A16,MATCH(BT$6,$D$6:$BB$6,0)+2)</f>
        <v>-14.285714285714285</v>
      </c>
      <c r="BV16" s="194">
        <f t="shared" ca="1" si="17"/>
        <v>0</v>
      </c>
      <c r="BW16" s="194">
        <f t="shared" ca="1" si="17"/>
        <v>-5.7142857142857153</v>
      </c>
      <c r="BX16" s="194">
        <f t="shared" ca="1" si="17"/>
        <v>-15.428571428571427</v>
      </c>
      <c r="BY16" s="194">
        <f t="shared" ca="1" si="17"/>
        <v>-4.761904761904761</v>
      </c>
      <c r="CA16" s="196" cm="1">
        <f t="array" aca="1" ref="CA16" ca="1">IF($B16="","",INDEX(SEAOptionScores_Trans,$B16+MATCH(CA$7,Stages,0)-1,MATCH(CA$6,SEACats,0)))</f>
        <v>0</v>
      </c>
      <c r="CB16" s="196" cm="1">
        <f t="array" aca="1" ref="CB16" ca="1">IF($B16="","",INDEX(SEAOptionScores_Trans,$B16+MATCH(CB$7,Stages,0)-1,MATCH(CA$6,SEACats,0)))</f>
        <v>0</v>
      </c>
      <c r="CC16" s="197">
        <f t="shared" ca="1" si="18"/>
        <v>0</v>
      </c>
      <c r="CD16" s="196" cm="1">
        <f t="array" aca="1" ref="CD16" ca="1">IF($B16="","",INDEX(SEAOptionScores_Trans,$B16+MATCH(CD$7,Stages,0)-1,MATCH(CD$6,SEACats,0)))</f>
        <v>0</v>
      </c>
      <c r="CE16" s="196" cm="1">
        <f t="array" aca="1" ref="CE16" ca="1">IF($B16="","",INDEX(SEAOptionScores_Trans,$B16+MATCH(CE$7,Stages,0)-1,MATCH(CD$6,SEACats,0)))</f>
        <v>25</v>
      </c>
      <c r="CF16" s="197">
        <f t="shared" ca="1" si="19"/>
        <v>14.285714285714285</v>
      </c>
      <c r="CG16" s="196" cm="1">
        <f t="array" aca="1" ref="CG16" ca="1">IF($B16="","",INDEX(SEAOptionScores_Trans,$B16+MATCH(CG$7,Stages,0)-1,MATCH(CG$6,SEACats,0)))</f>
        <v>0</v>
      </c>
      <c r="CH16" s="196" cm="1">
        <f t="array" aca="1" ref="CH16" ca="1">IF($B16="","",INDEX(SEAOptionScores_Trans,$B16+MATCH(CH$7,Stages,0)-1,MATCH(CG$6,SEACats,0)))</f>
        <v>0</v>
      </c>
      <c r="CI16" s="197">
        <f t="shared" ca="1" si="20"/>
        <v>0</v>
      </c>
      <c r="CJ16" s="196" cm="1">
        <f t="array" aca="1" ref="CJ16" ca="1">IF($B16="","",INDEX(SEAOptionScores_Trans,$B16+MATCH(CJ$7,Stages,0)-1,MATCH(CJ$6,SEACats,0)))</f>
        <v>0</v>
      </c>
      <c r="CK16" s="196" cm="1">
        <f t="array" aca="1" ref="CK16" ca="1">IF($B16="","",INDEX(SEAOptionScores_Trans,$B16+MATCH(CK$7,Stages,0)-1,MATCH(CJ$6,SEACats,0)))</f>
        <v>0</v>
      </c>
      <c r="CL16" s="197">
        <f t="shared" ca="1" si="21"/>
        <v>0</v>
      </c>
      <c r="CM16" s="196" cm="1">
        <f t="array" aca="1" ref="CM16" ca="1">IF($B16="","",INDEX(SEAOptionScores_Trans,$B16+MATCH(CM$7,Stages,0)-1,MATCH(CM$6,SEACats,0)))</f>
        <v>0</v>
      </c>
      <c r="CN16" s="196" cm="1">
        <f t="array" aca="1" ref="CN16" ca="1">IF($B16="","",INDEX(SEAOptionScores_Trans,$B16+MATCH(CN$7,Stages,0)-1,MATCH(CM$6,SEACats,0)))</f>
        <v>0</v>
      </c>
      <c r="CO16" s="197">
        <f t="shared" ca="1" si="22"/>
        <v>0</v>
      </c>
      <c r="CP16" s="196" cm="1">
        <f t="array" aca="1" ref="CP16" ca="1">IF($B16="","",INDEX(SEAOptionScores_Trans,$B16+MATCH(CP$7,Stages,0)-1,MATCH(CP$6,SEACats,0)))</f>
        <v>0</v>
      </c>
      <c r="CQ16" s="196" cm="1">
        <f t="array" aca="1" ref="CQ16" ca="1">IF($B16="","",INDEX(SEAOptionScores_Trans,$B16+MATCH(CQ$7,Stages,0)-1,MATCH(CP$6,SEACats,0)))</f>
        <v>0</v>
      </c>
      <c r="CR16" s="197">
        <f t="shared" ca="1" si="23"/>
        <v>0</v>
      </c>
      <c r="CS16" s="196" cm="1">
        <f t="array" aca="1" ref="CS16" ca="1">IF($B16="","",INDEX(SEAOptionScores_Trans,$B16+MATCH(CS$7,Stages,0)-1,MATCH(CS$6,SEACats,0)))</f>
        <v>0</v>
      </c>
      <c r="CT16" s="196" cm="1">
        <f t="array" aca="1" ref="CT16" ca="1">IF($B16="","",INDEX(SEAOptionScores_Trans,$B16+MATCH(CT$7,Stages,0)-1,MATCH(CS$6,SEACats,0)))</f>
        <v>0</v>
      </c>
      <c r="CU16" s="197">
        <f t="shared" ca="1" si="24"/>
        <v>0</v>
      </c>
      <c r="CV16" s="196" cm="1">
        <f t="array" aca="1" ref="CV16" ca="1">IF($B16="","",INDEX(SEAOptionScores_Trans,$B16+MATCH(CV$7,Stages,0)-1,MATCH(CV$6,SEACats,0)))</f>
        <v>0</v>
      </c>
      <c r="CW16" s="196" cm="1">
        <f t="array" aca="1" ref="CW16" ca="1">IF($B16="","",INDEX(SEAOptionScores_Trans,$B16+MATCH(CW$7,Stages,0)-1,MATCH(CV$6,SEACats,0)))</f>
        <v>0</v>
      </c>
      <c r="CX16" s="197">
        <f t="shared" ca="1" si="25"/>
        <v>0</v>
      </c>
      <c r="CY16" s="196" cm="1">
        <f t="array" aca="1" ref="CY16" ca="1">IF($B16="","",INDEX(SEAOptionScores_Trans,$B16+MATCH(CY$7,Stages,0)-1,MATCH(CY$6,SEACats,0)))</f>
        <v>0</v>
      </c>
      <c r="CZ16" s="196" cm="1">
        <f t="array" aca="1" ref="CZ16" ca="1">IF($B16="","",INDEX(SEAOptionScores_Trans,$B16+MATCH(CZ$7,Stages,0)-1,MATCH(CY$6,SEACats,0)))</f>
        <v>0</v>
      </c>
      <c r="DA16" s="197">
        <f t="shared" ca="1" si="26"/>
        <v>0</v>
      </c>
      <c r="DB16" s="196" cm="1">
        <f t="array" aca="1" ref="DB16" ca="1">IF($B16="","",INDEX(SEAOptionScores_Trans,$B16+MATCH(DB$7,Stages,0)-1,MATCH(DB$6,SEACats,0)))</f>
        <v>0</v>
      </c>
      <c r="DC16" s="196" cm="1">
        <f t="array" aca="1" ref="DC16" ca="1">IF($B16="","",INDEX(SEAOptionScores_Trans,$B16+MATCH(DC$7,Stages,0)-1,MATCH(DB$6,SEACats,0)))</f>
        <v>25</v>
      </c>
      <c r="DD16" s="197">
        <f t="shared" ca="1" si="27"/>
        <v>14.285714285714285</v>
      </c>
      <c r="DE16" s="196" cm="1">
        <f t="array" aca="1" ref="DE16" ca="1">IF($B16="","",INDEX(SEAOptionScores_Trans,$B16+MATCH(DE$7,Stages,0)-1,MATCH(DE$6,SEACats,0)))</f>
        <v>20</v>
      </c>
      <c r="DF16" s="196" cm="1">
        <f t="array" aca="1" ref="DF16" ca="1">IF($B16="","",INDEX(SEAOptionScores_Trans,$B16+MATCH(DF$7,Stages,0)-1,MATCH(DE$6,SEACats,0)))</f>
        <v>50</v>
      </c>
      <c r="DG16" s="197">
        <f t="shared" ca="1" si="28"/>
        <v>37.142857142857139</v>
      </c>
      <c r="DH16" s="196" cm="1">
        <f t="array" aca="1" ref="DH16" ca="1">IF($B16="","",INDEX(SEAOptionScores_Trans,$B16+MATCH(DH$7,Stages,0)-1,MATCH(DH$6,SEACats,0)))</f>
        <v>0</v>
      </c>
      <c r="DI16" s="196" cm="1">
        <f t="array" aca="1" ref="DI16" ca="1">IF($B16="","",INDEX(SEAOptionScores_Trans,$B16+MATCH(DI$7,Stages,0)-1,MATCH(DH$6,SEACats,0)))</f>
        <v>0</v>
      </c>
      <c r="DJ16" s="197">
        <f t="shared" ca="1" si="29"/>
        <v>0</v>
      </c>
      <c r="DK16" s="196" cm="1">
        <f t="array" aca="1" ref="DK16" ca="1">IF($B16="","",INDEX(SEAOptionScores_Trans,$B16+MATCH(DK$7,Stages,0)-1,MATCH(DK$6,SEACats,0)))</f>
        <v>0</v>
      </c>
      <c r="DL16" s="196" cm="1">
        <f t="array" aca="1" ref="DL16" ca="1">IF($B16="","",INDEX(SEAOptionScores_Trans,$B16+MATCH(DL$7,Stages,0)-1,MATCH(DK$6,SEACats,0)))</f>
        <v>50</v>
      </c>
      <c r="DM16" s="197">
        <f t="shared" ca="1" si="30"/>
        <v>28.571428571428569</v>
      </c>
      <c r="DN16" s="196" cm="1">
        <f t="array" aca="1" ref="DN16" ca="1">IF($B16="","",INDEX(SEAOptionScores_Trans,$B16+MATCH(DN$7,Stages,0)-1,MATCH(DN$6,SEACats,0)))</f>
        <v>0</v>
      </c>
      <c r="DO16" s="196" cm="1">
        <f t="array" aca="1" ref="DO16" ca="1">IF($B16="","",INDEX(SEAOptionScores_Trans,$B16+MATCH(DO$7,Stages,0)-1,MATCH(DN$6,SEACats,0)))</f>
        <v>25</v>
      </c>
      <c r="DP16" s="197">
        <f t="shared" ca="1" si="31"/>
        <v>14.285714285714285</v>
      </c>
      <c r="DQ16" s="196" cm="1">
        <f t="array" aca="1" ref="DQ16" ca="1">IF($B16="","",INDEX(SEAOptionScores_Trans,$B16+MATCH(DQ$7,Stages,0)-1,MATCH(DQ$6,SEACats,0)))</f>
        <v>0</v>
      </c>
      <c r="DR16" s="196" cm="1">
        <f t="array" aca="1" ref="DR16" ca="1">IF($B16="","",INDEX(SEAOptionScores_Trans,$B16+MATCH(DR$7,Stages,0)-1,MATCH(DQ$6,SEACats,0)))</f>
        <v>0</v>
      </c>
      <c r="DS16" s="197">
        <f t="shared" ca="1" si="32"/>
        <v>0</v>
      </c>
      <c r="DT16" s="196" cm="1">
        <f t="array" aca="1" ref="DT16" ca="1">IF($B16="","",INDEX(SEAOptionScores_Trans,$B16+MATCH(DT$7,Stages,0)-1,MATCH(DT$6,SEACats,0)))</f>
        <v>0</v>
      </c>
      <c r="DU16" s="196" cm="1">
        <f t="array" aca="1" ref="DU16" ca="1">IF($B16="","",INDEX(SEAOptionScores_Trans,$B16+MATCH(DU$7,Stages,0)-1,MATCH(DT$6,SEACats,0)))</f>
        <v>0</v>
      </c>
      <c r="DV16" s="197">
        <f t="shared" ca="1" si="33"/>
        <v>0</v>
      </c>
      <c r="DW16" s="196" cm="1">
        <f t="array" aca="1" ref="DW16" ca="1">IF($B16="","",INDEX(SEAOptionScores_Trans,$B16+MATCH(DW$7,Stages,0)-1,MATCH(DW$6,SEACats,0)))</f>
        <v>0</v>
      </c>
      <c r="DX16" s="196" cm="1">
        <f t="array" aca="1" ref="DX16" ca="1">IF($B16="","",INDEX(SEAOptionScores_Trans,$B16+MATCH(DX$7,Stages,0)-1,MATCH(DW$6,SEACats,0)))</f>
        <v>0</v>
      </c>
      <c r="DY16" s="197">
        <f t="shared" ca="1" si="34"/>
        <v>0</v>
      </c>
      <c r="EA16" s="156" cm="1">
        <f t="array" aca="1" ref="EA16" ca="1">INDEX(PosEffects_SEA,$A16,MATCH(EA$6,$D$6:$BB$6,0)+2)</f>
        <v>0</v>
      </c>
      <c r="EB16" s="156" cm="1">
        <f t="array" aca="1" ref="EB16" ca="1">INDEX(PosEffects_SEA,$A16,MATCH(EB$6,$D$6:$BB$6,0)+2)</f>
        <v>14.285714285714285</v>
      </c>
      <c r="EC16" s="156" cm="1">
        <f t="array" aca="1" ref="EC16" ca="1">INDEX(PosEffects_SEA,$A16,MATCH(EC$6,$D$6:$BB$6,0)+2)</f>
        <v>0</v>
      </c>
      <c r="ED16" s="156" cm="1">
        <f t="array" aca="1" ref="ED16" ca="1">INDEX(PosEffects_SEA,$A16,MATCH(ED$6,$D$6:$BB$6,0)+2)</f>
        <v>0</v>
      </c>
      <c r="EE16" s="156" cm="1">
        <f t="array" aca="1" ref="EE16" ca="1">INDEX(PosEffects_SEA,$A16,MATCH(EE$6,$D$6:$BB$6,0)+2)</f>
        <v>0</v>
      </c>
      <c r="EF16" s="156" cm="1">
        <f t="array" aca="1" ref="EF16" ca="1">INDEX(PosEffects_SEA,$A16,MATCH(EF$6,$D$6:$BB$6,0)+2)</f>
        <v>0</v>
      </c>
      <c r="EG16" s="156" cm="1">
        <f t="array" aca="1" ref="EG16" ca="1">INDEX(PosEffects_SEA,$A16,MATCH(EG$6,$D$6:$BB$6,0)+2)</f>
        <v>0</v>
      </c>
      <c r="EH16" s="156" cm="1">
        <f t="array" aca="1" ref="EH16" ca="1">INDEX(PosEffects_SEA,$A16,MATCH(EH$6,$D$6:$BB$6,0)+2)</f>
        <v>0</v>
      </c>
      <c r="EI16" s="156" cm="1">
        <f t="array" aca="1" ref="EI16" ca="1">INDEX(PosEffects_SEA,$A16,MATCH(EI$6,$D$6:$BB$6,0)+2)</f>
        <v>0</v>
      </c>
      <c r="EJ16" s="156" cm="1">
        <f t="array" aca="1" ref="EJ16" ca="1">INDEX(PosEffects_SEA,$A16,MATCH(EJ$6,$D$6:$BB$6,0)+2)</f>
        <v>14.285714285714285</v>
      </c>
      <c r="EK16" s="156" cm="1">
        <f t="array" aca="1" ref="EK16" ca="1">INDEX(PosEffects_SEA,$A16,MATCH(EK$6,$D$6:$BB$6,0)+2)</f>
        <v>37.142857142857139</v>
      </c>
      <c r="EL16" s="156" cm="1">
        <f t="array" aca="1" ref="EL16" ca="1">INDEX(PosEffects_SEA,$A16,MATCH(EL$6,$D$6:$BB$6,0)+2)</f>
        <v>0</v>
      </c>
      <c r="EM16" s="156" cm="1">
        <f t="array" aca="1" ref="EM16" ca="1">INDEX(PosEffects_SEA,$A16,MATCH(EM$6,$D$6:$BB$6,0)+2)</f>
        <v>28.571428571428569</v>
      </c>
      <c r="EN16" s="156" cm="1">
        <f t="array" aca="1" ref="EN16" ca="1">INDEX(PosEffects_SEA,$A16,MATCH(EN$6,$D$6:$BB$6,0)+2)</f>
        <v>14.285714285714285</v>
      </c>
      <c r="EO16" s="156" cm="1">
        <f t="array" aca="1" ref="EO16" ca="1">INDEX(PosEffects_SEA,$A16,MATCH(EO$6,$D$6:$BB$6,0)+2)</f>
        <v>0</v>
      </c>
      <c r="EP16" s="156" cm="1">
        <f t="array" aca="1" ref="EP16" ca="1">INDEX(PosEffects_SEA,$A16,MATCH(EP$6,$D$6:$BB$6,0)+2)</f>
        <v>0</v>
      </c>
      <c r="EQ16" s="156" cm="1">
        <f t="array" aca="1" ref="EQ16" ca="1">INDEX(PosEffects_SEA,$A16,MATCH(EQ$6,$D$6:$BB$6,0)+2)</f>
        <v>0</v>
      </c>
      <c r="ES16" s="194">
        <f t="shared" ca="1" si="35"/>
        <v>0</v>
      </c>
      <c r="ET16" s="194">
        <f t="shared" ca="1" si="35"/>
        <v>11.428571428571427</v>
      </c>
      <c r="EU16" s="194">
        <f t="shared" ca="1" si="35"/>
        <v>2.8571428571428572</v>
      </c>
      <c r="EV16" s="194">
        <f t="shared" ca="1" si="35"/>
        <v>4.7619047619047619</v>
      </c>
    </row>
    <row r="17" spans="1:152" x14ac:dyDescent="0.25">
      <c r="A17" s="68">
        <v>10</v>
      </c>
      <c r="B17" s="271" cm="1">
        <f t="array" ref="B17">IF(A17&gt;NOptions_SEA,"",4*(A17-1)+1)</f>
        <v>37</v>
      </c>
      <c r="C17" s="249" t="str" cm="1">
        <f t="array" ref="C17">IF($B17="","",INDEX(Options_SEA,$B17))</f>
        <v>75C</v>
      </c>
      <c r="D17" s="196" cm="1">
        <f t="array" aca="1" ref="D17" ca="1">IF($B17="","",INDEX(SEAOptionScores_Trans,$B17+MATCH(D$7,Stages,0)-1,MATCH(D$6,SEACats,0))-100)</f>
        <v>-25</v>
      </c>
      <c r="E17" s="196" cm="1">
        <f t="array" aca="1" ref="E17" ca="1">IF($B17="","",INDEX(SEAOptionScores_Trans,$B17+MATCH(E$7,Stages,0)-1,MATCH(D$6,SEACats,0))-100)</f>
        <v>0</v>
      </c>
      <c r="F17" s="197">
        <f t="shared" ca="1" si="0"/>
        <v>-14.285714285714285</v>
      </c>
      <c r="G17" s="196" cm="1">
        <f t="array" aca="1" ref="G17" ca="1">IF($B17="","",INDEX(SEAOptionScores_Trans,$B17+MATCH(G$7,Stages,0)-1,MATCH(G$6,SEACats,0))-100)</f>
        <v>-25</v>
      </c>
      <c r="H17" s="196" cm="1">
        <f t="array" aca="1" ref="H17" ca="1">IF($B17="","",INDEX(SEAOptionScores_Trans,$B17+MATCH(H$7,Stages,0)-1,MATCH(G$6,SEACats,0))-100)</f>
        <v>0</v>
      </c>
      <c r="I17" s="197">
        <f t="shared" ca="1" si="1"/>
        <v>-14.285714285714285</v>
      </c>
      <c r="J17" s="196" cm="1">
        <f t="array" aca="1" ref="J17" ca="1">IF($B17="","",INDEX(SEAOptionScores_Trans,$B17+MATCH(J$7,Stages,0)-1,MATCH(J$6,SEACats,0))-100)</f>
        <v>-25</v>
      </c>
      <c r="K17" s="196" cm="1">
        <f t="array" aca="1" ref="K17" ca="1">IF($B17="","",INDEX(SEAOptionScores_Trans,$B17+MATCH(K$7,Stages,0)-1,MATCH(J$6,SEACats,0))-100)</f>
        <v>0</v>
      </c>
      <c r="L17" s="197">
        <f t="shared" ca="1" si="2"/>
        <v>-14.285714285714285</v>
      </c>
      <c r="M17" s="196" cm="1">
        <f t="array" aca="1" ref="M17" ca="1">IF($B17="","",INDEX(SEAOptionScores_Trans,$B17+MATCH(M$7,Stages,0)-1,MATCH(M$6,SEACats,0))-100)</f>
        <v>-25</v>
      </c>
      <c r="N17" s="196" cm="1">
        <f t="array" aca="1" ref="N17" ca="1">IF($B17="","",INDEX(SEAOptionScores_Trans,$B17+MATCH(N$7,Stages,0)-1,MATCH(M$6,SEACats,0))-100)</f>
        <v>0</v>
      </c>
      <c r="O17" s="197">
        <f t="shared" ca="1" si="3"/>
        <v>-14.285714285714285</v>
      </c>
      <c r="P17" s="196" cm="1">
        <f t="array" aca="1" ref="P17" ca="1">IF($B17="","",INDEX(SEAOptionScores_Trans,$B17+MATCH(P$7,Stages,0)-1,MATCH(P$6,SEACats,0))-100)</f>
        <v>0</v>
      </c>
      <c r="Q17" s="196" cm="1">
        <f t="array" aca="1" ref="Q17" ca="1">IF($B17="","",INDEX(SEAOptionScores_Trans,$B17+MATCH(Q$7,Stages,0)-1,MATCH(P$6,SEACats,0))-100)</f>
        <v>0</v>
      </c>
      <c r="R17" s="197">
        <f t="shared" ca="1" si="4"/>
        <v>0</v>
      </c>
      <c r="S17" s="196" cm="1">
        <f t="array" aca="1" ref="S17" ca="1">IF($B17="","",INDEX(SEAOptionScores_Trans,$B17+MATCH(S$7,Stages,0)-1,MATCH(S$6,SEACats,0))-100)</f>
        <v>-25</v>
      </c>
      <c r="T17" s="196" cm="1">
        <f t="array" aca="1" ref="T17" ca="1">IF($B17="","",INDEX(SEAOptionScores_Trans,$B17+MATCH(T$7,Stages,0)-1,MATCH(S$6,SEACats,0))-100)</f>
        <v>0</v>
      </c>
      <c r="U17" s="197">
        <f t="shared" ca="1" si="5"/>
        <v>-14.285714285714285</v>
      </c>
      <c r="V17" s="196" cm="1">
        <f t="array" aca="1" ref="V17" ca="1">IF($B17="","",INDEX(SEAOptionScores_Trans,$B17+MATCH(V$7,Stages,0)-1,MATCH(V$6,SEACats,0))-100)</f>
        <v>0</v>
      </c>
      <c r="W17" s="196" cm="1">
        <f t="array" aca="1" ref="W17" ca="1">IF($B17="","",INDEX(SEAOptionScores_Trans,$B17+MATCH(W$7,Stages,0)-1,MATCH(V$6,SEACats,0))-100)</f>
        <v>0</v>
      </c>
      <c r="X17" s="197">
        <f t="shared" ca="1" si="6"/>
        <v>0</v>
      </c>
      <c r="Y17" s="196" cm="1">
        <f t="array" aca="1" ref="Y17" ca="1">IF($B17="","",INDEX(SEAOptionScores_Trans,$B17+MATCH(Y$7,Stages,0)-1,MATCH(Y$6,SEACats,0))-100)</f>
        <v>-20</v>
      </c>
      <c r="Z17" s="196" cm="1">
        <f t="array" aca="1" ref="Z17" ca="1">IF($B17="","",INDEX(SEAOptionScores_Trans,$B17+MATCH(Z$7,Stages,0)-1,MATCH(Y$6,SEACats,0))-100)</f>
        <v>0</v>
      </c>
      <c r="AA17" s="197">
        <f t="shared" ca="1" si="7"/>
        <v>-11.428571428571427</v>
      </c>
      <c r="AB17" s="196" cm="1">
        <f t="array" aca="1" ref="AB17" ca="1">IF($B17="","",INDEX(SEAOptionScores_Trans,$B17+MATCH(AB$7,Stages,0)-1,MATCH(AB$6,SEACats,0))-100)</f>
        <v>-20</v>
      </c>
      <c r="AC17" s="196" cm="1">
        <f t="array" aca="1" ref="AC17" ca="1">IF($B17="","",INDEX(SEAOptionScores_Trans,$B17+MATCH(AC$7,Stages,0)-1,MATCH(AB$6,SEACats,0))-100)</f>
        <v>0</v>
      </c>
      <c r="AD17" s="197">
        <f t="shared" ca="1" si="8"/>
        <v>-11.428571428571427</v>
      </c>
      <c r="AE17" s="196" cm="1">
        <f t="array" aca="1" ref="AE17" ca="1">IF($B17="","",INDEX(SEAOptionScores_Trans,$B17+MATCH(AE$7,Stages,0)-1,MATCH(AE$6,SEACats,0))-100)</f>
        <v>0</v>
      </c>
      <c r="AF17" s="196" cm="1">
        <f t="array" aca="1" ref="AF17" ca="1">IF($B17="","",INDEX(SEAOptionScores_Trans,$B17+MATCH(AF$7,Stages,0)-1,MATCH(AE$6,SEACats,0))-100)</f>
        <v>0</v>
      </c>
      <c r="AG17" s="197">
        <f t="shared" ca="1" si="9"/>
        <v>0</v>
      </c>
      <c r="AH17" s="196" cm="1">
        <f t="array" aca="1" ref="AH17" ca="1">IF($B17="","",INDEX(SEAOptionScores_Trans,$B17+MATCH(AH$7,Stages,0)-1,MATCH(AH$6,SEACats,0))-100)</f>
        <v>0</v>
      </c>
      <c r="AI17" s="196" cm="1">
        <f t="array" aca="1" ref="AI17" ca="1">IF($B17="","",INDEX(SEAOptionScores_Trans,$B17+MATCH(AI$7,Stages,0)-1,MATCH(AH$6,SEACats,0))-100)</f>
        <v>0</v>
      </c>
      <c r="AJ17" s="197">
        <f t="shared" ca="1" si="10"/>
        <v>0</v>
      </c>
      <c r="AK17" s="196" cm="1">
        <f t="array" aca="1" ref="AK17" ca="1">IF($B17="","",INDEX(SEAOptionScores_Trans,$B17+MATCH(AK$7,Stages,0)-1,MATCH(AK$6,SEACats,0))-100)</f>
        <v>0</v>
      </c>
      <c r="AL17" s="196" cm="1">
        <f t="array" aca="1" ref="AL17" ca="1">IF($B17="","",INDEX(SEAOptionScores_Trans,$B17+MATCH(AL$7,Stages,0)-1,MATCH(AK$6,SEACats,0))-100)</f>
        <v>0</v>
      </c>
      <c r="AM17" s="197">
        <f t="shared" ca="1" si="11"/>
        <v>0</v>
      </c>
      <c r="AN17" s="196" cm="1">
        <f t="array" aca="1" ref="AN17" ca="1">IF($B17="","",INDEX(SEAOptionScores_Trans,$B17+MATCH(AN$7,Stages,0)-1,MATCH(AN$6,SEACats,0))-100)</f>
        <v>-25</v>
      </c>
      <c r="AO17" s="196" cm="1">
        <f t="array" aca="1" ref="AO17" ca="1">IF($B17="","",INDEX(SEAOptionScores_Trans,$B17+MATCH(AO$7,Stages,0)-1,MATCH(AN$6,SEACats,0))-100)</f>
        <v>0</v>
      </c>
      <c r="AP17" s="197">
        <f t="shared" ca="1" si="12"/>
        <v>-14.285714285714285</v>
      </c>
      <c r="AQ17" s="196" cm="1">
        <f t="array" aca="1" ref="AQ17" ca="1">IF($B17="","",INDEX(SEAOptionScores_Trans,$B17+MATCH(AQ$7,Stages,0)-1,MATCH(AQ$6,SEACats,0))-100)</f>
        <v>0</v>
      </c>
      <c r="AR17" s="196" cm="1">
        <f t="array" aca="1" ref="AR17" ca="1">IF($B17="","",INDEX(SEAOptionScores_Trans,$B17+MATCH(AR$7,Stages,0)-1,MATCH(AQ$6,SEACats,0))-100)</f>
        <v>0</v>
      </c>
      <c r="AS17" s="197">
        <f t="shared" ca="1" si="13"/>
        <v>0</v>
      </c>
      <c r="AT17" s="196" cm="1">
        <f t="array" aca="1" ref="AT17" ca="1">IF($B17="","",INDEX(SEAOptionScores_Trans,$B17+MATCH(AT$7,Stages,0)-1,MATCH(AT$6,SEACats,0))-100)</f>
        <v>-20</v>
      </c>
      <c r="AU17" s="196" cm="1">
        <f t="array" aca="1" ref="AU17" ca="1">IF($B17="","",INDEX(SEAOptionScores_Trans,$B17+MATCH(AU$7,Stages,0)-1,MATCH(AT$6,SEACats,0))-100)</f>
        <v>-20</v>
      </c>
      <c r="AV17" s="197">
        <f t="shared" ca="1" si="14"/>
        <v>-20</v>
      </c>
      <c r="AW17" s="196" cm="1">
        <f t="array" aca="1" ref="AW17" ca="1">IF($B17="","",INDEX(SEAOptionScores_Trans,$B17+MATCH(AW$7,Stages,0)-1,MATCH(AW$6,SEACats,0))-100)</f>
        <v>0</v>
      </c>
      <c r="AX17" s="196" cm="1">
        <f t="array" aca="1" ref="AX17" ca="1">IF($B17="","",INDEX(SEAOptionScores_Trans,$B17+MATCH(AX$7,Stages,0)-1,MATCH(AW$6,SEACats,0))-100)</f>
        <v>0</v>
      </c>
      <c r="AY17" s="197">
        <f t="shared" ca="1" si="15"/>
        <v>0</v>
      </c>
      <c r="AZ17" s="196" cm="1">
        <f t="array" aca="1" ref="AZ17" ca="1">IF($B17="","",INDEX(SEAOptionScores_Trans,$B17+MATCH(AZ$7,Stages,0)-1,MATCH(AZ$6,SEACats,0))-100)</f>
        <v>-25</v>
      </c>
      <c r="BA17" s="196" cm="1">
        <f t="array" aca="1" ref="BA17" ca="1">IF($B17="","",INDEX(SEAOptionScores_Trans,$B17+MATCH(BA$7,Stages,0)-1,MATCH(AZ$6,SEACats,0))-100)</f>
        <v>0</v>
      </c>
      <c r="BB17" s="197">
        <f t="shared" ca="1" si="16"/>
        <v>-14.285714285714285</v>
      </c>
      <c r="BD17" s="156" cm="1">
        <f t="array" aca="1" ref="BD17" ca="1">INDEX(NegEffects_SEA,$A17,MATCH(BD$6,$D$6:$BB$6,0)+2)</f>
        <v>-14.285714285714285</v>
      </c>
      <c r="BE17" s="156" cm="1">
        <f t="array" aca="1" ref="BE17" ca="1">INDEX(NegEffects_SEA,$A17,MATCH(BE$6,$D$6:$BB$6,0)+2)</f>
        <v>-14.285714285714285</v>
      </c>
      <c r="BF17" s="156" cm="1">
        <f t="array" aca="1" ref="BF17" ca="1">INDEX(NegEffects_SEA,$A17,MATCH(BF$6,$D$6:$BB$6,0)+2)</f>
        <v>-14.285714285714285</v>
      </c>
      <c r="BG17" s="156" cm="1">
        <f t="array" aca="1" ref="BG17" ca="1">INDEX(NegEffects_SEA,$A17,MATCH(BG$6,$D$6:$BB$6,0)+2)</f>
        <v>-14.285714285714285</v>
      </c>
      <c r="BH17" s="156" cm="1">
        <f t="array" aca="1" ref="BH17" ca="1">INDEX(NegEffects_SEA,$A17,MATCH(BH$6,$D$6:$BB$6,0)+2)</f>
        <v>0</v>
      </c>
      <c r="BI17" s="156" cm="1">
        <f t="array" aca="1" ref="BI17" ca="1">INDEX(NegEffects_SEA,$A17,MATCH(BI$6,$D$6:$BB$6,0)+2)</f>
        <v>-14.285714285714285</v>
      </c>
      <c r="BJ17" s="156" cm="1">
        <f t="array" aca="1" ref="BJ17" ca="1">INDEX(NegEffects_SEA,$A17,MATCH(BJ$6,$D$6:$BB$6,0)+2)</f>
        <v>0</v>
      </c>
      <c r="BK17" s="156" cm="1">
        <f t="array" aca="1" ref="BK17" ca="1">INDEX(NegEffects_SEA,$A17,MATCH(BK$6,$D$6:$BB$6,0)+2)</f>
        <v>-11.428571428571427</v>
      </c>
      <c r="BL17" s="156" cm="1">
        <f t="array" aca="1" ref="BL17" ca="1">INDEX(NegEffects_SEA,$A17,MATCH(BL$6,$D$6:$BB$6,0)+2)</f>
        <v>-11.428571428571427</v>
      </c>
      <c r="BM17" s="156" cm="1">
        <f t="array" aca="1" ref="BM17" ca="1">INDEX(NegEffects_SEA,$A17,MATCH(BM$6,$D$6:$BB$6,0)+2)</f>
        <v>0</v>
      </c>
      <c r="BN17" s="156" cm="1">
        <f t="array" aca="1" ref="BN17" ca="1">INDEX(NegEffects_SEA,$A17,MATCH(BN$6,$D$6:$BB$6,0)+2)</f>
        <v>0</v>
      </c>
      <c r="BO17" s="156" cm="1">
        <f t="array" aca="1" ref="BO17" ca="1">INDEX(NegEffects_SEA,$A17,MATCH(BO$6,$D$6:$BB$6,0)+2)</f>
        <v>0</v>
      </c>
      <c r="BP17" s="156" cm="1">
        <f t="array" aca="1" ref="BP17" ca="1">INDEX(NegEffects_SEA,$A17,MATCH(BP$6,$D$6:$BB$6,0)+2)</f>
        <v>-14.285714285714285</v>
      </c>
      <c r="BQ17" s="156" cm="1">
        <f t="array" aca="1" ref="BQ17" ca="1">INDEX(NegEffects_SEA,$A17,MATCH(BQ$6,$D$6:$BB$6,0)+2)</f>
        <v>0</v>
      </c>
      <c r="BR17" s="156" cm="1">
        <f t="array" aca="1" ref="BR17" ca="1">INDEX(NegEffects_SEA,$A17,MATCH(BR$6,$D$6:$BB$6,0)+2)</f>
        <v>-20</v>
      </c>
      <c r="BS17" s="156" cm="1">
        <f t="array" aca="1" ref="BS17" ca="1">INDEX(NegEffects_SEA,$A17,MATCH(BS$6,$D$6:$BB$6,0)+2)</f>
        <v>0</v>
      </c>
      <c r="BT17" s="156" cm="1">
        <f t="array" aca="1" ref="BT17" ca="1">INDEX(NegEffects_SEA,$A17,MATCH(BT$6,$D$6:$BB$6,0)+2)</f>
        <v>-14.285714285714285</v>
      </c>
      <c r="BV17" s="194">
        <f t="shared" ca="1" si="17"/>
        <v>0</v>
      </c>
      <c r="BW17" s="194">
        <f t="shared" ca="1" si="17"/>
        <v>-5.7142857142857153</v>
      </c>
      <c r="BX17" s="194">
        <f t="shared" ca="1" si="17"/>
        <v>-15.428571428571427</v>
      </c>
      <c r="BY17" s="194">
        <f t="shared" ca="1" si="17"/>
        <v>-4.761904761904761</v>
      </c>
      <c r="CA17" s="196" cm="1">
        <f t="array" aca="1" ref="CA17" ca="1">IF($B17="","",INDEX(SEAOptionScores_Trans,$B17+MATCH(CA$7,Stages,0)-1,MATCH(CA$6,SEACats,0)))</f>
        <v>0</v>
      </c>
      <c r="CB17" s="196" cm="1">
        <f t="array" aca="1" ref="CB17" ca="1">IF($B17="","",INDEX(SEAOptionScores_Trans,$B17+MATCH(CB$7,Stages,0)-1,MATCH(CA$6,SEACats,0)))</f>
        <v>0</v>
      </c>
      <c r="CC17" s="197">
        <f t="shared" ca="1" si="18"/>
        <v>0</v>
      </c>
      <c r="CD17" s="196" cm="1">
        <f t="array" aca="1" ref="CD17" ca="1">IF($B17="","",INDEX(SEAOptionScores_Trans,$B17+MATCH(CD$7,Stages,0)-1,MATCH(CD$6,SEACats,0)))</f>
        <v>0</v>
      </c>
      <c r="CE17" s="196" cm="1">
        <f t="array" aca="1" ref="CE17" ca="1">IF($B17="","",INDEX(SEAOptionScores_Trans,$B17+MATCH(CE$7,Stages,0)-1,MATCH(CD$6,SEACats,0)))</f>
        <v>25</v>
      </c>
      <c r="CF17" s="197">
        <f t="shared" ca="1" si="19"/>
        <v>14.285714285714285</v>
      </c>
      <c r="CG17" s="196" cm="1">
        <f t="array" aca="1" ref="CG17" ca="1">IF($B17="","",INDEX(SEAOptionScores_Trans,$B17+MATCH(CG$7,Stages,0)-1,MATCH(CG$6,SEACats,0)))</f>
        <v>0</v>
      </c>
      <c r="CH17" s="196" cm="1">
        <f t="array" aca="1" ref="CH17" ca="1">IF($B17="","",INDEX(SEAOptionScores_Trans,$B17+MATCH(CH$7,Stages,0)-1,MATCH(CG$6,SEACats,0)))</f>
        <v>0</v>
      </c>
      <c r="CI17" s="197">
        <f t="shared" ca="1" si="20"/>
        <v>0</v>
      </c>
      <c r="CJ17" s="196" cm="1">
        <f t="array" aca="1" ref="CJ17" ca="1">IF($B17="","",INDEX(SEAOptionScores_Trans,$B17+MATCH(CJ$7,Stages,0)-1,MATCH(CJ$6,SEACats,0)))</f>
        <v>0</v>
      </c>
      <c r="CK17" s="196" cm="1">
        <f t="array" aca="1" ref="CK17" ca="1">IF($B17="","",INDEX(SEAOptionScores_Trans,$B17+MATCH(CK$7,Stages,0)-1,MATCH(CJ$6,SEACats,0)))</f>
        <v>0</v>
      </c>
      <c r="CL17" s="197">
        <f t="shared" ca="1" si="21"/>
        <v>0</v>
      </c>
      <c r="CM17" s="196" cm="1">
        <f t="array" aca="1" ref="CM17" ca="1">IF($B17="","",INDEX(SEAOptionScores_Trans,$B17+MATCH(CM$7,Stages,0)-1,MATCH(CM$6,SEACats,0)))</f>
        <v>0</v>
      </c>
      <c r="CN17" s="196" cm="1">
        <f t="array" aca="1" ref="CN17" ca="1">IF($B17="","",INDEX(SEAOptionScores_Trans,$B17+MATCH(CN$7,Stages,0)-1,MATCH(CM$6,SEACats,0)))</f>
        <v>0</v>
      </c>
      <c r="CO17" s="197">
        <f t="shared" ca="1" si="22"/>
        <v>0</v>
      </c>
      <c r="CP17" s="196" cm="1">
        <f t="array" aca="1" ref="CP17" ca="1">IF($B17="","",INDEX(SEAOptionScores_Trans,$B17+MATCH(CP$7,Stages,0)-1,MATCH(CP$6,SEACats,0)))</f>
        <v>0</v>
      </c>
      <c r="CQ17" s="196" cm="1">
        <f t="array" aca="1" ref="CQ17" ca="1">IF($B17="","",INDEX(SEAOptionScores_Trans,$B17+MATCH(CQ$7,Stages,0)-1,MATCH(CP$6,SEACats,0)))</f>
        <v>0</v>
      </c>
      <c r="CR17" s="197">
        <f t="shared" ca="1" si="23"/>
        <v>0</v>
      </c>
      <c r="CS17" s="196" cm="1">
        <f t="array" aca="1" ref="CS17" ca="1">IF($B17="","",INDEX(SEAOptionScores_Trans,$B17+MATCH(CS$7,Stages,0)-1,MATCH(CS$6,SEACats,0)))</f>
        <v>0</v>
      </c>
      <c r="CT17" s="196" cm="1">
        <f t="array" aca="1" ref="CT17" ca="1">IF($B17="","",INDEX(SEAOptionScores_Trans,$B17+MATCH(CT$7,Stages,0)-1,MATCH(CS$6,SEACats,0)))</f>
        <v>0</v>
      </c>
      <c r="CU17" s="197">
        <f t="shared" ca="1" si="24"/>
        <v>0</v>
      </c>
      <c r="CV17" s="196" cm="1">
        <f t="array" aca="1" ref="CV17" ca="1">IF($B17="","",INDEX(SEAOptionScores_Trans,$B17+MATCH(CV$7,Stages,0)-1,MATCH(CV$6,SEACats,0)))</f>
        <v>0</v>
      </c>
      <c r="CW17" s="196" cm="1">
        <f t="array" aca="1" ref="CW17" ca="1">IF($B17="","",INDEX(SEAOptionScores_Trans,$B17+MATCH(CW$7,Stages,0)-1,MATCH(CV$6,SEACats,0)))</f>
        <v>0</v>
      </c>
      <c r="CX17" s="197">
        <f t="shared" ca="1" si="25"/>
        <v>0</v>
      </c>
      <c r="CY17" s="196" cm="1">
        <f t="array" aca="1" ref="CY17" ca="1">IF($B17="","",INDEX(SEAOptionScores_Trans,$B17+MATCH(CY$7,Stages,0)-1,MATCH(CY$6,SEACats,0)))</f>
        <v>0</v>
      </c>
      <c r="CZ17" s="196" cm="1">
        <f t="array" aca="1" ref="CZ17" ca="1">IF($B17="","",INDEX(SEAOptionScores_Trans,$B17+MATCH(CZ$7,Stages,0)-1,MATCH(CY$6,SEACats,0)))</f>
        <v>0</v>
      </c>
      <c r="DA17" s="197">
        <f t="shared" ca="1" si="26"/>
        <v>0</v>
      </c>
      <c r="DB17" s="196" cm="1">
        <f t="array" aca="1" ref="DB17" ca="1">IF($B17="","",INDEX(SEAOptionScores_Trans,$B17+MATCH(DB$7,Stages,0)-1,MATCH(DB$6,SEACats,0)))</f>
        <v>0</v>
      </c>
      <c r="DC17" s="196" cm="1">
        <f t="array" aca="1" ref="DC17" ca="1">IF($B17="","",INDEX(SEAOptionScores_Trans,$B17+MATCH(DC$7,Stages,0)-1,MATCH(DB$6,SEACats,0)))</f>
        <v>25</v>
      </c>
      <c r="DD17" s="197">
        <f t="shared" ca="1" si="27"/>
        <v>14.285714285714285</v>
      </c>
      <c r="DE17" s="196" cm="1">
        <f t="array" aca="1" ref="DE17" ca="1">IF($B17="","",INDEX(SEAOptionScores_Trans,$B17+MATCH(DE$7,Stages,0)-1,MATCH(DE$6,SEACats,0)))</f>
        <v>20</v>
      </c>
      <c r="DF17" s="196" cm="1">
        <f t="array" aca="1" ref="DF17" ca="1">IF($B17="","",INDEX(SEAOptionScores_Trans,$B17+MATCH(DF$7,Stages,0)-1,MATCH(DE$6,SEACats,0)))</f>
        <v>50</v>
      </c>
      <c r="DG17" s="197">
        <f t="shared" ca="1" si="28"/>
        <v>37.142857142857139</v>
      </c>
      <c r="DH17" s="196" cm="1">
        <f t="array" aca="1" ref="DH17" ca="1">IF($B17="","",INDEX(SEAOptionScores_Trans,$B17+MATCH(DH$7,Stages,0)-1,MATCH(DH$6,SEACats,0)))</f>
        <v>0</v>
      </c>
      <c r="DI17" s="196" cm="1">
        <f t="array" aca="1" ref="DI17" ca="1">IF($B17="","",INDEX(SEAOptionScores_Trans,$B17+MATCH(DI$7,Stages,0)-1,MATCH(DH$6,SEACats,0)))</f>
        <v>0</v>
      </c>
      <c r="DJ17" s="197">
        <f t="shared" ca="1" si="29"/>
        <v>0</v>
      </c>
      <c r="DK17" s="196" cm="1">
        <f t="array" aca="1" ref="DK17" ca="1">IF($B17="","",INDEX(SEAOptionScores_Trans,$B17+MATCH(DK$7,Stages,0)-1,MATCH(DK$6,SEACats,0)))</f>
        <v>0</v>
      </c>
      <c r="DL17" s="196" cm="1">
        <f t="array" aca="1" ref="DL17" ca="1">IF($B17="","",INDEX(SEAOptionScores_Trans,$B17+MATCH(DL$7,Stages,0)-1,MATCH(DK$6,SEACats,0)))</f>
        <v>50</v>
      </c>
      <c r="DM17" s="197">
        <f t="shared" ca="1" si="30"/>
        <v>28.571428571428569</v>
      </c>
      <c r="DN17" s="196" cm="1">
        <f t="array" aca="1" ref="DN17" ca="1">IF($B17="","",INDEX(SEAOptionScores_Trans,$B17+MATCH(DN$7,Stages,0)-1,MATCH(DN$6,SEACats,0)))</f>
        <v>0</v>
      </c>
      <c r="DO17" s="196" cm="1">
        <f t="array" aca="1" ref="DO17" ca="1">IF($B17="","",INDEX(SEAOptionScores_Trans,$B17+MATCH(DO$7,Stages,0)-1,MATCH(DN$6,SEACats,0)))</f>
        <v>25</v>
      </c>
      <c r="DP17" s="197">
        <f t="shared" ca="1" si="31"/>
        <v>14.285714285714285</v>
      </c>
      <c r="DQ17" s="196" cm="1">
        <f t="array" aca="1" ref="DQ17" ca="1">IF($B17="","",INDEX(SEAOptionScores_Trans,$B17+MATCH(DQ$7,Stages,0)-1,MATCH(DQ$6,SEACats,0)))</f>
        <v>0</v>
      </c>
      <c r="DR17" s="196" cm="1">
        <f t="array" aca="1" ref="DR17" ca="1">IF($B17="","",INDEX(SEAOptionScores_Trans,$B17+MATCH(DR$7,Stages,0)-1,MATCH(DQ$6,SEACats,0)))</f>
        <v>0</v>
      </c>
      <c r="DS17" s="197">
        <f t="shared" ca="1" si="32"/>
        <v>0</v>
      </c>
      <c r="DT17" s="196" cm="1">
        <f t="array" aca="1" ref="DT17" ca="1">IF($B17="","",INDEX(SEAOptionScores_Trans,$B17+MATCH(DT$7,Stages,0)-1,MATCH(DT$6,SEACats,0)))</f>
        <v>0</v>
      </c>
      <c r="DU17" s="196" cm="1">
        <f t="array" aca="1" ref="DU17" ca="1">IF($B17="","",INDEX(SEAOptionScores_Trans,$B17+MATCH(DU$7,Stages,0)-1,MATCH(DT$6,SEACats,0)))</f>
        <v>0</v>
      </c>
      <c r="DV17" s="197">
        <f t="shared" ca="1" si="33"/>
        <v>0</v>
      </c>
      <c r="DW17" s="196" cm="1">
        <f t="array" aca="1" ref="DW17" ca="1">IF($B17="","",INDEX(SEAOptionScores_Trans,$B17+MATCH(DW$7,Stages,0)-1,MATCH(DW$6,SEACats,0)))</f>
        <v>0</v>
      </c>
      <c r="DX17" s="196" cm="1">
        <f t="array" aca="1" ref="DX17" ca="1">IF($B17="","",INDEX(SEAOptionScores_Trans,$B17+MATCH(DX$7,Stages,0)-1,MATCH(DW$6,SEACats,0)))</f>
        <v>0</v>
      </c>
      <c r="DY17" s="197">
        <f t="shared" ca="1" si="34"/>
        <v>0</v>
      </c>
      <c r="EA17" s="156" cm="1">
        <f t="array" aca="1" ref="EA17" ca="1">INDEX(PosEffects_SEA,$A17,MATCH(EA$6,$D$6:$BB$6,0)+2)</f>
        <v>0</v>
      </c>
      <c r="EB17" s="156" cm="1">
        <f t="array" aca="1" ref="EB17" ca="1">INDEX(PosEffects_SEA,$A17,MATCH(EB$6,$D$6:$BB$6,0)+2)</f>
        <v>14.285714285714285</v>
      </c>
      <c r="EC17" s="156" cm="1">
        <f t="array" aca="1" ref="EC17" ca="1">INDEX(PosEffects_SEA,$A17,MATCH(EC$6,$D$6:$BB$6,0)+2)</f>
        <v>0</v>
      </c>
      <c r="ED17" s="156" cm="1">
        <f t="array" aca="1" ref="ED17" ca="1">INDEX(PosEffects_SEA,$A17,MATCH(ED$6,$D$6:$BB$6,0)+2)</f>
        <v>0</v>
      </c>
      <c r="EE17" s="156" cm="1">
        <f t="array" aca="1" ref="EE17" ca="1">INDEX(PosEffects_SEA,$A17,MATCH(EE$6,$D$6:$BB$6,0)+2)</f>
        <v>0</v>
      </c>
      <c r="EF17" s="156" cm="1">
        <f t="array" aca="1" ref="EF17" ca="1">INDEX(PosEffects_SEA,$A17,MATCH(EF$6,$D$6:$BB$6,0)+2)</f>
        <v>0</v>
      </c>
      <c r="EG17" s="156" cm="1">
        <f t="array" aca="1" ref="EG17" ca="1">INDEX(PosEffects_SEA,$A17,MATCH(EG$6,$D$6:$BB$6,0)+2)</f>
        <v>0</v>
      </c>
      <c r="EH17" s="156" cm="1">
        <f t="array" aca="1" ref="EH17" ca="1">INDEX(PosEffects_SEA,$A17,MATCH(EH$6,$D$6:$BB$6,0)+2)</f>
        <v>0</v>
      </c>
      <c r="EI17" s="156" cm="1">
        <f t="array" aca="1" ref="EI17" ca="1">INDEX(PosEffects_SEA,$A17,MATCH(EI$6,$D$6:$BB$6,0)+2)</f>
        <v>0</v>
      </c>
      <c r="EJ17" s="156" cm="1">
        <f t="array" aca="1" ref="EJ17" ca="1">INDEX(PosEffects_SEA,$A17,MATCH(EJ$6,$D$6:$BB$6,0)+2)</f>
        <v>14.285714285714285</v>
      </c>
      <c r="EK17" s="156" cm="1">
        <f t="array" aca="1" ref="EK17" ca="1">INDEX(PosEffects_SEA,$A17,MATCH(EK$6,$D$6:$BB$6,0)+2)</f>
        <v>37.142857142857139</v>
      </c>
      <c r="EL17" s="156" cm="1">
        <f t="array" aca="1" ref="EL17" ca="1">INDEX(PosEffects_SEA,$A17,MATCH(EL$6,$D$6:$BB$6,0)+2)</f>
        <v>0</v>
      </c>
      <c r="EM17" s="156" cm="1">
        <f t="array" aca="1" ref="EM17" ca="1">INDEX(PosEffects_SEA,$A17,MATCH(EM$6,$D$6:$BB$6,0)+2)</f>
        <v>28.571428571428569</v>
      </c>
      <c r="EN17" s="156" cm="1">
        <f t="array" aca="1" ref="EN17" ca="1">INDEX(PosEffects_SEA,$A17,MATCH(EN$6,$D$6:$BB$6,0)+2)</f>
        <v>14.285714285714285</v>
      </c>
      <c r="EO17" s="156" cm="1">
        <f t="array" aca="1" ref="EO17" ca="1">INDEX(PosEffects_SEA,$A17,MATCH(EO$6,$D$6:$BB$6,0)+2)</f>
        <v>0</v>
      </c>
      <c r="EP17" s="156" cm="1">
        <f t="array" aca="1" ref="EP17" ca="1">INDEX(PosEffects_SEA,$A17,MATCH(EP$6,$D$6:$BB$6,0)+2)</f>
        <v>0</v>
      </c>
      <c r="EQ17" s="156" cm="1">
        <f t="array" aca="1" ref="EQ17" ca="1">INDEX(PosEffects_SEA,$A17,MATCH(EQ$6,$D$6:$BB$6,0)+2)</f>
        <v>0</v>
      </c>
      <c r="ES17" s="194">
        <f t="shared" ca="1" si="35"/>
        <v>0</v>
      </c>
      <c r="ET17" s="194">
        <f t="shared" ca="1" si="35"/>
        <v>11.428571428571427</v>
      </c>
      <c r="EU17" s="194">
        <f t="shared" ca="1" si="35"/>
        <v>2.8571428571428572</v>
      </c>
      <c r="EV17" s="194">
        <f t="shared" ca="1" si="35"/>
        <v>4.7619047619047619</v>
      </c>
    </row>
    <row r="18" spans="1:152" x14ac:dyDescent="0.25">
      <c r="A18" s="68">
        <v>11</v>
      </c>
      <c r="B18" s="271" t="str" cm="1">
        <f t="array" ref="B18">IF(A18&gt;NOptions_SEA,"",4*(A18-1)+1)</f>
        <v/>
      </c>
      <c r="C18" s="249" t="str" cm="1">
        <f t="array" ref="C18">IF($B18="","",INDEX(Options_SEA,$B18))</f>
        <v/>
      </c>
      <c r="D18" s="196" t="str" cm="1">
        <f t="array" ref="D18">IF($B18="","",INDEX(SEAOptionScores_Trans,$B18+MATCH(D$7,Stages,0)-1,MATCH(D$6,SEACats,0))-100)</f>
        <v/>
      </c>
      <c r="E18" s="196" t="str" cm="1">
        <f t="array" ref="E18">IF($B18="","",INDEX(SEAOptionScores_Trans,$B18+MATCH(E$7,Stages,0)-1,MATCH(D$6,SEACats,0))-100)</f>
        <v/>
      </c>
      <c r="F18" s="197" t="str">
        <f t="shared" si="0"/>
        <v/>
      </c>
      <c r="G18" s="196" t="str" cm="1">
        <f t="array" ref="G18">IF($B18="","",INDEX(SEAOptionScores_Trans,$B18+MATCH(G$7,Stages,0)-1,MATCH(G$6,SEACats,0))-100)</f>
        <v/>
      </c>
      <c r="H18" s="196" t="str" cm="1">
        <f t="array" ref="H18">IF($B18="","",INDEX(SEAOptionScores_Trans,$B18+MATCH(H$7,Stages,0)-1,MATCH(G$6,SEACats,0))-100)</f>
        <v/>
      </c>
      <c r="I18" s="197" t="str">
        <f t="shared" si="1"/>
        <v/>
      </c>
      <c r="J18" s="196" t="str" cm="1">
        <f t="array" ref="J18">IF($B18="","",INDEX(SEAOptionScores_Trans,$B18+MATCH(J$7,Stages,0)-1,MATCH(J$6,SEACats,0))-100)</f>
        <v/>
      </c>
      <c r="K18" s="196" t="str" cm="1">
        <f t="array" ref="K18">IF($B18="","",INDEX(SEAOptionScores_Trans,$B18+MATCH(K$7,Stages,0)-1,MATCH(J$6,SEACats,0))-100)</f>
        <v/>
      </c>
      <c r="L18" s="197" t="str">
        <f t="shared" si="2"/>
        <v/>
      </c>
      <c r="M18" s="196" t="str" cm="1">
        <f t="array" ref="M18">IF($B18="","",INDEX(SEAOptionScores_Trans,$B18+MATCH(M$7,Stages,0)-1,MATCH(M$6,SEACats,0))-100)</f>
        <v/>
      </c>
      <c r="N18" s="196" t="str" cm="1">
        <f t="array" ref="N18">IF($B18="","",INDEX(SEAOptionScores_Trans,$B18+MATCH(N$7,Stages,0)-1,MATCH(M$6,SEACats,0))-100)</f>
        <v/>
      </c>
      <c r="O18" s="197" t="str">
        <f t="shared" si="3"/>
        <v/>
      </c>
      <c r="P18" s="196" t="str" cm="1">
        <f t="array" ref="P18">IF($B18="","",INDEX(SEAOptionScores_Trans,$B18+MATCH(P$7,Stages,0)-1,MATCH(P$6,SEACats,0))-100)</f>
        <v/>
      </c>
      <c r="Q18" s="196" t="str" cm="1">
        <f t="array" ref="Q18">IF($B18="","",INDEX(SEAOptionScores_Trans,$B18+MATCH(Q$7,Stages,0)-1,MATCH(P$6,SEACats,0))-100)</f>
        <v/>
      </c>
      <c r="R18" s="197" t="str">
        <f t="shared" si="4"/>
        <v/>
      </c>
      <c r="S18" s="196" t="str" cm="1">
        <f t="array" ref="S18">IF($B18="","",INDEX(SEAOptionScores_Trans,$B18+MATCH(S$7,Stages,0)-1,MATCH(S$6,SEACats,0))-100)</f>
        <v/>
      </c>
      <c r="T18" s="196" t="str" cm="1">
        <f t="array" ref="T18">IF($B18="","",INDEX(SEAOptionScores_Trans,$B18+MATCH(T$7,Stages,0)-1,MATCH(S$6,SEACats,0))-100)</f>
        <v/>
      </c>
      <c r="U18" s="197" t="str">
        <f t="shared" si="5"/>
        <v/>
      </c>
      <c r="V18" s="196" t="str" cm="1">
        <f t="array" ref="V18">IF($B18="","",INDEX(SEAOptionScores_Trans,$B18+MATCH(V$7,Stages,0)-1,MATCH(V$6,SEACats,0))-100)</f>
        <v/>
      </c>
      <c r="W18" s="196" t="str" cm="1">
        <f t="array" ref="W18">IF($B18="","",INDEX(SEAOptionScores_Trans,$B18+MATCH(W$7,Stages,0)-1,MATCH(V$6,SEACats,0))-100)</f>
        <v/>
      </c>
      <c r="X18" s="197" t="str">
        <f t="shared" si="6"/>
        <v/>
      </c>
      <c r="Y18" s="196" t="str" cm="1">
        <f t="array" ref="Y18">IF($B18="","",INDEX(SEAOptionScores_Trans,$B18+MATCH(Y$7,Stages,0)-1,MATCH(Y$6,SEACats,0))-100)</f>
        <v/>
      </c>
      <c r="Z18" s="196" t="str" cm="1">
        <f t="array" ref="Z18">IF($B18="","",INDEX(SEAOptionScores_Trans,$B18+MATCH(Z$7,Stages,0)-1,MATCH(Y$6,SEACats,0))-100)</f>
        <v/>
      </c>
      <c r="AA18" s="197" t="str">
        <f t="shared" si="7"/>
        <v/>
      </c>
      <c r="AB18" s="196" t="str" cm="1">
        <f t="array" ref="AB18">IF($B18="","",INDEX(SEAOptionScores_Trans,$B18+MATCH(AB$7,Stages,0)-1,MATCH(AB$6,SEACats,0))-100)</f>
        <v/>
      </c>
      <c r="AC18" s="196" t="str" cm="1">
        <f t="array" ref="AC18">IF($B18="","",INDEX(SEAOptionScores_Trans,$B18+MATCH(AC$7,Stages,0)-1,MATCH(AB$6,SEACats,0))-100)</f>
        <v/>
      </c>
      <c r="AD18" s="197" t="str">
        <f t="shared" si="8"/>
        <v/>
      </c>
      <c r="AE18" s="196" t="str" cm="1">
        <f t="array" ref="AE18">IF($B18="","",INDEX(SEAOptionScores_Trans,$B18+MATCH(AE$7,Stages,0)-1,MATCH(AE$6,SEACats,0))-100)</f>
        <v/>
      </c>
      <c r="AF18" s="196" t="str" cm="1">
        <f t="array" ref="AF18">IF($B18="","",INDEX(SEAOptionScores_Trans,$B18+MATCH(AF$7,Stages,0)-1,MATCH(AE$6,SEACats,0))-100)</f>
        <v/>
      </c>
      <c r="AG18" s="197" t="str">
        <f t="shared" si="9"/>
        <v/>
      </c>
      <c r="AH18" s="196" t="str" cm="1">
        <f t="array" ref="AH18">IF($B18="","",INDEX(SEAOptionScores_Trans,$B18+MATCH(AH$7,Stages,0)-1,MATCH(AH$6,SEACats,0))-100)</f>
        <v/>
      </c>
      <c r="AI18" s="196" t="str" cm="1">
        <f t="array" ref="AI18">IF($B18="","",INDEX(SEAOptionScores_Trans,$B18+MATCH(AI$7,Stages,0)-1,MATCH(AH$6,SEACats,0))-100)</f>
        <v/>
      </c>
      <c r="AJ18" s="197" t="str">
        <f t="shared" si="10"/>
        <v/>
      </c>
      <c r="AK18" s="196" t="str" cm="1">
        <f t="array" ref="AK18">IF($B18="","",INDEX(SEAOptionScores_Trans,$B18+MATCH(AK$7,Stages,0)-1,MATCH(AK$6,SEACats,0))-100)</f>
        <v/>
      </c>
      <c r="AL18" s="196" t="str" cm="1">
        <f t="array" ref="AL18">IF($B18="","",INDEX(SEAOptionScores_Trans,$B18+MATCH(AL$7,Stages,0)-1,MATCH(AK$6,SEACats,0))-100)</f>
        <v/>
      </c>
      <c r="AM18" s="197" t="str">
        <f t="shared" si="11"/>
        <v/>
      </c>
      <c r="AN18" s="196" t="str" cm="1">
        <f t="array" ref="AN18">IF($B18="","",INDEX(SEAOptionScores_Trans,$B18+MATCH(AN$7,Stages,0)-1,MATCH(AN$6,SEACats,0))-100)</f>
        <v/>
      </c>
      <c r="AO18" s="196" t="str" cm="1">
        <f t="array" ref="AO18">IF($B18="","",INDEX(SEAOptionScores_Trans,$B18+MATCH(AO$7,Stages,0)-1,MATCH(AN$6,SEACats,0))-100)</f>
        <v/>
      </c>
      <c r="AP18" s="197" t="str">
        <f t="shared" si="12"/>
        <v/>
      </c>
      <c r="AQ18" s="196" t="str" cm="1">
        <f t="array" ref="AQ18">IF($B18="","",INDEX(SEAOptionScores_Trans,$B18+MATCH(AQ$7,Stages,0)-1,MATCH(AQ$6,SEACats,0))-100)</f>
        <v/>
      </c>
      <c r="AR18" s="196" t="str" cm="1">
        <f t="array" ref="AR18">IF($B18="","",INDEX(SEAOptionScores_Trans,$B18+MATCH(AR$7,Stages,0)-1,MATCH(AQ$6,SEACats,0))-100)</f>
        <v/>
      </c>
      <c r="AS18" s="197" t="str">
        <f t="shared" si="13"/>
        <v/>
      </c>
      <c r="AT18" s="196" t="str" cm="1">
        <f t="array" ref="AT18">IF($B18="","",INDEX(SEAOptionScores_Trans,$B18+MATCH(AT$7,Stages,0)-1,MATCH(AT$6,SEACats,0))-100)</f>
        <v/>
      </c>
      <c r="AU18" s="196" t="str" cm="1">
        <f t="array" ref="AU18">IF($B18="","",INDEX(SEAOptionScores_Trans,$B18+MATCH(AU$7,Stages,0)-1,MATCH(AT$6,SEACats,0))-100)</f>
        <v/>
      </c>
      <c r="AV18" s="197" t="str">
        <f t="shared" si="14"/>
        <v/>
      </c>
      <c r="AW18" s="196" t="str" cm="1">
        <f t="array" ref="AW18">IF($B18="","",INDEX(SEAOptionScores_Trans,$B18+MATCH(AW$7,Stages,0)-1,MATCH(AW$6,SEACats,0))-100)</f>
        <v/>
      </c>
      <c r="AX18" s="196" t="str" cm="1">
        <f t="array" ref="AX18">IF($B18="","",INDEX(SEAOptionScores_Trans,$B18+MATCH(AX$7,Stages,0)-1,MATCH(AW$6,SEACats,0))-100)</f>
        <v/>
      </c>
      <c r="AY18" s="197" t="str">
        <f t="shared" si="15"/>
        <v/>
      </c>
      <c r="AZ18" s="196" t="str" cm="1">
        <f t="array" ref="AZ18">IF($B18="","",INDEX(SEAOptionScores_Trans,$B18+MATCH(AZ$7,Stages,0)-1,MATCH(AZ$6,SEACats,0))-100)</f>
        <v/>
      </c>
      <c r="BA18" s="196" t="str" cm="1">
        <f t="array" ref="BA18">IF($B18="","",INDEX(SEAOptionScores_Trans,$B18+MATCH(BA$7,Stages,0)-1,MATCH(AZ$6,SEACats,0))-100)</f>
        <v/>
      </c>
      <c r="BB18" s="197" t="str">
        <f t="shared" si="16"/>
        <v/>
      </c>
      <c r="BD18" s="156" t="str" cm="1">
        <f t="array" ref="BD18">INDEX(NegEffects_SEA,$A18,MATCH(BD$6,$D$6:$BB$6,0)+2)</f>
        <v/>
      </c>
      <c r="BE18" s="156" t="str" cm="1">
        <f t="array" ref="BE18">INDEX(NegEffects_SEA,$A18,MATCH(BE$6,$D$6:$BB$6,0)+2)</f>
        <v/>
      </c>
      <c r="BF18" s="156" t="str" cm="1">
        <f t="array" ref="BF18">INDEX(NegEffects_SEA,$A18,MATCH(BF$6,$D$6:$BB$6,0)+2)</f>
        <v/>
      </c>
      <c r="BG18" s="156" t="str" cm="1">
        <f t="array" ref="BG18">INDEX(NegEffects_SEA,$A18,MATCH(BG$6,$D$6:$BB$6,0)+2)</f>
        <v/>
      </c>
      <c r="BH18" s="156" t="str" cm="1">
        <f t="array" ref="BH18">INDEX(NegEffects_SEA,$A18,MATCH(BH$6,$D$6:$BB$6,0)+2)</f>
        <v/>
      </c>
      <c r="BI18" s="156" t="str" cm="1">
        <f t="array" ref="BI18">INDEX(NegEffects_SEA,$A18,MATCH(BI$6,$D$6:$BB$6,0)+2)</f>
        <v/>
      </c>
      <c r="BJ18" s="156" t="str" cm="1">
        <f t="array" ref="BJ18">INDEX(NegEffects_SEA,$A18,MATCH(BJ$6,$D$6:$BB$6,0)+2)</f>
        <v/>
      </c>
      <c r="BK18" s="156" t="str" cm="1">
        <f t="array" ref="BK18">INDEX(NegEffects_SEA,$A18,MATCH(BK$6,$D$6:$BB$6,0)+2)</f>
        <v/>
      </c>
      <c r="BL18" s="156" t="str" cm="1">
        <f t="array" ref="BL18">INDEX(NegEffects_SEA,$A18,MATCH(BL$6,$D$6:$BB$6,0)+2)</f>
        <v/>
      </c>
      <c r="BM18" s="156" t="str" cm="1">
        <f t="array" ref="BM18">INDEX(NegEffects_SEA,$A18,MATCH(BM$6,$D$6:$BB$6,0)+2)</f>
        <v/>
      </c>
      <c r="BN18" s="156" t="str" cm="1">
        <f t="array" ref="BN18">INDEX(NegEffects_SEA,$A18,MATCH(BN$6,$D$6:$BB$6,0)+2)</f>
        <v/>
      </c>
      <c r="BO18" s="156" t="str" cm="1">
        <f t="array" ref="BO18">INDEX(NegEffects_SEA,$A18,MATCH(BO$6,$D$6:$BB$6,0)+2)</f>
        <v/>
      </c>
      <c r="BP18" s="156" t="str" cm="1">
        <f t="array" ref="BP18">INDEX(NegEffects_SEA,$A18,MATCH(BP$6,$D$6:$BB$6,0)+2)</f>
        <v/>
      </c>
      <c r="BQ18" s="156" t="str" cm="1">
        <f t="array" ref="BQ18">INDEX(NegEffects_SEA,$A18,MATCH(BQ$6,$D$6:$BB$6,0)+2)</f>
        <v/>
      </c>
      <c r="BR18" s="156" t="str" cm="1">
        <f t="array" ref="BR18">INDEX(NegEffects_SEA,$A18,MATCH(BR$6,$D$6:$BB$6,0)+2)</f>
        <v/>
      </c>
      <c r="BS18" s="156" t="str" cm="1">
        <f t="array" ref="BS18">INDEX(NegEffects_SEA,$A18,MATCH(BS$6,$D$6:$BB$6,0)+2)</f>
        <v/>
      </c>
      <c r="BT18" s="156" t="str" cm="1">
        <f t="array" ref="BT18">INDEX(NegEffects_SEA,$A18,MATCH(BT$6,$D$6:$BB$6,0)+2)</f>
        <v/>
      </c>
      <c r="BV18" s="194" t="str">
        <f t="shared" si="17"/>
        <v/>
      </c>
      <c r="BW18" s="194" t="str">
        <f t="shared" si="17"/>
        <v/>
      </c>
      <c r="BX18" s="194" t="str">
        <f t="shared" si="17"/>
        <v/>
      </c>
      <c r="BY18" s="194" t="str">
        <f t="shared" si="17"/>
        <v/>
      </c>
      <c r="CA18" s="196" t="str" cm="1">
        <f t="array" ref="CA18">IF($B18="","",INDEX(SEAOptionScores_Trans,$B18+MATCH(CA$7,Stages,0)-1,MATCH(CA$6,SEACats,0)))</f>
        <v/>
      </c>
      <c r="CB18" s="196" t="str" cm="1">
        <f t="array" ref="CB18">IF($B18="","",INDEX(SEAOptionScores_Trans,$B18+MATCH(CB$7,Stages,0)-1,MATCH(CA$6,SEACats,0)))</f>
        <v/>
      </c>
      <c r="CC18" s="197" t="str">
        <f t="shared" si="18"/>
        <v/>
      </c>
      <c r="CD18" s="196" t="str" cm="1">
        <f t="array" ref="CD18">IF($B18="","",INDEX(SEAOptionScores_Trans,$B18+MATCH(CD$7,Stages,0)-1,MATCH(CD$6,SEACats,0)))</f>
        <v/>
      </c>
      <c r="CE18" s="196" t="str" cm="1">
        <f t="array" ref="CE18">IF($B18="","",INDEX(SEAOptionScores_Trans,$B18+MATCH(CE$7,Stages,0)-1,MATCH(CD$6,SEACats,0)))</f>
        <v/>
      </c>
      <c r="CF18" s="197" t="str">
        <f t="shared" si="19"/>
        <v/>
      </c>
      <c r="CG18" s="196" t="str" cm="1">
        <f t="array" ref="CG18">IF($B18="","",INDEX(SEAOptionScores_Trans,$B18+MATCH(CG$7,Stages,0)-1,MATCH(CG$6,SEACats,0)))</f>
        <v/>
      </c>
      <c r="CH18" s="196" t="str" cm="1">
        <f t="array" ref="CH18">IF($B18="","",INDEX(SEAOptionScores_Trans,$B18+MATCH(CH$7,Stages,0)-1,MATCH(CG$6,SEACats,0)))</f>
        <v/>
      </c>
      <c r="CI18" s="197" t="str">
        <f t="shared" si="20"/>
        <v/>
      </c>
      <c r="CJ18" s="196" t="str" cm="1">
        <f t="array" ref="CJ18">IF($B18="","",INDEX(SEAOptionScores_Trans,$B18+MATCH(CJ$7,Stages,0)-1,MATCH(CJ$6,SEACats,0)))</f>
        <v/>
      </c>
      <c r="CK18" s="196" t="str" cm="1">
        <f t="array" ref="CK18">IF($B18="","",INDEX(SEAOptionScores_Trans,$B18+MATCH(CK$7,Stages,0)-1,MATCH(CJ$6,SEACats,0)))</f>
        <v/>
      </c>
      <c r="CL18" s="197" t="str">
        <f t="shared" si="21"/>
        <v/>
      </c>
      <c r="CM18" s="196" t="str" cm="1">
        <f t="array" ref="CM18">IF($B18="","",INDEX(SEAOptionScores_Trans,$B18+MATCH(CM$7,Stages,0)-1,MATCH(CM$6,SEACats,0)))</f>
        <v/>
      </c>
      <c r="CN18" s="196" t="str" cm="1">
        <f t="array" ref="CN18">IF($B18="","",INDEX(SEAOptionScores_Trans,$B18+MATCH(CN$7,Stages,0)-1,MATCH(CM$6,SEACats,0)))</f>
        <v/>
      </c>
      <c r="CO18" s="197" t="str">
        <f t="shared" si="22"/>
        <v/>
      </c>
      <c r="CP18" s="196" t="str" cm="1">
        <f t="array" ref="CP18">IF($B18="","",INDEX(SEAOptionScores_Trans,$B18+MATCH(CP$7,Stages,0)-1,MATCH(CP$6,SEACats,0)))</f>
        <v/>
      </c>
      <c r="CQ18" s="196" t="str" cm="1">
        <f t="array" ref="CQ18">IF($B18="","",INDEX(SEAOptionScores_Trans,$B18+MATCH(CQ$7,Stages,0)-1,MATCH(CP$6,SEACats,0)))</f>
        <v/>
      </c>
      <c r="CR18" s="197" t="str">
        <f t="shared" si="23"/>
        <v/>
      </c>
      <c r="CS18" s="196" t="str" cm="1">
        <f t="array" ref="CS18">IF($B18="","",INDEX(SEAOptionScores_Trans,$B18+MATCH(CS$7,Stages,0)-1,MATCH(CS$6,SEACats,0)))</f>
        <v/>
      </c>
      <c r="CT18" s="196" t="str" cm="1">
        <f t="array" ref="CT18">IF($B18="","",INDEX(SEAOptionScores_Trans,$B18+MATCH(CT$7,Stages,0)-1,MATCH(CS$6,SEACats,0)))</f>
        <v/>
      </c>
      <c r="CU18" s="197" t="str">
        <f t="shared" si="24"/>
        <v/>
      </c>
      <c r="CV18" s="196" t="str" cm="1">
        <f t="array" ref="CV18">IF($B18="","",INDEX(SEAOptionScores_Trans,$B18+MATCH(CV$7,Stages,0)-1,MATCH(CV$6,SEACats,0)))</f>
        <v/>
      </c>
      <c r="CW18" s="196" t="str" cm="1">
        <f t="array" ref="CW18">IF($B18="","",INDEX(SEAOptionScores_Trans,$B18+MATCH(CW$7,Stages,0)-1,MATCH(CV$6,SEACats,0)))</f>
        <v/>
      </c>
      <c r="CX18" s="197" t="str">
        <f t="shared" si="25"/>
        <v/>
      </c>
      <c r="CY18" s="196" t="str" cm="1">
        <f t="array" ref="CY18">IF($B18="","",INDEX(SEAOptionScores_Trans,$B18+MATCH(CY$7,Stages,0)-1,MATCH(CY$6,SEACats,0)))</f>
        <v/>
      </c>
      <c r="CZ18" s="196" t="str" cm="1">
        <f t="array" ref="CZ18">IF($B18="","",INDEX(SEAOptionScores_Trans,$B18+MATCH(CZ$7,Stages,0)-1,MATCH(CY$6,SEACats,0)))</f>
        <v/>
      </c>
      <c r="DA18" s="197" t="str">
        <f t="shared" si="26"/>
        <v/>
      </c>
      <c r="DB18" s="196" t="str" cm="1">
        <f t="array" ref="DB18">IF($B18="","",INDEX(SEAOptionScores_Trans,$B18+MATCH(DB$7,Stages,0)-1,MATCH(DB$6,SEACats,0)))</f>
        <v/>
      </c>
      <c r="DC18" s="196" t="str" cm="1">
        <f t="array" ref="DC18">IF($B18="","",INDEX(SEAOptionScores_Trans,$B18+MATCH(DC$7,Stages,0)-1,MATCH(DB$6,SEACats,0)))</f>
        <v/>
      </c>
      <c r="DD18" s="197" t="str">
        <f t="shared" si="27"/>
        <v/>
      </c>
      <c r="DE18" s="196" t="str" cm="1">
        <f t="array" ref="DE18">IF($B18="","",INDEX(SEAOptionScores_Trans,$B18+MATCH(DE$7,Stages,0)-1,MATCH(DE$6,SEACats,0)))</f>
        <v/>
      </c>
      <c r="DF18" s="196" t="str" cm="1">
        <f t="array" ref="DF18">IF($B18="","",INDEX(SEAOptionScores_Trans,$B18+MATCH(DF$7,Stages,0)-1,MATCH(DE$6,SEACats,0)))</f>
        <v/>
      </c>
      <c r="DG18" s="197" t="str">
        <f t="shared" si="28"/>
        <v/>
      </c>
      <c r="DH18" s="196" t="str" cm="1">
        <f t="array" ref="DH18">IF($B18="","",INDEX(SEAOptionScores_Trans,$B18+MATCH(DH$7,Stages,0)-1,MATCH(DH$6,SEACats,0)))</f>
        <v/>
      </c>
      <c r="DI18" s="196" t="str" cm="1">
        <f t="array" ref="DI18">IF($B18="","",INDEX(SEAOptionScores_Trans,$B18+MATCH(DI$7,Stages,0)-1,MATCH(DH$6,SEACats,0)))</f>
        <v/>
      </c>
      <c r="DJ18" s="197" t="str">
        <f t="shared" si="29"/>
        <v/>
      </c>
      <c r="DK18" s="196" t="str" cm="1">
        <f t="array" ref="DK18">IF($B18="","",INDEX(SEAOptionScores_Trans,$B18+MATCH(DK$7,Stages,0)-1,MATCH(DK$6,SEACats,0)))</f>
        <v/>
      </c>
      <c r="DL18" s="196" t="str" cm="1">
        <f t="array" ref="DL18">IF($B18="","",INDEX(SEAOptionScores_Trans,$B18+MATCH(DL$7,Stages,0)-1,MATCH(DK$6,SEACats,0)))</f>
        <v/>
      </c>
      <c r="DM18" s="197" t="str">
        <f t="shared" si="30"/>
        <v/>
      </c>
      <c r="DN18" s="196" t="str" cm="1">
        <f t="array" ref="DN18">IF($B18="","",INDEX(SEAOptionScores_Trans,$B18+MATCH(DN$7,Stages,0)-1,MATCH(DN$6,SEACats,0)))</f>
        <v/>
      </c>
      <c r="DO18" s="196" t="str" cm="1">
        <f t="array" ref="DO18">IF($B18="","",INDEX(SEAOptionScores_Trans,$B18+MATCH(DO$7,Stages,0)-1,MATCH(DN$6,SEACats,0)))</f>
        <v/>
      </c>
      <c r="DP18" s="197" t="str">
        <f t="shared" si="31"/>
        <v/>
      </c>
      <c r="DQ18" s="196" t="str" cm="1">
        <f t="array" ref="DQ18">IF($B18="","",INDEX(SEAOptionScores_Trans,$B18+MATCH(DQ$7,Stages,0)-1,MATCH(DQ$6,SEACats,0)))</f>
        <v/>
      </c>
      <c r="DR18" s="196" t="str" cm="1">
        <f t="array" ref="DR18">IF($B18="","",INDEX(SEAOptionScores_Trans,$B18+MATCH(DR$7,Stages,0)-1,MATCH(DQ$6,SEACats,0)))</f>
        <v/>
      </c>
      <c r="DS18" s="197" t="str">
        <f t="shared" si="32"/>
        <v/>
      </c>
      <c r="DT18" s="196" t="str" cm="1">
        <f t="array" ref="DT18">IF($B18="","",INDEX(SEAOptionScores_Trans,$B18+MATCH(DT$7,Stages,0)-1,MATCH(DT$6,SEACats,0)))</f>
        <v/>
      </c>
      <c r="DU18" s="196" t="str" cm="1">
        <f t="array" ref="DU18">IF($B18="","",INDEX(SEAOptionScores_Trans,$B18+MATCH(DU$7,Stages,0)-1,MATCH(DT$6,SEACats,0)))</f>
        <v/>
      </c>
      <c r="DV18" s="197" t="str">
        <f t="shared" si="33"/>
        <v/>
      </c>
      <c r="DW18" s="196" t="str" cm="1">
        <f t="array" ref="DW18">IF($B18="","",INDEX(SEAOptionScores_Trans,$B18+MATCH(DW$7,Stages,0)-1,MATCH(DW$6,SEACats,0)))</f>
        <v/>
      </c>
      <c r="DX18" s="196" t="str" cm="1">
        <f t="array" ref="DX18">IF($B18="","",INDEX(SEAOptionScores_Trans,$B18+MATCH(DX$7,Stages,0)-1,MATCH(DW$6,SEACats,0)))</f>
        <v/>
      </c>
      <c r="DY18" s="197" t="str">
        <f t="shared" si="34"/>
        <v/>
      </c>
      <c r="EA18" s="156" t="str" cm="1">
        <f t="array" ref="EA18">INDEX(PosEffects_SEA,$A18,MATCH(EA$6,$D$6:$BB$6,0)+2)</f>
        <v/>
      </c>
      <c r="EB18" s="156" t="str" cm="1">
        <f t="array" ref="EB18">INDEX(PosEffects_SEA,$A18,MATCH(EB$6,$D$6:$BB$6,0)+2)</f>
        <v/>
      </c>
      <c r="EC18" s="156" t="str" cm="1">
        <f t="array" ref="EC18">INDEX(PosEffects_SEA,$A18,MATCH(EC$6,$D$6:$BB$6,0)+2)</f>
        <v/>
      </c>
      <c r="ED18" s="156" t="str" cm="1">
        <f t="array" ref="ED18">INDEX(PosEffects_SEA,$A18,MATCH(ED$6,$D$6:$BB$6,0)+2)</f>
        <v/>
      </c>
      <c r="EE18" s="156" t="str" cm="1">
        <f t="array" ref="EE18">INDEX(PosEffects_SEA,$A18,MATCH(EE$6,$D$6:$BB$6,0)+2)</f>
        <v/>
      </c>
      <c r="EF18" s="156" t="str" cm="1">
        <f t="array" ref="EF18">INDEX(PosEffects_SEA,$A18,MATCH(EF$6,$D$6:$BB$6,0)+2)</f>
        <v/>
      </c>
      <c r="EG18" s="156" t="str" cm="1">
        <f t="array" ref="EG18">INDEX(PosEffects_SEA,$A18,MATCH(EG$6,$D$6:$BB$6,0)+2)</f>
        <v/>
      </c>
      <c r="EH18" s="156" t="str" cm="1">
        <f t="array" ref="EH18">INDEX(PosEffects_SEA,$A18,MATCH(EH$6,$D$6:$BB$6,0)+2)</f>
        <v/>
      </c>
      <c r="EI18" s="156" t="str" cm="1">
        <f t="array" ref="EI18">INDEX(PosEffects_SEA,$A18,MATCH(EI$6,$D$6:$BB$6,0)+2)</f>
        <v/>
      </c>
      <c r="EJ18" s="156" t="str" cm="1">
        <f t="array" ref="EJ18">INDEX(PosEffects_SEA,$A18,MATCH(EJ$6,$D$6:$BB$6,0)+2)</f>
        <v/>
      </c>
      <c r="EK18" s="156" t="str" cm="1">
        <f t="array" ref="EK18">INDEX(PosEffects_SEA,$A18,MATCH(EK$6,$D$6:$BB$6,0)+2)</f>
        <v/>
      </c>
      <c r="EL18" s="156" t="str" cm="1">
        <f t="array" ref="EL18">INDEX(PosEffects_SEA,$A18,MATCH(EL$6,$D$6:$BB$6,0)+2)</f>
        <v/>
      </c>
      <c r="EM18" s="156" t="str" cm="1">
        <f t="array" ref="EM18">INDEX(PosEffects_SEA,$A18,MATCH(EM$6,$D$6:$BB$6,0)+2)</f>
        <v/>
      </c>
      <c r="EN18" s="156" t="str" cm="1">
        <f t="array" ref="EN18">INDEX(PosEffects_SEA,$A18,MATCH(EN$6,$D$6:$BB$6,0)+2)</f>
        <v/>
      </c>
      <c r="EO18" s="156" t="str" cm="1">
        <f t="array" ref="EO18">INDEX(PosEffects_SEA,$A18,MATCH(EO$6,$D$6:$BB$6,0)+2)</f>
        <v/>
      </c>
      <c r="EP18" s="156" t="str" cm="1">
        <f t="array" ref="EP18">INDEX(PosEffects_SEA,$A18,MATCH(EP$6,$D$6:$BB$6,0)+2)</f>
        <v/>
      </c>
      <c r="EQ18" s="156" t="str" cm="1">
        <f t="array" ref="EQ18">INDEX(PosEffects_SEA,$A18,MATCH(EQ$6,$D$6:$BB$6,0)+2)</f>
        <v/>
      </c>
      <c r="ES18" s="194" t="str">
        <f t="shared" si="35"/>
        <v/>
      </c>
      <c r="ET18" s="194" t="str">
        <f t="shared" si="35"/>
        <v/>
      </c>
      <c r="EU18" s="194" t="str">
        <f t="shared" si="35"/>
        <v/>
      </c>
      <c r="EV18" s="194" t="str">
        <f t="shared" si="35"/>
        <v/>
      </c>
    </row>
    <row r="19" spans="1:152" x14ac:dyDescent="0.25">
      <c r="A19" s="68">
        <v>12</v>
      </c>
      <c r="B19" s="271" t="str" cm="1">
        <f t="array" ref="B19">IF(A19&gt;NOptions_SEA,"",4*(A19-1)+1)</f>
        <v/>
      </c>
      <c r="C19" s="249" t="str" cm="1">
        <f t="array" ref="C19">IF($B19="","",INDEX(Options_SEA,$B19))</f>
        <v/>
      </c>
      <c r="D19" s="196" t="str" cm="1">
        <f t="array" ref="D19">IF($B19="","",INDEX(SEAOptionScores_Trans,$B19+MATCH(D$7,Stages,0)-1,MATCH(D$6,SEACats,0))-100)</f>
        <v/>
      </c>
      <c r="E19" s="196" t="str" cm="1">
        <f t="array" ref="E19">IF($B19="","",INDEX(SEAOptionScores_Trans,$B19+MATCH(E$7,Stages,0)-1,MATCH(D$6,SEACats,0))-100)</f>
        <v/>
      </c>
      <c r="F19" s="197" t="str">
        <f t="shared" si="0"/>
        <v/>
      </c>
      <c r="G19" s="196" t="str" cm="1">
        <f t="array" ref="G19">IF($B19="","",INDEX(SEAOptionScores_Trans,$B19+MATCH(G$7,Stages,0)-1,MATCH(G$6,SEACats,0))-100)</f>
        <v/>
      </c>
      <c r="H19" s="196" t="str" cm="1">
        <f t="array" ref="H19">IF($B19="","",INDEX(SEAOptionScores_Trans,$B19+MATCH(H$7,Stages,0)-1,MATCH(G$6,SEACats,0))-100)</f>
        <v/>
      </c>
      <c r="I19" s="197" t="str">
        <f t="shared" si="1"/>
        <v/>
      </c>
      <c r="J19" s="196" t="str" cm="1">
        <f t="array" ref="J19">IF($B19="","",INDEX(SEAOptionScores_Trans,$B19+MATCH(J$7,Stages,0)-1,MATCH(J$6,SEACats,0))-100)</f>
        <v/>
      </c>
      <c r="K19" s="196" t="str" cm="1">
        <f t="array" ref="K19">IF($B19="","",INDEX(SEAOptionScores_Trans,$B19+MATCH(K$7,Stages,0)-1,MATCH(J$6,SEACats,0))-100)</f>
        <v/>
      </c>
      <c r="L19" s="197" t="str">
        <f t="shared" si="2"/>
        <v/>
      </c>
      <c r="M19" s="196" t="str" cm="1">
        <f t="array" ref="M19">IF($B19="","",INDEX(SEAOptionScores_Trans,$B19+MATCH(M$7,Stages,0)-1,MATCH(M$6,SEACats,0))-100)</f>
        <v/>
      </c>
      <c r="N19" s="196" t="str" cm="1">
        <f t="array" ref="N19">IF($B19="","",INDEX(SEAOptionScores_Trans,$B19+MATCH(N$7,Stages,0)-1,MATCH(M$6,SEACats,0))-100)</f>
        <v/>
      </c>
      <c r="O19" s="197" t="str">
        <f t="shared" si="3"/>
        <v/>
      </c>
      <c r="P19" s="196" t="str" cm="1">
        <f t="array" ref="P19">IF($B19="","",INDEX(SEAOptionScores_Trans,$B19+MATCH(P$7,Stages,0)-1,MATCH(P$6,SEACats,0))-100)</f>
        <v/>
      </c>
      <c r="Q19" s="196" t="str" cm="1">
        <f t="array" ref="Q19">IF($B19="","",INDEX(SEAOptionScores_Trans,$B19+MATCH(Q$7,Stages,0)-1,MATCH(P$6,SEACats,0))-100)</f>
        <v/>
      </c>
      <c r="R19" s="197" t="str">
        <f t="shared" si="4"/>
        <v/>
      </c>
      <c r="S19" s="196" t="str" cm="1">
        <f t="array" ref="S19">IF($B19="","",INDEX(SEAOptionScores_Trans,$B19+MATCH(S$7,Stages,0)-1,MATCH(S$6,SEACats,0))-100)</f>
        <v/>
      </c>
      <c r="T19" s="196" t="str" cm="1">
        <f t="array" ref="T19">IF($B19="","",INDEX(SEAOptionScores_Trans,$B19+MATCH(T$7,Stages,0)-1,MATCH(S$6,SEACats,0))-100)</f>
        <v/>
      </c>
      <c r="U19" s="197" t="str">
        <f t="shared" si="5"/>
        <v/>
      </c>
      <c r="V19" s="196" t="str" cm="1">
        <f t="array" ref="V19">IF($B19="","",INDEX(SEAOptionScores_Trans,$B19+MATCH(V$7,Stages,0)-1,MATCH(V$6,SEACats,0))-100)</f>
        <v/>
      </c>
      <c r="W19" s="196" t="str" cm="1">
        <f t="array" ref="W19">IF($B19="","",INDEX(SEAOptionScores_Trans,$B19+MATCH(W$7,Stages,0)-1,MATCH(V$6,SEACats,0))-100)</f>
        <v/>
      </c>
      <c r="X19" s="197" t="str">
        <f t="shared" si="6"/>
        <v/>
      </c>
      <c r="Y19" s="196" t="str" cm="1">
        <f t="array" ref="Y19">IF($B19="","",INDEX(SEAOptionScores_Trans,$B19+MATCH(Y$7,Stages,0)-1,MATCH(Y$6,SEACats,0))-100)</f>
        <v/>
      </c>
      <c r="Z19" s="196" t="str" cm="1">
        <f t="array" ref="Z19">IF($B19="","",INDEX(SEAOptionScores_Trans,$B19+MATCH(Z$7,Stages,0)-1,MATCH(Y$6,SEACats,0))-100)</f>
        <v/>
      </c>
      <c r="AA19" s="197" t="str">
        <f t="shared" si="7"/>
        <v/>
      </c>
      <c r="AB19" s="196" t="str" cm="1">
        <f t="array" ref="AB19">IF($B19="","",INDEX(SEAOptionScores_Trans,$B19+MATCH(AB$7,Stages,0)-1,MATCH(AB$6,SEACats,0))-100)</f>
        <v/>
      </c>
      <c r="AC19" s="196" t="str" cm="1">
        <f t="array" ref="AC19">IF($B19="","",INDEX(SEAOptionScores_Trans,$B19+MATCH(AC$7,Stages,0)-1,MATCH(AB$6,SEACats,0))-100)</f>
        <v/>
      </c>
      <c r="AD19" s="197" t="str">
        <f t="shared" si="8"/>
        <v/>
      </c>
      <c r="AE19" s="196" t="str" cm="1">
        <f t="array" ref="AE19">IF($B19="","",INDEX(SEAOptionScores_Trans,$B19+MATCH(AE$7,Stages,0)-1,MATCH(AE$6,SEACats,0))-100)</f>
        <v/>
      </c>
      <c r="AF19" s="196" t="str" cm="1">
        <f t="array" ref="AF19">IF($B19="","",INDEX(SEAOptionScores_Trans,$B19+MATCH(AF$7,Stages,0)-1,MATCH(AE$6,SEACats,0))-100)</f>
        <v/>
      </c>
      <c r="AG19" s="197" t="str">
        <f t="shared" si="9"/>
        <v/>
      </c>
      <c r="AH19" s="196" t="str" cm="1">
        <f t="array" ref="AH19">IF($B19="","",INDEX(SEAOptionScores_Trans,$B19+MATCH(AH$7,Stages,0)-1,MATCH(AH$6,SEACats,0))-100)</f>
        <v/>
      </c>
      <c r="AI19" s="196" t="str" cm="1">
        <f t="array" ref="AI19">IF($B19="","",INDEX(SEAOptionScores_Trans,$B19+MATCH(AI$7,Stages,0)-1,MATCH(AH$6,SEACats,0))-100)</f>
        <v/>
      </c>
      <c r="AJ19" s="197" t="str">
        <f t="shared" si="10"/>
        <v/>
      </c>
      <c r="AK19" s="196" t="str" cm="1">
        <f t="array" ref="AK19">IF($B19="","",INDEX(SEAOptionScores_Trans,$B19+MATCH(AK$7,Stages,0)-1,MATCH(AK$6,SEACats,0))-100)</f>
        <v/>
      </c>
      <c r="AL19" s="196" t="str" cm="1">
        <f t="array" ref="AL19">IF($B19="","",INDEX(SEAOptionScores_Trans,$B19+MATCH(AL$7,Stages,0)-1,MATCH(AK$6,SEACats,0))-100)</f>
        <v/>
      </c>
      <c r="AM19" s="197" t="str">
        <f t="shared" si="11"/>
        <v/>
      </c>
      <c r="AN19" s="196" t="str" cm="1">
        <f t="array" ref="AN19">IF($B19="","",INDEX(SEAOptionScores_Trans,$B19+MATCH(AN$7,Stages,0)-1,MATCH(AN$6,SEACats,0))-100)</f>
        <v/>
      </c>
      <c r="AO19" s="196" t="str" cm="1">
        <f t="array" ref="AO19">IF($B19="","",INDEX(SEAOptionScores_Trans,$B19+MATCH(AO$7,Stages,0)-1,MATCH(AN$6,SEACats,0))-100)</f>
        <v/>
      </c>
      <c r="AP19" s="197" t="str">
        <f t="shared" si="12"/>
        <v/>
      </c>
      <c r="AQ19" s="196" t="str" cm="1">
        <f t="array" ref="AQ19">IF($B19="","",INDEX(SEAOptionScores_Trans,$B19+MATCH(AQ$7,Stages,0)-1,MATCH(AQ$6,SEACats,0))-100)</f>
        <v/>
      </c>
      <c r="AR19" s="196" t="str" cm="1">
        <f t="array" ref="AR19">IF($B19="","",INDEX(SEAOptionScores_Trans,$B19+MATCH(AR$7,Stages,0)-1,MATCH(AQ$6,SEACats,0))-100)</f>
        <v/>
      </c>
      <c r="AS19" s="197" t="str">
        <f t="shared" si="13"/>
        <v/>
      </c>
      <c r="AT19" s="196" t="str" cm="1">
        <f t="array" ref="AT19">IF($B19="","",INDEX(SEAOptionScores_Trans,$B19+MATCH(AT$7,Stages,0)-1,MATCH(AT$6,SEACats,0))-100)</f>
        <v/>
      </c>
      <c r="AU19" s="196" t="str" cm="1">
        <f t="array" ref="AU19">IF($B19="","",INDEX(SEAOptionScores_Trans,$B19+MATCH(AU$7,Stages,0)-1,MATCH(AT$6,SEACats,0))-100)</f>
        <v/>
      </c>
      <c r="AV19" s="197" t="str">
        <f t="shared" si="14"/>
        <v/>
      </c>
      <c r="AW19" s="196" t="str" cm="1">
        <f t="array" ref="AW19">IF($B19="","",INDEX(SEAOptionScores_Trans,$B19+MATCH(AW$7,Stages,0)-1,MATCH(AW$6,SEACats,0))-100)</f>
        <v/>
      </c>
      <c r="AX19" s="196" t="str" cm="1">
        <f t="array" ref="AX19">IF($B19="","",INDEX(SEAOptionScores_Trans,$B19+MATCH(AX$7,Stages,0)-1,MATCH(AW$6,SEACats,0))-100)</f>
        <v/>
      </c>
      <c r="AY19" s="197" t="str">
        <f t="shared" si="15"/>
        <v/>
      </c>
      <c r="AZ19" s="196" t="str" cm="1">
        <f t="array" ref="AZ19">IF($B19="","",INDEX(SEAOptionScores_Trans,$B19+MATCH(AZ$7,Stages,0)-1,MATCH(AZ$6,SEACats,0))-100)</f>
        <v/>
      </c>
      <c r="BA19" s="196" t="str" cm="1">
        <f t="array" ref="BA19">IF($B19="","",INDEX(SEAOptionScores_Trans,$B19+MATCH(BA$7,Stages,0)-1,MATCH(AZ$6,SEACats,0))-100)</f>
        <v/>
      </c>
      <c r="BB19" s="197" t="str">
        <f t="shared" si="16"/>
        <v/>
      </c>
      <c r="BD19" s="156" t="str" cm="1">
        <f t="array" ref="BD19">INDEX(NegEffects_SEA,$A19,MATCH(BD$6,$D$6:$BB$6,0)+2)</f>
        <v/>
      </c>
      <c r="BE19" s="156" t="str" cm="1">
        <f t="array" ref="BE19">INDEX(NegEffects_SEA,$A19,MATCH(BE$6,$D$6:$BB$6,0)+2)</f>
        <v/>
      </c>
      <c r="BF19" s="156" t="str" cm="1">
        <f t="array" ref="BF19">INDEX(NegEffects_SEA,$A19,MATCH(BF$6,$D$6:$BB$6,0)+2)</f>
        <v/>
      </c>
      <c r="BG19" s="156" t="str" cm="1">
        <f t="array" ref="BG19">INDEX(NegEffects_SEA,$A19,MATCH(BG$6,$D$6:$BB$6,0)+2)</f>
        <v/>
      </c>
      <c r="BH19" s="156" t="str" cm="1">
        <f t="array" ref="BH19">INDEX(NegEffects_SEA,$A19,MATCH(BH$6,$D$6:$BB$6,0)+2)</f>
        <v/>
      </c>
      <c r="BI19" s="156" t="str" cm="1">
        <f t="array" ref="BI19">INDEX(NegEffects_SEA,$A19,MATCH(BI$6,$D$6:$BB$6,0)+2)</f>
        <v/>
      </c>
      <c r="BJ19" s="156" t="str" cm="1">
        <f t="array" ref="BJ19">INDEX(NegEffects_SEA,$A19,MATCH(BJ$6,$D$6:$BB$6,0)+2)</f>
        <v/>
      </c>
      <c r="BK19" s="156" t="str" cm="1">
        <f t="array" ref="BK19">INDEX(NegEffects_SEA,$A19,MATCH(BK$6,$D$6:$BB$6,0)+2)</f>
        <v/>
      </c>
      <c r="BL19" s="156" t="str" cm="1">
        <f t="array" ref="BL19">INDEX(NegEffects_SEA,$A19,MATCH(BL$6,$D$6:$BB$6,0)+2)</f>
        <v/>
      </c>
      <c r="BM19" s="156" t="str" cm="1">
        <f t="array" ref="BM19">INDEX(NegEffects_SEA,$A19,MATCH(BM$6,$D$6:$BB$6,0)+2)</f>
        <v/>
      </c>
      <c r="BN19" s="156" t="str" cm="1">
        <f t="array" ref="BN19">INDEX(NegEffects_SEA,$A19,MATCH(BN$6,$D$6:$BB$6,0)+2)</f>
        <v/>
      </c>
      <c r="BO19" s="156" t="str" cm="1">
        <f t="array" ref="BO19">INDEX(NegEffects_SEA,$A19,MATCH(BO$6,$D$6:$BB$6,0)+2)</f>
        <v/>
      </c>
      <c r="BP19" s="156" t="str" cm="1">
        <f t="array" ref="BP19">INDEX(NegEffects_SEA,$A19,MATCH(BP$6,$D$6:$BB$6,0)+2)</f>
        <v/>
      </c>
      <c r="BQ19" s="156" t="str" cm="1">
        <f t="array" ref="BQ19">INDEX(NegEffects_SEA,$A19,MATCH(BQ$6,$D$6:$BB$6,0)+2)</f>
        <v/>
      </c>
      <c r="BR19" s="156" t="str" cm="1">
        <f t="array" ref="BR19">INDEX(NegEffects_SEA,$A19,MATCH(BR$6,$D$6:$BB$6,0)+2)</f>
        <v/>
      </c>
      <c r="BS19" s="156" t="str" cm="1">
        <f t="array" ref="BS19">INDEX(NegEffects_SEA,$A19,MATCH(BS$6,$D$6:$BB$6,0)+2)</f>
        <v/>
      </c>
      <c r="BT19" s="156" t="str" cm="1">
        <f t="array" ref="BT19">INDEX(NegEffects_SEA,$A19,MATCH(BT$6,$D$6:$BB$6,0)+2)</f>
        <v/>
      </c>
      <c r="BV19" s="194" t="str">
        <f t="shared" si="17"/>
        <v/>
      </c>
      <c r="BW19" s="194" t="str">
        <f t="shared" si="17"/>
        <v/>
      </c>
      <c r="BX19" s="194" t="str">
        <f t="shared" si="17"/>
        <v/>
      </c>
      <c r="BY19" s="194" t="str">
        <f t="shared" si="17"/>
        <v/>
      </c>
      <c r="CA19" s="196" t="str" cm="1">
        <f t="array" ref="CA19">IF($B19="","",INDEX(SEAOptionScores_Trans,$B19+MATCH(CA$7,Stages,0)-1,MATCH(CA$6,SEACats,0)))</f>
        <v/>
      </c>
      <c r="CB19" s="196" t="str" cm="1">
        <f t="array" ref="CB19">IF($B19="","",INDEX(SEAOptionScores_Trans,$B19+MATCH(CB$7,Stages,0)-1,MATCH(CA$6,SEACats,0)))</f>
        <v/>
      </c>
      <c r="CC19" s="197" t="str">
        <f t="shared" si="18"/>
        <v/>
      </c>
      <c r="CD19" s="196" t="str" cm="1">
        <f t="array" ref="CD19">IF($B19="","",INDEX(SEAOptionScores_Trans,$B19+MATCH(CD$7,Stages,0)-1,MATCH(CD$6,SEACats,0)))</f>
        <v/>
      </c>
      <c r="CE19" s="196" t="str" cm="1">
        <f t="array" ref="CE19">IF($B19="","",INDEX(SEAOptionScores_Trans,$B19+MATCH(CE$7,Stages,0)-1,MATCH(CD$6,SEACats,0)))</f>
        <v/>
      </c>
      <c r="CF19" s="197" t="str">
        <f t="shared" si="19"/>
        <v/>
      </c>
      <c r="CG19" s="196" t="str" cm="1">
        <f t="array" ref="CG19">IF($B19="","",INDEX(SEAOptionScores_Trans,$B19+MATCH(CG$7,Stages,0)-1,MATCH(CG$6,SEACats,0)))</f>
        <v/>
      </c>
      <c r="CH19" s="196" t="str" cm="1">
        <f t="array" ref="CH19">IF($B19="","",INDEX(SEAOptionScores_Trans,$B19+MATCH(CH$7,Stages,0)-1,MATCH(CG$6,SEACats,0)))</f>
        <v/>
      </c>
      <c r="CI19" s="197" t="str">
        <f t="shared" si="20"/>
        <v/>
      </c>
      <c r="CJ19" s="196" t="str" cm="1">
        <f t="array" ref="CJ19">IF($B19="","",INDEX(SEAOptionScores_Trans,$B19+MATCH(CJ$7,Stages,0)-1,MATCH(CJ$6,SEACats,0)))</f>
        <v/>
      </c>
      <c r="CK19" s="196" t="str" cm="1">
        <f t="array" ref="CK19">IF($B19="","",INDEX(SEAOptionScores_Trans,$B19+MATCH(CK$7,Stages,0)-1,MATCH(CJ$6,SEACats,0)))</f>
        <v/>
      </c>
      <c r="CL19" s="197" t="str">
        <f t="shared" si="21"/>
        <v/>
      </c>
      <c r="CM19" s="196" t="str" cm="1">
        <f t="array" ref="CM19">IF($B19="","",INDEX(SEAOptionScores_Trans,$B19+MATCH(CM$7,Stages,0)-1,MATCH(CM$6,SEACats,0)))</f>
        <v/>
      </c>
      <c r="CN19" s="196" t="str" cm="1">
        <f t="array" ref="CN19">IF($B19="","",INDEX(SEAOptionScores_Trans,$B19+MATCH(CN$7,Stages,0)-1,MATCH(CM$6,SEACats,0)))</f>
        <v/>
      </c>
      <c r="CO19" s="197" t="str">
        <f t="shared" si="22"/>
        <v/>
      </c>
      <c r="CP19" s="196" t="str" cm="1">
        <f t="array" ref="CP19">IF($B19="","",INDEX(SEAOptionScores_Trans,$B19+MATCH(CP$7,Stages,0)-1,MATCH(CP$6,SEACats,0)))</f>
        <v/>
      </c>
      <c r="CQ19" s="196" t="str" cm="1">
        <f t="array" ref="CQ19">IF($B19="","",INDEX(SEAOptionScores_Trans,$B19+MATCH(CQ$7,Stages,0)-1,MATCH(CP$6,SEACats,0)))</f>
        <v/>
      </c>
      <c r="CR19" s="197" t="str">
        <f t="shared" si="23"/>
        <v/>
      </c>
      <c r="CS19" s="196" t="str" cm="1">
        <f t="array" ref="CS19">IF($B19="","",INDEX(SEAOptionScores_Trans,$B19+MATCH(CS$7,Stages,0)-1,MATCH(CS$6,SEACats,0)))</f>
        <v/>
      </c>
      <c r="CT19" s="196" t="str" cm="1">
        <f t="array" ref="CT19">IF($B19="","",INDEX(SEAOptionScores_Trans,$B19+MATCH(CT$7,Stages,0)-1,MATCH(CS$6,SEACats,0)))</f>
        <v/>
      </c>
      <c r="CU19" s="197" t="str">
        <f t="shared" si="24"/>
        <v/>
      </c>
      <c r="CV19" s="196" t="str" cm="1">
        <f t="array" ref="CV19">IF($B19="","",INDEX(SEAOptionScores_Trans,$B19+MATCH(CV$7,Stages,0)-1,MATCH(CV$6,SEACats,0)))</f>
        <v/>
      </c>
      <c r="CW19" s="196" t="str" cm="1">
        <f t="array" ref="CW19">IF($B19="","",INDEX(SEAOptionScores_Trans,$B19+MATCH(CW$7,Stages,0)-1,MATCH(CV$6,SEACats,0)))</f>
        <v/>
      </c>
      <c r="CX19" s="197" t="str">
        <f t="shared" si="25"/>
        <v/>
      </c>
      <c r="CY19" s="196" t="str" cm="1">
        <f t="array" ref="CY19">IF($B19="","",INDEX(SEAOptionScores_Trans,$B19+MATCH(CY$7,Stages,0)-1,MATCH(CY$6,SEACats,0)))</f>
        <v/>
      </c>
      <c r="CZ19" s="196" t="str" cm="1">
        <f t="array" ref="CZ19">IF($B19="","",INDEX(SEAOptionScores_Trans,$B19+MATCH(CZ$7,Stages,0)-1,MATCH(CY$6,SEACats,0)))</f>
        <v/>
      </c>
      <c r="DA19" s="197" t="str">
        <f t="shared" si="26"/>
        <v/>
      </c>
      <c r="DB19" s="196" t="str" cm="1">
        <f t="array" ref="DB19">IF($B19="","",INDEX(SEAOptionScores_Trans,$B19+MATCH(DB$7,Stages,0)-1,MATCH(DB$6,SEACats,0)))</f>
        <v/>
      </c>
      <c r="DC19" s="196" t="str" cm="1">
        <f t="array" ref="DC19">IF($B19="","",INDEX(SEAOptionScores_Trans,$B19+MATCH(DC$7,Stages,0)-1,MATCH(DB$6,SEACats,0)))</f>
        <v/>
      </c>
      <c r="DD19" s="197" t="str">
        <f t="shared" si="27"/>
        <v/>
      </c>
      <c r="DE19" s="196" t="str" cm="1">
        <f t="array" ref="DE19">IF($B19="","",INDEX(SEAOptionScores_Trans,$B19+MATCH(DE$7,Stages,0)-1,MATCH(DE$6,SEACats,0)))</f>
        <v/>
      </c>
      <c r="DF19" s="196" t="str" cm="1">
        <f t="array" ref="DF19">IF($B19="","",INDEX(SEAOptionScores_Trans,$B19+MATCH(DF$7,Stages,0)-1,MATCH(DE$6,SEACats,0)))</f>
        <v/>
      </c>
      <c r="DG19" s="197" t="str">
        <f t="shared" si="28"/>
        <v/>
      </c>
      <c r="DH19" s="196" t="str" cm="1">
        <f t="array" ref="DH19">IF($B19="","",INDEX(SEAOptionScores_Trans,$B19+MATCH(DH$7,Stages,0)-1,MATCH(DH$6,SEACats,0)))</f>
        <v/>
      </c>
      <c r="DI19" s="196" t="str" cm="1">
        <f t="array" ref="DI19">IF($B19="","",INDEX(SEAOptionScores_Trans,$B19+MATCH(DI$7,Stages,0)-1,MATCH(DH$6,SEACats,0)))</f>
        <v/>
      </c>
      <c r="DJ19" s="197" t="str">
        <f t="shared" si="29"/>
        <v/>
      </c>
      <c r="DK19" s="196" t="str" cm="1">
        <f t="array" ref="DK19">IF($B19="","",INDEX(SEAOptionScores_Trans,$B19+MATCH(DK$7,Stages,0)-1,MATCH(DK$6,SEACats,0)))</f>
        <v/>
      </c>
      <c r="DL19" s="196" t="str" cm="1">
        <f t="array" ref="DL19">IF($B19="","",INDEX(SEAOptionScores_Trans,$B19+MATCH(DL$7,Stages,0)-1,MATCH(DK$6,SEACats,0)))</f>
        <v/>
      </c>
      <c r="DM19" s="197" t="str">
        <f t="shared" si="30"/>
        <v/>
      </c>
      <c r="DN19" s="196" t="str" cm="1">
        <f t="array" ref="DN19">IF($B19="","",INDEX(SEAOptionScores_Trans,$B19+MATCH(DN$7,Stages,0)-1,MATCH(DN$6,SEACats,0)))</f>
        <v/>
      </c>
      <c r="DO19" s="196" t="str" cm="1">
        <f t="array" ref="DO19">IF($B19="","",INDEX(SEAOptionScores_Trans,$B19+MATCH(DO$7,Stages,0)-1,MATCH(DN$6,SEACats,0)))</f>
        <v/>
      </c>
      <c r="DP19" s="197" t="str">
        <f t="shared" si="31"/>
        <v/>
      </c>
      <c r="DQ19" s="196" t="str" cm="1">
        <f t="array" ref="DQ19">IF($B19="","",INDEX(SEAOptionScores_Trans,$B19+MATCH(DQ$7,Stages,0)-1,MATCH(DQ$6,SEACats,0)))</f>
        <v/>
      </c>
      <c r="DR19" s="196" t="str" cm="1">
        <f t="array" ref="DR19">IF($B19="","",INDEX(SEAOptionScores_Trans,$B19+MATCH(DR$7,Stages,0)-1,MATCH(DQ$6,SEACats,0)))</f>
        <v/>
      </c>
      <c r="DS19" s="197" t="str">
        <f t="shared" si="32"/>
        <v/>
      </c>
      <c r="DT19" s="196" t="str" cm="1">
        <f t="array" ref="DT19">IF($B19="","",INDEX(SEAOptionScores_Trans,$B19+MATCH(DT$7,Stages,0)-1,MATCH(DT$6,SEACats,0)))</f>
        <v/>
      </c>
      <c r="DU19" s="196" t="str" cm="1">
        <f t="array" ref="DU19">IF($B19="","",INDEX(SEAOptionScores_Trans,$B19+MATCH(DU$7,Stages,0)-1,MATCH(DT$6,SEACats,0)))</f>
        <v/>
      </c>
      <c r="DV19" s="197" t="str">
        <f t="shared" si="33"/>
        <v/>
      </c>
      <c r="DW19" s="196" t="str" cm="1">
        <f t="array" ref="DW19">IF($B19="","",INDEX(SEAOptionScores_Trans,$B19+MATCH(DW$7,Stages,0)-1,MATCH(DW$6,SEACats,0)))</f>
        <v/>
      </c>
      <c r="DX19" s="196" t="str" cm="1">
        <f t="array" ref="DX19">IF($B19="","",INDEX(SEAOptionScores_Trans,$B19+MATCH(DX$7,Stages,0)-1,MATCH(DW$6,SEACats,0)))</f>
        <v/>
      </c>
      <c r="DY19" s="197" t="str">
        <f t="shared" si="34"/>
        <v/>
      </c>
      <c r="EA19" s="156" t="str" cm="1">
        <f t="array" ref="EA19">INDEX(PosEffects_SEA,$A19,MATCH(EA$6,$D$6:$BB$6,0)+2)</f>
        <v/>
      </c>
      <c r="EB19" s="156" t="str" cm="1">
        <f t="array" ref="EB19">INDEX(PosEffects_SEA,$A19,MATCH(EB$6,$D$6:$BB$6,0)+2)</f>
        <v/>
      </c>
      <c r="EC19" s="156" t="str" cm="1">
        <f t="array" ref="EC19">INDEX(PosEffects_SEA,$A19,MATCH(EC$6,$D$6:$BB$6,0)+2)</f>
        <v/>
      </c>
      <c r="ED19" s="156" t="str" cm="1">
        <f t="array" ref="ED19">INDEX(PosEffects_SEA,$A19,MATCH(ED$6,$D$6:$BB$6,0)+2)</f>
        <v/>
      </c>
      <c r="EE19" s="156" t="str" cm="1">
        <f t="array" ref="EE19">INDEX(PosEffects_SEA,$A19,MATCH(EE$6,$D$6:$BB$6,0)+2)</f>
        <v/>
      </c>
      <c r="EF19" s="156" t="str" cm="1">
        <f t="array" ref="EF19">INDEX(PosEffects_SEA,$A19,MATCH(EF$6,$D$6:$BB$6,0)+2)</f>
        <v/>
      </c>
      <c r="EG19" s="156" t="str" cm="1">
        <f t="array" ref="EG19">INDEX(PosEffects_SEA,$A19,MATCH(EG$6,$D$6:$BB$6,0)+2)</f>
        <v/>
      </c>
      <c r="EH19" s="156" t="str" cm="1">
        <f t="array" ref="EH19">INDEX(PosEffects_SEA,$A19,MATCH(EH$6,$D$6:$BB$6,0)+2)</f>
        <v/>
      </c>
      <c r="EI19" s="156" t="str" cm="1">
        <f t="array" ref="EI19">INDEX(PosEffects_SEA,$A19,MATCH(EI$6,$D$6:$BB$6,0)+2)</f>
        <v/>
      </c>
      <c r="EJ19" s="156" t="str" cm="1">
        <f t="array" ref="EJ19">INDEX(PosEffects_SEA,$A19,MATCH(EJ$6,$D$6:$BB$6,0)+2)</f>
        <v/>
      </c>
      <c r="EK19" s="156" t="str" cm="1">
        <f t="array" ref="EK19">INDEX(PosEffects_SEA,$A19,MATCH(EK$6,$D$6:$BB$6,0)+2)</f>
        <v/>
      </c>
      <c r="EL19" s="156" t="str" cm="1">
        <f t="array" ref="EL19">INDEX(PosEffects_SEA,$A19,MATCH(EL$6,$D$6:$BB$6,0)+2)</f>
        <v/>
      </c>
      <c r="EM19" s="156" t="str" cm="1">
        <f t="array" ref="EM19">INDEX(PosEffects_SEA,$A19,MATCH(EM$6,$D$6:$BB$6,0)+2)</f>
        <v/>
      </c>
      <c r="EN19" s="156" t="str" cm="1">
        <f t="array" ref="EN19">INDEX(PosEffects_SEA,$A19,MATCH(EN$6,$D$6:$BB$6,0)+2)</f>
        <v/>
      </c>
      <c r="EO19" s="156" t="str" cm="1">
        <f t="array" ref="EO19">INDEX(PosEffects_SEA,$A19,MATCH(EO$6,$D$6:$BB$6,0)+2)</f>
        <v/>
      </c>
      <c r="EP19" s="156" t="str" cm="1">
        <f t="array" ref="EP19">INDEX(PosEffects_SEA,$A19,MATCH(EP$6,$D$6:$BB$6,0)+2)</f>
        <v/>
      </c>
      <c r="EQ19" s="156" t="str" cm="1">
        <f t="array" ref="EQ19">INDEX(PosEffects_SEA,$A19,MATCH(EQ$6,$D$6:$BB$6,0)+2)</f>
        <v/>
      </c>
      <c r="ES19" s="194" t="str">
        <f t="shared" si="35"/>
        <v/>
      </c>
      <c r="ET19" s="194" t="str">
        <f t="shared" si="35"/>
        <v/>
      </c>
      <c r="EU19" s="194" t="str">
        <f t="shared" si="35"/>
        <v/>
      </c>
      <c r="EV19" s="194" t="str">
        <f t="shared" si="35"/>
        <v/>
      </c>
    </row>
    <row r="20" spans="1:152" x14ac:dyDescent="0.25">
      <c r="A20" s="68">
        <v>13</v>
      </c>
      <c r="B20" s="271" t="str" cm="1">
        <f t="array" ref="B20">IF(A20&gt;NOptions_SEA,"",4*(A20-1)+1)</f>
        <v/>
      </c>
      <c r="C20" s="249" t="str" cm="1">
        <f t="array" ref="C20">IF($B20="","",INDEX(Options_SEA,$B20))</f>
        <v/>
      </c>
      <c r="D20" s="196" t="str" cm="1">
        <f t="array" ref="D20">IF($B20="","",INDEX(SEAOptionScores_Trans,$B20+MATCH(D$7,Stages,0)-1,MATCH(D$6,SEACats,0))-100)</f>
        <v/>
      </c>
      <c r="E20" s="196" t="str" cm="1">
        <f t="array" ref="E20">IF($B20="","",INDEX(SEAOptionScores_Trans,$B20+MATCH(E$7,Stages,0)-1,MATCH(D$6,SEACats,0))-100)</f>
        <v/>
      </c>
      <c r="F20" s="197" t="str">
        <f t="shared" si="0"/>
        <v/>
      </c>
      <c r="G20" s="196" t="str" cm="1">
        <f t="array" ref="G20">IF($B20="","",INDEX(SEAOptionScores_Trans,$B20+MATCH(G$7,Stages,0)-1,MATCH(G$6,SEACats,0))-100)</f>
        <v/>
      </c>
      <c r="H20" s="196" t="str" cm="1">
        <f t="array" ref="H20">IF($B20="","",INDEX(SEAOptionScores_Trans,$B20+MATCH(H$7,Stages,0)-1,MATCH(G$6,SEACats,0))-100)</f>
        <v/>
      </c>
      <c r="I20" s="197" t="str">
        <f t="shared" si="1"/>
        <v/>
      </c>
      <c r="J20" s="196" t="str" cm="1">
        <f t="array" ref="J20">IF($B20="","",INDEX(SEAOptionScores_Trans,$B20+MATCH(J$7,Stages,0)-1,MATCH(J$6,SEACats,0))-100)</f>
        <v/>
      </c>
      <c r="K20" s="196" t="str" cm="1">
        <f t="array" ref="K20">IF($B20="","",INDEX(SEAOptionScores_Trans,$B20+MATCH(K$7,Stages,0)-1,MATCH(J$6,SEACats,0))-100)</f>
        <v/>
      </c>
      <c r="L20" s="197" t="str">
        <f t="shared" si="2"/>
        <v/>
      </c>
      <c r="M20" s="196" t="str" cm="1">
        <f t="array" ref="M20">IF($B20="","",INDEX(SEAOptionScores_Trans,$B20+MATCH(M$7,Stages,0)-1,MATCH(M$6,SEACats,0))-100)</f>
        <v/>
      </c>
      <c r="N20" s="196" t="str" cm="1">
        <f t="array" ref="N20">IF($B20="","",INDEX(SEAOptionScores_Trans,$B20+MATCH(N$7,Stages,0)-1,MATCH(M$6,SEACats,0))-100)</f>
        <v/>
      </c>
      <c r="O20" s="197" t="str">
        <f t="shared" si="3"/>
        <v/>
      </c>
      <c r="P20" s="196" t="str" cm="1">
        <f t="array" ref="P20">IF($B20="","",INDEX(SEAOptionScores_Trans,$B20+MATCH(P$7,Stages,0)-1,MATCH(P$6,SEACats,0))-100)</f>
        <v/>
      </c>
      <c r="Q20" s="196" t="str" cm="1">
        <f t="array" ref="Q20">IF($B20="","",INDEX(SEAOptionScores_Trans,$B20+MATCH(Q$7,Stages,0)-1,MATCH(P$6,SEACats,0))-100)</f>
        <v/>
      </c>
      <c r="R20" s="197" t="str">
        <f t="shared" si="4"/>
        <v/>
      </c>
      <c r="S20" s="196" t="str" cm="1">
        <f t="array" ref="S20">IF($B20="","",INDEX(SEAOptionScores_Trans,$B20+MATCH(S$7,Stages,0)-1,MATCH(S$6,SEACats,0))-100)</f>
        <v/>
      </c>
      <c r="T20" s="196" t="str" cm="1">
        <f t="array" ref="T20">IF($B20="","",INDEX(SEAOptionScores_Trans,$B20+MATCH(T$7,Stages,0)-1,MATCH(S$6,SEACats,0))-100)</f>
        <v/>
      </c>
      <c r="U20" s="197" t="str">
        <f t="shared" si="5"/>
        <v/>
      </c>
      <c r="V20" s="196" t="str" cm="1">
        <f t="array" ref="V20">IF($B20="","",INDEX(SEAOptionScores_Trans,$B20+MATCH(V$7,Stages,0)-1,MATCH(V$6,SEACats,0))-100)</f>
        <v/>
      </c>
      <c r="W20" s="196" t="str" cm="1">
        <f t="array" ref="W20">IF($B20="","",INDEX(SEAOptionScores_Trans,$B20+MATCH(W$7,Stages,0)-1,MATCH(V$6,SEACats,0))-100)</f>
        <v/>
      </c>
      <c r="X20" s="197" t="str">
        <f t="shared" si="6"/>
        <v/>
      </c>
      <c r="Y20" s="196" t="str" cm="1">
        <f t="array" ref="Y20">IF($B20="","",INDEX(SEAOptionScores_Trans,$B20+MATCH(Y$7,Stages,0)-1,MATCH(Y$6,SEACats,0))-100)</f>
        <v/>
      </c>
      <c r="Z20" s="196" t="str" cm="1">
        <f t="array" ref="Z20">IF($B20="","",INDEX(SEAOptionScores_Trans,$B20+MATCH(Z$7,Stages,0)-1,MATCH(Y$6,SEACats,0))-100)</f>
        <v/>
      </c>
      <c r="AA20" s="197" t="str">
        <f t="shared" si="7"/>
        <v/>
      </c>
      <c r="AB20" s="196" t="str" cm="1">
        <f t="array" ref="AB20">IF($B20="","",INDEX(SEAOptionScores_Trans,$B20+MATCH(AB$7,Stages,0)-1,MATCH(AB$6,SEACats,0))-100)</f>
        <v/>
      </c>
      <c r="AC20" s="196" t="str" cm="1">
        <f t="array" ref="AC20">IF($B20="","",INDEX(SEAOptionScores_Trans,$B20+MATCH(AC$7,Stages,0)-1,MATCH(AB$6,SEACats,0))-100)</f>
        <v/>
      </c>
      <c r="AD20" s="197" t="str">
        <f t="shared" si="8"/>
        <v/>
      </c>
      <c r="AE20" s="196" t="str" cm="1">
        <f t="array" ref="AE20">IF($B20="","",INDEX(SEAOptionScores_Trans,$B20+MATCH(AE$7,Stages,0)-1,MATCH(AE$6,SEACats,0))-100)</f>
        <v/>
      </c>
      <c r="AF20" s="196" t="str" cm="1">
        <f t="array" ref="AF20">IF($B20="","",INDEX(SEAOptionScores_Trans,$B20+MATCH(AF$7,Stages,0)-1,MATCH(AE$6,SEACats,0))-100)</f>
        <v/>
      </c>
      <c r="AG20" s="197" t="str">
        <f t="shared" si="9"/>
        <v/>
      </c>
      <c r="AH20" s="196" t="str" cm="1">
        <f t="array" ref="AH20">IF($B20="","",INDEX(SEAOptionScores_Trans,$B20+MATCH(AH$7,Stages,0)-1,MATCH(AH$6,SEACats,0))-100)</f>
        <v/>
      </c>
      <c r="AI20" s="196" t="str" cm="1">
        <f t="array" ref="AI20">IF($B20="","",INDEX(SEAOptionScores_Trans,$B20+MATCH(AI$7,Stages,0)-1,MATCH(AH$6,SEACats,0))-100)</f>
        <v/>
      </c>
      <c r="AJ20" s="197" t="str">
        <f t="shared" si="10"/>
        <v/>
      </c>
      <c r="AK20" s="196" t="str" cm="1">
        <f t="array" ref="AK20">IF($B20="","",INDEX(SEAOptionScores_Trans,$B20+MATCH(AK$7,Stages,0)-1,MATCH(AK$6,SEACats,0))-100)</f>
        <v/>
      </c>
      <c r="AL20" s="196" t="str" cm="1">
        <f t="array" ref="AL20">IF($B20="","",INDEX(SEAOptionScores_Trans,$B20+MATCH(AL$7,Stages,0)-1,MATCH(AK$6,SEACats,0))-100)</f>
        <v/>
      </c>
      <c r="AM20" s="197" t="str">
        <f t="shared" si="11"/>
        <v/>
      </c>
      <c r="AN20" s="196" t="str" cm="1">
        <f t="array" ref="AN20">IF($B20="","",INDEX(SEAOptionScores_Trans,$B20+MATCH(AN$7,Stages,0)-1,MATCH(AN$6,SEACats,0))-100)</f>
        <v/>
      </c>
      <c r="AO20" s="196" t="str" cm="1">
        <f t="array" ref="AO20">IF($B20="","",INDEX(SEAOptionScores_Trans,$B20+MATCH(AO$7,Stages,0)-1,MATCH(AN$6,SEACats,0))-100)</f>
        <v/>
      </c>
      <c r="AP20" s="197" t="str">
        <f t="shared" si="12"/>
        <v/>
      </c>
      <c r="AQ20" s="196" t="str" cm="1">
        <f t="array" ref="AQ20">IF($B20="","",INDEX(SEAOptionScores_Trans,$B20+MATCH(AQ$7,Stages,0)-1,MATCH(AQ$6,SEACats,0))-100)</f>
        <v/>
      </c>
      <c r="AR20" s="196" t="str" cm="1">
        <f t="array" ref="AR20">IF($B20="","",INDEX(SEAOptionScores_Trans,$B20+MATCH(AR$7,Stages,0)-1,MATCH(AQ$6,SEACats,0))-100)</f>
        <v/>
      </c>
      <c r="AS20" s="197" t="str">
        <f t="shared" si="13"/>
        <v/>
      </c>
      <c r="AT20" s="196" t="str" cm="1">
        <f t="array" ref="AT20">IF($B20="","",INDEX(SEAOptionScores_Trans,$B20+MATCH(AT$7,Stages,0)-1,MATCH(AT$6,SEACats,0))-100)</f>
        <v/>
      </c>
      <c r="AU20" s="196" t="str" cm="1">
        <f t="array" ref="AU20">IF($B20="","",INDEX(SEAOptionScores_Trans,$B20+MATCH(AU$7,Stages,0)-1,MATCH(AT$6,SEACats,0))-100)</f>
        <v/>
      </c>
      <c r="AV20" s="197" t="str">
        <f t="shared" si="14"/>
        <v/>
      </c>
      <c r="AW20" s="196" t="str" cm="1">
        <f t="array" ref="AW20">IF($B20="","",INDEX(SEAOptionScores_Trans,$B20+MATCH(AW$7,Stages,0)-1,MATCH(AW$6,SEACats,0))-100)</f>
        <v/>
      </c>
      <c r="AX20" s="196" t="str" cm="1">
        <f t="array" ref="AX20">IF($B20="","",INDEX(SEAOptionScores_Trans,$B20+MATCH(AX$7,Stages,0)-1,MATCH(AW$6,SEACats,0))-100)</f>
        <v/>
      </c>
      <c r="AY20" s="197" t="str">
        <f t="shared" si="15"/>
        <v/>
      </c>
      <c r="AZ20" s="196" t="str" cm="1">
        <f t="array" ref="AZ20">IF($B20="","",INDEX(SEAOptionScores_Trans,$B20+MATCH(AZ$7,Stages,0)-1,MATCH(AZ$6,SEACats,0))-100)</f>
        <v/>
      </c>
      <c r="BA20" s="196" t="str" cm="1">
        <f t="array" ref="BA20">IF($B20="","",INDEX(SEAOptionScores_Trans,$B20+MATCH(BA$7,Stages,0)-1,MATCH(AZ$6,SEACats,0))-100)</f>
        <v/>
      </c>
      <c r="BB20" s="197" t="str">
        <f t="shared" si="16"/>
        <v/>
      </c>
      <c r="BD20" s="156" t="str" cm="1">
        <f t="array" ref="BD20">INDEX(NegEffects_SEA,$A20,MATCH(BD$6,$D$6:$BB$6,0)+2)</f>
        <v/>
      </c>
      <c r="BE20" s="156" t="str" cm="1">
        <f t="array" ref="BE20">INDEX(NegEffects_SEA,$A20,MATCH(BE$6,$D$6:$BB$6,0)+2)</f>
        <v/>
      </c>
      <c r="BF20" s="156" t="str" cm="1">
        <f t="array" ref="BF20">INDEX(NegEffects_SEA,$A20,MATCH(BF$6,$D$6:$BB$6,0)+2)</f>
        <v/>
      </c>
      <c r="BG20" s="156" t="str" cm="1">
        <f t="array" ref="BG20">INDEX(NegEffects_SEA,$A20,MATCH(BG$6,$D$6:$BB$6,0)+2)</f>
        <v/>
      </c>
      <c r="BH20" s="156" t="str" cm="1">
        <f t="array" ref="BH20">INDEX(NegEffects_SEA,$A20,MATCH(BH$6,$D$6:$BB$6,0)+2)</f>
        <v/>
      </c>
      <c r="BI20" s="156" t="str" cm="1">
        <f t="array" ref="BI20">INDEX(NegEffects_SEA,$A20,MATCH(BI$6,$D$6:$BB$6,0)+2)</f>
        <v/>
      </c>
      <c r="BJ20" s="156" t="str" cm="1">
        <f t="array" ref="BJ20">INDEX(NegEffects_SEA,$A20,MATCH(BJ$6,$D$6:$BB$6,0)+2)</f>
        <v/>
      </c>
      <c r="BK20" s="156" t="str" cm="1">
        <f t="array" ref="BK20">INDEX(NegEffects_SEA,$A20,MATCH(BK$6,$D$6:$BB$6,0)+2)</f>
        <v/>
      </c>
      <c r="BL20" s="156" t="str" cm="1">
        <f t="array" ref="BL20">INDEX(NegEffects_SEA,$A20,MATCH(BL$6,$D$6:$BB$6,0)+2)</f>
        <v/>
      </c>
      <c r="BM20" s="156" t="str" cm="1">
        <f t="array" ref="BM20">INDEX(NegEffects_SEA,$A20,MATCH(BM$6,$D$6:$BB$6,0)+2)</f>
        <v/>
      </c>
      <c r="BN20" s="156" t="str" cm="1">
        <f t="array" ref="BN20">INDEX(NegEffects_SEA,$A20,MATCH(BN$6,$D$6:$BB$6,0)+2)</f>
        <v/>
      </c>
      <c r="BO20" s="156" t="str" cm="1">
        <f t="array" ref="BO20">INDEX(NegEffects_SEA,$A20,MATCH(BO$6,$D$6:$BB$6,0)+2)</f>
        <v/>
      </c>
      <c r="BP20" s="156" t="str" cm="1">
        <f t="array" ref="BP20">INDEX(NegEffects_SEA,$A20,MATCH(BP$6,$D$6:$BB$6,0)+2)</f>
        <v/>
      </c>
      <c r="BQ20" s="156" t="str" cm="1">
        <f t="array" ref="BQ20">INDEX(NegEffects_SEA,$A20,MATCH(BQ$6,$D$6:$BB$6,0)+2)</f>
        <v/>
      </c>
      <c r="BR20" s="156" t="str" cm="1">
        <f t="array" ref="BR20">INDEX(NegEffects_SEA,$A20,MATCH(BR$6,$D$6:$BB$6,0)+2)</f>
        <v/>
      </c>
      <c r="BS20" s="156" t="str" cm="1">
        <f t="array" ref="BS20">INDEX(NegEffects_SEA,$A20,MATCH(BS$6,$D$6:$BB$6,0)+2)</f>
        <v/>
      </c>
      <c r="BT20" s="156" t="str" cm="1">
        <f t="array" ref="BT20">INDEX(NegEffects_SEA,$A20,MATCH(BT$6,$D$6:$BB$6,0)+2)</f>
        <v/>
      </c>
      <c r="BV20" s="194" t="str">
        <f t="shared" si="17"/>
        <v/>
      </c>
      <c r="BW20" s="194" t="str">
        <f t="shared" si="17"/>
        <v/>
      </c>
      <c r="BX20" s="194" t="str">
        <f t="shared" si="17"/>
        <v/>
      </c>
      <c r="BY20" s="194" t="str">
        <f t="shared" si="17"/>
        <v/>
      </c>
      <c r="CA20" s="196" t="str" cm="1">
        <f t="array" ref="CA20">IF($B20="","",INDEX(SEAOptionScores_Trans,$B20+MATCH(CA$7,Stages,0)-1,MATCH(CA$6,SEACats,0)))</f>
        <v/>
      </c>
      <c r="CB20" s="196" t="str" cm="1">
        <f t="array" ref="CB20">IF($B20="","",INDEX(SEAOptionScores_Trans,$B20+MATCH(CB$7,Stages,0)-1,MATCH(CA$6,SEACats,0)))</f>
        <v/>
      </c>
      <c r="CC20" s="197" t="str">
        <f t="shared" si="18"/>
        <v/>
      </c>
      <c r="CD20" s="196" t="str" cm="1">
        <f t="array" ref="CD20">IF($B20="","",INDEX(SEAOptionScores_Trans,$B20+MATCH(CD$7,Stages,0)-1,MATCH(CD$6,SEACats,0)))</f>
        <v/>
      </c>
      <c r="CE20" s="196" t="str" cm="1">
        <f t="array" ref="CE20">IF($B20="","",INDEX(SEAOptionScores_Trans,$B20+MATCH(CE$7,Stages,0)-1,MATCH(CD$6,SEACats,0)))</f>
        <v/>
      </c>
      <c r="CF20" s="197" t="str">
        <f t="shared" si="19"/>
        <v/>
      </c>
      <c r="CG20" s="196" t="str" cm="1">
        <f t="array" ref="CG20">IF($B20="","",INDEX(SEAOptionScores_Trans,$B20+MATCH(CG$7,Stages,0)-1,MATCH(CG$6,SEACats,0)))</f>
        <v/>
      </c>
      <c r="CH20" s="196" t="str" cm="1">
        <f t="array" ref="CH20">IF($B20="","",INDEX(SEAOptionScores_Trans,$B20+MATCH(CH$7,Stages,0)-1,MATCH(CG$6,SEACats,0)))</f>
        <v/>
      </c>
      <c r="CI20" s="197" t="str">
        <f t="shared" si="20"/>
        <v/>
      </c>
      <c r="CJ20" s="196" t="str" cm="1">
        <f t="array" ref="CJ20">IF($B20="","",INDEX(SEAOptionScores_Trans,$B20+MATCH(CJ$7,Stages,0)-1,MATCH(CJ$6,SEACats,0)))</f>
        <v/>
      </c>
      <c r="CK20" s="196" t="str" cm="1">
        <f t="array" ref="CK20">IF($B20="","",INDEX(SEAOptionScores_Trans,$B20+MATCH(CK$7,Stages,0)-1,MATCH(CJ$6,SEACats,0)))</f>
        <v/>
      </c>
      <c r="CL20" s="197" t="str">
        <f t="shared" si="21"/>
        <v/>
      </c>
      <c r="CM20" s="196" t="str" cm="1">
        <f t="array" ref="CM20">IF($B20="","",INDEX(SEAOptionScores_Trans,$B20+MATCH(CM$7,Stages,0)-1,MATCH(CM$6,SEACats,0)))</f>
        <v/>
      </c>
      <c r="CN20" s="196" t="str" cm="1">
        <f t="array" ref="CN20">IF($B20="","",INDEX(SEAOptionScores_Trans,$B20+MATCH(CN$7,Stages,0)-1,MATCH(CM$6,SEACats,0)))</f>
        <v/>
      </c>
      <c r="CO20" s="197" t="str">
        <f t="shared" si="22"/>
        <v/>
      </c>
      <c r="CP20" s="196" t="str" cm="1">
        <f t="array" ref="CP20">IF($B20="","",INDEX(SEAOptionScores_Trans,$B20+MATCH(CP$7,Stages,0)-1,MATCH(CP$6,SEACats,0)))</f>
        <v/>
      </c>
      <c r="CQ20" s="196" t="str" cm="1">
        <f t="array" ref="CQ20">IF($B20="","",INDEX(SEAOptionScores_Trans,$B20+MATCH(CQ$7,Stages,0)-1,MATCH(CP$6,SEACats,0)))</f>
        <v/>
      </c>
      <c r="CR20" s="197" t="str">
        <f t="shared" si="23"/>
        <v/>
      </c>
      <c r="CS20" s="196" t="str" cm="1">
        <f t="array" ref="CS20">IF($B20="","",INDEX(SEAOptionScores_Trans,$B20+MATCH(CS$7,Stages,0)-1,MATCH(CS$6,SEACats,0)))</f>
        <v/>
      </c>
      <c r="CT20" s="196" t="str" cm="1">
        <f t="array" ref="CT20">IF($B20="","",INDEX(SEAOptionScores_Trans,$B20+MATCH(CT$7,Stages,0)-1,MATCH(CS$6,SEACats,0)))</f>
        <v/>
      </c>
      <c r="CU20" s="197" t="str">
        <f t="shared" si="24"/>
        <v/>
      </c>
      <c r="CV20" s="196" t="str" cm="1">
        <f t="array" ref="CV20">IF($B20="","",INDEX(SEAOptionScores_Trans,$B20+MATCH(CV$7,Stages,0)-1,MATCH(CV$6,SEACats,0)))</f>
        <v/>
      </c>
      <c r="CW20" s="196" t="str" cm="1">
        <f t="array" ref="CW20">IF($B20="","",INDEX(SEAOptionScores_Trans,$B20+MATCH(CW$7,Stages,0)-1,MATCH(CV$6,SEACats,0)))</f>
        <v/>
      </c>
      <c r="CX20" s="197" t="str">
        <f t="shared" si="25"/>
        <v/>
      </c>
      <c r="CY20" s="196" t="str" cm="1">
        <f t="array" ref="CY20">IF($B20="","",INDEX(SEAOptionScores_Trans,$B20+MATCH(CY$7,Stages,0)-1,MATCH(CY$6,SEACats,0)))</f>
        <v/>
      </c>
      <c r="CZ20" s="196" t="str" cm="1">
        <f t="array" ref="CZ20">IF($B20="","",INDEX(SEAOptionScores_Trans,$B20+MATCH(CZ$7,Stages,0)-1,MATCH(CY$6,SEACats,0)))</f>
        <v/>
      </c>
      <c r="DA20" s="197" t="str">
        <f t="shared" si="26"/>
        <v/>
      </c>
      <c r="DB20" s="196" t="str" cm="1">
        <f t="array" ref="DB20">IF($B20="","",INDEX(SEAOptionScores_Trans,$B20+MATCH(DB$7,Stages,0)-1,MATCH(DB$6,SEACats,0)))</f>
        <v/>
      </c>
      <c r="DC20" s="196" t="str" cm="1">
        <f t="array" ref="DC20">IF($B20="","",INDEX(SEAOptionScores_Trans,$B20+MATCH(DC$7,Stages,0)-1,MATCH(DB$6,SEACats,0)))</f>
        <v/>
      </c>
      <c r="DD20" s="197" t="str">
        <f t="shared" si="27"/>
        <v/>
      </c>
      <c r="DE20" s="196" t="str" cm="1">
        <f t="array" ref="DE20">IF($B20="","",INDEX(SEAOptionScores_Trans,$B20+MATCH(DE$7,Stages,0)-1,MATCH(DE$6,SEACats,0)))</f>
        <v/>
      </c>
      <c r="DF20" s="196" t="str" cm="1">
        <f t="array" ref="DF20">IF($B20="","",INDEX(SEAOptionScores_Trans,$B20+MATCH(DF$7,Stages,0)-1,MATCH(DE$6,SEACats,0)))</f>
        <v/>
      </c>
      <c r="DG20" s="197" t="str">
        <f t="shared" si="28"/>
        <v/>
      </c>
      <c r="DH20" s="196" t="str" cm="1">
        <f t="array" ref="DH20">IF($B20="","",INDEX(SEAOptionScores_Trans,$B20+MATCH(DH$7,Stages,0)-1,MATCH(DH$6,SEACats,0)))</f>
        <v/>
      </c>
      <c r="DI20" s="196" t="str" cm="1">
        <f t="array" ref="DI20">IF($B20="","",INDEX(SEAOptionScores_Trans,$B20+MATCH(DI$7,Stages,0)-1,MATCH(DH$6,SEACats,0)))</f>
        <v/>
      </c>
      <c r="DJ20" s="197" t="str">
        <f t="shared" si="29"/>
        <v/>
      </c>
      <c r="DK20" s="196" t="str" cm="1">
        <f t="array" ref="DK20">IF($B20="","",INDEX(SEAOptionScores_Trans,$B20+MATCH(DK$7,Stages,0)-1,MATCH(DK$6,SEACats,0)))</f>
        <v/>
      </c>
      <c r="DL20" s="196" t="str" cm="1">
        <f t="array" ref="DL20">IF($B20="","",INDEX(SEAOptionScores_Trans,$B20+MATCH(DL$7,Stages,0)-1,MATCH(DK$6,SEACats,0)))</f>
        <v/>
      </c>
      <c r="DM20" s="197" t="str">
        <f t="shared" si="30"/>
        <v/>
      </c>
      <c r="DN20" s="196" t="str" cm="1">
        <f t="array" ref="DN20">IF($B20="","",INDEX(SEAOptionScores_Trans,$B20+MATCH(DN$7,Stages,0)-1,MATCH(DN$6,SEACats,0)))</f>
        <v/>
      </c>
      <c r="DO20" s="196" t="str" cm="1">
        <f t="array" ref="DO20">IF($B20="","",INDEX(SEAOptionScores_Trans,$B20+MATCH(DO$7,Stages,0)-1,MATCH(DN$6,SEACats,0)))</f>
        <v/>
      </c>
      <c r="DP20" s="197" t="str">
        <f t="shared" si="31"/>
        <v/>
      </c>
      <c r="DQ20" s="196" t="str" cm="1">
        <f t="array" ref="DQ20">IF($B20="","",INDEX(SEAOptionScores_Trans,$B20+MATCH(DQ$7,Stages,0)-1,MATCH(DQ$6,SEACats,0)))</f>
        <v/>
      </c>
      <c r="DR20" s="196" t="str" cm="1">
        <f t="array" ref="DR20">IF($B20="","",INDEX(SEAOptionScores_Trans,$B20+MATCH(DR$7,Stages,0)-1,MATCH(DQ$6,SEACats,0)))</f>
        <v/>
      </c>
      <c r="DS20" s="197" t="str">
        <f t="shared" si="32"/>
        <v/>
      </c>
      <c r="DT20" s="196" t="str" cm="1">
        <f t="array" ref="DT20">IF($B20="","",INDEX(SEAOptionScores_Trans,$B20+MATCH(DT$7,Stages,0)-1,MATCH(DT$6,SEACats,0)))</f>
        <v/>
      </c>
      <c r="DU20" s="196" t="str" cm="1">
        <f t="array" ref="DU20">IF($B20="","",INDEX(SEAOptionScores_Trans,$B20+MATCH(DU$7,Stages,0)-1,MATCH(DT$6,SEACats,0)))</f>
        <v/>
      </c>
      <c r="DV20" s="197" t="str">
        <f t="shared" si="33"/>
        <v/>
      </c>
      <c r="DW20" s="196" t="str" cm="1">
        <f t="array" ref="DW20">IF($B20="","",INDEX(SEAOptionScores_Trans,$B20+MATCH(DW$7,Stages,0)-1,MATCH(DW$6,SEACats,0)))</f>
        <v/>
      </c>
      <c r="DX20" s="196" t="str" cm="1">
        <f t="array" ref="DX20">IF($B20="","",INDEX(SEAOptionScores_Trans,$B20+MATCH(DX$7,Stages,0)-1,MATCH(DW$6,SEACats,0)))</f>
        <v/>
      </c>
      <c r="DY20" s="197" t="str">
        <f t="shared" si="34"/>
        <v/>
      </c>
      <c r="EA20" s="156" t="str" cm="1">
        <f t="array" ref="EA20">INDEX(PosEffects_SEA,$A20,MATCH(EA$6,$D$6:$BB$6,0)+2)</f>
        <v/>
      </c>
      <c r="EB20" s="156" t="str" cm="1">
        <f t="array" ref="EB20">INDEX(PosEffects_SEA,$A20,MATCH(EB$6,$D$6:$BB$6,0)+2)</f>
        <v/>
      </c>
      <c r="EC20" s="156" t="str" cm="1">
        <f t="array" ref="EC20">INDEX(PosEffects_SEA,$A20,MATCH(EC$6,$D$6:$BB$6,0)+2)</f>
        <v/>
      </c>
      <c r="ED20" s="156" t="str" cm="1">
        <f t="array" ref="ED20">INDEX(PosEffects_SEA,$A20,MATCH(ED$6,$D$6:$BB$6,0)+2)</f>
        <v/>
      </c>
      <c r="EE20" s="156" t="str" cm="1">
        <f t="array" ref="EE20">INDEX(PosEffects_SEA,$A20,MATCH(EE$6,$D$6:$BB$6,0)+2)</f>
        <v/>
      </c>
      <c r="EF20" s="156" t="str" cm="1">
        <f t="array" ref="EF20">INDEX(PosEffects_SEA,$A20,MATCH(EF$6,$D$6:$BB$6,0)+2)</f>
        <v/>
      </c>
      <c r="EG20" s="156" t="str" cm="1">
        <f t="array" ref="EG20">INDEX(PosEffects_SEA,$A20,MATCH(EG$6,$D$6:$BB$6,0)+2)</f>
        <v/>
      </c>
      <c r="EH20" s="156" t="str" cm="1">
        <f t="array" ref="EH20">INDEX(PosEffects_SEA,$A20,MATCH(EH$6,$D$6:$BB$6,0)+2)</f>
        <v/>
      </c>
      <c r="EI20" s="156" t="str" cm="1">
        <f t="array" ref="EI20">INDEX(PosEffects_SEA,$A20,MATCH(EI$6,$D$6:$BB$6,0)+2)</f>
        <v/>
      </c>
      <c r="EJ20" s="156" t="str" cm="1">
        <f t="array" ref="EJ20">INDEX(PosEffects_SEA,$A20,MATCH(EJ$6,$D$6:$BB$6,0)+2)</f>
        <v/>
      </c>
      <c r="EK20" s="156" t="str" cm="1">
        <f t="array" ref="EK20">INDEX(PosEffects_SEA,$A20,MATCH(EK$6,$D$6:$BB$6,0)+2)</f>
        <v/>
      </c>
      <c r="EL20" s="156" t="str" cm="1">
        <f t="array" ref="EL20">INDEX(PosEffects_SEA,$A20,MATCH(EL$6,$D$6:$BB$6,0)+2)</f>
        <v/>
      </c>
      <c r="EM20" s="156" t="str" cm="1">
        <f t="array" ref="EM20">INDEX(PosEffects_SEA,$A20,MATCH(EM$6,$D$6:$BB$6,0)+2)</f>
        <v/>
      </c>
      <c r="EN20" s="156" t="str" cm="1">
        <f t="array" ref="EN20">INDEX(PosEffects_SEA,$A20,MATCH(EN$6,$D$6:$BB$6,0)+2)</f>
        <v/>
      </c>
      <c r="EO20" s="156" t="str" cm="1">
        <f t="array" ref="EO20">INDEX(PosEffects_SEA,$A20,MATCH(EO$6,$D$6:$BB$6,0)+2)</f>
        <v/>
      </c>
      <c r="EP20" s="156" t="str" cm="1">
        <f t="array" ref="EP20">INDEX(PosEffects_SEA,$A20,MATCH(EP$6,$D$6:$BB$6,0)+2)</f>
        <v/>
      </c>
      <c r="EQ20" s="156" t="str" cm="1">
        <f t="array" ref="EQ20">INDEX(PosEffects_SEA,$A20,MATCH(EQ$6,$D$6:$BB$6,0)+2)</f>
        <v/>
      </c>
      <c r="ES20" s="194" t="str">
        <f t="shared" si="35"/>
        <v/>
      </c>
      <c r="ET20" s="194" t="str">
        <f t="shared" si="35"/>
        <v/>
      </c>
      <c r="EU20" s="194" t="str">
        <f t="shared" si="35"/>
        <v/>
      </c>
      <c r="EV20" s="194" t="str">
        <f t="shared" si="35"/>
        <v/>
      </c>
    </row>
    <row r="21" spans="1:152" x14ac:dyDescent="0.25">
      <c r="A21" s="68">
        <v>14</v>
      </c>
      <c r="B21" s="271" t="str" cm="1">
        <f t="array" ref="B21">IF(A21&gt;NOptions_SEA,"",4*(A21-1)+1)</f>
        <v/>
      </c>
      <c r="C21" s="249" t="str" cm="1">
        <f t="array" ref="C21">IF($B21="","",INDEX(Options_SEA,$B21))</f>
        <v/>
      </c>
      <c r="D21" s="196" t="str" cm="1">
        <f t="array" ref="D21">IF($B21="","",INDEX(SEAOptionScores_Trans,$B21+MATCH(D$7,Stages,0)-1,MATCH(D$6,SEACats,0))-100)</f>
        <v/>
      </c>
      <c r="E21" s="196" t="str" cm="1">
        <f t="array" ref="E21">IF($B21="","",INDEX(SEAOptionScores_Trans,$B21+MATCH(E$7,Stages,0)-1,MATCH(D$6,SEACats,0))-100)</f>
        <v/>
      </c>
      <c r="F21" s="197" t="str">
        <f t="shared" si="0"/>
        <v/>
      </c>
      <c r="G21" s="196" t="str" cm="1">
        <f t="array" ref="G21">IF($B21="","",INDEX(SEAOptionScores_Trans,$B21+MATCH(G$7,Stages,0)-1,MATCH(G$6,SEACats,0))-100)</f>
        <v/>
      </c>
      <c r="H21" s="196" t="str" cm="1">
        <f t="array" ref="H21">IF($B21="","",INDEX(SEAOptionScores_Trans,$B21+MATCH(H$7,Stages,0)-1,MATCH(G$6,SEACats,0))-100)</f>
        <v/>
      </c>
      <c r="I21" s="197" t="str">
        <f t="shared" si="1"/>
        <v/>
      </c>
      <c r="J21" s="196" t="str" cm="1">
        <f t="array" ref="J21">IF($B21="","",INDEX(SEAOptionScores_Trans,$B21+MATCH(J$7,Stages,0)-1,MATCH(J$6,SEACats,0))-100)</f>
        <v/>
      </c>
      <c r="K21" s="196" t="str" cm="1">
        <f t="array" ref="K21">IF($B21="","",INDEX(SEAOptionScores_Trans,$B21+MATCH(K$7,Stages,0)-1,MATCH(J$6,SEACats,0))-100)</f>
        <v/>
      </c>
      <c r="L21" s="197" t="str">
        <f t="shared" si="2"/>
        <v/>
      </c>
      <c r="M21" s="196" t="str" cm="1">
        <f t="array" ref="M21">IF($B21="","",INDEX(SEAOptionScores_Trans,$B21+MATCH(M$7,Stages,0)-1,MATCH(M$6,SEACats,0))-100)</f>
        <v/>
      </c>
      <c r="N21" s="196" t="str" cm="1">
        <f t="array" ref="N21">IF($B21="","",INDEX(SEAOptionScores_Trans,$B21+MATCH(N$7,Stages,0)-1,MATCH(M$6,SEACats,0))-100)</f>
        <v/>
      </c>
      <c r="O21" s="197" t="str">
        <f t="shared" si="3"/>
        <v/>
      </c>
      <c r="P21" s="196" t="str" cm="1">
        <f t="array" ref="P21">IF($B21="","",INDEX(SEAOptionScores_Trans,$B21+MATCH(P$7,Stages,0)-1,MATCH(P$6,SEACats,0))-100)</f>
        <v/>
      </c>
      <c r="Q21" s="196" t="str" cm="1">
        <f t="array" ref="Q21">IF($B21="","",INDEX(SEAOptionScores_Trans,$B21+MATCH(Q$7,Stages,0)-1,MATCH(P$6,SEACats,0))-100)</f>
        <v/>
      </c>
      <c r="R21" s="197" t="str">
        <f t="shared" si="4"/>
        <v/>
      </c>
      <c r="S21" s="196" t="str" cm="1">
        <f t="array" ref="S21">IF($B21="","",INDEX(SEAOptionScores_Trans,$B21+MATCH(S$7,Stages,0)-1,MATCH(S$6,SEACats,0))-100)</f>
        <v/>
      </c>
      <c r="T21" s="196" t="str" cm="1">
        <f t="array" ref="T21">IF($B21="","",INDEX(SEAOptionScores_Trans,$B21+MATCH(T$7,Stages,0)-1,MATCH(S$6,SEACats,0))-100)</f>
        <v/>
      </c>
      <c r="U21" s="197" t="str">
        <f t="shared" si="5"/>
        <v/>
      </c>
      <c r="V21" s="196" t="str" cm="1">
        <f t="array" ref="V21">IF($B21="","",INDEX(SEAOptionScores_Trans,$B21+MATCH(V$7,Stages,0)-1,MATCH(V$6,SEACats,0))-100)</f>
        <v/>
      </c>
      <c r="W21" s="196" t="str" cm="1">
        <f t="array" ref="W21">IF($B21="","",INDEX(SEAOptionScores_Trans,$B21+MATCH(W$7,Stages,0)-1,MATCH(V$6,SEACats,0))-100)</f>
        <v/>
      </c>
      <c r="X21" s="197" t="str">
        <f t="shared" si="6"/>
        <v/>
      </c>
      <c r="Y21" s="196" t="str" cm="1">
        <f t="array" ref="Y21">IF($B21="","",INDEX(SEAOptionScores_Trans,$B21+MATCH(Y$7,Stages,0)-1,MATCH(Y$6,SEACats,0))-100)</f>
        <v/>
      </c>
      <c r="Z21" s="196" t="str" cm="1">
        <f t="array" ref="Z21">IF($B21="","",INDEX(SEAOptionScores_Trans,$B21+MATCH(Z$7,Stages,0)-1,MATCH(Y$6,SEACats,0))-100)</f>
        <v/>
      </c>
      <c r="AA21" s="197" t="str">
        <f t="shared" si="7"/>
        <v/>
      </c>
      <c r="AB21" s="196" t="str" cm="1">
        <f t="array" ref="AB21">IF($B21="","",INDEX(SEAOptionScores_Trans,$B21+MATCH(AB$7,Stages,0)-1,MATCH(AB$6,SEACats,0))-100)</f>
        <v/>
      </c>
      <c r="AC21" s="196" t="str" cm="1">
        <f t="array" ref="AC21">IF($B21="","",INDEX(SEAOptionScores_Trans,$B21+MATCH(AC$7,Stages,0)-1,MATCH(AB$6,SEACats,0))-100)</f>
        <v/>
      </c>
      <c r="AD21" s="197" t="str">
        <f t="shared" si="8"/>
        <v/>
      </c>
      <c r="AE21" s="196" t="str" cm="1">
        <f t="array" ref="AE21">IF($B21="","",INDEX(SEAOptionScores_Trans,$B21+MATCH(AE$7,Stages,0)-1,MATCH(AE$6,SEACats,0))-100)</f>
        <v/>
      </c>
      <c r="AF21" s="196" t="str" cm="1">
        <f t="array" ref="AF21">IF($B21="","",INDEX(SEAOptionScores_Trans,$B21+MATCH(AF$7,Stages,0)-1,MATCH(AE$6,SEACats,0))-100)</f>
        <v/>
      </c>
      <c r="AG21" s="197" t="str">
        <f t="shared" si="9"/>
        <v/>
      </c>
      <c r="AH21" s="196" t="str" cm="1">
        <f t="array" ref="AH21">IF($B21="","",INDEX(SEAOptionScores_Trans,$B21+MATCH(AH$7,Stages,0)-1,MATCH(AH$6,SEACats,0))-100)</f>
        <v/>
      </c>
      <c r="AI21" s="196" t="str" cm="1">
        <f t="array" ref="AI21">IF($B21="","",INDEX(SEAOptionScores_Trans,$B21+MATCH(AI$7,Stages,0)-1,MATCH(AH$6,SEACats,0))-100)</f>
        <v/>
      </c>
      <c r="AJ21" s="197" t="str">
        <f t="shared" si="10"/>
        <v/>
      </c>
      <c r="AK21" s="196" t="str" cm="1">
        <f t="array" ref="AK21">IF($B21="","",INDEX(SEAOptionScores_Trans,$B21+MATCH(AK$7,Stages,0)-1,MATCH(AK$6,SEACats,0))-100)</f>
        <v/>
      </c>
      <c r="AL21" s="196" t="str" cm="1">
        <f t="array" ref="AL21">IF($B21="","",INDEX(SEAOptionScores_Trans,$B21+MATCH(AL$7,Stages,0)-1,MATCH(AK$6,SEACats,0))-100)</f>
        <v/>
      </c>
      <c r="AM21" s="197" t="str">
        <f t="shared" si="11"/>
        <v/>
      </c>
      <c r="AN21" s="196" t="str" cm="1">
        <f t="array" ref="AN21">IF($B21="","",INDEX(SEAOptionScores_Trans,$B21+MATCH(AN$7,Stages,0)-1,MATCH(AN$6,SEACats,0))-100)</f>
        <v/>
      </c>
      <c r="AO21" s="196" t="str" cm="1">
        <f t="array" ref="AO21">IF($B21="","",INDEX(SEAOptionScores_Trans,$B21+MATCH(AO$7,Stages,0)-1,MATCH(AN$6,SEACats,0))-100)</f>
        <v/>
      </c>
      <c r="AP21" s="197" t="str">
        <f t="shared" si="12"/>
        <v/>
      </c>
      <c r="AQ21" s="196" t="str" cm="1">
        <f t="array" ref="AQ21">IF($B21="","",INDEX(SEAOptionScores_Trans,$B21+MATCH(AQ$7,Stages,0)-1,MATCH(AQ$6,SEACats,0))-100)</f>
        <v/>
      </c>
      <c r="AR21" s="196" t="str" cm="1">
        <f t="array" ref="AR21">IF($B21="","",INDEX(SEAOptionScores_Trans,$B21+MATCH(AR$7,Stages,0)-1,MATCH(AQ$6,SEACats,0))-100)</f>
        <v/>
      </c>
      <c r="AS21" s="197" t="str">
        <f t="shared" si="13"/>
        <v/>
      </c>
      <c r="AT21" s="196" t="str" cm="1">
        <f t="array" ref="AT21">IF($B21="","",INDEX(SEAOptionScores_Trans,$B21+MATCH(AT$7,Stages,0)-1,MATCH(AT$6,SEACats,0))-100)</f>
        <v/>
      </c>
      <c r="AU21" s="196" t="str" cm="1">
        <f t="array" ref="AU21">IF($B21="","",INDEX(SEAOptionScores_Trans,$B21+MATCH(AU$7,Stages,0)-1,MATCH(AT$6,SEACats,0))-100)</f>
        <v/>
      </c>
      <c r="AV21" s="197" t="str">
        <f t="shared" si="14"/>
        <v/>
      </c>
      <c r="AW21" s="196" t="str" cm="1">
        <f t="array" ref="AW21">IF($B21="","",INDEX(SEAOptionScores_Trans,$B21+MATCH(AW$7,Stages,0)-1,MATCH(AW$6,SEACats,0))-100)</f>
        <v/>
      </c>
      <c r="AX21" s="196" t="str" cm="1">
        <f t="array" ref="AX21">IF($B21="","",INDEX(SEAOptionScores_Trans,$B21+MATCH(AX$7,Stages,0)-1,MATCH(AW$6,SEACats,0))-100)</f>
        <v/>
      </c>
      <c r="AY21" s="197" t="str">
        <f t="shared" si="15"/>
        <v/>
      </c>
      <c r="AZ21" s="196" t="str" cm="1">
        <f t="array" ref="AZ21">IF($B21="","",INDEX(SEAOptionScores_Trans,$B21+MATCH(AZ$7,Stages,0)-1,MATCH(AZ$6,SEACats,0))-100)</f>
        <v/>
      </c>
      <c r="BA21" s="196" t="str" cm="1">
        <f t="array" ref="BA21">IF($B21="","",INDEX(SEAOptionScores_Trans,$B21+MATCH(BA$7,Stages,0)-1,MATCH(AZ$6,SEACats,0))-100)</f>
        <v/>
      </c>
      <c r="BB21" s="197" t="str">
        <f t="shared" si="16"/>
        <v/>
      </c>
      <c r="BD21" s="156" t="str" cm="1">
        <f t="array" ref="BD21">INDEX(NegEffects_SEA,$A21,MATCH(BD$6,$D$6:$BB$6,0)+2)</f>
        <v/>
      </c>
      <c r="BE21" s="156" t="str" cm="1">
        <f t="array" ref="BE21">INDEX(NegEffects_SEA,$A21,MATCH(BE$6,$D$6:$BB$6,0)+2)</f>
        <v/>
      </c>
      <c r="BF21" s="156" t="str" cm="1">
        <f t="array" ref="BF21">INDEX(NegEffects_SEA,$A21,MATCH(BF$6,$D$6:$BB$6,0)+2)</f>
        <v/>
      </c>
      <c r="BG21" s="156" t="str" cm="1">
        <f t="array" ref="BG21">INDEX(NegEffects_SEA,$A21,MATCH(BG$6,$D$6:$BB$6,0)+2)</f>
        <v/>
      </c>
      <c r="BH21" s="156" t="str" cm="1">
        <f t="array" ref="BH21">INDEX(NegEffects_SEA,$A21,MATCH(BH$6,$D$6:$BB$6,0)+2)</f>
        <v/>
      </c>
      <c r="BI21" s="156" t="str" cm="1">
        <f t="array" ref="BI21">INDEX(NegEffects_SEA,$A21,MATCH(BI$6,$D$6:$BB$6,0)+2)</f>
        <v/>
      </c>
      <c r="BJ21" s="156" t="str" cm="1">
        <f t="array" ref="BJ21">INDEX(NegEffects_SEA,$A21,MATCH(BJ$6,$D$6:$BB$6,0)+2)</f>
        <v/>
      </c>
      <c r="BK21" s="156" t="str" cm="1">
        <f t="array" ref="BK21">INDEX(NegEffects_SEA,$A21,MATCH(BK$6,$D$6:$BB$6,0)+2)</f>
        <v/>
      </c>
      <c r="BL21" s="156" t="str" cm="1">
        <f t="array" ref="BL21">INDEX(NegEffects_SEA,$A21,MATCH(BL$6,$D$6:$BB$6,0)+2)</f>
        <v/>
      </c>
      <c r="BM21" s="156" t="str" cm="1">
        <f t="array" ref="BM21">INDEX(NegEffects_SEA,$A21,MATCH(BM$6,$D$6:$BB$6,0)+2)</f>
        <v/>
      </c>
      <c r="BN21" s="156" t="str" cm="1">
        <f t="array" ref="BN21">INDEX(NegEffects_SEA,$A21,MATCH(BN$6,$D$6:$BB$6,0)+2)</f>
        <v/>
      </c>
      <c r="BO21" s="156" t="str" cm="1">
        <f t="array" ref="BO21">INDEX(NegEffects_SEA,$A21,MATCH(BO$6,$D$6:$BB$6,0)+2)</f>
        <v/>
      </c>
      <c r="BP21" s="156" t="str" cm="1">
        <f t="array" ref="BP21">INDEX(NegEffects_SEA,$A21,MATCH(BP$6,$D$6:$BB$6,0)+2)</f>
        <v/>
      </c>
      <c r="BQ21" s="156" t="str" cm="1">
        <f t="array" ref="BQ21">INDEX(NegEffects_SEA,$A21,MATCH(BQ$6,$D$6:$BB$6,0)+2)</f>
        <v/>
      </c>
      <c r="BR21" s="156" t="str" cm="1">
        <f t="array" ref="BR21">INDEX(NegEffects_SEA,$A21,MATCH(BR$6,$D$6:$BB$6,0)+2)</f>
        <v/>
      </c>
      <c r="BS21" s="156" t="str" cm="1">
        <f t="array" ref="BS21">INDEX(NegEffects_SEA,$A21,MATCH(BS$6,$D$6:$BB$6,0)+2)</f>
        <v/>
      </c>
      <c r="BT21" s="156" t="str" cm="1">
        <f t="array" ref="BT21">INDEX(NegEffects_SEA,$A21,MATCH(BT$6,$D$6:$BB$6,0)+2)</f>
        <v/>
      </c>
      <c r="BV21" s="194" t="str">
        <f t="shared" si="17"/>
        <v/>
      </c>
      <c r="BW21" s="194" t="str">
        <f t="shared" si="17"/>
        <v/>
      </c>
      <c r="BX21" s="194" t="str">
        <f t="shared" si="17"/>
        <v/>
      </c>
      <c r="BY21" s="194" t="str">
        <f t="shared" si="17"/>
        <v/>
      </c>
      <c r="CA21" s="196" t="str" cm="1">
        <f t="array" ref="CA21">IF($B21="","",INDEX(SEAOptionScores_Trans,$B21+MATCH(CA$7,Stages,0)-1,MATCH(CA$6,SEACats,0)))</f>
        <v/>
      </c>
      <c r="CB21" s="196" t="str" cm="1">
        <f t="array" ref="CB21">IF($B21="","",INDEX(SEAOptionScores_Trans,$B21+MATCH(CB$7,Stages,0)-1,MATCH(CA$6,SEACats,0)))</f>
        <v/>
      </c>
      <c r="CC21" s="197" t="str">
        <f t="shared" si="18"/>
        <v/>
      </c>
      <c r="CD21" s="196" t="str" cm="1">
        <f t="array" ref="CD21">IF($B21="","",INDEX(SEAOptionScores_Trans,$B21+MATCH(CD$7,Stages,0)-1,MATCH(CD$6,SEACats,0)))</f>
        <v/>
      </c>
      <c r="CE21" s="196" t="str" cm="1">
        <f t="array" ref="CE21">IF($B21="","",INDEX(SEAOptionScores_Trans,$B21+MATCH(CE$7,Stages,0)-1,MATCH(CD$6,SEACats,0)))</f>
        <v/>
      </c>
      <c r="CF21" s="197" t="str">
        <f t="shared" si="19"/>
        <v/>
      </c>
      <c r="CG21" s="196" t="str" cm="1">
        <f t="array" ref="CG21">IF($B21="","",INDEX(SEAOptionScores_Trans,$B21+MATCH(CG$7,Stages,0)-1,MATCH(CG$6,SEACats,0)))</f>
        <v/>
      </c>
      <c r="CH21" s="196" t="str" cm="1">
        <f t="array" ref="CH21">IF($B21="","",INDEX(SEAOptionScores_Trans,$B21+MATCH(CH$7,Stages,0)-1,MATCH(CG$6,SEACats,0)))</f>
        <v/>
      </c>
      <c r="CI21" s="197" t="str">
        <f t="shared" si="20"/>
        <v/>
      </c>
      <c r="CJ21" s="196" t="str" cm="1">
        <f t="array" ref="CJ21">IF($B21="","",INDEX(SEAOptionScores_Trans,$B21+MATCH(CJ$7,Stages,0)-1,MATCH(CJ$6,SEACats,0)))</f>
        <v/>
      </c>
      <c r="CK21" s="196" t="str" cm="1">
        <f t="array" ref="CK21">IF($B21="","",INDEX(SEAOptionScores_Trans,$B21+MATCH(CK$7,Stages,0)-1,MATCH(CJ$6,SEACats,0)))</f>
        <v/>
      </c>
      <c r="CL21" s="197" t="str">
        <f t="shared" si="21"/>
        <v/>
      </c>
      <c r="CM21" s="196" t="str" cm="1">
        <f t="array" ref="CM21">IF($B21="","",INDEX(SEAOptionScores_Trans,$B21+MATCH(CM$7,Stages,0)-1,MATCH(CM$6,SEACats,0)))</f>
        <v/>
      </c>
      <c r="CN21" s="196" t="str" cm="1">
        <f t="array" ref="CN21">IF($B21="","",INDEX(SEAOptionScores_Trans,$B21+MATCH(CN$7,Stages,0)-1,MATCH(CM$6,SEACats,0)))</f>
        <v/>
      </c>
      <c r="CO21" s="197" t="str">
        <f t="shared" si="22"/>
        <v/>
      </c>
      <c r="CP21" s="196" t="str" cm="1">
        <f t="array" ref="CP21">IF($B21="","",INDEX(SEAOptionScores_Trans,$B21+MATCH(CP$7,Stages,0)-1,MATCH(CP$6,SEACats,0)))</f>
        <v/>
      </c>
      <c r="CQ21" s="196" t="str" cm="1">
        <f t="array" ref="CQ21">IF($B21="","",INDEX(SEAOptionScores_Trans,$B21+MATCH(CQ$7,Stages,0)-1,MATCH(CP$6,SEACats,0)))</f>
        <v/>
      </c>
      <c r="CR21" s="197" t="str">
        <f t="shared" si="23"/>
        <v/>
      </c>
      <c r="CS21" s="196" t="str" cm="1">
        <f t="array" ref="CS21">IF($B21="","",INDEX(SEAOptionScores_Trans,$B21+MATCH(CS$7,Stages,0)-1,MATCH(CS$6,SEACats,0)))</f>
        <v/>
      </c>
      <c r="CT21" s="196" t="str" cm="1">
        <f t="array" ref="CT21">IF($B21="","",INDEX(SEAOptionScores_Trans,$B21+MATCH(CT$7,Stages,0)-1,MATCH(CS$6,SEACats,0)))</f>
        <v/>
      </c>
      <c r="CU21" s="197" t="str">
        <f t="shared" si="24"/>
        <v/>
      </c>
      <c r="CV21" s="196" t="str" cm="1">
        <f t="array" ref="CV21">IF($B21="","",INDEX(SEAOptionScores_Trans,$B21+MATCH(CV$7,Stages,0)-1,MATCH(CV$6,SEACats,0)))</f>
        <v/>
      </c>
      <c r="CW21" s="196" t="str" cm="1">
        <f t="array" ref="CW21">IF($B21="","",INDEX(SEAOptionScores_Trans,$B21+MATCH(CW$7,Stages,0)-1,MATCH(CV$6,SEACats,0)))</f>
        <v/>
      </c>
      <c r="CX21" s="197" t="str">
        <f t="shared" si="25"/>
        <v/>
      </c>
      <c r="CY21" s="196" t="str" cm="1">
        <f t="array" ref="CY21">IF($B21="","",INDEX(SEAOptionScores_Trans,$B21+MATCH(CY$7,Stages,0)-1,MATCH(CY$6,SEACats,0)))</f>
        <v/>
      </c>
      <c r="CZ21" s="196" t="str" cm="1">
        <f t="array" ref="CZ21">IF($B21="","",INDEX(SEAOptionScores_Trans,$B21+MATCH(CZ$7,Stages,0)-1,MATCH(CY$6,SEACats,0)))</f>
        <v/>
      </c>
      <c r="DA21" s="197" t="str">
        <f t="shared" si="26"/>
        <v/>
      </c>
      <c r="DB21" s="196" t="str" cm="1">
        <f t="array" ref="DB21">IF($B21="","",INDEX(SEAOptionScores_Trans,$B21+MATCH(DB$7,Stages,0)-1,MATCH(DB$6,SEACats,0)))</f>
        <v/>
      </c>
      <c r="DC21" s="196" t="str" cm="1">
        <f t="array" ref="DC21">IF($B21="","",INDEX(SEAOptionScores_Trans,$B21+MATCH(DC$7,Stages,0)-1,MATCH(DB$6,SEACats,0)))</f>
        <v/>
      </c>
      <c r="DD21" s="197" t="str">
        <f t="shared" si="27"/>
        <v/>
      </c>
      <c r="DE21" s="196" t="str" cm="1">
        <f t="array" ref="DE21">IF($B21="","",INDEX(SEAOptionScores_Trans,$B21+MATCH(DE$7,Stages,0)-1,MATCH(DE$6,SEACats,0)))</f>
        <v/>
      </c>
      <c r="DF21" s="196" t="str" cm="1">
        <f t="array" ref="DF21">IF($B21="","",INDEX(SEAOptionScores_Trans,$B21+MATCH(DF$7,Stages,0)-1,MATCH(DE$6,SEACats,0)))</f>
        <v/>
      </c>
      <c r="DG21" s="197" t="str">
        <f t="shared" si="28"/>
        <v/>
      </c>
      <c r="DH21" s="196" t="str" cm="1">
        <f t="array" ref="DH21">IF($B21="","",INDEX(SEAOptionScores_Trans,$B21+MATCH(DH$7,Stages,0)-1,MATCH(DH$6,SEACats,0)))</f>
        <v/>
      </c>
      <c r="DI21" s="196" t="str" cm="1">
        <f t="array" ref="DI21">IF($B21="","",INDEX(SEAOptionScores_Trans,$B21+MATCH(DI$7,Stages,0)-1,MATCH(DH$6,SEACats,0)))</f>
        <v/>
      </c>
      <c r="DJ21" s="197" t="str">
        <f t="shared" si="29"/>
        <v/>
      </c>
      <c r="DK21" s="196" t="str" cm="1">
        <f t="array" ref="DK21">IF($B21="","",INDEX(SEAOptionScores_Trans,$B21+MATCH(DK$7,Stages,0)-1,MATCH(DK$6,SEACats,0)))</f>
        <v/>
      </c>
      <c r="DL21" s="196" t="str" cm="1">
        <f t="array" ref="DL21">IF($B21="","",INDEX(SEAOptionScores_Trans,$B21+MATCH(DL$7,Stages,0)-1,MATCH(DK$6,SEACats,0)))</f>
        <v/>
      </c>
      <c r="DM21" s="197" t="str">
        <f t="shared" si="30"/>
        <v/>
      </c>
      <c r="DN21" s="196" t="str" cm="1">
        <f t="array" ref="DN21">IF($B21="","",INDEX(SEAOptionScores_Trans,$B21+MATCH(DN$7,Stages,0)-1,MATCH(DN$6,SEACats,0)))</f>
        <v/>
      </c>
      <c r="DO21" s="196" t="str" cm="1">
        <f t="array" ref="DO21">IF($B21="","",INDEX(SEAOptionScores_Trans,$B21+MATCH(DO$7,Stages,0)-1,MATCH(DN$6,SEACats,0)))</f>
        <v/>
      </c>
      <c r="DP21" s="197" t="str">
        <f t="shared" si="31"/>
        <v/>
      </c>
      <c r="DQ21" s="196" t="str" cm="1">
        <f t="array" ref="DQ21">IF($B21="","",INDEX(SEAOptionScores_Trans,$B21+MATCH(DQ$7,Stages,0)-1,MATCH(DQ$6,SEACats,0)))</f>
        <v/>
      </c>
      <c r="DR21" s="196" t="str" cm="1">
        <f t="array" ref="DR21">IF($B21="","",INDEX(SEAOptionScores_Trans,$B21+MATCH(DR$7,Stages,0)-1,MATCH(DQ$6,SEACats,0)))</f>
        <v/>
      </c>
      <c r="DS21" s="197" t="str">
        <f t="shared" si="32"/>
        <v/>
      </c>
      <c r="DT21" s="196" t="str" cm="1">
        <f t="array" ref="DT21">IF($B21="","",INDEX(SEAOptionScores_Trans,$B21+MATCH(DT$7,Stages,0)-1,MATCH(DT$6,SEACats,0)))</f>
        <v/>
      </c>
      <c r="DU21" s="196" t="str" cm="1">
        <f t="array" ref="DU21">IF($B21="","",INDEX(SEAOptionScores_Trans,$B21+MATCH(DU$7,Stages,0)-1,MATCH(DT$6,SEACats,0)))</f>
        <v/>
      </c>
      <c r="DV21" s="197" t="str">
        <f t="shared" si="33"/>
        <v/>
      </c>
      <c r="DW21" s="196" t="str" cm="1">
        <f t="array" ref="DW21">IF($B21="","",INDEX(SEAOptionScores_Trans,$B21+MATCH(DW$7,Stages,0)-1,MATCH(DW$6,SEACats,0)))</f>
        <v/>
      </c>
      <c r="DX21" s="196" t="str" cm="1">
        <f t="array" ref="DX21">IF($B21="","",INDEX(SEAOptionScores_Trans,$B21+MATCH(DX$7,Stages,0)-1,MATCH(DW$6,SEACats,0)))</f>
        <v/>
      </c>
      <c r="DY21" s="197" t="str">
        <f t="shared" si="34"/>
        <v/>
      </c>
      <c r="EA21" s="156" t="str" cm="1">
        <f t="array" ref="EA21">INDEX(PosEffects_SEA,$A21,MATCH(EA$6,$D$6:$BB$6,0)+2)</f>
        <v/>
      </c>
      <c r="EB21" s="156" t="str" cm="1">
        <f t="array" ref="EB21">INDEX(PosEffects_SEA,$A21,MATCH(EB$6,$D$6:$BB$6,0)+2)</f>
        <v/>
      </c>
      <c r="EC21" s="156" t="str" cm="1">
        <f t="array" ref="EC21">INDEX(PosEffects_SEA,$A21,MATCH(EC$6,$D$6:$BB$6,0)+2)</f>
        <v/>
      </c>
      <c r="ED21" s="156" t="str" cm="1">
        <f t="array" ref="ED21">INDEX(PosEffects_SEA,$A21,MATCH(ED$6,$D$6:$BB$6,0)+2)</f>
        <v/>
      </c>
      <c r="EE21" s="156" t="str" cm="1">
        <f t="array" ref="EE21">INDEX(PosEffects_SEA,$A21,MATCH(EE$6,$D$6:$BB$6,0)+2)</f>
        <v/>
      </c>
      <c r="EF21" s="156" t="str" cm="1">
        <f t="array" ref="EF21">INDEX(PosEffects_SEA,$A21,MATCH(EF$6,$D$6:$BB$6,0)+2)</f>
        <v/>
      </c>
      <c r="EG21" s="156" t="str" cm="1">
        <f t="array" ref="EG21">INDEX(PosEffects_SEA,$A21,MATCH(EG$6,$D$6:$BB$6,0)+2)</f>
        <v/>
      </c>
      <c r="EH21" s="156" t="str" cm="1">
        <f t="array" ref="EH21">INDEX(PosEffects_SEA,$A21,MATCH(EH$6,$D$6:$BB$6,0)+2)</f>
        <v/>
      </c>
      <c r="EI21" s="156" t="str" cm="1">
        <f t="array" ref="EI21">INDEX(PosEffects_SEA,$A21,MATCH(EI$6,$D$6:$BB$6,0)+2)</f>
        <v/>
      </c>
      <c r="EJ21" s="156" t="str" cm="1">
        <f t="array" ref="EJ21">INDEX(PosEffects_SEA,$A21,MATCH(EJ$6,$D$6:$BB$6,0)+2)</f>
        <v/>
      </c>
      <c r="EK21" s="156" t="str" cm="1">
        <f t="array" ref="EK21">INDEX(PosEffects_SEA,$A21,MATCH(EK$6,$D$6:$BB$6,0)+2)</f>
        <v/>
      </c>
      <c r="EL21" s="156" t="str" cm="1">
        <f t="array" ref="EL21">INDEX(PosEffects_SEA,$A21,MATCH(EL$6,$D$6:$BB$6,0)+2)</f>
        <v/>
      </c>
      <c r="EM21" s="156" t="str" cm="1">
        <f t="array" ref="EM21">INDEX(PosEffects_SEA,$A21,MATCH(EM$6,$D$6:$BB$6,0)+2)</f>
        <v/>
      </c>
      <c r="EN21" s="156" t="str" cm="1">
        <f t="array" ref="EN21">INDEX(PosEffects_SEA,$A21,MATCH(EN$6,$D$6:$BB$6,0)+2)</f>
        <v/>
      </c>
      <c r="EO21" s="156" t="str" cm="1">
        <f t="array" ref="EO21">INDEX(PosEffects_SEA,$A21,MATCH(EO$6,$D$6:$BB$6,0)+2)</f>
        <v/>
      </c>
      <c r="EP21" s="156" t="str" cm="1">
        <f t="array" ref="EP21">INDEX(PosEffects_SEA,$A21,MATCH(EP$6,$D$6:$BB$6,0)+2)</f>
        <v/>
      </c>
      <c r="EQ21" s="156" t="str" cm="1">
        <f t="array" ref="EQ21">INDEX(PosEffects_SEA,$A21,MATCH(EQ$6,$D$6:$BB$6,0)+2)</f>
        <v/>
      </c>
      <c r="ES21" s="194" t="str">
        <f t="shared" si="35"/>
        <v/>
      </c>
      <c r="ET21" s="194" t="str">
        <f t="shared" si="35"/>
        <v/>
      </c>
      <c r="EU21" s="194" t="str">
        <f t="shared" si="35"/>
        <v/>
      </c>
      <c r="EV21" s="194" t="str">
        <f t="shared" si="35"/>
        <v/>
      </c>
    </row>
    <row r="22" spans="1:152" x14ac:dyDescent="0.25">
      <c r="A22" s="68">
        <v>15</v>
      </c>
      <c r="B22" s="271" t="str" cm="1">
        <f t="array" ref="B22">IF(A22&gt;NOptions_SEA,"",4*(A22-1)+1)</f>
        <v/>
      </c>
      <c r="C22" s="249" t="str" cm="1">
        <f t="array" ref="C22">IF($B22="","",INDEX(Options_SEA,$B22))</f>
        <v/>
      </c>
      <c r="D22" s="196" t="str" cm="1">
        <f t="array" ref="D22">IF($B22="","",INDEX(SEAOptionScores_Trans,$B22+MATCH(D$7,Stages,0)-1,MATCH(D$6,SEACats,0))-100)</f>
        <v/>
      </c>
      <c r="E22" s="196" t="str" cm="1">
        <f t="array" ref="E22">IF($B22="","",INDEX(SEAOptionScores_Trans,$B22+MATCH(E$7,Stages,0)-1,MATCH(D$6,SEACats,0))-100)</f>
        <v/>
      </c>
      <c r="F22" s="197" t="str">
        <f t="shared" si="0"/>
        <v/>
      </c>
      <c r="G22" s="196" t="str" cm="1">
        <f t="array" ref="G22">IF($B22="","",INDEX(SEAOptionScores_Trans,$B22+MATCH(G$7,Stages,0)-1,MATCH(G$6,SEACats,0))-100)</f>
        <v/>
      </c>
      <c r="H22" s="196" t="str" cm="1">
        <f t="array" ref="H22">IF($B22="","",INDEX(SEAOptionScores_Trans,$B22+MATCH(H$7,Stages,0)-1,MATCH(G$6,SEACats,0))-100)</f>
        <v/>
      </c>
      <c r="I22" s="197" t="str">
        <f t="shared" si="1"/>
        <v/>
      </c>
      <c r="J22" s="196" t="str" cm="1">
        <f t="array" ref="J22">IF($B22="","",INDEX(SEAOptionScores_Trans,$B22+MATCH(J$7,Stages,0)-1,MATCH(J$6,SEACats,0))-100)</f>
        <v/>
      </c>
      <c r="K22" s="196" t="str" cm="1">
        <f t="array" ref="K22">IF($B22="","",INDEX(SEAOptionScores_Trans,$B22+MATCH(K$7,Stages,0)-1,MATCH(J$6,SEACats,0))-100)</f>
        <v/>
      </c>
      <c r="L22" s="197" t="str">
        <f t="shared" si="2"/>
        <v/>
      </c>
      <c r="M22" s="196" t="str" cm="1">
        <f t="array" ref="M22">IF($B22="","",INDEX(SEAOptionScores_Trans,$B22+MATCH(M$7,Stages,0)-1,MATCH(M$6,SEACats,0))-100)</f>
        <v/>
      </c>
      <c r="N22" s="196" t="str" cm="1">
        <f t="array" ref="N22">IF($B22="","",INDEX(SEAOptionScores_Trans,$B22+MATCH(N$7,Stages,0)-1,MATCH(M$6,SEACats,0))-100)</f>
        <v/>
      </c>
      <c r="O22" s="197" t="str">
        <f t="shared" si="3"/>
        <v/>
      </c>
      <c r="P22" s="196" t="str" cm="1">
        <f t="array" ref="P22">IF($B22="","",INDEX(SEAOptionScores_Trans,$B22+MATCH(P$7,Stages,0)-1,MATCH(P$6,SEACats,0))-100)</f>
        <v/>
      </c>
      <c r="Q22" s="196" t="str" cm="1">
        <f t="array" ref="Q22">IF($B22="","",INDEX(SEAOptionScores_Trans,$B22+MATCH(Q$7,Stages,0)-1,MATCH(P$6,SEACats,0))-100)</f>
        <v/>
      </c>
      <c r="R22" s="197" t="str">
        <f t="shared" si="4"/>
        <v/>
      </c>
      <c r="S22" s="196" t="str" cm="1">
        <f t="array" ref="S22">IF($B22="","",INDEX(SEAOptionScores_Trans,$B22+MATCH(S$7,Stages,0)-1,MATCH(S$6,SEACats,0))-100)</f>
        <v/>
      </c>
      <c r="T22" s="196" t="str" cm="1">
        <f t="array" ref="T22">IF($B22="","",INDEX(SEAOptionScores_Trans,$B22+MATCH(T$7,Stages,0)-1,MATCH(S$6,SEACats,0))-100)</f>
        <v/>
      </c>
      <c r="U22" s="197" t="str">
        <f t="shared" si="5"/>
        <v/>
      </c>
      <c r="V22" s="196" t="str" cm="1">
        <f t="array" ref="V22">IF($B22="","",INDEX(SEAOptionScores_Trans,$B22+MATCH(V$7,Stages,0)-1,MATCH(V$6,SEACats,0))-100)</f>
        <v/>
      </c>
      <c r="W22" s="196" t="str" cm="1">
        <f t="array" ref="W22">IF($B22="","",INDEX(SEAOptionScores_Trans,$B22+MATCH(W$7,Stages,0)-1,MATCH(V$6,SEACats,0))-100)</f>
        <v/>
      </c>
      <c r="X22" s="197" t="str">
        <f t="shared" si="6"/>
        <v/>
      </c>
      <c r="Y22" s="196" t="str" cm="1">
        <f t="array" ref="Y22">IF($B22="","",INDEX(SEAOptionScores_Trans,$B22+MATCH(Y$7,Stages,0)-1,MATCH(Y$6,SEACats,0))-100)</f>
        <v/>
      </c>
      <c r="Z22" s="196" t="str" cm="1">
        <f t="array" ref="Z22">IF($B22="","",INDEX(SEAOptionScores_Trans,$B22+MATCH(Z$7,Stages,0)-1,MATCH(Y$6,SEACats,0))-100)</f>
        <v/>
      </c>
      <c r="AA22" s="197" t="str">
        <f t="shared" si="7"/>
        <v/>
      </c>
      <c r="AB22" s="196" t="str" cm="1">
        <f t="array" ref="AB22">IF($B22="","",INDEX(SEAOptionScores_Trans,$B22+MATCH(AB$7,Stages,0)-1,MATCH(AB$6,SEACats,0))-100)</f>
        <v/>
      </c>
      <c r="AC22" s="196" t="str" cm="1">
        <f t="array" ref="AC22">IF($B22="","",INDEX(SEAOptionScores_Trans,$B22+MATCH(AC$7,Stages,0)-1,MATCH(AB$6,SEACats,0))-100)</f>
        <v/>
      </c>
      <c r="AD22" s="197" t="str">
        <f t="shared" si="8"/>
        <v/>
      </c>
      <c r="AE22" s="196" t="str" cm="1">
        <f t="array" ref="AE22">IF($B22="","",INDEX(SEAOptionScores_Trans,$B22+MATCH(AE$7,Stages,0)-1,MATCH(AE$6,SEACats,0))-100)</f>
        <v/>
      </c>
      <c r="AF22" s="196" t="str" cm="1">
        <f t="array" ref="AF22">IF($B22="","",INDEX(SEAOptionScores_Trans,$B22+MATCH(AF$7,Stages,0)-1,MATCH(AE$6,SEACats,0))-100)</f>
        <v/>
      </c>
      <c r="AG22" s="197" t="str">
        <f t="shared" si="9"/>
        <v/>
      </c>
      <c r="AH22" s="196" t="str" cm="1">
        <f t="array" ref="AH22">IF($B22="","",INDEX(SEAOptionScores_Trans,$B22+MATCH(AH$7,Stages,0)-1,MATCH(AH$6,SEACats,0))-100)</f>
        <v/>
      </c>
      <c r="AI22" s="196" t="str" cm="1">
        <f t="array" ref="AI22">IF($B22="","",INDEX(SEAOptionScores_Trans,$B22+MATCH(AI$7,Stages,0)-1,MATCH(AH$6,SEACats,0))-100)</f>
        <v/>
      </c>
      <c r="AJ22" s="197" t="str">
        <f t="shared" si="10"/>
        <v/>
      </c>
      <c r="AK22" s="196" t="str" cm="1">
        <f t="array" ref="AK22">IF($B22="","",INDEX(SEAOptionScores_Trans,$B22+MATCH(AK$7,Stages,0)-1,MATCH(AK$6,SEACats,0))-100)</f>
        <v/>
      </c>
      <c r="AL22" s="196" t="str" cm="1">
        <f t="array" ref="AL22">IF($B22="","",INDEX(SEAOptionScores_Trans,$B22+MATCH(AL$7,Stages,0)-1,MATCH(AK$6,SEACats,0))-100)</f>
        <v/>
      </c>
      <c r="AM22" s="197" t="str">
        <f t="shared" si="11"/>
        <v/>
      </c>
      <c r="AN22" s="196" t="str" cm="1">
        <f t="array" ref="AN22">IF($B22="","",INDEX(SEAOptionScores_Trans,$B22+MATCH(AN$7,Stages,0)-1,MATCH(AN$6,SEACats,0))-100)</f>
        <v/>
      </c>
      <c r="AO22" s="196" t="str" cm="1">
        <f t="array" ref="AO22">IF($B22="","",INDEX(SEAOptionScores_Trans,$B22+MATCH(AO$7,Stages,0)-1,MATCH(AN$6,SEACats,0))-100)</f>
        <v/>
      </c>
      <c r="AP22" s="197" t="str">
        <f t="shared" si="12"/>
        <v/>
      </c>
      <c r="AQ22" s="196" t="str" cm="1">
        <f t="array" ref="AQ22">IF($B22="","",INDEX(SEAOptionScores_Trans,$B22+MATCH(AQ$7,Stages,0)-1,MATCH(AQ$6,SEACats,0))-100)</f>
        <v/>
      </c>
      <c r="AR22" s="196" t="str" cm="1">
        <f t="array" ref="AR22">IF($B22="","",INDEX(SEAOptionScores_Trans,$B22+MATCH(AR$7,Stages,0)-1,MATCH(AQ$6,SEACats,0))-100)</f>
        <v/>
      </c>
      <c r="AS22" s="197" t="str">
        <f t="shared" si="13"/>
        <v/>
      </c>
      <c r="AT22" s="196" t="str" cm="1">
        <f t="array" ref="AT22">IF($B22="","",INDEX(SEAOptionScores_Trans,$B22+MATCH(AT$7,Stages,0)-1,MATCH(AT$6,SEACats,0))-100)</f>
        <v/>
      </c>
      <c r="AU22" s="196" t="str" cm="1">
        <f t="array" ref="AU22">IF($B22="","",INDEX(SEAOptionScores_Trans,$B22+MATCH(AU$7,Stages,0)-1,MATCH(AT$6,SEACats,0))-100)</f>
        <v/>
      </c>
      <c r="AV22" s="197" t="str">
        <f t="shared" si="14"/>
        <v/>
      </c>
      <c r="AW22" s="196" t="str" cm="1">
        <f t="array" ref="AW22">IF($B22="","",INDEX(SEAOptionScores_Trans,$B22+MATCH(AW$7,Stages,0)-1,MATCH(AW$6,SEACats,0))-100)</f>
        <v/>
      </c>
      <c r="AX22" s="196" t="str" cm="1">
        <f t="array" ref="AX22">IF($B22="","",INDEX(SEAOptionScores_Trans,$B22+MATCH(AX$7,Stages,0)-1,MATCH(AW$6,SEACats,0))-100)</f>
        <v/>
      </c>
      <c r="AY22" s="197" t="str">
        <f t="shared" si="15"/>
        <v/>
      </c>
      <c r="AZ22" s="196" t="str" cm="1">
        <f t="array" ref="AZ22">IF($B22="","",INDEX(SEAOptionScores_Trans,$B22+MATCH(AZ$7,Stages,0)-1,MATCH(AZ$6,SEACats,0))-100)</f>
        <v/>
      </c>
      <c r="BA22" s="196" t="str" cm="1">
        <f t="array" ref="BA22">IF($B22="","",INDEX(SEAOptionScores_Trans,$B22+MATCH(BA$7,Stages,0)-1,MATCH(AZ$6,SEACats,0))-100)</f>
        <v/>
      </c>
      <c r="BB22" s="197" t="str">
        <f t="shared" si="16"/>
        <v/>
      </c>
      <c r="BD22" s="156" t="str" cm="1">
        <f t="array" ref="BD22">INDEX(NegEffects_SEA,$A22,MATCH(BD$6,$D$6:$BB$6,0)+2)</f>
        <v/>
      </c>
      <c r="BE22" s="156" t="str" cm="1">
        <f t="array" ref="BE22">INDEX(NegEffects_SEA,$A22,MATCH(BE$6,$D$6:$BB$6,0)+2)</f>
        <v/>
      </c>
      <c r="BF22" s="156" t="str" cm="1">
        <f t="array" ref="BF22">INDEX(NegEffects_SEA,$A22,MATCH(BF$6,$D$6:$BB$6,0)+2)</f>
        <v/>
      </c>
      <c r="BG22" s="156" t="str" cm="1">
        <f t="array" ref="BG22">INDEX(NegEffects_SEA,$A22,MATCH(BG$6,$D$6:$BB$6,0)+2)</f>
        <v/>
      </c>
      <c r="BH22" s="156" t="str" cm="1">
        <f t="array" ref="BH22">INDEX(NegEffects_SEA,$A22,MATCH(BH$6,$D$6:$BB$6,0)+2)</f>
        <v/>
      </c>
      <c r="BI22" s="156" t="str" cm="1">
        <f t="array" ref="BI22">INDEX(NegEffects_SEA,$A22,MATCH(BI$6,$D$6:$BB$6,0)+2)</f>
        <v/>
      </c>
      <c r="BJ22" s="156" t="str" cm="1">
        <f t="array" ref="BJ22">INDEX(NegEffects_SEA,$A22,MATCH(BJ$6,$D$6:$BB$6,0)+2)</f>
        <v/>
      </c>
      <c r="BK22" s="156" t="str" cm="1">
        <f t="array" ref="BK22">INDEX(NegEffects_SEA,$A22,MATCH(BK$6,$D$6:$BB$6,0)+2)</f>
        <v/>
      </c>
      <c r="BL22" s="156" t="str" cm="1">
        <f t="array" ref="BL22">INDEX(NegEffects_SEA,$A22,MATCH(BL$6,$D$6:$BB$6,0)+2)</f>
        <v/>
      </c>
      <c r="BM22" s="156" t="str" cm="1">
        <f t="array" ref="BM22">INDEX(NegEffects_SEA,$A22,MATCH(BM$6,$D$6:$BB$6,0)+2)</f>
        <v/>
      </c>
      <c r="BN22" s="156" t="str" cm="1">
        <f t="array" ref="BN22">INDEX(NegEffects_SEA,$A22,MATCH(BN$6,$D$6:$BB$6,0)+2)</f>
        <v/>
      </c>
      <c r="BO22" s="156" t="str" cm="1">
        <f t="array" ref="BO22">INDEX(NegEffects_SEA,$A22,MATCH(BO$6,$D$6:$BB$6,0)+2)</f>
        <v/>
      </c>
      <c r="BP22" s="156" t="str" cm="1">
        <f t="array" ref="BP22">INDEX(NegEffects_SEA,$A22,MATCH(BP$6,$D$6:$BB$6,0)+2)</f>
        <v/>
      </c>
      <c r="BQ22" s="156" t="str" cm="1">
        <f t="array" ref="BQ22">INDEX(NegEffects_SEA,$A22,MATCH(BQ$6,$D$6:$BB$6,0)+2)</f>
        <v/>
      </c>
      <c r="BR22" s="156" t="str" cm="1">
        <f t="array" ref="BR22">INDEX(NegEffects_SEA,$A22,MATCH(BR$6,$D$6:$BB$6,0)+2)</f>
        <v/>
      </c>
      <c r="BS22" s="156" t="str" cm="1">
        <f t="array" ref="BS22">INDEX(NegEffects_SEA,$A22,MATCH(BS$6,$D$6:$BB$6,0)+2)</f>
        <v/>
      </c>
      <c r="BT22" s="156" t="str" cm="1">
        <f t="array" ref="BT22">INDEX(NegEffects_SEA,$A22,MATCH(BT$6,$D$6:$BB$6,0)+2)</f>
        <v/>
      </c>
      <c r="BV22" s="194" t="str">
        <f t="shared" si="17"/>
        <v/>
      </c>
      <c r="BW22" s="194" t="str">
        <f t="shared" si="17"/>
        <v/>
      </c>
      <c r="BX22" s="194" t="str">
        <f t="shared" si="17"/>
        <v/>
      </c>
      <c r="BY22" s="194" t="str">
        <f t="shared" si="17"/>
        <v/>
      </c>
      <c r="CA22" s="196" t="str" cm="1">
        <f t="array" ref="CA22">IF($B22="","",INDEX(SEAOptionScores_Trans,$B22+MATCH(CA$7,Stages,0)-1,MATCH(CA$6,SEACats,0)))</f>
        <v/>
      </c>
      <c r="CB22" s="196" t="str" cm="1">
        <f t="array" ref="CB22">IF($B22="","",INDEX(SEAOptionScores_Trans,$B22+MATCH(CB$7,Stages,0)-1,MATCH(CA$6,SEACats,0)))</f>
        <v/>
      </c>
      <c r="CC22" s="197" t="str">
        <f t="shared" si="18"/>
        <v/>
      </c>
      <c r="CD22" s="196" t="str" cm="1">
        <f t="array" ref="CD22">IF($B22="","",INDEX(SEAOptionScores_Trans,$B22+MATCH(CD$7,Stages,0)-1,MATCH(CD$6,SEACats,0)))</f>
        <v/>
      </c>
      <c r="CE22" s="196" t="str" cm="1">
        <f t="array" ref="CE22">IF($B22="","",INDEX(SEAOptionScores_Trans,$B22+MATCH(CE$7,Stages,0)-1,MATCH(CD$6,SEACats,0)))</f>
        <v/>
      </c>
      <c r="CF22" s="197" t="str">
        <f t="shared" si="19"/>
        <v/>
      </c>
      <c r="CG22" s="196" t="str" cm="1">
        <f t="array" ref="CG22">IF($B22="","",INDEX(SEAOptionScores_Trans,$B22+MATCH(CG$7,Stages,0)-1,MATCH(CG$6,SEACats,0)))</f>
        <v/>
      </c>
      <c r="CH22" s="196" t="str" cm="1">
        <f t="array" ref="CH22">IF($B22="","",INDEX(SEAOptionScores_Trans,$B22+MATCH(CH$7,Stages,0)-1,MATCH(CG$6,SEACats,0)))</f>
        <v/>
      </c>
      <c r="CI22" s="197" t="str">
        <f t="shared" si="20"/>
        <v/>
      </c>
      <c r="CJ22" s="196" t="str" cm="1">
        <f t="array" ref="CJ22">IF($B22="","",INDEX(SEAOptionScores_Trans,$B22+MATCH(CJ$7,Stages,0)-1,MATCH(CJ$6,SEACats,0)))</f>
        <v/>
      </c>
      <c r="CK22" s="196" t="str" cm="1">
        <f t="array" ref="CK22">IF($B22="","",INDEX(SEAOptionScores_Trans,$B22+MATCH(CK$7,Stages,0)-1,MATCH(CJ$6,SEACats,0)))</f>
        <v/>
      </c>
      <c r="CL22" s="197" t="str">
        <f t="shared" si="21"/>
        <v/>
      </c>
      <c r="CM22" s="196" t="str" cm="1">
        <f t="array" ref="CM22">IF($B22="","",INDEX(SEAOptionScores_Trans,$B22+MATCH(CM$7,Stages,0)-1,MATCH(CM$6,SEACats,0)))</f>
        <v/>
      </c>
      <c r="CN22" s="196" t="str" cm="1">
        <f t="array" ref="CN22">IF($B22="","",INDEX(SEAOptionScores_Trans,$B22+MATCH(CN$7,Stages,0)-1,MATCH(CM$6,SEACats,0)))</f>
        <v/>
      </c>
      <c r="CO22" s="197" t="str">
        <f t="shared" si="22"/>
        <v/>
      </c>
      <c r="CP22" s="196" t="str" cm="1">
        <f t="array" ref="CP22">IF($B22="","",INDEX(SEAOptionScores_Trans,$B22+MATCH(CP$7,Stages,0)-1,MATCH(CP$6,SEACats,0)))</f>
        <v/>
      </c>
      <c r="CQ22" s="196" t="str" cm="1">
        <f t="array" ref="CQ22">IF($B22="","",INDEX(SEAOptionScores_Trans,$B22+MATCH(CQ$7,Stages,0)-1,MATCH(CP$6,SEACats,0)))</f>
        <v/>
      </c>
      <c r="CR22" s="197" t="str">
        <f t="shared" si="23"/>
        <v/>
      </c>
      <c r="CS22" s="196" t="str" cm="1">
        <f t="array" ref="CS22">IF($B22="","",INDEX(SEAOptionScores_Trans,$B22+MATCH(CS$7,Stages,0)-1,MATCH(CS$6,SEACats,0)))</f>
        <v/>
      </c>
      <c r="CT22" s="196" t="str" cm="1">
        <f t="array" ref="CT22">IF($B22="","",INDEX(SEAOptionScores_Trans,$B22+MATCH(CT$7,Stages,0)-1,MATCH(CS$6,SEACats,0)))</f>
        <v/>
      </c>
      <c r="CU22" s="197" t="str">
        <f t="shared" si="24"/>
        <v/>
      </c>
      <c r="CV22" s="196" t="str" cm="1">
        <f t="array" ref="CV22">IF($B22="","",INDEX(SEAOptionScores_Trans,$B22+MATCH(CV$7,Stages,0)-1,MATCH(CV$6,SEACats,0)))</f>
        <v/>
      </c>
      <c r="CW22" s="196" t="str" cm="1">
        <f t="array" ref="CW22">IF($B22="","",INDEX(SEAOptionScores_Trans,$B22+MATCH(CW$7,Stages,0)-1,MATCH(CV$6,SEACats,0)))</f>
        <v/>
      </c>
      <c r="CX22" s="197" t="str">
        <f t="shared" si="25"/>
        <v/>
      </c>
      <c r="CY22" s="196" t="str" cm="1">
        <f t="array" ref="CY22">IF($B22="","",INDEX(SEAOptionScores_Trans,$B22+MATCH(CY$7,Stages,0)-1,MATCH(CY$6,SEACats,0)))</f>
        <v/>
      </c>
      <c r="CZ22" s="196" t="str" cm="1">
        <f t="array" ref="CZ22">IF($B22="","",INDEX(SEAOptionScores_Trans,$B22+MATCH(CZ$7,Stages,0)-1,MATCH(CY$6,SEACats,0)))</f>
        <v/>
      </c>
      <c r="DA22" s="197" t="str">
        <f t="shared" si="26"/>
        <v/>
      </c>
      <c r="DB22" s="196" t="str" cm="1">
        <f t="array" ref="DB22">IF($B22="","",INDEX(SEAOptionScores_Trans,$B22+MATCH(DB$7,Stages,0)-1,MATCH(DB$6,SEACats,0)))</f>
        <v/>
      </c>
      <c r="DC22" s="196" t="str" cm="1">
        <f t="array" ref="DC22">IF($B22="","",INDEX(SEAOptionScores_Trans,$B22+MATCH(DC$7,Stages,0)-1,MATCH(DB$6,SEACats,0)))</f>
        <v/>
      </c>
      <c r="DD22" s="197" t="str">
        <f t="shared" si="27"/>
        <v/>
      </c>
      <c r="DE22" s="196" t="str" cm="1">
        <f t="array" ref="DE22">IF($B22="","",INDEX(SEAOptionScores_Trans,$B22+MATCH(DE$7,Stages,0)-1,MATCH(DE$6,SEACats,0)))</f>
        <v/>
      </c>
      <c r="DF22" s="196" t="str" cm="1">
        <f t="array" ref="DF22">IF($B22="","",INDEX(SEAOptionScores_Trans,$B22+MATCH(DF$7,Stages,0)-1,MATCH(DE$6,SEACats,0)))</f>
        <v/>
      </c>
      <c r="DG22" s="197" t="str">
        <f t="shared" si="28"/>
        <v/>
      </c>
      <c r="DH22" s="196" t="str" cm="1">
        <f t="array" ref="DH22">IF($B22="","",INDEX(SEAOptionScores_Trans,$B22+MATCH(DH$7,Stages,0)-1,MATCH(DH$6,SEACats,0)))</f>
        <v/>
      </c>
      <c r="DI22" s="196" t="str" cm="1">
        <f t="array" ref="DI22">IF($B22="","",INDEX(SEAOptionScores_Trans,$B22+MATCH(DI$7,Stages,0)-1,MATCH(DH$6,SEACats,0)))</f>
        <v/>
      </c>
      <c r="DJ22" s="197" t="str">
        <f t="shared" si="29"/>
        <v/>
      </c>
      <c r="DK22" s="196" t="str" cm="1">
        <f t="array" ref="DK22">IF($B22="","",INDEX(SEAOptionScores_Trans,$B22+MATCH(DK$7,Stages,0)-1,MATCH(DK$6,SEACats,0)))</f>
        <v/>
      </c>
      <c r="DL22" s="196" t="str" cm="1">
        <f t="array" ref="DL22">IF($B22="","",INDEX(SEAOptionScores_Trans,$B22+MATCH(DL$7,Stages,0)-1,MATCH(DK$6,SEACats,0)))</f>
        <v/>
      </c>
      <c r="DM22" s="197" t="str">
        <f t="shared" si="30"/>
        <v/>
      </c>
      <c r="DN22" s="196" t="str" cm="1">
        <f t="array" ref="DN22">IF($B22="","",INDEX(SEAOptionScores_Trans,$B22+MATCH(DN$7,Stages,0)-1,MATCH(DN$6,SEACats,0)))</f>
        <v/>
      </c>
      <c r="DO22" s="196" t="str" cm="1">
        <f t="array" ref="DO22">IF($B22="","",INDEX(SEAOptionScores_Trans,$B22+MATCH(DO$7,Stages,0)-1,MATCH(DN$6,SEACats,0)))</f>
        <v/>
      </c>
      <c r="DP22" s="197" t="str">
        <f t="shared" si="31"/>
        <v/>
      </c>
      <c r="DQ22" s="196" t="str" cm="1">
        <f t="array" ref="DQ22">IF($B22="","",INDEX(SEAOptionScores_Trans,$B22+MATCH(DQ$7,Stages,0)-1,MATCH(DQ$6,SEACats,0)))</f>
        <v/>
      </c>
      <c r="DR22" s="196" t="str" cm="1">
        <f t="array" ref="DR22">IF($B22="","",INDEX(SEAOptionScores_Trans,$B22+MATCH(DR$7,Stages,0)-1,MATCH(DQ$6,SEACats,0)))</f>
        <v/>
      </c>
      <c r="DS22" s="197" t="str">
        <f t="shared" si="32"/>
        <v/>
      </c>
      <c r="DT22" s="196" t="str" cm="1">
        <f t="array" ref="DT22">IF($B22="","",INDEX(SEAOptionScores_Trans,$B22+MATCH(DT$7,Stages,0)-1,MATCH(DT$6,SEACats,0)))</f>
        <v/>
      </c>
      <c r="DU22" s="196" t="str" cm="1">
        <f t="array" ref="DU22">IF($B22="","",INDEX(SEAOptionScores_Trans,$B22+MATCH(DU$7,Stages,0)-1,MATCH(DT$6,SEACats,0)))</f>
        <v/>
      </c>
      <c r="DV22" s="197" t="str">
        <f t="shared" si="33"/>
        <v/>
      </c>
      <c r="DW22" s="196" t="str" cm="1">
        <f t="array" ref="DW22">IF($B22="","",INDEX(SEAOptionScores_Trans,$B22+MATCH(DW$7,Stages,0)-1,MATCH(DW$6,SEACats,0)))</f>
        <v/>
      </c>
      <c r="DX22" s="196" t="str" cm="1">
        <f t="array" ref="DX22">IF($B22="","",INDEX(SEAOptionScores_Trans,$B22+MATCH(DX$7,Stages,0)-1,MATCH(DW$6,SEACats,0)))</f>
        <v/>
      </c>
      <c r="DY22" s="197" t="str">
        <f t="shared" si="34"/>
        <v/>
      </c>
      <c r="EA22" s="156" t="str" cm="1">
        <f t="array" ref="EA22">INDEX(PosEffects_SEA,$A22,MATCH(EA$6,$D$6:$BB$6,0)+2)</f>
        <v/>
      </c>
      <c r="EB22" s="156" t="str" cm="1">
        <f t="array" ref="EB22">INDEX(PosEffects_SEA,$A22,MATCH(EB$6,$D$6:$BB$6,0)+2)</f>
        <v/>
      </c>
      <c r="EC22" s="156" t="str" cm="1">
        <f t="array" ref="EC22">INDEX(PosEffects_SEA,$A22,MATCH(EC$6,$D$6:$BB$6,0)+2)</f>
        <v/>
      </c>
      <c r="ED22" s="156" t="str" cm="1">
        <f t="array" ref="ED22">INDEX(PosEffects_SEA,$A22,MATCH(ED$6,$D$6:$BB$6,0)+2)</f>
        <v/>
      </c>
      <c r="EE22" s="156" t="str" cm="1">
        <f t="array" ref="EE22">INDEX(PosEffects_SEA,$A22,MATCH(EE$6,$D$6:$BB$6,0)+2)</f>
        <v/>
      </c>
      <c r="EF22" s="156" t="str" cm="1">
        <f t="array" ref="EF22">INDEX(PosEffects_SEA,$A22,MATCH(EF$6,$D$6:$BB$6,0)+2)</f>
        <v/>
      </c>
      <c r="EG22" s="156" t="str" cm="1">
        <f t="array" ref="EG22">INDEX(PosEffects_SEA,$A22,MATCH(EG$6,$D$6:$BB$6,0)+2)</f>
        <v/>
      </c>
      <c r="EH22" s="156" t="str" cm="1">
        <f t="array" ref="EH22">INDEX(PosEffects_SEA,$A22,MATCH(EH$6,$D$6:$BB$6,0)+2)</f>
        <v/>
      </c>
      <c r="EI22" s="156" t="str" cm="1">
        <f t="array" ref="EI22">INDEX(PosEffects_SEA,$A22,MATCH(EI$6,$D$6:$BB$6,0)+2)</f>
        <v/>
      </c>
      <c r="EJ22" s="156" t="str" cm="1">
        <f t="array" ref="EJ22">INDEX(PosEffects_SEA,$A22,MATCH(EJ$6,$D$6:$BB$6,0)+2)</f>
        <v/>
      </c>
      <c r="EK22" s="156" t="str" cm="1">
        <f t="array" ref="EK22">INDEX(PosEffects_SEA,$A22,MATCH(EK$6,$D$6:$BB$6,0)+2)</f>
        <v/>
      </c>
      <c r="EL22" s="156" t="str" cm="1">
        <f t="array" ref="EL22">INDEX(PosEffects_SEA,$A22,MATCH(EL$6,$D$6:$BB$6,0)+2)</f>
        <v/>
      </c>
      <c r="EM22" s="156" t="str" cm="1">
        <f t="array" ref="EM22">INDEX(PosEffects_SEA,$A22,MATCH(EM$6,$D$6:$BB$6,0)+2)</f>
        <v/>
      </c>
      <c r="EN22" s="156" t="str" cm="1">
        <f t="array" ref="EN22">INDEX(PosEffects_SEA,$A22,MATCH(EN$6,$D$6:$BB$6,0)+2)</f>
        <v/>
      </c>
      <c r="EO22" s="156" t="str" cm="1">
        <f t="array" ref="EO22">INDEX(PosEffects_SEA,$A22,MATCH(EO$6,$D$6:$BB$6,0)+2)</f>
        <v/>
      </c>
      <c r="EP22" s="156" t="str" cm="1">
        <f t="array" ref="EP22">INDEX(PosEffects_SEA,$A22,MATCH(EP$6,$D$6:$BB$6,0)+2)</f>
        <v/>
      </c>
      <c r="EQ22" s="156" t="str" cm="1">
        <f t="array" ref="EQ22">INDEX(PosEffects_SEA,$A22,MATCH(EQ$6,$D$6:$BB$6,0)+2)</f>
        <v/>
      </c>
      <c r="ES22" s="194" t="str">
        <f t="shared" si="35"/>
        <v/>
      </c>
      <c r="ET22" s="194" t="str">
        <f t="shared" si="35"/>
        <v/>
      </c>
      <c r="EU22" s="194" t="str">
        <f t="shared" si="35"/>
        <v/>
      </c>
      <c r="EV22" s="194" t="str">
        <f t="shared" si="35"/>
        <v/>
      </c>
    </row>
    <row r="23" spans="1:152" x14ac:dyDescent="0.25">
      <c r="A23" s="68">
        <v>16</v>
      </c>
      <c r="B23" s="271" t="str" cm="1">
        <f t="array" ref="B23">IF(A23&gt;NOptions_SEA,"",4*(A23-1)+1)</f>
        <v/>
      </c>
      <c r="C23" s="249" t="str" cm="1">
        <f t="array" ref="C23">IF($B23="","",INDEX(Options_SEA,$B23))</f>
        <v/>
      </c>
      <c r="D23" s="196" t="str" cm="1">
        <f t="array" ref="D23">IF($B23="","",INDEX(SEAOptionScores_Trans,$B23+MATCH(D$7,Stages,0)-1,MATCH(D$6,SEACats,0))-100)</f>
        <v/>
      </c>
      <c r="E23" s="196" t="str" cm="1">
        <f t="array" ref="E23">IF($B23="","",INDEX(SEAOptionScores_Trans,$B23+MATCH(E$7,Stages,0)-1,MATCH(D$6,SEACats,0))-100)</f>
        <v/>
      </c>
      <c r="F23" s="197" t="str">
        <f t="shared" si="0"/>
        <v/>
      </c>
      <c r="G23" s="196" t="str" cm="1">
        <f t="array" ref="G23">IF($B23="","",INDEX(SEAOptionScores_Trans,$B23+MATCH(G$7,Stages,0)-1,MATCH(G$6,SEACats,0))-100)</f>
        <v/>
      </c>
      <c r="H23" s="196" t="str" cm="1">
        <f t="array" ref="H23">IF($B23="","",INDEX(SEAOptionScores_Trans,$B23+MATCH(H$7,Stages,0)-1,MATCH(G$6,SEACats,0))-100)</f>
        <v/>
      </c>
      <c r="I23" s="197" t="str">
        <f t="shared" si="1"/>
        <v/>
      </c>
      <c r="J23" s="196" t="str" cm="1">
        <f t="array" ref="J23">IF($B23="","",INDEX(SEAOptionScores_Trans,$B23+MATCH(J$7,Stages,0)-1,MATCH(J$6,SEACats,0))-100)</f>
        <v/>
      </c>
      <c r="K23" s="196" t="str" cm="1">
        <f t="array" ref="K23">IF($B23="","",INDEX(SEAOptionScores_Trans,$B23+MATCH(K$7,Stages,0)-1,MATCH(J$6,SEACats,0))-100)</f>
        <v/>
      </c>
      <c r="L23" s="197" t="str">
        <f t="shared" si="2"/>
        <v/>
      </c>
      <c r="M23" s="196" t="str" cm="1">
        <f t="array" ref="M23">IF($B23="","",INDEX(SEAOptionScores_Trans,$B23+MATCH(M$7,Stages,0)-1,MATCH(M$6,SEACats,0))-100)</f>
        <v/>
      </c>
      <c r="N23" s="196" t="str" cm="1">
        <f t="array" ref="N23">IF($B23="","",INDEX(SEAOptionScores_Trans,$B23+MATCH(N$7,Stages,0)-1,MATCH(M$6,SEACats,0))-100)</f>
        <v/>
      </c>
      <c r="O23" s="197" t="str">
        <f t="shared" si="3"/>
        <v/>
      </c>
      <c r="P23" s="196" t="str" cm="1">
        <f t="array" ref="P23">IF($B23="","",INDEX(SEAOptionScores_Trans,$B23+MATCH(P$7,Stages,0)-1,MATCH(P$6,SEACats,0))-100)</f>
        <v/>
      </c>
      <c r="Q23" s="196" t="str" cm="1">
        <f t="array" ref="Q23">IF($B23="","",INDEX(SEAOptionScores_Trans,$B23+MATCH(Q$7,Stages,0)-1,MATCH(P$6,SEACats,0))-100)</f>
        <v/>
      </c>
      <c r="R23" s="197" t="str">
        <f t="shared" si="4"/>
        <v/>
      </c>
      <c r="S23" s="196" t="str" cm="1">
        <f t="array" ref="S23">IF($B23="","",INDEX(SEAOptionScores_Trans,$B23+MATCH(S$7,Stages,0)-1,MATCH(S$6,SEACats,0))-100)</f>
        <v/>
      </c>
      <c r="T23" s="196" t="str" cm="1">
        <f t="array" ref="T23">IF($B23="","",INDEX(SEAOptionScores_Trans,$B23+MATCH(T$7,Stages,0)-1,MATCH(S$6,SEACats,0))-100)</f>
        <v/>
      </c>
      <c r="U23" s="197" t="str">
        <f t="shared" si="5"/>
        <v/>
      </c>
      <c r="V23" s="196" t="str" cm="1">
        <f t="array" ref="V23">IF($B23="","",INDEX(SEAOptionScores_Trans,$B23+MATCH(V$7,Stages,0)-1,MATCH(V$6,SEACats,0))-100)</f>
        <v/>
      </c>
      <c r="W23" s="196" t="str" cm="1">
        <f t="array" ref="W23">IF($B23="","",INDEX(SEAOptionScores_Trans,$B23+MATCH(W$7,Stages,0)-1,MATCH(V$6,SEACats,0))-100)</f>
        <v/>
      </c>
      <c r="X23" s="197" t="str">
        <f t="shared" si="6"/>
        <v/>
      </c>
      <c r="Y23" s="196" t="str" cm="1">
        <f t="array" ref="Y23">IF($B23="","",INDEX(SEAOptionScores_Trans,$B23+MATCH(Y$7,Stages,0)-1,MATCH(Y$6,SEACats,0))-100)</f>
        <v/>
      </c>
      <c r="Z23" s="196" t="str" cm="1">
        <f t="array" ref="Z23">IF($B23="","",INDEX(SEAOptionScores_Trans,$B23+MATCH(Z$7,Stages,0)-1,MATCH(Y$6,SEACats,0))-100)</f>
        <v/>
      </c>
      <c r="AA23" s="197" t="str">
        <f t="shared" si="7"/>
        <v/>
      </c>
      <c r="AB23" s="196" t="str" cm="1">
        <f t="array" ref="AB23">IF($B23="","",INDEX(SEAOptionScores_Trans,$B23+MATCH(AB$7,Stages,0)-1,MATCH(AB$6,SEACats,0))-100)</f>
        <v/>
      </c>
      <c r="AC23" s="196" t="str" cm="1">
        <f t="array" ref="AC23">IF($B23="","",INDEX(SEAOptionScores_Trans,$B23+MATCH(AC$7,Stages,0)-1,MATCH(AB$6,SEACats,0))-100)</f>
        <v/>
      </c>
      <c r="AD23" s="197" t="str">
        <f t="shared" si="8"/>
        <v/>
      </c>
      <c r="AE23" s="196" t="str" cm="1">
        <f t="array" ref="AE23">IF($B23="","",INDEX(SEAOptionScores_Trans,$B23+MATCH(AE$7,Stages,0)-1,MATCH(AE$6,SEACats,0))-100)</f>
        <v/>
      </c>
      <c r="AF23" s="196" t="str" cm="1">
        <f t="array" ref="AF23">IF($B23="","",INDEX(SEAOptionScores_Trans,$B23+MATCH(AF$7,Stages,0)-1,MATCH(AE$6,SEACats,0))-100)</f>
        <v/>
      </c>
      <c r="AG23" s="197" t="str">
        <f t="shared" si="9"/>
        <v/>
      </c>
      <c r="AH23" s="196" t="str" cm="1">
        <f t="array" ref="AH23">IF($B23="","",INDEX(SEAOptionScores_Trans,$B23+MATCH(AH$7,Stages,0)-1,MATCH(AH$6,SEACats,0))-100)</f>
        <v/>
      </c>
      <c r="AI23" s="196" t="str" cm="1">
        <f t="array" ref="AI23">IF($B23="","",INDEX(SEAOptionScores_Trans,$B23+MATCH(AI$7,Stages,0)-1,MATCH(AH$6,SEACats,0))-100)</f>
        <v/>
      </c>
      <c r="AJ23" s="197" t="str">
        <f t="shared" si="10"/>
        <v/>
      </c>
      <c r="AK23" s="196" t="str" cm="1">
        <f t="array" ref="AK23">IF($B23="","",INDEX(SEAOptionScores_Trans,$B23+MATCH(AK$7,Stages,0)-1,MATCH(AK$6,SEACats,0))-100)</f>
        <v/>
      </c>
      <c r="AL23" s="196" t="str" cm="1">
        <f t="array" ref="AL23">IF($B23="","",INDEX(SEAOptionScores_Trans,$B23+MATCH(AL$7,Stages,0)-1,MATCH(AK$6,SEACats,0))-100)</f>
        <v/>
      </c>
      <c r="AM23" s="197" t="str">
        <f t="shared" si="11"/>
        <v/>
      </c>
      <c r="AN23" s="196" t="str" cm="1">
        <f t="array" ref="AN23">IF($B23="","",INDEX(SEAOptionScores_Trans,$B23+MATCH(AN$7,Stages,0)-1,MATCH(AN$6,SEACats,0))-100)</f>
        <v/>
      </c>
      <c r="AO23" s="196" t="str" cm="1">
        <f t="array" ref="AO23">IF($B23="","",INDEX(SEAOptionScores_Trans,$B23+MATCH(AO$7,Stages,0)-1,MATCH(AN$6,SEACats,0))-100)</f>
        <v/>
      </c>
      <c r="AP23" s="197" t="str">
        <f t="shared" si="12"/>
        <v/>
      </c>
      <c r="AQ23" s="196" t="str" cm="1">
        <f t="array" ref="AQ23">IF($B23="","",INDEX(SEAOptionScores_Trans,$B23+MATCH(AQ$7,Stages,0)-1,MATCH(AQ$6,SEACats,0))-100)</f>
        <v/>
      </c>
      <c r="AR23" s="196" t="str" cm="1">
        <f t="array" ref="AR23">IF($B23="","",INDEX(SEAOptionScores_Trans,$B23+MATCH(AR$7,Stages,0)-1,MATCH(AQ$6,SEACats,0))-100)</f>
        <v/>
      </c>
      <c r="AS23" s="197" t="str">
        <f t="shared" si="13"/>
        <v/>
      </c>
      <c r="AT23" s="196" t="str" cm="1">
        <f t="array" ref="AT23">IF($B23="","",INDEX(SEAOptionScores_Trans,$B23+MATCH(AT$7,Stages,0)-1,MATCH(AT$6,SEACats,0))-100)</f>
        <v/>
      </c>
      <c r="AU23" s="196" t="str" cm="1">
        <f t="array" ref="AU23">IF($B23="","",INDEX(SEAOptionScores_Trans,$B23+MATCH(AU$7,Stages,0)-1,MATCH(AT$6,SEACats,0))-100)</f>
        <v/>
      </c>
      <c r="AV23" s="197" t="str">
        <f t="shared" si="14"/>
        <v/>
      </c>
      <c r="AW23" s="196" t="str" cm="1">
        <f t="array" ref="AW23">IF($B23="","",INDEX(SEAOptionScores_Trans,$B23+MATCH(AW$7,Stages,0)-1,MATCH(AW$6,SEACats,0))-100)</f>
        <v/>
      </c>
      <c r="AX23" s="196" t="str" cm="1">
        <f t="array" ref="AX23">IF($B23="","",INDEX(SEAOptionScores_Trans,$B23+MATCH(AX$7,Stages,0)-1,MATCH(AW$6,SEACats,0))-100)</f>
        <v/>
      </c>
      <c r="AY23" s="197" t="str">
        <f t="shared" si="15"/>
        <v/>
      </c>
      <c r="AZ23" s="196" t="str" cm="1">
        <f t="array" ref="AZ23">IF($B23="","",INDEX(SEAOptionScores_Trans,$B23+MATCH(AZ$7,Stages,0)-1,MATCH(AZ$6,SEACats,0))-100)</f>
        <v/>
      </c>
      <c r="BA23" s="196" t="str" cm="1">
        <f t="array" ref="BA23">IF($B23="","",INDEX(SEAOptionScores_Trans,$B23+MATCH(BA$7,Stages,0)-1,MATCH(AZ$6,SEACats,0))-100)</f>
        <v/>
      </c>
      <c r="BB23" s="197" t="str">
        <f t="shared" si="16"/>
        <v/>
      </c>
      <c r="BD23" s="156" t="str" cm="1">
        <f t="array" ref="BD23">INDEX(NegEffects_SEA,$A23,MATCH(BD$6,$D$6:$BB$6,0)+2)</f>
        <v/>
      </c>
      <c r="BE23" s="156" t="str" cm="1">
        <f t="array" ref="BE23">INDEX(NegEffects_SEA,$A23,MATCH(BE$6,$D$6:$BB$6,0)+2)</f>
        <v/>
      </c>
      <c r="BF23" s="156" t="str" cm="1">
        <f t="array" ref="BF23">INDEX(NegEffects_SEA,$A23,MATCH(BF$6,$D$6:$BB$6,0)+2)</f>
        <v/>
      </c>
      <c r="BG23" s="156" t="str" cm="1">
        <f t="array" ref="BG23">INDEX(NegEffects_SEA,$A23,MATCH(BG$6,$D$6:$BB$6,0)+2)</f>
        <v/>
      </c>
      <c r="BH23" s="156" t="str" cm="1">
        <f t="array" ref="BH23">INDEX(NegEffects_SEA,$A23,MATCH(BH$6,$D$6:$BB$6,0)+2)</f>
        <v/>
      </c>
      <c r="BI23" s="156" t="str" cm="1">
        <f t="array" ref="BI23">INDEX(NegEffects_SEA,$A23,MATCH(BI$6,$D$6:$BB$6,0)+2)</f>
        <v/>
      </c>
      <c r="BJ23" s="156" t="str" cm="1">
        <f t="array" ref="BJ23">INDEX(NegEffects_SEA,$A23,MATCH(BJ$6,$D$6:$BB$6,0)+2)</f>
        <v/>
      </c>
      <c r="BK23" s="156" t="str" cm="1">
        <f t="array" ref="BK23">INDEX(NegEffects_SEA,$A23,MATCH(BK$6,$D$6:$BB$6,0)+2)</f>
        <v/>
      </c>
      <c r="BL23" s="156" t="str" cm="1">
        <f t="array" ref="BL23">INDEX(NegEffects_SEA,$A23,MATCH(BL$6,$D$6:$BB$6,0)+2)</f>
        <v/>
      </c>
      <c r="BM23" s="156" t="str" cm="1">
        <f t="array" ref="BM23">INDEX(NegEffects_SEA,$A23,MATCH(BM$6,$D$6:$BB$6,0)+2)</f>
        <v/>
      </c>
      <c r="BN23" s="156" t="str" cm="1">
        <f t="array" ref="BN23">INDEX(NegEffects_SEA,$A23,MATCH(BN$6,$D$6:$BB$6,0)+2)</f>
        <v/>
      </c>
      <c r="BO23" s="156" t="str" cm="1">
        <f t="array" ref="BO23">INDEX(NegEffects_SEA,$A23,MATCH(BO$6,$D$6:$BB$6,0)+2)</f>
        <v/>
      </c>
      <c r="BP23" s="156" t="str" cm="1">
        <f t="array" ref="BP23">INDEX(NegEffects_SEA,$A23,MATCH(BP$6,$D$6:$BB$6,0)+2)</f>
        <v/>
      </c>
      <c r="BQ23" s="156" t="str" cm="1">
        <f t="array" ref="BQ23">INDEX(NegEffects_SEA,$A23,MATCH(BQ$6,$D$6:$BB$6,0)+2)</f>
        <v/>
      </c>
      <c r="BR23" s="156" t="str" cm="1">
        <f t="array" ref="BR23">INDEX(NegEffects_SEA,$A23,MATCH(BR$6,$D$6:$BB$6,0)+2)</f>
        <v/>
      </c>
      <c r="BS23" s="156" t="str" cm="1">
        <f t="array" ref="BS23">INDEX(NegEffects_SEA,$A23,MATCH(BS$6,$D$6:$BB$6,0)+2)</f>
        <v/>
      </c>
      <c r="BT23" s="156" t="str" cm="1">
        <f t="array" ref="BT23">INDEX(NegEffects_SEA,$A23,MATCH(BT$6,$D$6:$BB$6,0)+2)</f>
        <v/>
      </c>
      <c r="BV23" s="194" t="str">
        <f t="shared" si="17"/>
        <v/>
      </c>
      <c r="BW23" s="194" t="str">
        <f t="shared" si="17"/>
        <v/>
      </c>
      <c r="BX23" s="194" t="str">
        <f t="shared" si="17"/>
        <v/>
      </c>
      <c r="BY23" s="194" t="str">
        <f t="shared" si="17"/>
        <v/>
      </c>
      <c r="CA23" s="196" t="str" cm="1">
        <f t="array" ref="CA23">IF($B23="","",INDEX(SEAOptionScores_Trans,$B23+MATCH(CA$7,Stages,0)-1,MATCH(CA$6,SEACats,0)))</f>
        <v/>
      </c>
      <c r="CB23" s="196" t="str" cm="1">
        <f t="array" ref="CB23">IF($B23="","",INDEX(SEAOptionScores_Trans,$B23+MATCH(CB$7,Stages,0)-1,MATCH(CA$6,SEACats,0)))</f>
        <v/>
      </c>
      <c r="CC23" s="197" t="str">
        <f t="shared" si="18"/>
        <v/>
      </c>
      <c r="CD23" s="196" t="str" cm="1">
        <f t="array" ref="CD23">IF($B23="","",INDEX(SEAOptionScores_Trans,$B23+MATCH(CD$7,Stages,0)-1,MATCH(CD$6,SEACats,0)))</f>
        <v/>
      </c>
      <c r="CE23" s="196" t="str" cm="1">
        <f t="array" ref="CE23">IF($B23="","",INDEX(SEAOptionScores_Trans,$B23+MATCH(CE$7,Stages,0)-1,MATCH(CD$6,SEACats,0)))</f>
        <v/>
      </c>
      <c r="CF23" s="197" t="str">
        <f t="shared" si="19"/>
        <v/>
      </c>
      <c r="CG23" s="196" t="str" cm="1">
        <f t="array" ref="CG23">IF($B23="","",INDEX(SEAOptionScores_Trans,$B23+MATCH(CG$7,Stages,0)-1,MATCH(CG$6,SEACats,0)))</f>
        <v/>
      </c>
      <c r="CH23" s="196" t="str" cm="1">
        <f t="array" ref="CH23">IF($B23="","",INDEX(SEAOptionScores_Trans,$B23+MATCH(CH$7,Stages,0)-1,MATCH(CG$6,SEACats,0)))</f>
        <v/>
      </c>
      <c r="CI23" s="197" t="str">
        <f t="shared" si="20"/>
        <v/>
      </c>
      <c r="CJ23" s="196" t="str" cm="1">
        <f t="array" ref="CJ23">IF($B23="","",INDEX(SEAOptionScores_Trans,$B23+MATCH(CJ$7,Stages,0)-1,MATCH(CJ$6,SEACats,0)))</f>
        <v/>
      </c>
      <c r="CK23" s="196" t="str" cm="1">
        <f t="array" ref="CK23">IF($B23="","",INDEX(SEAOptionScores_Trans,$B23+MATCH(CK$7,Stages,0)-1,MATCH(CJ$6,SEACats,0)))</f>
        <v/>
      </c>
      <c r="CL23" s="197" t="str">
        <f t="shared" si="21"/>
        <v/>
      </c>
      <c r="CM23" s="196" t="str" cm="1">
        <f t="array" ref="CM23">IF($B23="","",INDEX(SEAOptionScores_Trans,$B23+MATCH(CM$7,Stages,0)-1,MATCH(CM$6,SEACats,0)))</f>
        <v/>
      </c>
      <c r="CN23" s="196" t="str" cm="1">
        <f t="array" ref="CN23">IF($B23="","",INDEX(SEAOptionScores_Trans,$B23+MATCH(CN$7,Stages,0)-1,MATCH(CM$6,SEACats,0)))</f>
        <v/>
      </c>
      <c r="CO23" s="197" t="str">
        <f t="shared" si="22"/>
        <v/>
      </c>
      <c r="CP23" s="196" t="str" cm="1">
        <f t="array" ref="CP23">IF($B23="","",INDEX(SEAOptionScores_Trans,$B23+MATCH(CP$7,Stages,0)-1,MATCH(CP$6,SEACats,0)))</f>
        <v/>
      </c>
      <c r="CQ23" s="196" t="str" cm="1">
        <f t="array" ref="CQ23">IF($B23="","",INDEX(SEAOptionScores_Trans,$B23+MATCH(CQ$7,Stages,0)-1,MATCH(CP$6,SEACats,0)))</f>
        <v/>
      </c>
      <c r="CR23" s="197" t="str">
        <f t="shared" si="23"/>
        <v/>
      </c>
      <c r="CS23" s="196" t="str" cm="1">
        <f t="array" ref="CS23">IF($B23="","",INDEX(SEAOptionScores_Trans,$B23+MATCH(CS$7,Stages,0)-1,MATCH(CS$6,SEACats,0)))</f>
        <v/>
      </c>
      <c r="CT23" s="196" t="str" cm="1">
        <f t="array" ref="CT23">IF($B23="","",INDEX(SEAOptionScores_Trans,$B23+MATCH(CT$7,Stages,0)-1,MATCH(CS$6,SEACats,0)))</f>
        <v/>
      </c>
      <c r="CU23" s="197" t="str">
        <f t="shared" si="24"/>
        <v/>
      </c>
      <c r="CV23" s="196" t="str" cm="1">
        <f t="array" ref="CV23">IF($B23="","",INDEX(SEAOptionScores_Trans,$B23+MATCH(CV$7,Stages,0)-1,MATCH(CV$6,SEACats,0)))</f>
        <v/>
      </c>
      <c r="CW23" s="196" t="str" cm="1">
        <f t="array" ref="CW23">IF($B23="","",INDEX(SEAOptionScores_Trans,$B23+MATCH(CW$7,Stages,0)-1,MATCH(CV$6,SEACats,0)))</f>
        <v/>
      </c>
      <c r="CX23" s="197" t="str">
        <f t="shared" si="25"/>
        <v/>
      </c>
      <c r="CY23" s="196" t="str" cm="1">
        <f t="array" ref="CY23">IF($B23="","",INDEX(SEAOptionScores_Trans,$B23+MATCH(CY$7,Stages,0)-1,MATCH(CY$6,SEACats,0)))</f>
        <v/>
      </c>
      <c r="CZ23" s="196" t="str" cm="1">
        <f t="array" ref="CZ23">IF($B23="","",INDEX(SEAOptionScores_Trans,$B23+MATCH(CZ$7,Stages,0)-1,MATCH(CY$6,SEACats,0)))</f>
        <v/>
      </c>
      <c r="DA23" s="197" t="str">
        <f t="shared" si="26"/>
        <v/>
      </c>
      <c r="DB23" s="196" t="str" cm="1">
        <f t="array" ref="DB23">IF($B23="","",INDEX(SEAOptionScores_Trans,$B23+MATCH(DB$7,Stages,0)-1,MATCH(DB$6,SEACats,0)))</f>
        <v/>
      </c>
      <c r="DC23" s="196" t="str" cm="1">
        <f t="array" ref="DC23">IF($B23="","",INDEX(SEAOptionScores_Trans,$B23+MATCH(DC$7,Stages,0)-1,MATCH(DB$6,SEACats,0)))</f>
        <v/>
      </c>
      <c r="DD23" s="197" t="str">
        <f t="shared" si="27"/>
        <v/>
      </c>
      <c r="DE23" s="196" t="str" cm="1">
        <f t="array" ref="DE23">IF($B23="","",INDEX(SEAOptionScores_Trans,$B23+MATCH(DE$7,Stages,0)-1,MATCH(DE$6,SEACats,0)))</f>
        <v/>
      </c>
      <c r="DF23" s="196" t="str" cm="1">
        <f t="array" ref="DF23">IF($B23="","",INDEX(SEAOptionScores_Trans,$B23+MATCH(DF$7,Stages,0)-1,MATCH(DE$6,SEACats,0)))</f>
        <v/>
      </c>
      <c r="DG23" s="197" t="str">
        <f t="shared" si="28"/>
        <v/>
      </c>
      <c r="DH23" s="196" t="str" cm="1">
        <f t="array" ref="DH23">IF($B23="","",INDEX(SEAOptionScores_Trans,$B23+MATCH(DH$7,Stages,0)-1,MATCH(DH$6,SEACats,0)))</f>
        <v/>
      </c>
      <c r="DI23" s="196" t="str" cm="1">
        <f t="array" ref="DI23">IF($B23="","",INDEX(SEAOptionScores_Trans,$B23+MATCH(DI$7,Stages,0)-1,MATCH(DH$6,SEACats,0)))</f>
        <v/>
      </c>
      <c r="DJ23" s="197" t="str">
        <f t="shared" si="29"/>
        <v/>
      </c>
      <c r="DK23" s="196" t="str" cm="1">
        <f t="array" ref="DK23">IF($B23="","",INDEX(SEAOptionScores_Trans,$B23+MATCH(DK$7,Stages,0)-1,MATCH(DK$6,SEACats,0)))</f>
        <v/>
      </c>
      <c r="DL23" s="196" t="str" cm="1">
        <f t="array" ref="DL23">IF($B23="","",INDEX(SEAOptionScores_Trans,$B23+MATCH(DL$7,Stages,0)-1,MATCH(DK$6,SEACats,0)))</f>
        <v/>
      </c>
      <c r="DM23" s="197" t="str">
        <f t="shared" si="30"/>
        <v/>
      </c>
      <c r="DN23" s="196" t="str" cm="1">
        <f t="array" ref="DN23">IF($B23="","",INDEX(SEAOptionScores_Trans,$B23+MATCH(DN$7,Stages,0)-1,MATCH(DN$6,SEACats,0)))</f>
        <v/>
      </c>
      <c r="DO23" s="196" t="str" cm="1">
        <f t="array" ref="DO23">IF($B23="","",INDEX(SEAOptionScores_Trans,$B23+MATCH(DO$7,Stages,0)-1,MATCH(DN$6,SEACats,0)))</f>
        <v/>
      </c>
      <c r="DP23" s="197" t="str">
        <f t="shared" si="31"/>
        <v/>
      </c>
      <c r="DQ23" s="196" t="str" cm="1">
        <f t="array" ref="DQ23">IF($B23="","",INDEX(SEAOptionScores_Trans,$B23+MATCH(DQ$7,Stages,0)-1,MATCH(DQ$6,SEACats,0)))</f>
        <v/>
      </c>
      <c r="DR23" s="196" t="str" cm="1">
        <f t="array" ref="DR23">IF($B23="","",INDEX(SEAOptionScores_Trans,$B23+MATCH(DR$7,Stages,0)-1,MATCH(DQ$6,SEACats,0)))</f>
        <v/>
      </c>
      <c r="DS23" s="197" t="str">
        <f t="shared" si="32"/>
        <v/>
      </c>
      <c r="DT23" s="196" t="str" cm="1">
        <f t="array" ref="DT23">IF($B23="","",INDEX(SEAOptionScores_Trans,$B23+MATCH(DT$7,Stages,0)-1,MATCH(DT$6,SEACats,0)))</f>
        <v/>
      </c>
      <c r="DU23" s="196" t="str" cm="1">
        <f t="array" ref="DU23">IF($B23="","",INDEX(SEAOptionScores_Trans,$B23+MATCH(DU$7,Stages,0)-1,MATCH(DT$6,SEACats,0)))</f>
        <v/>
      </c>
      <c r="DV23" s="197" t="str">
        <f t="shared" si="33"/>
        <v/>
      </c>
      <c r="DW23" s="196" t="str" cm="1">
        <f t="array" ref="DW23">IF($B23="","",INDEX(SEAOptionScores_Trans,$B23+MATCH(DW$7,Stages,0)-1,MATCH(DW$6,SEACats,0)))</f>
        <v/>
      </c>
      <c r="DX23" s="196" t="str" cm="1">
        <f t="array" ref="DX23">IF($B23="","",INDEX(SEAOptionScores_Trans,$B23+MATCH(DX$7,Stages,0)-1,MATCH(DW$6,SEACats,0)))</f>
        <v/>
      </c>
      <c r="DY23" s="197" t="str">
        <f t="shared" si="34"/>
        <v/>
      </c>
      <c r="EA23" s="156" t="str" cm="1">
        <f t="array" ref="EA23">INDEX(PosEffects_SEA,$A23,MATCH(EA$6,$D$6:$BB$6,0)+2)</f>
        <v/>
      </c>
      <c r="EB23" s="156" t="str" cm="1">
        <f t="array" ref="EB23">INDEX(PosEffects_SEA,$A23,MATCH(EB$6,$D$6:$BB$6,0)+2)</f>
        <v/>
      </c>
      <c r="EC23" s="156" t="str" cm="1">
        <f t="array" ref="EC23">INDEX(PosEffects_SEA,$A23,MATCH(EC$6,$D$6:$BB$6,0)+2)</f>
        <v/>
      </c>
      <c r="ED23" s="156" t="str" cm="1">
        <f t="array" ref="ED23">INDEX(PosEffects_SEA,$A23,MATCH(ED$6,$D$6:$BB$6,0)+2)</f>
        <v/>
      </c>
      <c r="EE23" s="156" t="str" cm="1">
        <f t="array" ref="EE23">INDEX(PosEffects_SEA,$A23,MATCH(EE$6,$D$6:$BB$6,0)+2)</f>
        <v/>
      </c>
      <c r="EF23" s="156" t="str" cm="1">
        <f t="array" ref="EF23">INDEX(PosEffects_SEA,$A23,MATCH(EF$6,$D$6:$BB$6,0)+2)</f>
        <v/>
      </c>
      <c r="EG23" s="156" t="str" cm="1">
        <f t="array" ref="EG23">INDEX(PosEffects_SEA,$A23,MATCH(EG$6,$D$6:$BB$6,0)+2)</f>
        <v/>
      </c>
      <c r="EH23" s="156" t="str" cm="1">
        <f t="array" ref="EH23">INDEX(PosEffects_SEA,$A23,MATCH(EH$6,$D$6:$BB$6,0)+2)</f>
        <v/>
      </c>
      <c r="EI23" s="156" t="str" cm="1">
        <f t="array" ref="EI23">INDEX(PosEffects_SEA,$A23,MATCH(EI$6,$D$6:$BB$6,0)+2)</f>
        <v/>
      </c>
      <c r="EJ23" s="156" t="str" cm="1">
        <f t="array" ref="EJ23">INDEX(PosEffects_SEA,$A23,MATCH(EJ$6,$D$6:$BB$6,0)+2)</f>
        <v/>
      </c>
      <c r="EK23" s="156" t="str" cm="1">
        <f t="array" ref="EK23">INDEX(PosEffects_SEA,$A23,MATCH(EK$6,$D$6:$BB$6,0)+2)</f>
        <v/>
      </c>
      <c r="EL23" s="156" t="str" cm="1">
        <f t="array" ref="EL23">INDEX(PosEffects_SEA,$A23,MATCH(EL$6,$D$6:$BB$6,0)+2)</f>
        <v/>
      </c>
      <c r="EM23" s="156" t="str" cm="1">
        <f t="array" ref="EM23">INDEX(PosEffects_SEA,$A23,MATCH(EM$6,$D$6:$BB$6,0)+2)</f>
        <v/>
      </c>
      <c r="EN23" s="156" t="str" cm="1">
        <f t="array" ref="EN23">INDEX(PosEffects_SEA,$A23,MATCH(EN$6,$D$6:$BB$6,0)+2)</f>
        <v/>
      </c>
      <c r="EO23" s="156" t="str" cm="1">
        <f t="array" ref="EO23">INDEX(PosEffects_SEA,$A23,MATCH(EO$6,$D$6:$BB$6,0)+2)</f>
        <v/>
      </c>
      <c r="EP23" s="156" t="str" cm="1">
        <f t="array" ref="EP23">INDEX(PosEffects_SEA,$A23,MATCH(EP$6,$D$6:$BB$6,0)+2)</f>
        <v/>
      </c>
      <c r="EQ23" s="156" t="str" cm="1">
        <f t="array" ref="EQ23">INDEX(PosEffects_SEA,$A23,MATCH(EQ$6,$D$6:$BB$6,0)+2)</f>
        <v/>
      </c>
      <c r="ES23" s="194" t="str">
        <f t="shared" si="35"/>
        <v/>
      </c>
      <c r="ET23" s="194" t="str">
        <f t="shared" si="35"/>
        <v/>
      </c>
      <c r="EU23" s="194" t="str">
        <f t="shared" si="35"/>
        <v/>
      </c>
      <c r="EV23" s="194" t="str">
        <f t="shared" si="35"/>
        <v/>
      </c>
    </row>
    <row r="24" spans="1:152" x14ac:dyDescent="0.25">
      <c r="A24" s="68">
        <v>17</v>
      </c>
      <c r="B24" s="271" t="str" cm="1">
        <f t="array" ref="B24">IF(A24&gt;NOptions_SEA,"",4*(A24-1)+1)</f>
        <v/>
      </c>
      <c r="C24" s="249" t="str" cm="1">
        <f t="array" ref="C24">IF($B24="","",INDEX(Options_SEA,$B24))</f>
        <v/>
      </c>
      <c r="D24" s="196" t="str" cm="1">
        <f t="array" ref="D24">IF($B24="","",INDEX(SEAOptionScores_Trans,$B24+MATCH(D$7,Stages,0)-1,MATCH(D$6,SEACats,0))-100)</f>
        <v/>
      </c>
      <c r="E24" s="196" t="str" cm="1">
        <f t="array" ref="E24">IF($B24="","",INDEX(SEAOptionScores_Trans,$B24+MATCH(E$7,Stages,0)-1,MATCH(D$6,SEACats,0))-100)</f>
        <v/>
      </c>
      <c r="F24" s="197" t="str">
        <f t="shared" si="0"/>
        <v/>
      </c>
      <c r="G24" s="196" t="str" cm="1">
        <f t="array" ref="G24">IF($B24="","",INDEX(SEAOptionScores_Trans,$B24+MATCH(G$7,Stages,0)-1,MATCH(G$6,SEACats,0))-100)</f>
        <v/>
      </c>
      <c r="H24" s="196" t="str" cm="1">
        <f t="array" ref="H24">IF($B24="","",INDEX(SEAOptionScores_Trans,$B24+MATCH(H$7,Stages,0)-1,MATCH(G$6,SEACats,0))-100)</f>
        <v/>
      </c>
      <c r="I24" s="197" t="str">
        <f t="shared" si="1"/>
        <v/>
      </c>
      <c r="J24" s="196" t="str" cm="1">
        <f t="array" ref="J24">IF($B24="","",INDEX(SEAOptionScores_Trans,$B24+MATCH(J$7,Stages,0)-1,MATCH(J$6,SEACats,0))-100)</f>
        <v/>
      </c>
      <c r="K24" s="196" t="str" cm="1">
        <f t="array" ref="K24">IF($B24="","",INDEX(SEAOptionScores_Trans,$B24+MATCH(K$7,Stages,0)-1,MATCH(J$6,SEACats,0))-100)</f>
        <v/>
      </c>
      <c r="L24" s="197" t="str">
        <f t="shared" si="2"/>
        <v/>
      </c>
      <c r="M24" s="196" t="str" cm="1">
        <f t="array" ref="M24">IF($B24="","",INDEX(SEAOptionScores_Trans,$B24+MATCH(M$7,Stages,0)-1,MATCH(M$6,SEACats,0))-100)</f>
        <v/>
      </c>
      <c r="N24" s="196" t="str" cm="1">
        <f t="array" ref="N24">IF($B24="","",INDEX(SEAOptionScores_Trans,$B24+MATCH(N$7,Stages,0)-1,MATCH(M$6,SEACats,0))-100)</f>
        <v/>
      </c>
      <c r="O24" s="197" t="str">
        <f t="shared" si="3"/>
        <v/>
      </c>
      <c r="P24" s="196" t="str" cm="1">
        <f t="array" ref="P24">IF($B24="","",INDEX(SEAOptionScores_Trans,$B24+MATCH(P$7,Stages,0)-1,MATCH(P$6,SEACats,0))-100)</f>
        <v/>
      </c>
      <c r="Q24" s="196" t="str" cm="1">
        <f t="array" ref="Q24">IF($B24="","",INDEX(SEAOptionScores_Trans,$B24+MATCH(Q$7,Stages,0)-1,MATCH(P$6,SEACats,0))-100)</f>
        <v/>
      </c>
      <c r="R24" s="197" t="str">
        <f t="shared" si="4"/>
        <v/>
      </c>
      <c r="S24" s="196" t="str" cm="1">
        <f t="array" ref="S24">IF($B24="","",INDEX(SEAOptionScores_Trans,$B24+MATCH(S$7,Stages,0)-1,MATCH(S$6,SEACats,0))-100)</f>
        <v/>
      </c>
      <c r="T24" s="196" t="str" cm="1">
        <f t="array" ref="T24">IF($B24="","",INDEX(SEAOptionScores_Trans,$B24+MATCH(T$7,Stages,0)-1,MATCH(S$6,SEACats,0))-100)</f>
        <v/>
      </c>
      <c r="U24" s="197" t="str">
        <f t="shared" si="5"/>
        <v/>
      </c>
      <c r="V24" s="196" t="str" cm="1">
        <f t="array" ref="V24">IF($B24="","",INDEX(SEAOptionScores_Trans,$B24+MATCH(V$7,Stages,0)-1,MATCH(V$6,SEACats,0))-100)</f>
        <v/>
      </c>
      <c r="W24" s="196" t="str" cm="1">
        <f t="array" ref="W24">IF($B24="","",INDEX(SEAOptionScores_Trans,$B24+MATCH(W$7,Stages,0)-1,MATCH(V$6,SEACats,0))-100)</f>
        <v/>
      </c>
      <c r="X24" s="197" t="str">
        <f t="shared" si="6"/>
        <v/>
      </c>
      <c r="Y24" s="196" t="str" cm="1">
        <f t="array" ref="Y24">IF($B24="","",INDEX(SEAOptionScores_Trans,$B24+MATCH(Y$7,Stages,0)-1,MATCH(Y$6,SEACats,0))-100)</f>
        <v/>
      </c>
      <c r="Z24" s="196" t="str" cm="1">
        <f t="array" ref="Z24">IF($B24="","",INDEX(SEAOptionScores_Trans,$B24+MATCH(Z$7,Stages,0)-1,MATCH(Y$6,SEACats,0))-100)</f>
        <v/>
      </c>
      <c r="AA24" s="197" t="str">
        <f t="shared" si="7"/>
        <v/>
      </c>
      <c r="AB24" s="196" t="str" cm="1">
        <f t="array" ref="AB24">IF($B24="","",INDEX(SEAOptionScores_Trans,$B24+MATCH(AB$7,Stages,0)-1,MATCH(AB$6,SEACats,0))-100)</f>
        <v/>
      </c>
      <c r="AC24" s="196" t="str" cm="1">
        <f t="array" ref="AC24">IF($B24="","",INDEX(SEAOptionScores_Trans,$B24+MATCH(AC$7,Stages,0)-1,MATCH(AB$6,SEACats,0))-100)</f>
        <v/>
      </c>
      <c r="AD24" s="197" t="str">
        <f t="shared" si="8"/>
        <v/>
      </c>
      <c r="AE24" s="196" t="str" cm="1">
        <f t="array" ref="AE24">IF($B24="","",INDEX(SEAOptionScores_Trans,$B24+MATCH(AE$7,Stages,0)-1,MATCH(AE$6,SEACats,0))-100)</f>
        <v/>
      </c>
      <c r="AF24" s="196" t="str" cm="1">
        <f t="array" ref="AF24">IF($B24="","",INDEX(SEAOptionScores_Trans,$B24+MATCH(AF$7,Stages,0)-1,MATCH(AE$6,SEACats,0))-100)</f>
        <v/>
      </c>
      <c r="AG24" s="197" t="str">
        <f t="shared" si="9"/>
        <v/>
      </c>
      <c r="AH24" s="196" t="str" cm="1">
        <f t="array" ref="AH24">IF($B24="","",INDEX(SEAOptionScores_Trans,$B24+MATCH(AH$7,Stages,0)-1,MATCH(AH$6,SEACats,0))-100)</f>
        <v/>
      </c>
      <c r="AI24" s="196" t="str" cm="1">
        <f t="array" ref="AI24">IF($B24="","",INDEX(SEAOptionScores_Trans,$B24+MATCH(AI$7,Stages,0)-1,MATCH(AH$6,SEACats,0))-100)</f>
        <v/>
      </c>
      <c r="AJ24" s="197" t="str">
        <f t="shared" si="10"/>
        <v/>
      </c>
      <c r="AK24" s="196" t="str" cm="1">
        <f t="array" ref="AK24">IF($B24="","",INDEX(SEAOptionScores_Trans,$B24+MATCH(AK$7,Stages,0)-1,MATCH(AK$6,SEACats,0))-100)</f>
        <v/>
      </c>
      <c r="AL24" s="196" t="str" cm="1">
        <f t="array" ref="AL24">IF($B24="","",INDEX(SEAOptionScores_Trans,$B24+MATCH(AL$7,Stages,0)-1,MATCH(AK$6,SEACats,0))-100)</f>
        <v/>
      </c>
      <c r="AM24" s="197" t="str">
        <f t="shared" si="11"/>
        <v/>
      </c>
      <c r="AN24" s="196" t="str" cm="1">
        <f t="array" ref="AN24">IF($B24="","",INDEX(SEAOptionScores_Trans,$B24+MATCH(AN$7,Stages,0)-1,MATCH(AN$6,SEACats,0))-100)</f>
        <v/>
      </c>
      <c r="AO24" s="196" t="str" cm="1">
        <f t="array" ref="AO24">IF($B24="","",INDEX(SEAOptionScores_Trans,$B24+MATCH(AO$7,Stages,0)-1,MATCH(AN$6,SEACats,0))-100)</f>
        <v/>
      </c>
      <c r="AP24" s="197" t="str">
        <f t="shared" si="12"/>
        <v/>
      </c>
      <c r="AQ24" s="196" t="str" cm="1">
        <f t="array" ref="AQ24">IF($B24="","",INDEX(SEAOptionScores_Trans,$B24+MATCH(AQ$7,Stages,0)-1,MATCH(AQ$6,SEACats,0))-100)</f>
        <v/>
      </c>
      <c r="AR24" s="196" t="str" cm="1">
        <f t="array" ref="AR24">IF($B24="","",INDEX(SEAOptionScores_Trans,$B24+MATCH(AR$7,Stages,0)-1,MATCH(AQ$6,SEACats,0))-100)</f>
        <v/>
      </c>
      <c r="AS24" s="197" t="str">
        <f t="shared" si="13"/>
        <v/>
      </c>
      <c r="AT24" s="196" t="str" cm="1">
        <f t="array" ref="AT24">IF($B24="","",INDEX(SEAOptionScores_Trans,$B24+MATCH(AT$7,Stages,0)-1,MATCH(AT$6,SEACats,0))-100)</f>
        <v/>
      </c>
      <c r="AU24" s="196" t="str" cm="1">
        <f t="array" ref="AU24">IF($B24="","",INDEX(SEAOptionScores_Trans,$B24+MATCH(AU$7,Stages,0)-1,MATCH(AT$6,SEACats,0))-100)</f>
        <v/>
      </c>
      <c r="AV24" s="197" t="str">
        <f t="shared" si="14"/>
        <v/>
      </c>
      <c r="AW24" s="196" t="str" cm="1">
        <f t="array" ref="AW24">IF($B24="","",INDEX(SEAOptionScores_Trans,$B24+MATCH(AW$7,Stages,0)-1,MATCH(AW$6,SEACats,0))-100)</f>
        <v/>
      </c>
      <c r="AX24" s="196" t="str" cm="1">
        <f t="array" ref="AX24">IF($B24="","",INDEX(SEAOptionScores_Trans,$B24+MATCH(AX$7,Stages,0)-1,MATCH(AW$6,SEACats,0))-100)</f>
        <v/>
      </c>
      <c r="AY24" s="197" t="str">
        <f t="shared" si="15"/>
        <v/>
      </c>
      <c r="AZ24" s="196" t="str" cm="1">
        <f t="array" ref="AZ24">IF($B24="","",INDEX(SEAOptionScores_Trans,$B24+MATCH(AZ$7,Stages,0)-1,MATCH(AZ$6,SEACats,0))-100)</f>
        <v/>
      </c>
      <c r="BA24" s="196" t="str" cm="1">
        <f t="array" ref="BA24">IF($B24="","",INDEX(SEAOptionScores_Trans,$B24+MATCH(BA$7,Stages,0)-1,MATCH(AZ$6,SEACats,0))-100)</f>
        <v/>
      </c>
      <c r="BB24" s="197" t="str">
        <f t="shared" si="16"/>
        <v/>
      </c>
      <c r="BD24" s="156" t="str" cm="1">
        <f t="array" ref="BD24">INDEX(NegEffects_SEA,$A24,MATCH(BD$6,$D$6:$BB$6,0)+2)</f>
        <v/>
      </c>
      <c r="BE24" s="156" t="str" cm="1">
        <f t="array" ref="BE24">INDEX(NegEffects_SEA,$A24,MATCH(BE$6,$D$6:$BB$6,0)+2)</f>
        <v/>
      </c>
      <c r="BF24" s="156" t="str" cm="1">
        <f t="array" ref="BF24">INDEX(NegEffects_SEA,$A24,MATCH(BF$6,$D$6:$BB$6,0)+2)</f>
        <v/>
      </c>
      <c r="BG24" s="156" t="str" cm="1">
        <f t="array" ref="BG24">INDEX(NegEffects_SEA,$A24,MATCH(BG$6,$D$6:$BB$6,0)+2)</f>
        <v/>
      </c>
      <c r="BH24" s="156" t="str" cm="1">
        <f t="array" ref="BH24">INDEX(NegEffects_SEA,$A24,MATCH(BH$6,$D$6:$BB$6,0)+2)</f>
        <v/>
      </c>
      <c r="BI24" s="156" t="str" cm="1">
        <f t="array" ref="BI24">INDEX(NegEffects_SEA,$A24,MATCH(BI$6,$D$6:$BB$6,0)+2)</f>
        <v/>
      </c>
      <c r="BJ24" s="156" t="str" cm="1">
        <f t="array" ref="BJ24">INDEX(NegEffects_SEA,$A24,MATCH(BJ$6,$D$6:$BB$6,0)+2)</f>
        <v/>
      </c>
      <c r="BK24" s="156" t="str" cm="1">
        <f t="array" ref="BK24">INDEX(NegEffects_SEA,$A24,MATCH(BK$6,$D$6:$BB$6,0)+2)</f>
        <v/>
      </c>
      <c r="BL24" s="156" t="str" cm="1">
        <f t="array" ref="BL24">INDEX(NegEffects_SEA,$A24,MATCH(BL$6,$D$6:$BB$6,0)+2)</f>
        <v/>
      </c>
      <c r="BM24" s="156" t="str" cm="1">
        <f t="array" ref="BM24">INDEX(NegEffects_SEA,$A24,MATCH(BM$6,$D$6:$BB$6,0)+2)</f>
        <v/>
      </c>
      <c r="BN24" s="156" t="str" cm="1">
        <f t="array" ref="BN24">INDEX(NegEffects_SEA,$A24,MATCH(BN$6,$D$6:$BB$6,0)+2)</f>
        <v/>
      </c>
      <c r="BO24" s="156" t="str" cm="1">
        <f t="array" ref="BO24">INDEX(NegEffects_SEA,$A24,MATCH(BO$6,$D$6:$BB$6,0)+2)</f>
        <v/>
      </c>
      <c r="BP24" s="156" t="str" cm="1">
        <f t="array" ref="BP24">INDEX(NegEffects_SEA,$A24,MATCH(BP$6,$D$6:$BB$6,0)+2)</f>
        <v/>
      </c>
      <c r="BQ24" s="156" t="str" cm="1">
        <f t="array" ref="BQ24">INDEX(NegEffects_SEA,$A24,MATCH(BQ$6,$D$6:$BB$6,0)+2)</f>
        <v/>
      </c>
      <c r="BR24" s="156" t="str" cm="1">
        <f t="array" ref="BR24">INDEX(NegEffects_SEA,$A24,MATCH(BR$6,$D$6:$BB$6,0)+2)</f>
        <v/>
      </c>
      <c r="BS24" s="156" t="str" cm="1">
        <f t="array" ref="BS24">INDEX(NegEffects_SEA,$A24,MATCH(BS$6,$D$6:$BB$6,0)+2)</f>
        <v/>
      </c>
      <c r="BT24" s="156" t="str" cm="1">
        <f t="array" ref="BT24">INDEX(NegEffects_SEA,$A24,MATCH(BT$6,$D$6:$BB$6,0)+2)</f>
        <v/>
      </c>
      <c r="BV24" s="194" t="str">
        <f t="shared" si="17"/>
        <v/>
      </c>
      <c r="BW24" s="194" t="str">
        <f t="shared" si="17"/>
        <v/>
      </c>
      <c r="BX24" s="194" t="str">
        <f t="shared" si="17"/>
        <v/>
      </c>
      <c r="BY24" s="194" t="str">
        <f t="shared" si="17"/>
        <v/>
      </c>
      <c r="CA24" s="196" t="str" cm="1">
        <f t="array" ref="CA24">IF($B24="","",INDEX(SEAOptionScores_Trans,$B24+MATCH(CA$7,Stages,0)-1,MATCH(CA$6,SEACats,0)))</f>
        <v/>
      </c>
      <c r="CB24" s="196" t="str" cm="1">
        <f t="array" ref="CB24">IF($B24="","",INDEX(SEAOptionScores_Trans,$B24+MATCH(CB$7,Stages,0)-1,MATCH(CA$6,SEACats,0)))</f>
        <v/>
      </c>
      <c r="CC24" s="197" t="str">
        <f t="shared" si="18"/>
        <v/>
      </c>
      <c r="CD24" s="196" t="str" cm="1">
        <f t="array" ref="CD24">IF($B24="","",INDEX(SEAOptionScores_Trans,$B24+MATCH(CD$7,Stages,0)-1,MATCH(CD$6,SEACats,0)))</f>
        <v/>
      </c>
      <c r="CE24" s="196" t="str" cm="1">
        <f t="array" ref="CE24">IF($B24="","",INDEX(SEAOptionScores_Trans,$B24+MATCH(CE$7,Stages,0)-1,MATCH(CD$6,SEACats,0)))</f>
        <v/>
      </c>
      <c r="CF24" s="197" t="str">
        <f t="shared" si="19"/>
        <v/>
      </c>
      <c r="CG24" s="196" t="str" cm="1">
        <f t="array" ref="CG24">IF($B24="","",INDEX(SEAOptionScores_Trans,$B24+MATCH(CG$7,Stages,0)-1,MATCH(CG$6,SEACats,0)))</f>
        <v/>
      </c>
      <c r="CH24" s="196" t="str" cm="1">
        <f t="array" ref="CH24">IF($B24="","",INDEX(SEAOptionScores_Trans,$B24+MATCH(CH$7,Stages,0)-1,MATCH(CG$6,SEACats,0)))</f>
        <v/>
      </c>
      <c r="CI24" s="197" t="str">
        <f t="shared" si="20"/>
        <v/>
      </c>
      <c r="CJ24" s="196" t="str" cm="1">
        <f t="array" ref="CJ24">IF($B24="","",INDEX(SEAOptionScores_Trans,$B24+MATCH(CJ$7,Stages,0)-1,MATCH(CJ$6,SEACats,0)))</f>
        <v/>
      </c>
      <c r="CK24" s="196" t="str" cm="1">
        <f t="array" ref="CK24">IF($B24="","",INDEX(SEAOptionScores_Trans,$B24+MATCH(CK$7,Stages,0)-1,MATCH(CJ$6,SEACats,0)))</f>
        <v/>
      </c>
      <c r="CL24" s="197" t="str">
        <f t="shared" si="21"/>
        <v/>
      </c>
      <c r="CM24" s="196" t="str" cm="1">
        <f t="array" ref="CM24">IF($B24="","",INDEX(SEAOptionScores_Trans,$B24+MATCH(CM$7,Stages,0)-1,MATCH(CM$6,SEACats,0)))</f>
        <v/>
      </c>
      <c r="CN24" s="196" t="str" cm="1">
        <f t="array" ref="CN24">IF($B24="","",INDEX(SEAOptionScores_Trans,$B24+MATCH(CN$7,Stages,0)-1,MATCH(CM$6,SEACats,0)))</f>
        <v/>
      </c>
      <c r="CO24" s="197" t="str">
        <f t="shared" si="22"/>
        <v/>
      </c>
      <c r="CP24" s="196" t="str" cm="1">
        <f t="array" ref="CP24">IF($B24="","",INDEX(SEAOptionScores_Trans,$B24+MATCH(CP$7,Stages,0)-1,MATCH(CP$6,SEACats,0)))</f>
        <v/>
      </c>
      <c r="CQ24" s="196" t="str" cm="1">
        <f t="array" ref="CQ24">IF($B24="","",INDEX(SEAOptionScores_Trans,$B24+MATCH(CQ$7,Stages,0)-1,MATCH(CP$6,SEACats,0)))</f>
        <v/>
      </c>
      <c r="CR24" s="197" t="str">
        <f t="shared" si="23"/>
        <v/>
      </c>
      <c r="CS24" s="196" t="str" cm="1">
        <f t="array" ref="CS24">IF($B24="","",INDEX(SEAOptionScores_Trans,$B24+MATCH(CS$7,Stages,0)-1,MATCH(CS$6,SEACats,0)))</f>
        <v/>
      </c>
      <c r="CT24" s="196" t="str" cm="1">
        <f t="array" ref="CT24">IF($B24="","",INDEX(SEAOptionScores_Trans,$B24+MATCH(CT$7,Stages,0)-1,MATCH(CS$6,SEACats,0)))</f>
        <v/>
      </c>
      <c r="CU24" s="197" t="str">
        <f t="shared" si="24"/>
        <v/>
      </c>
      <c r="CV24" s="196" t="str" cm="1">
        <f t="array" ref="CV24">IF($B24="","",INDEX(SEAOptionScores_Trans,$B24+MATCH(CV$7,Stages,0)-1,MATCH(CV$6,SEACats,0)))</f>
        <v/>
      </c>
      <c r="CW24" s="196" t="str" cm="1">
        <f t="array" ref="CW24">IF($B24="","",INDEX(SEAOptionScores_Trans,$B24+MATCH(CW$7,Stages,0)-1,MATCH(CV$6,SEACats,0)))</f>
        <v/>
      </c>
      <c r="CX24" s="197" t="str">
        <f t="shared" si="25"/>
        <v/>
      </c>
      <c r="CY24" s="196" t="str" cm="1">
        <f t="array" ref="CY24">IF($B24="","",INDEX(SEAOptionScores_Trans,$B24+MATCH(CY$7,Stages,0)-1,MATCH(CY$6,SEACats,0)))</f>
        <v/>
      </c>
      <c r="CZ24" s="196" t="str" cm="1">
        <f t="array" ref="CZ24">IF($B24="","",INDEX(SEAOptionScores_Trans,$B24+MATCH(CZ$7,Stages,0)-1,MATCH(CY$6,SEACats,0)))</f>
        <v/>
      </c>
      <c r="DA24" s="197" t="str">
        <f t="shared" si="26"/>
        <v/>
      </c>
      <c r="DB24" s="196" t="str" cm="1">
        <f t="array" ref="DB24">IF($B24="","",INDEX(SEAOptionScores_Trans,$B24+MATCH(DB$7,Stages,0)-1,MATCH(DB$6,SEACats,0)))</f>
        <v/>
      </c>
      <c r="DC24" s="196" t="str" cm="1">
        <f t="array" ref="DC24">IF($B24="","",INDEX(SEAOptionScores_Trans,$B24+MATCH(DC$7,Stages,0)-1,MATCH(DB$6,SEACats,0)))</f>
        <v/>
      </c>
      <c r="DD24" s="197" t="str">
        <f t="shared" si="27"/>
        <v/>
      </c>
      <c r="DE24" s="196" t="str" cm="1">
        <f t="array" ref="DE24">IF($B24="","",INDEX(SEAOptionScores_Trans,$B24+MATCH(DE$7,Stages,0)-1,MATCH(DE$6,SEACats,0)))</f>
        <v/>
      </c>
      <c r="DF24" s="196" t="str" cm="1">
        <f t="array" ref="DF24">IF($B24="","",INDEX(SEAOptionScores_Trans,$B24+MATCH(DF$7,Stages,0)-1,MATCH(DE$6,SEACats,0)))</f>
        <v/>
      </c>
      <c r="DG24" s="197" t="str">
        <f t="shared" si="28"/>
        <v/>
      </c>
      <c r="DH24" s="196" t="str" cm="1">
        <f t="array" ref="DH24">IF($B24="","",INDEX(SEAOptionScores_Trans,$B24+MATCH(DH$7,Stages,0)-1,MATCH(DH$6,SEACats,0)))</f>
        <v/>
      </c>
      <c r="DI24" s="196" t="str" cm="1">
        <f t="array" ref="DI24">IF($B24="","",INDEX(SEAOptionScores_Trans,$B24+MATCH(DI$7,Stages,0)-1,MATCH(DH$6,SEACats,0)))</f>
        <v/>
      </c>
      <c r="DJ24" s="197" t="str">
        <f t="shared" si="29"/>
        <v/>
      </c>
      <c r="DK24" s="196" t="str" cm="1">
        <f t="array" ref="DK24">IF($B24="","",INDEX(SEAOptionScores_Trans,$B24+MATCH(DK$7,Stages,0)-1,MATCH(DK$6,SEACats,0)))</f>
        <v/>
      </c>
      <c r="DL24" s="196" t="str" cm="1">
        <f t="array" ref="DL24">IF($B24="","",INDEX(SEAOptionScores_Trans,$B24+MATCH(DL$7,Stages,0)-1,MATCH(DK$6,SEACats,0)))</f>
        <v/>
      </c>
      <c r="DM24" s="197" t="str">
        <f t="shared" si="30"/>
        <v/>
      </c>
      <c r="DN24" s="196" t="str" cm="1">
        <f t="array" ref="DN24">IF($B24="","",INDEX(SEAOptionScores_Trans,$B24+MATCH(DN$7,Stages,0)-1,MATCH(DN$6,SEACats,0)))</f>
        <v/>
      </c>
      <c r="DO24" s="196" t="str" cm="1">
        <f t="array" ref="DO24">IF($B24="","",INDEX(SEAOptionScores_Trans,$B24+MATCH(DO$7,Stages,0)-1,MATCH(DN$6,SEACats,0)))</f>
        <v/>
      </c>
      <c r="DP24" s="197" t="str">
        <f t="shared" si="31"/>
        <v/>
      </c>
      <c r="DQ24" s="196" t="str" cm="1">
        <f t="array" ref="DQ24">IF($B24="","",INDEX(SEAOptionScores_Trans,$B24+MATCH(DQ$7,Stages,0)-1,MATCH(DQ$6,SEACats,0)))</f>
        <v/>
      </c>
      <c r="DR24" s="196" t="str" cm="1">
        <f t="array" ref="DR24">IF($B24="","",INDEX(SEAOptionScores_Trans,$B24+MATCH(DR$7,Stages,0)-1,MATCH(DQ$6,SEACats,0)))</f>
        <v/>
      </c>
      <c r="DS24" s="197" t="str">
        <f t="shared" si="32"/>
        <v/>
      </c>
      <c r="DT24" s="196" t="str" cm="1">
        <f t="array" ref="DT24">IF($B24="","",INDEX(SEAOptionScores_Trans,$B24+MATCH(DT$7,Stages,0)-1,MATCH(DT$6,SEACats,0)))</f>
        <v/>
      </c>
      <c r="DU24" s="196" t="str" cm="1">
        <f t="array" ref="DU24">IF($B24="","",INDEX(SEAOptionScores_Trans,$B24+MATCH(DU$7,Stages,0)-1,MATCH(DT$6,SEACats,0)))</f>
        <v/>
      </c>
      <c r="DV24" s="197" t="str">
        <f t="shared" si="33"/>
        <v/>
      </c>
      <c r="DW24" s="196" t="str" cm="1">
        <f t="array" ref="DW24">IF($B24="","",INDEX(SEAOptionScores_Trans,$B24+MATCH(DW$7,Stages,0)-1,MATCH(DW$6,SEACats,0)))</f>
        <v/>
      </c>
      <c r="DX24" s="196" t="str" cm="1">
        <f t="array" ref="DX24">IF($B24="","",INDEX(SEAOptionScores_Trans,$B24+MATCH(DX$7,Stages,0)-1,MATCH(DW$6,SEACats,0)))</f>
        <v/>
      </c>
      <c r="DY24" s="197" t="str">
        <f t="shared" si="34"/>
        <v/>
      </c>
      <c r="EA24" s="156" t="str" cm="1">
        <f t="array" ref="EA24">INDEX(PosEffects_SEA,$A24,MATCH(EA$6,$D$6:$BB$6,0)+2)</f>
        <v/>
      </c>
      <c r="EB24" s="156" t="str" cm="1">
        <f t="array" ref="EB24">INDEX(PosEffects_SEA,$A24,MATCH(EB$6,$D$6:$BB$6,0)+2)</f>
        <v/>
      </c>
      <c r="EC24" s="156" t="str" cm="1">
        <f t="array" ref="EC24">INDEX(PosEffects_SEA,$A24,MATCH(EC$6,$D$6:$BB$6,0)+2)</f>
        <v/>
      </c>
      <c r="ED24" s="156" t="str" cm="1">
        <f t="array" ref="ED24">INDEX(PosEffects_SEA,$A24,MATCH(ED$6,$D$6:$BB$6,0)+2)</f>
        <v/>
      </c>
      <c r="EE24" s="156" t="str" cm="1">
        <f t="array" ref="EE24">INDEX(PosEffects_SEA,$A24,MATCH(EE$6,$D$6:$BB$6,0)+2)</f>
        <v/>
      </c>
      <c r="EF24" s="156" t="str" cm="1">
        <f t="array" ref="EF24">INDEX(PosEffects_SEA,$A24,MATCH(EF$6,$D$6:$BB$6,0)+2)</f>
        <v/>
      </c>
      <c r="EG24" s="156" t="str" cm="1">
        <f t="array" ref="EG24">INDEX(PosEffects_SEA,$A24,MATCH(EG$6,$D$6:$BB$6,0)+2)</f>
        <v/>
      </c>
      <c r="EH24" s="156" t="str" cm="1">
        <f t="array" ref="EH24">INDEX(PosEffects_SEA,$A24,MATCH(EH$6,$D$6:$BB$6,0)+2)</f>
        <v/>
      </c>
      <c r="EI24" s="156" t="str" cm="1">
        <f t="array" ref="EI24">INDEX(PosEffects_SEA,$A24,MATCH(EI$6,$D$6:$BB$6,0)+2)</f>
        <v/>
      </c>
      <c r="EJ24" s="156" t="str" cm="1">
        <f t="array" ref="EJ24">INDEX(PosEffects_SEA,$A24,MATCH(EJ$6,$D$6:$BB$6,0)+2)</f>
        <v/>
      </c>
      <c r="EK24" s="156" t="str" cm="1">
        <f t="array" ref="EK24">INDEX(PosEffects_SEA,$A24,MATCH(EK$6,$D$6:$BB$6,0)+2)</f>
        <v/>
      </c>
      <c r="EL24" s="156" t="str" cm="1">
        <f t="array" ref="EL24">INDEX(PosEffects_SEA,$A24,MATCH(EL$6,$D$6:$BB$6,0)+2)</f>
        <v/>
      </c>
      <c r="EM24" s="156" t="str" cm="1">
        <f t="array" ref="EM24">INDEX(PosEffects_SEA,$A24,MATCH(EM$6,$D$6:$BB$6,0)+2)</f>
        <v/>
      </c>
      <c r="EN24" s="156" t="str" cm="1">
        <f t="array" ref="EN24">INDEX(PosEffects_SEA,$A24,MATCH(EN$6,$D$6:$BB$6,0)+2)</f>
        <v/>
      </c>
      <c r="EO24" s="156" t="str" cm="1">
        <f t="array" ref="EO24">INDEX(PosEffects_SEA,$A24,MATCH(EO$6,$D$6:$BB$6,0)+2)</f>
        <v/>
      </c>
      <c r="EP24" s="156" t="str" cm="1">
        <f t="array" ref="EP24">INDEX(PosEffects_SEA,$A24,MATCH(EP$6,$D$6:$BB$6,0)+2)</f>
        <v/>
      </c>
      <c r="EQ24" s="156" t="str" cm="1">
        <f t="array" ref="EQ24">INDEX(PosEffects_SEA,$A24,MATCH(EQ$6,$D$6:$BB$6,0)+2)</f>
        <v/>
      </c>
      <c r="ES24" s="194" t="str">
        <f t="shared" si="35"/>
        <v/>
      </c>
      <c r="ET24" s="194" t="str">
        <f t="shared" si="35"/>
        <v/>
      </c>
      <c r="EU24" s="194" t="str">
        <f t="shared" si="35"/>
        <v/>
      </c>
      <c r="EV24" s="194" t="str">
        <f t="shared" si="35"/>
        <v/>
      </c>
    </row>
    <row r="25" spans="1:152" x14ac:dyDescent="0.25">
      <c r="A25" s="68">
        <v>18</v>
      </c>
      <c r="B25" s="271" t="str" cm="1">
        <f t="array" ref="B25">IF(A25&gt;NOptions_SEA,"",4*(A25-1)+1)</f>
        <v/>
      </c>
      <c r="C25" s="249" t="str" cm="1">
        <f t="array" ref="C25">IF($B25="","",INDEX(Options_SEA,$B25))</f>
        <v/>
      </c>
      <c r="D25" s="196" t="str" cm="1">
        <f t="array" ref="D25">IF($B25="","",INDEX(SEAOptionScores_Trans,$B25+MATCH(D$7,Stages,0)-1,MATCH(D$6,SEACats,0))-100)</f>
        <v/>
      </c>
      <c r="E25" s="196" t="str" cm="1">
        <f t="array" ref="E25">IF($B25="","",INDEX(SEAOptionScores_Trans,$B25+MATCH(E$7,Stages,0)-1,MATCH(D$6,SEACats,0))-100)</f>
        <v/>
      </c>
      <c r="F25" s="197" t="str">
        <f t="shared" si="0"/>
        <v/>
      </c>
      <c r="G25" s="196" t="str" cm="1">
        <f t="array" ref="G25">IF($B25="","",INDEX(SEAOptionScores_Trans,$B25+MATCH(G$7,Stages,0)-1,MATCH(G$6,SEACats,0))-100)</f>
        <v/>
      </c>
      <c r="H25" s="196" t="str" cm="1">
        <f t="array" ref="H25">IF($B25="","",INDEX(SEAOptionScores_Trans,$B25+MATCH(H$7,Stages,0)-1,MATCH(G$6,SEACats,0))-100)</f>
        <v/>
      </c>
      <c r="I25" s="197" t="str">
        <f t="shared" si="1"/>
        <v/>
      </c>
      <c r="J25" s="196" t="str" cm="1">
        <f t="array" ref="J25">IF($B25="","",INDEX(SEAOptionScores_Trans,$B25+MATCH(J$7,Stages,0)-1,MATCH(J$6,SEACats,0))-100)</f>
        <v/>
      </c>
      <c r="K25" s="196" t="str" cm="1">
        <f t="array" ref="K25">IF($B25="","",INDEX(SEAOptionScores_Trans,$B25+MATCH(K$7,Stages,0)-1,MATCH(J$6,SEACats,0))-100)</f>
        <v/>
      </c>
      <c r="L25" s="197" t="str">
        <f t="shared" si="2"/>
        <v/>
      </c>
      <c r="M25" s="196" t="str" cm="1">
        <f t="array" ref="M25">IF($B25="","",INDEX(SEAOptionScores_Trans,$B25+MATCH(M$7,Stages,0)-1,MATCH(M$6,SEACats,0))-100)</f>
        <v/>
      </c>
      <c r="N25" s="196" t="str" cm="1">
        <f t="array" ref="N25">IF($B25="","",INDEX(SEAOptionScores_Trans,$B25+MATCH(N$7,Stages,0)-1,MATCH(M$6,SEACats,0))-100)</f>
        <v/>
      </c>
      <c r="O25" s="197" t="str">
        <f t="shared" si="3"/>
        <v/>
      </c>
      <c r="P25" s="196" t="str" cm="1">
        <f t="array" ref="P25">IF($B25="","",INDEX(SEAOptionScores_Trans,$B25+MATCH(P$7,Stages,0)-1,MATCH(P$6,SEACats,0))-100)</f>
        <v/>
      </c>
      <c r="Q25" s="196" t="str" cm="1">
        <f t="array" ref="Q25">IF($B25="","",INDEX(SEAOptionScores_Trans,$B25+MATCH(Q$7,Stages,0)-1,MATCH(P$6,SEACats,0))-100)</f>
        <v/>
      </c>
      <c r="R25" s="197" t="str">
        <f t="shared" si="4"/>
        <v/>
      </c>
      <c r="S25" s="196" t="str" cm="1">
        <f t="array" ref="S25">IF($B25="","",INDEX(SEAOptionScores_Trans,$B25+MATCH(S$7,Stages,0)-1,MATCH(S$6,SEACats,0))-100)</f>
        <v/>
      </c>
      <c r="T25" s="196" t="str" cm="1">
        <f t="array" ref="T25">IF($B25="","",INDEX(SEAOptionScores_Trans,$B25+MATCH(T$7,Stages,0)-1,MATCH(S$6,SEACats,0))-100)</f>
        <v/>
      </c>
      <c r="U25" s="197" t="str">
        <f t="shared" si="5"/>
        <v/>
      </c>
      <c r="V25" s="196" t="str" cm="1">
        <f t="array" ref="V25">IF($B25="","",INDEX(SEAOptionScores_Trans,$B25+MATCH(V$7,Stages,0)-1,MATCH(V$6,SEACats,0))-100)</f>
        <v/>
      </c>
      <c r="W25" s="196" t="str" cm="1">
        <f t="array" ref="W25">IF($B25="","",INDEX(SEAOptionScores_Trans,$B25+MATCH(W$7,Stages,0)-1,MATCH(V$6,SEACats,0))-100)</f>
        <v/>
      </c>
      <c r="X25" s="197" t="str">
        <f t="shared" si="6"/>
        <v/>
      </c>
      <c r="Y25" s="196" t="str" cm="1">
        <f t="array" ref="Y25">IF($B25="","",INDEX(SEAOptionScores_Trans,$B25+MATCH(Y$7,Stages,0)-1,MATCH(Y$6,SEACats,0))-100)</f>
        <v/>
      </c>
      <c r="Z25" s="196" t="str" cm="1">
        <f t="array" ref="Z25">IF($B25="","",INDEX(SEAOptionScores_Trans,$B25+MATCH(Z$7,Stages,0)-1,MATCH(Y$6,SEACats,0))-100)</f>
        <v/>
      </c>
      <c r="AA25" s="197" t="str">
        <f t="shared" si="7"/>
        <v/>
      </c>
      <c r="AB25" s="196" t="str" cm="1">
        <f t="array" ref="AB25">IF($B25="","",INDEX(SEAOptionScores_Trans,$B25+MATCH(AB$7,Stages,0)-1,MATCH(AB$6,SEACats,0))-100)</f>
        <v/>
      </c>
      <c r="AC25" s="196" t="str" cm="1">
        <f t="array" ref="AC25">IF($B25="","",INDEX(SEAOptionScores_Trans,$B25+MATCH(AC$7,Stages,0)-1,MATCH(AB$6,SEACats,0))-100)</f>
        <v/>
      </c>
      <c r="AD25" s="197" t="str">
        <f t="shared" si="8"/>
        <v/>
      </c>
      <c r="AE25" s="196" t="str" cm="1">
        <f t="array" ref="AE25">IF($B25="","",INDEX(SEAOptionScores_Trans,$B25+MATCH(AE$7,Stages,0)-1,MATCH(AE$6,SEACats,0))-100)</f>
        <v/>
      </c>
      <c r="AF25" s="196" t="str" cm="1">
        <f t="array" ref="AF25">IF($B25="","",INDEX(SEAOptionScores_Trans,$B25+MATCH(AF$7,Stages,0)-1,MATCH(AE$6,SEACats,0))-100)</f>
        <v/>
      </c>
      <c r="AG25" s="197" t="str">
        <f t="shared" si="9"/>
        <v/>
      </c>
      <c r="AH25" s="196" t="str" cm="1">
        <f t="array" ref="AH25">IF($B25="","",INDEX(SEAOptionScores_Trans,$B25+MATCH(AH$7,Stages,0)-1,MATCH(AH$6,SEACats,0))-100)</f>
        <v/>
      </c>
      <c r="AI25" s="196" t="str" cm="1">
        <f t="array" ref="AI25">IF($B25="","",INDEX(SEAOptionScores_Trans,$B25+MATCH(AI$7,Stages,0)-1,MATCH(AH$6,SEACats,0))-100)</f>
        <v/>
      </c>
      <c r="AJ25" s="197" t="str">
        <f t="shared" si="10"/>
        <v/>
      </c>
      <c r="AK25" s="196" t="str" cm="1">
        <f t="array" ref="AK25">IF($B25="","",INDEX(SEAOptionScores_Trans,$B25+MATCH(AK$7,Stages,0)-1,MATCH(AK$6,SEACats,0))-100)</f>
        <v/>
      </c>
      <c r="AL25" s="196" t="str" cm="1">
        <f t="array" ref="AL25">IF($B25="","",INDEX(SEAOptionScores_Trans,$B25+MATCH(AL$7,Stages,0)-1,MATCH(AK$6,SEACats,0))-100)</f>
        <v/>
      </c>
      <c r="AM25" s="197" t="str">
        <f t="shared" si="11"/>
        <v/>
      </c>
      <c r="AN25" s="196" t="str" cm="1">
        <f t="array" ref="AN25">IF($B25="","",INDEX(SEAOptionScores_Trans,$B25+MATCH(AN$7,Stages,0)-1,MATCH(AN$6,SEACats,0))-100)</f>
        <v/>
      </c>
      <c r="AO25" s="196" t="str" cm="1">
        <f t="array" ref="AO25">IF($B25="","",INDEX(SEAOptionScores_Trans,$B25+MATCH(AO$7,Stages,0)-1,MATCH(AN$6,SEACats,0))-100)</f>
        <v/>
      </c>
      <c r="AP25" s="197" t="str">
        <f t="shared" si="12"/>
        <v/>
      </c>
      <c r="AQ25" s="196" t="str" cm="1">
        <f t="array" ref="AQ25">IF($B25="","",INDEX(SEAOptionScores_Trans,$B25+MATCH(AQ$7,Stages,0)-1,MATCH(AQ$6,SEACats,0))-100)</f>
        <v/>
      </c>
      <c r="AR25" s="196" t="str" cm="1">
        <f t="array" ref="AR25">IF($B25="","",INDEX(SEAOptionScores_Trans,$B25+MATCH(AR$7,Stages,0)-1,MATCH(AQ$6,SEACats,0))-100)</f>
        <v/>
      </c>
      <c r="AS25" s="197" t="str">
        <f t="shared" si="13"/>
        <v/>
      </c>
      <c r="AT25" s="196" t="str" cm="1">
        <f t="array" ref="AT25">IF($B25="","",INDEX(SEAOptionScores_Trans,$B25+MATCH(AT$7,Stages,0)-1,MATCH(AT$6,SEACats,0))-100)</f>
        <v/>
      </c>
      <c r="AU25" s="196" t="str" cm="1">
        <f t="array" ref="AU25">IF($B25="","",INDEX(SEAOptionScores_Trans,$B25+MATCH(AU$7,Stages,0)-1,MATCH(AT$6,SEACats,0))-100)</f>
        <v/>
      </c>
      <c r="AV25" s="197" t="str">
        <f t="shared" si="14"/>
        <v/>
      </c>
      <c r="AW25" s="196" t="str" cm="1">
        <f t="array" ref="AW25">IF($B25="","",INDEX(SEAOptionScores_Trans,$B25+MATCH(AW$7,Stages,0)-1,MATCH(AW$6,SEACats,0))-100)</f>
        <v/>
      </c>
      <c r="AX25" s="196" t="str" cm="1">
        <f t="array" ref="AX25">IF($B25="","",INDEX(SEAOptionScores_Trans,$B25+MATCH(AX$7,Stages,0)-1,MATCH(AW$6,SEACats,0))-100)</f>
        <v/>
      </c>
      <c r="AY25" s="197" t="str">
        <f t="shared" si="15"/>
        <v/>
      </c>
      <c r="AZ25" s="196" t="str" cm="1">
        <f t="array" ref="AZ25">IF($B25="","",INDEX(SEAOptionScores_Trans,$B25+MATCH(AZ$7,Stages,0)-1,MATCH(AZ$6,SEACats,0))-100)</f>
        <v/>
      </c>
      <c r="BA25" s="196" t="str" cm="1">
        <f t="array" ref="BA25">IF($B25="","",INDEX(SEAOptionScores_Trans,$B25+MATCH(BA$7,Stages,0)-1,MATCH(AZ$6,SEACats,0))-100)</f>
        <v/>
      </c>
      <c r="BB25" s="197" t="str">
        <f t="shared" si="16"/>
        <v/>
      </c>
      <c r="BD25" s="156" t="str" cm="1">
        <f t="array" ref="BD25">INDEX(NegEffects_SEA,$A25,MATCH(BD$6,$D$6:$BB$6,0)+2)</f>
        <v/>
      </c>
      <c r="BE25" s="156" t="str" cm="1">
        <f t="array" ref="BE25">INDEX(NegEffects_SEA,$A25,MATCH(BE$6,$D$6:$BB$6,0)+2)</f>
        <v/>
      </c>
      <c r="BF25" s="156" t="str" cm="1">
        <f t="array" ref="BF25">INDEX(NegEffects_SEA,$A25,MATCH(BF$6,$D$6:$BB$6,0)+2)</f>
        <v/>
      </c>
      <c r="BG25" s="156" t="str" cm="1">
        <f t="array" ref="BG25">INDEX(NegEffects_SEA,$A25,MATCH(BG$6,$D$6:$BB$6,0)+2)</f>
        <v/>
      </c>
      <c r="BH25" s="156" t="str" cm="1">
        <f t="array" ref="BH25">INDEX(NegEffects_SEA,$A25,MATCH(BH$6,$D$6:$BB$6,0)+2)</f>
        <v/>
      </c>
      <c r="BI25" s="156" t="str" cm="1">
        <f t="array" ref="BI25">INDEX(NegEffects_SEA,$A25,MATCH(BI$6,$D$6:$BB$6,0)+2)</f>
        <v/>
      </c>
      <c r="BJ25" s="156" t="str" cm="1">
        <f t="array" ref="BJ25">INDEX(NegEffects_SEA,$A25,MATCH(BJ$6,$D$6:$BB$6,0)+2)</f>
        <v/>
      </c>
      <c r="BK25" s="156" t="str" cm="1">
        <f t="array" ref="BK25">INDEX(NegEffects_SEA,$A25,MATCH(BK$6,$D$6:$BB$6,0)+2)</f>
        <v/>
      </c>
      <c r="BL25" s="156" t="str" cm="1">
        <f t="array" ref="BL25">INDEX(NegEffects_SEA,$A25,MATCH(BL$6,$D$6:$BB$6,0)+2)</f>
        <v/>
      </c>
      <c r="BM25" s="156" t="str" cm="1">
        <f t="array" ref="BM25">INDEX(NegEffects_SEA,$A25,MATCH(BM$6,$D$6:$BB$6,0)+2)</f>
        <v/>
      </c>
      <c r="BN25" s="156" t="str" cm="1">
        <f t="array" ref="BN25">INDEX(NegEffects_SEA,$A25,MATCH(BN$6,$D$6:$BB$6,0)+2)</f>
        <v/>
      </c>
      <c r="BO25" s="156" t="str" cm="1">
        <f t="array" ref="BO25">INDEX(NegEffects_SEA,$A25,MATCH(BO$6,$D$6:$BB$6,0)+2)</f>
        <v/>
      </c>
      <c r="BP25" s="156" t="str" cm="1">
        <f t="array" ref="BP25">INDEX(NegEffects_SEA,$A25,MATCH(BP$6,$D$6:$BB$6,0)+2)</f>
        <v/>
      </c>
      <c r="BQ25" s="156" t="str" cm="1">
        <f t="array" ref="BQ25">INDEX(NegEffects_SEA,$A25,MATCH(BQ$6,$D$6:$BB$6,0)+2)</f>
        <v/>
      </c>
      <c r="BR25" s="156" t="str" cm="1">
        <f t="array" ref="BR25">INDEX(NegEffects_SEA,$A25,MATCH(BR$6,$D$6:$BB$6,0)+2)</f>
        <v/>
      </c>
      <c r="BS25" s="156" t="str" cm="1">
        <f t="array" ref="BS25">INDEX(NegEffects_SEA,$A25,MATCH(BS$6,$D$6:$BB$6,0)+2)</f>
        <v/>
      </c>
      <c r="BT25" s="156" t="str" cm="1">
        <f t="array" ref="BT25">INDEX(NegEffects_SEA,$A25,MATCH(BT$6,$D$6:$BB$6,0)+2)</f>
        <v/>
      </c>
      <c r="BV25" s="194" t="str">
        <f t="shared" si="17"/>
        <v/>
      </c>
      <c r="BW25" s="194" t="str">
        <f t="shared" si="17"/>
        <v/>
      </c>
      <c r="BX25" s="194" t="str">
        <f t="shared" si="17"/>
        <v/>
      </c>
      <c r="BY25" s="194" t="str">
        <f t="shared" si="17"/>
        <v/>
      </c>
      <c r="CA25" s="196" t="str" cm="1">
        <f t="array" ref="CA25">IF($B25="","",INDEX(SEAOptionScores_Trans,$B25+MATCH(CA$7,Stages,0)-1,MATCH(CA$6,SEACats,0)))</f>
        <v/>
      </c>
      <c r="CB25" s="196" t="str" cm="1">
        <f t="array" ref="CB25">IF($B25="","",INDEX(SEAOptionScores_Trans,$B25+MATCH(CB$7,Stages,0)-1,MATCH(CA$6,SEACats,0)))</f>
        <v/>
      </c>
      <c r="CC25" s="197" t="str">
        <f t="shared" si="18"/>
        <v/>
      </c>
      <c r="CD25" s="196" t="str" cm="1">
        <f t="array" ref="CD25">IF($B25="","",INDEX(SEAOptionScores_Trans,$B25+MATCH(CD$7,Stages,0)-1,MATCH(CD$6,SEACats,0)))</f>
        <v/>
      </c>
      <c r="CE25" s="196" t="str" cm="1">
        <f t="array" ref="CE25">IF($B25="","",INDEX(SEAOptionScores_Trans,$B25+MATCH(CE$7,Stages,0)-1,MATCH(CD$6,SEACats,0)))</f>
        <v/>
      </c>
      <c r="CF25" s="197" t="str">
        <f t="shared" si="19"/>
        <v/>
      </c>
      <c r="CG25" s="196" t="str" cm="1">
        <f t="array" ref="CG25">IF($B25="","",INDEX(SEAOptionScores_Trans,$B25+MATCH(CG$7,Stages,0)-1,MATCH(CG$6,SEACats,0)))</f>
        <v/>
      </c>
      <c r="CH25" s="196" t="str" cm="1">
        <f t="array" ref="CH25">IF($B25="","",INDEX(SEAOptionScores_Trans,$B25+MATCH(CH$7,Stages,0)-1,MATCH(CG$6,SEACats,0)))</f>
        <v/>
      </c>
      <c r="CI25" s="197" t="str">
        <f t="shared" si="20"/>
        <v/>
      </c>
      <c r="CJ25" s="196" t="str" cm="1">
        <f t="array" ref="CJ25">IF($B25="","",INDEX(SEAOptionScores_Trans,$B25+MATCH(CJ$7,Stages,0)-1,MATCH(CJ$6,SEACats,0)))</f>
        <v/>
      </c>
      <c r="CK25" s="196" t="str" cm="1">
        <f t="array" ref="CK25">IF($B25="","",INDEX(SEAOptionScores_Trans,$B25+MATCH(CK$7,Stages,0)-1,MATCH(CJ$6,SEACats,0)))</f>
        <v/>
      </c>
      <c r="CL25" s="197" t="str">
        <f t="shared" si="21"/>
        <v/>
      </c>
      <c r="CM25" s="196" t="str" cm="1">
        <f t="array" ref="CM25">IF($B25="","",INDEX(SEAOptionScores_Trans,$B25+MATCH(CM$7,Stages,0)-1,MATCH(CM$6,SEACats,0)))</f>
        <v/>
      </c>
      <c r="CN25" s="196" t="str" cm="1">
        <f t="array" ref="CN25">IF($B25="","",INDEX(SEAOptionScores_Trans,$B25+MATCH(CN$7,Stages,0)-1,MATCH(CM$6,SEACats,0)))</f>
        <v/>
      </c>
      <c r="CO25" s="197" t="str">
        <f t="shared" si="22"/>
        <v/>
      </c>
      <c r="CP25" s="196" t="str" cm="1">
        <f t="array" ref="CP25">IF($B25="","",INDEX(SEAOptionScores_Trans,$B25+MATCH(CP$7,Stages,0)-1,MATCH(CP$6,SEACats,0)))</f>
        <v/>
      </c>
      <c r="CQ25" s="196" t="str" cm="1">
        <f t="array" ref="CQ25">IF($B25="","",INDEX(SEAOptionScores_Trans,$B25+MATCH(CQ$7,Stages,0)-1,MATCH(CP$6,SEACats,0)))</f>
        <v/>
      </c>
      <c r="CR25" s="197" t="str">
        <f t="shared" si="23"/>
        <v/>
      </c>
      <c r="CS25" s="196" t="str" cm="1">
        <f t="array" ref="CS25">IF($B25="","",INDEX(SEAOptionScores_Trans,$B25+MATCH(CS$7,Stages,0)-1,MATCH(CS$6,SEACats,0)))</f>
        <v/>
      </c>
      <c r="CT25" s="196" t="str" cm="1">
        <f t="array" ref="CT25">IF($B25="","",INDEX(SEAOptionScores_Trans,$B25+MATCH(CT$7,Stages,0)-1,MATCH(CS$6,SEACats,0)))</f>
        <v/>
      </c>
      <c r="CU25" s="197" t="str">
        <f t="shared" si="24"/>
        <v/>
      </c>
      <c r="CV25" s="196" t="str" cm="1">
        <f t="array" ref="CV25">IF($B25="","",INDEX(SEAOptionScores_Trans,$B25+MATCH(CV$7,Stages,0)-1,MATCH(CV$6,SEACats,0)))</f>
        <v/>
      </c>
      <c r="CW25" s="196" t="str" cm="1">
        <f t="array" ref="CW25">IF($B25="","",INDEX(SEAOptionScores_Trans,$B25+MATCH(CW$7,Stages,0)-1,MATCH(CV$6,SEACats,0)))</f>
        <v/>
      </c>
      <c r="CX25" s="197" t="str">
        <f t="shared" si="25"/>
        <v/>
      </c>
      <c r="CY25" s="196" t="str" cm="1">
        <f t="array" ref="CY25">IF($B25="","",INDEX(SEAOptionScores_Trans,$B25+MATCH(CY$7,Stages,0)-1,MATCH(CY$6,SEACats,0)))</f>
        <v/>
      </c>
      <c r="CZ25" s="196" t="str" cm="1">
        <f t="array" ref="CZ25">IF($B25="","",INDEX(SEAOptionScores_Trans,$B25+MATCH(CZ$7,Stages,0)-1,MATCH(CY$6,SEACats,0)))</f>
        <v/>
      </c>
      <c r="DA25" s="197" t="str">
        <f t="shared" si="26"/>
        <v/>
      </c>
      <c r="DB25" s="196" t="str" cm="1">
        <f t="array" ref="DB25">IF($B25="","",INDEX(SEAOptionScores_Trans,$B25+MATCH(DB$7,Stages,0)-1,MATCH(DB$6,SEACats,0)))</f>
        <v/>
      </c>
      <c r="DC25" s="196" t="str" cm="1">
        <f t="array" ref="DC25">IF($B25="","",INDEX(SEAOptionScores_Trans,$B25+MATCH(DC$7,Stages,0)-1,MATCH(DB$6,SEACats,0)))</f>
        <v/>
      </c>
      <c r="DD25" s="197" t="str">
        <f t="shared" si="27"/>
        <v/>
      </c>
      <c r="DE25" s="196" t="str" cm="1">
        <f t="array" ref="DE25">IF($B25="","",INDEX(SEAOptionScores_Trans,$B25+MATCH(DE$7,Stages,0)-1,MATCH(DE$6,SEACats,0)))</f>
        <v/>
      </c>
      <c r="DF25" s="196" t="str" cm="1">
        <f t="array" ref="DF25">IF($B25="","",INDEX(SEAOptionScores_Trans,$B25+MATCH(DF$7,Stages,0)-1,MATCH(DE$6,SEACats,0)))</f>
        <v/>
      </c>
      <c r="DG25" s="197" t="str">
        <f t="shared" si="28"/>
        <v/>
      </c>
      <c r="DH25" s="196" t="str" cm="1">
        <f t="array" ref="DH25">IF($B25="","",INDEX(SEAOptionScores_Trans,$B25+MATCH(DH$7,Stages,0)-1,MATCH(DH$6,SEACats,0)))</f>
        <v/>
      </c>
      <c r="DI25" s="196" t="str" cm="1">
        <f t="array" ref="DI25">IF($B25="","",INDEX(SEAOptionScores_Trans,$B25+MATCH(DI$7,Stages,0)-1,MATCH(DH$6,SEACats,0)))</f>
        <v/>
      </c>
      <c r="DJ25" s="197" t="str">
        <f t="shared" si="29"/>
        <v/>
      </c>
      <c r="DK25" s="196" t="str" cm="1">
        <f t="array" ref="DK25">IF($B25="","",INDEX(SEAOptionScores_Trans,$B25+MATCH(DK$7,Stages,0)-1,MATCH(DK$6,SEACats,0)))</f>
        <v/>
      </c>
      <c r="DL25" s="196" t="str" cm="1">
        <f t="array" ref="DL25">IF($B25="","",INDEX(SEAOptionScores_Trans,$B25+MATCH(DL$7,Stages,0)-1,MATCH(DK$6,SEACats,0)))</f>
        <v/>
      </c>
      <c r="DM25" s="197" t="str">
        <f t="shared" si="30"/>
        <v/>
      </c>
      <c r="DN25" s="196" t="str" cm="1">
        <f t="array" ref="DN25">IF($B25="","",INDEX(SEAOptionScores_Trans,$B25+MATCH(DN$7,Stages,0)-1,MATCH(DN$6,SEACats,0)))</f>
        <v/>
      </c>
      <c r="DO25" s="196" t="str" cm="1">
        <f t="array" ref="DO25">IF($B25="","",INDEX(SEAOptionScores_Trans,$B25+MATCH(DO$7,Stages,0)-1,MATCH(DN$6,SEACats,0)))</f>
        <v/>
      </c>
      <c r="DP25" s="197" t="str">
        <f t="shared" si="31"/>
        <v/>
      </c>
      <c r="DQ25" s="196" t="str" cm="1">
        <f t="array" ref="DQ25">IF($B25="","",INDEX(SEAOptionScores_Trans,$B25+MATCH(DQ$7,Stages,0)-1,MATCH(DQ$6,SEACats,0)))</f>
        <v/>
      </c>
      <c r="DR25" s="196" t="str" cm="1">
        <f t="array" ref="DR25">IF($B25="","",INDEX(SEAOptionScores_Trans,$B25+MATCH(DR$7,Stages,0)-1,MATCH(DQ$6,SEACats,0)))</f>
        <v/>
      </c>
      <c r="DS25" s="197" t="str">
        <f t="shared" si="32"/>
        <v/>
      </c>
      <c r="DT25" s="196" t="str" cm="1">
        <f t="array" ref="DT25">IF($B25="","",INDEX(SEAOptionScores_Trans,$B25+MATCH(DT$7,Stages,0)-1,MATCH(DT$6,SEACats,0)))</f>
        <v/>
      </c>
      <c r="DU25" s="196" t="str" cm="1">
        <f t="array" ref="DU25">IF($B25="","",INDEX(SEAOptionScores_Trans,$B25+MATCH(DU$7,Stages,0)-1,MATCH(DT$6,SEACats,0)))</f>
        <v/>
      </c>
      <c r="DV25" s="197" t="str">
        <f t="shared" si="33"/>
        <v/>
      </c>
      <c r="DW25" s="196" t="str" cm="1">
        <f t="array" ref="DW25">IF($B25="","",INDEX(SEAOptionScores_Trans,$B25+MATCH(DW$7,Stages,0)-1,MATCH(DW$6,SEACats,0)))</f>
        <v/>
      </c>
      <c r="DX25" s="196" t="str" cm="1">
        <f t="array" ref="DX25">IF($B25="","",INDEX(SEAOptionScores_Trans,$B25+MATCH(DX$7,Stages,0)-1,MATCH(DW$6,SEACats,0)))</f>
        <v/>
      </c>
      <c r="DY25" s="197" t="str">
        <f t="shared" si="34"/>
        <v/>
      </c>
      <c r="EA25" s="156" t="str" cm="1">
        <f t="array" ref="EA25">INDEX(PosEffects_SEA,$A25,MATCH(EA$6,$D$6:$BB$6,0)+2)</f>
        <v/>
      </c>
      <c r="EB25" s="156" t="str" cm="1">
        <f t="array" ref="EB25">INDEX(PosEffects_SEA,$A25,MATCH(EB$6,$D$6:$BB$6,0)+2)</f>
        <v/>
      </c>
      <c r="EC25" s="156" t="str" cm="1">
        <f t="array" ref="EC25">INDEX(PosEffects_SEA,$A25,MATCH(EC$6,$D$6:$BB$6,0)+2)</f>
        <v/>
      </c>
      <c r="ED25" s="156" t="str" cm="1">
        <f t="array" ref="ED25">INDEX(PosEffects_SEA,$A25,MATCH(ED$6,$D$6:$BB$6,0)+2)</f>
        <v/>
      </c>
      <c r="EE25" s="156" t="str" cm="1">
        <f t="array" ref="EE25">INDEX(PosEffects_SEA,$A25,MATCH(EE$6,$D$6:$BB$6,0)+2)</f>
        <v/>
      </c>
      <c r="EF25" s="156" t="str" cm="1">
        <f t="array" ref="EF25">INDEX(PosEffects_SEA,$A25,MATCH(EF$6,$D$6:$BB$6,0)+2)</f>
        <v/>
      </c>
      <c r="EG25" s="156" t="str" cm="1">
        <f t="array" ref="EG25">INDEX(PosEffects_SEA,$A25,MATCH(EG$6,$D$6:$BB$6,0)+2)</f>
        <v/>
      </c>
      <c r="EH25" s="156" t="str" cm="1">
        <f t="array" ref="EH25">INDEX(PosEffects_SEA,$A25,MATCH(EH$6,$D$6:$BB$6,0)+2)</f>
        <v/>
      </c>
      <c r="EI25" s="156" t="str" cm="1">
        <f t="array" ref="EI25">INDEX(PosEffects_SEA,$A25,MATCH(EI$6,$D$6:$BB$6,0)+2)</f>
        <v/>
      </c>
      <c r="EJ25" s="156" t="str" cm="1">
        <f t="array" ref="EJ25">INDEX(PosEffects_SEA,$A25,MATCH(EJ$6,$D$6:$BB$6,0)+2)</f>
        <v/>
      </c>
      <c r="EK25" s="156" t="str" cm="1">
        <f t="array" ref="EK25">INDEX(PosEffects_SEA,$A25,MATCH(EK$6,$D$6:$BB$6,0)+2)</f>
        <v/>
      </c>
      <c r="EL25" s="156" t="str" cm="1">
        <f t="array" ref="EL25">INDEX(PosEffects_SEA,$A25,MATCH(EL$6,$D$6:$BB$6,0)+2)</f>
        <v/>
      </c>
      <c r="EM25" s="156" t="str" cm="1">
        <f t="array" ref="EM25">INDEX(PosEffects_SEA,$A25,MATCH(EM$6,$D$6:$BB$6,0)+2)</f>
        <v/>
      </c>
      <c r="EN25" s="156" t="str" cm="1">
        <f t="array" ref="EN25">INDEX(PosEffects_SEA,$A25,MATCH(EN$6,$D$6:$BB$6,0)+2)</f>
        <v/>
      </c>
      <c r="EO25" s="156" t="str" cm="1">
        <f t="array" ref="EO25">INDEX(PosEffects_SEA,$A25,MATCH(EO$6,$D$6:$BB$6,0)+2)</f>
        <v/>
      </c>
      <c r="EP25" s="156" t="str" cm="1">
        <f t="array" ref="EP25">INDEX(PosEffects_SEA,$A25,MATCH(EP$6,$D$6:$BB$6,0)+2)</f>
        <v/>
      </c>
      <c r="EQ25" s="156" t="str" cm="1">
        <f t="array" ref="EQ25">INDEX(PosEffects_SEA,$A25,MATCH(EQ$6,$D$6:$BB$6,0)+2)</f>
        <v/>
      </c>
      <c r="ES25" s="194" t="str">
        <f t="shared" si="35"/>
        <v/>
      </c>
      <c r="ET25" s="194" t="str">
        <f t="shared" si="35"/>
        <v/>
      </c>
      <c r="EU25" s="194" t="str">
        <f t="shared" si="35"/>
        <v/>
      </c>
      <c r="EV25" s="194" t="str">
        <f t="shared" si="35"/>
        <v/>
      </c>
    </row>
    <row r="26" spans="1:152" x14ac:dyDescent="0.25">
      <c r="A26" s="68">
        <v>19</v>
      </c>
      <c r="B26" s="271" t="str" cm="1">
        <f t="array" ref="B26">IF(A26&gt;NOptions_SEA,"",4*(A26-1)+1)</f>
        <v/>
      </c>
      <c r="C26" s="249" t="str" cm="1">
        <f t="array" ref="C26">IF($B26="","",INDEX(Options_SEA,$B26))</f>
        <v/>
      </c>
      <c r="D26" s="196" t="str" cm="1">
        <f t="array" ref="D26">IF($B26="","",INDEX(SEAOptionScores_Trans,$B26+MATCH(D$7,Stages,0)-1,MATCH(D$6,SEACats,0))-100)</f>
        <v/>
      </c>
      <c r="E26" s="196" t="str" cm="1">
        <f t="array" ref="E26">IF($B26="","",INDEX(SEAOptionScores_Trans,$B26+MATCH(E$7,Stages,0)-1,MATCH(D$6,SEACats,0))-100)</f>
        <v/>
      </c>
      <c r="F26" s="197" t="str">
        <f t="shared" si="0"/>
        <v/>
      </c>
      <c r="G26" s="196" t="str" cm="1">
        <f t="array" ref="G26">IF($B26="","",INDEX(SEAOptionScores_Trans,$B26+MATCH(G$7,Stages,0)-1,MATCH(G$6,SEACats,0))-100)</f>
        <v/>
      </c>
      <c r="H26" s="196" t="str" cm="1">
        <f t="array" ref="H26">IF($B26="","",INDEX(SEAOptionScores_Trans,$B26+MATCH(H$7,Stages,0)-1,MATCH(G$6,SEACats,0))-100)</f>
        <v/>
      </c>
      <c r="I26" s="197" t="str">
        <f t="shared" si="1"/>
        <v/>
      </c>
      <c r="J26" s="196" t="str" cm="1">
        <f t="array" ref="J26">IF($B26="","",INDEX(SEAOptionScores_Trans,$B26+MATCH(J$7,Stages,0)-1,MATCH(J$6,SEACats,0))-100)</f>
        <v/>
      </c>
      <c r="K26" s="196" t="str" cm="1">
        <f t="array" ref="K26">IF($B26="","",INDEX(SEAOptionScores_Trans,$B26+MATCH(K$7,Stages,0)-1,MATCH(J$6,SEACats,0))-100)</f>
        <v/>
      </c>
      <c r="L26" s="197" t="str">
        <f t="shared" si="2"/>
        <v/>
      </c>
      <c r="M26" s="196" t="str" cm="1">
        <f t="array" ref="M26">IF($B26="","",INDEX(SEAOptionScores_Trans,$B26+MATCH(M$7,Stages,0)-1,MATCH(M$6,SEACats,0))-100)</f>
        <v/>
      </c>
      <c r="N26" s="196" t="str" cm="1">
        <f t="array" ref="N26">IF($B26="","",INDEX(SEAOptionScores_Trans,$B26+MATCH(N$7,Stages,0)-1,MATCH(M$6,SEACats,0))-100)</f>
        <v/>
      </c>
      <c r="O26" s="197" t="str">
        <f t="shared" si="3"/>
        <v/>
      </c>
      <c r="P26" s="196" t="str" cm="1">
        <f t="array" ref="P26">IF($B26="","",INDEX(SEAOptionScores_Trans,$B26+MATCH(P$7,Stages,0)-1,MATCH(P$6,SEACats,0))-100)</f>
        <v/>
      </c>
      <c r="Q26" s="196" t="str" cm="1">
        <f t="array" ref="Q26">IF($B26="","",INDEX(SEAOptionScores_Trans,$B26+MATCH(Q$7,Stages,0)-1,MATCH(P$6,SEACats,0))-100)</f>
        <v/>
      </c>
      <c r="R26" s="197" t="str">
        <f t="shared" si="4"/>
        <v/>
      </c>
      <c r="S26" s="196" t="str" cm="1">
        <f t="array" ref="S26">IF($B26="","",INDEX(SEAOptionScores_Trans,$B26+MATCH(S$7,Stages,0)-1,MATCH(S$6,SEACats,0))-100)</f>
        <v/>
      </c>
      <c r="T26" s="196" t="str" cm="1">
        <f t="array" ref="T26">IF($B26="","",INDEX(SEAOptionScores_Trans,$B26+MATCH(T$7,Stages,0)-1,MATCH(S$6,SEACats,0))-100)</f>
        <v/>
      </c>
      <c r="U26" s="197" t="str">
        <f t="shared" si="5"/>
        <v/>
      </c>
      <c r="V26" s="196" t="str" cm="1">
        <f t="array" ref="V26">IF($B26="","",INDEX(SEAOptionScores_Trans,$B26+MATCH(V$7,Stages,0)-1,MATCH(V$6,SEACats,0))-100)</f>
        <v/>
      </c>
      <c r="W26" s="196" t="str" cm="1">
        <f t="array" ref="W26">IF($B26="","",INDEX(SEAOptionScores_Trans,$B26+MATCH(W$7,Stages,0)-1,MATCH(V$6,SEACats,0))-100)</f>
        <v/>
      </c>
      <c r="X26" s="197" t="str">
        <f t="shared" si="6"/>
        <v/>
      </c>
      <c r="Y26" s="196" t="str" cm="1">
        <f t="array" ref="Y26">IF($B26="","",INDEX(SEAOptionScores_Trans,$B26+MATCH(Y$7,Stages,0)-1,MATCH(Y$6,SEACats,0))-100)</f>
        <v/>
      </c>
      <c r="Z26" s="196" t="str" cm="1">
        <f t="array" ref="Z26">IF($B26="","",INDEX(SEAOptionScores_Trans,$B26+MATCH(Z$7,Stages,0)-1,MATCH(Y$6,SEACats,0))-100)</f>
        <v/>
      </c>
      <c r="AA26" s="197" t="str">
        <f t="shared" si="7"/>
        <v/>
      </c>
      <c r="AB26" s="196" t="str" cm="1">
        <f t="array" ref="AB26">IF($B26="","",INDEX(SEAOptionScores_Trans,$B26+MATCH(AB$7,Stages,0)-1,MATCH(AB$6,SEACats,0))-100)</f>
        <v/>
      </c>
      <c r="AC26" s="196" t="str" cm="1">
        <f t="array" ref="AC26">IF($B26="","",INDEX(SEAOptionScores_Trans,$B26+MATCH(AC$7,Stages,0)-1,MATCH(AB$6,SEACats,0))-100)</f>
        <v/>
      </c>
      <c r="AD26" s="197" t="str">
        <f t="shared" si="8"/>
        <v/>
      </c>
      <c r="AE26" s="196" t="str" cm="1">
        <f t="array" ref="AE26">IF($B26="","",INDEX(SEAOptionScores_Trans,$B26+MATCH(AE$7,Stages,0)-1,MATCH(AE$6,SEACats,0))-100)</f>
        <v/>
      </c>
      <c r="AF26" s="196" t="str" cm="1">
        <f t="array" ref="AF26">IF($B26="","",INDEX(SEAOptionScores_Trans,$B26+MATCH(AF$7,Stages,0)-1,MATCH(AE$6,SEACats,0))-100)</f>
        <v/>
      </c>
      <c r="AG26" s="197" t="str">
        <f t="shared" si="9"/>
        <v/>
      </c>
      <c r="AH26" s="196" t="str" cm="1">
        <f t="array" ref="AH26">IF($B26="","",INDEX(SEAOptionScores_Trans,$B26+MATCH(AH$7,Stages,0)-1,MATCH(AH$6,SEACats,0))-100)</f>
        <v/>
      </c>
      <c r="AI26" s="196" t="str" cm="1">
        <f t="array" ref="AI26">IF($B26="","",INDEX(SEAOptionScores_Trans,$B26+MATCH(AI$7,Stages,0)-1,MATCH(AH$6,SEACats,0))-100)</f>
        <v/>
      </c>
      <c r="AJ26" s="197" t="str">
        <f t="shared" si="10"/>
        <v/>
      </c>
      <c r="AK26" s="196" t="str" cm="1">
        <f t="array" ref="AK26">IF($B26="","",INDEX(SEAOptionScores_Trans,$B26+MATCH(AK$7,Stages,0)-1,MATCH(AK$6,SEACats,0))-100)</f>
        <v/>
      </c>
      <c r="AL26" s="196" t="str" cm="1">
        <f t="array" ref="AL26">IF($B26="","",INDEX(SEAOptionScores_Trans,$B26+MATCH(AL$7,Stages,0)-1,MATCH(AK$6,SEACats,0))-100)</f>
        <v/>
      </c>
      <c r="AM26" s="197" t="str">
        <f t="shared" si="11"/>
        <v/>
      </c>
      <c r="AN26" s="196" t="str" cm="1">
        <f t="array" ref="AN26">IF($B26="","",INDEX(SEAOptionScores_Trans,$B26+MATCH(AN$7,Stages,0)-1,MATCH(AN$6,SEACats,0))-100)</f>
        <v/>
      </c>
      <c r="AO26" s="196" t="str" cm="1">
        <f t="array" ref="AO26">IF($B26="","",INDEX(SEAOptionScores_Trans,$B26+MATCH(AO$7,Stages,0)-1,MATCH(AN$6,SEACats,0))-100)</f>
        <v/>
      </c>
      <c r="AP26" s="197" t="str">
        <f t="shared" si="12"/>
        <v/>
      </c>
      <c r="AQ26" s="196" t="str" cm="1">
        <f t="array" ref="AQ26">IF($B26="","",INDEX(SEAOptionScores_Trans,$B26+MATCH(AQ$7,Stages,0)-1,MATCH(AQ$6,SEACats,0))-100)</f>
        <v/>
      </c>
      <c r="AR26" s="196" t="str" cm="1">
        <f t="array" ref="AR26">IF($B26="","",INDEX(SEAOptionScores_Trans,$B26+MATCH(AR$7,Stages,0)-1,MATCH(AQ$6,SEACats,0))-100)</f>
        <v/>
      </c>
      <c r="AS26" s="197" t="str">
        <f t="shared" si="13"/>
        <v/>
      </c>
      <c r="AT26" s="196" t="str" cm="1">
        <f t="array" ref="AT26">IF($B26="","",INDEX(SEAOptionScores_Trans,$B26+MATCH(AT$7,Stages,0)-1,MATCH(AT$6,SEACats,0))-100)</f>
        <v/>
      </c>
      <c r="AU26" s="196" t="str" cm="1">
        <f t="array" ref="AU26">IF($B26="","",INDEX(SEAOptionScores_Trans,$B26+MATCH(AU$7,Stages,0)-1,MATCH(AT$6,SEACats,0))-100)</f>
        <v/>
      </c>
      <c r="AV26" s="197" t="str">
        <f t="shared" si="14"/>
        <v/>
      </c>
      <c r="AW26" s="196" t="str" cm="1">
        <f t="array" ref="AW26">IF($B26="","",INDEX(SEAOptionScores_Trans,$B26+MATCH(AW$7,Stages,0)-1,MATCH(AW$6,SEACats,0))-100)</f>
        <v/>
      </c>
      <c r="AX26" s="196" t="str" cm="1">
        <f t="array" ref="AX26">IF($B26="","",INDEX(SEAOptionScores_Trans,$B26+MATCH(AX$7,Stages,0)-1,MATCH(AW$6,SEACats,0))-100)</f>
        <v/>
      </c>
      <c r="AY26" s="197" t="str">
        <f t="shared" si="15"/>
        <v/>
      </c>
      <c r="AZ26" s="196" t="str" cm="1">
        <f t="array" ref="AZ26">IF($B26="","",INDEX(SEAOptionScores_Trans,$B26+MATCH(AZ$7,Stages,0)-1,MATCH(AZ$6,SEACats,0))-100)</f>
        <v/>
      </c>
      <c r="BA26" s="196" t="str" cm="1">
        <f t="array" ref="BA26">IF($B26="","",INDEX(SEAOptionScores_Trans,$B26+MATCH(BA$7,Stages,0)-1,MATCH(AZ$6,SEACats,0))-100)</f>
        <v/>
      </c>
      <c r="BB26" s="197" t="str">
        <f t="shared" si="16"/>
        <v/>
      </c>
      <c r="BD26" s="156" t="str" cm="1">
        <f t="array" ref="BD26">INDEX(NegEffects_SEA,$A26,MATCH(BD$6,$D$6:$BB$6,0)+2)</f>
        <v/>
      </c>
      <c r="BE26" s="156" t="str" cm="1">
        <f t="array" ref="BE26">INDEX(NegEffects_SEA,$A26,MATCH(BE$6,$D$6:$BB$6,0)+2)</f>
        <v/>
      </c>
      <c r="BF26" s="156" t="str" cm="1">
        <f t="array" ref="BF26">INDEX(NegEffects_SEA,$A26,MATCH(BF$6,$D$6:$BB$6,0)+2)</f>
        <v/>
      </c>
      <c r="BG26" s="156" t="str" cm="1">
        <f t="array" ref="BG26">INDEX(NegEffects_SEA,$A26,MATCH(BG$6,$D$6:$BB$6,0)+2)</f>
        <v/>
      </c>
      <c r="BH26" s="156" t="str" cm="1">
        <f t="array" ref="BH26">INDEX(NegEffects_SEA,$A26,MATCH(BH$6,$D$6:$BB$6,0)+2)</f>
        <v/>
      </c>
      <c r="BI26" s="156" t="str" cm="1">
        <f t="array" ref="BI26">INDEX(NegEffects_SEA,$A26,MATCH(BI$6,$D$6:$BB$6,0)+2)</f>
        <v/>
      </c>
      <c r="BJ26" s="156" t="str" cm="1">
        <f t="array" ref="BJ26">INDEX(NegEffects_SEA,$A26,MATCH(BJ$6,$D$6:$BB$6,0)+2)</f>
        <v/>
      </c>
      <c r="BK26" s="156" t="str" cm="1">
        <f t="array" ref="BK26">INDEX(NegEffects_SEA,$A26,MATCH(BK$6,$D$6:$BB$6,0)+2)</f>
        <v/>
      </c>
      <c r="BL26" s="156" t="str" cm="1">
        <f t="array" ref="BL26">INDEX(NegEffects_SEA,$A26,MATCH(BL$6,$D$6:$BB$6,0)+2)</f>
        <v/>
      </c>
      <c r="BM26" s="156" t="str" cm="1">
        <f t="array" ref="BM26">INDEX(NegEffects_SEA,$A26,MATCH(BM$6,$D$6:$BB$6,0)+2)</f>
        <v/>
      </c>
      <c r="BN26" s="156" t="str" cm="1">
        <f t="array" ref="BN26">INDEX(NegEffects_SEA,$A26,MATCH(BN$6,$D$6:$BB$6,0)+2)</f>
        <v/>
      </c>
      <c r="BO26" s="156" t="str" cm="1">
        <f t="array" ref="BO26">INDEX(NegEffects_SEA,$A26,MATCH(BO$6,$D$6:$BB$6,0)+2)</f>
        <v/>
      </c>
      <c r="BP26" s="156" t="str" cm="1">
        <f t="array" ref="BP26">INDEX(NegEffects_SEA,$A26,MATCH(BP$6,$D$6:$BB$6,0)+2)</f>
        <v/>
      </c>
      <c r="BQ26" s="156" t="str" cm="1">
        <f t="array" ref="BQ26">INDEX(NegEffects_SEA,$A26,MATCH(BQ$6,$D$6:$BB$6,0)+2)</f>
        <v/>
      </c>
      <c r="BR26" s="156" t="str" cm="1">
        <f t="array" ref="BR26">INDEX(NegEffects_SEA,$A26,MATCH(BR$6,$D$6:$BB$6,0)+2)</f>
        <v/>
      </c>
      <c r="BS26" s="156" t="str" cm="1">
        <f t="array" ref="BS26">INDEX(NegEffects_SEA,$A26,MATCH(BS$6,$D$6:$BB$6,0)+2)</f>
        <v/>
      </c>
      <c r="BT26" s="156" t="str" cm="1">
        <f t="array" ref="BT26">INDEX(NegEffects_SEA,$A26,MATCH(BT$6,$D$6:$BB$6,0)+2)</f>
        <v/>
      </c>
      <c r="BV26" s="194" t="str">
        <f t="shared" si="17"/>
        <v/>
      </c>
      <c r="BW26" s="194" t="str">
        <f t="shared" si="17"/>
        <v/>
      </c>
      <c r="BX26" s="194" t="str">
        <f t="shared" si="17"/>
        <v/>
      </c>
      <c r="BY26" s="194" t="str">
        <f t="shared" si="17"/>
        <v/>
      </c>
      <c r="CA26" s="196" t="str" cm="1">
        <f t="array" ref="CA26">IF($B26="","",INDEX(SEAOptionScores_Trans,$B26+MATCH(CA$7,Stages,0)-1,MATCH(CA$6,SEACats,0)))</f>
        <v/>
      </c>
      <c r="CB26" s="196" t="str" cm="1">
        <f t="array" ref="CB26">IF($B26="","",INDEX(SEAOptionScores_Trans,$B26+MATCH(CB$7,Stages,0)-1,MATCH(CA$6,SEACats,0)))</f>
        <v/>
      </c>
      <c r="CC26" s="197" t="str">
        <f t="shared" si="18"/>
        <v/>
      </c>
      <c r="CD26" s="196" t="str" cm="1">
        <f t="array" ref="CD26">IF($B26="","",INDEX(SEAOptionScores_Trans,$B26+MATCH(CD$7,Stages,0)-1,MATCH(CD$6,SEACats,0)))</f>
        <v/>
      </c>
      <c r="CE26" s="196" t="str" cm="1">
        <f t="array" ref="CE26">IF($B26="","",INDEX(SEAOptionScores_Trans,$B26+MATCH(CE$7,Stages,0)-1,MATCH(CD$6,SEACats,0)))</f>
        <v/>
      </c>
      <c r="CF26" s="197" t="str">
        <f t="shared" si="19"/>
        <v/>
      </c>
      <c r="CG26" s="196" t="str" cm="1">
        <f t="array" ref="CG26">IF($B26="","",INDEX(SEAOptionScores_Trans,$B26+MATCH(CG$7,Stages,0)-1,MATCH(CG$6,SEACats,0)))</f>
        <v/>
      </c>
      <c r="CH26" s="196" t="str" cm="1">
        <f t="array" ref="CH26">IF($B26="","",INDEX(SEAOptionScores_Trans,$B26+MATCH(CH$7,Stages,0)-1,MATCH(CG$6,SEACats,0)))</f>
        <v/>
      </c>
      <c r="CI26" s="197" t="str">
        <f t="shared" si="20"/>
        <v/>
      </c>
      <c r="CJ26" s="196" t="str" cm="1">
        <f t="array" ref="CJ26">IF($B26="","",INDEX(SEAOptionScores_Trans,$B26+MATCH(CJ$7,Stages,0)-1,MATCH(CJ$6,SEACats,0)))</f>
        <v/>
      </c>
      <c r="CK26" s="196" t="str" cm="1">
        <f t="array" ref="CK26">IF($B26="","",INDEX(SEAOptionScores_Trans,$B26+MATCH(CK$7,Stages,0)-1,MATCH(CJ$6,SEACats,0)))</f>
        <v/>
      </c>
      <c r="CL26" s="197" t="str">
        <f t="shared" si="21"/>
        <v/>
      </c>
      <c r="CM26" s="196" t="str" cm="1">
        <f t="array" ref="CM26">IF($B26="","",INDEX(SEAOptionScores_Trans,$B26+MATCH(CM$7,Stages,0)-1,MATCH(CM$6,SEACats,0)))</f>
        <v/>
      </c>
      <c r="CN26" s="196" t="str" cm="1">
        <f t="array" ref="CN26">IF($B26="","",INDEX(SEAOptionScores_Trans,$B26+MATCH(CN$7,Stages,0)-1,MATCH(CM$6,SEACats,0)))</f>
        <v/>
      </c>
      <c r="CO26" s="197" t="str">
        <f t="shared" si="22"/>
        <v/>
      </c>
      <c r="CP26" s="196" t="str" cm="1">
        <f t="array" ref="CP26">IF($B26="","",INDEX(SEAOptionScores_Trans,$B26+MATCH(CP$7,Stages,0)-1,MATCH(CP$6,SEACats,0)))</f>
        <v/>
      </c>
      <c r="CQ26" s="196" t="str" cm="1">
        <f t="array" ref="CQ26">IF($B26="","",INDEX(SEAOptionScores_Trans,$B26+MATCH(CQ$7,Stages,0)-1,MATCH(CP$6,SEACats,0)))</f>
        <v/>
      </c>
      <c r="CR26" s="197" t="str">
        <f t="shared" si="23"/>
        <v/>
      </c>
      <c r="CS26" s="196" t="str" cm="1">
        <f t="array" ref="CS26">IF($B26="","",INDEX(SEAOptionScores_Trans,$B26+MATCH(CS$7,Stages,0)-1,MATCH(CS$6,SEACats,0)))</f>
        <v/>
      </c>
      <c r="CT26" s="196" t="str" cm="1">
        <f t="array" ref="CT26">IF($B26="","",INDEX(SEAOptionScores_Trans,$B26+MATCH(CT$7,Stages,0)-1,MATCH(CS$6,SEACats,0)))</f>
        <v/>
      </c>
      <c r="CU26" s="197" t="str">
        <f t="shared" si="24"/>
        <v/>
      </c>
      <c r="CV26" s="196" t="str" cm="1">
        <f t="array" ref="CV26">IF($B26="","",INDEX(SEAOptionScores_Trans,$B26+MATCH(CV$7,Stages,0)-1,MATCH(CV$6,SEACats,0)))</f>
        <v/>
      </c>
      <c r="CW26" s="196" t="str" cm="1">
        <f t="array" ref="CW26">IF($B26="","",INDEX(SEAOptionScores_Trans,$B26+MATCH(CW$7,Stages,0)-1,MATCH(CV$6,SEACats,0)))</f>
        <v/>
      </c>
      <c r="CX26" s="197" t="str">
        <f t="shared" si="25"/>
        <v/>
      </c>
      <c r="CY26" s="196" t="str" cm="1">
        <f t="array" ref="CY26">IF($B26="","",INDEX(SEAOptionScores_Trans,$B26+MATCH(CY$7,Stages,0)-1,MATCH(CY$6,SEACats,0)))</f>
        <v/>
      </c>
      <c r="CZ26" s="196" t="str" cm="1">
        <f t="array" ref="CZ26">IF($B26="","",INDEX(SEAOptionScores_Trans,$B26+MATCH(CZ$7,Stages,0)-1,MATCH(CY$6,SEACats,0)))</f>
        <v/>
      </c>
      <c r="DA26" s="197" t="str">
        <f t="shared" si="26"/>
        <v/>
      </c>
      <c r="DB26" s="196" t="str" cm="1">
        <f t="array" ref="DB26">IF($B26="","",INDEX(SEAOptionScores_Trans,$B26+MATCH(DB$7,Stages,0)-1,MATCH(DB$6,SEACats,0)))</f>
        <v/>
      </c>
      <c r="DC26" s="196" t="str" cm="1">
        <f t="array" ref="DC26">IF($B26="","",INDEX(SEAOptionScores_Trans,$B26+MATCH(DC$7,Stages,0)-1,MATCH(DB$6,SEACats,0)))</f>
        <v/>
      </c>
      <c r="DD26" s="197" t="str">
        <f t="shared" si="27"/>
        <v/>
      </c>
      <c r="DE26" s="196" t="str" cm="1">
        <f t="array" ref="DE26">IF($B26="","",INDEX(SEAOptionScores_Trans,$B26+MATCH(DE$7,Stages,0)-1,MATCH(DE$6,SEACats,0)))</f>
        <v/>
      </c>
      <c r="DF26" s="196" t="str" cm="1">
        <f t="array" ref="DF26">IF($B26="","",INDEX(SEAOptionScores_Trans,$B26+MATCH(DF$7,Stages,0)-1,MATCH(DE$6,SEACats,0)))</f>
        <v/>
      </c>
      <c r="DG26" s="197" t="str">
        <f t="shared" si="28"/>
        <v/>
      </c>
      <c r="DH26" s="196" t="str" cm="1">
        <f t="array" ref="DH26">IF($B26="","",INDEX(SEAOptionScores_Trans,$B26+MATCH(DH$7,Stages,0)-1,MATCH(DH$6,SEACats,0)))</f>
        <v/>
      </c>
      <c r="DI26" s="196" t="str" cm="1">
        <f t="array" ref="DI26">IF($B26="","",INDEX(SEAOptionScores_Trans,$B26+MATCH(DI$7,Stages,0)-1,MATCH(DH$6,SEACats,0)))</f>
        <v/>
      </c>
      <c r="DJ26" s="197" t="str">
        <f t="shared" si="29"/>
        <v/>
      </c>
      <c r="DK26" s="196" t="str" cm="1">
        <f t="array" ref="DK26">IF($B26="","",INDEX(SEAOptionScores_Trans,$B26+MATCH(DK$7,Stages,0)-1,MATCH(DK$6,SEACats,0)))</f>
        <v/>
      </c>
      <c r="DL26" s="196" t="str" cm="1">
        <f t="array" ref="DL26">IF($B26="","",INDEX(SEAOptionScores_Trans,$B26+MATCH(DL$7,Stages,0)-1,MATCH(DK$6,SEACats,0)))</f>
        <v/>
      </c>
      <c r="DM26" s="197" t="str">
        <f t="shared" si="30"/>
        <v/>
      </c>
      <c r="DN26" s="196" t="str" cm="1">
        <f t="array" ref="DN26">IF($B26="","",INDEX(SEAOptionScores_Trans,$B26+MATCH(DN$7,Stages,0)-1,MATCH(DN$6,SEACats,0)))</f>
        <v/>
      </c>
      <c r="DO26" s="196" t="str" cm="1">
        <f t="array" ref="DO26">IF($B26="","",INDEX(SEAOptionScores_Trans,$B26+MATCH(DO$7,Stages,0)-1,MATCH(DN$6,SEACats,0)))</f>
        <v/>
      </c>
      <c r="DP26" s="197" t="str">
        <f t="shared" si="31"/>
        <v/>
      </c>
      <c r="DQ26" s="196" t="str" cm="1">
        <f t="array" ref="DQ26">IF($B26="","",INDEX(SEAOptionScores_Trans,$B26+MATCH(DQ$7,Stages,0)-1,MATCH(DQ$6,SEACats,0)))</f>
        <v/>
      </c>
      <c r="DR26" s="196" t="str" cm="1">
        <f t="array" ref="DR26">IF($B26="","",INDEX(SEAOptionScores_Trans,$B26+MATCH(DR$7,Stages,0)-1,MATCH(DQ$6,SEACats,0)))</f>
        <v/>
      </c>
      <c r="DS26" s="197" t="str">
        <f t="shared" si="32"/>
        <v/>
      </c>
      <c r="DT26" s="196" t="str" cm="1">
        <f t="array" ref="DT26">IF($B26="","",INDEX(SEAOptionScores_Trans,$B26+MATCH(DT$7,Stages,0)-1,MATCH(DT$6,SEACats,0)))</f>
        <v/>
      </c>
      <c r="DU26" s="196" t="str" cm="1">
        <f t="array" ref="DU26">IF($B26="","",INDEX(SEAOptionScores_Trans,$B26+MATCH(DU$7,Stages,0)-1,MATCH(DT$6,SEACats,0)))</f>
        <v/>
      </c>
      <c r="DV26" s="197" t="str">
        <f t="shared" si="33"/>
        <v/>
      </c>
      <c r="DW26" s="196" t="str" cm="1">
        <f t="array" ref="DW26">IF($B26="","",INDEX(SEAOptionScores_Trans,$B26+MATCH(DW$7,Stages,0)-1,MATCH(DW$6,SEACats,0)))</f>
        <v/>
      </c>
      <c r="DX26" s="196" t="str" cm="1">
        <f t="array" ref="DX26">IF($B26="","",INDEX(SEAOptionScores_Trans,$B26+MATCH(DX$7,Stages,0)-1,MATCH(DW$6,SEACats,0)))</f>
        <v/>
      </c>
      <c r="DY26" s="197" t="str">
        <f t="shared" si="34"/>
        <v/>
      </c>
      <c r="EA26" s="156" t="str" cm="1">
        <f t="array" ref="EA26">INDEX(PosEffects_SEA,$A26,MATCH(EA$6,$D$6:$BB$6,0)+2)</f>
        <v/>
      </c>
      <c r="EB26" s="156" t="str" cm="1">
        <f t="array" ref="EB26">INDEX(PosEffects_SEA,$A26,MATCH(EB$6,$D$6:$BB$6,0)+2)</f>
        <v/>
      </c>
      <c r="EC26" s="156" t="str" cm="1">
        <f t="array" ref="EC26">INDEX(PosEffects_SEA,$A26,MATCH(EC$6,$D$6:$BB$6,0)+2)</f>
        <v/>
      </c>
      <c r="ED26" s="156" t="str" cm="1">
        <f t="array" ref="ED26">INDEX(PosEffects_SEA,$A26,MATCH(ED$6,$D$6:$BB$6,0)+2)</f>
        <v/>
      </c>
      <c r="EE26" s="156" t="str" cm="1">
        <f t="array" ref="EE26">INDEX(PosEffects_SEA,$A26,MATCH(EE$6,$D$6:$BB$6,0)+2)</f>
        <v/>
      </c>
      <c r="EF26" s="156" t="str" cm="1">
        <f t="array" ref="EF26">INDEX(PosEffects_SEA,$A26,MATCH(EF$6,$D$6:$BB$6,0)+2)</f>
        <v/>
      </c>
      <c r="EG26" s="156" t="str" cm="1">
        <f t="array" ref="EG26">INDEX(PosEffects_SEA,$A26,MATCH(EG$6,$D$6:$BB$6,0)+2)</f>
        <v/>
      </c>
      <c r="EH26" s="156" t="str" cm="1">
        <f t="array" ref="EH26">INDEX(PosEffects_SEA,$A26,MATCH(EH$6,$D$6:$BB$6,0)+2)</f>
        <v/>
      </c>
      <c r="EI26" s="156" t="str" cm="1">
        <f t="array" ref="EI26">INDEX(PosEffects_SEA,$A26,MATCH(EI$6,$D$6:$BB$6,0)+2)</f>
        <v/>
      </c>
      <c r="EJ26" s="156" t="str" cm="1">
        <f t="array" ref="EJ26">INDEX(PosEffects_SEA,$A26,MATCH(EJ$6,$D$6:$BB$6,0)+2)</f>
        <v/>
      </c>
      <c r="EK26" s="156" t="str" cm="1">
        <f t="array" ref="EK26">INDEX(PosEffects_SEA,$A26,MATCH(EK$6,$D$6:$BB$6,0)+2)</f>
        <v/>
      </c>
      <c r="EL26" s="156" t="str" cm="1">
        <f t="array" ref="EL26">INDEX(PosEffects_SEA,$A26,MATCH(EL$6,$D$6:$BB$6,0)+2)</f>
        <v/>
      </c>
      <c r="EM26" s="156" t="str" cm="1">
        <f t="array" ref="EM26">INDEX(PosEffects_SEA,$A26,MATCH(EM$6,$D$6:$BB$6,0)+2)</f>
        <v/>
      </c>
      <c r="EN26" s="156" t="str" cm="1">
        <f t="array" ref="EN26">INDEX(PosEffects_SEA,$A26,MATCH(EN$6,$D$6:$BB$6,0)+2)</f>
        <v/>
      </c>
      <c r="EO26" s="156" t="str" cm="1">
        <f t="array" ref="EO26">INDEX(PosEffects_SEA,$A26,MATCH(EO$6,$D$6:$BB$6,0)+2)</f>
        <v/>
      </c>
      <c r="EP26" s="156" t="str" cm="1">
        <f t="array" ref="EP26">INDEX(PosEffects_SEA,$A26,MATCH(EP$6,$D$6:$BB$6,0)+2)</f>
        <v/>
      </c>
      <c r="EQ26" s="156" t="str" cm="1">
        <f t="array" ref="EQ26">INDEX(PosEffects_SEA,$A26,MATCH(EQ$6,$D$6:$BB$6,0)+2)</f>
        <v/>
      </c>
      <c r="ES26" s="194" t="str">
        <f t="shared" si="35"/>
        <v/>
      </c>
      <c r="ET26" s="194" t="str">
        <f t="shared" si="35"/>
        <v/>
      </c>
      <c r="EU26" s="194" t="str">
        <f t="shared" si="35"/>
        <v/>
      </c>
      <c r="EV26" s="194" t="str">
        <f t="shared" si="35"/>
        <v/>
      </c>
    </row>
    <row r="27" spans="1:152" x14ac:dyDescent="0.25">
      <c r="A27" s="68">
        <v>20</v>
      </c>
      <c r="B27" s="271" t="str" cm="1">
        <f t="array" ref="B27">IF(A27&gt;NOptions_SEA,"",4*(A27-1)+1)</f>
        <v/>
      </c>
      <c r="C27" s="249" t="str" cm="1">
        <f t="array" ref="C27">IF($B27="","",INDEX(Options_SEA,$B27))</f>
        <v/>
      </c>
      <c r="D27" s="196" t="str" cm="1">
        <f t="array" ref="D27">IF($B27="","",INDEX(SEAOptionScores_Trans,$B27+MATCH(D$7,Stages,0)-1,MATCH(D$6,SEACats,0))-100)</f>
        <v/>
      </c>
      <c r="E27" s="196" t="str" cm="1">
        <f t="array" ref="E27">IF($B27="","",INDEX(SEAOptionScores_Trans,$B27+MATCH(E$7,Stages,0)-1,MATCH(D$6,SEACats,0))-100)</f>
        <v/>
      </c>
      <c r="F27" s="197" t="str">
        <f t="shared" si="0"/>
        <v/>
      </c>
      <c r="G27" s="196" t="str" cm="1">
        <f t="array" ref="G27">IF($B27="","",INDEX(SEAOptionScores_Trans,$B27+MATCH(G$7,Stages,0)-1,MATCH(G$6,SEACats,0))-100)</f>
        <v/>
      </c>
      <c r="H27" s="196" t="str" cm="1">
        <f t="array" ref="H27">IF($B27="","",INDEX(SEAOptionScores_Trans,$B27+MATCH(H$7,Stages,0)-1,MATCH(G$6,SEACats,0))-100)</f>
        <v/>
      </c>
      <c r="I27" s="197" t="str">
        <f t="shared" si="1"/>
        <v/>
      </c>
      <c r="J27" s="196" t="str" cm="1">
        <f t="array" ref="J27">IF($B27="","",INDEX(SEAOptionScores_Trans,$B27+MATCH(J$7,Stages,0)-1,MATCH(J$6,SEACats,0))-100)</f>
        <v/>
      </c>
      <c r="K27" s="196" t="str" cm="1">
        <f t="array" ref="K27">IF($B27="","",INDEX(SEAOptionScores_Trans,$B27+MATCH(K$7,Stages,0)-1,MATCH(J$6,SEACats,0))-100)</f>
        <v/>
      </c>
      <c r="L27" s="197" t="str">
        <f t="shared" si="2"/>
        <v/>
      </c>
      <c r="M27" s="196" t="str" cm="1">
        <f t="array" ref="M27">IF($B27="","",INDEX(SEAOptionScores_Trans,$B27+MATCH(M$7,Stages,0)-1,MATCH(M$6,SEACats,0))-100)</f>
        <v/>
      </c>
      <c r="N27" s="196" t="str" cm="1">
        <f t="array" ref="N27">IF($B27="","",INDEX(SEAOptionScores_Trans,$B27+MATCH(N$7,Stages,0)-1,MATCH(M$6,SEACats,0))-100)</f>
        <v/>
      </c>
      <c r="O27" s="197" t="str">
        <f t="shared" si="3"/>
        <v/>
      </c>
      <c r="P27" s="196" t="str" cm="1">
        <f t="array" ref="P27">IF($B27="","",INDEX(SEAOptionScores_Trans,$B27+MATCH(P$7,Stages,0)-1,MATCH(P$6,SEACats,0))-100)</f>
        <v/>
      </c>
      <c r="Q27" s="196" t="str" cm="1">
        <f t="array" ref="Q27">IF($B27="","",INDEX(SEAOptionScores_Trans,$B27+MATCH(Q$7,Stages,0)-1,MATCH(P$6,SEACats,0))-100)</f>
        <v/>
      </c>
      <c r="R27" s="197" t="str">
        <f t="shared" si="4"/>
        <v/>
      </c>
      <c r="S27" s="196" t="str" cm="1">
        <f t="array" ref="S27">IF($B27="","",INDEX(SEAOptionScores_Trans,$B27+MATCH(S$7,Stages,0)-1,MATCH(S$6,SEACats,0))-100)</f>
        <v/>
      </c>
      <c r="T27" s="196" t="str" cm="1">
        <f t="array" ref="T27">IF($B27="","",INDEX(SEAOptionScores_Trans,$B27+MATCH(T$7,Stages,0)-1,MATCH(S$6,SEACats,0))-100)</f>
        <v/>
      </c>
      <c r="U27" s="197" t="str">
        <f t="shared" si="5"/>
        <v/>
      </c>
      <c r="V27" s="196" t="str" cm="1">
        <f t="array" ref="V27">IF($B27="","",INDEX(SEAOptionScores_Trans,$B27+MATCH(V$7,Stages,0)-1,MATCH(V$6,SEACats,0))-100)</f>
        <v/>
      </c>
      <c r="W27" s="196" t="str" cm="1">
        <f t="array" ref="W27">IF($B27="","",INDEX(SEAOptionScores_Trans,$B27+MATCH(W$7,Stages,0)-1,MATCH(V$6,SEACats,0))-100)</f>
        <v/>
      </c>
      <c r="X27" s="197" t="str">
        <f t="shared" si="6"/>
        <v/>
      </c>
      <c r="Y27" s="196" t="str" cm="1">
        <f t="array" ref="Y27">IF($B27="","",INDEX(SEAOptionScores_Trans,$B27+MATCH(Y$7,Stages,0)-1,MATCH(Y$6,SEACats,0))-100)</f>
        <v/>
      </c>
      <c r="Z27" s="196" t="str" cm="1">
        <f t="array" ref="Z27">IF($B27="","",INDEX(SEAOptionScores_Trans,$B27+MATCH(Z$7,Stages,0)-1,MATCH(Y$6,SEACats,0))-100)</f>
        <v/>
      </c>
      <c r="AA27" s="197" t="str">
        <f t="shared" si="7"/>
        <v/>
      </c>
      <c r="AB27" s="196" t="str" cm="1">
        <f t="array" ref="AB27">IF($B27="","",INDEX(SEAOptionScores_Trans,$B27+MATCH(AB$7,Stages,0)-1,MATCH(AB$6,SEACats,0))-100)</f>
        <v/>
      </c>
      <c r="AC27" s="196" t="str" cm="1">
        <f t="array" ref="AC27">IF($B27="","",INDEX(SEAOptionScores_Trans,$B27+MATCH(AC$7,Stages,0)-1,MATCH(AB$6,SEACats,0))-100)</f>
        <v/>
      </c>
      <c r="AD27" s="197" t="str">
        <f t="shared" si="8"/>
        <v/>
      </c>
      <c r="AE27" s="196" t="str" cm="1">
        <f t="array" ref="AE27">IF($B27="","",INDEX(SEAOptionScores_Trans,$B27+MATCH(AE$7,Stages,0)-1,MATCH(AE$6,SEACats,0))-100)</f>
        <v/>
      </c>
      <c r="AF27" s="196" t="str" cm="1">
        <f t="array" ref="AF27">IF($B27="","",INDEX(SEAOptionScores_Trans,$B27+MATCH(AF$7,Stages,0)-1,MATCH(AE$6,SEACats,0))-100)</f>
        <v/>
      </c>
      <c r="AG27" s="197" t="str">
        <f t="shared" si="9"/>
        <v/>
      </c>
      <c r="AH27" s="196" t="str" cm="1">
        <f t="array" ref="AH27">IF($B27="","",INDEX(SEAOptionScores_Trans,$B27+MATCH(AH$7,Stages,0)-1,MATCH(AH$6,SEACats,0))-100)</f>
        <v/>
      </c>
      <c r="AI27" s="196" t="str" cm="1">
        <f t="array" ref="AI27">IF($B27="","",INDEX(SEAOptionScores_Trans,$B27+MATCH(AI$7,Stages,0)-1,MATCH(AH$6,SEACats,0))-100)</f>
        <v/>
      </c>
      <c r="AJ27" s="197" t="str">
        <f t="shared" si="10"/>
        <v/>
      </c>
      <c r="AK27" s="196" t="str" cm="1">
        <f t="array" ref="AK27">IF($B27="","",INDEX(SEAOptionScores_Trans,$B27+MATCH(AK$7,Stages,0)-1,MATCH(AK$6,SEACats,0))-100)</f>
        <v/>
      </c>
      <c r="AL27" s="196" t="str" cm="1">
        <f t="array" ref="AL27">IF($B27="","",INDEX(SEAOptionScores_Trans,$B27+MATCH(AL$7,Stages,0)-1,MATCH(AK$6,SEACats,0))-100)</f>
        <v/>
      </c>
      <c r="AM27" s="197" t="str">
        <f t="shared" si="11"/>
        <v/>
      </c>
      <c r="AN27" s="196" t="str" cm="1">
        <f t="array" ref="AN27">IF($B27="","",INDEX(SEAOptionScores_Trans,$B27+MATCH(AN$7,Stages,0)-1,MATCH(AN$6,SEACats,0))-100)</f>
        <v/>
      </c>
      <c r="AO27" s="196" t="str" cm="1">
        <f t="array" ref="AO27">IF($B27="","",INDEX(SEAOptionScores_Trans,$B27+MATCH(AO$7,Stages,0)-1,MATCH(AN$6,SEACats,0))-100)</f>
        <v/>
      </c>
      <c r="AP27" s="197" t="str">
        <f t="shared" si="12"/>
        <v/>
      </c>
      <c r="AQ27" s="196" t="str" cm="1">
        <f t="array" ref="AQ27">IF($B27="","",INDEX(SEAOptionScores_Trans,$B27+MATCH(AQ$7,Stages,0)-1,MATCH(AQ$6,SEACats,0))-100)</f>
        <v/>
      </c>
      <c r="AR27" s="196" t="str" cm="1">
        <f t="array" ref="AR27">IF($B27="","",INDEX(SEAOptionScores_Trans,$B27+MATCH(AR$7,Stages,0)-1,MATCH(AQ$6,SEACats,0))-100)</f>
        <v/>
      </c>
      <c r="AS27" s="197" t="str">
        <f t="shared" si="13"/>
        <v/>
      </c>
      <c r="AT27" s="196" t="str" cm="1">
        <f t="array" ref="AT27">IF($B27="","",INDEX(SEAOptionScores_Trans,$B27+MATCH(AT$7,Stages,0)-1,MATCH(AT$6,SEACats,0))-100)</f>
        <v/>
      </c>
      <c r="AU27" s="196" t="str" cm="1">
        <f t="array" ref="AU27">IF($B27="","",INDEX(SEAOptionScores_Trans,$B27+MATCH(AU$7,Stages,0)-1,MATCH(AT$6,SEACats,0))-100)</f>
        <v/>
      </c>
      <c r="AV27" s="197" t="str">
        <f t="shared" si="14"/>
        <v/>
      </c>
      <c r="AW27" s="196" t="str" cm="1">
        <f t="array" ref="AW27">IF($B27="","",INDEX(SEAOptionScores_Trans,$B27+MATCH(AW$7,Stages,0)-1,MATCH(AW$6,SEACats,0))-100)</f>
        <v/>
      </c>
      <c r="AX27" s="196" t="str" cm="1">
        <f t="array" ref="AX27">IF($B27="","",INDEX(SEAOptionScores_Trans,$B27+MATCH(AX$7,Stages,0)-1,MATCH(AW$6,SEACats,0))-100)</f>
        <v/>
      </c>
      <c r="AY27" s="197" t="str">
        <f t="shared" si="15"/>
        <v/>
      </c>
      <c r="AZ27" s="196" t="str" cm="1">
        <f t="array" ref="AZ27">IF($B27="","",INDEX(SEAOptionScores_Trans,$B27+MATCH(AZ$7,Stages,0)-1,MATCH(AZ$6,SEACats,0))-100)</f>
        <v/>
      </c>
      <c r="BA27" s="196" t="str" cm="1">
        <f t="array" ref="BA27">IF($B27="","",INDEX(SEAOptionScores_Trans,$B27+MATCH(BA$7,Stages,0)-1,MATCH(AZ$6,SEACats,0))-100)</f>
        <v/>
      </c>
      <c r="BB27" s="197" t="str">
        <f t="shared" si="16"/>
        <v/>
      </c>
      <c r="BD27" s="156" t="str" cm="1">
        <f t="array" ref="BD27">INDEX(NegEffects_SEA,$A27,MATCH(BD$6,$D$6:$BB$6,0)+2)</f>
        <v/>
      </c>
      <c r="BE27" s="156" t="str" cm="1">
        <f t="array" ref="BE27">INDEX(NegEffects_SEA,$A27,MATCH(BE$6,$D$6:$BB$6,0)+2)</f>
        <v/>
      </c>
      <c r="BF27" s="156" t="str" cm="1">
        <f t="array" ref="BF27">INDEX(NegEffects_SEA,$A27,MATCH(BF$6,$D$6:$BB$6,0)+2)</f>
        <v/>
      </c>
      <c r="BG27" s="156" t="str" cm="1">
        <f t="array" ref="BG27">INDEX(NegEffects_SEA,$A27,MATCH(BG$6,$D$6:$BB$6,0)+2)</f>
        <v/>
      </c>
      <c r="BH27" s="156" t="str" cm="1">
        <f t="array" ref="BH27">INDEX(NegEffects_SEA,$A27,MATCH(BH$6,$D$6:$BB$6,0)+2)</f>
        <v/>
      </c>
      <c r="BI27" s="156" t="str" cm="1">
        <f t="array" ref="BI27">INDEX(NegEffects_SEA,$A27,MATCH(BI$6,$D$6:$BB$6,0)+2)</f>
        <v/>
      </c>
      <c r="BJ27" s="156" t="str" cm="1">
        <f t="array" ref="BJ27">INDEX(NegEffects_SEA,$A27,MATCH(BJ$6,$D$6:$BB$6,0)+2)</f>
        <v/>
      </c>
      <c r="BK27" s="156" t="str" cm="1">
        <f t="array" ref="BK27">INDEX(NegEffects_SEA,$A27,MATCH(BK$6,$D$6:$BB$6,0)+2)</f>
        <v/>
      </c>
      <c r="BL27" s="156" t="str" cm="1">
        <f t="array" ref="BL27">INDEX(NegEffects_SEA,$A27,MATCH(BL$6,$D$6:$BB$6,0)+2)</f>
        <v/>
      </c>
      <c r="BM27" s="156" t="str" cm="1">
        <f t="array" ref="BM27">INDEX(NegEffects_SEA,$A27,MATCH(BM$6,$D$6:$BB$6,0)+2)</f>
        <v/>
      </c>
      <c r="BN27" s="156" t="str" cm="1">
        <f t="array" ref="BN27">INDEX(NegEffects_SEA,$A27,MATCH(BN$6,$D$6:$BB$6,0)+2)</f>
        <v/>
      </c>
      <c r="BO27" s="156" t="str" cm="1">
        <f t="array" ref="BO27">INDEX(NegEffects_SEA,$A27,MATCH(BO$6,$D$6:$BB$6,0)+2)</f>
        <v/>
      </c>
      <c r="BP27" s="156" t="str" cm="1">
        <f t="array" ref="BP27">INDEX(NegEffects_SEA,$A27,MATCH(BP$6,$D$6:$BB$6,0)+2)</f>
        <v/>
      </c>
      <c r="BQ27" s="156" t="str" cm="1">
        <f t="array" ref="BQ27">INDEX(NegEffects_SEA,$A27,MATCH(BQ$6,$D$6:$BB$6,0)+2)</f>
        <v/>
      </c>
      <c r="BR27" s="156" t="str" cm="1">
        <f t="array" ref="BR27">INDEX(NegEffects_SEA,$A27,MATCH(BR$6,$D$6:$BB$6,0)+2)</f>
        <v/>
      </c>
      <c r="BS27" s="156" t="str" cm="1">
        <f t="array" ref="BS27">INDEX(NegEffects_SEA,$A27,MATCH(BS$6,$D$6:$BB$6,0)+2)</f>
        <v/>
      </c>
      <c r="BT27" s="156" t="str" cm="1">
        <f t="array" ref="BT27">INDEX(NegEffects_SEA,$A27,MATCH(BT$6,$D$6:$BB$6,0)+2)</f>
        <v/>
      </c>
      <c r="BV27" s="194" t="str">
        <f t="shared" si="17"/>
        <v/>
      </c>
      <c r="BW27" s="194" t="str">
        <f t="shared" si="17"/>
        <v/>
      </c>
      <c r="BX27" s="194" t="str">
        <f t="shared" si="17"/>
        <v/>
      </c>
      <c r="BY27" s="194" t="str">
        <f t="shared" si="17"/>
        <v/>
      </c>
      <c r="CA27" s="196" t="str" cm="1">
        <f t="array" ref="CA27">IF($B27="","",INDEX(SEAOptionScores_Trans,$B27+MATCH(CA$7,Stages,0)-1,MATCH(CA$6,SEACats,0)))</f>
        <v/>
      </c>
      <c r="CB27" s="196" t="str" cm="1">
        <f t="array" ref="CB27">IF($B27="","",INDEX(SEAOptionScores_Trans,$B27+MATCH(CB$7,Stages,0)-1,MATCH(CA$6,SEACats,0)))</f>
        <v/>
      </c>
      <c r="CC27" s="197" t="str">
        <f t="shared" si="18"/>
        <v/>
      </c>
      <c r="CD27" s="196" t="str" cm="1">
        <f t="array" ref="CD27">IF($B27="","",INDEX(SEAOptionScores_Trans,$B27+MATCH(CD$7,Stages,0)-1,MATCH(CD$6,SEACats,0)))</f>
        <v/>
      </c>
      <c r="CE27" s="196" t="str" cm="1">
        <f t="array" ref="CE27">IF($B27="","",INDEX(SEAOptionScores_Trans,$B27+MATCH(CE$7,Stages,0)-1,MATCH(CD$6,SEACats,0)))</f>
        <v/>
      </c>
      <c r="CF27" s="197" t="str">
        <f t="shared" si="19"/>
        <v/>
      </c>
      <c r="CG27" s="196" t="str" cm="1">
        <f t="array" ref="CG27">IF($B27="","",INDEX(SEAOptionScores_Trans,$B27+MATCH(CG$7,Stages,0)-1,MATCH(CG$6,SEACats,0)))</f>
        <v/>
      </c>
      <c r="CH27" s="196" t="str" cm="1">
        <f t="array" ref="CH27">IF($B27="","",INDEX(SEAOptionScores_Trans,$B27+MATCH(CH$7,Stages,0)-1,MATCH(CG$6,SEACats,0)))</f>
        <v/>
      </c>
      <c r="CI27" s="197" t="str">
        <f t="shared" si="20"/>
        <v/>
      </c>
      <c r="CJ27" s="196" t="str" cm="1">
        <f t="array" ref="CJ27">IF($B27="","",INDEX(SEAOptionScores_Trans,$B27+MATCH(CJ$7,Stages,0)-1,MATCH(CJ$6,SEACats,0)))</f>
        <v/>
      </c>
      <c r="CK27" s="196" t="str" cm="1">
        <f t="array" ref="CK27">IF($B27="","",INDEX(SEAOptionScores_Trans,$B27+MATCH(CK$7,Stages,0)-1,MATCH(CJ$6,SEACats,0)))</f>
        <v/>
      </c>
      <c r="CL27" s="197" t="str">
        <f t="shared" si="21"/>
        <v/>
      </c>
      <c r="CM27" s="196" t="str" cm="1">
        <f t="array" ref="CM27">IF($B27="","",INDEX(SEAOptionScores_Trans,$B27+MATCH(CM$7,Stages,0)-1,MATCH(CM$6,SEACats,0)))</f>
        <v/>
      </c>
      <c r="CN27" s="196" t="str" cm="1">
        <f t="array" ref="CN27">IF($B27="","",INDEX(SEAOptionScores_Trans,$B27+MATCH(CN$7,Stages,0)-1,MATCH(CM$6,SEACats,0)))</f>
        <v/>
      </c>
      <c r="CO27" s="197" t="str">
        <f t="shared" si="22"/>
        <v/>
      </c>
      <c r="CP27" s="196" t="str" cm="1">
        <f t="array" ref="CP27">IF($B27="","",INDEX(SEAOptionScores_Trans,$B27+MATCH(CP$7,Stages,0)-1,MATCH(CP$6,SEACats,0)))</f>
        <v/>
      </c>
      <c r="CQ27" s="196" t="str" cm="1">
        <f t="array" ref="CQ27">IF($B27="","",INDEX(SEAOptionScores_Trans,$B27+MATCH(CQ$7,Stages,0)-1,MATCH(CP$6,SEACats,0)))</f>
        <v/>
      </c>
      <c r="CR27" s="197" t="str">
        <f t="shared" si="23"/>
        <v/>
      </c>
      <c r="CS27" s="196" t="str" cm="1">
        <f t="array" ref="CS27">IF($B27="","",INDEX(SEAOptionScores_Trans,$B27+MATCH(CS$7,Stages,0)-1,MATCH(CS$6,SEACats,0)))</f>
        <v/>
      </c>
      <c r="CT27" s="196" t="str" cm="1">
        <f t="array" ref="CT27">IF($B27="","",INDEX(SEAOptionScores_Trans,$B27+MATCH(CT$7,Stages,0)-1,MATCH(CS$6,SEACats,0)))</f>
        <v/>
      </c>
      <c r="CU27" s="197" t="str">
        <f t="shared" si="24"/>
        <v/>
      </c>
      <c r="CV27" s="196" t="str" cm="1">
        <f t="array" ref="CV27">IF($B27="","",INDEX(SEAOptionScores_Trans,$B27+MATCH(CV$7,Stages,0)-1,MATCH(CV$6,SEACats,0)))</f>
        <v/>
      </c>
      <c r="CW27" s="196" t="str" cm="1">
        <f t="array" ref="CW27">IF($B27="","",INDEX(SEAOptionScores_Trans,$B27+MATCH(CW$7,Stages,0)-1,MATCH(CV$6,SEACats,0)))</f>
        <v/>
      </c>
      <c r="CX27" s="197" t="str">
        <f t="shared" si="25"/>
        <v/>
      </c>
      <c r="CY27" s="196" t="str" cm="1">
        <f t="array" ref="CY27">IF($B27="","",INDEX(SEAOptionScores_Trans,$B27+MATCH(CY$7,Stages,0)-1,MATCH(CY$6,SEACats,0)))</f>
        <v/>
      </c>
      <c r="CZ27" s="196" t="str" cm="1">
        <f t="array" ref="CZ27">IF($B27="","",INDEX(SEAOptionScores_Trans,$B27+MATCH(CZ$7,Stages,0)-1,MATCH(CY$6,SEACats,0)))</f>
        <v/>
      </c>
      <c r="DA27" s="197" t="str">
        <f t="shared" si="26"/>
        <v/>
      </c>
      <c r="DB27" s="196" t="str" cm="1">
        <f t="array" ref="DB27">IF($B27="","",INDEX(SEAOptionScores_Trans,$B27+MATCH(DB$7,Stages,0)-1,MATCH(DB$6,SEACats,0)))</f>
        <v/>
      </c>
      <c r="DC27" s="196" t="str" cm="1">
        <f t="array" ref="DC27">IF($B27="","",INDEX(SEAOptionScores_Trans,$B27+MATCH(DC$7,Stages,0)-1,MATCH(DB$6,SEACats,0)))</f>
        <v/>
      </c>
      <c r="DD27" s="197" t="str">
        <f t="shared" si="27"/>
        <v/>
      </c>
      <c r="DE27" s="196" t="str" cm="1">
        <f t="array" ref="DE27">IF($B27="","",INDEX(SEAOptionScores_Trans,$B27+MATCH(DE$7,Stages,0)-1,MATCH(DE$6,SEACats,0)))</f>
        <v/>
      </c>
      <c r="DF27" s="196" t="str" cm="1">
        <f t="array" ref="DF27">IF($B27="","",INDEX(SEAOptionScores_Trans,$B27+MATCH(DF$7,Stages,0)-1,MATCH(DE$6,SEACats,0)))</f>
        <v/>
      </c>
      <c r="DG27" s="197" t="str">
        <f t="shared" si="28"/>
        <v/>
      </c>
      <c r="DH27" s="196" t="str" cm="1">
        <f t="array" ref="DH27">IF($B27="","",INDEX(SEAOptionScores_Trans,$B27+MATCH(DH$7,Stages,0)-1,MATCH(DH$6,SEACats,0)))</f>
        <v/>
      </c>
      <c r="DI27" s="196" t="str" cm="1">
        <f t="array" ref="DI27">IF($B27="","",INDEX(SEAOptionScores_Trans,$B27+MATCH(DI$7,Stages,0)-1,MATCH(DH$6,SEACats,0)))</f>
        <v/>
      </c>
      <c r="DJ27" s="197" t="str">
        <f t="shared" si="29"/>
        <v/>
      </c>
      <c r="DK27" s="196" t="str" cm="1">
        <f t="array" ref="DK27">IF($B27="","",INDEX(SEAOptionScores_Trans,$B27+MATCH(DK$7,Stages,0)-1,MATCH(DK$6,SEACats,0)))</f>
        <v/>
      </c>
      <c r="DL27" s="196" t="str" cm="1">
        <f t="array" ref="DL27">IF($B27="","",INDEX(SEAOptionScores_Trans,$B27+MATCH(DL$7,Stages,0)-1,MATCH(DK$6,SEACats,0)))</f>
        <v/>
      </c>
      <c r="DM27" s="197" t="str">
        <f t="shared" si="30"/>
        <v/>
      </c>
      <c r="DN27" s="196" t="str" cm="1">
        <f t="array" ref="DN27">IF($B27="","",INDEX(SEAOptionScores_Trans,$B27+MATCH(DN$7,Stages,0)-1,MATCH(DN$6,SEACats,0)))</f>
        <v/>
      </c>
      <c r="DO27" s="196" t="str" cm="1">
        <f t="array" ref="DO27">IF($B27="","",INDEX(SEAOptionScores_Trans,$B27+MATCH(DO$7,Stages,0)-1,MATCH(DN$6,SEACats,0)))</f>
        <v/>
      </c>
      <c r="DP27" s="197" t="str">
        <f t="shared" si="31"/>
        <v/>
      </c>
      <c r="DQ27" s="196" t="str" cm="1">
        <f t="array" ref="DQ27">IF($B27="","",INDEX(SEAOptionScores_Trans,$B27+MATCH(DQ$7,Stages,0)-1,MATCH(DQ$6,SEACats,0)))</f>
        <v/>
      </c>
      <c r="DR27" s="196" t="str" cm="1">
        <f t="array" ref="DR27">IF($B27="","",INDEX(SEAOptionScores_Trans,$B27+MATCH(DR$7,Stages,0)-1,MATCH(DQ$6,SEACats,0)))</f>
        <v/>
      </c>
      <c r="DS27" s="197" t="str">
        <f t="shared" si="32"/>
        <v/>
      </c>
      <c r="DT27" s="196" t="str" cm="1">
        <f t="array" ref="DT27">IF($B27="","",INDEX(SEAOptionScores_Trans,$B27+MATCH(DT$7,Stages,0)-1,MATCH(DT$6,SEACats,0)))</f>
        <v/>
      </c>
      <c r="DU27" s="196" t="str" cm="1">
        <f t="array" ref="DU27">IF($B27="","",INDEX(SEAOptionScores_Trans,$B27+MATCH(DU$7,Stages,0)-1,MATCH(DT$6,SEACats,0)))</f>
        <v/>
      </c>
      <c r="DV27" s="197" t="str">
        <f t="shared" si="33"/>
        <v/>
      </c>
      <c r="DW27" s="196" t="str" cm="1">
        <f t="array" ref="DW27">IF($B27="","",INDEX(SEAOptionScores_Trans,$B27+MATCH(DW$7,Stages,0)-1,MATCH(DW$6,SEACats,0)))</f>
        <v/>
      </c>
      <c r="DX27" s="196" t="str" cm="1">
        <f t="array" ref="DX27">IF($B27="","",INDEX(SEAOptionScores_Trans,$B27+MATCH(DX$7,Stages,0)-1,MATCH(DW$6,SEACats,0)))</f>
        <v/>
      </c>
      <c r="DY27" s="197" t="str">
        <f t="shared" si="34"/>
        <v/>
      </c>
      <c r="EA27" s="156" t="str" cm="1">
        <f t="array" ref="EA27">INDEX(PosEffects_SEA,$A27,MATCH(EA$6,$D$6:$BB$6,0)+2)</f>
        <v/>
      </c>
      <c r="EB27" s="156" t="str" cm="1">
        <f t="array" ref="EB27">INDEX(PosEffects_SEA,$A27,MATCH(EB$6,$D$6:$BB$6,0)+2)</f>
        <v/>
      </c>
      <c r="EC27" s="156" t="str" cm="1">
        <f t="array" ref="EC27">INDEX(PosEffects_SEA,$A27,MATCH(EC$6,$D$6:$BB$6,0)+2)</f>
        <v/>
      </c>
      <c r="ED27" s="156" t="str" cm="1">
        <f t="array" ref="ED27">INDEX(PosEffects_SEA,$A27,MATCH(ED$6,$D$6:$BB$6,0)+2)</f>
        <v/>
      </c>
      <c r="EE27" s="156" t="str" cm="1">
        <f t="array" ref="EE27">INDEX(PosEffects_SEA,$A27,MATCH(EE$6,$D$6:$BB$6,0)+2)</f>
        <v/>
      </c>
      <c r="EF27" s="156" t="str" cm="1">
        <f t="array" ref="EF27">INDEX(PosEffects_SEA,$A27,MATCH(EF$6,$D$6:$BB$6,0)+2)</f>
        <v/>
      </c>
      <c r="EG27" s="156" t="str" cm="1">
        <f t="array" ref="EG27">INDEX(PosEffects_SEA,$A27,MATCH(EG$6,$D$6:$BB$6,0)+2)</f>
        <v/>
      </c>
      <c r="EH27" s="156" t="str" cm="1">
        <f t="array" ref="EH27">INDEX(PosEffects_SEA,$A27,MATCH(EH$6,$D$6:$BB$6,0)+2)</f>
        <v/>
      </c>
      <c r="EI27" s="156" t="str" cm="1">
        <f t="array" ref="EI27">INDEX(PosEffects_SEA,$A27,MATCH(EI$6,$D$6:$BB$6,0)+2)</f>
        <v/>
      </c>
      <c r="EJ27" s="156" t="str" cm="1">
        <f t="array" ref="EJ27">INDEX(PosEffects_SEA,$A27,MATCH(EJ$6,$D$6:$BB$6,0)+2)</f>
        <v/>
      </c>
      <c r="EK27" s="156" t="str" cm="1">
        <f t="array" ref="EK27">INDEX(PosEffects_SEA,$A27,MATCH(EK$6,$D$6:$BB$6,0)+2)</f>
        <v/>
      </c>
      <c r="EL27" s="156" t="str" cm="1">
        <f t="array" ref="EL27">INDEX(PosEffects_SEA,$A27,MATCH(EL$6,$D$6:$BB$6,0)+2)</f>
        <v/>
      </c>
      <c r="EM27" s="156" t="str" cm="1">
        <f t="array" ref="EM27">INDEX(PosEffects_SEA,$A27,MATCH(EM$6,$D$6:$BB$6,0)+2)</f>
        <v/>
      </c>
      <c r="EN27" s="156" t="str" cm="1">
        <f t="array" ref="EN27">INDEX(PosEffects_SEA,$A27,MATCH(EN$6,$D$6:$BB$6,0)+2)</f>
        <v/>
      </c>
      <c r="EO27" s="156" t="str" cm="1">
        <f t="array" ref="EO27">INDEX(PosEffects_SEA,$A27,MATCH(EO$6,$D$6:$BB$6,0)+2)</f>
        <v/>
      </c>
      <c r="EP27" s="156" t="str" cm="1">
        <f t="array" ref="EP27">INDEX(PosEffects_SEA,$A27,MATCH(EP$6,$D$6:$BB$6,0)+2)</f>
        <v/>
      </c>
      <c r="EQ27" s="156" t="str" cm="1">
        <f t="array" ref="EQ27">INDEX(PosEffects_SEA,$A27,MATCH(EQ$6,$D$6:$BB$6,0)+2)</f>
        <v/>
      </c>
      <c r="ES27" s="194" t="str">
        <f t="shared" si="35"/>
        <v/>
      </c>
      <c r="ET27" s="194" t="str">
        <f t="shared" si="35"/>
        <v/>
      </c>
      <c r="EU27" s="194" t="str">
        <f t="shared" si="35"/>
        <v/>
      </c>
      <c r="EV27" s="194" t="str">
        <f t="shared" si="35"/>
        <v/>
      </c>
    </row>
    <row r="28" spans="1:152" x14ac:dyDescent="0.25">
      <c r="A28" s="68">
        <v>21</v>
      </c>
      <c r="B28" s="271" t="str" cm="1">
        <f t="array" ref="B28">IF(A28&gt;NOptions_SEA,"",4*(A28-1)+1)</f>
        <v/>
      </c>
      <c r="C28" s="249" t="str" cm="1">
        <f t="array" ref="C28">IF($B28="","",INDEX(Options_SEA,$B28))</f>
        <v/>
      </c>
      <c r="D28" s="196" t="str" cm="1">
        <f t="array" ref="D28">IF($B28="","",INDEX(SEAOptionScores_Trans,$B28+MATCH(D$7,Stages,0)-1,MATCH(D$6,SEACats,0))-100)</f>
        <v/>
      </c>
      <c r="E28" s="196" t="str" cm="1">
        <f t="array" ref="E28">IF($B28="","",INDEX(SEAOptionScores_Trans,$B28+MATCH(E$7,Stages,0)-1,MATCH(D$6,SEACats,0))-100)</f>
        <v/>
      </c>
      <c r="F28" s="197" t="str">
        <f t="shared" si="0"/>
        <v/>
      </c>
      <c r="G28" s="196" t="str" cm="1">
        <f t="array" ref="G28">IF($B28="","",INDEX(SEAOptionScores_Trans,$B28+MATCH(G$7,Stages,0)-1,MATCH(G$6,SEACats,0))-100)</f>
        <v/>
      </c>
      <c r="H28" s="196" t="str" cm="1">
        <f t="array" ref="H28">IF($B28="","",INDEX(SEAOptionScores_Trans,$B28+MATCH(H$7,Stages,0)-1,MATCH(G$6,SEACats,0))-100)</f>
        <v/>
      </c>
      <c r="I28" s="197" t="str">
        <f t="shared" si="1"/>
        <v/>
      </c>
      <c r="J28" s="196" t="str" cm="1">
        <f t="array" ref="J28">IF($B28="","",INDEX(SEAOptionScores_Trans,$B28+MATCH(J$7,Stages,0)-1,MATCH(J$6,SEACats,0))-100)</f>
        <v/>
      </c>
      <c r="K28" s="196" t="str" cm="1">
        <f t="array" ref="K28">IF($B28="","",INDEX(SEAOptionScores_Trans,$B28+MATCH(K$7,Stages,0)-1,MATCH(J$6,SEACats,0))-100)</f>
        <v/>
      </c>
      <c r="L28" s="197" t="str">
        <f t="shared" si="2"/>
        <v/>
      </c>
      <c r="M28" s="196" t="str" cm="1">
        <f t="array" ref="M28">IF($B28="","",INDEX(SEAOptionScores_Trans,$B28+MATCH(M$7,Stages,0)-1,MATCH(M$6,SEACats,0))-100)</f>
        <v/>
      </c>
      <c r="N28" s="196" t="str" cm="1">
        <f t="array" ref="N28">IF($B28="","",INDEX(SEAOptionScores_Trans,$B28+MATCH(N$7,Stages,0)-1,MATCH(M$6,SEACats,0))-100)</f>
        <v/>
      </c>
      <c r="O28" s="197" t="str">
        <f t="shared" si="3"/>
        <v/>
      </c>
      <c r="P28" s="196" t="str" cm="1">
        <f t="array" ref="P28">IF($B28="","",INDEX(SEAOptionScores_Trans,$B28+MATCH(P$7,Stages,0)-1,MATCH(P$6,SEACats,0))-100)</f>
        <v/>
      </c>
      <c r="Q28" s="196" t="str" cm="1">
        <f t="array" ref="Q28">IF($B28="","",INDEX(SEAOptionScores_Trans,$B28+MATCH(Q$7,Stages,0)-1,MATCH(P$6,SEACats,0))-100)</f>
        <v/>
      </c>
      <c r="R28" s="197" t="str">
        <f t="shared" si="4"/>
        <v/>
      </c>
      <c r="S28" s="196" t="str" cm="1">
        <f t="array" ref="S28">IF($B28="","",INDEX(SEAOptionScores_Trans,$B28+MATCH(S$7,Stages,0)-1,MATCH(S$6,SEACats,0))-100)</f>
        <v/>
      </c>
      <c r="T28" s="196" t="str" cm="1">
        <f t="array" ref="T28">IF($B28="","",INDEX(SEAOptionScores_Trans,$B28+MATCH(T$7,Stages,0)-1,MATCH(S$6,SEACats,0))-100)</f>
        <v/>
      </c>
      <c r="U28" s="197" t="str">
        <f t="shared" si="5"/>
        <v/>
      </c>
      <c r="V28" s="196" t="str" cm="1">
        <f t="array" ref="V28">IF($B28="","",INDEX(SEAOptionScores_Trans,$B28+MATCH(V$7,Stages,0)-1,MATCH(V$6,SEACats,0))-100)</f>
        <v/>
      </c>
      <c r="W28" s="196" t="str" cm="1">
        <f t="array" ref="W28">IF($B28="","",INDEX(SEAOptionScores_Trans,$B28+MATCH(W$7,Stages,0)-1,MATCH(V$6,SEACats,0))-100)</f>
        <v/>
      </c>
      <c r="X28" s="197" t="str">
        <f t="shared" si="6"/>
        <v/>
      </c>
      <c r="Y28" s="196" t="str" cm="1">
        <f t="array" ref="Y28">IF($B28="","",INDEX(SEAOptionScores_Trans,$B28+MATCH(Y$7,Stages,0)-1,MATCH(Y$6,SEACats,0))-100)</f>
        <v/>
      </c>
      <c r="Z28" s="196" t="str" cm="1">
        <f t="array" ref="Z28">IF($B28="","",INDEX(SEAOptionScores_Trans,$B28+MATCH(Z$7,Stages,0)-1,MATCH(Y$6,SEACats,0))-100)</f>
        <v/>
      </c>
      <c r="AA28" s="197" t="str">
        <f t="shared" si="7"/>
        <v/>
      </c>
      <c r="AB28" s="196" t="str" cm="1">
        <f t="array" ref="AB28">IF($B28="","",INDEX(SEAOptionScores_Trans,$B28+MATCH(AB$7,Stages,0)-1,MATCH(AB$6,SEACats,0))-100)</f>
        <v/>
      </c>
      <c r="AC28" s="196" t="str" cm="1">
        <f t="array" ref="AC28">IF($B28="","",INDEX(SEAOptionScores_Trans,$B28+MATCH(AC$7,Stages,0)-1,MATCH(AB$6,SEACats,0))-100)</f>
        <v/>
      </c>
      <c r="AD28" s="197" t="str">
        <f t="shared" si="8"/>
        <v/>
      </c>
      <c r="AE28" s="196" t="str" cm="1">
        <f t="array" ref="AE28">IF($B28="","",INDEX(SEAOptionScores_Trans,$B28+MATCH(AE$7,Stages,0)-1,MATCH(AE$6,SEACats,0))-100)</f>
        <v/>
      </c>
      <c r="AF28" s="196" t="str" cm="1">
        <f t="array" ref="AF28">IF($B28="","",INDEX(SEAOptionScores_Trans,$B28+MATCH(AF$7,Stages,0)-1,MATCH(AE$6,SEACats,0))-100)</f>
        <v/>
      </c>
      <c r="AG28" s="197" t="str">
        <f t="shared" si="9"/>
        <v/>
      </c>
      <c r="AH28" s="196" t="str" cm="1">
        <f t="array" ref="AH28">IF($B28="","",INDEX(SEAOptionScores_Trans,$B28+MATCH(AH$7,Stages,0)-1,MATCH(AH$6,SEACats,0))-100)</f>
        <v/>
      </c>
      <c r="AI28" s="196" t="str" cm="1">
        <f t="array" ref="AI28">IF($B28="","",INDEX(SEAOptionScores_Trans,$B28+MATCH(AI$7,Stages,0)-1,MATCH(AH$6,SEACats,0))-100)</f>
        <v/>
      </c>
      <c r="AJ28" s="197" t="str">
        <f t="shared" si="10"/>
        <v/>
      </c>
      <c r="AK28" s="196" t="str" cm="1">
        <f t="array" ref="AK28">IF($B28="","",INDEX(SEAOptionScores_Trans,$B28+MATCH(AK$7,Stages,0)-1,MATCH(AK$6,SEACats,0))-100)</f>
        <v/>
      </c>
      <c r="AL28" s="196" t="str" cm="1">
        <f t="array" ref="AL28">IF($B28="","",INDEX(SEAOptionScores_Trans,$B28+MATCH(AL$7,Stages,0)-1,MATCH(AK$6,SEACats,0))-100)</f>
        <v/>
      </c>
      <c r="AM28" s="197" t="str">
        <f t="shared" si="11"/>
        <v/>
      </c>
      <c r="AN28" s="196" t="str" cm="1">
        <f t="array" ref="AN28">IF($B28="","",INDEX(SEAOptionScores_Trans,$B28+MATCH(AN$7,Stages,0)-1,MATCH(AN$6,SEACats,0))-100)</f>
        <v/>
      </c>
      <c r="AO28" s="196" t="str" cm="1">
        <f t="array" ref="AO28">IF($B28="","",INDEX(SEAOptionScores_Trans,$B28+MATCH(AO$7,Stages,0)-1,MATCH(AN$6,SEACats,0))-100)</f>
        <v/>
      </c>
      <c r="AP28" s="197" t="str">
        <f t="shared" si="12"/>
        <v/>
      </c>
      <c r="AQ28" s="196" t="str" cm="1">
        <f t="array" ref="AQ28">IF($B28="","",INDEX(SEAOptionScores_Trans,$B28+MATCH(AQ$7,Stages,0)-1,MATCH(AQ$6,SEACats,0))-100)</f>
        <v/>
      </c>
      <c r="AR28" s="196" t="str" cm="1">
        <f t="array" ref="AR28">IF($B28="","",INDEX(SEAOptionScores_Trans,$B28+MATCH(AR$7,Stages,0)-1,MATCH(AQ$6,SEACats,0))-100)</f>
        <v/>
      </c>
      <c r="AS28" s="197" t="str">
        <f t="shared" si="13"/>
        <v/>
      </c>
      <c r="AT28" s="196" t="str" cm="1">
        <f t="array" ref="AT28">IF($B28="","",INDEX(SEAOptionScores_Trans,$B28+MATCH(AT$7,Stages,0)-1,MATCH(AT$6,SEACats,0))-100)</f>
        <v/>
      </c>
      <c r="AU28" s="196" t="str" cm="1">
        <f t="array" ref="AU28">IF($B28="","",INDEX(SEAOptionScores_Trans,$B28+MATCH(AU$7,Stages,0)-1,MATCH(AT$6,SEACats,0))-100)</f>
        <v/>
      </c>
      <c r="AV28" s="197" t="str">
        <f t="shared" si="14"/>
        <v/>
      </c>
      <c r="AW28" s="196" t="str" cm="1">
        <f t="array" ref="AW28">IF($B28="","",INDEX(SEAOptionScores_Trans,$B28+MATCH(AW$7,Stages,0)-1,MATCH(AW$6,SEACats,0))-100)</f>
        <v/>
      </c>
      <c r="AX28" s="196" t="str" cm="1">
        <f t="array" ref="AX28">IF($B28="","",INDEX(SEAOptionScores_Trans,$B28+MATCH(AX$7,Stages,0)-1,MATCH(AW$6,SEACats,0))-100)</f>
        <v/>
      </c>
      <c r="AY28" s="197" t="str">
        <f t="shared" si="15"/>
        <v/>
      </c>
      <c r="AZ28" s="196" t="str" cm="1">
        <f t="array" ref="AZ28">IF($B28="","",INDEX(SEAOptionScores_Trans,$B28+MATCH(AZ$7,Stages,0)-1,MATCH(AZ$6,SEACats,0))-100)</f>
        <v/>
      </c>
      <c r="BA28" s="196" t="str" cm="1">
        <f t="array" ref="BA28">IF($B28="","",INDEX(SEAOptionScores_Trans,$B28+MATCH(BA$7,Stages,0)-1,MATCH(AZ$6,SEACats,0))-100)</f>
        <v/>
      </c>
      <c r="BB28" s="197" t="str">
        <f t="shared" si="16"/>
        <v/>
      </c>
      <c r="BD28" s="156" t="str" cm="1">
        <f t="array" ref="BD28">INDEX(NegEffects_SEA,$A28,MATCH(BD$6,$D$6:$BB$6,0)+2)</f>
        <v/>
      </c>
      <c r="BE28" s="156" t="str" cm="1">
        <f t="array" ref="BE28">INDEX(NegEffects_SEA,$A28,MATCH(BE$6,$D$6:$BB$6,0)+2)</f>
        <v/>
      </c>
      <c r="BF28" s="156" t="str" cm="1">
        <f t="array" ref="BF28">INDEX(NegEffects_SEA,$A28,MATCH(BF$6,$D$6:$BB$6,0)+2)</f>
        <v/>
      </c>
      <c r="BG28" s="156" t="str" cm="1">
        <f t="array" ref="BG28">INDEX(NegEffects_SEA,$A28,MATCH(BG$6,$D$6:$BB$6,0)+2)</f>
        <v/>
      </c>
      <c r="BH28" s="156" t="str" cm="1">
        <f t="array" ref="BH28">INDEX(NegEffects_SEA,$A28,MATCH(BH$6,$D$6:$BB$6,0)+2)</f>
        <v/>
      </c>
      <c r="BI28" s="156" t="str" cm="1">
        <f t="array" ref="BI28">INDEX(NegEffects_SEA,$A28,MATCH(BI$6,$D$6:$BB$6,0)+2)</f>
        <v/>
      </c>
      <c r="BJ28" s="156" t="str" cm="1">
        <f t="array" ref="BJ28">INDEX(NegEffects_SEA,$A28,MATCH(BJ$6,$D$6:$BB$6,0)+2)</f>
        <v/>
      </c>
      <c r="BK28" s="156" t="str" cm="1">
        <f t="array" ref="BK28">INDEX(NegEffects_SEA,$A28,MATCH(BK$6,$D$6:$BB$6,0)+2)</f>
        <v/>
      </c>
      <c r="BL28" s="156" t="str" cm="1">
        <f t="array" ref="BL28">INDEX(NegEffects_SEA,$A28,MATCH(BL$6,$D$6:$BB$6,0)+2)</f>
        <v/>
      </c>
      <c r="BM28" s="156" t="str" cm="1">
        <f t="array" ref="BM28">INDEX(NegEffects_SEA,$A28,MATCH(BM$6,$D$6:$BB$6,0)+2)</f>
        <v/>
      </c>
      <c r="BN28" s="156" t="str" cm="1">
        <f t="array" ref="BN28">INDEX(NegEffects_SEA,$A28,MATCH(BN$6,$D$6:$BB$6,0)+2)</f>
        <v/>
      </c>
      <c r="BO28" s="156" t="str" cm="1">
        <f t="array" ref="BO28">INDEX(NegEffects_SEA,$A28,MATCH(BO$6,$D$6:$BB$6,0)+2)</f>
        <v/>
      </c>
      <c r="BP28" s="156" t="str" cm="1">
        <f t="array" ref="BP28">INDEX(NegEffects_SEA,$A28,MATCH(BP$6,$D$6:$BB$6,0)+2)</f>
        <v/>
      </c>
      <c r="BQ28" s="156" t="str" cm="1">
        <f t="array" ref="BQ28">INDEX(NegEffects_SEA,$A28,MATCH(BQ$6,$D$6:$BB$6,0)+2)</f>
        <v/>
      </c>
      <c r="BR28" s="156" t="str" cm="1">
        <f t="array" ref="BR28">INDEX(NegEffects_SEA,$A28,MATCH(BR$6,$D$6:$BB$6,0)+2)</f>
        <v/>
      </c>
      <c r="BS28" s="156" t="str" cm="1">
        <f t="array" ref="BS28">INDEX(NegEffects_SEA,$A28,MATCH(BS$6,$D$6:$BB$6,0)+2)</f>
        <v/>
      </c>
      <c r="BT28" s="156" t="str" cm="1">
        <f t="array" ref="BT28">INDEX(NegEffects_SEA,$A28,MATCH(BT$6,$D$6:$BB$6,0)+2)</f>
        <v/>
      </c>
      <c r="BV28" s="194" t="str">
        <f t="shared" ref="BV28:BY47" si="36">IF($B28="","",SUMPRODUCT(INDEX(NegEffects_SEA_Combined,$A28,0),INDEX(WRWMetricWeights_SEA,MATCH(BV$6,WRWMetrics_SEA,0),)))</f>
        <v/>
      </c>
      <c r="BW28" s="194" t="str">
        <f t="shared" si="36"/>
        <v/>
      </c>
      <c r="BX28" s="194" t="str">
        <f t="shared" si="36"/>
        <v/>
      </c>
      <c r="BY28" s="194" t="str">
        <f t="shared" si="36"/>
        <v/>
      </c>
      <c r="CA28" s="196" t="str" cm="1">
        <f t="array" ref="CA28">IF($B28="","",INDEX(SEAOptionScores_Trans,$B28+MATCH(CA$7,Stages,0)-1,MATCH(CA$6,SEACats,0)))</f>
        <v/>
      </c>
      <c r="CB28" s="196" t="str" cm="1">
        <f t="array" ref="CB28">IF($B28="","",INDEX(SEAOptionScores_Trans,$B28+MATCH(CB$7,Stages,0)-1,MATCH(CA$6,SEACats,0)))</f>
        <v/>
      </c>
      <c r="CC28" s="197" t="str">
        <f t="shared" si="18"/>
        <v/>
      </c>
      <c r="CD28" s="196" t="str" cm="1">
        <f t="array" ref="CD28">IF($B28="","",INDEX(SEAOptionScores_Trans,$B28+MATCH(CD$7,Stages,0)-1,MATCH(CD$6,SEACats,0)))</f>
        <v/>
      </c>
      <c r="CE28" s="196" t="str" cm="1">
        <f t="array" ref="CE28">IF($B28="","",INDEX(SEAOptionScores_Trans,$B28+MATCH(CE$7,Stages,0)-1,MATCH(CD$6,SEACats,0)))</f>
        <v/>
      </c>
      <c r="CF28" s="197" t="str">
        <f t="shared" si="19"/>
        <v/>
      </c>
      <c r="CG28" s="196" t="str" cm="1">
        <f t="array" ref="CG28">IF($B28="","",INDEX(SEAOptionScores_Trans,$B28+MATCH(CG$7,Stages,0)-1,MATCH(CG$6,SEACats,0)))</f>
        <v/>
      </c>
      <c r="CH28" s="196" t="str" cm="1">
        <f t="array" ref="CH28">IF($B28="","",INDEX(SEAOptionScores_Trans,$B28+MATCH(CH$7,Stages,0)-1,MATCH(CG$6,SEACats,0)))</f>
        <v/>
      </c>
      <c r="CI28" s="197" t="str">
        <f t="shared" si="20"/>
        <v/>
      </c>
      <c r="CJ28" s="196" t="str" cm="1">
        <f t="array" ref="CJ28">IF($B28="","",INDEX(SEAOptionScores_Trans,$B28+MATCH(CJ$7,Stages,0)-1,MATCH(CJ$6,SEACats,0)))</f>
        <v/>
      </c>
      <c r="CK28" s="196" t="str" cm="1">
        <f t="array" ref="CK28">IF($B28="","",INDEX(SEAOptionScores_Trans,$B28+MATCH(CK$7,Stages,0)-1,MATCH(CJ$6,SEACats,0)))</f>
        <v/>
      </c>
      <c r="CL28" s="197" t="str">
        <f t="shared" si="21"/>
        <v/>
      </c>
      <c r="CM28" s="196" t="str" cm="1">
        <f t="array" ref="CM28">IF($B28="","",INDEX(SEAOptionScores_Trans,$B28+MATCH(CM$7,Stages,0)-1,MATCH(CM$6,SEACats,0)))</f>
        <v/>
      </c>
      <c r="CN28" s="196" t="str" cm="1">
        <f t="array" ref="CN28">IF($B28="","",INDEX(SEAOptionScores_Trans,$B28+MATCH(CN$7,Stages,0)-1,MATCH(CM$6,SEACats,0)))</f>
        <v/>
      </c>
      <c r="CO28" s="197" t="str">
        <f t="shared" si="22"/>
        <v/>
      </c>
      <c r="CP28" s="196" t="str" cm="1">
        <f t="array" ref="CP28">IF($B28="","",INDEX(SEAOptionScores_Trans,$B28+MATCH(CP$7,Stages,0)-1,MATCH(CP$6,SEACats,0)))</f>
        <v/>
      </c>
      <c r="CQ28" s="196" t="str" cm="1">
        <f t="array" ref="CQ28">IF($B28="","",INDEX(SEAOptionScores_Trans,$B28+MATCH(CQ$7,Stages,0)-1,MATCH(CP$6,SEACats,0)))</f>
        <v/>
      </c>
      <c r="CR28" s="197" t="str">
        <f t="shared" si="23"/>
        <v/>
      </c>
      <c r="CS28" s="196" t="str" cm="1">
        <f t="array" ref="CS28">IF($B28="","",INDEX(SEAOptionScores_Trans,$B28+MATCH(CS$7,Stages,0)-1,MATCH(CS$6,SEACats,0)))</f>
        <v/>
      </c>
      <c r="CT28" s="196" t="str" cm="1">
        <f t="array" ref="CT28">IF($B28="","",INDEX(SEAOptionScores_Trans,$B28+MATCH(CT$7,Stages,0)-1,MATCH(CS$6,SEACats,0)))</f>
        <v/>
      </c>
      <c r="CU28" s="197" t="str">
        <f t="shared" si="24"/>
        <v/>
      </c>
      <c r="CV28" s="196" t="str" cm="1">
        <f t="array" ref="CV28">IF($B28="","",INDEX(SEAOptionScores_Trans,$B28+MATCH(CV$7,Stages,0)-1,MATCH(CV$6,SEACats,0)))</f>
        <v/>
      </c>
      <c r="CW28" s="196" t="str" cm="1">
        <f t="array" ref="CW28">IF($B28="","",INDEX(SEAOptionScores_Trans,$B28+MATCH(CW$7,Stages,0)-1,MATCH(CV$6,SEACats,0)))</f>
        <v/>
      </c>
      <c r="CX28" s="197" t="str">
        <f t="shared" si="25"/>
        <v/>
      </c>
      <c r="CY28" s="196" t="str" cm="1">
        <f t="array" ref="CY28">IF($B28="","",INDEX(SEAOptionScores_Trans,$B28+MATCH(CY$7,Stages,0)-1,MATCH(CY$6,SEACats,0)))</f>
        <v/>
      </c>
      <c r="CZ28" s="196" t="str" cm="1">
        <f t="array" ref="CZ28">IF($B28="","",INDEX(SEAOptionScores_Trans,$B28+MATCH(CZ$7,Stages,0)-1,MATCH(CY$6,SEACats,0)))</f>
        <v/>
      </c>
      <c r="DA28" s="197" t="str">
        <f t="shared" si="26"/>
        <v/>
      </c>
      <c r="DB28" s="196" t="str" cm="1">
        <f t="array" ref="DB28">IF($B28="","",INDEX(SEAOptionScores_Trans,$B28+MATCH(DB$7,Stages,0)-1,MATCH(DB$6,SEACats,0)))</f>
        <v/>
      </c>
      <c r="DC28" s="196" t="str" cm="1">
        <f t="array" ref="DC28">IF($B28="","",INDEX(SEAOptionScores_Trans,$B28+MATCH(DC$7,Stages,0)-1,MATCH(DB$6,SEACats,0)))</f>
        <v/>
      </c>
      <c r="DD28" s="197" t="str">
        <f t="shared" si="27"/>
        <v/>
      </c>
      <c r="DE28" s="196" t="str" cm="1">
        <f t="array" ref="DE28">IF($B28="","",INDEX(SEAOptionScores_Trans,$B28+MATCH(DE$7,Stages,0)-1,MATCH(DE$6,SEACats,0)))</f>
        <v/>
      </c>
      <c r="DF28" s="196" t="str" cm="1">
        <f t="array" ref="DF28">IF($B28="","",INDEX(SEAOptionScores_Trans,$B28+MATCH(DF$7,Stages,0)-1,MATCH(DE$6,SEACats,0)))</f>
        <v/>
      </c>
      <c r="DG28" s="197" t="str">
        <f t="shared" si="28"/>
        <v/>
      </c>
      <c r="DH28" s="196" t="str" cm="1">
        <f t="array" ref="DH28">IF($B28="","",INDEX(SEAOptionScores_Trans,$B28+MATCH(DH$7,Stages,0)-1,MATCH(DH$6,SEACats,0)))</f>
        <v/>
      </c>
      <c r="DI28" s="196" t="str" cm="1">
        <f t="array" ref="DI28">IF($B28="","",INDEX(SEAOptionScores_Trans,$B28+MATCH(DI$7,Stages,0)-1,MATCH(DH$6,SEACats,0)))</f>
        <v/>
      </c>
      <c r="DJ28" s="197" t="str">
        <f t="shared" si="29"/>
        <v/>
      </c>
      <c r="DK28" s="196" t="str" cm="1">
        <f t="array" ref="DK28">IF($B28="","",INDEX(SEAOptionScores_Trans,$B28+MATCH(DK$7,Stages,0)-1,MATCH(DK$6,SEACats,0)))</f>
        <v/>
      </c>
      <c r="DL28" s="196" t="str" cm="1">
        <f t="array" ref="DL28">IF($B28="","",INDEX(SEAOptionScores_Trans,$B28+MATCH(DL$7,Stages,0)-1,MATCH(DK$6,SEACats,0)))</f>
        <v/>
      </c>
      <c r="DM28" s="197" t="str">
        <f t="shared" si="30"/>
        <v/>
      </c>
      <c r="DN28" s="196" t="str" cm="1">
        <f t="array" ref="DN28">IF($B28="","",INDEX(SEAOptionScores_Trans,$B28+MATCH(DN$7,Stages,0)-1,MATCH(DN$6,SEACats,0)))</f>
        <v/>
      </c>
      <c r="DO28" s="196" t="str" cm="1">
        <f t="array" ref="DO28">IF($B28="","",INDEX(SEAOptionScores_Trans,$B28+MATCH(DO$7,Stages,0)-1,MATCH(DN$6,SEACats,0)))</f>
        <v/>
      </c>
      <c r="DP28" s="197" t="str">
        <f t="shared" si="31"/>
        <v/>
      </c>
      <c r="DQ28" s="196" t="str" cm="1">
        <f t="array" ref="DQ28">IF($B28="","",INDEX(SEAOptionScores_Trans,$B28+MATCH(DQ$7,Stages,0)-1,MATCH(DQ$6,SEACats,0)))</f>
        <v/>
      </c>
      <c r="DR28" s="196" t="str" cm="1">
        <f t="array" ref="DR28">IF($B28="","",INDEX(SEAOptionScores_Trans,$B28+MATCH(DR$7,Stages,0)-1,MATCH(DQ$6,SEACats,0)))</f>
        <v/>
      </c>
      <c r="DS28" s="197" t="str">
        <f t="shared" si="32"/>
        <v/>
      </c>
      <c r="DT28" s="196" t="str" cm="1">
        <f t="array" ref="DT28">IF($B28="","",INDEX(SEAOptionScores_Trans,$B28+MATCH(DT$7,Stages,0)-1,MATCH(DT$6,SEACats,0)))</f>
        <v/>
      </c>
      <c r="DU28" s="196" t="str" cm="1">
        <f t="array" ref="DU28">IF($B28="","",INDEX(SEAOptionScores_Trans,$B28+MATCH(DU$7,Stages,0)-1,MATCH(DT$6,SEACats,0)))</f>
        <v/>
      </c>
      <c r="DV28" s="197" t="str">
        <f t="shared" si="33"/>
        <v/>
      </c>
      <c r="DW28" s="196" t="str" cm="1">
        <f t="array" ref="DW28">IF($B28="","",INDEX(SEAOptionScores_Trans,$B28+MATCH(DW$7,Stages,0)-1,MATCH(DW$6,SEACats,0)))</f>
        <v/>
      </c>
      <c r="DX28" s="196" t="str" cm="1">
        <f t="array" ref="DX28">IF($B28="","",INDEX(SEAOptionScores_Trans,$B28+MATCH(DX$7,Stages,0)-1,MATCH(DW$6,SEACats,0)))</f>
        <v/>
      </c>
      <c r="DY28" s="197" t="str">
        <f t="shared" si="34"/>
        <v/>
      </c>
      <c r="EA28" s="156" t="str" cm="1">
        <f t="array" ref="EA28">INDEX(PosEffects_SEA,$A28,MATCH(EA$6,$D$6:$BB$6,0)+2)</f>
        <v/>
      </c>
      <c r="EB28" s="156" t="str" cm="1">
        <f t="array" ref="EB28">INDEX(PosEffects_SEA,$A28,MATCH(EB$6,$D$6:$BB$6,0)+2)</f>
        <v/>
      </c>
      <c r="EC28" s="156" t="str" cm="1">
        <f t="array" ref="EC28">INDEX(PosEffects_SEA,$A28,MATCH(EC$6,$D$6:$BB$6,0)+2)</f>
        <v/>
      </c>
      <c r="ED28" s="156" t="str" cm="1">
        <f t="array" ref="ED28">INDEX(PosEffects_SEA,$A28,MATCH(ED$6,$D$6:$BB$6,0)+2)</f>
        <v/>
      </c>
      <c r="EE28" s="156" t="str" cm="1">
        <f t="array" ref="EE28">INDEX(PosEffects_SEA,$A28,MATCH(EE$6,$D$6:$BB$6,0)+2)</f>
        <v/>
      </c>
      <c r="EF28" s="156" t="str" cm="1">
        <f t="array" ref="EF28">INDEX(PosEffects_SEA,$A28,MATCH(EF$6,$D$6:$BB$6,0)+2)</f>
        <v/>
      </c>
      <c r="EG28" s="156" t="str" cm="1">
        <f t="array" ref="EG28">INDEX(PosEffects_SEA,$A28,MATCH(EG$6,$D$6:$BB$6,0)+2)</f>
        <v/>
      </c>
      <c r="EH28" s="156" t="str" cm="1">
        <f t="array" ref="EH28">INDEX(PosEffects_SEA,$A28,MATCH(EH$6,$D$6:$BB$6,0)+2)</f>
        <v/>
      </c>
      <c r="EI28" s="156" t="str" cm="1">
        <f t="array" ref="EI28">INDEX(PosEffects_SEA,$A28,MATCH(EI$6,$D$6:$BB$6,0)+2)</f>
        <v/>
      </c>
      <c r="EJ28" s="156" t="str" cm="1">
        <f t="array" ref="EJ28">INDEX(PosEffects_SEA,$A28,MATCH(EJ$6,$D$6:$BB$6,0)+2)</f>
        <v/>
      </c>
      <c r="EK28" s="156" t="str" cm="1">
        <f t="array" ref="EK28">INDEX(PosEffects_SEA,$A28,MATCH(EK$6,$D$6:$BB$6,0)+2)</f>
        <v/>
      </c>
      <c r="EL28" s="156" t="str" cm="1">
        <f t="array" ref="EL28">INDEX(PosEffects_SEA,$A28,MATCH(EL$6,$D$6:$BB$6,0)+2)</f>
        <v/>
      </c>
      <c r="EM28" s="156" t="str" cm="1">
        <f t="array" ref="EM28">INDEX(PosEffects_SEA,$A28,MATCH(EM$6,$D$6:$BB$6,0)+2)</f>
        <v/>
      </c>
      <c r="EN28" s="156" t="str" cm="1">
        <f t="array" ref="EN28">INDEX(PosEffects_SEA,$A28,MATCH(EN$6,$D$6:$BB$6,0)+2)</f>
        <v/>
      </c>
      <c r="EO28" s="156" t="str" cm="1">
        <f t="array" ref="EO28">INDEX(PosEffects_SEA,$A28,MATCH(EO$6,$D$6:$BB$6,0)+2)</f>
        <v/>
      </c>
      <c r="EP28" s="156" t="str" cm="1">
        <f t="array" ref="EP28">INDEX(PosEffects_SEA,$A28,MATCH(EP$6,$D$6:$BB$6,0)+2)</f>
        <v/>
      </c>
      <c r="EQ28" s="156" t="str" cm="1">
        <f t="array" ref="EQ28">INDEX(PosEffects_SEA,$A28,MATCH(EQ$6,$D$6:$BB$6,0)+2)</f>
        <v/>
      </c>
      <c r="ES28" s="194" t="str">
        <f t="shared" ref="ES28:EV47" si="37">IF($B28="","",SUMPRODUCT(INDEX(PosEffects_SEA_Combined,$A28,0),INDEX(WRWMetricWeights_SEA,MATCH(ES$6,WRWMetrics_SEA,0),)))</f>
        <v/>
      </c>
      <c r="ET28" s="194" t="str">
        <f t="shared" si="37"/>
        <v/>
      </c>
      <c r="EU28" s="194" t="str">
        <f t="shared" si="37"/>
        <v/>
      </c>
      <c r="EV28" s="194" t="str">
        <f t="shared" si="37"/>
        <v/>
      </c>
    </row>
    <row r="29" spans="1:152" x14ac:dyDescent="0.25">
      <c r="A29" s="68">
        <v>22</v>
      </c>
      <c r="B29" s="271" t="str" cm="1">
        <f t="array" ref="B29">IF(A29&gt;NOptions_SEA,"",4*(A29-1)+1)</f>
        <v/>
      </c>
      <c r="C29" s="249" t="str" cm="1">
        <f t="array" ref="C29">IF($B29="","",INDEX(Options_SEA,$B29))</f>
        <v/>
      </c>
      <c r="D29" s="196" t="str" cm="1">
        <f t="array" ref="D29">IF($B29="","",INDEX(SEAOptionScores_Trans,$B29+MATCH(D$7,Stages,0)-1,MATCH(D$6,SEACats,0))-100)</f>
        <v/>
      </c>
      <c r="E29" s="196" t="str" cm="1">
        <f t="array" ref="E29">IF($B29="","",INDEX(SEAOptionScores_Trans,$B29+MATCH(E$7,Stages,0)-1,MATCH(D$6,SEACats,0))-100)</f>
        <v/>
      </c>
      <c r="F29" s="197" t="str">
        <f t="shared" si="0"/>
        <v/>
      </c>
      <c r="G29" s="196" t="str" cm="1">
        <f t="array" ref="G29">IF($B29="","",INDEX(SEAOptionScores_Trans,$B29+MATCH(G$7,Stages,0)-1,MATCH(G$6,SEACats,0))-100)</f>
        <v/>
      </c>
      <c r="H29" s="196" t="str" cm="1">
        <f t="array" ref="H29">IF($B29="","",INDEX(SEAOptionScores_Trans,$B29+MATCH(H$7,Stages,0)-1,MATCH(G$6,SEACats,0))-100)</f>
        <v/>
      </c>
      <c r="I29" s="197" t="str">
        <f t="shared" si="1"/>
        <v/>
      </c>
      <c r="J29" s="196" t="str" cm="1">
        <f t="array" ref="J29">IF($B29="","",INDEX(SEAOptionScores_Trans,$B29+MATCH(J$7,Stages,0)-1,MATCH(J$6,SEACats,0))-100)</f>
        <v/>
      </c>
      <c r="K29" s="196" t="str" cm="1">
        <f t="array" ref="K29">IF($B29="","",INDEX(SEAOptionScores_Trans,$B29+MATCH(K$7,Stages,0)-1,MATCH(J$6,SEACats,0))-100)</f>
        <v/>
      </c>
      <c r="L29" s="197" t="str">
        <f t="shared" si="2"/>
        <v/>
      </c>
      <c r="M29" s="196" t="str" cm="1">
        <f t="array" ref="M29">IF($B29="","",INDEX(SEAOptionScores_Trans,$B29+MATCH(M$7,Stages,0)-1,MATCH(M$6,SEACats,0))-100)</f>
        <v/>
      </c>
      <c r="N29" s="196" t="str" cm="1">
        <f t="array" ref="N29">IF($B29="","",INDEX(SEAOptionScores_Trans,$B29+MATCH(N$7,Stages,0)-1,MATCH(M$6,SEACats,0))-100)</f>
        <v/>
      </c>
      <c r="O29" s="197" t="str">
        <f t="shared" si="3"/>
        <v/>
      </c>
      <c r="P29" s="196" t="str" cm="1">
        <f t="array" ref="P29">IF($B29="","",INDEX(SEAOptionScores_Trans,$B29+MATCH(P$7,Stages,0)-1,MATCH(P$6,SEACats,0))-100)</f>
        <v/>
      </c>
      <c r="Q29" s="196" t="str" cm="1">
        <f t="array" ref="Q29">IF($B29="","",INDEX(SEAOptionScores_Trans,$B29+MATCH(Q$7,Stages,0)-1,MATCH(P$6,SEACats,0))-100)</f>
        <v/>
      </c>
      <c r="R29" s="197" t="str">
        <f t="shared" si="4"/>
        <v/>
      </c>
      <c r="S29" s="196" t="str" cm="1">
        <f t="array" ref="S29">IF($B29="","",INDEX(SEAOptionScores_Trans,$B29+MATCH(S$7,Stages,0)-1,MATCH(S$6,SEACats,0))-100)</f>
        <v/>
      </c>
      <c r="T29" s="196" t="str" cm="1">
        <f t="array" ref="T29">IF($B29="","",INDEX(SEAOptionScores_Trans,$B29+MATCH(T$7,Stages,0)-1,MATCH(S$6,SEACats,0))-100)</f>
        <v/>
      </c>
      <c r="U29" s="197" t="str">
        <f t="shared" si="5"/>
        <v/>
      </c>
      <c r="V29" s="196" t="str" cm="1">
        <f t="array" ref="V29">IF($B29="","",INDEX(SEAOptionScores_Trans,$B29+MATCH(V$7,Stages,0)-1,MATCH(V$6,SEACats,0))-100)</f>
        <v/>
      </c>
      <c r="W29" s="196" t="str" cm="1">
        <f t="array" ref="W29">IF($B29="","",INDEX(SEAOptionScores_Trans,$B29+MATCH(W$7,Stages,0)-1,MATCH(V$6,SEACats,0))-100)</f>
        <v/>
      </c>
      <c r="X29" s="197" t="str">
        <f t="shared" si="6"/>
        <v/>
      </c>
      <c r="Y29" s="196" t="str" cm="1">
        <f t="array" ref="Y29">IF($B29="","",INDEX(SEAOptionScores_Trans,$B29+MATCH(Y$7,Stages,0)-1,MATCH(Y$6,SEACats,0))-100)</f>
        <v/>
      </c>
      <c r="Z29" s="196" t="str" cm="1">
        <f t="array" ref="Z29">IF($B29="","",INDEX(SEAOptionScores_Trans,$B29+MATCH(Z$7,Stages,0)-1,MATCH(Y$6,SEACats,0))-100)</f>
        <v/>
      </c>
      <c r="AA29" s="197" t="str">
        <f t="shared" si="7"/>
        <v/>
      </c>
      <c r="AB29" s="196" t="str" cm="1">
        <f t="array" ref="AB29">IF($B29="","",INDEX(SEAOptionScores_Trans,$B29+MATCH(AB$7,Stages,0)-1,MATCH(AB$6,SEACats,0))-100)</f>
        <v/>
      </c>
      <c r="AC29" s="196" t="str" cm="1">
        <f t="array" ref="AC29">IF($B29="","",INDEX(SEAOptionScores_Trans,$B29+MATCH(AC$7,Stages,0)-1,MATCH(AB$6,SEACats,0))-100)</f>
        <v/>
      </c>
      <c r="AD29" s="197" t="str">
        <f t="shared" si="8"/>
        <v/>
      </c>
      <c r="AE29" s="196" t="str" cm="1">
        <f t="array" ref="AE29">IF($B29="","",INDEX(SEAOptionScores_Trans,$B29+MATCH(AE$7,Stages,0)-1,MATCH(AE$6,SEACats,0))-100)</f>
        <v/>
      </c>
      <c r="AF29" s="196" t="str" cm="1">
        <f t="array" ref="AF29">IF($B29="","",INDEX(SEAOptionScores_Trans,$B29+MATCH(AF$7,Stages,0)-1,MATCH(AE$6,SEACats,0))-100)</f>
        <v/>
      </c>
      <c r="AG29" s="197" t="str">
        <f t="shared" si="9"/>
        <v/>
      </c>
      <c r="AH29" s="196" t="str" cm="1">
        <f t="array" ref="AH29">IF($B29="","",INDEX(SEAOptionScores_Trans,$B29+MATCH(AH$7,Stages,0)-1,MATCH(AH$6,SEACats,0))-100)</f>
        <v/>
      </c>
      <c r="AI29" s="196" t="str" cm="1">
        <f t="array" ref="AI29">IF($B29="","",INDEX(SEAOptionScores_Trans,$B29+MATCH(AI$7,Stages,0)-1,MATCH(AH$6,SEACats,0))-100)</f>
        <v/>
      </c>
      <c r="AJ29" s="197" t="str">
        <f t="shared" si="10"/>
        <v/>
      </c>
      <c r="AK29" s="196" t="str" cm="1">
        <f t="array" ref="AK29">IF($B29="","",INDEX(SEAOptionScores_Trans,$B29+MATCH(AK$7,Stages,0)-1,MATCH(AK$6,SEACats,0))-100)</f>
        <v/>
      </c>
      <c r="AL29" s="196" t="str" cm="1">
        <f t="array" ref="AL29">IF($B29="","",INDEX(SEAOptionScores_Trans,$B29+MATCH(AL$7,Stages,0)-1,MATCH(AK$6,SEACats,0))-100)</f>
        <v/>
      </c>
      <c r="AM29" s="197" t="str">
        <f t="shared" si="11"/>
        <v/>
      </c>
      <c r="AN29" s="196" t="str" cm="1">
        <f t="array" ref="AN29">IF($B29="","",INDEX(SEAOptionScores_Trans,$B29+MATCH(AN$7,Stages,0)-1,MATCH(AN$6,SEACats,0))-100)</f>
        <v/>
      </c>
      <c r="AO29" s="196" t="str" cm="1">
        <f t="array" ref="AO29">IF($B29="","",INDEX(SEAOptionScores_Trans,$B29+MATCH(AO$7,Stages,0)-1,MATCH(AN$6,SEACats,0))-100)</f>
        <v/>
      </c>
      <c r="AP29" s="197" t="str">
        <f t="shared" si="12"/>
        <v/>
      </c>
      <c r="AQ29" s="196" t="str" cm="1">
        <f t="array" ref="AQ29">IF($B29="","",INDEX(SEAOptionScores_Trans,$B29+MATCH(AQ$7,Stages,0)-1,MATCH(AQ$6,SEACats,0))-100)</f>
        <v/>
      </c>
      <c r="AR29" s="196" t="str" cm="1">
        <f t="array" ref="AR29">IF($B29="","",INDEX(SEAOptionScores_Trans,$B29+MATCH(AR$7,Stages,0)-1,MATCH(AQ$6,SEACats,0))-100)</f>
        <v/>
      </c>
      <c r="AS29" s="197" t="str">
        <f t="shared" si="13"/>
        <v/>
      </c>
      <c r="AT29" s="196" t="str" cm="1">
        <f t="array" ref="AT29">IF($B29="","",INDEX(SEAOptionScores_Trans,$B29+MATCH(AT$7,Stages,0)-1,MATCH(AT$6,SEACats,0))-100)</f>
        <v/>
      </c>
      <c r="AU29" s="196" t="str" cm="1">
        <f t="array" ref="AU29">IF($B29="","",INDEX(SEAOptionScores_Trans,$B29+MATCH(AU$7,Stages,0)-1,MATCH(AT$6,SEACats,0))-100)</f>
        <v/>
      </c>
      <c r="AV29" s="197" t="str">
        <f t="shared" si="14"/>
        <v/>
      </c>
      <c r="AW29" s="196" t="str" cm="1">
        <f t="array" ref="AW29">IF($B29="","",INDEX(SEAOptionScores_Trans,$B29+MATCH(AW$7,Stages,0)-1,MATCH(AW$6,SEACats,0))-100)</f>
        <v/>
      </c>
      <c r="AX29" s="196" t="str" cm="1">
        <f t="array" ref="AX29">IF($B29="","",INDEX(SEAOptionScores_Trans,$B29+MATCH(AX$7,Stages,0)-1,MATCH(AW$6,SEACats,0))-100)</f>
        <v/>
      </c>
      <c r="AY29" s="197" t="str">
        <f t="shared" si="15"/>
        <v/>
      </c>
      <c r="AZ29" s="196" t="str" cm="1">
        <f t="array" ref="AZ29">IF($B29="","",INDEX(SEAOptionScores_Trans,$B29+MATCH(AZ$7,Stages,0)-1,MATCH(AZ$6,SEACats,0))-100)</f>
        <v/>
      </c>
      <c r="BA29" s="196" t="str" cm="1">
        <f t="array" ref="BA29">IF($B29="","",INDEX(SEAOptionScores_Trans,$B29+MATCH(BA$7,Stages,0)-1,MATCH(AZ$6,SEACats,0))-100)</f>
        <v/>
      </c>
      <c r="BB29" s="197" t="str">
        <f t="shared" si="16"/>
        <v/>
      </c>
      <c r="BD29" s="156" t="str" cm="1">
        <f t="array" ref="BD29">INDEX(NegEffects_SEA,$A29,MATCH(BD$6,$D$6:$BB$6,0)+2)</f>
        <v/>
      </c>
      <c r="BE29" s="156" t="str" cm="1">
        <f t="array" ref="BE29">INDEX(NegEffects_SEA,$A29,MATCH(BE$6,$D$6:$BB$6,0)+2)</f>
        <v/>
      </c>
      <c r="BF29" s="156" t="str" cm="1">
        <f t="array" ref="BF29">INDEX(NegEffects_SEA,$A29,MATCH(BF$6,$D$6:$BB$6,0)+2)</f>
        <v/>
      </c>
      <c r="BG29" s="156" t="str" cm="1">
        <f t="array" ref="BG29">INDEX(NegEffects_SEA,$A29,MATCH(BG$6,$D$6:$BB$6,0)+2)</f>
        <v/>
      </c>
      <c r="BH29" s="156" t="str" cm="1">
        <f t="array" ref="BH29">INDEX(NegEffects_SEA,$A29,MATCH(BH$6,$D$6:$BB$6,0)+2)</f>
        <v/>
      </c>
      <c r="BI29" s="156" t="str" cm="1">
        <f t="array" ref="BI29">INDEX(NegEffects_SEA,$A29,MATCH(BI$6,$D$6:$BB$6,0)+2)</f>
        <v/>
      </c>
      <c r="BJ29" s="156" t="str" cm="1">
        <f t="array" ref="BJ29">INDEX(NegEffects_SEA,$A29,MATCH(BJ$6,$D$6:$BB$6,0)+2)</f>
        <v/>
      </c>
      <c r="BK29" s="156" t="str" cm="1">
        <f t="array" ref="BK29">INDEX(NegEffects_SEA,$A29,MATCH(BK$6,$D$6:$BB$6,0)+2)</f>
        <v/>
      </c>
      <c r="BL29" s="156" t="str" cm="1">
        <f t="array" ref="BL29">INDEX(NegEffects_SEA,$A29,MATCH(BL$6,$D$6:$BB$6,0)+2)</f>
        <v/>
      </c>
      <c r="BM29" s="156" t="str" cm="1">
        <f t="array" ref="BM29">INDEX(NegEffects_SEA,$A29,MATCH(BM$6,$D$6:$BB$6,0)+2)</f>
        <v/>
      </c>
      <c r="BN29" s="156" t="str" cm="1">
        <f t="array" ref="BN29">INDEX(NegEffects_SEA,$A29,MATCH(BN$6,$D$6:$BB$6,0)+2)</f>
        <v/>
      </c>
      <c r="BO29" s="156" t="str" cm="1">
        <f t="array" ref="BO29">INDEX(NegEffects_SEA,$A29,MATCH(BO$6,$D$6:$BB$6,0)+2)</f>
        <v/>
      </c>
      <c r="BP29" s="156" t="str" cm="1">
        <f t="array" ref="BP29">INDEX(NegEffects_SEA,$A29,MATCH(BP$6,$D$6:$BB$6,0)+2)</f>
        <v/>
      </c>
      <c r="BQ29" s="156" t="str" cm="1">
        <f t="array" ref="BQ29">INDEX(NegEffects_SEA,$A29,MATCH(BQ$6,$D$6:$BB$6,0)+2)</f>
        <v/>
      </c>
      <c r="BR29" s="156" t="str" cm="1">
        <f t="array" ref="BR29">INDEX(NegEffects_SEA,$A29,MATCH(BR$6,$D$6:$BB$6,0)+2)</f>
        <v/>
      </c>
      <c r="BS29" s="156" t="str" cm="1">
        <f t="array" ref="BS29">INDEX(NegEffects_SEA,$A29,MATCH(BS$6,$D$6:$BB$6,0)+2)</f>
        <v/>
      </c>
      <c r="BT29" s="156" t="str" cm="1">
        <f t="array" ref="BT29">INDEX(NegEffects_SEA,$A29,MATCH(BT$6,$D$6:$BB$6,0)+2)</f>
        <v/>
      </c>
      <c r="BV29" s="194" t="str">
        <f t="shared" si="36"/>
        <v/>
      </c>
      <c r="BW29" s="194" t="str">
        <f t="shared" si="36"/>
        <v/>
      </c>
      <c r="BX29" s="194" t="str">
        <f t="shared" si="36"/>
        <v/>
      </c>
      <c r="BY29" s="194" t="str">
        <f t="shared" si="36"/>
        <v/>
      </c>
      <c r="CA29" s="196" t="str" cm="1">
        <f t="array" ref="CA29">IF($B29="","",INDEX(SEAOptionScores_Trans,$B29+MATCH(CA$7,Stages,0)-1,MATCH(CA$6,SEACats,0)))</f>
        <v/>
      </c>
      <c r="CB29" s="196" t="str" cm="1">
        <f t="array" ref="CB29">IF($B29="","",INDEX(SEAOptionScores_Trans,$B29+MATCH(CB$7,Stages,0)-1,MATCH(CA$6,SEACats,0)))</f>
        <v/>
      </c>
      <c r="CC29" s="197" t="str">
        <f t="shared" si="18"/>
        <v/>
      </c>
      <c r="CD29" s="196" t="str" cm="1">
        <f t="array" ref="CD29">IF($B29="","",INDEX(SEAOptionScores_Trans,$B29+MATCH(CD$7,Stages,0)-1,MATCH(CD$6,SEACats,0)))</f>
        <v/>
      </c>
      <c r="CE29" s="196" t="str" cm="1">
        <f t="array" ref="CE29">IF($B29="","",INDEX(SEAOptionScores_Trans,$B29+MATCH(CE$7,Stages,0)-1,MATCH(CD$6,SEACats,0)))</f>
        <v/>
      </c>
      <c r="CF29" s="197" t="str">
        <f t="shared" si="19"/>
        <v/>
      </c>
      <c r="CG29" s="196" t="str" cm="1">
        <f t="array" ref="CG29">IF($B29="","",INDEX(SEAOptionScores_Trans,$B29+MATCH(CG$7,Stages,0)-1,MATCH(CG$6,SEACats,0)))</f>
        <v/>
      </c>
      <c r="CH29" s="196" t="str" cm="1">
        <f t="array" ref="CH29">IF($B29="","",INDEX(SEAOptionScores_Trans,$B29+MATCH(CH$7,Stages,0)-1,MATCH(CG$6,SEACats,0)))</f>
        <v/>
      </c>
      <c r="CI29" s="197" t="str">
        <f t="shared" si="20"/>
        <v/>
      </c>
      <c r="CJ29" s="196" t="str" cm="1">
        <f t="array" ref="CJ29">IF($B29="","",INDEX(SEAOptionScores_Trans,$B29+MATCH(CJ$7,Stages,0)-1,MATCH(CJ$6,SEACats,0)))</f>
        <v/>
      </c>
      <c r="CK29" s="196" t="str" cm="1">
        <f t="array" ref="CK29">IF($B29="","",INDEX(SEAOptionScores_Trans,$B29+MATCH(CK$7,Stages,0)-1,MATCH(CJ$6,SEACats,0)))</f>
        <v/>
      </c>
      <c r="CL29" s="197" t="str">
        <f t="shared" si="21"/>
        <v/>
      </c>
      <c r="CM29" s="196" t="str" cm="1">
        <f t="array" ref="CM29">IF($B29="","",INDEX(SEAOptionScores_Trans,$B29+MATCH(CM$7,Stages,0)-1,MATCH(CM$6,SEACats,0)))</f>
        <v/>
      </c>
      <c r="CN29" s="196" t="str" cm="1">
        <f t="array" ref="CN29">IF($B29="","",INDEX(SEAOptionScores_Trans,$B29+MATCH(CN$7,Stages,0)-1,MATCH(CM$6,SEACats,0)))</f>
        <v/>
      </c>
      <c r="CO29" s="197" t="str">
        <f t="shared" si="22"/>
        <v/>
      </c>
      <c r="CP29" s="196" t="str" cm="1">
        <f t="array" ref="CP29">IF($B29="","",INDEX(SEAOptionScores_Trans,$B29+MATCH(CP$7,Stages,0)-1,MATCH(CP$6,SEACats,0)))</f>
        <v/>
      </c>
      <c r="CQ29" s="196" t="str" cm="1">
        <f t="array" ref="CQ29">IF($B29="","",INDEX(SEAOptionScores_Trans,$B29+MATCH(CQ$7,Stages,0)-1,MATCH(CP$6,SEACats,0)))</f>
        <v/>
      </c>
      <c r="CR29" s="197" t="str">
        <f t="shared" si="23"/>
        <v/>
      </c>
      <c r="CS29" s="196" t="str" cm="1">
        <f t="array" ref="CS29">IF($B29="","",INDEX(SEAOptionScores_Trans,$B29+MATCH(CS$7,Stages,0)-1,MATCH(CS$6,SEACats,0)))</f>
        <v/>
      </c>
      <c r="CT29" s="196" t="str" cm="1">
        <f t="array" ref="CT29">IF($B29="","",INDEX(SEAOptionScores_Trans,$B29+MATCH(CT$7,Stages,0)-1,MATCH(CS$6,SEACats,0)))</f>
        <v/>
      </c>
      <c r="CU29" s="197" t="str">
        <f t="shared" si="24"/>
        <v/>
      </c>
      <c r="CV29" s="196" t="str" cm="1">
        <f t="array" ref="CV29">IF($B29="","",INDEX(SEAOptionScores_Trans,$B29+MATCH(CV$7,Stages,0)-1,MATCH(CV$6,SEACats,0)))</f>
        <v/>
      </c>
      <c r="CW29" s="196" t="str" cm="1">
        <f t="array" ref="CW29">IF($B29="","",INDEX(SEAOptionScores_Trans,$B29+MATCH(CW$7,Stages,0)-1,MATCH(CV$6,SEACats,0)))</f>
        <v/>
      </c>
      <c r="CX29" s="197" t="str">
        <f t="shared" si="25"/>
        <v/>
      </c>
      <c r="CY29" s="196" t="str" cm="1">
        <f t="array" ref="CY29">IF($B29="","",INDEX(SEAOptionScores_Trans,$B29+MATCH(CY$7,Stages,0)-1,MATCH(CY$6,SEACats,0)))</f>
        <v/>
      </c>
      <c r="CZ29" s="196" t="str" cm="1">
        <f t="array" ref="CZ29">IF($B29="","",INDEX(SEAOptionScores_Trans,$B29+MATCH(CZ$7,Stages,0)-1,MATCH(CY$6,SEACats,0)))</f>
        <v/>
      </c>
      <c r="DA29" s="197" t="str">
        <f t="shared" si="26"/>
        <v/>
      </c>
      <c r="DB29" s="196" t="str" cm="1">
        <f t="array" ref="DB29">IF($B29="","",INDEX(SEAOptionScores_Trans,$B29+MATCH(DB$7,Stages,0)-1,MATCH(DB$6,SEACats,0)))</f>
        <v/>
      </c>
      <c r="DC29" s="196" t="str" cm="1">
        <f t="array" ref="DC29">IF($B29="","",INDEX(SEAOptionScores_Trans,$B29+MATCH(DC$7,Stages,0)-1,MATCH(DB$6,SEACats,0)))</f>
        <v/>
      </c>
      <c r="DD29" s="197" t="str">
        <f t="shared" si="27"/>
        <v/>
      </c>
      <c r="DE29" s="196" t="str" cm="1">
        <f t="array" ref="DE29">IF($B29="","",INDEX(SEAOptionScores_Trans,$B29+MATCH(DE$7,Stages,0)-1,MATCH(DE$6,SEACats,0)))</f>
        <v/>
      </c>
      <c r="DF29" s="196" t="str" cm="1">
        <f t="array" ref="DF29">IF($B29="","",INDEX(SEAOptionScores_Trans,$B29+MATCH(DF$7,Stages,0)-1,MATCH(DE$6,SEACats,0)))</f>
        <v/>
      </c>
      <c r="DG29" s="197" t="str">
        <f t="shared" si="28"/>
        <v/>
      </c>
      <c r="DH29" s="196" t="str" cm="1">
        <f t="array" ref="DH29">IF($B29="","",INDEX(SEAOptionScores_Trans,$B29+MATCH(DH$7,Stages,0)-1,MATCH(DH$6,SEACats,0)))</f>
        <v/>
      </c>
      <c r="DI29" s="196" t="str" cm="1">
        <f t="array" ref="DI29">IF($B29="","",INDEX(SEAOptionScores_Trans,$B29+MATCH(DI$7,Stages,0)-1,MATCH(DH$6,SEACats,0)))</f>
        <v/>
      </c>
      <c r="DJ29" s="197" t="str">
        <f t="shared" si="29"/>
        <v/>
      </c>
      <c r="DK29" s="196" t="str" cm="1">
        <f t="array" ref="DK29">IF($B29="","",INDEX(SEAOptionScores_Trans,$B29+MATCH(DK$7,Stages,0)-1,MATCH(DK$6,SEACats,0)))</f>
        <v/>
      </c>
      <c r="DL29" s="196" t="str" cm="1">
        <f t="array" ref="DL29">IF($B29="","",INDEX(SEAOptionScores_Trans,$B29+MATCH(DL$7,Stages,0)-1,MATCH(DK$6,SEACats,0)))</f>
        <v/>
      </c>
      <c r="DM29" s="197" t="str">
        <f t="shared" si="30"/>
        <v/>
      </c>
      <c r="DN29" s="196" t="str" cm="1">
        <f t="array" ref="DN29">IF($B29="","",INDEX(SEAOptionScores_Trans,$B29+MATCH(DN$7,Stages,0)-1,MATCH(DN$6,SEACats,0)))</f>
        <v/>
      </c>
      <c r="DO29" s="196" t="str" cm="1">
        <f t="array" ref="DO29">IF($B29="","",INDEX(SEAOptionScores_Trans,$B29+MATCH(DO$7,Stages,0)-1,MATCH(DN$6,SEACats,0)))</f>
        <v/>
      </c>
      <c r="DP29" s="197" t="str">
        <f t="shared" si="31"/>
        <v/>
      </c>
      <c r="DQ29" s="196" t="str" cm="1">
        <f t="array" ref="DQ29">IF($B29="","",INDEX(SEAOptionScores_Trans,$B29+MATCH(DQ$7,Stages,0)-1,MATCH(DQ$6,SEACats,0)))</f>
        <v/>
      </c>
      <c r="DR29" s="196" t="str" cm="1">
        <f t="array" ref="DR29">IF($B29="","",INDEX(SEAOptionScores_Trans,$B29+MATCH(DR$7,Stages,0)-1,MATCH(DQ$6,SEACats,0)))</f>
        <v/>
      </c>
      <c r="DS29" s="197" t="str">
        <f t="shared" si="32"/>
        <v/>
      </c>
      <c r="DT29" s="196" t="str" cm="1">
        <f t="array" ref="DT29">IF($B29="","",INDEX(SEAOptionScores_Trans,$B29+MATCH(DT$7,Stages,0)-1,MATCH(DT$6,SEACats,0)))</f>
        <v/>
      </c>
      <c r="DU29" s="196" t="str" cm="1">
        <f t="array" ref="DU29">IF($B29="","",INDEX(SEAOptionScores_Trans,$B29+MATCH(DU$7,Stages,0)-1,MATCH(DT$6,SEACats,0)))</f>
        <v/>
      </c>
      <c r="DV29" s="197" t="str">
        <f t="shared" si="33"/>
        <v/>
      </c>
      <c r="DW29" s="196" t="str" cm="1">
        <f t="array" ref="DW29">IF($B29="","",INDEX(SEAOptionScores_Trans,$B29+MATCH(DW$7,Stages,0)-1,MATCH(DW$6,SEACats,0)))</f>
        <v/>
      </c>
      <c r="DX29" s="196" t="str" cm="1">
        <f t="array" ref="DX29">IF($B29="","",INDEX(SEAOptionScores_Trans,$B29+MATCH(DX$7,Stages,0)-1,MATCH(DW$6,SEACats,0)))</f>
        <v/>
      </c>
      <c r="DY29" s="197" t="str">
        <f t="shared" si="34"/>
        <v/>
      </c>
      <c r="EA29" s="156" t="str" cm="1">
        <f t="array" ref="EA29">INDEX(PosEffects_SEA,$A29,MATCH(EA$6,$D$6:$BB$6,0)+2)</f>
        <v/>
      </c>
      <c r="EB29" s="156" t="str" cm="1">
        <f t="array" ref="EB29">INDEX(PosEffects_SEA,$A29,MATCH(EB$6,$D$6:$BB$6,0)+2)</f>
        <v/>
      </c>
      <c r="EC29" s="156" t="str" cm="1">
        <f t="array" ref="EC29">INDEX(PosEffects_SEA,$A29,MATCH(EC$6,$D$6:$BB$6,0)+2)</f>
        <v/>
      </c>
      <c r="ED29" s="156" t="str" cm="1">
        <f t="array" ref="ED29">INDEX(PosEffects_SEA,$A29,MATCH(ED$6,$D$6:$BB$6,0)+2)</f>
        <v/>
      </c>
      <c r="EE29" s="156" t="str" cm="1">
        <f t="array" ref="EE29">INDEX(PosEffects_SEA,$A29,MATCH(EE$6,$D$6:$BB$6,0)+2)</f>
        <v/>
      </c>
      <c r="EF29" s="156" t="str" cm="1">
        <f t="array" ref="EF29">INDEX(PosEffects_SEA,$A29,MATCH(EF$6,$D$6:$BB$6,0)+2)</f>
        <v/>
      </c>
      <c r="EG29" s="156" t="str" cm="1">
        <f t="array" ref="EG29">INDEX(PosEffects_SEA,$A29,MATCH(EG$6,$D$6:$BB$6,0)+2)</f>
        <v/>
      </c>
      <c r="EH29" s="156" t="str" cm="1">
        <f t="array" ref="EH29">INDEX(PosEffects_SEA,$A29,MATCH(EH$6,$D$6:$BB$6,0)+2)</f>
        <v/>
      </c>
      <c r="EI29" s="156" t="str" cm="1">
        <f t="array" ref="EI29">INDEX(PosEffects_SEA,$A29,MATCH(EI$6,$D$6:$BB$6,0)+2)</f>
        <v/>
      </c>
      <c r="EJ29" s="156" t="str" cm="1">
        <f t="array" ref="EJ29">INDEX(PosEffects_SEA,$A29,MATCH(EJ$6,$D$6:$BB$6,0)+2)</f>
        <v/>
      </c>
      <c r="EK29" s="156" t="str" cm="1">
        <f t="array" ref="EK29">INDEX(PosEffects_SEA,$A29,MATCH(EK$6,$D$6:$BB$6,0)+2)</f>
        <v/>
      </c>
      <c r="EL29" s="156" t="str" cm="1">
        <f t="array" ref="EL29">INDEX(PosEffects_SEA,$A29,MATCH(EL$6,$D$6:$BB$6,0)+2)</f>
        <v/>
      </c>
      <c r="EM29" s="156" t="str" cm="1">
        <f t="array" ref="EM29">INDEX(PosEffects_SEA,$A29,MATCH(EM$6,$D$6:$BB$6,0)+2)</f>
        <v/>
      </c>
      <c r="EN29" s="156" t="str" cm="1">
        <f t="array" ref="EN29">INDEX(PosEffects_SEA,$A29,MATCH(EN$6,$D$6:$BB$6,0)+2)</f>
        <v/>
      </c>
      <c r="EO29" s="156" t="str" cm="1">
        <f t="array" ref="EO29">INDEX(PosEffects_SEA,$A29,MATCH(EO$6,$D$6:$BB$6,0)+2)</f>
        <v/>
      </c>
      <c r="EP29" s="156" t="str" cm="1">
        <f t="array" ref="EP29">INDEX(PosEffects_SEA,$A29,MATCH(EP$6,$D$6:$BB$6,0)+2)</f>
        <v/>
      </c>
      <c r="EQ29" s="156" t="str" cm="1">
        <f t="array" ref="EQ29">INDEX(PosEffects_SEA,$A29,MATCH(EQ$6,$D$6:$BB$6,0)+2)</f>
        <v/>
      </c>
      <c r="ES29" s="194" t="str">
        <f t="shared" si="37"/>
        <v/>
      </c>
      <c r="ET29" s="194" t="str">
        <f t="shared" si="37"/>
        <v/>
      </c>
      <c r="EU29" s="194" t="str">
        <f t="shared" si="37"/>
        <v/>
      </c>
      <c r="EV29" s="194" t="str">
        <f t="shared" si="37"/>
        <v/>
      </c>
    </row>
    <row r="30" spans="1:152" x14ac:dyDescent="0.25">
      <c r="A30" s="68">
        <v>23</v>
      </c>
      <c r="B30" s="271" t="str" cm="1">
        <f t="array" ref="B30">IF(A30&gt;NOptions_SEA,"",4*(A30-1)+1)</f>
        <v/>
      </c>
      <c r="C30" s="249" t="str" cm="1">
        <f t="array" ref="C30">IF($B30="","",INDEX(Options_SEA,$B30))</f>
        <v/>
      </c>
      <c r="D30" s="196" t="str" cm="1">
        <f t="array" ref="D30">IF($B30="","",INDEX(SEAOptionScores_Trans,$B30+MATCH(D$7,Stages,0)-1,MATCH(D$6,SEACats,0))-100)</f>
        <v/>
      </c>
      <c r="E30" s="196" t="str" cm="1">
        <f t="array" ref="E30">IF($B30="","",INDEX(SEAOptionScores_Trans,$B30+MATCH(E$7,Stages,0)-1,MATCH(D$6,SEACats,0))-100)</f>
        <v/>
      </c>
      <c r="F30" s="197" t="str">
        <f t="shared" si="0"/>
        <v/>
      </c>
      <c r="G30" s="196" t="str" cm="1">
        <f t="array" ref="G30">IF($B30="","",INDEX(SEAOptionScores_Trans,$B30+MATCH(G$7,Stages,0)-1,MATCH(G$6,SEACats,0))-100)</f>
        <v/>
      </c>
      <c r="H30" s="196" t="str" cm="1">
        <f t="array" ref="H30">IF($B30="","",INDEX(SEAOptionScores_Trans,$B30+MATCH(H$7,Stages,0)-1,MATCH(G$6,SEACats,0))-100)</f>
        <v/>
      </c>
      <c r="I30" s="197" t="str">
        <f t="shared" si="1"/>
        <v/>
      </c>
      <c r="J30" s="196" t="str" cm="1">
        <f t="array" ref="J30">IF($B30="","",INDEX(SEAOptionScores_Trans,$B30+MATCH(J$7,Stages,0)-1,MATCH(J$6,SEACats,0))-100)</f>
        <v/>
      </c>
      <c r="K30" s="196" t="str" cm="1">
        <f t="array" ref="K30">IF($B30="","",INDEX(SEAOptionScores_Trans,$B30+MATCH(K$7,Stages,0)-1,MATCH(J$6,SEACats,0))-100)</f>
        <v/>
      </c>
      <c r="L30" s="197" t="str">
        <f t="shared" si="2"/>
        <v/>
      </c>
      <c r="M30" s="196" t="str" cm="1">
        <f t="array" ref="M30">IF($B30="","",INDEX(SEAOptionScores_Trans,$B30+MATCH(M$7,Stages,0)-1,MATCH(M$6,SEACats,0))-100)</f>
        <v/>
      </c>
      <c r="N30" s="196" t="str" cm="1">
        <f t="array" ref="N30">IF($B30="","",INDEX(SEAOptionScores_Trans,$B30+MATCH(N$7,Stages,0)-1,MATCH(M$6,SEACats,0))-100)</f>
        <v/>
      </c>
      <c r="O30" s="197" t="str">
        <f t="shared" si="3"/>
        <v/>
      </c>
      <c r="P30" s="196" t="str" cm="1">
        <f t="array" ref="P30">IF($B30="","",INDEX(SEAOptionScores_Trans,$B30+MATCH(P$7,Stages,0)-1,MATCH(P$6,SEACats,0))-100)</f>
        <v/>
      </c>
      <c r="Q30" s="196" t="str" cm="1">
        <f t="array" ref="Q30">IF($B30="","",INDEX(SEAOptionScores_Trans,$B30+MATCH(Q$7,Stages,0)-1,MATCH(P$6,SEACats,0))-100)</f>
        <v/>
      </c>
      <c r="R30" s="197" t="str">
        <f t="shared" si="4"/>
        <v/>
      </c>
      <c r="S30" s="196" t="str" cm="1">
        <f t="array" ref="S30">IF($B30="","",INDEX(SEAOptionScores_Trans,$B30+MATCH(S$7,Stages,0)-1,MATCH(S$6,SEACats,0))-100)</f>
        <v/>
      </c>
      <c r="T30" s="196" t="str" cm="1">
        <f t="array" ref="T30">IF($B30="","",INDEX(SEAOptionScores_Trans,$B30+MATCH(T$7,Stages,0)-1,MATCH(S$6,SEACats,0))-100)</f>
        <v/>
      </c>
      <c r="U30" s="197" t="str">
        <f t="shared" si="5"/>
        <v/>
      </c>
      <c r="V30" s="196" t="str" cm="1">
        <f t="array" ref="V30">IF($B30="","",INDEX(SEAOptionScores_Trans,$B30+MATCH(V$7,Stages,0)-1,MATCH(V$6,SEACats,0))-100)</f>
        <v/>
      </c>
      <c r="W30" s="196" t="str" cm="1">
        <f t="array" ref="W30">IF($B30="","",INDEX(SEAOptionScores_Trans,$B30+MATCH(W$7,Stages,0)-1,MATCH(V$6,SEACats,0))-100)</f>
        <v/>
      </c>
      <c r="X30" s="197" t="str">
        <f t="shared" si="6"/>
        <v/>
      </c>
      <c r="Y30" s="196" t="str" cm="1">
        <f t="array" ref="Y30">IF($B30="","",INDEX(SEAOptionScores_Trans,$B30+MATCH(Y$7,Stages,0)-1,MATCH(Y$6,SEACats,0))-100)</f>
        <v/>
      </c>
      <c r="Z30" s="196" t="str" cm="1">
        <f t="array" ref="Z30">IF($B30="","",INDEX(SEAOptionScores_Trans,$B30+MATCH(Z$7,Stages,0)-1,MATCH(Y$6,SEACats,0))-100)</f>
        <v/>
      </c>
      <c r="AA30" s="197" t="str">
        <f t="shared" si="7"/>
        <v/>
      </c>
      <c r="AB30" s="196" t="str" cm="1">
        <f t="array" ref="AB30">IF($B30="","",INDEX(SEAOptionScores_Trans,$B30+MATCH(AB$7,Stages,0)-1,MATCH(AB$6,SEACats,0))-100)</f>
        <v/>
      </c>
      <c r="AC30" s="196" t="str" cm="1">
        <f t="array" ref="AC30">IF($B30="","",INDEX(SEAOptionScores_Trans,$B30+MATCH(AC$7,Stages,0)-1,MATCH(AB$6,SEACats,0))-100)</f>
        <v/>
      </c>
      <c r="AD30" s="197" t="str">
        <f t="shared" si="8"/>
        <v/>
      </c>
      <c r="AE30" s="196" t="str" cm="1">
        <f t="array" ref="AE30">IF($B30="","",INDEX(SEAOptionScores_Trans,$B30+MATCH(AE$7,Stages,0)-1,MATCH(AE$6,SEACats,0))-100)</f>
        <v/>
      </c>
      <c r="AF30" s="196" t="str" cm="1">
        <f t="array" ref="AF30">IF($B30="","",INDEX(SEAOptionScores_Trans,$B30+MATCH(AF$7,Stages,0)-1,MATCH(AE$6,SEACats,0))-100)</f>
        <v/>
      </c>
      <c r="AG30" s="197" t="str">
        <f t="shared" si="9"/>
        <v/>
      </c>
      <c r="AH30" s="196" t="str" cm="1">
        <f t="array" ref="AH30">IF($B30="","",INDEX(SEAOptionScores_Trans,$B30+MATCH(AH$7,Stages,0)-1,MATCH(AH$6,SEACats,0))-100)</f>
        <v/>
      </c>
      <c r="AI30" s="196" t="str" cm="1">
        <f t="array" ref="AI30">IF($B30="","",INDEX(SEAOptionScores_Trans,$B30+MATCH(AI$7,Stages,0)-1,MATCH(AH$6,SEACats,0))-100)</f>
        <v/>
      </c>
      <c r="AJ30" s="197" t="str">
        <f t="shared" si="10"/>
        <v/>
      </c>
      <c r="AK30" s="196" t="str" cm="1">
        <f t="array" ref="AK30">IF($B30="","",INDEX(SEAOptionScores_Trans,$B30+MATCH(AK$7,Stages,0)-1,MATCH(AK$6,SEACats,0))-100)</f>
        <v/>
      </c>
      <c r="AL30" s="196" t="str" cm="1">
        <f t="array" ref="AL30">IF($B30="","",INDEX(SEAOptionScores_Trans,$B30+MATCH(AL$7,Stages,0)-1,MATCH(AK$6,SEACats,0))-100)</f>
        <v/>
      </c>
      <c r="AM30" s="197" t="str">
        <f t="shared" si="11"/>
        <v/>
      </c>
      <c r="AN30" s="196" t="str" cm="1">
        <f t="array" ref="AN30">IF($B30="","",INDEX(SEAOptionScores_Trans,$B30+MATCH(AN$7,Stages,0)-1,MATCH(AN$6,SEACats,0))-100)</f>
        <v/>
      </c>
      <c r="AO30" s="196" t="str" cm="1">
        <f t="array" ref="AO30">IF($B30="","",INDEX(SEAOptionScores_Trans,$B30+MATCH(AO$7,Stages,0)-1,MATCH(AN$6,SEACats,0))-100)</f>
        <v/>
      </c>
      <c r="AP30" s="197" t="str">
        <f t="shared" si="12"/>
        <v/>
      </c>
      <c r="AQ30" s="196" t="str" cm="1">
        <f t="array" ref="AQ30">IF($B30="","",INDEX(SEAOptionScores_Trans,$B30+MATCH(AQ$7,Stages,0)-1,MATCH(AQ$6,SEACats,0))-100)</f>
        <v/>
      </c>
      <c r="AR30" s="196" t="str" cm="1">
        <f t="array" ref="AR30">IF($B30="","",INDEX(SEAOptionScores_Trans,$B30+MATCH(AR$7,Stages,0)-1,MATCH(AQ$6,SEACats,0))-100)</f>
        <v/>
      </c>
      <c r="AS30" s="197" t="str">
        <f t="shared" si="13"/>
        <v/>
      </c>
      <c r="AT30" s="196" t="str" cm="1">
        <f t="array" ref="AT30">IF($B30="","",INDEX(SEAOptionScores_Trans,$B30+MATCH(AT$7,Stages,0)-1,MATCH(AT$6,SEACats,0))-100)</f>
        <v/>
      </c>
      <c r="AU30" s="196" t="str" cm="1">
        <f t="array" ref="AU30">IF($B30="","",INDEX(SEAOptionScores_Trans,$B30+MATCH(AU$7,Stages,0)-1,MATCH(AT$6,SEACats,0))-100)</f>
        <v/>
      </c>
      <c r="AV30" s="197" t="str">
        <f t="shared" si="14"/>
        <v/>
      </c>
      <c r="AW30" s="196" t="str" cm="1">
        <f t="array" ref="AW30">IF($B30="","",INDEX(SEAOptionScores_Trans,$B30+MATCH(AW$7,Stages,0)-1,MATCH(AW$6,SEACats,0))-100)</f>
        <v/>
      </c>
      <c r="AX30" s="196" t="str" cm="1">
        <f t="array" ref="AX30">IF($B30="","",INDEX(SEAOptionScores_Trans,$B30+MATCH(AX$7,Stages,0)-1,MATCH(AW$6,SEACats,0))-100)</f>
        <v/>
      </c>
      <c r="AY30" s="197" t="str">
        <f t="shared" si="15"/>
        <v/>
      </c>
      <c r="AZ30" s="196" t="str" cm="1">
        <f t="array" ref="AZ30">IF($B30="","",INDEX(SEAOptionScores_Trans,$B30+MATCH(AZ$7,Stages,0)-1,MATCH(AZ$6,SEACats,0))-100)</f>
        <v/>
      </c>
      <c r="BA30" s="196" t="str" cm="1">
        <f t="array" ref="BA30">IF($B30="","",INDEX(SEAOptionScores_Trans,$B30+MATCH(BA$7,Stages,0)-1,MATCH(AZ$6,SEACats,0))-100)</f>
        <v/>
      </c>
      <c r="BB30" s="197" t="str">
        <f t="shared" si="16"/>
        <v/>
      </c>
      <c r="BD30" s="156" t="str" cm="1">
        <f t="array" ref="BD30">INDEX(NegEffects_SEA,$A30,MATCH(BD$6,$D$6:$BB$6,0)+2)</f>
        <v/>
      </c>
      <c r="BE30" s="156" t="str" cm="1">
        <f t="array" ref="BE30">INDEX(NegEffects_SEA,$A30,MATCH(BE$6,$D$6:$BB$6,0)+2)</f>
        <v/>
      </c>
      <c r="BF30" s="156" t="str" cm="1">
        <f t="array" ref="BF30">INDEX(NegEffects_SEA,$A30,MATCH(BF$6,$D$6:$BB$6,0)+2)</f>
        <v/>
      </c>
      <c r="BG30" s="156" t="str" cm="1">
        <f t="array" ref="BG30">INDEX(NegEffects_SEA,$A30,MATCH(BG$6,$D$6:$BB$6,0)+2)</f>
        <v/>
      </c>
      <c r="BH30" s="156" t="str" cm="1">
        <f t="array" ref="BH30">INDEX(NegEffects_SEA,$A30,MATCH(BH$6,$D$6:$BB$6,0)+2)</f>
        <v/>
      </c>
      <c r="BI30" s="156" t="str" cm="1">
        <f t="array" ref="BI30">INDEX(NegEffects_SEA,$A30,MATCH(BI$6,$D$6:$BB$6,0)+2)</f>
        <v/>
      </c>
      <c r="BJ30" s="156" t="str" cm="1">
        <f t="array" ref="BJ30">INDEX(NegEffects_SEA,$A30,MATCH(BJ$6,$D$6:$BB$6,0)+2)</f>
        <v/>
      </c>
      <c r="BK30" s="156" t="str" cm="1">
        <f t="array" ref="BK30">INDEX(NegEffects_SEA,$A30,MATCH(BK$6,$D$6:$BB$6,0)+2)</f>
        <v/>
      </c>
      <c r="BL30" s="156" t="str" cm="1">
        <f t="array" ref="BL30">INDEX(NegEffects_SEA,$A30,MATCH(BL$6,$D$6:$BB$6,0)+2)</f>
        <v/>
      </c>
      <c r="BM30" s="156" t="str" cm="1">
        <f t="array" ref="BM30">INDEX(NegEffects_SEA,$A30,MATCH(BM$6,$D$6:$BB$6,0)+2)</f>
        <v/>
      </c>
      <c r="BN30" s="156" t="str" cm="1">
        <f t="array" ref="BN30">INDEX(NegEffects_SEA,$A30,MATCH(BN$6,$D$6:$BB$6,0)+2)</f>
        <v/>
      </c>
      <c r="BO30" s="156" t="str" cm="1">
        <f t="array" ref="BO30">INDEX(NegEffects_SEA,$A30,MATCH(BO$6,$D$6:$BB$6,0)+2)</f>
        <v/>
      </c>
      <c r="BP30" s="156" t="str" cm="1">
        <f t="array" ref="BP30">INDEX(NegEffects_SEA,$A30,MATCH(BP$6,$D$6:$BB$6,0)+2)</f>
        <v/>
      </c>
      <c r="BQ30" s="156" t="str" cm="1">
        <f t="array" ref="BQ30">INDEX(NegEffects_SEA,$A30,MATCH(BQ$6,$D$6:$BB$6,0)+2)</f>
        <v/>
      </c>
      <c r="BR30" s="156" t="str" cm="1">
        <f t="array" ref="BR30">INDEX(NegEffects_SEA,$A30,MATCH(BR$6,$D$6:$BB$6,0)+2)</f>
        <v/>
      </c>
      <c r="BS30" s="156" t="str" cm="1">
        <f t="array" ref="BS30">INDEX(NegEffects_SEA,$A30,MATCH(BS$6,$D$6:$BB$6,0)+2)</f>
        <v/>
      </c>
      <c r="BT30" s="156" t="str" cm="1">
        <f t="array" ref="BT30">INDEX(NegEffects_SEA,$A30,MATCH(BT$6,$D$6:$BB$6,0)+2)</f>
        <v/>
      </c>
      <c r="BV30" s="194" t="str">
        <f t="shared" si="36"/>
        <v/>
      </c>
      <c r="BW30" s="194" t="str">
        <f t="shared" si="36"/>
        <v/>
      </c>
      <c r="BX30" s="194" t="str">
        <f t="shared" si="36"/>
        <v/>
      </c>
      <c r="BY30" s="194" t="str">
        <f t="shared" si="36"/>
        <v/>
      </c>
      <c r="CA30" s="196" t="str" cm="1">
        <f t="array" ref="CA30">IF($B30="","",INDEX(SEAOptionScores_Trans,$B30+MATCH(CA$7,Stages,0)-1,MATCH(CA$6,SEACats,0)))</f>
        <v/>
      </c>
      <c r="CB30" s="196" t="str" cm="1">
        <f t="array" ref="CB30">IF($B30="","",INDEX(SEAOptionScores_Trans,$B30+MATCH(CB$7,Stages,0)-1,MATCH(CA$6,SEACats,0)))</f>
        <v/>
      </c>
      <c r="CC30" s="197" t="str">
        <f t="shared" si="18"/>
        <v/>
      </c>
      <c r="CD30" s="196" t="str" cm="1">
        <f t="array" ref="CD30">IF($B30="","",INDEX(SEAOptionScores_Trans,$B30+MATCH(CD$7,Stages,0)-1,MATCH(CD$6,SEACats,0)))</f>
        <v/>
      </c>
      <c r="CE30" s="196" t="str" cm="1">
        <f t="array" ref="CE30">IF($B30="","",INDEX(SEAOptionScores_Trans,$B30+MATCH(CE$7,Stages,0)-1,MATCH(CD$6,SEACats,0)))</f>
        <v/>
      </c>
      <c r="CF30" s="197" t="str">
        <f t="shared" si="19"/>
        <v/>
      </c>
      <c r="CG30" s="196" t="str" cm="1">
        <f t="array" ref="CG30">IF($B30="","",INDEX(SEAOptionScores_Trans,$B30+MATCH(CG$7,Stages,0)-1,MATCH(CG$6,SEACats,0)))</f>
        <v/>
      </c>
      <c r="CH30" s="196" t="str" cm="1">
        <f t="array" ref="CH30">IF($B30="","",INDEX(SEAOptionScores_Trans,$B30+MATCH(CH$7,Stages,0)-1,MATCH(CG$6,SEACats,0)))</f>
        <v/>
      </c>
      <c r="CI30" s="197" t="str">
        <f t="shared" si="20"/>
        <v/>
      </c>
      <c r="CJ30" s="196" t="str" cm="1">
        <f t="array" ref="CJ30">IF($B30="","",INDEX(SEAOptionScores_Trans,$B30+MATCH(CJ$7,Stages,0)-1,MATCH(CJ$6,SEACats,0)))</f>
        <v/>
      </c>
      <c r="CK30" s="196" t="str" cm="1">
        <f t="array" ref="CK30">IF($B30="","",INDEX(SEAOptionScores_Trans,$B30+MATCH(CK$7,Stages,0)-1,MATCH(CJ$6,SEACats,0)))</f>
        <v/>
      </c>
      <c r="CL30" s="197" t="str">
        <f t="shared" si="21"/>
        <v/>
      </c>
      <c r="CM30" s="196" t="str" cm="1">
        <f t="array" ref="CM30">IF($B30="","",INDEX(SEAOptionScores_Trans,$B30+MATCH(CM$7,Stages,0)-1,MATCH(CM$6,SEACats,0)))</f>
        <v/>
      </c>
      <c r="CN30" s="196" t="str" cm="1">
        <f t="array" ref="CN30">IF($B30="","",INDEX(SEAOptionScores_Trans,$B30+MATCH(CN$7,Stages,0)-1,MATCH(CM$6,SEACats,0)))</f>
        <v/>
      </c>
      <c r="CO30" s="197" t="str">
        <f t="shared" si="22"/>
        <v/>
      </c>
      <c r="CP30" s="196" t="str" cm="1">
        <f t="array" ref="CP30">IF($B30="","",INDEX(SEAOptionScores_Trans,$B30+MATCH(CP$7,Stages,0)-1,MATCH(CP$6,SEACats,0)))</f>
        <v/>
      </c>
      <c r="CQ30" s="196" t="str" cm="1">
        <f t="array" ref="CQ30">IF($B30="","",INDEX(SEAOptionScores_Trans,$B30+MATCH(CQ$7,Stages,0)-1,MATCH(CP$6,SEACats,0)))</f>
        <v/>
      </c>
      <c r="CR30" s="197" t="str">
        <f t="shared" si="23"/>
        <v/>
      </c>
      <c r="CS30" s="196" t="str" cm="1">
        <f t="array" ref="CS30">IF($B30="","",INDEX(SEAOptionScores_Trans,$B30+MATCH(CS$7,Stages,0)-1,MATCH(CS$6,SEACats,0)))</f>
        <v/>
      </c>
      <c r="CT30" s="196" t="str" cm="1">
        <f t="array" ref="CT30">IF($B30="","",INDEX(SEAOptionScores_Trans,$B30+MATCH(CT$7,Stages,0)-1,MATCH(CS$6,SEACats,0)))</f>
        <v/>
      </c>
      <c r="CU30" s="197" t="str">
        <f t="shared" si="24"/>
        <v/>
      </c>
      <c r="CV30" s="196" t="str" cm="1">
        <f t="array" ref="CV30">IF($B30="","",INDEX(SEAOptionScores_Trans,$B30+MATCH(CV$7,Stages,0)-1,MATCH(CV$6,SEACats,0)))</f>
        <v/>
      </c>
      <c r="CW30" s="196" t="str" cm="1">
        <f t="array" ref="CW30">IF($B30="","",INDEX(SEAOptionScores_Trans,$B30+MATCH(CW$7,Stages,0)-1,MATCH(CV$6,SEACats,0)))</f>
        <v/>
      </c>
      <c r="CX30" s="197" t="str">
        <f t="shared" si="25"/>
        <v/>
      </c>
      <c r="CY30" s="196" t="str" cm="1">
        <f t="array" ref="CY30">IF($B30="","",INDEX(SEAOptionScores_Trans,$B30+MATCH(CY$7,Stages,0)-1,MATCH(CY$6,SEACats,0)))</f>
        <v/>
      </c>
      <c r="CZ30" s="196" t="str" cm="1">
        <f t="array" ref="CZ30">IF($B30="","",INDEX(SEAOptionScores_Trans,$B30+MATCH(CZ$7,Stages,0)-1,MATCH(CY$6,SEACats,0)))</f>
        <v/>
      </c>
      <c r="DA30" s="197" t="str">
        <f t="shared" si="26"/>
        <v/>
      </c>
      <c r="DB30" s="196" t="str" cm="1">
        <f t="array" ref="DB30">IF($B30="","",INDEX(SEAOptionScores_Trans,$B30+MATCH(DB$7,Stages,0)-1,MATCH(DB$6,SEACats,0)))</f>
        <v/>
      </c>
      <c r="DC30" s="196" t="str" cm="1">
        <f t="array" ref="DC30">IF($B30="","",INDEX(SEAOptionScores_Trans,$B30+MATCH(DC$7,Stages,0)-1,MATCH(DB$6,SEACats,0)))</f>
        <v/>
      </c>
      <c r="DD30" s="197" t="str">
        <f t="shared" si="27"/>
        <v/>
      </c>
      <c r="DE30" s="196" t="str" cm="1">
        <f t="array" ref="DE30">IF($B30="","",INDEX(SEAOptionScores_Trans,$B30+MATCH(DE$7,Stages,0)-1,MATCH(DE$6,SEACats,0)))</f>
        <v/>
      </c>
      <c r="DF30" s="196" t="str" cm="1">
        <f t="array" ref="DF30">IF($B30="","",INDEX(SEAOptionScores_Trans,$B30+MATCH(DF$7,Stages,0)-1,MATCH(DE$6,SEACats,0)))</f>
        <v/>
      </c>
      <c r="DG30" s="197" t="str">
        <f t="shared" si="28"/>
        <v/>
      </c>
      <c r="DH30" s="196" t="str" cm="1">
        <f t="array" ref="DH30">IF($B30="","",INDEX(SEAOptionScores_Trans,$B30+MATCH(DH$7,Stages,0)-1,MATCH(DH$6,SEACats,0)))</f>
        <v/>
      </c>
      <c r="DI30" s="196" t="str" cm="1">
        <f t="array" ref="DI30">IF($B30="","",INDEX(SEAOptionScores_Trans,$B30+MATCH(DI$7,Stages,0)-1,MATCH(DH$6,SEACats,0)))</f>
        <v/>
      </c>
      <c r="DJ30" s="197" t="str">
        <f t="shared" si="29"/>
        <v/>
      </c>
      <c r="DK30" s="196" t="str" cm="1">
        <f t="array" ref="DK30">IF($B30="","",INDEX(SEAOptionScores_Trans,$B30+MATCH(DK$7,Stages,0)-1,MATCH(DK$6,SEACats,0)))</f>
        <v/>
      </c>
      <c r="DL30" s="196" t="str" cm="1">
        <f t="array" ref="DL30">IF($B30="","",INDEX(SEAOptionScores_Trans,$B30+MATCH(DL$7,Stages,0)-1,MATCH(DK$6,SEACats,0)))</f>
        <v/>
      </c>
      <c r="DM30" s="197" t="str">
        <f t="shared" si="30"/>
        <v/>
      </c>
      <c r="DN30" s="196" t="str" cm="1">
        <f t="array" ref="DN30">IF($B30="","",INDEX(SEAOptionScores_Trans,$B30+MATCH(DN$7,Stages,0)-1,MATCH(DN$6,SEACats,0)))</f>
        <v/>
      </c>
      <c r="DO30" s="196" t="str" cm="1">
        <f t="array" ref="DO30">IF($B30="","",INDEX(SEAOptionScores_Trans,$B30+MATCH(DO$7,Stages,0)-1,MATCH(DN$6,SEACats,0)))</f>
        <v/>
      </c>
      <c r="DP30" s="197" t="str">
        <f t="shared" si="31"/>
        <v/>
      </c>
      <c r="DQ30" s="196" t="str" cm="1">
        <f t="array" ref="DQ30">IF($B30="","",INDEX(SEAOptionScores_Trans,$B30+MATCH(DQ$7,Stages,0)-1,MATCH(DQ$6,SEACats,0)))</f>
        <v/>
      </c>
      <c r="DR30" s="196" t="str" cm="1">
        <f t="array" ref="DR30">IF($B30="","",INDEX(SEAOptionScores_Trans,$B30+MATCH(DR$7,Stages,0)-1,MATCH(DQ$6,SEACats,0)))</f>
        <v/>
      </c>
      <c r="DS30" s="197" t="str">
        <f t="shared" si="32"/>
        <v/>
      </c>
      <c r="DT30" s="196" t="str" cm="1">
        <f t="array" ref="DT30">IF($B30="","",INDEX(SEAOptionScores_Trans,$B30+MATCH(DT$7,Stages,0)-1,MATCH(DT$6,SEACats,0)))</f>
        <v/>
      </c>
      <c r="DU30" s="196" t="str" cm="1">
        <f t="array" ref="DU30">IF($B30="","",INDEX(SEAOptionScores_Trans,$B30+MATCH(DU$7,Stages,0)-1,MATCH(DT$6,SEACats,0)))</f>
        <v/>
      </c>
      <c r="DV30" s="197" t="str">
        <f t="shared" si="33"/>
        <v/>
      </c>
      <c r="DW30" s="196" t="str" cm="1">
        <f t="array" ref="DW30">IF($B30="","",INDEX(SEAOptionScores_Trans,$B30+MATCH(DW$7,Stages,0)-1,MATCH(DW$6,SEACats,0)))</f>
        <v/>
      </c>
      <c r="DX30" s="196" t="str" cm="1">
        <f t="array" ref="DX30">IF($B30="","",INDEX(SEAOptionScores_Trans,$B30+MATCH(DX$7,Stages,0)-1,MATCH(DW$6,SEACats,0)))</f>
        <v/>
      </c>
      <c r="DY30" s="197" t="str">
        <f t="shared" si="34"/>
        <v/>
      </c>
      <c r="EA30" s="156" t="str" cm="1">
        <f t="array" ref="EA30">INDEX(PosEffects_SEA,$A30,MATCH(EA$6,$D$6:$BB$6,0)+2)</f>
        <v/>
      </c>
      <c r="EB30" s="156" t="str" cm="1">
        <f t="array" ref="EB30">INDEX(PosEffects_SEA,$A30,MATCH(EB$6,$D$6:$BB$6,0)+2)</f>
        <v/>
      </c>
      <c r="EC30" s="156" t="str" cm="1">
        <f t="array" ref="EC30">INDEX(PosEffects_SEA,$A30,MATCH(EC$6,$D$6:$BB$6,0)+2)</f>
        <v/>
      </c>
      <c r="ED30" s="156" t="str" cm="1">
        <f t="array" ref="ED30">INDEX(PosEffects_SEA,$A30,MATCH(ED$6,$D$6:$BB$6,0)+2)</f>
        <v/>
      </c>
      <c r="EE30" s="156" t="str" cm="1">
        <f t="array" ref="EE30">INDEX(PosEffects_SEA,$A30,MATCH(EE$6,$D$6:$BB$6,0)+2)</f>
        <v/>
      </c>
      <c r="EF30" s="156" t="str" cm="1">
        <f t="array" ref="EF30">INDEX(PosEffects_SEA,$A30,MATCH(EF$6,$D$6:$BB$6,0)+2)</f>
        <v/>
      </c>
      <c r="EG30" s="156" t="str" cm="1">
        <f t="array" ref="EG30">INDEX(PosEffects_SEA,$A30,MATCH(EG$6,$D$6:$BB$6,0)+2)</f>
        <v/>
      </c>
      <c r="EH30" s="156" t="str" cm="1">
        <f t="array" ref="EH30">INDEX(PosEffects_SEA,$A30,MATCH(EH$6,$D$6:$BB$6,0)+2)</f>
        <v/>
      </c>
      <c r="EI30" s="156" t="str" cm="1">
        <f t="array" ref="EI30">INDEX(PosEffects_SEA,$A30,MATCH(EI$6,$D$6:$BB$6,0)+2)</f>
        <v/>
      </c>
      <c r="EJ30" s="156" t="str" cm="1">
        <f t="array" ref="EJ30">INDEX(PosEffects_SEA,$A30,MATCH(EJ$6,$D$6:$BB$6,0)+2)</f>
        <v/>
      </c>
      <c r="EK30" s="156" t="str" cm="1">
        <f t="array" ref="EK30">INDEX(PosEffects_SEA,$A30,MATCH(EK$6,$D$6:$BB$6,0)+2)</f>
        <v/>
      </c>
      <c r="EL30" s="156" t="str" cm="1">
        <f t="array" ref="EL30">INDEX(PosEffects_SEA,$A30,MATCH(EL$6,$D$6:$BB$6,0)+2)</f>
        <v/>
      </c>
      <c r="EM30" s="156" t="str" cm="1">
        <f t="array" ref="EM30">INDEX(PosEffects_SEA,$A30,MATCH(EM$6,$D$6:$BB$6,0)+2)</f>
        <v/>
      </c>
      <c r="EN30" s="156" t="str" cm="1">
        <f t="array" ref="EN30">INDEX(PosEffects_SEA,$A30,MATCH(EN$6,$D$6:$BB$6,0)+2)</f>
        <v/>
      </c>
      <c r="EO30" s="156" t="str" cm="1">
        <f t="array" ref="EO30">INDEX(PosEffects_SEA,$A30,MATCH(EO$6,$D$6:$BB$6,0)+2)</f>
        <v/>
      </c>
      <c r="EP30" s="156" t="str" cm="1">
        <f t="array" ref="EP30">INDEX(PosEffects_SEA,$A30,MATCH(EP$6,$D$6:$BB$6,0)+2)</f>
        <v/>
      </c>
      <c r="EQ30" s="156" t="str" cm="1">
        <f t="array" ref="EQ30">INDEX(PosEffects_SEA,$A30,MATCH(EQ$6,$D$6:$BB$6,0)+2)</f>
        <v/>
      </c>
      <c r="ES30" s="194" t="str">
        <f t="shared" si="37"/>
        <v/>
      </c>
      <c r="ET30" s="194" t="str">
        <f t="shared" si="37"/>
        <v/>
      </c>
      <c r="EU30" s="194" t="str">
        <f t="shared" si="37"/>
        <v/>
      </c>
      <c r="EV30" s="194" t="str">
        <f t="shared" si="37"/>
        <v/>
      </c>
    </row>
    <row r="31" spans="1:152" x14ac:dyDescent="0.25">
      <c r="A31" s="68">
        <v>24</v>
      </c>
      <c r="B31" s="271" t="str" cm="1">
        <f t="array" ref="B31">IF(A31&gt;NOptions_SEA,"",4*(A31-1)+1)</f>
        <v/>
      </c>
      <c r="C31" s="249" t="str" cm="1">
        <f t="array" ref="C31">IF($B31="","",INDEX(Options_SEA,$B31))</f>
        <v/>
      </c>
      <c r="D31" s="196" t="str" cm="1">
        <f t="array" ref="D31">IF($B31="","",INDEX(SEAOptionScores_Trans,$B31+MATCH(D$7,Stages,0)-1,MATCH(D$6,SEACats,0))-100)</f>
        <v/>
      </c>
      <c r="E31" s="196" t="str" cm="1">
        <f t="array" ref="E31">IF($B31="","",INDEX(SEAOptionScores_Trans,$B31+MATCH(E$7,Stages,0)-1,MATCH(D$6,SEACats,0))-100)</f>
        <v/>
      </c>
      <c r="F31" s="197" t="str">
        <f t="shared" si="0"/>
        <v/>
      </c>
      <c r="G31" s="196" t="str" cm="1">
        <f t="array" ref="G31">IF($B31="","",INDEX(SEAOptionScores_Trans,$B31+MATCH(G$7,Stages,0)-1,MATCH(G$6,SEACats,0))-100)</f>
        <v/>
      </c>
      <c r="H31" s="196" t="str" cm="1">
        <f t="array" ref="H31">IF($B31="","",INDEX(SEAOptionScores_Trans,$B31+MATCH(H$7,Stages,0)-1,MATCH(G$6,SEACats,0))-100)</f>
        <v/>
      </c>
      <c r="I31" s="197" t="str">
        <f t="shared" si="1"/>
        <v/>
      </c>
      <c r="J31" s="196" t="str" cm="1">
        <f t="array" ref="J31">IF($B31="","",INDEX(SEAOptionScores_Trans,$B31+MATCH(J$7,Stages,0)-1,MATCH(J$6,SEACats,0))-100)</f>
        <v/>
      </c>
      <c r="K31" s="196" t="str" cm="1">
        <f t="array" ref="K31">IF($B31="","",INDEX(SEAOptionScores_Trans,$B31+MATCH(K$7,Stages,0)-1,MATCH(J$6,SEACats,0))-100)</f>
        <v/>
      </c>
      <c r="L31" s="197" t="str">
        <f t="shared" si="2"/>
        <v/>
      </c>
      <c r="M31" s="196" t="str" cm="1">
        <f t="array" ref="M31">IF($B31="","",INDEX(SEAOptionScores_Trans,$B31+MATCH(M$7,Stages,0)-1,MATCH(M$6,SEACats,0))-100)</f>
        <v/>
      </c>
      <c r="N31" s="196" t="str" cm="1">
        <f t="array" ref="N31">IF($B31="","",INDEX(SEAOptionScores_Trans,$B31+MATCH(N$7,Stages,0)-1,MATCH(M$6,SEACats,0))-100)</f>
        <v/>
      </c>
      <c r="O31" s="197" t="str">
        <f t="shared" si="3"/>
        <v/>
      </c>
      <c r="P31" s="196" t="str" cm="1">
        <f t="array" ref="P31">IF($B31="","",INDEX(SEAOptionScores_Trans,$B31+MATCH(P$7,Stages,0)-1,MATCH(P$6,SEACats,0))-100)</f>
        <v/>
      </c>
      <c r="Q31" s="196" t="str" cm="1">
        <f t="array" ref="Q31">IF($B31="","",INDEX(SEAOptionScores_Trans,$B31+MATCH(Q$7,Stages,0)-1,MATCH(P$6,SEACats,0))-100)</f>
        <v/>
      </c>
      <c r="R31" s="197" t="str">
        <f t="shared" si="4"/>
        <v/>
      </c>
      <c r="S31" s="196" t="str" cm="1">
        <f t="array" ref="S31">IF($B31="","",INDEX(SEAOptionScores_Trans,$B31+MATCH(S$7,Stages,0)-1,MATCH(S$6,SEACats,0))-100)</f>
        <v/>
      </c>
      <c r="T31" s="196" t="str" cm="1">
        <f t="array" ref="T31">IF($B31="","",INDEX(SEAOptionScores_Trans,$B31+MATCH(T$7,Stages,0)-1,MATCH(S$6,SEACats,0))-100)</f>
        <v/>
      </c>
      <c r="U31" s="197" t="str">
        <f t="shared" si="5"/>
        <v/>
      </c>
      <c r="V31" s="196" t="str" cm="1">
        <f t="array" ref="V31">IF($B31="","",INDEX(SEAOptionScores_Trans,$B31+MATCH(V$7,Stages,0)-1,MATCH(V$6,SEACats,0))-100)</f>
        <v/>
      </c>
      <c r="W31" s="196" t="str" cm="1">
        <f t="array" ref="W31">IF($B31="","",INDEX(SEAOptionScores_Trans,$B31+MATCH(W$7,Stages,0)-1,MATCH(V$6,SEACats,0))-100)</f>
        <v/>
      </c>
      <c r="X31" s="197" t="str">
        <f t="shared" si="6"/>
        <v/>
      </c>
      <c r="Y31" s="196" t="str" cm="1">
        <f t="array" ref="Y31">IF($B31="","",INDEX(SEAOptionScores_Trans,$B31+MATCH(Y$7,Stages,0)-1,MATCH(Y$6,SEACats,0))-100)</f>
        <v/>
      </c>
      <c r="Z31" s="196" t="str" cm="1">
        <f t="array" ref="Z31">IF($B31="","",INDEX(SEAOptionScores_Trans,$B31+MATCH(Z$7,Stages,0)-1,MATCH(Y$6,SEACats,0))-100)</f>
        <v/>
      </c>
      <c r="AA31" s="197" t="str">
        <f t="shared" si="7"/>
        <v/>
      </c>
      <c r="AB31" s="196" t="str" cm="1">
        <f t="array" ref="AB31">IF($B31="","",INDEX(SEAOptionScores_Trans,$B31+MATCH(AB$7,Stages,0)-1,MATCH(AB$6,SEACats,0))-100)</f>
        <v/>
      </c>
      <c r="AC31" s="196" t="str" cm="1">
        <f t="array" ref="AC31">IF($B31="","",INDEX(SEAOptionScores_Trans,$B31+MATCH(AC$7,Stages,0)-1,MATCH(AB$6,SEACats,0))-100)</f>
        <v/>
      </c>
      <c r="AD31" s="197" t="str">
        <f t="shared" si="8"/>
        <v/>
      </c>
      <c r="AE31" s="196" t="str" cm="1">
        <f t="array" ref="AE31">IF($B31="","",INDEX(SEAOptionScores_Trans,$B31+MATCH(AE$7,Stages,0)-1,MATCH(AE$6,SEACats,0))-100)</f>
        <v/>
      </c>
      <c r="AF31" s="196" t="str" cm="1">
        <f t="array" ref="AF31">IF($B31="","",INDEX(SEAOptionScores_Trans,$B31+MATCH(AF$7,Stages,0)-1,MATCH(AE$6,SEACats,0))-100)</f>
        <v/>
      </c>
      <c r="AG31" s="197" t="str">
        <f t="shared" si="9"/>
        <v/>
      </c>
      <c r="AH31" s="196" t="str" cm="1">
        <f t="array" ref="AH31">IF($B31="","",INDEX(SEAOptionScores_Trans,$B31+MATCH(AH$7,Stages,0)-1,MATCH(AH$6,SEACats,0))-100)</f>
        <v/>
      </c>
      <c r="AI31" s="196" t="str" cm="1">
        <f t="array" ref="AI31">IF($B31="","",INDEX(SEAOptionScores_Trans,$B31+MATCH(AI$7,Stages,0)-1,MATCH(AH$6,SEACats,0))-100)</f>
        <v/>
      </c>
      <c r="AJ31" s="197" t="str">
        <f t="shared" si="10"/>
        <v/>
      </c>
      <c r="AK31" s="196" t="str" cm="1">
        <f t="array" ref="AK31">IF($B31="","",INDEX(SEAOptionScores_Trans,$B31+MATCH(AK$7,Stages,0)-1,MATCH(AK$6,SEACats,0))-100)</f>
        <v/>
      </c>
      <c r="AL31" s="196" t="str" cm="1">
        <f t="array" ref="AL31">IF($B31="","",INDEX(SEAOptionScores_Trans,$B31+MATCH(AL$7,Stages,0)-1,MATCH(AK$6,SEACats,0))-100)</f>
        <v/>
      </c>
      <c r="AM31" s="197" t="str">
        <f t="shared" si="11"/>
        <v/>
      </c>
      <c r="AN31" s="196" t="str" cm="1">
        <f t="array" ref="AN31">IF($B31="","",INDEX(SEAOptionScores_Trans,$B31+MATCH(AN$7,Stages,0)-1,MATCH(AN$6,SEACats,0))-100)</f>
        <v/>
      </c>
      <c r="AO31" s="196" t="str" cm="1">
        <f t="array" ref="AO31">IF($B31="","",INDEX(SEAOptionScores_Trans,$B31+MATCH(AO$7,Stages,0)-1,MATCH(AN$6,SEACats,0))-100)</f>
        <v/>
      </c>
      <c r="AP31" s="197" t="str">
        <f t="shared" si="12"/>
        <v/>
      </c>
      <c r="AQ31" s="196" t="str" cm="1">
        <f t="array" ref="AQ31">IF($B31="","",INDEX(SEAOptionScores_Trans,$B31+MATCH(AQ$7,Stages,0)-1,MATCH(AQ$6,SEACats,0))-100)</f>
        <v/>
      </c>
      <c r="AR31" s="196" t="str" cm="1">
        <f t="array" ref="AR31">IF($B31="","",INDEX(SEAOptionScores_Trans,$B31+MATCH(AR$7,Stages,0)-1,MATCH(AQ$6,SEACats,0))-100)</f>
        <v/>
      </c>
      <c r="AS31" s="197" t="str">
        <f t="shared" si="13"/>
        <v/>
      </c>
      <c r="AT31" s="196" t="str" cm="1">
        <f t="array" ref="AT31">IF($B31="","",INDEX(SEAOptionScores_Trans,$B31+MATCH(AT$7,Stages,0)-1,MATCH(AT$6,SEACats,0))-100)</f>
        <v/>
      </c>
      <c r="AU31" s="196" t="str" cm="1">
        <f t="array" ref="AU31">IF($B31="","",INDEX(SEAOptionScores_Trans,$B31+MATCH(AU$7,Stages,0)-1,MATCH(AT$6,SEACats,0))-100)</f>
        <v/>
      </c>
      <c r="AV31" s="197" t="str">
        <f t="shared" si="14"/>
        <v/>
      </c>
      <c r="AW31" s="196" t="str" cm="1">
        <f t="array" ref="AW31">IF($B31="","",INDEX(SEAOptionScores_Trans,$B31+MATCH(AW$7,Stages,0)-1,MATCH(AW$6,SEACats,0))-100)</f>
        <v/>
      </c>
      <c r="AX31" s="196" t="str" cm="1">
        <f t="array" ref="AX31">IF($B31="","",INDEX(SEAOptionScores_Trans,$B31+MATCH(AX$7,Stages,0)-1,MATCH(AW$6,SEACats,0))-100)</f>
        <v/>
      </c>
      <c r="AY31" s="197" t="str">
        <f t="shared" si="15"/>
        <v/>
      </c>
      <c r="AZ31" s="196" t="str" cm="1">
        <f t="array" ref="AZ31">IF($B31="","",INDEX(SEAOptionScores_Trans,$B31+MATCH(AZ$7,Stages,0)-1,MATCH(AZ$6,SEACats,0))-100)</f>
        <v/>
      </c>
      <c r="BA31" s="196" t="str" cm="1">
        <f t="array" ref="BA31">IF($B31="","",INDEX(SEAOptionScores_Trans,$B31+MATCH(BA$7,Stages,0)-1,MATCH(AZ$6,SEACats,0))-100)</f>
        <v/>
      </c>
      <c r="BB31" s="197" t="str">
        <f t="shared" si="16"/>
        <v/>
      </c>
      <c r="BD31" s="156" t="str" cm="1">
        <f t="array" ref="BD31">INDEX(NegEffects_SEA,$A31,MATCH(BD$6,$D$6:$BB$6,0)+2)</f>
        <v/>
      </c>
      <c r="BE31" s="156" t="str" cm="1">
        <f t="array" ref="BE31">INDEX(NegEffects_SEA,$A31,MATCH(BE$6,$D$6:$BB$6,0)+2)</f>
        <v/>
      </c>
      <c r="BF31" s="156" t="str" cm="1">
        <f t="array" ref="BF31">INDEX(NegEffects_SEA,$A31,MATCH(BF$6,$D$6:$BB$6,0)+2)</f>
        <v/>
      </c>
      <c r="BG31" s="156" t="str" cm="1">
        <f t="array" ref="BG31">INDEX(NegEffects_SEA,$A31,MATCH(BG$6,$D$6:$BB$6,0)+2)</f>
        <v/>
      </c>
      <c r="BH31" s="156" t="str" cm="1">
        <f t="array" ref="BH31">INDEX(NegEffects_SEA,$A31,MATCH(BH$6,$D$6:$BB$6,0)+2)</f>
        <v/>
      </c>
      <c r="BI31" s="156" t="str" cm="1">
        <f t="array" ref="BI31">INDEX(NegEffects_SEA,$A31,MATCH(BI$6,$D$6:$BB$6,0)+2)</f>
        <v/>
      </c>
      <c r="BJ31" s="156" t="str" cm="1">
        <f t="array" ref="BJ31">INDEX(NegEffects_SEA,$A31,MATCH(BJ$6,$D$6:$BB$6,0)+2)</f>
        <v/>
      </c>
      <c r="BK31" s="156" t="str" cm="1">
        <f t="array" ref="BK31">INDEX(NegEffects_SEA,$A31,MATCH(BK$6,$D$6:$BB$6,0)+2)</f>
        <v/>
      </c>
      <c r="BL31" s="156" t="str" cm="1">
        <f t="array" ref="BL31">INDEX(NegEffects_SEA,$A31,MATCH(BL$6,$D$6:$BB$6,0)+2)</f>
        <v/>
      </c>
      <c r="BM31" s="156" t="str" cm="1">
        <f t="array" ref="BM31">INDEX(NegEffects_SEA,$A31,MATCH(BM$6,$D$6:$BB$6,0)+2)</f>
        <v/>
      </c>
      <c r="BN31" s="156" t="str" cm="1">
        <f t="array" ref="BN31">INDEX(NegEffects_SEA,$A31,MATCH(BN$6,$D$6:$BB$6,0)+2)</f>
        <v/>
      </c>
      <c r="BO31" s="156" t="str" cm="1">
        <f t="array" ref="BO31">INDEX(NegEffects_SEA,$A31,MATCH(BO$6,$D$6:$BB$6,0)+2)</f>
        <v/>
      </c>
      <c r="BP31" s="156" t="str" cm="1">
        <f t="array" ref="BP31">INDEX(NegEffects_SEA,$A31,MATCH(BP$6,$D$6:$BB$6,0)+2)</f>
        <v/>
      </c>
      <c r="BQ31" s="156" t="str" cm="1">
        <f t="array" ref="BQ31">INDEX(NegEffects_SEA,$A31,MATCH(BQ$6,$D$6:$BB$6,0)+2)</f>
        <v/>
      </c>
      <c r="BR31" s="156" t="str" cm="1">
        <f t="array" ref="BR31">INDEX(NegEffects_SEA,$A31,MATCH(BR$6,$D$6:$BB$6,0)+2)</f>
        <v/>
      </c>
      <c r="BS31" s="156" t="str" cm="1">
        <f t="array" ref="BS31">INDEX(NegEffects_SEA,$A31,MATCH(BS$6,$D$6:$BB$6,0)+2)</f>
        <v/>
      </c>
      <c r="BT31" s="156" t="str" cm="1">
        <f t="array" ref="BT31">INDEX(NegEffects_SEA,$A31,MATCH(BT$6,$D$6:$BB$6,0)+2)</f>
        <v/>
      </c>
      <c r="BV31" s="194" t="str">
        <f t="shared" si="36"/>
        <v/>
      </c>
      <c r="BW31" s="194" t="str">
        <f t="shared" si="36"/>
        <v/>
      </c>
      <c r="BX31" s="194" t="str">
        <f t="shared" si="36"/>
        <v/>
      </c>
      <c r="BY31" s="194" t="str">
        <f t="shared" si="36"/>
        <v/>
      </c>
      <c r="CA31" s="196" t="str" cm="1">
        <f t="array" ref="CA31">IF($B31="","",INDEX(SEAOptionScores_Trans,$B31+MATCH(CA$7,Stages,0)-1,MATCH(CA$6,SEACats,0)))</f>
        <v/>
      </c>
      <c r="CB31" s="196" t="str" cm="1">
        <f t="array" ref="CB31">IF($B31="","",INDEX(SEAOptionScores_Trans,$B31+MATCH(CB$7,Stages,0)-1,MATCH(CA$6,SEACats,0)))</f>
        <v/>
      </c>
      <c r="CC31" s="197" t="str">
        <f t="shared" si="18"/>
        <v/>
      </c>
      <c r="CD31" s="196" t="str" cm="1">
        <f t="array" ref="CD31">IF($B31="","",INDEX(SEAOptionScores_Trans,$B31+MATCH(CD$7,Stages,0)-1,MATCH(CD$6,SEACats,0)))</f>
        <v/>
      </c>
      <c r="CE31" s="196" t="str" cm="1">
        <f t="array" ref="CE31">IF($B31="","",INDEX(SEAOptionScores_Trans,$B31+MATCH(CE$7,Stages,0)-1,MATCH(CD$6,SEACats,0)))</f>
        <v/>
      </c>
      <c r="CF31" s="197" t="str">
        <f t="shared" si="19"/>
        <v/>
      </c>
      <c r="CG31" s="196" t="str" cm="1">
        <f t="array" ref="CG31">IF($B31="","",INDEX(SEAOptionScores_Trans,$B31+MATCH(CG$7,Stages,0)-1,MATCH(CG$6,SEACats,0)))</f>
        <v/>
      </c>
      <c r="CH31" s="196" t="str" cm="1">
        <f t="array" ref="CH31">IF($B31="","",INDEX(SEAOptionScores_Trans,$B31+MATCH(CH$7,Stages,0)-1,MATCH(CG$6,SEACats,0)))</f>
        <v/>
      </c>
      <c r="CI31" s="197" t="str">
        <f t="shared" si="20"/>
        <v/>
      </c>
      <c r="CJ31" s="196" t="str" cm="1">
        <f t="array" ref="CJ31">IF($B31="","",INDEX(SEAOptionScores_Trans,$B31+MATCH(CJ$7,Stages,0)-1,MATCH(CJ$6,SEACats,0)))</f>
        <v/>
      </c>
      <c r="CK31" s="196" t="str" cm="1">
        <f t="array" ref="CK31">IF($B31="","",INDEX(SEAOptionScores_Trans,$B31+MATCH(CK$7,Stages,0)-1,MATCH(CJ$6,SEACats,0)))</f>
        <v/>
      </c>
      <c r="CL31" s="197" t="str">
        <f t="shared" si="21"/>
        <v/>
      </c>
      <c r="CM31" s="196" t="str" cm="1">
        <f t="array" ref="CM31">IF($B31="","",INDEX(SEAOptionScores_Trans,$B31+MATCH(CM$7,Stages,0)-1,MATCH(CM$6,SEACats,0)))</f>
        <v/>
      </c>
      <c r="CN31" s="196" t="str" cm="1">
        <f t="array" ref="CN31">IF($B31="","",INDEX(SEAOptionScores_Trans,$B31+MATCH(CN$7,Stages,0)-1,MATCH(CM$6,SEACats,0)))</f>
        <v/>
      </c>
      <c r="CO31" s="197" t="str">
        <f t="shared" si="22"/>
        <v/>
      </c>
      <c r="CP31" s="196" t="str" cm="1">
        <f t="array" ref="CP31">IF($B31="","",INDEX(SEAOptionScores_Trans,$B31+MATCH(CP$7,Stages,0)-1,MATCH(CP$6,SEACats,0)))</f>
        <v/>
      </c>
      <c r="CQ31" s="196" t="str" cm="1">
        <f t="array" ref="CQ31">IF($B31="","",INDEX(SEAOptionScores_Trans,$B31+MATCH(CQ$7,Stages,0)-1,MATCH(CP$6,SEACats,0)))</f>
        <v/>
      </c>
      <c r="CR31" s="197" t="str">
        <f t="shared" si="23"/>
        <v/>
      </c>
      <c r="CS31" s="196" t="str" cm="1">
        <f t="array" ref="CS31">IF($B31="","",INDEX(SEAOptionScores_Trans,$B31+MATCH(CS$7,Stages,0)-1,MATCH(CS$6,SEACats,0)))</f>
        <v/>
      </c>
      <c r="CT31" s="196" t="str" cm="1">
        <f t="array" ref="CT31">IF($B31="","",INDEX(SEAOptionScores_Trans,$B31+MATCH(CT$7,Stages,0)-1,MATCH(CS$6,SEACats,0)))</f>
        <v/>
      </c>
      <c r="CU31" s="197" t="str">
        <f t="shared" si="24"/>
        <v/>
      </c>
      <c r="CV31" s="196" t="str" cm="1">
        <f t="array" ref="CV31">IF($B31="","",INDEX(SEAOptionScores_Trans,$B31+MATCH(CV$7,Stages,0)-1,MATCH(CV$6,SEACats,0)))</f>
        <v/>
      </c>
      <c r="CW31" s="196" t="str" cm="1">
        <f t="array" ref="CW31">IF($B31="","",INDEX(SEAOptionScores_Trans,$B31+MATCH(CW$7,Stages,0)-1,MATCH(CV$6,SEACats,0)))</f>
        <v/>
      </c>
      <c r="CX31" s="197" t="str">
        <f t="shared" si="25"/>
        <v/>
      </c>
      <c r="CY31" s="196" t="str" cm="1">
        <f t="array" ref="CY31">IF($B31="","",INDEX(SEAOptionScores_Trans,$B31+MATCH(CY$7,Stages,0)-1,MATCH(CY$6,SEACats,0)))</f>
        <v/>
      </c>
      <c r="CZ31" s="196" t="str" cm="1">
        <f t="array" ref="CZ31">IF($B31="","",INDEX(SEAOptionScores_Trans,$B31+MATCH(CZ$7,Stages,0)-1,MATCH(CY$6,SEACats,0)))</f>
        <v/>
      </c>
      <c r="DA31" s="197" t="str">
        <f t="shared" si="26"/>
        <v/>
      </c>
      <c r="DB31" s="196" t="str" cm="1">
        <f t="array" ref="DB31">IF($B31="","",INDEX(SEAOptionScores_Trans,$B31+MATCH(DB$7,Stages,0)-1,MATCH(DB$6,SEACats,0)))</f>
        <v/>
      </c>
      <c r="DC31" s="196" t="str" cm="1">
        <f t="array" ref="DC31">IF($B31="","",INDEX(SEAOptionScores_Trans,$B31+MATCH(DC$7,Stages,0)-1,MATCH(DB$6,SEACats,0)))</f>
        <v/>
      </c>
      <c r="DD31" s="197" t="str">
        <f t="shared" si="27"/>
        <v/>
      </c>
      <c r="DE31" s="196" t="str" cm="1">
        <f t="array" ref="DE31">IF($B31="","",INDEX(SEAOptionScores_Trans,$B31+MATCH(DE$7,Stages,0)-1,MATCH(DE$6,SEACats,0)))</f>
        <v/>
      </c>
      <c r="DF31" s="196" t="str" cm="1">
        <f t="array" ref="DF31">IF($B31="","",INDEX(SEAOptionScores_Trans,$B31+MATCH(DF$7,Stages,0)-1,MATCH(DE$6,SEACats,0)))</f>
        <v/>
      </c>
      <c r="DG31" s="197" t="str">
        <f t="shared" si="28"/>
        <v/>
      </c>
      <c r="DH31" s="196" t="str" cm="1">
        <f t="array" ref="DH31">IF($B31="","",INDEX(SEAOptionScores_Trans,$B31+MATCH(DH$7,Stages,0)-1,MATCH(DH$6,SEACats,0)))</f>
        <v/>
      </c>
      <c r="DI31" s="196" t="str" cm="1">
        <f t="array" ref="DI31">IF($B31="","",INDEX(SEAOptionScores_Trans,$B31+MATCH(DI$7,Stages,0)-1,MATCH(DH$6,SEACats,0)))</f>
        <v/>
      </c>
      <c r="DJ31" s="197" t="str">
        <f t="shared" si="29"/>
        <v/>
      </c>
      <c r="DK31" s="196" t="str" cm="1">
        <f t="array" ref="DK31">IF($B31="","",INDEX(SEAOptionScores_Trans,$B31+MATCH(DK$7,Stages,0)-1,MATCH(DK$6,SEACats,0)))</f>
        <v/>
      </c>
      <c r="DL31" s="196" t="str" cm="1">
        <f t="array" ref="DL31">IF($B31="","",INDEX(SEAOptionScores_Trans,$B31+MATCH(DL$7,Stages,0)-1,MATCH(DK$6,SEACats,0)))</f>
        <v/>
      </c>
      <c r="DM31" s="197" t="str">
        <f t="shared" si="30"/>
        <v/>
      </c>
      <c r="DN31" s="196" t="str" cm="1">
        <f t="array" ref="DN31">IF($B31="","",INDEX(SEAOptionScores_Trans,$B31+MATCH(DN$7,Stages,0)-1,MATCH(DN$6,SEACats,0)))</f>
        <v/>
      </c>
      <c r="DO31" s="196" t="str" cm="1">
        <f t="array" ref="DO31">IF($B31="","",INDEX(SEAOptionScores_Trans,$B31+MATCH(DO$7,Stages,0)-1,MATCH(DN$6,SEACats,0)))</f>
        <v/>
      </c>
      <c r="DP31" s="197" t="str">
        <f t="shared" si="31"/>
        <v/>
      </c>
      <c r="DQ31" s="196" t="str" cm="1">
        <f t="array" ref="DQ31">IF($B31="","",INDEX(SEAOptionScores_Trans,$B31+MATCH(DQ$7,Stages,0)-1,MATCH(DQ$6,SEACats,0)))</f>
        <v/>
      </c>
      <c r="DR31" s="196" t="str" cm="1">
        <f t="array" ref="DR31">IF($B31="","",INDEX(SEAOptionScores_Trans,$B31+MATCH(DR$7,Stages,0)-1,MATCH(DQ$6,SEACats,0)))</f>
        <v/>
      </c>
      <c r="DS31" s="197" t="str">
        <f t="shared" si="32"/>
        <v/>
      </c>
      <c r="DT31" s="196" t="str" cm="1">
        <f t="array" ref="DT31">IF($B31="","",INDEX(SEAOptionScores_Trans,$B31+MATCH(DT$7,Stages,0)-1,MATCH(DT$6,SEACats,0)))</f>
        <v/>
      </c>
      <c r="DU31" s="196" t="str" cm="1">
        <f t="array" ref="DU31">IF($B31="","",INDEX(SEAOptionScores_Trans,$B31+MATCH(DU$7,Stages,0)-1,MATCH(DT$6,SEACats,0)))</f>
        <v/>
      </c>
      <c r="DV31" s="197" t="str">
        <f t="shared" si="33"/>
        <v/>
      </c>
      <c r="DW31" s="196" t="str" cm="1">
        <f t="array" ref="DW31">IF($B31="","",INDEX(SEAOptionScores_Trans,$B31+MATCH(DW$7,Stages,0)-1,MATCH(DW$6,SEACats,0)))</f>
        <v/>
      </c>
      <c r="DX31" s="196" t="str" cm="1">
        <f t="array" ref="DX31">IF($B31="","",INDEX(SEAOptionScores_Trans,$B31+MATCH(DX$7,Stages,0)-1,MATCH(DW$6,SEACats,0)))</f>
        <v/>
      </c>
      <c r="DY31" s="197" t="str">
        <f t="shared" si="34"/>
        <v/>
      </c>
      <c r="EA31" s="156" t="str" cm="1">
        <f t="array" ref="EA31">INDEX(PosEffects_SEA,$A31,MATCH(EA$6,$D$6:$BB$6,0)+2)</f>
        <v/>
      </c>
      <c r="EB31" s="156" t="str" cm="1">
        <f t="array" ref="EB31">INDEX(PosEffects_SEA,$A31,MATCH(EB$6,$D$6:$BB$6,0)+2)</f>
        <v/>
      </c>
      <c r="EC31" s="156" t="str" cm="1">
        <f t="array" ref="EC31">INDEX(PosEffects_SEA,$A31,MATCH(EC$6,$D$6:$BB$6,0)+2)</f>
        <v/>
      </c>
      <c r="ED31" s="156" t="str" cm="1">
        <f t="array" ref="ED31">INDEX(PosEffects_SEA,$A31,MATCH(ED$6,$D$6:$BB$6,0)+2)</f>
        <v/>
      </c>
      <c r="EE31" s="156" t="str" cm="1">
        <f t="array" ref="EE31">INDEX(PosEffects_SEA,$A31,MATCH(EE$6,$D$6:$BB$6,0)+2)</f>
        <v/>
      </c>
      <c r="EF31" s="156" t="str" cm="1">
        <f t="array" ref="EF31">INDEX(PosEffects_SEA,$A31,MATCH(EF$6,$D$6:$BB$6,0)+2)</f>
        <v/>
      </c>
      <c r="EG31" s="156" t="str" cm="1">
        <f t="array" ref="EG31">INDEX(PosEffects_SEA,$A31,MATCH(EG$6,$D$6:$BB$6,0)+2)</f>
        <v/>
      </c>
      <c r="EH31" s="156" t="str" cm="1">
        <f t="array" ref="EH31">INDEX(PosEffects_SEA,$A31,MATCH(EH$6,$D$6:$BB$6,0)+2)</f>
        <v/>
      </c>
      <c r="EI31" s="156" t="str" cm="1">
        <f t="array" ref="EI31">INDEX(PosEffects_SEA,$A31,MATCH(EI$6,$D$6:$BB$6,0)+2)</f>
        <v/>
      </c>
      <c r="EJ31" s="156" t="str" cm="1">
        <f t="array" ref="EJ31">INDEX(PosEffects_SEA,$A31,MATCH(EJ$6,$D$6:$BB$6,0)+2)</f>
        <v/>
      </c>
      <c r="EK31" s="156" t="str" cm="1">
        <f t="array" ref="EK31">INDEX(PosEffects_SEA,$A31,MATCH(EK$6,$D$6:$BB$6,0)+2)</f>
        <v/>
      </c>
      <c r="EL31" s="156" t="str" cm="1">
        <f t="array" ref="EL31">INDEX(PosEffects_SEA,$A31,MATCH(EL$6,$D$6:$BB$6,0)+2)</f>
        <v/>
      </c>
      <c r="EM31" s="156" t="str" cm="1">
        <f t="array" ref="EM31">INDEX(PosEffects_SEA,$A31,MATCH(EM$6,$D$6:$BB$6,0)+2)</f>
        <v/>
      </c>
      <c r="EN31" s="156" t="str" cm="1">
        <f t="array" ref="EN31">INDEX(PosEffects_SEA,$A31,MATCH(EN$6,$D$6:$BB$6,0)+2)</f>
        <v/>
      </c>
      <c r="EO31" s="156" t="str" cm="1">
        <f t="array" ref="EO31">INDEX(PosEffects_SEA,$A31,MATCH(EO$6,$D$6:$BB$6,0)+2)</f>
        <v/>
      </c>
      <c r="EP31" s="156" t="str" cm="1">
        <f t="array" ref="EP31">INDEX(PosEffects_SEA,$A31,MATCH(EP$6,$D$6:$BB$6,0)+2)</f>
        <v/>
      </c>
      <c r="EQ31" s="156" t="str" cm="1">
        <f t="array" ref="EQ31">INDEX(PosEffects_SEA,$A31,MATCH(EQ$6,$D$6:$BB$6,0)+2)</f>
        <v/>
      </c>
      <c r="ES31" s="194" t="str">
        <f t="shared" si="37"/>
        <v/>
      </c>
      <c r="ET31" s="194" t="str">
        <f t="shared" si="37"/>
        <v/>
      </c>
      <c r="EU31" s="194" t="str">
        <f t="shared" si="37"/>
        <v/>
      </c>
      <c r="EV31" s="194" t="str">
        <f t="shared" si="37"/>
        <v/>
      </c>
    </row>
    <row r="32" spans="1:152" x14ac:dyDescent="0.25">
      <c r="A32" s="68">
        <v>25</v>
      </c>
      <c r="B32" s="271" t="str" cm="1">
        <f t="array" ref="B32">IF(A32&gt;NOptions_SEA,"",4*(A32-1)+1)</f>
        <v/>
      </c>
      <c r="C32" s="249" t="str" cm="1">
        <f t="array" ref="C32">IF($B32="","",INDEX(Options_SEA,$B32))</f>
        <v/>
      </c>
      <c r="D32" s="196" t="str" cm="1">
        <f t="array" ref="D32">IF($B32="","",INDEX(SEAOptionScores_Trans,$B32+MATCH(D$7,Stages,0)-1,MATCH(D$6,SEACats,0))-100)</f>
        <v/>
      </c>
      <c r="E32" s="196" t="str" cm="1">
        <f t="array" ref="E32">IF($B32="","",INDEX(SEAOptionScores_Trans,$B32+MATCH(E$7,Stages,0)-1,MATCH(D$6,SEACats,0))-100)</f>
        <v/>
      </c>
      <c r="F32" s="197" t="str">
        <f t="shared" si="0"/>
        <v/>
      </c>
      <c r="G32" s="196" t="str" cm="1">
        <f t="array" ref="G32">IF($B32="","",INDEX(SEAOptionScores_Trans,$B32+MATCH(G$7,Stages,0)-1,MATCH(G$6,SEACats,0))-100)</f>
        <v/>
      </c>
      <c r="H32" s="196" t="str" cm="1">
        <f t="array" ref="H32">IF($B32="","",INDEX(SEAOptionScores_Trans,$B32+MATCH(H$7,Stages,0)-1,MATCH(G$6,SEACats,0))-100)</f>
        <v/>
      </c>
      <c r="I32" s="197" t="str">
        <f t="shared" si="1"/>
        <v/>
      </c>
      <c r="J32" s="196" t="str" cm="1">
        <f t="array" ref="J32">IF($B32="","",INDEX(SEAOptionScores_Trans,$B32+MATCH(J$7,Stages,0)-1,MATCH(J$6,SEACats,0))-100)</f>
        <v/>
      </c>
      <c r="K32" s="196" t="str" cm="1">
        <f t="array" ref="K32">IF($B32="","",INDEX(SEAOptionScores_Trans,$B32+MATCH(K$7,Stages,0)-1,MATCH(J$6,SEACats,0))-100)</f>
        <v/>
      </c>
      <c r="L32" s="197" t="str">
        <f t="shared" si="2"/>
        <v/>
      </c>
      <c r="M32" s="196" t="str" cm="1">
        <f t="array" ref="M32">IF($B32="","",INDEX(SEAOptionScores_Trans,$B32+MATCH(M$7,Stages,0)-1,MATCH(M$6,SEACats,0))-100)</f>
        <v/>
      </c>
      <c r="N32" s="196" t="str" cm="1">
        <f t="array" ref="N32">IF($B32="","",INDEX(SEAOptionScores_Trans,$B32+MATCH(N$7,Stages,0)-1,MATCH(M$6,SEACats,0))-100)</f>
        <v/>
      </c>
      <c r="O32" s="197" t="str">
        <f t="shared" si="3"/>
        <v/>
      </c>
      <c r="P32" s="196" t="str" cm="1">
        <f t="array" ref="P32">IF($B32="","",INDEX(SEAOptionScores_Trans,$B32+MATCH(P$7,Stages,0)-1,MATCH(P$6,SEACats,0))-100)</f>
        <v/>
      </c>
      <c r="Q32" s="196" t="str" cm="1">
        <f t="array" ref="Q32">IF($B32="","",INDEX(SEAOptionScores_Trans,$B32+MATCH(Q$7,Stages,0)-1,MATCH(P$6,SEACats,0))-100)</f>
        <v/>
      </c>
      <c r="R32" s="197" t="str">
        <f t="shared" si="4"/>
        <v/>
      </c>
      <c r="S32" s="196" t="str" cm="1">
        <f t="array" ref="S32">IF($B32="","",INDEX(SEAOptionScores_Trans,$B32+MATCH(S$7,Stages,0)-1,MATCH(S$6,SEACats,0))-100)</f>
        <v/>
      </c>
      <c r="T32" s="196" t="str" cm="1">
        <f t="array" ref="T32">IF($B32="","",INDEX(SEAOptionScores_Trans,$B32+MATCH(T$7,Stages,0)-1,MATCH(S$6,SEACats,0))-100)</f>
        <v/>
      </c>
      <c r="U32" s="197" t="str">
        <f t="shared" si="5"/>
        <v/>
      </c>
      <c r="V32" s="196" t="str" cm="1">
        <f t="array" ref="V32">IF($B32="","",INDEX(SEAOptionScores_Trans,$B32+MATCH(V$7,Stages,0)-1,MATCH(V$6,SEACats,0))-100)</f>
        <v/>
      </c>
      <c r="W32" s="196" t="str" cm="1">
        <f t="array" ref="W32">IF($B32="","",INDEX(SEAOptionScores_Trans,$B32+MATCH(W$7,Stages,0)-1,MATCH(V$6,SEACats,0))-100)</f>
        <v/>
      </c>
      <c r="X32" s="197" t="str">
        <f t="shared" si="6"/>
        <v/>
      </c>
      <c r="Y32" s="196" t="str" cm="1">
        <f t="array" ref="Y32">IF($B32="","",INDEX(SEAOptionScores_Trans,$B32+MATCH(Y$7,Stages,0)-1,MATCH(Y$6,SEACats,0))-100)</f>
        <v/>
      </c>
      <c r="Z32" s="196" t="str" cm="1">
        <f t="array" ref="Z32">IF($B32="","",INDEX(SEAOptionScores_Trans,$B32+MATCH(Z$7,Stages,0)-1,MATCH(Y$6,SEACats,0))-100)</f>
        <v/>
      </c>
      <c r="AA32" s="197" t="str">
        <f t="shared" si="7"/>
        <v/>
      </c>
      <c r="AB32" s="196" t="str" cm="1">
        <f t="array" ref="AB32">IF($B32="","",INDEX(SEAOptionScores_Trans,$B32+MATCH(AB$7,Stages,0)-1,MATCH(AB$6,SEACats,0))-100)</f>
        <v/>
      </c>
      <c r="AC32" s="196" t="str" cm="1">
        <f t="array" ref="AC32">IF($B32="","",INDEX(SEAOptionScores_Trans,$B32+MATCH(AC$7,Stages,0)-1,MATCH(AB$6,SEACats,0))-100)</f>
        <v/>
      </c>
      <c r="AD32" s="197" t="str">
        <f t="shared" si="8"/>
        <v/>
      </c>
      <c r="AE32" s="196" t="str" cm="1">
        <f t="array" ref="AE32">IF($B32="","",INDEX(SEAOptionScores_Trans,$B32+MATCH(AE$7,Stages,0)-1,MATCH(AE$6,SEACats,0))-100)</f>
        <v/>
      </c>
      <c r="AF32" s="196" t="str" cm="1">
        <f t="array" ref="AF32">IF($B32="","",INDEX(SEAOptionScores_Trans,$B32+MATCH(AF$7,Stages,0)-1,MATCH(AE$6,SEACats,0))-100)</f>
        <v/>
      </c>
      <c r="AG32" s="197" t="str">
        <f t="shared" si="9"/>
        <v/>
      </c>
      <c r="AH32" s="196" t="str" cm="1">
        <f t="array" ref="AH32">IF($B32="","",INDEX(SEAOptionScores_Trans,$B32+MATCH(AH$7,Stages,0)-1,MATCH(AH$6,SEACats,0))-100)</f>
        <v/>
      </c>
      <c r="AI32" s="196" t="str" cm="1">
        <f t="array" ref="AI32">IF($B32="","",INDEX(SEAOptionScores_Trans,$B32+MATCH(AI$7,Stages,0)-1,MATCH(AH$6,SEACats,0))-100)</f>
        <v/>
      </c>
      <c r="AJ32" s="197" t="str">
        <f t="shared" si="10"/>
        <v/>
      </c>
      <c r="AK32" s="196" t="str" cm="1">
        <f t="array" ref="AK32">IF($B32="","",INDEX(SEAOptionScores_Trans,$B32+MATCH(AK$7,Stages,0)-1,MATCH(AK$6,SEACats,0))-100)</f>
        <v/>
      </c>
      <c r="AL32" s="196" t="str" cm="1">
        <f t="array" ref="AL32">IF($B32="","",INDEX(SEAOptionScores_Trans,$B32+MATCH(AL$7,Stages,0)-1,MATCH(AK$6,SEACats,0))-100)</f>
        <v/>
      </c>
      <c r="AM32" s="197" t="str">
        <f t="shared" si="11"/>
        <v/>
      </c>
      <c r="AN32" s="196" t="str" cm="1">
        <f t="array" ref="AN32">IF($B32="","",INDEX(SEAOptionScores_Trans,$B32+MATCH(AN$7,Stages,0)-1,MATCH(AN$6,SEACats,0))-100)</f>
        <v/>
      </c>
      <c r="AO32" s="196" t="str" cm="1">
        <f t="array" ref="AO32">IF($B32="","",INDEX(SEAOptionScores_Trans,$B32+MATCH(AO$7,Stages,0)-1,MATCH(AN$6,SEACats,0))-100)</f>
        <v/>
      </c>
      <c r="AP32" s="197" t="str">
        <f t="shared" si="12"/>
        <v/>
      </c>
      <c r="AQ32" s="196" t="str" cm="1">
        <f t="array" ref="AQ32">IF($B32="","",INDEX(SEAOptionScores_Trans,$B32+MATCH(AQ$7,Stages,0)-1,MATCH(AQ$6,SEACats,0))-100)</f>
        <v/>
      </c>
      <c r="AR32" s="196" t="str" cm="1">
        <f t="array" ref="AR32">IF($B32="","",INDEX(SEAOptionScores_Trans,$B32+MATCH(AR$7,Stages,0)-1,MATCH(AQ$6,SEACats,0))-100)</f>
        <v/>
      </c>
      <c r="AS32" s="197" t="str">
        <f t="shared" si="13"/>
        <v/>
      </c>
      <c r="AT32" s="196" t="str" cm="1">
        <f t="array" ref="AT32">IF($B32="","",INDEX(SEAOptionScores_Trans,$B32+MATCH(AT$7,Stages,0)-1,MATCH(AT$6,SEACats,0))-100)</f>
        <v/>
      </c>
      <c r="AU32" s="196" t="str" cm="1">
        <f t="array" ref="AU32">IF($B32="","",INDEX(SEAOptionScores_Trans,$B32+MATCH(AU$7,Stages,0)-1,MATCH(AT$6,SEACats,0))-100)</f>
        <v/>
      </c>
      <c r="AV32" s="197" t="str">
        <f t="shared" si="14"/>
        <v/>
      </c>
      <c r="AW32" s="196" t="str" cm="1">
        <f t="array" ref="AW32">IF($B32="","",INDEX(SEAOptionScores_Trans,$B32+MATCH(AW$7,Stages,0)-1,MATCH(AW$6,SEACats,0))-100)</f>
        <v/>
      </c>
      <c r="AX32" s="196" t="str" cm="1">
        <f t="array" ref="AX32">IF($B32="","",INDEX(SEAOptionScores_Trans,$B32+MATCH(AX$7,Stages,0)-1,MATCH(AW$6,SEACats,0))-100)</f>
        <v/>
      </c>
      <c r="AY32" s="197" t="str">
        <f t="shared" si="15"/>
        <v/>
      </c>
      <c r="AZ32" s="196" t="str" cm="1">
        <f t="array" ref="AZ32">IF($B32="","",INDEX(SEAOptionScores_Trans,$B32+MATCH(AZ$7,Stages,0)-1,MATCH(AZ$6,SEACats,0))-100)</f>
        <v/>
      </c>
      <c r="BA32" s="196" t="str" cm="1">
        <f t="array" ref="BA32">IF($B32="","",INDEX(SEAOptionScores_Trans,$B32+MATCH(BA$7,Stages,0)-1,MATCH(AZ$6,SEACats,0))-100)</f>
        <v/>
      </c>
      <c r="BB32" s="197" t="str">
        <f t="shared" si="16"/>
        <v/>
      </c>
      <c r="BD32" s="156" t="str" cm="1">
        <f t="array" ref="BD32">INDEX(NegEffects_SEA,$A32,MATCH(BD$6,$D$6:$BB$6,0)+2)</f>
        <v/>
      </c>
      <c r="BE32" s="156" t="str" cm="1">
        <f t="array" ref="BE32">INDEX(NegEffects_SEA,$A32,MATCH(BE$6,$D$6:$BB$6,0)+2)</f>
        <v/>
      </c>
      <c r="BF32" s="156" t="str" cm="1">
        <f t="array" ref="BF32">INDEX(NegEffects_SEA,$A32,MATCH(BF$6,$D$6:$BB$6,0)+2)</f>
        <v/>
      </c>
      <c r="BG32" s="156" t="str" cm="1">
        <f t="array" ref="BG32">INDEX(NegEffects_SEA,$A32,MATCH(BG$6,$D$6:$BB$6,0)+2)</f>
        <v/>
      </c>
      <c r="BH32" s="156" t="str" cm="1">
        <f t="array" ref="BH32">INDEX(NegEffects_SEA,$A32,MATCH(BH$6,$D$6:$BB$6,0)+2)</f>
        <v/>
      </c>
      <c r="BI32" s="156" t="str" cm="1">
        <f t="array" ref="BI32">INDEX(NegEffects_SEA,$A32,MATCH(BI$6,$D$6:$BB$6,0)+2)</f>
        <v/>
      </c>
      <c r="BJ32" s="156" t="str" cm="1">
        <f t="array" ref="BJ32">INDEX(NegEffects_SEA,$A32,MATCH(BJ$6,$D$6:$BB$6,0)+2)</f>
        <v/>
      </c>
      <c r="BK32" s="156" t="str" cm="1">
        <f t="array" ref="BK32">INDEX(NegEffects_SEA,$A32,MATCH(BK$6,$D$6:$BB$6,0)+2)</f>
        <v/>
      </c>
      <c r="BL32" s="156" t="str" cm="1">
        <f t="array" ref="BL32">INDEX(NegEffects_SEA,$A32,MATCH(BL$6,$D$6:$BB$6,0)+2)</f>
        <v/>
      </c>
      <c r="BM32" s="156" t="str" cm="1">
        <f t="array" ref="BM32">INDEX(NegEffects_SEA,$A32,MATCH(BM$6,$D$6:$BB$6,0)+2)</f>
        <v/>
      </c>
      <c r="BN32" s="156" t="str" cm="1">
        <f t="array" ref="BN32">INDEX(NegEffects_SEA,$A32,MATCH(BN$6,$D$6:$BB$6,0)+2)</f>
        <v/>
      </c>
      <c r="BO32" s="156" t="str" cm="1">
        <f t="array" ref="BO32">INDEX(NegEffects_SEA,$A32,MATCH(BO$6,$D$6:$BB$6,0)+2)</f>
        <v/>
      </c>
      <c r="BP32" s="156" t="str" cm="1">
        <f t="array" ref="BP32">INDEX(NegEffects_SEA,$A32,MATCH(BP$6,$D$6:$BB$6,0)+2)</f>
        <v/>
      </c>
      <c r="BQ32" s="156" t="str" cm="1">
        <f t="array" ref="BQ32">INDEX(NegEffects_SEA,$A32,MATCH(BQ$6,$D$6:$BB$6,0)+2)</f>
        <v/>
      </c>
      <c r="BR32" s="156" t="str" cm="1">
        <f t="array" ref="BR32">INDEX(NegEffects_SEA,$A32,MATCH(BR$6,$D$6:$BB$6,0)+2)</f>
        <v/>
      </c>
      <c r="BS32" s="156" t="str" cm="1">
        <f t="array" ref="BS32">INDEX(NegEffects_SEA,$A32,MATCH(BS$6,$D$6:$BB$6,0)+2)</f>
        <v/>
      </c>
      <c r="BT32" s="156" t="str" cm="1">
        <f t="array" ref="BT32">INDEX(NegEffects_SEA,$A32,MATCH(BT$6,$D$6:$BB$6,0)+2)</f>
        <v/>
      </c>
      <c r="BV32" s="194" t="str">
        <f t="shared" si="36"/>
        <v/>
      </c>
      <c r="BW32" s="194" t="str">
        <f t="shared" si="36"/>
        <v/>
      </c>
      <c r="BX32" s="194" t="str">
        <f t="shared" si="36"/>
        <v/>
      </c>
      <c r="BY32" s="194" t="str">
        <f t="shared" si="36"/>
        <v/>
      </c>
      <c r="CA32" s="196" t="str" cm="1">
        <f t="array" ref="CA32">IF($B32="","",INDEX(SEAOptionScores_Trans,$B32+MATCH(CA$7,Stages,0)-1,MATCH(CA$6,SEACats,0)))</f>
        <v/>
      </c>
      <c r="CB32" s="196" t="str" cm="1">
        <f t="array" ref="CB32">IF($B32="","",INDEX(SEAOptionScores_Trans,$B32+MATCH(CB$7,Stages,0)-1,MATCH(CA$6,SEACats,0)))</f>
        <v/>
      </c>
      <c r="CC32" s="197" t="str">
        <f t="shared" si="18"/>
        <v/>
      </c>
      <c r="CD32" s="196" t="str" cm="1">
        <f t="array" ref="CD32">IF($B32="","",INDEX(SEAOptionScores_Trans,$B32+MATCH(CD$7,Stages,0)-1,MATCH(CD$6,SEACats,0)))</f>
        <v/>
      </c>
      <c r="CE32" s="196" t="str" cm="1">
        <f t="array" ref="CE32">IF($B32="","",INDEX(SEAOptionScores_Trans,$B32+MATCH(CE$7,Stages,0)-1,MATCH(CD$6,SEACats,0)))</f>
        <v/>
      </c>
      <c r="CF32" s="197" t="str">
        <f t="shared" si="19"/>
        <v/>
      </c>
      <c r="CG32" s="196" t="str" cm="1">
        <f t="array" ref="CG32">IF($B32="","",INDEX(SEAOptionScores_Trans,$B32+MATCH(CG$7,Stages,0)-1,MATCH(CG$6,SEACats,0)))</f>
        <v/>
      </c>
      <c r="CH32" s="196" t="str" cm="1">
        <f t="array" ref="CH32">IF($B32="","",INDEX(SEAOptionScores_Trans,$B32+MATCH(CH$7,Stages,0)-1,MATCH(CG$6,SEACats,0)))</f>
        <v/>
      </c>
      <c r="CI32" s="197" t="str">
        <f t="shared" si="20"/>
        <v/>
      </c>
      <c r="CJ32" s="196" t="str" cm="1">
        <f t="array" ref="CJ32">IF($B32="","",INDEX(SEAOptionScores_Trans,$B32+MATCH(CJ$7,Stages,0)-1,MATCH(CJ$6,SEACats,0)))</f>
        <v/>
      </c>
      <c r="CK32" s="196" t="str" cm="1">
        <f t="array" ref="CK32">IF($B32="","",INDEX(SEAOptionScores_Trans,$B32+MATCH(CK$7,Stages,0)-1,MATCH(CJ$6,SEACats,0)))</f>
        <v/>
      </c>
      <c r="CL32" s="197" t="str">
        <f t="shared" si="21"/>
        <v/>
      </c>
      <c r="CM32" s="196" t="str" cm="1">
        <f t="array" ref="CM32">IF($B32="","",INDEX(SEAOptionScores_Trans,$B32+MATCH(CM$7,Stages,0)-1,MATCH(CM$6,SEACats,0)))</f>
        <v/>
      </c>
      <c r="CN32" s="196" t="str" cm="1">
        <f t="array" ref="CN32">IF($B32="","",INDEX(SEAOptionScores_Trans,$B32+MATCH(CN$7,Stages,0)-1,MATCH(CM$6,SEACats,0)))</f>
        <v/>
      </c>
      <c r="CO32" s="197" t="str">
        <f t="shared" si="22"/>
        <v/>
      </c>
      <c r="CP32" s="196" t="str" cm="1">
        <f t="array" ref="CP32">IF($B32="","",INDEX(SEAOptionScores_Trans,$B32+MATCH(CP$7,Stages,0)-1,MATCH(CP$6,SEACats,0)))</f>
        <v/>
      </c>
      <c r="CQ32" s="196" t="str" cm="1">
        <f t="array" ref="CQ32">IF($B32="","",INDEX(SEAOptionScores_Trans,$B32+MATCH(CQ$7,Stages,0)-1,MATCH(CP$6,SEACats,0)))</f>
        <v/>
      </c>
      <c r="CR32" s="197" t="str">
        <f t="shared" si="23"/>
        <v/>
      </c>
      <c r="CS32" s="196" t="str" cm="1">
        <f t="array" ref="CS32">IF($B32="","",INDEX(SEAOptionScores_Trans,$B32+MATCH(CS$7,Stages,0)-1,MATCH(CS$6,SEACats,0)))</f>
        <v/>
      </c>
      <c r="CT32" s="196" t="str" cm="1">
        <f t="array" ref="CT32">IF($B32="","",INDEX(SEAOptionScores_Trans,$B32+MATCH(CT$7,Stages,0)-1,MATCH(CS$6,SEACats,0)))</f>
        <v/>
      </c>
      <c r="CU32" s="197" t="str">
        <f t="shared" si="24"/>
        <v/>
      </c>
      <c r="CV32" s="196" t="str" cm="1">
        <f t="array" ref="CV32">IF($B32="","",INDEX(SEAOptionScores_Trans,$B32+MATCH(CV$7,Stages,0)-1,MATCH(CV$6,SEACats,0)))</f>
        <v/>
      </c>
      <c r="CW32" s="196" t="str" cm="1">
        <f t="array" ref="CW32">IF($B32="","",INDEX(SEAOptionScores_Trans,$B32+MATCH(CW$7,Stages,0)-1,MATCH(CV$6,SEACats,0)))</f>
        <v/>
      </c>
      <c r="CX32" s="197" t="str">
        <f t="shared" si="25"/>
        <v/>
      </c>
      <c r="CY32" s="196" t="str" cm="1">
        <f t="array" ref="CY32">IF($B32="","",INDEX(SEAOptionScores_Trans,$B32+MATCH(CY$7,Stages,0)-1,MATCH(CY$6,SEACats,0)))</f>
        <v/>
      </c>
      <c r="CZ32" s="196" t="str" cm="1">
        <f t="array" ref="CZ32">IF($B32="","",INDEX(SEAOptionScores_Trans,$B32+MATCH(CZ$7,Stages,0)-1,MATCH(CY$6,SEACats,0)))</f>
        <v/>
      </c>
      <c r="DA32" s="197" t="str">
        <f t="shared" si="26"/>
        <v/>
      </c>
      <c r="DB32" s="196" t="str" cm="1">
        <f t="array" ref="DB32">IF($B32="","",INDEX(SEAOptionScores_Trans,$B32+MATCH(DB$7,Stages,0)-1,MATCH(DB$6,SEACats,0)))</f>
        <v/>
      </c>
      <c r="DC32" s="196" t="str" cm="1">
        <f t="array" ref="DC32">IF($B32="","",INDEX(SEAOptionScores_Trans,$B32+MATCH(DC$7,Stages,0)-1,MATCH(DB$6,SEACats,0)))</f>
        <v/>
      </c>
      <c r="DD32" s="197" t="str">
        <f t="shared" si="27"/>
        <v/>
      </c>
      <c r="DE32" s="196" t="str" cm="1">
        <f t="array" ref="DE32">IF($B32="","",INDEX(SEAOptionScores_Trans,$B32+MATCH(DE$7,Stages,0)-1,MATCH(DE$6,SEACats,0)))</f>
        <v/>
      </c>
      <c r="DF32" s="196" t="str" cm="1">
        <f t="array" ref="DF32">IF($B32="","",INDEX(SEAOptionScores_Trans,$B32+MATCH(DF$7,Stages,0)-1,MATCH(DE$6,SEACats,0)))</f>
        <v/>
      </c>
      <c r="DG32" s="197" t="str">
        <f t="shared" si="28"/>
        <v/>
      </c>
      <c r="DH32" s="196" t="str" cm="1">
        <f t="array" ref="DH32">IF($B32="","",INDEX(SEAOptionScores_Trans,$B32+MATCH(DH$7,Stages,0)-1,MATCH(DH$6,SEACats,0)))</f>
        <v/>
      </c>
      <c r="DI32" s="196" t="str" cm="1">
        <f t="array" ref="DI32">IF($B32="","",INDEX(SEAOptionScores_Trans,$B32+MATCH(DI$7,Stages,0)-1,MATCH(DH$6,SEACats,0)))</f>
        <v/>
      </c>
      <c r="DJ32" s="197" t="str">
        <f t="shared" si="29"/>
        <v/>
      </c>
      <c r="DK32" s="196" t="str" cm="1">
        <f t="array" ref="DK32">IF($B32="","",INDEX(SEAOptionScores_Trans,$B32+MATCH(DK$7,Stages,0)-1,MATCH(DK$6,SEACats,0)))</f>
        <v/>
      </c>
      <c r="DL32" s="196" t="str" cm="1">
        <f t="array" ref="DL32">IF($B32="","",INDEX(SEAOptionScores_Trans,$B32+MATCH(DL$7,Stages,0)-1,MATCH(DK$6,SEACats,0)))</f>
        <v/>
      </c>
      <c r="DM32" s="197" t="str">
        <f t="shared" si="30"/>
        <v/>
      </c>
      <c r="DN32" s="196" t="str" cm="1">
        <f t="array" ref="DN32">IF($B32="","",INDEX(SEAOptionScores_Trans,$B32+MATCH(DN$7,Stages,0)-1,MATCH(DN$6,SEACats,0)))</f>
        <v/>
      </c>
      <c r="DO32" s="196" t="str" cm="1">
        <f t="array" ref="DO32">IF($B32="","",INDEX(SEAOptionScores_Trans,$B32+MATCH(DO$7,Stages,0)-1,MATCH(DN$6,SEACats,0)))</f>
        <v/>
      </c>
      <c r="DP32" s="197" t="str">
        <f t="shared" si="31"/>
        <v/>
      </c>
      <c r="DQ32" s="196" t="str" cm="1">
        <f t="array" ref="DQ32">IF($B32="","",INDEX(SEAOptionScores_Trans,$B32+MATCH(DQ$7,Stages,0)-1,MATCH(DQ$6,SEACats,0)))</f>
        <v/>
      </c>
      <c r="DR32" s="196" t="str" cm="1">
        <f t="array" ref="DR32">IF($B32="","",INDEX(SEAOptionScores_Trans,$B32+MATCH(DR$7,Stages,0)-1,MATCH(DQ$6,SEACats,0)))</f>
        <v/>
      </c>
      <c r="DS32" s="197" t="str">
        <f t="shared" si="32"/>
        <v/>
      </c>
      <c r="DT32" s="196" t="str" cm="1">
        <f t="array" ref="DT32">IF($B32="","",INDEX(SEAOptionScores_Trans,$B32+MATCH(DT$7,Stages,0)-1,MATCH(DT$6,SEACats,0)))</f>
        <v/>
      </c>
      <c r="DU32" s="196" t="str" cm="1">
        <f t="array" ref="DU32">IF($B32="","",INDEX(SEAOptionScores_Trans,$B32+MATCH(DU$7,Stages,0)-1,MATCH(DT$6,SEACats,0)))</f>
        <v/>
      </c>
      <c r="DV32" s="197" t="str">
        <f t="shared" si="33"/>
        <v/>
      </c>
      <c r="DW32" s="196" t="str" cm="1">
        <f t="array" ref="DW32">IF($B32="","",INDEX(SEAOptionScores_Trans,$B32+MATCH(DW$7,Stages,0)-1,MATCH(DW$6,SEACats,0)))</f>
        <v/>
      </c>
      <c r="DX32" s="196" t="str" cm="1">
        <f t="array" ref="DX32">IF($B32="","",INDEX(SEAOptionScores_Trans,$B32+MATCH(DX$7,Stages,0)-1,MATCH(DW$6,SEACats,0)))</f>
        <v/>
      </c>
      <c r="DY32" s="197" t="str">
        <f t="shared" si="34"/>
        <v/>
      </c>
      <c r="EA32" s="156" t="str" cm="1">
        <f t="array" ref="EA32">INDEX(PosEffects_SEA,$A32,MATCH(EA$6,$D$6:$BB$6,0)+2)</f>
        <v/>
      </c>
      <c r="EB32" s="156" t="str" cm="1">
        <f t="array" ref="EB32">INDEX(PosEffects_SEA,$A32,MATCH(EB$6,$D$6:$BB$6,0)+2)</f>
        <v/>
      </c>
      <c r="EC32" s="156" t="str" cm="1">
        <f t="array" ref="EC32">INDEX(PosEffects_SEA,$A32,MATCH(EC$6,$D$6:$BB$6,0)+2)</f>
        <v/>
      </c>
      <c r="ED32" s="156" t="str" cm="1">
        <f t="array" ref="ED32">INDEX(PosEffects_SEA,$A32,MATCH(ED$6,$D$6:$BB$6,0)+2)</f>
        <v/>
      </c>
      <c r="EE32" s="156" t="str" cm="1">
        <f t="array" ref="EE32">INDEX(PosEffects_SEA,$A32,MATCH(EE$6,$D$6:$BB$6,0)+2)</f>
        <v/>
      </c>
      <c r="EF32" s="156" t="str" cm="1">
        <f t="array" ref="EF32">INDEX(PosEffects_SEA,$A32,MATCH(EF$6,$D$6:$BB$6,0)+2)</f>
        <v/>
      </c>
      <c r="EG32" s="156" t="str" cm="1">
        <f t="array" ref="EG32">INDEX(PosEffects_SEA,$A32,MATCH(EG$6,$D$6:$BB$6,0)+2)</f>
        <v/>
      </c>
      <c r="EH32" s="156" t="str" cm="1">
        <f t="array" ref="EH32">INDEX(PosEffects_SEA,$A32,MATCH(EH$6,$D$6:$BB$6,0)+2)</f>
        <v/>
      </c>
      <c r="EI32" s="156" t="str" cm="1">
        <f t="array" ref="EI32">INDEX(PosEffects_SEA,$A32,MATCH(EI$6,$D$6:$BB$6,0)+2)</f>
        <v/>
      </c>
      <c r="EJ32" s="156" t="str" cm="1">
        <f t="array" ref="EJ32">INDEX(PosEffects_SEA,$A32,MATCH(EJ$6,$D$6:$BB$6,0)+2)</f>
        <v/>
      </c>
      <c r="EK32" s="156" t="str" cm="1">
        <f t="array" ref="EK32">INDEX(PosEffects_SEA,$A32,MATCH(EK$6,$D$6:$BB$6,0)+2)</f>
        <v/>
      </c>
      <c r="EL32" s="156" t="str" cm="1">
        <f t="array" ref="EL32">INDEX(PosEffects_SEA,$A32,MATCH(EL$6,$D$6:$BB$6,0)+2)</f>
        <v/>
      </c>
      <c r="EM32" s="156" t="str" cm="1">
        <f t="array" ref="EM32">INDEX(PosEffects_SEA,$A32,MATCH(EM$6,$D$6:$BB$6,0)+2)</f>
        <v/>
      </c>
      <c r="EN32" s="156" t="str" cm="1">
        <f t="array" ref="EN32">INDEX(PosEffects_SEA,$A32,MATCH(EN$6,$D$6:$BB$6,0)+2)</f>
        <v/>
      </c>
      <c r="EO32" s="156" t="str" cm="1">
        <f t="array" ref="EO32">INDEX(PosEffects_SEA,$A32,MATCH(EO$6,$D$6:$BB$6,0)+2)</f>
        <v/>
      </c>
      <c r="EP32" s="156" t="str" cm="1">
        <f t="array" ref="EP32">INDEX(PosEffects_SEA,$A32,MATCH(EP$6,$D$6:$BB$6,0)+2)</f>
        <v/>
      </c>
      <c r="EQ32" s="156" t="str" cm="1">
        <f t="array" ref="EQ32">INDEX(PosEffects_SEA,$A32,MATCH(EQ$6,$D$6:$BB$6,0)+2)</f>
        <v/>
      </c>
      <c r="ES32" s="194" t="str">
        <f t="shared" si="37"/>
        <v/>
      </c>
      <c r="ET32" s="194" t="str">
        <f t="shared" si="37"/>
        <v/>
      </c>
      <c r="EU32" s="194" t="str">
        <f t="shared" si="37"/>
        <v/>
      </c>
      <c r="EV32" s="194" t="str">
        <f t="shared" si="37"/>
        <v/>
      </c>
    </row>
    <row r="33" spans="1:152" x14ac:dyDescent="0.25">
      <c r="A33" s="68">
        <v>26</v>
      </c>
      <c r="B33" s="271" t="str" cm="1">
        <f t="array" ref="B33">IF(A33&gt;NOptions_SEA,"",4*(A33-1)+1)</f>
        <v/>
      </c>
      <c r="C33" s="249" t="str" cm="1">
        <f t="array" ref="C33">IF($B33="","",INDEX(Options_SEA,$B33))</f>
        <v/>
      </c>
      <c r="D33" s="196" t="str" cm="1">
        <f t="array" ref="D33">IF($B33="","",INDEX(SEAOptionScores_Trans,$B33+MATCH(D$7,Stages,0)-1,MATCH(D$6,SEACats,0))-100)</f>
        <v/>
      </c>
      <c r="E33" s="196" t="str" cm="1">
        <f t="array" ref="E33">IF($B33="","",INDEX(SEAOptionScores_Trans,$B33+MATCH(E$7,Stages,0)-1,MATCH(D$6,SEACats,0))-100)</f>
        <v/>
      </c>
      <c r="F33" s="197" t="str">
        <f t="shared" si="0"/>
        <v/>
      </c>
      <c r="G33" s="196" t="str" cm="1">
        <f t="array" ref="G33">IF($B33="","",INDEX(SEAOptionScores_Trans,$B33+MATCH(G$7,Stages,0)-1,MATCH(G$6,SEACats,0))-100)</f>
        <v/>
      </c>
      <c r="H33" s="196" t="str" cm="1">
        <f t="array" ref="H33">IF($B33="","",INDEX(SEAOptionScores_Trans,$B33+MATCH(H$7,Stages,0)-1,MATCH(G$6,SEACats,0))-100)</f>
        <v/>
      </c>
      <c r="I33" s="197" t="str">
        <f t="shared" si="1"/>
        <v/>
      </c>
      <c r="J33" s="196" t="str" cm="1">
        <f t="array" ref="J33">IF($B33="","",INDEX(SEAOptionScores_Trans,$B33+MATCH(J$7,Stages,0)-1,MATCH(J$6,SEACats,0))-100)</f>
        <v/>
      </c>
      <c r="K33" s="196" t="str" cm="1">
        <f t="array" ref="K33">IF($B33="","",INDEX(SEAOptionScores_Trans,$B33+MATCH(K$7,Stages,0)-1,MATCH(J$6,SEACats,0))-100)</f>
        <v/>
      </c>
      <c r="L33" s="197" t="str">
        <f t="shared" si="2"/>
        <v/>
      </c>
      <c r="M33" s="196" t="str" cm="1">
        <f t="array" ref="M33">IF($B33="","",INDEX(SEAOptionScores_Trans,$B33+MATCH(M$7,Stages,0)-1,MATCH(M$6,SEACats,0))-100)</f>
        <v/>
      </c>
      <c r="N33" s="196" t="str" cm="1">
        <f t="array" ref="N33">IF($B33="","",INDEX(SEAOptionScores_Trans,$B33+MATCH(N$7,Stages,0)-1,MATCH(M$6,SEACats,0))-100)</f>
        <v/>
      </c>
      <c r="O33" s="197" t="str">
        <f t="shared" si="3"/>
        <v/>
      </c>
      <c r="P33" s="196" t="str" cm="1">
        <f t="array" ref="P33">IF($B33="","",INDEX(SEAOptionScores_Trans,$B33+MATCH(P$7,Stages,0)-1,MATCH(P$6,SEACats,0))-100)</f>
        <v/>
      </c>
      <c r="Q33" s="196" t="str" cm="1">
        <f t="array" ref="Q33">IF($B33="","",INDEX(SEAOptionScores_Trans,$B33+MATCH(Q$7,Stages,0)-1,MATCH(P$6,SEACats,0))-100)</f>
        <v/>
      </c>
      <c r="R33" s="197" t="str">
        <f t="shared" si="4"/>
        <v/>
      </c>
      <c r="S33" s="196" t="str" cm="1">
        <f t="array" ref="S33">IF($B33="","",INDEX(SEAOptionScores_Trans,$B33+MATCH(S$7,Stages,0)-1,MATCH(S$6,SEACats,0))-100)</f>
        <v/>
      </c>
      <c r="T33" s="196" t="str" cm="1">
        <f t="array" ref="T33">IF($B33="","",INDEX(SEAOptionScores_Trans,$B33+MATCH(T$7,Stages,0)-1,MATCH(S$6,SEACats,0))-100)</f>
        <v/>
      </c>
      <c r="U33" s="197" t="str">
        <f t="shared" si="5"/>
        <v/>
      </c>
      <c r="V33" s="196" t="str" cm="1">
        <f t="array" ref="V33">IF($B33="","",INDEX(SEAOptionScores_Trans,$B33+MATCH(V$7,Stages,0)-1,MATCH(V$6,SEACats,0))-100)</f>
        <v/>
      </c>
      <c r="W33" s="196" t="str" cm="1">
        <f t="array" ref="W33">IF($B33="","",INDEX(SEAOptionScores_Trans,$B33+MATCH(W$7,Stages,0)-1,MATCH(V$6,SEACats,0))-100)</f>
        <v/>
      </c>
      <c r="X33" s="197" t="str">
        <f t="shared" si="6"/>
        <v/>
      </c>
      <c r="Y33" s="196" t="str" cm="1">
        <f t="array" ref="Y33">IF($B33="","",INDEX(SEAOptionScores_Trans,$B33+MATCH(Y$7,Stages,0)-1,MATCH(Y$6,SEACats,0))-100)</f>
        <v/>
      </c>
      <c r="Z33" s="196" t="str" cm="1">
        <f t="array" ref="Z33">IF($B33="","",INDEX(SEAOptionScores_Trans,$B33+MATCH(Z$7,Stages,0)-1,MATCH(Y$6,SEACats,0))-100)</f>
        <v/>
      </c>
      <c r="AA33" s="197" t="str">
        <f t="shared" si="7"/>
        <v/>
      </c>
      <c r="AB33" s="196" t="str" cm="1">
        <f t="array" ref="AB33">IF($B33="","",INDEX(SEAOptionScores_Trans,$B33+MATCH(AB$7,Stages,0)-1,MATCH(AB$6,SEACats,0))-100)</f>
        <v/>
      </c>
      <c r="AC33" s="196" t="str" cm="1">
        <f t="array" ref="AC33">IF($B33="","",INDEX(SEAOptionScores_Trans,$B33+MATCH(AC$7,Stages,0)-1,MATCH(AB$6,SEACats,0))-100)</f>
        <v/>
      </c>
      <c r="AD33" s="197" t="str">
        <f t="shared" si="8"/>
        <v/>
      </c>
      <c r="AE33" s="196" t="str" cm="1">
        <f t="array" ref="AE33">IF($B33="","",INDEX(SEAOptionScores_Trans,$B33+MATCH(AE$7,Stages,0)-1,MATCH(AE$6,SEACats,0))-100)</f>
        <v/>
      </c>
      <c r="AF33" s="196" t="str" cm="1">
        <f t="array" ref="AF33">IF($B33="","",INDEX(SEAOptionScores_Trans,$B33+MATCH(AF$7,Stages,0)-1,MATCH(AE$6,SEACats,0))-100)</f>
        <v/>
      </c>
      <c r="AG33" s="197" t="str">
        <f t="shared" si="9"/>
        <v/>
      </c>
      <c r="AH33" s="196" t="str" cm="1">
        <f t="array" ref="AH33">IF($B33="","",INDEX(SEAOptionScores_Trans,$B33+MATCH(AH$7,Stages,0)-1,MATCH(AH$6,SEACats,0))-100)</f>
        <v/>
      </c>
      <c r="AI33" s="196" t="str" cm="1">
        <f t="array" ref="AI33">IF($B33="","",INDEX(SEAOptionScores_Trans,$B33+MATCH(AI$7,Stages,0)-1,MATCH(AH$6,SEACats,0))-100)</f>
        <v/>
      </c>
      <c r="AJ33" s="197" t="str">
        <f t="shared" si="10"/>
        <v/>
      </c>
      <c r="AK33" s="196" t="str" cm="1">
        <f t="array" ref="AK33">IF($B33="","",INDEX(SEAOptionScores_Trans,$B33+MATCH(AK$7,Stages,0)-1,MATCH(AK$6,SEACats,0))-100)</f>
        <v/>
      </c>
      <c r="AL33" s="196" t="str" cm="1">
        <f t="array" ref="AL33">IF($B33="","",INDEX(SEAOptionScores_Trans,$B33+MATCH(AL$7,Stages,0)-1,MATCH(AK$6,SEACats,0))-100)</f>
        <v/>
      </c>
      <c r="AM33" s="197" t="str">
        <f t="shared" si="11"/>
        <v/>
      </c>
      <c r="AN33" s="196" t="str" cm="1">
        <f t="array" ref="AN33">IF($B33="","",INDEX(SEAOptionScores_Trans,$B33+MATCH(AN$7,Stages,0)-1,MATCH(AN$6,SEACats,0))-100)</f>
        <v/>
      </c>
      <c r="AO33" s="196" t="str" cm="1">
        <f t="array" ref="AO33">IF($B33="","",INDEX(SEAOptionScores_Trans,$B33+MATCH(AO$7,Stages,0)-1,MATCH(AN$6,SEACats,0))-100)</f>
        <v/>
      </c>
      <c r="AP33" s="197" t="str">
        <f t="shared" si="12"/>
        <v/>
      </c>
      <c r="AQ33" s="196" t="str" cm="1">
        <f t="array" ref="AQ33">IF($B33="","",INDEX(SEAOptionScores_Trans,$B33+MATCH(AQ$7,Stages,0)-1,MATCH(AQ$6,SEACats,0))-100)</f>
        <v/>
      </c>
      <c r="AR33" s="196" t="str" cm="1">
        <f t="array" ref="AR33">IF($B33="","",INDEX(SEAOptionScores_Trans,$B33+MATCH(AR$7,Stages,0)-1,MATCH(AQ$6,SEACats,0))-100)</f>
        <v/>
      </c>
      <c r="AS33" s="197" t="str">
        <f t="shared" si="13"/>
        <v/>
      </c>
      <c r="AT33" s="196" t="str" cm="1">
        <f t="array" ref="AT33">IF($B33="","",INDEX(SEAOptionScores_Trans,$B33+MATCH(AT$7,Stages,0)-1,MATCH(AT$6,SEACats,0))-100)</f>
        <v/>
      </c>
      <c r="AU33" s="196" t="str" cm="1">
        <f t="array" ref="AU33">IF($B33="","",INDEX(SEAOptionScores_Trans,$B33+MATCH(AU$7,Stages,0)-1,MATCH(AT$6,SEACats,0))-100)</f>
        <v/>
      </c>
      <c r="AV33" s="197" t="str">
        <f t="shared" si="14"/>
        <v/>
      </c>
      <c r="AW33" s="196" t="str" cm="1">
        <f t="array" ref="AW33">IF($B33="","",INDEX(SEAOptionScores_Trans,$B33+MATCH(AW$7,Stages,0)-1,MATCH(AW$6,SEACats,0))-100)</f>
        <v/>
      </c>
      <c r="AX33" s="196" t="str" cm="1">
        <f t="array" ref="AX33">IF($B33="","",INDEX(SEAOptionScores_Trans,$B33+MATCH(AX$7,Stages,0)-1,MATCH(AW$6,SEACats,0))-100)</f>
        <v/>
      </c>
      <c r="AY33" s="197" t="str">
        <f t="shared" si="15"/>
        <v/>
      </c>
      <c r="AZ33" s="196" t="str" cm="1">
        <f t="array" ref="AZ33">IF($B33="","",INDEX(SEAOptionScores_Trans,$B33+MATCH(AZ$7,Stages,0)-1,MATCH(AZ$6,SEACats,0))-100)</f>
        <v/>
      </c>
      <c r="BA33" s="196" t="str" cm="1">
        <f t="array" ref="BA33">IF($B33="","",INDEX(SEAOptionScores_Trans,$B33+MATCH(BA$7,Stages,0)-1,MATCH(AZ$6,SEACats,0))-100)</f>
        <v/>
      </c>
      <c r="BB33" s="197" t="str">
        <f t="shared" si="16"/>
        <v/>
      </c>
      <c r="BD33" s="156" t="str" cm="1">
        <f t="array" ref="BD33">INDEX(NegEffects_SEA,$A33,MATCH(BD$6,$D$6:$BB$6,0)+2)</f>
        <v/>
      </c>
      <c r="BE33" s="156" t="str" cm="1">
        <f t="array" ref="BE33">INDEX(NegEffects_SEA,$A33,MATCH(BE$6,$D$6:$BB$6,0)+2)</f>
        <v/>
      </c>
      <c r="BF33" s="156" t="str" cm="1">
        <f t="array" ref="BF33">INDEX(NegEffects_SEA,$A33,MATCH(BF$6,$D$6:$BB$6,0)+2)</f>
        <v/>
      </c>
      <c r="BG33" s="156" t="str" cm="1">
        <f t="array" ref="BG33">INDEX(NegEffects_SEA,$A33,MATCH(BG$6,$D$6:$BB$6,0)+2)</f>
        <v/>
      </c>
      <c r="BH33" s="156" t="str" cm="1">
        <f t="array" ref="BH33">INDEX(NegEffects_SEA,$A33,MATCH(BH$6,$D$6:$BB$6,0)+2)</f>
        <v/>
      </c>
      <c r="BI33" s="156" t="str" cm="1">
        <f t="array" ref="BI33">INDEX(NegEffects_SEA,$A33,MATCH(BI$6,$D$6:$BB$6,0)+2)</f>
        <v/>
      </c>
      <c r="BJ33" s="156" t="str" cm="1">
        <f t="array" ref="BJ33">INDEX(NegEffects_SEA,$A33,MATCH(BJ$6,$D$6:$BB$6,0)+2)</f>
        <v/>
      </c>
      <c r="BK33" s="156" t="str" cm="1">
        <f t="array" ref="BK33">INDEX(NegEffects_SEA,$A33,MATCH(BK$6,$D$6:$BB$6,0)+2)</f>
        <v/>
      </c>
      <c r="BL33" s="156" t="str" cm="1">
        <f t="array" ref="BL33">INDEX(NegEffects_SEA,$A33,MATCH(BL$6,$D$6:$BB$6,0)+2)</f>
        <v/>
      </c>
      <c r="BM33" s="156" t="str" cm="1">
        <f t="array" ref="BM33">INDEX(NegEffects_SEA,$A33,MATCH(BM$6,$D$6:$BB$6,0)+2)</f>
        <v/>
      </c>
      <c r="BN33" s="156" t="str" cm="1">
        <f t="array" ref="BN33">INDEX(NegEffects_SEA,$A33,MATCH(BN$6,$D$6:$BB$6,0)+2)</f>
        <v/>
      </c>
      <c r="BO33" s="156" t="str" cm="1">
        <f t="array" ref="BO33">INDEX(NegEffects_SEA,$A33,MATCH(BO$6,$D$6:$BB$6,0)+2)</f>
        <v/>
      </c>
      <c r="BP33" s="156" t="str" cm="1">
        <f t="array" ref="BP33">INDEX(NegEffects_SEA,$A33,MATCH(BP$6,$D$6:$BB$6,0)+2)</f>
        <v/>
      </c>
      <c r="BQ33" s="156" t="str" cm="1">
        <f t="array" ref="BQ33">INDEX(NegEffects_SEA,$A33,MATCH(BQ$6,$D$6:$BB$6,0)+2)</f>
        <v/>
      </c>
      <c r="BR33" s="156" t="str" cm="1">
        <f t="array" ref="BR33">INDEX(NegEffects_SEA,$A33,MATCH(BR$6,$D$6:$BB$6,0)+2)</f>
        <v/>
      </c>
      <c r="BS33" s="156" t="str" cm="1">
        <f t="array" ref="BS33">INDEX(NegEffects_SEA,$A33,MATCH(BS$6,$D$6:$BB$6,0)+2)</f>
        <v/>
      </c>
      <c r="BT33" s="156" t="str" cm="1">
        <f t="array" ref="BT33">INDEX(NegEffects_SEA,$A33,MATCH(BT$6,$D$6:$BB$6,0)+2)</f>
        <v/>
      </c>
      <c r="BV33" s="194" t="str">
        <f t="shared" si="36"/>
        <v/>
      </c>
      <c r="BW33" s="194" t="str">
        <f t="shared" si="36"/>
        <v/>
      </c>
      <c r="BX33" s="194" t="str">
        <f t="shared" si="36"/>
        <v/>
      </c>
      <c r="BY33" s="194" t="str">
        <f t="shared" si="36"/>
        <v/>
      </c>
      <c r="CA33" s="196" t="str" cm="1">
        <f t="array" ref="CA33">IF($B33="","",INDEX(SEAOptionScores_Trans,$B33+MATCH(CA$7,Stages,0)-1,MATCH(CA$6,SEACats,0)))</f>
        <v/>
      </c>
      <c r="CB33" s="196" t="str" cm="1">
        <f t="array" ref="CB33">IF($B33="","",INDEX(SEAOptionScores_Trans,$B33+MATCH(CB$7,Stages,0)-1,MATCH(CA$6,SEACats,0)))</f>
        <v/>
      </c>
      <c r="CC33" s="197" t="str">
        <f t="shared" si="18"/>
        <v/>
      </c>
      <c r="CD33" s="196" t="str" cm="1">
        <f t="array" ref="CD33">IF($B33="","",INDEX(SEAOptionScores_Trans,$B33+MATCH(CD$7,Stages,0)-1,MATCH(CD$6,SEACats,0)))</f>
        <v/>
      </c>
      <c r="CE33" s="196" t="str" cm="1">
        <f t="array" ref="CE33">IF($B33="","",INDEX(SEAOptionScores_Trans,$B33+MATCH(CE$7,Stages,0)-1,MATCH(CD$6,SEACats,0)))</f>
        <v/>
      </c>
      <c r="CF33" s="197" t="str">
        <f t="shared" si="19"/>
        <v/>
      </c>
      <c r="CG33" s="196" t="str" cm="1">
        <f t="array" ref="CG33">IF($B33="","",INDEX(SEAOptionScores_Trans,$B33+MATCH(CG$7,Stages,0)-1,MATCH(CG$6,SEACats,0)))</f>
        <v/>
      </c>
      <c r="CH33" s="196" t="str" cm="1">
        <f t="array" ref="CH33">IF($B33="","",INDEX(SEAOptionScores_Trans,$B33+MATCH(CH$7,Stages,0)-1,MATCH(CG$6,SEACats,0)))</f>
        <v/>
      </c>
      <c r="CI33" s="197" t="str">
        <f t="shared" si="20"/>
        <v/>
      </c>
      <c r="CJ33" s="196" t="str" cm="1">
        <f t="array" ref="CJ33">IF($B33="","",INDEX(SEAOptionScores_Trans,$B33+MATCH(CJ$7,Stages,0)-1,MATCH(CJ$6,SEACats,0)))</f>
        <v/>
      </c>
      <c r="CK33" s="196" t="str" cm="1">
        <f t="array" ref="CK33">IF($B33="","",INDEX(SEAOptionScores_Trans,$B33+MATCH(CK$7,Stages,0)-1,MATCH(CJ$6,SEACats,0)))</f>
        <v/>
      </c>
      <c r="CL33" s="197" t="str">
        <f t="shared" si="21"/>
        <v/>
      </c>
      <c r="CM33" s="196" t="str" cm="1">
        <f t="array" ref="CM33">IF($B33="","",INDEX(SEAOptionScores_Trans,$B33+MATCH(CM$7,Stages,0)-1,MATCH(CM$6,SEACats,0)))</f>
        <v/>
      </c>
      <c r="CN33" s="196" t="str" cm="1">
        <f t="array" ref="CN33">IF($B33="","",INDEX(SEAOptionScores_Trans,$B33+MATCH(CN$7,Stages,0)-1,MATCH(CM$6,SEACats,0)))</f>
        <v/>
      </c>
      <c r="CO33" s="197" t="str">
        <f t="shared" si="22"/>
        <v/>
      </c>
      <c r="CP33" s="196" t="str" cm="1">
        <f t="array" ref="CP33">IF($B33="","",INDEX(SEAOptionScores_Trans,$B33+MATCH(CP$7,Stages,0)-1,MATCH(CP$6,SEACats,0)))</f>
        <v/>
      </c>
      <c r="CQ33" s="196" t="str" cm="1">
        <f t="array" ref="CQ33">IF($B33="","",INDEX(SEAOptionScores_Trans,$B33+MATCH(CQ$7,Stages,0)-1,MATCH(CP$6,SEACats,0)))</f>
        <v/>
      </c>
      <c r="CR33" s="197" t="str">
        <f t="shared" si="23"/>
        <v/>
      </c>
      <c r="CS33" s="196" t="str" cm="1">
        <f t="array" ref="CS33">IF($B33="","",INDEX(SEAOptionScores_Trans,$B33+MATCH(CS$7,Stages,0)-1,MATCH(CS$6,SEACats,0)))</f>
        <v/>
      </c>
      <c r="CT33" s="196" t="str" cm="1">
        <f t="array" ref="CT33">IF($B33="","",INDEX(SEAOptionScores_Trans,$B33+MATCH(CT$7,Stages,0)-1,MATCH(CS$6,SEACats,0)))</f>
        <v/>
      </c>
      <c r="CU33" s="197" t="str">
        <f t="shared" si="24"/>
        <v/>
      </c>
      <c r="CV33" s="196" t="str" cm="1">
        <f t="array" ref="CV33">IF($B33="","",INDEX(SEAOptionScores_Trans,$B33+MATCH(CV$7,Stages,0)-1,MATCH(CV$6,SEACats,0)))</f>
        <v/>
      </c>
      <c r="CW33" s="196" t="str" cm="1">
        <f t="array" ref="CW33">IF($B33="","",INDEX(SEAOptionScores_Trans,$B33+MATCH(CW$7,Stages,0)-1,MATCH(CV$6,SEACats,0)))</f>
        <v/>
      </c>
      <c r="CX33" s="197" t="str">
        <f t="shared" si="25"/>
        <v/>
      </c>
      <c r="CY33" s="196" t="str" cm="1">
        <f t="array" ref="CY33">IF($B33="","",INDEX(SEAOptionScores_Trans,$B33+MATCH(CY$7,Stages,0)-1,MATCH(CY$6,SEACats,0)))</f>
        <v/>
      </c>
      <c r="CZ33" s="196" t="str" cm="1">
        <f t="array" ref="CZ33">IF($B33="","",INDEX(SEAOptionScores_Trans,$B33+MATCH(CZ$7,Stages,0)-1,MATCH(CY$6,SEACats,0)))</f>
        <v/>
      </c>
      <c r="DA33" s="197" t="str">
        <f t="shared" si="26"/>
        <v/>
      </c>
      <c r="DB33" s="196" t="str" cm="1">
        <f t="array" ref="DB33">IF($B33="","",INDEX(SEAOptionScores_Trans,$B33+MATCH(DB$7,Stages,0)-1,MATCH(DB$6,SEACats,0)))</f>
        <v/>
      </c>
      <c r="DC33" s="196" t="str" cm="1">
        <f t="array" ref="DC33">IF($B33="","",INDEX(SEAOptionScores_Trans,$B33+MATCH(DC$7,Stages,0)-1,MATCH(DB$6,SEACats,0)))</f>
        <v/>
      </c>
      <c r="DD33" s="197" t="str">
        <f t="shared" si="27"/>
        <v/>
      </c>
      <c r="DE33" s="196" t="str" cm="1">
        <f t="array" ref="DE33">IF($B33="","",INDEX(SEAOptionScores_Trans,$B33+MATCH(DE$7,Stages,0)-1,MATCH(DE$6,SEACats,0)))</f>
        <v/>
      </c>
      <c r="DF33" s="196" t="str" cm="1">
        <f t="array" ref="DF33">IF($B33="","",INDEX(SEAOptionScores_Trans,$B33+MATCH(DF$7,Stages,0)-1,MATCH(DE$6,SEACats,0)))</f>
        <v/>
      </c>
      <c r="DG33" s="197" t="str">
        <f t="shared" si="28"/>
        <v/>
      </c>
      <c r="DH33" s="196" t="str" cm="1">
        <f t="array" ref="DH33">IF($B33="","",INDEX(SEAOptionScores_Trans,$B33+MATCH(DH$7,Stages,0)-1,MATCH(DH$6,SEACats,0)))</f>
        <v/>
      </c>
      <c r="DI33" s="196" t="str" cm="1">
        <f t="array" ref="DI33">IF($B33="","",INDEX(SEAOptionScores_Trans,$B33+MATCH(DI$7,Stages,0)-1,MATCH(DH$6,SEACats,0)))</f>
        <v/>
      </c>
      <c r="DJ33" s="197" t="str">
        <f t="shared" si="29"/>
        <v/>
      </c>
      <c r="DK33" s="196" t="str" cm="1">
        <f t="array" ref="DK33">IF($B33="","",INDEX(SEAOptionScores_Trans,$B33+MATCH(DK$7,Stages,0)-1,MATCH(DK$6,SEACats,0)))</f>
        <v/>
      </c>
      <c r="DL33" s="196" t="str" cm="1">
        <f t="array" ref="DL33">IF($B33="","",INDEX(SEAOptionScores_Trans,$B33+MATCH(DL$7,Stages,0)-1,MATCH(DK$6,SEACats,0)))</f>
        <v/>
      </c>
      <c r="DM33" s="197" t="str">
        <f t="shared" si="30"/>
        <v/>
      </c>
      <c r="DN33" s="196" t="str" cm="1">
        <f t="array" ref="DN33">IF($B33="","",INDEX(SEAOptionScores_Trans,$B33+MATCH(DN$7,Stages,0)-1,MATCH(DN$6,SEACats,0)))</f>
        <v/>
      </c>
      <c r="DO33" s="196" t="str" cm="1">
        <f t="array" ref="DO33">IF($B33="","",INDEX(SEAOptionScores_Trans,$B33+MATCH(DO$7,Stages,0)-1,MATCH(DN$6,SEACats,0)))</f>
        <v/>
      </c>
      <c r="DP33" s="197" t="str">
        <f t="shared" si="31"/>
        <v/>
      </c>
      <c r="DQ33" s="196" t="str" cm="1">
        <f t="array" ref="DQ33">IF($B33="","",INDEX(SEAOptionScores_Trans,$B33+MATCH(DQ$7,Stages,0)-1,MATCH(DQ$6,SEACats,0)))</f>
        <v/>
      </c>
      <c r="DR33" s="196" t="str" cm="1">
        <f t="array" ref="DR33">IF($B33="","",INDEX(SEAOptionScores_Trans,$B33+MATCH(DR$7,Stages,0)-1,MATCH(DQ$6,SEACats,0)))</f>
        <v/>
      </c>
      <c r="DS33" s="197" t="str">
        <f t="shared" si="32"/>
        <v/>
      </c>
      <c r="DT33" s="196" t="str" cm="1">
        <f t="array" ref="DT33">IF($B33="","",INDEX(SEAOptionScores_Trans,$B33+MATCH(DT$7,Stages,0)-1,MATCH(DT$6,SEACats,0)))</f>
        <v/>
      </c>
      <c r="DU33" s="196" t="str" cm="1">
        <f t="array" ref="DU33">IF($B33="","",INDEX(SEAOptionScores_Trans,$B33+MATCH(DU$7,Stages,0)-1,MATCH(DT$6,SEACats,0)))</f>
        <v/>
      </c>
      <c r="DV33" s="197" t="str">
        <f t="shared" si="33"/>
        <v/>
      </c>
      <c r="DW33" s="196" t="str" cm="1">
        <f t="array" ref="DW33">IF($B33="","",INDEX(SEAOptionScores_Trans,$B33+MATCH(DW$7,Stages,0)-1,MATCH(DW$6,SEACats,0)))</f>
        <v/>
      </c>
      <c r="DX33" s="196" t="str" cm="1">
        <f t="array" ref="DX33">IF($B33="","",INDEX(SEAOptionScores_Trans,$B33+MATCH(DX$7,Stages,0)-1,MATCH(DW$6,SEACats,0)))</f>
        <v/>
      </c>
      <c r="DY33" s="197" t="str">
        <f t="shared" si="34"/>
        <v/>
      </c>
      <c r="EA33" s="156" t="str" cm="1">
        <f t="array" ref="EA33">INDEX(PosEffects_SEA,$A33,MATCH(EA$6,$D$6:$BB$6,0)+2)</f>
        <v/>
      </c>
      <c r="EB33" s="156" t="str" cm="1">
        <f t="array" ref="EB33">INDEX(PosEffects_SEA,$A33,MATCH(EB$6,$D$6:$BB$6,0)+2)</f>
        <v/>
      </c>
      <c r="EC33" s="156" t="str" cm="1">
        <f t="array" ref="EC33">INDEX(PosEffects_SEA,$A33,MATCH(EC$6,$D$6:$BB$6,0)+2)</f>
        <v/>
      </c>
      <c r="ED33" s="156" t="str" cm="1">
        <f t="array" ref="ED33">INDEX(PosEffects_SEA,$A33,MATCH(ED$6,$D$6:$BB$6,0)+2)</f>
        <v/>
      </c>
      <c r="EE33" s="156" t="str" cm="1">
        <f t="array" ref="EE33">INDEX(PosEffects_SEA,$A33,MATCH(EE$6,$D$6:$BB$6,0)+2)</f>
        <v/>
      </c>
      <c r="EF33" s="156" t="str" cm="1">
        <f t="array" ref="EF33">INDEX(PosEffects_SEA,$A33,MATCH(EF$6,$D$6:$BB$6,0)+2)</f>
        <v/>
      </c>
      <c r="EG33" s="156" t="str" cm="1">
        <f t="array" ref="EG33">INDEX(PosEffects_SEA,$A33,MATCH(EG$6,$D$6:$BB$6,0)+2)</f>
        <v/>
      </c>
      <c r="EH33" s="156" t="str" cm="1">
        <f t="array" ref="EH33">INDEX(PosEffects_SEA,$A33,MATCH(EH$6,$D$6:$BB$6,0)+2)</f>
        <v/>
      </c>
      <c r="EI33" s="156" t="str" cm="1">
        <f t="array" ref="EI33">INDEX(PosEffects_SEA,$A33,MATCH(EI$6,$D$6:$BB$6,0)+2)</f>
        <v/>
      </c>
      <c r="EJ33" s="156" t="str" cm="1">
        <f t="array" ref="EJ33">INDEX(PosEffects_SEA,$A33,MATCH(EJ$6,$D$6:$BB$6,0)+2)</f>
        <v/>
      </c>
      <c r="EK33" s="156" t="str" cm="1">
        <f t="array" ref="EK33">INDEX(PosEffects_SEA,$A33,MATCH(EK$6,$D$6:$BB$6,0)+2)</f>
        <v/>
      </c>
      <c r="EL33" s="156" t="str" cm="1">
        <f t="array" ref="EL33">INDEX(PosEffects_SEA,$A33,MATCH(EL$6,$D$6:$BB$6,0)+2)</f>
        <v/>
      </c>
      <c r="EM33" s="156" t="str" cm="1">
        <f t="array" ref="EM33">INDEX(PosEffects_SEA,$A33,MATCH(EM$6,$D$6:$BB$6,0)+2)</f>
        <v/>
      </c>
      <c r="EN33" s="156" t="str" cm="1">
        <f t="array" ref="EN33">INDEX(PosEffects_SEA,$A33,MATCH(EN$6,$D$6:$BB$6,0)+2)</f>
        <v/>
      </c>
      <c r="EO33" s="156" t="str" cm="1">
        <f t="array" ref="EO33">INDEX(PosEffects_SEA,$A33,MATCH(EO$6,$D$6:$BB$6,0)+2)</f>
        <v/>
      </c>
      <c r="EP33" s="156" t="str" cm="1">
        <f t="array" ref="EP33">INDEX(PosEffects_SEA,$A33,MATCH(EP$6,$D$6:$BB$6,0)+2)</f>
        <v/>
      </c>
      <c r="EQ33" s="156" t="str" cm="1">
        <f t="array" ref="EQ33">INDEX(PosEffects_SEA,$A33,MATCH(EQ$6,$D$6:$BB$6,0)+2)</f>
        <v/>
      </c>
      <c r="ES33" s="194" t="str">
        <f t="shared" si="37"/>
        <v/>
      </c>
      <c r="ET33" s="194" t="str">
        <f t="shared" si="37"/>
        <v/>
      </c>
      <c r="EU33" s="194" t="str">
        <f t="shared" si="37"/>
        <v/>
      </c>
      <c r="EV33" s="194" t="str">
        <f t="shared" si="37"/>
        <v/>
      </c>
    </row>
    <row r="34" spans="1:152" x14ac:dyDescent="0.25">
      <c r="A34" s="68">
        <v>27</v>
      </c>
      <c r="B34" s="271" t="str" cm="1">
        <f t="array" ref="B34">IF(A34&gt;NOptions_SEA,"",4*(A34-1)+1)</f>
        <v/>
      </c>
      <c r="C34" s="249" t="str" cm="1">
        <f t="array" ref="C34">IF($B34="","",INDEX(Options_SEA,$B34))</f>
        <v/>
      </c>
      <c r="D34" s="196" t="str" cm="1">
        <f t="array" ref="D34">IF($B34="","",INDEX(SEAOptionScores_Trans,$B34+MATCH(D$7,Stages,0)-1,MATCH(D$6,SEACats,0))-100)</f>
        <v/>
      </c>
      <c r="E34" s="196" t="str" cm="1">
        <f t="array" ref="E34">IF($B34="","",INDEX(SEAOptionScores_Trans,$B34+MATCH(E$7,Stages,0)-1,MATCH(D$6,SEACats,0))-100)</f>
        <v/>
      </c>
      <c r="F34" s="197" t="str">
        <f t="shared" si="0"/>
        <v/>
      </c>
      <c r="G34" s="196" t="str" cm="1">
        <f t="array" ref="G34">IF($B34="","",INDEX(SEAOptionScores_Trans,$B34+MATCH(G$7,Stages,0)-1,MATCH(G$6,SEACats,0))-100)</f>
        <v/>
      </c>
      <c r="H34" s="196" t="str" cm="1">
        <f t="array" ref="H34">IF($B34="","",INDEX(SEAOptionScores_Trans,$B34+MATCH(H$7,Stages,0)-1,MATCH(G$6,SEACats,0))-100)</f>
        <v/>
      </c>
      <c r="I34" s="197" t="str">
        <f t="shared" si="1"/>
        <v/>
      </c>
      <c r="J34" s="196" t="str" cm="1">
        <f t="array" ref="J34">IF($B34="","",INDEX(SEAOptionScores_Trans,$B34+MATCH(J$7,Stages,0)-1,MATCH(J$6,SEACats,0))-100)</f>
        <v/>
      </c>
      <c r="K34" s="196" t="str" cm="1">
        <f t="array" ref="K34">IF($B34="","",INDEX(SEAOptionScores_Trans,$B34+MATCH(K$7,Stages,0)-1,MATCH(J$6,SEACats,0))-100)</f>
        <v/>
      </c>
      <c r="L34" s="197" t="str">
        <f t="shared" si="2"/>
        <v/>
      </c>
      <c r="M34" s="196" t="str" cm="1">
        <f t="array" ref="M34">IF($B34="","",INDEX(SEAOptionScores_Trans,$B34+MATCH(M$7,Stages,0)-1,MATCH(M$6,SEACats,0))-100)</f>
        <v/>
      </c>
      <c r="N34" s="196" t="str" cm="1">
        <f t="array" ref="N34">IF($B34="","",INDEX(SEAOptionScores_Trans,$B34+MATCH(N$7,Stages,0)-1,MATCH(M$6,SEACats,0))-100)</f>
        <v/>
      </c>
      <c r="O34" s="197" t="str">
        <f t="shared" si="3"/>
        <v/>
      </c>
      <c r="P34" s="196" t="str" cm="1">
        <f t="array" ref="P34">IF($B34="","",INDEX(SEAOptionScores_Trans,$B34+MATCH(P$7,Stages,0)-1,MATCH(P$6,SEACats,0))-100)</f>
        <v/>
      </c>
      <c r="Q34" s="196" t="str" cm="1">
        <f t="array" ref="Q34">IF($B34="","",INDEX(SEAOptionScores_Trans,$B34+MATCH(Q$7,Stages,0)-1,MATCH(P$6,SEACats,0))-100)</f>
        <v/>
      </c>
      <c r="R34" s="197" t="str">
        <f t="shared" si="4"/>
        <v/>
      </c>
      <c r="S34" s="196" t="str" cm="1">
        <f t="array" ref="S34">IF($B34="","",INDEX(SEAOptionScores_Trans,$B34+MATCH(S$7,Stages,0)-1,MATCH(S$6,SEACats,0))-100)</f>
        <v/>
      </c>
      <c r="T34" s="196" t="str" cm="1">
        <f t="array" ref="T34">IF($B34="","",INDEX(SEAOptionScores_Trans,$B34+MATCH(T$7,Stages,0)-1,MATCH(S$6,SEACats,0))-100)</f>
        <v/>
      </c>
      <c r="U34" s="197" t="str">
        <f t="shared" si="5"/>
        <v/>
      </c>
      <c r="V34" s="196" t="str" cm="1">
        <f t="array" ref="V34">IF($B34="","",INDEX(SEAOptionScores_Trans,$B34+MATCH(V$7,Stages,0)-1,MATCH(V$6,SEACats,0))-100)</f>
        <v/>
      </c>
      <c r="W34" s="196" t="str" cm="1">
        <f t="array" ref="W34">IF($B34="","",INDEX(SEAOptionScores_Trans,$B34+MATCH(W$7,Stages,0)-1,MATCH(V$6,SEACats,0))-100)</f>
        <v/>
      </c>
      <c r="X34" s="197" t="str">
        <f t="shared" si="6"/>
        <v/>
      </c>
      <c r="Y34" s="196" t="str" cm="1">
        <f t="array" ref="Y34">IF($B34="","",INDEX(SEAOptionScores_Trans,$B34+MATCH(Y$7,Stages,0)-1,MATCH(Y$6,SEACats,0))-100)</f>
        <v/>
      </c>
      <c r="Z34" s="196" t="str" cm="1">
        <f t="array" ref="Z34">IF($B34="","",INDEX(SEAOptionScores_Trans,$B34+MATCH(Z$7,Stages,0)-1,MATCH(Y$6,SEACats,0))-100)</f>
        <v/>
      </c>
      <c r="AA34" s="197" t="str">
        <f t="shared" si="7"/>
        <v/>
      </c>
      <c r="AB34" s="196" t="str" cm="1">
        <f t="array" ref="AB34">IF($B34="","",INDEX(SEAOptionScores_Trans,$B34+MATCH(AB$7,Stages,0)-1,MATCH(AB$6,SEACats,0))-100)</f>
        <v/>
      </c>
      <c r="AC34" s="196" t="str" cm="1">
        <f t="array" ref="AC34">IF($B34="","",INDEX(SEAOptionScores_Trans,$B34+MATCH(AC$7,Stages,0)-1,MATCH(AB$6,SEACats,0))-100)</f>
        <v/>
      </c>
      <c r="AD34" s="197" t="str">
        <f t="shared" si="8"/>
        <v/>
      </c>
      <c r="AE34" s="196" t="str" cm="1">
        <f t="array" ref="AE34">IF($B34="","",INDEX(SEAOptionScores_Trans,$B34+MATCH(AE$7,Stages,0)-1,MATCH(AE$6,SEACats,0))-100)</f>
        <v/>
      </c>
      <c r="AF34" s="196" t="str" cm="1">
        <f t="array" ref="AF34">IF($B34="","",INDEX(SEAOptionScores_Trans,$B34+MATCH(AF$7,Stages,0)-1,MATCH(AE$6,SEACats,0))-100)</f>
        <v/>
      </c>
      <c r="AG34" s="197" t="str">
        <f t="shared" si="9"/>
        <v/>
      </c>
      <c r="AH34" s="196" t="str" cm="1">
        <f t="array" ref="AH34">IF($B34="","",INDEX(SEAOptionScores_Trans,$B34+MATCH(AH$7,Stages,0)-1,MATCH(AH$6,SEACats,0))-100)</f>
        <v/>
      </c>
      <c r="AI34" s="196" t="str" cm="1">
        <f t="array" ref="AI34">IF($B34="","",INDEX(SEAOptionScores_Trans,$B34+MATCH(AI$7,Stages,0)-1,MATCH(AH$6,SEACats,0))-100)</f>
        <v/>
      </c>
      <c r="AJ34" s="197" t="str">
        <f t="shared" si="10"/>
        <v/>
      </c>
      <c r="AK34" s="196" t="str" cm="1">
        <f t="array" ref="AK34">IF($B34="","",INDEX(SEAOptionScores_Trans,$B34+MATCH(AK$7,Stages,0)-1,MATCH(AK$6,SEACats,0))-100)</f>
        <v/>
      </c>
      <c r="AL34" s="196" t="str" cm="1">
        <f t="array" ref="AL34">IF($B34="","",INDEX(SEAOptionScores_Trans,$B34+MATCH(AL$7,Stages,0)-1,MATCH(AK$6,SEACats,0))-100)</f>
        <v/>
      </c>
      <c r="AM34" s="197" t="str">
        <f t="shared" si="11"/>
        <v/>
      </c>
      <c r="AN34" s="196" t="str" cm="1">
        <f t="array" ref="AN34">IF($B34="","",INDEX(SEAOptionScores_Trans,$B34+MATCH(AN$7,Stages,0)-1,MATCH(AN$6,SEACats,0))-100)</f>
        <v/>
      </c>
      <c r="AO34" s="196" t="str" cm="1">
        <f t="array" ref="AO34">IF($B34="","",INDEX(SEAOptionScores_Trans,$B34+MATCH(AO$7,Stages,0)-1,MATCH(AN$6,SEACats,0))-100)</f>
        <v/>
      </c>
      <c r="AP34" s="197" t="str">
        <f t="shared" si="12"/>
        <v/>
      </c>
      <c r="AQ34" s="196" t="str" cm="1">
        <f t="array" ref="AQ34">IF($B34="","",INDEX(SEAOptionScores_Trans,$B34+MATCH(AQ$7,Stages,0)-1,MATCH(AQ$6,SEACats,0))-100)</f>
        <v/>
      </c>
      <c r="AR34" s="196" t="str" cm="1">
        <f t="array" ref="AR34">IF($B34="","",INDEX(SEAOptionScores_Trans,$B34+MATCH(AR$7,Stages,0)-1,MATCH(AQ$6,SEACats,0))-100)</f>
        <v/>
      </c>
      <c r="AS34" s="197" t="str">
        <f t="shared" si="13"/>
        <v/>
      </c>
      <c r="AT34" s="196" t="str" cm="1">
        <f t="array" ref="AT34">IF($B34="","",INDEX(SEAOptionScores_Trans,$B34+MATCH(AT$7,Stages,0)-1,MATCH(AT$6,SEACats,0))-100)</f>
        <v/>
      </c>
      <c r="AU34" s="196" t="str" cm="1">
        <f t="array" ref="AU34">IF($B34="","",INDEX(SEAOptionScores_Trans,$B34+MATCH(AU$7,Stages,0)-1,MATCH(AT$6,SEACats,0))-100)</f>
        <v/>
      </c>
      <c r="AV34" s="197" t="str">
        <f t="shared" si="14"/>
        <v/>
      </c>
      <c r="AW34" s="196" t="str" cm="1">
        <f t="array" ref="AW34">IF($B34="","",INDEX(SEAOptionScores_Trans,$B34+MATCH(AW$7,Stages,0)-1,MATCH(AW$6,SEACats,0))-100)</f>
        <v/>
      </c>
      <c r="AX34" s="196" t="str" cm="1">
        <f t="array" ref="AX34">IF($B34="","",INDEX(SEAOptionScores_Trans,$B34+MATCH(AX$7,Stages,0)-1,MATCH(AW$6,SEACats,0))-100)</f>
        <v/>
      </c>
      <c r="AY34" s="197" t="str">
        <f t="shared" si="15"/>
        <v/>
      </c>
      <c r="AZ34" s="196" t="str" cm="1">
        <f t="array" ref="AZ34">IF($B34="","",INDEX(SEAOptionScores_Trans,$B34+MATCH(AZ$7,Stages,0)-1,MATCH(AZ$6,SEACats,0))-100)</f>
        <v/>
      </c>
      <c r="BA34" s="196" t="str" cm="1">
        <f t="array" ref="BA34">IF($B34="","",INDEX(SEAOptionScores_Trans,$B34+MATCH(BA$7,Stages,0)-1,MATCH(AZ$6,SEACats,0))-100)</f>
        <v/>
      </c>
      <c r="BB34" s="197" t="str">
        <f t="shared" si="16"/>
        <v/>
      </c>
      <c r="BD34" s="156" t="str" cm="1">
        <f t="array" ref="BD34">INDEX(NegEffects_SEA,$A34,MATCH(BD$6,$D$6:$BB$6,0)+2)</f>
        <v/>
      </c>
      <c r="BE34" s="156" t="str" cm="1">
        <f t="array" ref="BE34">INDEX(NegEffects_SEA,$A34,MATCH(BE$6,$D$6:$BB$6,0)+2)</f>
        <v/>
      </c>
      <c r="BF34" s="156" t="str" cm="1">
        <f t="array" ref="BF34">INDEX(NegEffects_SEA,$A34,MATCH(BF$6,$D$6:$BB$6,0)+2)</f>
        <v/>
      </c>
      <c r="BG34" s="156" t="str" cm="1">
        <f t="array" ref="BG34">INDEX(NegEffects_SEA,$A34,MATCH(BG$6,$D$6:$BB$6,0)+2)</f>
        <v/>
      </c>
      <c r="BH34" s="156" t="str" cm="1">
        <f t="array" ref="BH34">INDEX(NegEffects_SEA,$A34,MATCH(BH$6,$D$6:$BB$6,0)+2)</f>
        <v/>
      </c>
      <c r="BI34" s="156" t="str" cm="1">
        <f t="array" ref="BI34">INDEX(NegEffects_SEA,$A34,MATCH(BI$6,$D$6:$BB$6,0)+2)</f>
        <v/>
      </c>
      <c r="BJ34" s="156" t="str" cm="1">
        <f t="array" ref="BJ34">INDEX(NegEffects_SEA,$A34,MATCH(BJ$6,$D$6:$BB$6,0)+2)</f>
        <v/>
      </c>
      <c r="BK34" s="156" t="str" cm="1">
        <f t="array" ref="BK34">INDEX(NegEffects_SEA,$A34,MATCH(BK$6,$D$6:$BB$6,0)+2)</f>
        <v/>
      </c>
      <c r="BL34" s="156" t="str" cm="1">
        <f t="array" ref="BL34">INDEX(NegEffects_SEA,$A34,MATCH(BL$6,$D$6:$BB$6,0)+2)</f>
        <v/>
      </c>
      <c r="BM34" s="156" t="str" cm="1">
        <f t="array" ref="BM34">INDEX(NegEffects_SEA,$A34,MATCH(BM$6,$D$6:$BB$6,0)+2)</f>
        <v/>
      </c>
      <c r="BN34" s="156" t="str" cm="1">
        <f t="array" ref="BN34">INDEX(NegEffects_SEA,$A34,MATCH(BN$6,$D$6:$BB$6,0)+2)</f>
        <v/>
      </c>
      <c r="BO34" s="156" t="str" cm="1">
        <f t="array" ref="BO34">INDEX(NegEffects_SEA,$A34,MATCH(BO$6,$D$6:$BB$6,0)+2)</f>
        <v/>
      </c>
      <c r="BP34" s="156" t="str" cm="1">
        <f t="array" ref="BP34">INDEX(NegEffects_SEA,$A34,MATCH(BP$6,$D$6:$BB$6,0)+2)</f>
        <v/>
      </c>
      <c r="BQ34" s="156" t="str" cm="1">
        <f t="array" ref="BQ34">INDEX(NegEffects_SEA,$A34,MATCH(BQ$6,$D$6:$BB$6,0)+2)</f>
        <v/>
      </c>
      <c r="BR34" s="156" t="str" cm="1">
        <f t="array" ref="BR34">INDEX(NegEffects_SEA,$A34,MATCH(BR$6,$D$6:$BB$6,0)+2)</f>
        <v/>
      </c>
      <c r="BS34" s="156" t="str" cm="1">
        <f t="array" ref="BS34">INDEX(NegEffects_SEA,$A34,MATCH(BS$6,$D$6:$BB$6,0)+2)</f>
        <v/>
      </c>
      <c r="BT34" s="156" t="str" cm="1">
        <f t="array" ref="BT34">INDEX(NegEffects_SEA,$A34,MATCH(BT$6,$D$6:$BB$6,0)+2)</f>
        <v/>
      </c>
      <c r="BV34" s="194" t="str">
        <f t="shared" si="36"/>
        <v/>
      </c>
      <c r="BW34" s="194" t="str">
        <f t="shared" si="36"/>
        <v/>
      </c>
      <c r="BX34" s="194" t="str">
        <f t="shared" si="36"/>
        <v/>
      </c>
      <c r="BY34" s="194" t="str">
        <f t="shared" si="36"/>
        <v/>
      </c>
      <c r="CA34" s="196" t="str" cm="1">
        <f t="array" ref="CA34">IF($B34="","",INDEX(SEAOptionScores_Trans,$B34+MATCH(CA$7,Stages,0)-1,MATCH(CA$6,SEACats,0)))</f>
        <v/>
      </c>
      <c r="CB34" s="196" t="str" cm="1">
        <f t="array" ref="CB34">IF($B34="","",INDEX(SEAOptionScores_Trans,$B34+MATCH(CB$7,Stages,0)-1,MATCH(CA$6,SEACats,0)))</f>
        <v/>
      </c>
      <c r="CC34" s="197" t="str">
        <f t="shared" si="18"/>
        <v/>
      </c>
      <c r="CD34" s="196" t="str" cm="1">
        <f t="array" ref="CD34">IF($B34="","",INDEX(SEAOptionScores_Trans,$B34+MATCH(CD$7,Stages,0)-1,MATCH(CD$6,SEACats,0)))</f>
        <v/>
      </c>
      <c r="CE34" s="196" t="str" cm="1">
        <f t="array" ref="CE34">IF($B34="","",INDEX(SEAOptionScores_Trans,$B34+MATCH(CE$7,Stages,0)-1,MATCH(CD$6,SEACats,0)))</f>
        <v/>
      </c>
      <c r="CF34" s="197" t="str">
        <f t="shared" si="19"/>
        <v/>
      </c>
      <c r="CG34" s="196" t="str" cm="1">
        <f t="array" ref="CG34">IF($B34="","",INDEX(SEAOptionScores_Trans,$B34+MATCH(CG$7,Stages,0)-1,MATCH(CG$6,SEACats,0)))</f>
        <v/>
      </c>
      <c r="CH34" s="196" t="str" cm="1">
        <f t="array" ref="CH34">IF($B34="","",INDEX(SEAOptionScores_Trans,$B34+MATCH(CH$7,Stages,0)-1,MATCH(CG$6,SEACats,0)))</f>
        <v/>
      </c>
      <c r="CI34" s="197" t="str">
        <f t="shared" si="20"/>
        <v/>
      </c>
      <c r="CJ34" s="196" t="str" cm="1">
        <f t="array" ref="CJ34">IF($B34="","",INDEX(SEAOptionScores_Trans,$B34+MATCH(CJ$7,Stages,0)-1,MATCH(CJ$6,SEACats,0)))</f>
        <v/>
      </c>
      <c r="CK34" s="196" t="str" cm="1">
        <f t="array" ref="CK34">IF($B34="","",INDEX(SEAOptionScores_Trans,$B34+MATCH(CK$7,Stages,0)-1,MATCH(CJ$6,SEACats,0)))</f>
        <v/>
      </c>
      <c r="CL34" s="197" t="str">
        <f t="shared" si="21"/>
        <v/>
      </c>
      <c r="CM34" s="196" t="str" cm="1">
        <f t="array" ref="CM34">IF($B34="","",INDEX(SEAOptionScores_Trans,$B34+MATCH(CM$7,Stages,0)-1,MATCH(CM$6,SEACats,0)))</f>
        <v/>
      </c>
      <c r="CN34" s="196" t="str" cm="1">
        <f t="array" ref="CN34">IF($B34="","",INDEX(SEAOptionScores_Trans,$B34+MATCH(CN$7,Stages,0)-1,MATCH(CM$6,SEACats,0)))</f>
        <v/>
      </c>
      <c r="CO34" s="197" t="str">
        <f t="shared" si="22"/>
        <v/>
      </c>
      <c r="CP34" s="196" t="str" cm="1">
        <f t="array" ref="CP34">IF($B34="","",INDEX(SEAOptionScores_Trans,$B34+MATCH(CP$7,Stages,0)-1,MATCH(CP$6,SEACats,0)))</f>
        <v/>
      </c>
      <c r="CQ34" s="196" t="str" cm="1">
        <f t="array" ref="CQ34">IF($B34="","",INDEX(SEAOptionScores_Trans,$B34+MATCH(CQ$7,Stages,0)-1,MATCH(CP$6,SEACats,0)))</f>
        <v/>
      </c>
      <c r="CR34" s="197" t="str">
        <f t="shared" si="23"/>
        <v/>
      </c>
      <c r="CS34" s="196" t="str" cm="1">
        <f t="array" ref="CS34">IF($B34="","",INDEX(SEAOptionScores_Trans,$B34+MATCH(CS$7,Stages,0)-1,MATCH(CS$6,SEACats,0)))</f>
        <v/>
      </c>
      <c r="CT34" s="196" t="str" cm="1">
        <f t="array" ref="CT34">IF($B34="","",INDEX(SEAOptionScores_Trans,$B34+MATCH(CT$7,Stages,0)-1,MATCH(CS$6,SEACats,0)))</f>
        <v/>
      </c>
      <c r="CU34" s="197" t="str">
        <f t="shared" si="24"/>
        <v/>
      </c>
      <c r="CV34" s="196" t="str" cm="1">
        <f t="array" ref="CV34">IF($B34="","",INDEX(SEAOptionScores_Trans,$B34+MATCH(CV$7,Stages,0)-1,MATCH(CV$6,SEACats,0)))</f>
        <v/>
      </c>
      <c r="CW34" s="196" t="str" cm="1">
        <f t="array" ref="CW34">IF($B34="","",INDEX(SEAOptionScores_Trans,$B34+MATCH(CW$7,Stages,0)-1,MATCH(CV$6,SEACats,0)))</f>
        <v/>
      </c>
      <c r="CX34" s="197" t="str">
        <f t="shared" si="25"/>
        <v/>
      </c>
      <c r="CY34" s="196" t="str" cm="1">
        <f t="array" ref="CY34">IF($B34="","",INDEX(SEAOptionScores_Trans,$B34+MATCH(CY$7,Stages,0)-1,MATCH(CY$6,SEACats,0)))</f>
        <v/>
      </c>
      <c r="CZ34" s="196" t="str" cm="1">
        <f t="array" ref="CZ34">IF($B34="","",INDEX(SEAOptionScores_Trans,$B34+MATCH(CZ$7,Stages,0)-1,MATCH(CY$6,SEACats,0)))</f>
        <v/>
      </c>
      <c r="DA34" s="197" t="str">
        <f t="shared" si="26"/>
        <v/>
      </c>
      <c r="DB34" s="196" t="str" cm="1">
        <f t="array" ref="DB34">IF($B34="","",INDEX(SEAOptionScores_Trans,$B34+MATCH(DB$7,Stages,0)-1,MATCH(DB$6,SEACats,0)))</f>
        <v/>
      </c>
      <c r="DC34" s="196" t="str" cm="1">
        <f t="array" ref="DC34">IF($B34="","",INDEX(SEAOptionScores_Trans,$B34+MATCH(DC$7,Stages,0)-1,MATCH(DB$6,SEACats,0)))</f>
        <v/>
      </c>
      <c r="DD34" s="197" t="str">
        <f t="shared" si="27"/>
        <v/>
      </c>
      <c r="DE34" s="196" t="str" cm="1">
        <f t="array" ref="DE34">IF($B34="","",INDEX(SEAOptionScores_Trans,$B34+MATCH(DE$7,Stages,0)-1,MATCH(DE$6,SEACats,0)))</f>
        <v/>
      </c>
      <c r="DF34" s="196" t="str" cm="1">
        <f t="array" ref="DF34">IF($B34="","",INDEX(SEAOptionScores_Trans,$B34+MATCH(DF$7,Stages,0)-1,MATCH(DE$6,SEACats,0)))</f>
        <v/>
      </c>
      <c r="DG34" s="197" t="str">
        <f t="shared" si="28"/>
        <v/>
      </c>
      <c r="DH34" s="196" t="str" cm="1">
        <f t="array" ref="DH34">IF($B34="","",INDEX(SEAOptionScores_Trans,$B34+MATCH(DH$7,Stages,0)-1,MATCH(DH$6,SEACats,0)))</f>
        <v/>
      </c>
      <c r="DI34" s="196" t="str" cm="1">
        <f t="array" ref="DI34">IF($B34="","",INDEX(SEAOptionScores_Trans,$B34+MATCH(DI$7,Stages,0)-1,MATCH(DH$6,SEACats,0)))</f>
        <v/>
      </c>
      <c r="DJ34" s="197" t="str">
        <f t="shared" si="29"/>
        <v/>
      </c>
      <c r="DK34" s="196" t="str" cm="1">
        <f t="array" ref="DK34">IF($B34="","",INDEX(SEAOptionScores_Trans,$B34+MATCH(DK$7,Stages,0)-1,MATCH(DK$6,SEACats,0)))</f>
        <v/>
      </c>
      <c r="DL34" s="196" t="str" cm="1">
        <f t="array" ref="DL34">IF($B34="","",INDEX(SEAOptionScores_Trans,$B34+MATCH(DL$7,Stages,0)-1,MATCH(DK$6,SEACats,0)))</f>
        <v/>
      </c>
      <c r="DM34" s="197" t="str">
        <f t="shared" si="30"/>
        <v/>
      </c>
      <c r="DN34" s="196" t="str" cm="1">
        <f t="array" ref="DN34">IF($B34="","",INDEX(SEAOptionScores_Trans,$B34+MATCH(DN$7,Stages,0)-1,MATCH(DN$6,SEACats,0)))</f>
        <v/>
      </c>
      <c r="DO34" s="196" t="str" cm="1">
        <f t="array" ref="DO34">IF($B34="","",INDEX(SEAOptionScores_Trans,$B34+MATCH(DO$7,Stages,0)-1,MATCH(DN$6,SEACats,0)))</f>
        <v/>
      </c>
      <c r="DP34" s="197" t="str">
        <f t="shared" si="31"/>
        <v/>
      </c>
      <c r="DQ34" s="196" t="str" cm="1">
        <f t="array" ref="DQ34">IF($B34="","",INDEX(SEAOptionScores_Trans,$B34+MATCH(DQ$7,Stages,0)-1,MATCH(DQ$6,SEACats,0)))</f>
        <v/>
      </c>
      <c r="DR34" s="196" t="str" cm="1">
        <f t="array" ref="DR34">IF($B34="","",INDEX(SEAOptionScores_Trans,$B34+MATCH(DR$7,Stages,0)-1,MATCH(DQ$6,SEACats,0)))</f>
        <v/>
      </c>
      <c r="DS34" s="197" t="str">
        <f t="shared" si="32"/>
        <v/>
      </c>
      <c r="DT34" s="196" t="str" cm="1">
        <f t="array" ref="DT34">IF($B34="","",INDEX(SEAOptionScores_Trans,$B34+MATCH(DT$7,Stages,0)-1,MATCH(DT$6,SEACats,0)))</f>
        <v/>
      </c>
      <c r="DU34" s="196" t="str" cm="1">
        <f t="array" ref="DU34">IF($B34="","",INDEX(SEAOptionScores_Trans,$B34+MATCH(DU$7,Stages,0)-1,MATCH(DT$6,SEACats,0)))</f>
        <v/>
      </c>
      <c r="DV34" s="197" t="str">
        <f t="shared" si="33"/>
        <v/>
      </c>
      <c r="DW34" s="196" t="str" cm="1">
        <f t="array" ref="DW34">IF($B34="","",INDEX(SEAOptionScores_Trans,$B34+MATCH(DW$7,Stages,0)-1,MATCH(DW$6,SEACats,0)))</f>
        <v/>
      </c>
      <c r="DX34" s="196" t="str" cm="1">
        <f t="array" ref="DX34">IF($B34="","",INDEX(SEAOptionScores_Trans,$B34+MATCH(DX$7,Stages,0)-1,MATCH(DW$6,SEACats,0)))</f>
        <v/>
      </c>
      <c r="DY34" s="197" t="str">
        <f t="shared" si="34"/>
        <v/>
      </c>
      <c r="EA34" s="156" t="str" cm="1">
        <f t="array" ref="EA34">INDEX(PosEffects_SEA,$A34,MATCH(EA$6,$D$6:$BB$6,0)+2)</f>
        <v/>
      </c>
      <c r="EB34" s="156" t="str" cm="1">
        <f t="array" ref="EB34">INDEX(PosEffects_SEA,$A34,MATCH(EB$6,$D$6:$BB$6,0)+2)</f>
        <v/>
      </c>
      <c r="EC34" s="156" t="str" cm="1">
        <f t="array" ref="EC34">INDEX(PosEffects_SEA,$A34,MATCH(EC$6,$D$6:$BB$6,0)+2)</f>
        <v/>
      </c>
      <c r="ED34" s="156" t="str" cm="1">
        <f t="array" ref="ED34">INDEX(PosEffects_SEA,$A34,MATCH(ED$6,$D$6:$BB$6,0)+2)</f>
        <v/>
      </c>
      <c r="EE34" s="156" t="str" cm="1">
        <f t="array" ref="EE34">INDEX(PosEffects_SEA,$A34,MATCH(EE$6,$D$6:$BB$6,0)+2)</f>
        <v/>
      </c>
      <c r="EF34" s="156" t="str" cm="1">
        <f t="array" ref="EF34">INDEX(PosEffects_SEA,$A34,MATCH(EF$6,$D$6:$BB$6,0)+2)</f>
        <v/>
      </c>
      <c r="EG34" s="156" t="str" cm="1">
        <f t="array" ref="EG34">INDEX(PosEffects_SEA,$A34,MATCH(EG$6,$D$6:$BB$6,0)+2)</f>
        <v/>
      </c>
      <c r="EH34" s="156" t="str" cm="1">
        <f t="array" ref="EH34">INDEX(PosEffects_SEA,$A34,MATCH(EH$6,$D$6:$BB$6,0)+2)</f>
        <v/>
      </c>
      <c r="EI34" s="156" t="str" cm="1">
        <f t="array" ref="EI34">INDEX(PosEffects_SEA,$A34,MATCH(EI$6,$D$6:$BB$6,0)+2)</f>
        <v/>
      </c>
      <c r="EJ34" s="156" t="str" cm="1">
        <f t="array" ref="EJ34">INDEX(PosEffects_SEA,$A34,MATCH(EJ$6,$D$6:$BB$6,0)+2)</f>
        <v/>
      </c>
      <c r="EK34" s="156" t="str" cm="1">
        <f t="array" ref="EK34">INDEX(PosEffects_SEA,$A34,MATCH(EK$6,$D$6:$BB$6,0)+2)</f>
        <v/>
      </c>
      <c r="EL34" s="156" t="str" cm="1">
        <f t="array" ref="EL34">INDEX(PosEffects_SEA,$A34,MATCH(EL$6,$D$6:$BB$6,0)+2)</f>
        <v/>
      </c>
      <c r="EM34" s="156" t="str" cm="1">
        <f t="array" ref="EM34">INDEX(PosEffects_SEA,$A34,MATCH(EM$6,$D$6:$BB$6,0)+2)</f>
        <v/>
      </c>
      <c r="EN34" s="156" t="str" cm="1">
        <f t="array" ref="EN34">INDEX(PosEffects_SEA,$A34,MATCH(EN$6,$D$6:$BB$6,0)+2)</f>
        <v/>
      </c>
      <c r="EO34" s="156" t="str" cm="1">
        <f t="array" ref="EO34">INDEX(PosEffects_SEA,$A34,MATCH(EO$6,$D$6:$BB$6,0)+2)</f>
        <v/>
      </c>
      <c r="EP34" s="156" t="str" cm="1">
        <f t="array" ref="EP34">INDEX(PosEffects_SEA,$A34,MATCH(EP$6,$D$6:$BB$6,0)+2)</f>
        <v/>
      </c>
      <c r="EQ34" s="156" t="str" cm="1">
        <f t="array" ref="EQ34">INDEX(PosEffects_SEA,$A34,MATCH(EQ$6,$D$6:$BB$6,0)+2)</f>
        <v/>
      </c>
      <c r="ES34" s="194" t="str">
        <f t="shared" si="37"/>
        <v/>
      </c>
      <c r="ET34" s="194" t="str">
        <f t="shared" si="37"/>
        <v/>
      </c>
      <c r="EU34" s="194" t="str">
        <f t="shared" si="37"/>
        <v/>
      </c>
      <c r="EV34" s="194" t="str">
        <f t="shared" si="37"/>
        <v/>
      </c>
    </row>
    <row r="35" spans="1:152" x14ac:dyDescent="0.25">
      <c r="A35" s="68">
        <v>28</v>
      </c>
      <c r="B35" s="271" t="str" cm="1">
        <f t="array" ref="B35">IF(A35&gt;NOptions_SEA,"",4*(A35-1)+1)</f>
        <v/>
      </c>
      <c r="C35" s="249" t="str" cm="1">
        <f t="array" ref="C35">IF($B35="","",INDEX(Options_SEA,$B35))</f>
        <v/>
      </c>
      <c r="D35" s="196" t="str" cm="1">
        <f t="array" ref="D35">IF($B35="","",INDEX(SEAOptionScores_Trans,$B35+MATCH(D$7,Stages,0)-1,MATCH(D$6,SEACats,0))-100)</f>
        <v/>
      </c>
      <c r="E35" s="196" t="str" cm="1">
        <f t="array" ref="E35">IF($B35="","",INDEX(SEAOptionScores_Trans,$B35+MATCH(E$7,Stages,0)-1,MATCH(D$6,SEACats,0))-100)</f>
        <v/>
      </c>
      <c r="F35" s="197" t="str">
        <f t="shared" si="0"/>
        <v/>
      </c>
      <c r="G35" s="196" t="str" cm="1">
        <f t="array" ref="G35">IF($B35="","",INDEX(SEAOptionScores_Trans,$B35+MATCH(G$7,Stages,0)-1,MATCH(G$6,SEACats,0))-100)</f>
        <v/>
      </c>
      <c r="H35" s="196" t="str" cm="1">
        <f t="array" ref="H35">IF($B35="","",INDEX(SEAOptionScores_Trans,$B35+MATCH(H$7,Stages,0)-1,MATCH(G$6,SEACats,0))-100)</f>
        <v/>
      </c>
      <c r="I35" s="197" t="str">
        <f t="shared" si="1"/>
        <v/>
      </c>
      <c r="J35" s="196" t="str" cm="1">
        <f t="array" ref="J35">IF($B35="","",INDEX(SEAOptionScores_Trans,$B35+MATCH(J$7,Stages,0)-1,MATCH(J$6,SEACats,0))-100)</f>
        <v/>
      </c>
      <c r="K35" s="196" t="str" cm="1">
        <f t="array" ref="K35">IF($B35="","",INDEX(SEAOptionScores_Trans,$B35+MATCH(K$7,Stages,0)-1,MATCH(J$6,SEACats,0))-100)</f>
        <v/>
      </c>
      <c r="L35" s="197" t="str">
        <f t="shared" si="2"/>
        <v/>
      </c>
      <c r="M35" s="196" t="str" cm="1">
        <f t="array" ref="M35">IF($B35="","",INDEX(SEAOptionScores_Trans,$B35+MATCH(M$7,Stages,0)-1,MATCH(M$6,SEACats,0))-100)</f>
        <v/>
      </c>
      <c r="N35" s="196" t="str" cm="1">
        <f t="array" ref="N35">IF($B35="","",INDEX(SEAOptionScores_Trans,$B35+MATCH(N$7,Stages,0)-1,MATCH(M$6,SEACats,0))-100)</f>
        <v/>
      </c>
      <c r="O35" s="197" t="str">
        <f t="shared" si="3"/>
        <v/>
      </c>
      <c r="P35" s="196" t="str" cm="1">
        <f t="array" ref="P35">IF($B35="","",INDEX(SEAOptionScores_Trans,$B35+MATCH(P$7,Stages,0)-1,MATCH(P$6,SEACats,0))-100)</f>
        <v/>
      </c>
      <c r="Q35" s="196" t="str" cm="1">
        <f t="array" ref="Q35">IF($B35="","",INDEX(SEAOptionScores_Trans,$B35+MATCH(Q$7,Stages,0)-1,MATCH(P$6,SEACats,0))-100)</f>
        <v/>
      </c>
      <c r="R35" s="197" t="str">
        <f t="shared" si="4"/>
        <v/>
      </c>
      <c r="S35" s="196" t="str" cm="1">
        <f t="array" ref="S35">IF($B35="","",INDEX(SEAOptionScores_Trans,$B35+MATCH(S$7,Stages,0)-1,MATCH(S$6,SEACats,0))-100)</f>
        <v/>
      </c>
      <c r="T35" s="196" t="str" cm="1">
        <f t="array" ref="T35">IF($B35="","",INDEX(SEAOptionScores_Trans,$B35+MATCH(T$7,Stages,0)-1,MATCH(S$6,SEACats,0))-100)</f>
        <v/>
      </c>
      <c r="U35" s="197" t="str">
        <f t="shared" si="5"/>
        <v/>
      </c>
      <c r="V35" s="196" t="str" cm="1">
        <f t="array" ref="V35">IF($B35="","",INDEX(SEAOptionScores_Trans,$B35+MATCH(V$7,Stages,0)-1,MATCH(V$6,SEACats,0))-100)</f>
        <v/>
      </c>
      <c r="W35" s="196" t="str" cm="1">
        <f t="array" ref="W35">IF($B35="","",INDEX(SEAOptionScores_Trans,$B35+MATCH(W$7,Stages,0)-1,MATCH(V$6,SEACats,0))-100)</f>
        <v/>
      </c>
      <c r="X35" s="197" t="str">
        <f t="shared" si="6"/>
        <v/>
      </c>
      <c r="Y35" s="196" t="str" cm="1">
        <f t="array" ref="Y35">IF($B35="","",INDEX(SEAOptionScores_Trans,$B35+MATCH(Y$7,Stages,0)-1,MATCH(Y$6,SEACats,0))-100)</f>
        <v/>
      </c>
      <c r="Z35" s="196" t="str" cm="1">
        <f t="array" ref="Z35">IF($B35="","",INDEX(SEAOptionScores_Trans,$B35+MATCH(Z$7,Stages,0)-1,MATCH(Y$6,SEACats,0))-100)</f>
        <v/>
      </c>
      <c r="AA35" s="197" t="str">
        <f t="shared" si="7"/>
        <v/>
      </c>
      <c r="AB35" s="196" t="str" cm="1">
        <f t="array" ref="AB35">IF($B35="","",INDEX(SEAOptionScores_Trans,$B35+MATCH(AB$7,Stages,0)-1,MATCH(AB$6,SEACats,0))-100)</f>
        <v/>
      </c>
      <c r="AC35" s="196" t="str" cm="1">
        <f t="array" ref="AC35">IF($B35="","",INDEX(SEAOptionScores_Trans,$B35+MATCH(AC$7,Stages,0)-1,MATCH(AB$6,SEACats,0))-100)</f>
        <v/>
      </c>
      <c r="AD35" s="197" t="str">
        <f t="shared" si="8"/>
        <v/>
      </c>
      <c r="AE35" s="196" t="str" cm="1">
        <f t="array" ref="AE35">IF($B35="","",INDEX(SEAOptionScores_Trans,$B35+MATCH(AE$7,Stages,0)-1,MATCH(AE$6,SEACats,0))-100)</f>
        <v/>
      </c>
      <c r="AF35" s="196" t="str" cm="1">
        <f t="array" ref="AF35">IF($B35="","",INDEX(SEAOptionScores_Trans,$B35+MATCH(AF$7,Stages,0)-1,MATCH(AE$6,SEACats,0))-100)</f>
        <v/>
      </c>
      <c r="AG35" s="197" t="str">
        <f t="shared" si="9"/>
        <v/>
      </c>
      <c r="AH35" s="196" t="str" cm="1">
        <f t="array" ref="AH35">IF($B35="","",INDEX(SEAOptionScores_Trans,$B35+MATCH(AH$7,Stages,0)-1,MATCH(AH$6,SEACats,0))-100)</f>
        <v/>
      </c>
      <c r="AI35" s="196" t="str" cm="1">
        <f t="array" ref="AI35">IF($B35="","",INDEX(SEAOptionScores_Trans,$B35+MATCH(AI$7,Stages,0)-1,MATCH(AH$6,SEACats,0))-100)</f>
        <v/>
      </c>
      <c r="AJ35" s="197" t="str">
        <f t="shared" si="10"/>
        <v/>
      </c>
      <c r="AK35" s="196" t="str" cm="1">
        <f t="array" ref="AK35">IF($B35="","",INDEX(SEAOptionScores_Trans,$B35+MATCH(AK$7,Stages,0)-1,MATCH(AK$6,SEACats,0))-100)</f>
        <v/>
      </c>
      <c r="AL35" s="196" t="str" cm="1">
        <f t="array" ref="AL35">IF($B35="","",INDEX(SEAOptionScores_Trans,$B35+MATCH(AL$7,Stages,0)-1,MATCH(AK$6,SEACats,0))-100)</f>
        <v/>
      </c>
      <c r="AM35" s="197" t="str">
        <f t="shared" si="11"/>
        <v/>
      </c>
      <c r="AN35" s="196" t="str" cm="1">
        <f t="array" ref="AN35">IF($B35="","",INDEX(SEAOptionScores_Trans,$B35+MATCH(AN$7,Stages,0)-1,MATCH(AN$6,SEACats,0))-100)</f>
        <v/>
      </c>
      <c r="AO35" s="196" t="str" cm="1">
        <f t="array" ref="AO35">IF($B35="","",INDEX(SEAOptionScores_Trans,$B35+MATCH(AO$7,Stages,0)-1,MATCH(AN$6,SEACats,0))-100)</f>
        <v/>
      </c>
      <c r="AP35" s="197" t="str">
        <f t="shared" si="12"/>
        <v/>
      </c>
      <c r="AQ35" s="196" t="str" cm="1">
        <f t="array" ref="AQ35">IF($B35="","",INDEX(SEAOptionScores_Trans,$B35+MATCH(AQ$7,Stages,0)-1,MATCH(AQ$6,SEACats,0))-100)</f>
        <v/>
      </c>
      <c r="AR35" s="196" t="str" cm="1">
        <f t="array" ref="AR35">IF($B35="","",INDEX(SEAOptionScores_Trans,$B35+MATCH(AR$7,Stages,0)-1,MATCH(AQ$6,SEACats,0))-100)</f>
        <v/>
      </c>
      <c r="AS35" s="197" t="str">
        <f t="shared" si="13"/>
        <v/>
      </c>
      <c r="AT35" s="196" t="str" cm="1">
        <f t="array" ref="AT35">IF($B35="","",INDEX(SEAOptionScores_Trans,$B35+MATCH(AT$7,Stages,0)-1,MATCH(AT$6,SEACats,0))-100)</f>
        <v/>
      </c>
      <c r="AU35" s="196" t="str" cm="1">
        <f t="array" ref="AU35">IF($B35="","",INDEX(SEAOptionScores_Trans,$B35+MATCH(AU$7,Stages,0)-1,MATCH(AT$6,SEACats,0))-100)</f>
        <v/>
      </c>
      <c r="AV35" s="197" t="str">
        <f t="shared" si="14"/>
        <v/>
      </c>
      <c r="AW35" s="196" t="str" cm="1">
        <f t="array" ref="AW35">IF($B35="","",INDEX(SEAOptionScores_Trans,$B35+MATCH(AW$7,Stages,0)-1,MATCH(AW$6,SEACats,0))-100)</f>
        <v/>
      </c>
      <c r="AX35" s="196" t="str" cm="1">
        <f t="array" ref="AX35">IF($B35="","",INDEX(SEAOptionScores_Trans,$B35+MATCH(AX$7,Stages,0)-1,MATCH(AW$6,SEACats,0))-100)</f>
        <v/>
      </c>
      <c r="AY35" s="197" t="str">
        <f t="shared" si="15"/>
        <v/>
      </c>
      <c r="AZ35" s="196" t="str" cm="1">
        <f t="array" ref="AZ35">IF($B35="","",INDEX(SEAOptionScores_Trans,$B35+MATCH(AZ$7,Stages,0)-1,MATCH(AZ$6,SEACats,0))-100)</f>
        <v/>
      </c>
      <c r="BA35" s="196" t="str" cm="1">
        <f t="array" ref="BA35">IF($B35="","",INDEX(SEAOptionScores_Trans,$B35+MATCH(BA$7,Stages,0)-1,MATCH(AZ$6,SEACats,0))-100)</f>
        <v/>
      </c>
      <c r="BB35" s="197" t="str">
        <f t="shared" si="16"/>
        <v/>
      </c>
      <c r="BD35" s="156" t="str" cm="1">
        <f t="array" ref="BD35">INDEX(NegEffects_SEA,$A35,MATCH(BD$6,$D$6:$BB$6,0)+2)</f>
        <v/>
      </c>
      <c r="BE35" s="156" t="str" cm="1">
        <f t="array" ref="BE35">INDEX(NegEffects_SEA,$A35,MATCH(BE$6,$D$6:$BB$6,0)+2)</f>
        <v/>
      </c>
      <c r="BF35" s="156" t="str" cm="1">
        <f t="array" ref="BF35">INDEX(NegEffects_SEA,$A35,MATCH(BF$6,$D$6:$BB$6,0)+2)</f>
        <v/>
      </c>
      <c r="BG35" s="156" t="str" cm="1">
        <f t="array" ref="BG35">INDEX(NegEffects_SEA,$A35,MATCH(BG$6,$D$6:$BB$6,0)+2)</f>
        <v/>
      </c>
      <c r="BH35" s="156" t="str" cm="1">
        <f t="array" ref="BH35">INDEX(NegEffects_SEA,$A35,MATCH(BH$6,$D$6:$BB$6,0)+2)</f>
        <v/>
      </c>
      <c r="BI35" s="156" t="str" cm="1">
        <f t="array" ref="BI35">INDEX(NegEffects_SEA,$A35,MATCH(BI$6,$D$6:$BB$6,0)+2)</f>
        <v/>
      </c>
      <c r="BJ35" s="156" t="str" cm="1">
        <f t="array" ref="BJ35">INDEX(NegEffects_SEA,$A35,MATCH(BJ$6,$D$6:$BB$6,0)+2)</f>
        <v/>
      </c>
      <c r="BK35" s="156" t="str" cm="1">
        <f t="array" ref="BK35">INDEX(NegEffects_SEA,$A35,MATCH(BK$6,$D$6:$BB$6,0)+2)</f>
        <v/>
      </c>
      <c r="BL35" s="156" t="str" cm="1">
        <f t="array" ref="BL35">INDEX(NegEffects_SEA,$A35,MATCH(BL$6,$D$6:$BB$6,0)+2)</f>
        <v/>
      </c>
      <c r="BM35" s="156" t="str" cm="1">
        <f t="array" ref="BM35">INDEX(NegEffects_SEA,$A35,MATCH(BM$6,$D$6:$BB$6,0)+2)</f>
        <v/>
      </c>
      <c r="BN35" s="156" t="str" cm="1">
        <f t="array" ref="BN35">INDEX(NegEffects_SEA,$A35,MATCH(BN$6,$D$6:$BB$6,0)+2)</f>
        <v/>
      </c>
      <c r="BO35" s="156" t="str" cm="1">
        <f t="array" ref="BO35">INDEX(NegEffects_SEA,$A35,MATCH(BO$6,$D$6:$BB$6,0)+2)</f>
        <v/>
      </c>
      <c r="BP35" s="156" t="str" cm="1">
        <f t="array" ref="BP35">INDEX(NegEffects_SEA,$A35,MATCH(BP$6,$D$6:$BB$6,0)+2)</f>
        <v/>
      </c>
      <c r="BQ35" s="156" t="str" cm="1">
        <f t="array" ref="BQ35">INDEX(NegEffects_SEA,$A35,MATCH(BQ$6,$D$6:$BB$6,0)+2)</f>
        <v/>
      </c>
      <c r="BR35" s="156" t="str" cm="1">
        <f t="array" ref="BR35">INDEX(NegEffects_SEA,$A35,MATCH(BR$6,$D$6:$BB$6,0)+2)</f>
        <v/>
      </c>
      <c r="BS35" s="156" t="str" cm="1">
        <f t="array" ref="BS35">INDEX(NegEffects_SEA,$A35,MATCH(BS$6,$D$6:$BB$6,0)+2)</f>
        <v/>
      </c>
      <c r="BT35" s="156" t="str" cm="1">
        <f t="array" ref="BT35">INDEX(NegEffects_SEA,$A35,MATCH(BT$6,$D$6:$BB$6,0)+2)</f>
        <v/>
      </c>
      <c r="BV35" s="194" t="str">
        <f t="shared" si="36"/>
        <v/>
      </c>
      <c r="BW35" s="194" t="str">
        <f t="shared" si="36"/>
        <v/>
      </c>
      <c r="BX35" s="194" t="str">
        <f t="shared" si="36"/>
        <v/>
      </c>
      <c r="BY35" s="194" t="str">
        <f t="shared" si="36"/>
        <v/>
      </c>
      <c r="CA35" s="196" t="str" cm="1">
        <f t="array" ref="CA35">IF($B35="","",INDEX(SEAOptionScores_Trans,$B35+MATCH(CA$7,Stages,0)-1,MATCH(CA$6,SEACats,0)))</f>
        <v/>
      </c>
      <c r="CB35" s="196" t="str" cm="1">
        <f t="array" ref="CB35">IF($B35="","",INDEX(SEAOptionScores_Trans,$B35+MATCH(CB$7,Stages,0)-1,MATCH(CA$6,SEACats,0)))</f>
        <v/>
      </c>
      <c r="CC35" s="197" t="str">
        <f t="shared" si="18"/>
        <v/>
      </c>
      <c r="CD35" s="196" t="str" cm="1">
        <f t="array" ref="CD35">IF($B35="","",INDEX(SEAOptionScores_Trans,$B35+MATCH(CD$7,Stages,0)-1,MATCH(CD$6,SEACats,0)))</f>
        <v/>
      </c>
      <c r="CE35" s="196" t="str" cm="1">
        <f t="array" ref="CE35">IF($B35="","",INDEX(SEAOptionScores_Trans,$B35+MATCH(CE$7,Stages,0)-1,MATCH(CD$6,SEACats,0)))</f>
        <v/>
      </c>
      <c r="CF35" s="197" t="str">
        <f t="shared" si="19"/>
        <v/>
      </c>
      <c r="CG35" s="196" t="str" cm="1">
        <f t="array" ref="CG35">IF($B35="","",INDEX(SEAOptionScores_Trans,$B35+MATCH(CG$7,Stages,0)-1,MATCH(CG$6,SEACats,0)))</f>
        <v/>
      </c>
      <c r="CH35" s="196" t="str" cm="1">
        <f t="array" ref="CH35">IF($B35="","",INDEX(SEAOptionScores_Trans,$B35+MATCH(CH$7,Stages,0)-1,MATCH(CG$6,SEACats,0)))</f>
        <v/>
      </c>
      <c r="CI35" s="197" t="str">
        <f t="shared" si="20"/>
        <v/>
      </c>
      <c r="CJ35" s="196" t="str" cm="1">
        <f t="array" ref="CJ35">IF($B35="","",INDEX(SEAOptionScores_Trans,$B35+MATCH(CJ$7,Stages,0)-1,MATCH(CJ$6,SEACats,0)))</f>
        <v/>
      </c>
      <c r="CK35" s="196" t="str" cm="1">
        <f t="array" ref="CK35">IF($B35="","",INDEX(SEAOptionScores_Trans,$B35+MATCH(CK$7,Stages,0)-1,MATCH(CJ$6,SEACats,0)))</f>
        <v/>
      </c>
      <c r="CL35" s="197" t="str">
        <f t="shared" si="21"/>
        <v/>
      </c>
      <c r="CM35" s="196" t="str" cm="1">
        <f t="array" ref="CM35">IF($B35="","",INDEX(SEAOptionScores_Trans,$B35+MATCH(CM$7,Stages,0)-1,MATCH(CM$6,SEACats,0)))</f>
        <v/>
      </c>
      <c r="CN35" s="196" t="str" cm="1">
        <f t="array" ref="CN35">IF($B35="","",INDEX(SEAOptionScores_Trans,$B35+MATCH(CN$7,Stages,0)-1,MATCH(CM$6,SEACats,0)))</f>
        <v/>
      </c>
      <c r="CO35" s="197" t="str">
        <f t="shared" si="22"/>
        <v/>
      </c>
      <c r="CP35" s="196" t="str" cm="1">
        <f t="array" ref="CP35">IF($B35="","",INDEX(SEAOptionScores_Trans,$B35+MATCH(CP$7,Stages,0)-1,MATCH(CP$6,SEACats,0)))</f>
        <v/>
      </c>
      <c r="CQ35" s="196" t="str" cm="1">
        <f t="array" ref="CQ35">IF($B35="","",INDEX(SEAOptionScores_Trans,$B35+MATCH(CQ$7,Stages,0)-1,MATCH(CP$6,SEACats,0)))</f>
        <v/>
      </c>
      <c r="CR35" s="197" t="str">
        <f t="shared" si="23"/>
        <v/>
      </c>
      <c r="CS35" s="196" t="str" cm="1">
        <f t="array" ref="CS35">IF($B35="","",INDEX(SEAOptionScores_Trans,$B35+MATCH(CS$7,Stages,0)-1,MATCH(CS$6,SEACats,0)))</f>
        <v/>
      </c>
      <c r="CT35" s="196" t="str" cm="1">
        <f t="array" ref="CT35">IF($B35="","",INDEX(SEAOptionScores_Trans,$B35+MATCH(CT$7,Stages,0)-1,MATCH(CS$6,SEACats,0)))</f>
        <v/>
      </c>
      <c r="CU35" s="197" t="str">
        <f t="shared" si="24"/>
        <v/>
      </c>
      <c r="CV35" s="196" t="str" cm="1">
        <f t="array" ref="CV35">IF($B35="","",INDEX(SEAOptionScores_Trans,$B35+MATCH(CV$7,Stages,0)-1,MATCH(CV$6,SEACats,0)))</f>
        <v/>
      </c>
      <c r="CW35" s="196" t="str" cm="1">
        <f t="array" ref="CW35">IF($B35="","",INDEX(SEAOptionScores_Trans,$B35+MATCH(CW$7,Stages,0)-1,MATCH(CV$6,SEACats,0)))</f>
        <v/>
      </c>
      <c r="CX35" s="197" t="str">
        <f t="shared" si="25"/>
        <v/>
      </c>
      <c r="CY35" s="196" t="str" cm="1">
        <f t="array" ref="CY35">IF($B35="","",INDEX(SEAOptionScores_Trans,$B35+MATCH(CY$7,Stages,0)-1,MATCH(CY$6,SEACats,0)))</f>
        <v/>
      </c>
      <c r="CZ35" s="196" t="str" cm="1">
        <f t="array" ref="CZ35">IF($B35="","",INDEX(SEAOptionScores_Trans,$B35+MATCH(CZ$7,Stages,0)-1,MATCH(CY$6,SEACats,0)))</f>
        <v/>
      </c>
      <c r="DA35" s="197" t="str">
        <f t="shared" si="26"/>
        <v/>
      </c>
      <c r="DB35" s="196" t="str" cm="1">
        <f t="array" ref="DB35">IF($B35="","",INDEX(SEAOptionScores_Trans,$B35+MATCH(DB$7,Stages,0)-1,MATCH(DB$6,SEACats,0)))</f>
        <v/>
      </c>
      <c r="DC35" s="196" t="str" cm="1">
        <f t="array" ref="DC35">IF($B35="","",INDEX(SEAOptionScores_Trans,$B35+MATCH(DC$7,Stages,0)-1,MATCH(DB$6,SEACats,0)))</f>
        <v/>
      </c>
      <c r="DD35" s="197" t="str">
        <f t="shared" si="27"/>
        <v/>
      </c>
      <c r="DE35" s="196" t="str" cm="1">
        <f t="array" ref="DE35">IF($B35="","",INDEX(SEAOptionScores_Trans,$B35+MATCH(DE$7,Stages,0)-1,MATCH(DE$6,SEACats,0)))</f>
        <v/>
      </c>
      <c r="DF35" s="196" t="str" cm="1">
        <f t="array" ref="DF35">IF($B35="","",INDEX(SEAOptionScores_Trans,$B35+MATCH(DF$7,Stages,0)-1,MATCH(DE$6,SEACats,0)))</f>
        <v/>
      </c>
      <c r="DG35" s="197" t="str">
        <f t="shared" si="28"/>
        <v/>
      </c>
      <c r="DH35" s="196" t="str" cm="1">
        <f t="array" ref="DH35">IF($B35="","",INDEX(SEAOptionScores_Trans,$B35+MATCH(DH$7,Stages,0)-1,MATCH(DH$6,SEACats,0)))</f>
        <v/>
      </c>
      <c r="DI35" s="196" t="str" cm="1">
        <f t="array" ref="DI35">IF($B35="","",INDEX(SEAOptionScores_Trans,$B35+MATCH(DI$7,Stages,0)-1,MATCH(DH$6,SEACats,0)))</f>
        <v/>
      </c>
      <c r="DJ35" s="197" t="str">
        <f t="shared" si="29"/>
        <v/>
      </c>
      <c r="DK35" s="196" t="str" cm="1">
        <f t="array" ref="DK35">IF($B35="","",INDEX(SEAOptionScores_Trans,$B35+MATCH(DK$7,Stages,0)-1,MATCH(DK$6,SEACats,0)))</f>
        <v/>
      </c>
      <c r="DL35" s="196" t="str" cm="1">
        <f t="array" ref="DL35">IF($B35="","",INDEX(SEAOptionScores_Trans,$B35+MATCH(DL$7,Stages,0)-1,MATCH(DK$6,SEACats,0)))</f>
        <v/>
      </c>
      <c r="DM35" s="197" t="str">
        <f t="shared" si="30"/>
        <v/>
      </c>
      <c r="DN35" s="196" t="str" cm="1">
        <f t="array" ref="DN35">IF($B35="","",INDEX(SEAOptionScores_Trans,$B35+MATCH(DN$7,Stages,0)-1,MATCH(DN$6,SEACats,0)))</f>
        <v/>
      </c>
      <c r="DO35" s="196" t="str" cm="1">
        <f t="array" ref="DO35">IF($B35="","",INDEX(SEAOptionScores_Trans,$B35+MATCH(DO$7,Stages,0)-1,MATCH(DN$6,SEACats,0)))</f>
        <v/>
      </c>
      <c r="DP35" s="197" t="str">
        <f t="shared" si="31"/>
        <v/>
      </c>
      <c r="DQ35" s="196" t="str" cm="1">
        <f t="array" ref="DQ35">IF($B35="","",INDEX(SEAOptionScores_Trans,$B35+MATCH(DQ$7,Stages,0)-1,MATCH(DQ$6,SEACats,0)))</f>
        <v/>
      </c>
      <c r="DR35" s="196" t="str" cm="1">
        <f t="array" ref="DR35">IF($B35="","",INDEX(SEAOptionScores_Trans,$B35+MATCH(DR$7,Stages,0)-1,MATCH(DQ$6,SEACats,0)))</f>
        <v/>
      </c>
      <c r="DS35" s="197" t="str">
        <f t="shared" si="32"/>
        <v/>
      </c>
      <c r="DT35" s="196" t="str" cm="1">
        <f t="array" ref="DT35">IF($B35="","",INDEX(SEAOptionScores_Trans,$B35+MATCH(DT$7,Stages,0)-1,MATCH(DT$6,SEACats,0)))</f>
        <v/>
      </c>
      <c r="DU35" s="196" t="str" cm="1">
        <f t="array" ref="DU35">IF($B35="","",INDEX(SEAOptionScores_Trans,$B35+MATCH(DU$7,Stages,0)-1,MATCH(DT$6,SEACats,0)))</f>
        <v/>
      </c>
      <c r="DV35" s="197" t="str">
        <f t="shared" si="33"/>
        <v/>
      </c>
      <c r="DW35" s="196" t="str" cm="1">
        <f t="array" ref="DW35">IF($B35="","",INDEX(SEAOptionScores_Trans,$B35+MATCH(DW$7,Stages,0)-1,MATCH(DW$6,SEACats,0)))</f>
        <v/>
      </c>
      <c r="DX35" s="196" t="str" cm="1">
        <f t="array" ref="DX35">IF($B35="","",INDEX(SEAOptionScores_Trans,$B35+MATCH(DX$7,Stages,0)-1,MATCH(DW$6,SEACats,0)))</f>
        <v/>
      </c>
      <c r="DY35" s="197" t="str">
        <f t="shared" si="34"/>
        <v/>
      </c>
      <c r="EA35" s="156" t="str" cm="1">
        <f t="array" ref="EA35">INDEX(PosEffects_SEA,$A35,MATCH(EA$6,$D$6:$BB$6,0)+2)</f>
        <v/>
      </c>
      <c r="EB35" s="156" t="str" cm="1">
        <f t="array" ref="EB35">INDEX(PosEffects_SEA,$A35,MATCH(EB$6,$D$6:$BB$6,0)+2)</f>
        <v/>
      </c>
      <c r="EC35" s="156" t="str" cm="1">
        <f t="array" ref="EC35">INDEX(PosEffects_SEA,$A35,MATCH(EC$6,$D$6:$BB$6,0)+2)</f>
        <v/>
      </c>
      <c r="ED35" s="156" t="str" cm="1">
        <f t="array" ref="ED35">INDEX(PosEffects_SEA,$A35,MATCH(ED$6,$D$6:$BB$6,0)+2)</f>
        <v/>
      </c>
      <c r="EE35" s="156" t="str" cm="1">
        <f t="array" ref="EE35">INDEX(PosEffects_SEA,$A35,MATCH(EE$6,$D$6:$BB$6,0)+2)</f>
        <v/>
      </c>
      <c r="EF35" s="156" t="str" cm="1">
        <f t="array" ref="EF35">INDEX(PosEffects_SEA,$A35,MATCH(EF$6,$D$6:$BB$6,0)+2)</f>
        <v/>
      </c>
      <c r="EG35" s="156" t="str" cm="1">
        <f t="array" ref="EG35">INDEX(PosEffects_SEA,$A35,MATCH(EG$6,$D$6:$BB$6,0)+2)</f>
        <v/>
      </c>
      <c r="EH35" s="156" t="str" cm="1">
        <f t="array" ref="EH35">INDEX(PosEffects_SEA,$A35,MATCH(EH$6,$D$6:$BB$6,0)+2)</f>
        <v/>
      </c>
      <c r="EI35" s="156" t="str" cm="1">
        <f t="array" ref="EI35">INDEX(PosEffects_SEA,$A35,MATCH(EI$6,$D$6:$BB$6,0)+2)</f>
        <v/>
      </c>
      <c r="EJ35" s="156" t="str" cm="1">
        <f t="array" ref="EJ35">INDEX(PosEffects_SEA,$A35,MATCH(EJ$6,$D$6:$BB$6,0)+2)</f>
        <v/>
      </c>
      <c r="EK35" s="156" t="str" cm="1">
        <f t="array" ref="EK35">INDEX(PosEffects_SEA,$A35,MATCH(EK$6,$D$6:$BB$6,0)+2)</f>
        <v/>
      </c>
      <c r="EL35" s="156" t="str" cm="1">
        <f t="array" ref="EL35">INDEX(PosEffects_SEA,$A35,MATCH(EL$6,$D$6:$BB$6,0)+2)</f>
        <v/>
      </c>
      <c r="EM35" s="156" t="str" cm="1">
        <f t="array" ref="EM35">INDEX(PosEffects_SEA,$A35,MATCH(EM$6,$D$6:$BB$6,0)+2)</f>
        <v/>
      </c>
      <c r="EN35" s="156" t="str" cm="1">
        <f t="array" ref="EN35">INDEX(PosEffects_SEA,$A35,MATCH(EN$6,$D$6:$BB$6,0)+2)</f>
        <v/>
      </c>
      <c r="EO35" s="156" t="str" cm="1">
        <f t="array" ref="EO35">INDEX(PosEffects_SEA,$A35,MATCH(EO$6,$D$6:$BB$6,0)+2)</f>
        <v/>
      </c>
      <c r="EP35" s="156" t="str" cm="1">
        <f t="array" ref="EP35">INDEX(PosEffects_SEA,$A35,MATCH(EP$6,$D$6:$BB$6,0)+2)</f>
        <v/>
      </c>
      <c r="EQ35" s="156" t="str" cm="1">
        <f t="array" ref="EQ35">INDEX(PosEffects_SEA,$A35,MATCH(EQ$6,$D$6:$BB$6,0)+2)</f>
        <v/>
      </c>
      <c r="ES35" s="194" t="str">
        <f t="shared" si="37"/>
        <v/>
      </c>
      <c r="ET35" s="194" t="str">
        <f t="shared" si="37"/>
        <v/>
      </c>
      <c r="EU35" s="194" t="str">
        <f t="shared" si="37"/>
        <v/>
      </c>
      <c r="EV35" s="194" t="str">
        <f t="shared" si="37"/>
        <v/>
      </c>
    </row>
    <row r="36" spans="1:152" x14ac:dyDescent="0.25">
      <c r="A36" s="68">
        <v>29</v>
      </c>
      <c r="B36" s="271" t="str" cm="1">
        <f t="array" ref="B36">IF(A36&gt;NOptions_SEA,"",4*(A36-1)+1)</f>
        <v/>
      </c>
      <c r="C36" s="249" t="str" cm="1">
        <f t="array" ref="C36">IF($B36="","",INDEX(Options_SEA,$B36))</f>
        <v/>
      </c>
      <c r="D36" s="196" t="str" cm="1">
        <f t="array" ref="D36">IF($B36="","",INDEX(SEAOptionScores_Trans,$B36+MATCH(D$7,Stages,0)-1,MATCH(D$6,SEACats,0))-100)</f>
        <v/>
      </c>
      <c r="E36" s="196" t="str" cm="1">
        <f t="array" ref="E36">IF($B36="","",INDEX(SEAOptionScores_Trans,$B36+MATCH(E$7,Stages,0)-1,MATCH(D$6,SEACats,0))-100)</f>
        <v/>
      </c>
      <c r="F36" s="197" t="str">
        <f t="shared" si="0"/>
        <v/>
      </c>
      <c r="G36" s="196" t="str" cm="1">
        <f t="array" ref="G36">IF($B36="","",INDEX(SEAOptionScores_Trans,$B36+MATCH(G$7,Stages,0)-1,MATCH(G$6,SEACats,0))-100)</f>
        <v/>
      </c>
      <c r="H36" s="196" t="str" cm="1">
        <f t="array" ref="H36">IF($B36="","",INDEX(SEAOptionScores_Trans,$B36+MATCH(H$7,Stages,0)-1,MATCH(G$6,SEACats,0))-100)</f>
        <v/>
      </c>
      <c r="I36" s="197" t="str">
        <f t="shared" si="1"/>
        <v/>
      </c>
      <c r="J36" s="196" t="str" cm="1">
        <f t="array" ref="J36">IF($B36="","",INDEX(SEAOptionScores_Trans,$B36+MATCH(J$7,Stages,0)-1,MATCH(J$6,SEACats,0))-100)</f>
        <v/>
      </c>
      <c r="K36" s="196" t="str" cm="1">
        <f t="array" ref="K36">IF($B36="","",INDEX(SEAOptionScores_Trans,$B36+MATCH(K$7,Stages,0)-1,MATCH(J$6,SEACats,0))-100)</f>
        <v/>
      </c>
      <c r="L36" s="197" t="str">
        <f t="shared" si="2"/>
        <v/>
      </c>
      <c r="M36" s="196" t="str" cm="1">
        <f t="array" ref="M36">IF($B36="","",INDEX(SEAOptionScores_Trans,$B36+MATCH(M$7,Stages,0)-1,MATCH(M$6,SEACats,0))-100)</f>
        <v/>
      </c>
      <c r="N36" s="196" t="str" cm="1">
        <f t="array" ref="N36">IF($B36="","",INDEX(SEAOptionScores_Trans,$B36+MATCH(N$7,Stages,0)-1,MATCH(M$6,SEACats,0))-100)</f>
        <v/>
      </c>
      <c r="O36" s="197" t="str">
        <f t="shared" si="3"/>
        <v/>
      </c>
      <c r="P36" s="196" t="str" cm="1">
        <f t="array" ref="P36">IF($B36="","",INDEX(SEAOptionScores_Trans,$B36+MATCH(P$7,Stages,0)-1,MATCH(P$6,SEACats,0))-100)</f>
        <v/>
      </c>
      <c r="Q36" s="196" t="str" cm="1">
        <f t="array" ref="Q36">IF($B36="","",INDEX(SEAOptionScores_Trans,$B36+MATCH(Q$7,Stages,0)-1,MATCH(P$6,SEACats,0))-100)</f>
        <v/>
      </c>
      <c r="R36" s="197" t="str">
        <f t="shared" si="4"/>
        <v/>
      </c>
      <c r="S36" s="196" t="str" cm="1">
        <f t="array" ref="S36">IF($B36="","",INDEX(SEAOptionScores_Trans,$B36+MATCH(S$7,Stages,0)-1,MATCH(S$6,SEACats,0))-100)</f>
        <v/>
      </c>
      <c r="T36" s="196" t="str" cm="1">
        <f t="array" ref="T36">IF($B36="","",INDEX(SEAOptionScores_Trans,$B36+MATCH(T$7,Stages,0)-1,MATCH(S$6,SEACats,0))-100)</f>
        <v/>
      </c>
      <c r="U36" s="197" t="str">
        <f t="shared" si="5"/>
        <v/>
      </c>
      <c r="V36" s="196" t="str" cm="1">
        <f t="array" ref="V36">IF($B36="","",INDEX(SEAOptionScores_Trans,$B36+MATCH(V$7,Stages,0)-1,MATCH(V$6,SEACats,0))-100)</f>
        <v/>
      </c>
      <c r="W36" s="196" t="str" cm="1">
        <f t="array" ref="W36">IF($B36="","",INDEX(SEAOptionScores_Trans,$B36+MATCH(W$7,Stages,0)-1,MATCH(V$6,SEACats,0))-100)</f>
        <v/>
      </c>
      <c r="X36" s="197" t="str">
        <f t="shared" si="6"/>
        <v/>
      </c>
      <c r="Y36" s="196" t="str" cm="1">
        <f t="array" ref="Y36">IF($B36="","",INDEX(SEAOptionScores_Trans,$B36+MATCH(Y$7,Stages,0)-1,MATCH(Y$6,SEACats,0))-100)</f>
        <v/>
      </c>
      <c r="Z36" s="196" t="str" cm="1">
        <f t="array" ref="Z36">IF($B36="","",INDEX(SEAOptionScores_Trans,$B36+MATCH(Z$7,Stages,0)-1,MATCH(Y$6,SEACats,0))-100)</f>
        <v/>
      </c>
      <c r="AA36" s="197" t="str">
        <f t="shared" si="7"/>
        <v/>
      </c>
      <c r="AB36" s="196" t="str" cm="1">
        <f t="array" ref="AB36">IF($B36="","",INDEX(SEAOptionScores_Trans,$B36+MATCH(AB$7,Stages,0)-1,MATCH(AB$6,SEACats,0))-100)</f>
        <v/>
      </c>
      <c r="AC36" s="196" t="str" cm="1">
        <f t="array" ref="AC36">IF($B36="","",INDEX(SEAOptionScores_Trans,$B36+MATCH(AC$7,Stages,0)-1,MATCH(AB$6,SEACats,0))-100)</f>
        <v/>
      </c>
      <c r="AD36" s="197" t="str">
        <f t="shared" si="8"/>
        <v/>
      </c>
      <c r="AE36" s="196" t="str" cm="1">
        <f t="array" ref="AE36">IF($B36="","",INDEX(SEAOptionScores_Trans,$B36+MATCH(AE$7,Stages,0)-1,MATCH(AE$6,SEACats,0))-100)</f>
        <v/>
      </c>
      <c r="AF36" s="196" t="str" cm="1">
        <f t="array" ref="AF36">IF($B36="","",INDEX(SEAOptionScores_Trans,$B36+MATCH(AF$7,Stages,0)-1,MATCH(AE$6,SEACats,0))-100)</f>
        <v/>
      </c>
      <c r="AG36" s="197" t="str">
        <f t="shared" si="9"/>
        <v/>
      </c>
      <c r="AH36" s="196" t="str" cm="1">
        <f t="array" ref="AH36">IF($B36="","",INDEX(SEAOptionScores_Trans,$B36+MATCH(AH$7,Stages,0)-1,MATCH(AH$6,SEACats,0))-100)</f>
        <v/>
      </c>
      <c r="AI36" s="196" t="str" cm="1">
        <f t="array" ref="AI36">IF($B36="","",INDEX(SEAOptionScores_Trans,$B36+MATCH(AI$7,Stages,0)-1,MATCH(AH$6,SEACats,0))-100)</f>
        <v/>
      </c>
      <c r="AJ36" s="197" t="str">
        <f t="shared" si="10"/>
        <v/>
      </c>
      <c r="AK36" s="196" t="str" cm="1">
        <f t="array" ref="AK36">IF($B36="","",INDEX(SEAOptionScores_Trans,$B36+MATCH(AK$7,Stages,0)-1,MATCH(AK$6,SEACats,0))-100)</f>
        <v/>
      </c>
      <c r="AL36" s="196" t="str" cm="1">
        <f t="array" ref="AL36">IF($B36="","",INDEX(SEAOptionScores_Trans,$B36+MATCH(AL$7,Stages,0)-1,MATCH(AK$6,SEACats,0))-100)</f>
        <v/>
      </c>
      <c r="AM36" s="197" t="str">
        <f t="shared" si="11"/>
        <v/>
      </c>
      <c r="AN36" s="196" t="str" cm="1">
        <f t="array" ref="AN36">IF($B36="","",INDEX(SEAOptionScores_Trans,$B36+MATCH(AN$7,Stages,0)-1,MATCH(AN$6,SEACats,0))-100)</f>
        <v/>
      </c>
      <c r="AO36" s="196" t="str" cm="1">
        <f t="array" ref="AO36">IF($B36="","",INDEX(SEAOptionScores_Trans,$B36+MATCH(AO$7,Stages,0)-1,MATCH(AN$6,SEACats,0))-100)</f>
        <v/>
      </c>
      <c r="AP36" s="197" t="str">
        <f t="shared" si="12"/>
        <v/>
      </c>
      <c r="AQ36" s="196" t="str" cm="1">
        <f t="array" ref="AQ36">IF($B36="","",INDEX(SEAOptionScores_Trans,$B36+MATCH(AQ$7,Stages,0)-1,MATCH(AQ$6,SEACats,0))-100)</f>
        <v/>
      </c>
      <c r="AR36" s="196" t="str" cm="1">
        <f t="array" ref="AR36">IF($B36="","",INDEX(SEAOptionScores_Trans,$B36+MATCH(AR$7,Stages,0)-1,MATCH(AQ$6,SEACats,0))-100)</f>
        <v/>
      </c>
      <c r="AS36" s="197" t="str">
        <f t="shared" si="13"/>
        <v/>
      </c>
      <c r="AT36" s="196" t="str" cm="1">
        <f t="array" ref="AT36">IF($B36="","",INDEX(SEAOptionScores_Trans,$B36+MATCH(AT$7,Stages,0)-1,MATCH(AT$6,SEACats,0))-100)</f>
        <v/>
      </c>
      <c r="AU36" s="196" t="str" cm="1">
        <f t="array" ref="AU36">IF($B36="","",INDEX(SEAOptionScores_Trans,$B36+MATCH(AU$7,Stages,0)-1,MATCH(AT$6,SEACats,0))-100)</f>
        <v/>
      </c>
      <c r="AV36" s="197" t="str">
        <f t="shared" si="14"/>
        <v/>
      </c>
      <c r="AW36" s="196" t="str" cm="1">
        <f t="array" ref="AW36">IF($B36="","",INDEX(SEAOptionScores_Trans,$B36+MATCH(AW$7,Stages,0)-1,MATCH(AW$6,SEACats,0))-100)</f>
        <v/>
      </c>
      <c r="AX36" s="196" t="str" cm="1">
        <f t="array" ref="AX36">IF($B36="","",INDEX(SEAOptionScores_Trans,$B36+MATCH(AX$7,Stages,0)-1,MATCH(AW$6,SEACats,0))-100)</f>
        <v/>
      </c>
      <c r="AY36" s="197" t="str">
        <f t="shared" si="15"/>
        <v/>
      </c>
      <c r="AZ36" s="196" t="str" cm="1">
        <f t="array" ref="AZ36">IF($B36="","",INDEX(SEAOptionScores_Trans,$B36+MATCH(AZ$7,Stages,0)-1,MATCH(AZ$6,SEACats,0))-100)</f>
        <v/>
      </c>
      <c r="BA36" s="196" t="str" cm="1">
        <f t="array" ref="BA36">IF($B36="","",INDEX(SEAOptionScores_Trans,$B36+MATCH(BA$7,Stages,0)-1,MATCH(AZ$6,SEACats,0))-100)</f>
        <v/>
      </c>
      <c r="BB36" s="197" t="str">
        <f t="shared" si="16"/>
        <v/>
      </c>
      <c r="BD36" s="156" t="str" cm="1">
        <f t="array" ref="BD36">INDEX(NegEffects_SEA,$A36,MATCH(BD$6,$D$6:$BB$6,0)+2)</f>
        <v/>
      </c>
      <c r="BE36" s="156" t="str" cm="1">
        <f t="array" ref="BE36">INDEX(NegEffects_SEA,$A36,MATCH(BE$6,$D$6:$BB$6,0)+2)</f>
        <v/>
      </c>
      <c r="BF36" s="156" t="str" cm="1">
        <f t="array" ref="BF36">INDEX(NegEffects_SEA,$A36,MATCH(BF$6,$D$6:$BB$6,0)+2)</f>
        <v/>
      </c>
      <c r="BG36" s="156" t="str" cm="1">
        <f t="array" ref="BG36">INDEX(NegEffects_SEA,$A36,MATCH(BG$6,$D$6:$BB$6,0)+2)</f>
        <v/>
      </c>
      <c r="BH36" s="156" t="str" cm="1">
        <f t="array" ref="BH36">INDEX(NegEffects_SEA,$A36,MATCH(BH$6,$D$6:$BB$6,0)+2)</f>
        <v/>
      </c>
      <c r="BI36" s="156" t="str" cm="1">
        <f t="array" ref="BI36">INDEX(NegEffects_SEA,$A36,MATCH(BI$6,$D$6:$BB$6,0)+2)</f>
        <v/>
      </c>
      <c r="BJ36" s="156" t="str" cm="1">
        <f t="array" ref="BJ36">INDEX(NegEffects_SEA,$A36,MATCH(BJ$6,$D$6:$BB$6,0)+2)</f>
        <v/>
      </c>
      <c r="BK36" s="156" t="str" cm="1">
        <f t="array" ref="BK36">INDEX(NegEffects_SEA,$A36,MATCH(BK$6,$D$6:$BB$6,0)+2)</f>
        <v/>
      </c>
      <c r="BL36" s="156" t="str" cm="1">
        <f t="array" ref="BL36">INDEX(NegEffects_SEA,$A36,MATCH(BL$6,$D$6:$BB$6,0)+2)</f>
        <v/>
      </c>
      <c r="BM36" s="156" t="str" cm="1">
        <f t="array" ref="BM36">INDEX(NegEffects_SEA,$A36,MATCH(BM$6,$D$6:$BB$6,0)+2)</f>
        <v/>
      </c>
      <c r="BN36" s="156" t="str" cm="1">
        <f t="array" ref="BN36">INDEX(NegEffects_SEA,$A36,MATCH(BN$6,$D$6:$BB$6,0)+2)</f>
        <v/>
      </c>
      <c r="BO36" s="156" t="str" cm="1">
        <f t="array" ref="BO36">INDEX(NegEffects_SEA,$A36,MATCH(BO$6,$D$6:$BB$6,0)+2)</f>
        <v/>
      </c>
      <c r="BP36" s="156" t="str" cm="1">
        <f t="array" ref="BP36">INDEX(NegEffects_SEA,$A36,MATCH(BP$6,$D$6:$BB$6,0)+2)</f>
        <v/>
      </c>
      <c r="BQ36" s="156" t="str" cm="1">
        <f t="array" ref="BQ36">INDEX(NegEffects_SEA,$A36,MATCH(BQ$6,$D$6:$BB$6,0)+2)</f>
        <v/>
      </c>
      <c r="BR36" s="156" t="str" cm="1">
        <f t="array" ref="BR36">INDEX(NegEffects_SEA,$A36,MATCH(BR$6,$D$6:$BB$6,0)+2)</f>
        <v/>
      </c>
      <c r="BS36" s="156" t="str" cm="1">
        <f t="array" ref="BS36">INDEX(NegEffects_SEA,$A36,MATCH(BS$6,$D$6:$BB$6,0)+2)</f>
        <v/>
      </c>
      <c r="BT36" s="156" t="str" cm="1">
        <f t="array" ref="BT36">INDEX(NegEffects_SEA,$A36,MATCH(BT$6,$D$6:$BB$6,0)+2)</f>
        <v/>
      </c>
      <c r="BV36" s="194" t="str">
        <f t="shared" si="36"/>
        <v/>
      </c>
      <c r="BW36" s="194" t="str">
        <f t="shared" si="36"/>
        <v/>
      </c>
      <c r="BX36" s="194" t="str">
        <f t="shared" si="36"/>
        <v/>
      </c>
      <c r="BY36" s="194" t="str">
        <f t="shared" si="36"/>
        <v/>
      </c>
      <c r="CA36" s="196" t="str" cm="1">
        <f t="array" ref="CA36">IF($B36="","",INDEX(SEAOptionScores_Trans,$B36+MATCH(CA$7,Stages,0)-1,MATCH(CA$6,SEACats,0)))</f>
        <v/>
      </c>
      <c r="CB36" s="196" t="str" cm="1">
        <f t="array" ref="CB36">IF($B36="","",INDEX(SEAOptionScores_Trans,$B36+MATCH(CB$7,Stages,0)-1,MATCH(CA$6,SEACats,0)))</f>
        <v/>
      </c>
      <c r="CC36" s="197" t="str">
        <f t="shared" si="18"/>
        <v/>
      </c>
      <c r="CD36" s="196" t="str" cm="1">
        <f t="array" ref="CD36">IF($B36="","",INDEX(SEAOptionScores_Trans,$B36+MATCH(CD$7,Stages,0)-1,MATCH(CD$6,SEACats,0)))</f>
        <v/>
      </c>
      <c r="CE36" s="196" t="str" cm="1">
        <f t="array" ref="CE36">IF($B36="","",INDEX(SEAOptionScores_Trans,$B36+MATCH(CE$7,Stages,0)-1,MATCH(CD$6,SEACats,0)))</f>
        <v/>
      </c>
      <c r="CF36" s="197" t="str">
        <f t="shared" si="19"/>
        <v/>
      </c>
      <c r="CG36" s="196" t="str" cm="1">
        <f t="array" ref="CG36">IF($B36="","",INDEX(SEAOptionScores_Trans,$B36+MATCH(CG$7,Stages,0)-1,MATCH(CG$6,SEACats,0)))</f>
        <v/>
      </c>
      <c r="CH36" s="196" t="str" cm="1">
        <f t="array" ref="CH36">IF($B36="","",INDEX(SEAOptionScores_Trans,$B36+MATCH(CH$7,Stages,0)-1,MATCH(CG$6,SEACats,0)))</f>
        <v/>
      </c>
      <c r="CI36" s="197" t="str">
        <f t="shared" si="20"/>
        <v/>
      </c>
      <c r="CJ36" s="196" t="str" cm="1">
        <f t="array" ref="CJ36">IF($B36="","",INDEX(SEAOptionScores_Trans,$B36+MATCH(CJ$7,Stages,0)-1,MATCH(CJ$6,SEACats,0)))</f>
        <v/>
      </c>
      <c r="CK36" s="196" t="str" cm="1">
        <f t="array" ref="CK36">IF($B36="","",INDEX(SEAOptionScores_Trans,$B36+MATCH(CK$7,Stages,0)-1,MATCH(CJ$6,SEACats,0)))</f>
        <v/>
      </c>
      <c r="CL36" s="197" t="str">
        <f t="shared" si="21"/>
        <v/>
      </c>
      <c r="CM36" s="196" t="str" cm="1">
        <f t="array" ref="CM36">IF($B36="","",INDEX(SEAOptionScores_Trans,$B36+MATCH(CM$7,Stages,0)-1,MATCH(CM$6,SEACats,0)))</f>
        <v/>
      </c>
      <c r="CN36" s="196" t="str" cm="1">
        <f t="array" ref="CN36">IF($B36="","",INDEX(SEAOptionScores_Trans,$B36+MATCH(CN$7,Stages,0)-1,MATCH(CM$6,SEACats,0)))</f>
        <v/>
      </c>
      <c r="CO36" s="197" t="str">
        <f t="shared" si="22"/>
        <v/>
      </c>
      <c r="CP36" s="196" t="str" cm="1">
        <f t="array" ref="CP36">IF($B36="","",INDEX(SEAOptionScores_Trans,$B36+MATCH(CP$7,Stages,0)-1,MATCH(CP$6,SEACats,0)))</f>
        <v/>
      </c>
      <c r="CQ36" s="196" t="str" cm="1">
        <f t="array" ref="CQ36">IF($B36="","",INDEX(SEAOptionScores_Trans,$B36+MATCH(CQ$7,Stages,0)-1,MATCH(CP$6,SEACats,0)))</f>
        <v/>
      </c>
      <c r="CR36" s="197" t="str">
        <f t="shared" si="23"/>
        <v/>
      </c>
      <c r="CS36" s="196" t="str" cm="1">
        <f t="array" ref="CS36">IF($B36="","",INDEX(SEAOptionScores_Trans,$B36+MATCH(CS$7,Stages,0)-1,MATCH(CS$6,SEACats,0)))</f>
        <v/>
      </c>
      <c r="CT36" s="196" t="str" cm="1">
        <f t="array" ref="CT36">IF($B36="","",INDEX(SEAOptionScores_Trans,$B36+MATCH(CT$7,Stages,0)-1,MATCH(CS$6,SEACats,0)))</f>
        <v/>
      </c>
      <c r="CU36" s="197" t="str">
        <f t="shared" si="24"/>
        <v/>
      </c>
      <c r="CV36" s="196" t="str" cm="1">
        <f t="array" ref="CV36">IF($B36="","",INDEX(SEAOptionScores_Trans,$B36+MATCH(CV$7,Stages,0)-1,MATCH(CV$6,SEACats,0)))</f>
        <v/>
      </c>
      <c r="CW36" s="196" t="str" cm="1">
        <f t="array" ref="CW36">IF($B36="","",INDEX(SEAOptionScores_Trans,$B36+MATCH(CW$7,Stages,0)-1,MATCH(CV$6,SEACats,0)))</f>
        <v/>
      </c>
      <c r="CX36" s="197" t="str">
        <f t="shared" si="25"/>
        <v/>
      </c>
      <c r="CY36" s="196" t="str" cm="1">
        <f t="array" ref="CY36">IF($B36="","",INDEX(SEAOptionScores_Trans,$B36+MATCH(CY$7,Stages,0)-1,MATCH(CY$6,SEACats,0)))</f>
        <v/>
      </c>
      <c r="CZ36" s="196" t="str" cm="1">
        <f t="array" ref="CZ36">IF($B36="","",INDEX(SEAOptionScores_Trans,$B36+MATCH(CZ$7,Stages,0)-1,MATCH(CY$6,SEACats,0)))</f>
        <v/>
      </c>
      <c r="DA36" s="197" t="str">
        <f t="shared" si="26"/>
        <v/>
      </c>
      <c r="DB36" s="196" t="str" cm="1">
        <f t="array" ref="DB36">IF($B36="","",INDEX(SEAOptionScores_Trans,$B36+MATCH(DB$7,Stages,0)-1,MATCH(DB$6,SEACats,0)))</f>
        <v/>
      </c>
      <c r="DC36" s="196" t="str" cm="1">
        <f t="array" ref="DC36">IF($B36="","",INDEX(SEAOptionScores_Trans,$B36+MATCH(DC$7,Stages,0)-1,MATCH(DB$6,SEACats,0)))</f>
        <v/>
      </c>
      <c r="DD36" s="197" t="str">
        <f t="shared" si="27"/>
        <v/>
      </c>
      <c r="DE36" s="196" t="str" cm="1">
        <f t="array" ref="DE36">IF($B36="","",INDEX(SEAOptionScores_Trans,$B36+MATCH(DE$7,Stages,0)-1,MATCH(DE$6,SEACats,0)))</f>
        <v/>
      </c>
      <c r="DF36" s="196" t="str" cm="1">
        <f t="array" ref="DF36">IF($B36="","",INDEX(SEAOptionScores_Trans,$B36+MATCH(DF$7,Stages,0)-1,MATCH(DE$6,SEACats,0)))</f>
        <v/>
      </c>
      <c r="DG36" s="197" t="str">
        <f t="shared" si="28"/>
        <v/>
      </c>
      <c r="DH36" s="196" t="str" cm="1">
        <f t="array" ref="DH36">IF($B36="","",INDEX(SEAOptionScores_Trans,$B36+MATCH(DH$7,Stages,0)-1,MATCH(DH$6,SEACats,0)))</f>
        <v/>
      </c>
      <c r="DI36" s="196" t="str" cm="1">
        <f t="array" ref="DI36">IF($B36="","",INDEX(SEAOptionScores_Trans,$B36+MATCH(DI$7,Stages,0)-1,MATCH(DH$6,SEACats,0)))</f>
        <v/>
      </c>
      <c r="DJ36" s="197" t="str">
        <f t="shared" si="29"/>
        <v/>
      </c>
      <c r="DK36" s="196" t="str" cm="1">
        <f t="array" ref="DK36">IF($B36="","",INDEX(SEAOptionScores_Trans,$B36+MATCH(DK$7,Stages,0)-1,MATCH(DK$6,SEACats,0)))</f>
        <v/>
      </c>
      <c r="DL36" s="196" t="str" cm="1">
        <f t="array" ref="DL36">IF($B36="","",INDEX(SEAOptionScores_Trans,$B36+MATCH(DL$7,Stages,0)-1,MATCH(DK$6,SEACats,0)))</f>
        <v/>
      </c>
      <c r="DM36" s="197" t="str">
        <f t="shared" si="30"/>
        <v/>
      </c>
      <c r="DN36" s="196" t="str" cm="1">
        <f t="array" ref="DN36">IF($B36="","",INDEX(SEAOptionScores_Trans,$B36+MATCH(DN$7,Stages,0)-1,MATCH(DN$6,SEACats,0)))</f>
        <v/>
      </c>
      <c r="DO36" s="196" t="str" cm="1">
        <f t="array" ref="DO36">IF($B36="","",INDEX(SEAOptionScores_Trans,$B36+MATCH(DO$7,Stages,0)-1,MATCH(DN$6,SEACats,0)))</f>
        <v/>
      </c>
      <c r="DP36" s="197" t="str">
        <f t="shared" si="31"/>
        <v/>
      </c>
      <c r="DQ36" s="196" t="str" cm="1">
        <f t="array" ref="DQ36">IF($B36="","",INDEX(SEAOptionScores_Trans,$B36+MATCH(DQ$7,Stages,0)-1,MATCH(DQ$6,SEACats,0)))</f>
        <v/>
      </c>
      <c r="DR36" s="196" t="str" cm="1">
        <f t="array" ref="DR36">IF($B36="","",INDEX(SEAOptionScores_Trans,$B36+MATCH(DR$7,Stages,0)-1,MATCH(DQ$6,SEACats,0)))</f>
        <v/>
      </c>
      <c r="DS36" s="197" t="str">
        <f t="shared" si="32"/>
        <v/>
      </c>
      <c r="DT36" s="196" t="str" cm="1">
        <f t="array" ref="DT36">IF($B36="","",INDEX(SEAOptionScores_Trans,$B36+MATCH(DT$7,Stages,0)-1,MATCH(DT$6,SEACats,0)))</f>
        <v/>
      </c>
      <c r="DU36" s="196" t="str" cm="1">
        <f t="array" ref="DU36">IF($B36="","",INDEX(SEAOptionScores_Trans,$B36+MATCH(DU$7,Stages,0)-1,MATCH(DT$6,SEACats,0)))</f>
        <v/>
      </c>
      <c r="DV36" s="197" t="str">
        <f t="shared" si="33"/>
        <v/>
      </c>
      <c r="DW36" s="196" t="str" cm="1">
        <f t="array" ref="DW36">IF($B36="","",INDEX(SEAOptionScores_Trans,$B36+MATCH(DW$7,Stages,0)-1,MATCH(DW$6,SEACats,0)))</f>
        <v/>
      </c>
      <c r="DX36" s="196" t="str" cm="1">
        <f t="array" ref="DX36">IF($B36="","",INDEX(SEAOptionScores_Trans,$B36+MATCH(DX$7,Stages,0)-1,MATCH(DW$6,SEACats,0)))</f>
        <v/>
      </c>
      <c r="DY36" s="197" t="str">
        <f t="shared" si="34"/>
        <v/>
      </c>
      <c r="EA36" s="156" t="str" cm="1">
        <f t="array" ref="EA36">INDEX(PosEffects_SEA,$A36,MATCH(EA$6,$D$6:$BB$6,0)+2)</f>
        <v/>
      </c>
      <c r="EB36" s="156" t="str" cm="1">
        <f t="array" ref="EB36">INDEX(PosEffects_SEA,$A36,MATCH(EB$6,$D$6:$BB$6,0)+2)</f>
        <v/>
      </c>
      <c r="EC36" s="156" t="str" cm="1">
        <f t="array" ref="EC36">INDEX(PosEffects_SEA,$A36,MATCH(EC$6,$D$6:$BB$6,0)+2)</f>
        <v/>
      </c>
      <c r="ED36" s="156" t="str" cm="1">
        <f t="array" ref="ED36">INDEX(PosEffects_SEA,$A36,MATCH(ED$6,$D$6:$BB$6,0)+2)</f>
        <v/>
      </c>
      <c r="EE36" s="156" t="str" cm="1">
        <f t="array" ref="EE36">INDEX(PosEffects_SEA,$A36,MATCH(EE$6,$D$6:$BB$6,0)+2)</f>
        <v/>
      </c>
      <c r="EF36" s="156" t="str" cm="1">
        <f t="array" ref="EF36">INDEX(PosEffects_SEA,$A36,MATCH(EF$6,$D$6:$BB$6,0)+2)</f>
        <v/>
      </c>
      <c r="EG36" s="156" t="str" cm="1">
        <f t="array" ref="EG36">INDEX(PosEffects_SEA,$A36,MATCH(EG$6,$D$6:$BB$6,0)+2)</f>
        <v/>
      </c>
      <c r="EH36" s="156" t="str" cm="1">
        <f t="array" ref="EH36">INDEX(PosEffects_SEA,$A36,MATCH(EH$6,$D$6:$BB$6,0)+2)</f>
        <v/>
      </c>
      <c r="EI36" s="156" t="str" cm="1">
        <f t="array" ref="EI36">INDEX(PosEffects_SEA,$A36,MATCH(EI$6,$D$6:$BB$6,0)+2)</f>
        <v/>
      </c>
      <c r="EJ36" s="156" t="str" cm="1">
        <f t="array" ref="EJ36">INDEX(PosEffects_SEA,$A36,MATCH(EJ$6,$D$6:$BB$6,0)+2)</f>
        <v/>
      </c>
      <c r="EK36" s="156" t="str" cm="1">
        <f t="array" ref="EK36">INDEX(PosEffects_SEA,$A36,MATCH(EK$6,$D$6:$BB$6,0)+2)</f>
        <v/>
      </c>
      <c r="EL36" s="156" t="str" cm="1">
        <f t="array" ref="EL36">INDEX(PosEffects_SEA,$A36,MATCH(EL$6,$D$6:$BB$6,0)+2)</f>
        <v/>
      </c>
      <c r="EM36" s="156" t="str" cm="1">
        <f t="array" ref="EM36">INDEX(PosEffects_SEA,$A36,MATCH(EM$6,$D$6:$BB$6,0)+2)</f>
        <v/>
      </c>
      <c r="EN36" s="156" t="str" cm="1">
        <f t="array" ref="EN36">INDEX(PosEffects_SEA,$A36,MATCH(EN$6,$D$6:$BB$6,0)+2)</f>
        <v/>
      </c>
      <c r="EO36" s="156" t="str" cm="1">
        <f t="array" ref="EO36">INDEX(PosEffects_SEA,$A36,MATCH(EO$6,$D$6:$BB$6,0)+2)</f>
        <v/>
      </c>
      <c r="EP36" s="156" t="str" cm="1">
        <f t="array" ref="EP36">INDEX(PosEffects_SEA,$A36,MATCH(EP$6,$D$6:$BB$6,0)+2)</f>
        <v/>
      </c>
      <c r="EQ36" s="156" t="str" cm="1">
        <f t="array" ref="EQ36">INDEX(PosEffects_SEA,$A36,MATCH(EQ$6,$D$6:$BB$6,0)+2)</f>
        <v/>
      </c>
      <c r="ES36" s="194" t="str">
        <f t="shared" si="37"/>
        <v/>
      </c>
      <c r="ET36" s="194" t="str">
        <f t="shared" si="37"/>
        <v/>
      </c>
      <c r="EU36" s="194" t="str">
        <f t="shared" si="37"/>
        <v/>
      </c>
      <c r="EV36" s="194" t="str">
        <f t="shared" si="37"/>
        <v/>
      </c>
    </row>
    <row r="37" spans="1:152" x14ac:dyDescent="0.25">
      <c r="A37" s="68">
        <v>30</v>
      </c>
      <c r="B37" s="271" t="str" cm="1">
        <f t="array" ref="B37">IF(A37&gt;NOptions_SEA,"",4*(A37-1)+1)</f>
        <v/>
      </c>
      <c r="C37" s="249" t="str" cm="1">
        <f t="array" ref="C37">IF($B37="","",INDEX(Options_SEA,$B37))</f>
        <v/>
      </c>
      <c r="D37" s="196" t="str" cm="1">
        <f t="array" ref="D37">IF($B37="","",INDEX(SEAOptionScores_Trans,$B37+MATCH(D$7,Stages,0)-1,MATCH(D$6,SEACats,0))-100)</f>
        <v/>
      </c>
      <c r="E37" s="196" t="str" cm="1">
        <f t="array" ref="E37">IF($B37="","",INDEX(SEAOptionScores_Trans,$B37+MATCH(E$7,Stages,0)-1,MATCH(D$6,SEACats,0))-100)</f>
        <v/>
      </c>
      <c r="F37" s="197" t="str">
        <f t="shared" si="0"/>
        <v/>
      </c>
      <c r="G37" s="196" t="str" cm="1">
        <f t="array" ref="G37">IF($B37="","",INDEX(SEAOptionScores_Trans,$B37+MATCH(G$7,Stages,0)-1,MATCH(G$6,SEACats,0))-100)</f>
        <v/>
      </c>
      <c r="H37" s="196" t="str" cm="1">
        <f t="array" ref="H37">IF($B37="","",INDEX(SEAOptionScores_Trans,$B37+MATCH(H$7,Stages,0)-1,MATCH(G$6,SEACats,0))-100)</f>
        <v/>
      </c>
      <c r="I37" s="197" t="str">
        <f t="shared" si="1"/>
        <v/>
      </c>
      <c r="J37" s="196" t="str" cm="1">
        <f t="array" ref="J37">IF($B37="","",INDEX(SEAOptionScores_Trans,$B37+MATCH(J$7,Stages,0)-1,MATCH(J$6,SEACats,0))-100)</f>
        <v/>
      </c>
      <c r="K37" s="196" t="str" cm="1">
        <f t="array" ref="K37">IF($B37="","",INDEX(SEAOptionScores_Trans,$B37+MATCH(K$7,Stages,0)-1,MATCH(J$6,SEACats,0))-100)</f>
        <v/>
      </c>
      <c r="L37" s="197" t="str">
        <f t="shared" si="2"/>
        <v/>
      </c>
      <c r="M37" s="196" t="str" cm="1">
        <f t="array" ref="M37">IF($B37="","",INDEX(SEAOptionScores_Trans,$B37+MATCH(M$7,Stages,0)-1,MATCH(M$6,SEACats,0))-100)</f>
        <v/>
      </c>
      <c r="N37" s="196" t="str" cm="1">
        <f t="array" ref="N37">IF($B37="","",INDEX(SEAOptionScores_Trans,$B37+MATCH(N$7,Stages,0)-1,MATCH(M$6,SEACats,0))-100)</f>
        <v/>
      </c>
      <c r="O37" s="197" t="str">
        <f t="shared" si="3"/>
        <v/>
      </c>
      <c r="P37" s="196" t="str" cm="1">
        <f t="array" ref="P37">IF($B37="","",INDEX(SEAOptionScores_Trans,$B37+MATCH(P$7,Stages,0)-1,MATCH(P$6,SEACats,0))-100)</f>
        <v/>
      </c>
      <c r="Q37" s="196" t="str" cm="1">
        <f t="array" ref="Q37">IF($B37="","",INDEX(SEAOptionScores_Trans,$B37+MATCH(Q$7,Stages,0)-1,MATCH(P$6,SEACats,0))-100)</f>
        <v/>
      </c>
      <c r="R37" s="197" t="str">
        <f t="shared" si="4"/>
        <v/>
      </c>
      <c r="S37" s="196" t="str" cm="1">
        <f t="array" ref="S37">IF($B37="","",INDEX(SEAOptionScores_Trans,$B37+MATCH(S$7,Stages,0)-1,MATCH(S$6,SEACats,0))-100)</f>
        <v/>
      </c>
      <c r="T37" s="196" t="str" cm="1">
        <f t="array" ref="T37">IF($B37="","",INDEX(SEAOptionScores_Trans,$B37+MATCH(T$7,Stages,0)-1,MATCH(S$6,SEACats,0))-100)</f>
        <v/>
      </c>
      <c r="U37" s="197" t="str">
        <f t="shared" si="5"/>
        <v/>
      </c>
      <c r="V37" s="196" t="str" cm="1">
        <f t="array" ref="V37">IF($B37="","",INDEX(SEAOptionScores_Trans,$B37+MATCH(V$7,Stages,0)-1,MATCH(V$6,SEACats,0))-100)</f>
        <v/>
      </c>
      <c r="W37" s="196" t="str" cm="1">
        <f t="array" ref="W37">IF($B37="","",INDEX(SEAOptionScores_Trans,$B37+MATCH(W$7,Stages,0)-1,MATCH(V$6,SEACats,0))-100)</f>
        <v/>
      </c>
      <c r="X37" s="197" t="str">
        <f t="shared" si="6"/>
        <v/>
      </c>
      <c r="Y37" s="196" t="str" cm="1">
        <f t="array" ref="Y37">IF($B37="","",INDEX(SEAOptionScores_Trans,$B37+MATCH(Y$7,Stages,0)-1,MATCH(Y$6,SEACats,0))-100)</f>
        <v/>
      </c>
      <c r="Z37" s="196" t="str" cm="1">
        <f t="array" ref="Z37">IF($B37="","",INDEX(SEAOptionScores_Trans,$B37+MATCH(Z$7,Stages,0)-1,MATCH(Y$6,SEACats,0))-100)</f>
        <v/>
      </c>
      <c r="AA37" s="197" t="str">
        <f t="shared" si="7"/>
        <v/>
      </c>
      <c r="AB37" s="196" t="str" cm="1">
        <f t="array" ref="AB37">IF($B37="","",INDEX(SEAOptionScores_Trans,$B37+MATCH(AB$7,Stages,0)-1,MATCH(AB$6,SEACats,0))-100)</f>
        <v/>
      </c>
      <c r="AC37" s="196" t="str" cm="1">
        <f t="array" ref="AC37">IF($B37="","",INDEX(SEAOptionScores_Trans,$B37+MATCH(AC$7,Stages,0)-1,MATCH(AB$6,SEACats,0))-100)</f>
        <v/>
      </c>
      <c r="AD37" s="197" t="str">
        <f t="shared" si="8"/>
        <v/>
      </c>
      <c r="AE37" s="196" t="str" cm="1">
        <f t="array" ref="AE37">IF($B37="","",INDEX(SEAOptionScores_Trans,$B37+MATCH(AE$7,Stages,0)-1,MATCH(AE$6,SEACats,0))-100)</f>
        <v/>
      </c>
      <c r="AF37" s="196" t="str" cm="1">
        <f t="array" ref="AF37">IF($B37="","",INDEX(SEAOptionScores_Trans,$B37+MATCH(AF$7,Stages,0)-1,MATCH(AE$6,SEACats,0))-100)</f>
        <v/>
      </c>
      <c r="AG37" s="197" t="str">
        <f t="shared" si="9"/>
        <v/>
      </c>
      <c r="AH37" s="196" t="str" cm="1">
        <f t="array" ref="AH37">IF($B37="","",INDEX(SEAOptionScores_Trans,$B37+MATCH(AH$7,Stages,0)-1,MATCH(AH$6,SEACats,0))-100)</f>
        <v/>
      </c>
      <c r="AI37" s="196" t="str" cm="1">
        <f t="array" ref="AI37">IF($B37="","",INDEX(SEAOptionScores_Trans,$B37+MATCH(AI$7,Stages,0)-1,MATCH(AH$6,SEACats,0))-100)</f>
        <v/>
      </c>
      <c r="AJ37" s="197" t="str">
        <f t="shared" si="10"/>
        <v/>
      </c>
      <c r="AK37" s="196" t="str" cm="1">
        <f t="array" ref="AK37">IF($B37="","",INDEX(SEAOptionScores_Trans,$B37+MATCH(AK$7,Stages,0)-1,MATCH(AK$6,SEACats,0))-100)</f>
        <v/>
      </c>
      <c r="AL37" s="196" t="str" cm="1">
        <f t="array" ref="AL37">IF($B37="","",INDEX(SEAOptionScores_Trans,$B37+MATCH(AL$7,Stages,0)-1,MATCH(AK$6,SEACats,0))-100)</f>
        <v/>
      </c>
      <c r="AM37" s="197" t="str">
        <f t="shared" si="11"/>
        <v/>
      </c>
      <c r="AN37" s="196" t="str" cm="1">
        <f t="array" ref="AN37">IF($B37="","",INDEX(SEAOptionScores_Trans,$B37+MATCH(AN$7,Stages,0)-1,MATCH(AN$6,SEACats,0))-100)</f>
        <v/>
      </c>
      <c r="AO37" s="196" t="str" cm="1">
        <f t="array" ref="AO37">IF($B37="","",INDEX(SEAOptionScores_Trans,$B37+MATCH(AO$7,Stages,0)-1,MATCH(AN$6,SEACats,0))-100)</f>
        <v/>
      </c>
      <c r="AP37" s="197" t="str">
        <f t="shared" si="12"/>
        <v/>
      </c>
      <c r="AQ37" s="196" t="str" cm="1">
        <f t="array" ref="AQ37">IF($B37="","",INDEX(SEAOptionScores_Trans,$B37+MATCH(AQ$7,Stages,0)-1,MATCH(AQ$6,SEACats,0))-100)</f>
        <v/>
      </c>
      <c r="AR37" s="196" t="str" cm="1">
        <f t="array" ref="AR37">IF($B37="","",INDEX(SEAOptionScores_Trans,$B37+MATCH(AR$7,Stages,0)-1,MATCH(AQ$6,SEACats,0))-100)</f>
        <v/>
      </c>
      <c r="AS37" s="197" t="str">
        <f t="shared" si="13"/>
        <v/>
      </c>
      <c r="AT37" s="196" t="str" cm="1">
        <f t="array" ref="AT37">IF($B37="","",INDEX(SEAOptionScores_Trans,$B37+MATCH(AT$7,Stages,0)-1,MATCH(AT$6,SEACats,0))-100)</f>
        <v/>
      </c>
      <c r="AU37" s="196" t="str" cm="1">
        <f t="array" ref="AU37">IF($B37="","",INDEX(SEAOptionScores_Trans,$B37+MATCH(AU$7,Stages,0)-1,MATCH(AT$6,SEACats,0))-100)</f>
        <v/>
      </c>
      <c r="AV37" s="197" t="str">
        <f t="shared" si="14"/>
        <v/>
      </c>
      <c r="AW37" s="196" t="str" cm="1">
        <f t="array" ref="AW37">IF($B37="","",INDEX(SEAOptionScores_Trans,$B37+MATCH(AW$7,Stages,0)-1,MATCH(AW$6,SEACats,0))-100)</f>
        <v/>
      </c>
      <c r="AX37" s="196" t="str" cm="1">
        <f t="array" ref="AX37">IF($B37="","",INDEX(SEAOptionScores_Trans,$B37+MATCH(AX$7,Stages,0)-1,MATCH(AW$6,SEACats,0))-100)</f>
        <v/>
      </c>
      <c r="AY37" s="197" t="str">
        <f t="shared" si="15"/>
        <v/>
      </c>
      <c r="AZ37" s="196" t="str" cm="1">
        <f t="array" ref="AZ37">IF($B37="","",INDEX(SEAOptionScores_Trans,$B37+MATCH(AZ$7,Stages,0)-1,MATCH(AZ$6,SEACats,0))-100)</f>
        <v/>
      </c>
      <c r="BA37" s="196" t="str" cm="1">
        <f t="array" ref="BA37">IF($B37="","",INDEX(SEAOptionScores_Trans,$B37+MATCH(BA$7,Stages,0)-1,MATCH(AZ$6,SEACats,0))-100)</f>
        <v/>
      </c>
      <c r="BB37" s="197" t="str">
        <f t="shared" si="16"/>
        <v/>
      </c>
      <c r="BD37" s="156" t="str" cm="1">
        <f t="array" ref="BD37">INDEX(NegEffects_SEA,$A37,MATCH(BD$6,$D$6:$BB$6,0)+2)</f>
        <v/>
      </c>
      <c r="BE37" s="156" t="str" cm="1">
        <f t="array" ref="BE37">INDEX(NegEffects_SEA,$A37,MATCH(BE$6,$D$6:$BB$6,0)+2)</f>
        <v/>
      </c>
      <c r="BF37" s="156" t="str" cm="1">
        <f t="array" ref="BF37">INDEX(NegEffects_SEA,$A37,MATCH(BF$6,$D$6:$BB$6,0)+2)</f>
        <v/>
      </c>
      <c r="BG37" s="156" t="str" cm="1">
        <f t="array" ref="BG37">INDEX(NegEffects_SEA,$A37,MATCH(BG$6,$D$6:$BB$6,0)+2)</f>
        <v/>
      </c>
      <c r="BH37" s="156" t="str" cm="1">
        <f t="array" ref="BH37">INDEX(NegEffects_SEA,$A37,MATCH(BH$6,$D$6:$BB$6,0)+2)</f>
        <v/>
      </c>
      <c r="BI37" s="156" t="str" cm="1">
        <f t="array" ref="BI37">INDEX(NegEffects_SEA,$A37,MATCH(BI$6,$D$6:$BB$6,0)+2)</f>
        <v/>
      </c>
      <c r="BJ37" s="156" t="str" cm="1">
        <f t="array" ref="BJ37">INDEX(NegEffects_SEA,$A37,MATCH(BJ$6,$D$6:$BB$6,0)+2)</f>
        <v/>
      </c>
      <c r="BK37" s="156" t="str" cm="1">
        <f t="array" ref="BK37">INDEX(NegEffects_SEA,$A37,MATCH(BK$6,$D$6:$BB$6,0)+2)</f>
        <v/>
      </c>
      <c r="BL37" s="156" t="str" cm="1">
        <f t="array" ref="BL37">INDEX(NegEffects_SEA,$A37,MATCH(BL$6,$D$6:$BB$6,0)+2)</f>
        <v/>
      </c>
      <c r="BM37" s="156" t="str" cm="1">
        <f t="array" ref="BM37">INDEX(NegEffects_SEA,$A37,MATCH(BM$6,$D$6:$BB$6,0)+2)</f>
        <v/>
      </c>
      <c r="BN37" s="156" t="str" cm="1">
        <f t="array" ref="BN37">INDEX(NegEffects_SEA,$A37,MATCH(BN$6,$D$6:$BB$6,0)+2)</f>
        <v/>
      </c>
      <c r="BO37" s="156" t="str" cm="1">
        <f t="array" ref="BO37">INDEX(NegEffects_SEA,$A37,MATCH(BO$6,$D$6:$BB$6,0)+2)</f>
        <v/>
      </c>
      <c r="BP37" s="156" t="str" cm="1">
        <f t="array" ref="BP37">INDEX(NegEffects_SEA,$A37,MATCH(BP$6,$D$6:$BB$6,0)+2)</f>
        <v/>
      </c>
      <c r="BQ37" s="156" t="str" cm="1">
        <f t="array" ref="BQ37">INDEX(NegEffects_SEA,$A37,MATCH(BQ$6,$D$6:$BB$6,0)+2)</f>
        <v/>
      </c>
      <c r="BR37" s="156" t="str" cm="1">
        <f t="array" ref="BR37">INDEX(NegEffects_SEA,$A37,MATCH(BR$6,$D$6:$BB$6,0)+2)</f>
        <v/>
      </c>
      <c r="BS37" s="156" t="str" cm="1">
        <f t="array" ref="BS37">INDEX(NegEffects_SEA,$A37,MATCH(BS$6,$D$6:$BB$6,0)+2)</f>
        <v/>
      </c>
      <c r="BT37" s="156" t="str" cm="1">
        <f t="array" ref="BT37">INDEX(NegEffects_SEA,$A37,MATCH(BT$6,$D$6:$BB$6,0)+2)</f>
        <v/>
      </c>
      <c r="BV37" s="194" t="str">
        <f t="shared" si="36"/>
        <v/>
      </c>
      <c r="BW37" s="194" t="str">
        <f t="shared" si="36"/>
        <v/>
      </c>
      <c r="BX37" s="194" t="str">
        <f t="shared" si="36"/>
        <v/>
      </c>
      <c r="BY37" s="194" t="str">
        <f t="shared" si="36"/>
        <v/>
      </c>
      <c r="CA37" s="196" t="str" cm="1">
        <f t="array" ref="CA37">IF($B37="","",INDEX(SEAOptionScores_Trans,$B37+MATCH(CA$7,Stages,0)-1,MATCH(CA$6,SEACats,0)))</f>
        <v/>
      </c>
      <c r="CB37" s="196" t="str" cm="1">
        <f t="array" ref="CB37">IF($B37="","",INDEX(SEAOptionScores_Trans,$B37+MATCH(CB$7,Stages,0)-1,MATCH(CA$6,SEACats,0)))</f>
        <v/>
      </c>
      <c r="CC37" s="197" t="str">
        <f t="shared" si="18"/>
        <v/>
      </c>
      <c r="CD37" s="196" t="str" cm="1">
        <f t="array" ref="CD37">IF($B37="","",INDEX(SEAOptionScores_Trans,$B37+MATCH(CD$7,Stages,0)-1,MATCH(CD$6,SEACats,0)))</f>
        <v/>
      </c>
      <c r="CE37" s="196" t="str" cm="1">
        <f t="array" ref="CE37">IF($B37="","",INDEX(SEAOptionScores_Trans,$B37+MATCH(CE$7,Stages,0)-1,MATCH(CD$6,SEACats,0)))</f>
        <v/>
      </c>
      <c r="CF37" s="197" t="str">
        <f t="shared" si="19"/>
        <v/>
      </c>
      <c r="CG37" s="196" t="str" cm="1">
        <f t="array" ref="CG37">IF($B37="","",INDEX(SEAOptionScores_Trans,$B37+MATCH(CG$7,Stages,0)-1,MATCH(CG$6,SEACats,0)))</f>
        <v/>
      </c>
      <c r="CH37" s="196" t="str" cm="1">
        <f t="array" ref="CH37">IF($B37="","",INDEX(SEAOptionScores_Trans,$B37+MATCH(CH$7,Stages,0)-1,MATCH(CG$6,SEACats,0)))</f>
        <v/>
      </c>
      <c r="CI37" s="197" t="str">
        <f t="shared" si="20"/>
        <v/>
      </c>
      <c r="CJ37" s="196" t="str" cm="1">
        <f t="array" ref="CJ37">IF($B37="","",INDEX(SEAOptionScores_Trans,$B37+MATCH(CJ$7,Stages,0)-1,MATCH(CJ$6,SEACats,0)))</f>
        <v/>
      </c>
      <c r="CK37" s="196" t="str" cm="1">
        <f t="array" ref="CK37">IF($B37="","",INDEX(SEAOptionScores_Trans,$B37+MATCH(CK$7,Stages,0)-1,MATCH(CJ$6,SEACats,0)))</f>
        <v/>
      </c>
      <c r="CL37" s="197" t="str">
        <f t="shared" si="21"/>
        <v/>
      </c>
      <c r="CM37" s="196" t="str" cm="1">
        <f t="array" ref="CM37">IF($B37="","",INDEX(SEAOptionScores_Trans,$B37+MATCH(CM$7,Stages,0)-1,MATCH(CM$6,SEACats,0)))</f>
        <v/>
      </c>
      <c r="CN37" s="196" t="str" cm="1">
        <f t="array" ref="CN37">IF($B37="","",INDEX(SEAOptionScores_Trans,$B37+MATCH(CN$7,Stages,0)-1,MATCH(CM$6,SEACats,0)))</f>
        <v/>
      </c>
      <c r="CO37" s="197" t="str">
        <f t="shared" si="22"/>
        <v/>
      </c>
      <c r="CP37" s="196" t="str" cm="1">
        <f t="array" ref="CP37">IF($B37="","",INDEX(SEAOptionScores_Trans,$B37+MATCH(CP$7,Stages,0)-1,MATCH(CP$6,SEACats,0)))</f>
        <v/>
      </c>
      <c r="CQ37" s="196" t="str" cm="1">
        <f t="array" ref="CQ37">IF($B37="","",INDEX(SEAOptionScores_Trans,$B37+MATCH(CQ$7,Stages,0)-1,MATCH(CP$6,SEACats,0)))</f>
        <v/>
      </c>
      <c r="CR37" s="197" t="str">
        <f t="shared" si="23"/>
        <v/>
      </c>
      <c r="CS37" s="196" t="str" cm="1">
        <f t="array" ref="CS37">IF($B37="","",INDEX(SEAOptionScores_Trans,$B37+MATCH(CS$7,Stages,0)-1,MATCH(CS$6,SEACats,0)))</f>
        <v/>
      </c>
      <c r="CT37" s="196" t="str" cm="1">
        <f t="array" ref="CT37">IF($B37="","",INDEX(SEAOptionScores_Trans,$B37+MATCH(CT$7,Stages,0)-1,MATCH(CS$6,SEACats,0)))</f>
        <v/>
      </c>
      <c r="CU37" s="197" t="str">
        <f t="shared" si="24"/>
        <v/>
      </c>
      <c r="CV37" s="196" t="str" cm="1">
        <f t="array" ref="CV37">IF($B37="","",INDEX(SEAOptionScores_Trans,$B37+MATCH(CV$7,Stages,0)-1,MATCH(CV$6,SEACats,0)))</f>
        <v/>
      </c>
      <c r="CW37" s="196" t="str" cm="1">
        <f t="array" ref="CW37">IF($B37="","",INDEX(SEAOptionScores_Trans,$B37+MATCH(CW$7,Stages,0)-1,MATCH(CV$6,SEACats,0)))</f>
        <v/>
      </c>
      <c r="CX37" s="197" t="str">
        <f t="shared" si="25"/>
        <v/>
      </c>
      <c r="CY37" s="196" t="str" cm="1">
        <f t="array" ref="CY37">IF($B37="","",INDEX(SEAOptionScores_Trans,$B37+MATCH(CY$7,Stages,0)-1,MATCH(CY$6,SEACats,0)))</f>
        <v/>
      </c>
      <c r="CZ37" s="196" t="str" cm="1">
        <f t="array" ref="CZ37">IF($B37="","",INDEX(SEAOptionScores_Trans,$B37+MATCH(CZ$7,Stages,0)-1,MATCH(CY$6,SEACats,0)))</f>
        <v/>
      </c>
      <c r="DA37" s="197" t="str">
        <f t="shared" si="26"/>
        <v/>
      </c>
      <c r="DB37" s="196" t="str" cm="1">
        <f t="array" ref="DB37">IF($B37="","",INDEX(SEAOptionScores_Trans,$B37+MATCH(DB$7,Stages,0)-1,MATCH(DB$6,SEACats,0)))</f>
        <v/>
      </c>
      <c r="DC37" s="196" t="str" cm="1">
        <f t="array" ref="DC37">IF($B37="","",INDEX(SEAOptionScores_Trans,$B37+MATCH(DC$7,Stages,0)-1,MATCH(DB$6,SEACats,0)))</f>
        <v/>
      </c>
      <c r="DD37" s="197" t="str">
        <f t="shared" si="27"/>
        <v/>
      </c>
      <c r="DE37" s="196" t="str" cm="1">
        <f t="array" ref="DE37">IF($B37="","",INDEX(SEAOptionScores_Trans,$B37+MATCH(DE$7,Stages,0)-1,MATCH(DE$6,SEACats,0)))</f>
        <v/>
      </c>
      <c r="DF37" s="196" t="str" cm="1">
        <f t="array" ref="DF37">IF($B37="","",INDEX(SEAOptionScores_Trans,$B37+MATCH(DF$7,Stages,0)-1,MATCH(DE$6,SEACats,0)))</f>
        <v/>
      </c>
      <c r="DG37" s="197" t="str">
        <f t="shared" si="28"/>
        <v/>
      </c>
      <c r="DH37" s="196" t="str" cm="1">
        <f t="array" ref="DH37">IF($B37="","",INDEX(SEAOptionScores_Trans,$B37+MATCH(DH$7,Stages,0)-1,MATCH(DH$6,SEACats,0)))</f>
        <v/>
      </c>
      <c r="DI37" s="196" t="str" cm="1">
        <f t="array" ref="DI37">IF($B37="","",INDEX(SEAOptionScores_Trans,$B37+MATCH(DI$7,Stages,0)-1,MATCH(DH$6,SEACats,0)))</f>
        <v/>
      </c>
      <c r="DJ37" s="197" t="str">
        <f t="shared" si="29"/>
        <v/>
      </c>
      <c r="DK37" s="196" t="str" cm="1">
        <f t="array" ref="DK37">IF($B37="","",INDEX(SEAOptionScores_Trans,$B37+MATCH(DK$7,Stages,0)-1,MATCH(DK$6,SEACats,0)))</f>
        <v/>
      </c>
      <c r="DL37" s="196" t="str" cm="1">
        <f t="array" ref="DL37">IF($B37="","",INDEX(SEAOptionScores_Trans,$B37+MATCH(DL$7,Stages,0)-1,MATCH(DK$6,SEACats,0)))</f>
        <v/>
      </c>
      <c r="DM37" s="197" t="str">
        <f t="shared" si="30"/>
        <v/>
      </c>
      <c r="DN37" s="196" t="str" cm="1">
        <f t="array" ref="DN37">IF($B37="","",INDEX(SEAOptionScores_Trans,$B37+MATCH(DN$7,Stages,0)-1,MATCH(DN$6,SEACats,0)))</f>
        <v/>
      </c>
      <c r="DO37" s="196" t="str" cm="1">
        <f t="array" ref="DO37">IF($B37="","",INDEX(SEAOptionScores_Trans,$B37+MATCH(DO$7,Stages,0)-1,MATCH(DN$6,SEACats,0)))</f>
        <v/>
      </c>
      <c r="DP37" s="197" t="str">
        <f t="shared" si="31"/>
        <v/>
      </c>
      <c r="DQ37" s="196" t="str" cm="1">
        <f t="array" ref="DQ37">IF($B37="","",INDEX(SEAOptionScores_Trans,$B37+MATCH(DQ$7,Stages,0)-1,MATCH(DQ$6,SEACats,0)))</f>
        <v/>
      </c>
      <c r="DR37" s="196" t="str" cm="1">
        <f t="array" ref="DR37">IF($B37="","",INDEX(SEAOptionScores_Trans,$B37+MATCH(DR$7,Stages,0)-1,MATCH(DQ$6,SEACats,0)))</f>
        <v/>
      </c>
      <c r="DS37" s="197" t="str">
        <f t="shared" si="32"/>
        <v/>
      </c>
      <c r="DT37" s="196" t="str" cm="1">
        <f t="array" ref="DT37">IF($B37="","",INDEX(SEAOptionScores_Trans,$B37+MATCH(DT$7,Stages,0)-1,MATCH(DT$6,SEACats,0)))</f>
        <v/>
      </c>
      <c r="DU37" s="196" t="str" cm="1">
        <f t="array" ref="DU37">IF($B37="","",INDEX(SEAOptionScores_Trans,$B37+MATCH(DU$7,Stages,0)-1,MATCH(DT$6,SEACats,0)))</f>
        <v/>
      </c>
      <c r="DV37" s="197" t="str">
        <f t="shared" si="33"/>
        <v/>
      </c>
      <c r="DW37" s="196" t="str" cm="1">
        <f t="array" ref="DW37">IF($B37="","",INDEX(SEAOptionScores_Trans,$B37+MATCH(DW$7,Stages,0)-1,MATCH(DW$6,SEACats,0)))</f>
        <v/>
      </c>
      <c r="DX37" s="196" t="str" cm="1">
        <f t="array" ref="DX37">IF($B37="","",INDEX(SEAOptionScores_Trans,$B37+MATCH(DX$7,Stages,0)-1,MATCH(DW$6,SEACats,0)))</f>
        <v/>
      </c>
      <c r="DY37" s="197" t="str">
        <f t="shared" si="34"/>
        <v/>
      </c>
      <c r="EA37" s="156" t="str" cm="1">
        <f t="array" ref="EA37">INDEX(PosEffects_SEA,$A37,MATCH(EA$6,$D$6:$BB$6,0)+2)</f>
        <v/>
      </c>
      <c r="EB37" s="156" t="str" cm="1">
        <f t="array" ref="EB37">INDEX(PosEffects_SEA,$A37,MATCH(EB$6,$D$6:$BB$6,0)+2)</f>
        <v/>
      </c>
      <c r="EC37" s="156" t="str" cm="1">
        <f t="array" ref="EC37">INDEX(PosEffects_SEA,$A37,MATCH(EC$6,$D$6:$BB$6,0)+2)</f>
        <v/>
      </c>
      <c r="ED37" s="156" t="str" cm="1">
        <f t="array" ref="ED37">INDEX(PosEffects_SEA,$A37,MATCH(ED$6,$D$6:$BB$6,0)+2)</f>
        <v/>
      </c>
      <c r="EE37" s="156" t="str" cm="1">
        <f t="array" ref="EE37">INDEX(PosEffects_SEA,$A37,MATCH(EE$6,$D$6:$BB$6,0)+2)</f>
        <v/>
      </c>
      <c r="EF37" s="156" t="str" cm="1">
        <f t="array" ref="EF37">INDEX(PosEffects_SEA,$A37,MATCH(EF$6,$D$6:$BB$6,0)+2)</f>
        <v/>
      </c>
      <c r="EG37" s="156" t="str" cm="1">
        <f t="array" ref="EG37">INDEX(PosEffects_SEA,$A37,MATCH(EG$6,$D$6:$BB$6,0)+2)</f>
        <v/>
      </c>
      <c r="EH37" s="156" t="str" cm="1">
        <f t="array" ref="EH37">INDEX(PosEffects_SEA,$A37,MATCH(EH$6,$D$6:$BB$6,0)+2)</f>
        <v/>
      </c>
      <c r="EI37" s="156" t="str" cm="1">
        <f t="array" ref="EI37">INDEX(PosEffects_SEA,$A37,MATCH(EI$6,$D$6:$BB$6,0)+2)</f>
        <v/>
      </c>
      <c r="EJ37" s="156" t="str" cm="1">
        <f t="array" ref="EJ37">INDEX(PosEffects_SEA,$A37,MATCH(EJ$6,$D$6:$BB$6,0)+2)</f>
        <v/>
      </c>
      <c r="EK37" s="156" t="str" cm="1">
        <f t="array" ref="EK37">INDEX(PosEffects_SEA,$A37,MATCH(EK$6,$D$6:$BB$6,0)+2)</f>
        <v/>
      </c>
      <c r="EL37" s="156" t="str" cm="1">
        <f t="array" ref="EL37">INDEX(PosEffects_SEA,$A37,MATCH(EL$6,$D$6:$BB$6,0)+2)</f>
        <v/>
      </c>
      <c r="EM37" s="156" t="str" cm="1">
        <f t="array" ref="EM37">INDEX(PosEffects_SEA,$A37,MATCH(EM$6,$D$6:$BB$6,0)+2)</f>
        <v/>
      </c>
      <c r="EN37" s="156" t="str" cm="1">
        <f t="array" ref="EN37">INDEX(PosEffects_SEA,$A37,MATCH(EN$6,$D$6:$BB$6,0)+2)</f>
        <v/>
      </c>
      <c r="EO37" s="156" t="str" cm="1">
        <f t="array" ref="EO37">INDEX(PosEffects_SEA,$A37,MATCH(EO$6,$D$6:$BB$6,0)+2)</f>
        <v/>
      </c>
      <c r="EP37" s="156" t="str" cm="1">
        <f t="array" ref="EP37">INDEX(PosEffects_SEA,$A37,MATCH(EP$6,$D$6:$BB$6,0)+2)</f>
        <v/>
      </c>
      <c r="EQ37" s="156" t="str" cm="1">
        <f t="array" ref="EQ37">INDEX(PosEffects_SEA,$A37,MATCH(EQ$6,$D$6:$BB$6,0)+2)</f>
        <v/>
      </c>
      <c r="ES37" s="194" t="str">
        <f t="shared" si="37"/>
        <v/>
      </c>
      <c r="ET37" s="194" t="str">
        <f t="shared" si="37"/>
        <v/>
      </c>
      <c r="EU37" s="194" t="str">
        <f t="shared" si="37"/>
        <v/>
      </c>
      <c r="EV37" s="194" t="str">
        <f t="shared" si="37"/>
        <v/>
      </c>
    </row>
    <row r="38" spans="1:152" x14ac:dyDescent="0.25">
      <c r="A38" s="68">
        <v>31</v>
      </c>
      <c r="B38" s="271" t="str" cm="1">
        <f t="array" ref="B38">IF(A38&gt;NOptions_SEA,"",4*(A38-1)+1)</f>
        <v/>
      </c>
      <c r="C38" s="249" t="str" cm="1">
        <f t="array" ref="C38">IF($B38="","",INDEX(Options_SEA,$B38))</f>
        <v/>
      </c>
      <c r="D38" s="196" t="str" cm="1">
        <f t="array" ref="D38">IF($B38="","",INDEX(SEAOptionScores_Trans,$B38+MATCH(D$7,Stages,0)-1,MATCH(D$6,SEACats,0))-100)</f>
        <v/>
      </c>
      <c r="E38" s="196" t="str" cm="1">
        <f t="array" ref="E38">IF($B38="","",INDEX(SEAOptionScores_Trans,$B38+MATCH(E$7,Stages,0)-1,MATCH(D$6,SEACats,0))-100)</f>
        <v/>
      </c>
      <c r="F38" s="197" t="str">
        <f t="shared" si="0"/>
        <v/>
      </c>
      <c r="G38" s="196" t="str" cm="1">
        <f t="array" ref="G38">IF($B38="","",INDEX(SEAOptionScores_Trans,$B38+MATCH(G$7,Stages,0)-1,MATCH(G$6,SEACats,0))-100)</f>
        <v/>
      </c>
      <c r="H38" s="196" t="str" cm="1">
        <f t="array" ref="H38">IF($B38="","",INDEX(SEAOptionScores_Trans,$B38+MATCH(H$7,Stages,0)-1,MATCH(G$6,SEACats,0))-100)</f>
        <v/>
      </c>
      <c r="I38" s="197" t="str">
        <f t="shared" si="1"/>
        <v/>
      </c>
      <c r="J38" s="196" t="str" cm="1">
        <f t="array" ref="J38">IF($B38="","",INDEX(SEAOptionScores_Trans,$B38+MATCH(J$7,Stages,0)-1,MATCH(J$6,SEACats,0))-100)</f>
        <v/>
      </c>
      <c r="K38" s="196" t="str" cm="1">
        <f t="array" ref="K38">IF($B38="","",INDEX(SEAOptionScores_Trans,$B38+MATCH(K$7,Stages,0)-1,MATCH(J$6,SEACats,0))-100)</f>
        <v/>
      </c>
      <c r="L38" s="197" t="str">
        <f t="shared" si="2"/>
        <v/>
      </c>
      <c r="M38" s="196" t="str" cm="1">
        <f t="array" ref="M38">IF($B38="","",INDEX(SEAOptionScores_Trans,$B38+MATCH(M$7,Stages,0)-1,MATCH(M$6,SEACats,0))-100)</f>
        <v/>
      </c>
      <c r="N38" s="196" t="str" cm="1">
        <f t="array" ref="N38">IF($B38="","",INDEX(SEAOptionScores_Trans,$B38+MATCH(N$7,Stages,0)-1,MATCH(M$6,SEACats,0))-100)</f>
        <v/>
      </c>
      <c r="O38" s="197" t="str">
        <f t="shared" si="3"/>
        <v/>
      </c>
      <c r="P38" s="196" t="str" cm="1">
        <f t="array" ref="P38">IF($B38="","",INDEX(SEAOptionScores_Trans,$B38+MATCH(P$7,Stages,0)-1,MATCH(P$6,SEACats,0))-100)</f>
        <v/>
      </c>
      <c r="Q38" s="196" t="str" cm="1">
        <f t="array" ref="Q38">IF($B38="","",INDEX(SEAOptionScores_Trans,$B38+MATCH(Q$7,Stages,0)-1,MATCH(P$6,SEACats,0))-100)</f>
        <v/>
      </c>
      <c r="R38" s="197" t="str">
        <f t="shared" si="4"/>
        <v/>
      </c>
      <c r="S38" s="196" t="str" cm="1">
        <f t="array" ref="S38">IF($B38="","",INDEX(SEAOptionScores_Trans,$B38+MATCH(S$7,Stages,0)-1,MATCH(S$6,SEACats,0))-100)</f>
        <v/>
      </c>
      <c r="T38" s="196" t="str" cm="1">
        <f t="array" ref="T38">IF($B38="","",INDEX(SEAOptionScores_Trans,$B38+MATCH(T$7,Stages,0)-1,MATCH(S$6,SEACats,0))-100)</f>
        <v/>
      </c>
      <c r="U38" s="197" t="str">
        <f t="shared" si="5"/>
        <v/>
      </c>
      <c r="V38" s="196" t="str" cm="1">
        <f t="array" ref="V38">IF($B38="","",INDEX(SEAOptionScores_Trans,$B38+MATCH(V$7,Stages,0)-1,MATCH(V$6,SEACats,0))-100)</f>
        <v/>
      </c>
      <c r="W38" s="196" t="str" cm="1">
        <f t="array" ref="W38">IF($B38="","",INDEX(SEAOptionScores_Trans,$B38+MATCH(W$7,Stages,0)-1,MATCH(V$6,SEACats,0))-100)</f>
        <v/>
      </c>
      <c r="X38" s="197" t="str">
        <f t="shared" si="6"/>
        <v/>
      </c>
      <c r="Y38" s="196" t="str" cm="1">
        <f t="array" ref="Y38">IF($B38="","",INDEX(SEAOptionScores_Trans,$B38+MATCH(Y$7,Stages,0)-1,MATCH(Y$6,SEACats,0))-100)</f>
        <v/>
      </c>
      <c r="Z38" s="196" t="str" cm="1">
        <f t="array" ref="Z38">IF($B38="","",INDEX(SEAOptionScores_Trans,$B38+MATCH(Z$7,Stages,0)-1,MATCH(Y$6,SEACats,0))-100)</f>
        <v/>
      </c>
      <c r="AA38" s="197" t="str">
        <f t="shared" si="7"/>
        <v/>
      </c>
      <c r="AB38" s="196" t="str" cm="1">
        <f t="array" ref="AB38">IF($B38="","",INDEX(SEAOptionScores_Trans,$B38+MATCH(AB$7,Stages,0)-1,MATCH(AB$6,SEACats,0))-100)</f>
        <v/>
      </c>
      <c r="AC38" s="196" t="str" cm="1">
        <f t="array" ref="AC38">IF($B38="","",INDEX(SEAOptionScores_Trans,$B38+MATCH(AC$7,Stages,0)-1,MATCH(AB$6,SEACats,0))-100)</f>
        <v/>
      </c>
      <c r="AD38" s="197" t="str">
        <f t="shared" si="8"/>
        <v/>
      </c>
      <c r="AE38" s="196" t="str" cm="1">
        <f t="array" ref="AE38">IF($B38="","",INDEX(SEAOptionScores_Trans,$B38+MATCH(AE$7,Stages,0)-1,MATCH(AE$6,SEACats,0))-100)</f>
        <v/>
      </c>
      <c r="AF38" s="196" t="str" cm="1">
        <f t="array" ref="AF38">IF($B38="","",INDEX(SEAOptionScores_Trans,$B38+MATCH(AF$7,Stages,0)-1,MATCH(AE$6,SEACats,0))-100)</f>
        <v/>
      </c>
      <c r="AG38" s="197" t="str">
        <f t="shared" si="9"/>
        <v/>
      </c>
      <c r="AH38" s="196" t="str" cm="1">
        <f t="array" ref="AH38">IF($B38="","",INDEX(SEAOptionScores_Trans,$B38+MATCH(AH$7,Stages,0)-1,MATCH(AH$6,SEACats,0))-100)</f>
        <v/>
      </c>
      <c r="AI38" s="196" t="str" cm="1">
        <f t="array" ref="AI38">IF($B38="","",INDEX(SEAOptionScores_Trans,$B38+MATCH(AI$7,Stages,0)-1,MATCH(AH$6,SEACats,0))-100)</f>
        <v/>
      </c>
      <c r="AJ38" s="197" t="str">
        <f t="shared" si="10"/>
        <v/>
      </c>
      <c r="AK38" s="196" t="str" cm="1">
        <f t="array" ref="AK38">IF($B38="","",INDEX(SEAOptionScores_Trans,$B38+MATCH(AK$7,Stages,0)-1,MATCH(AK$6,SEACats,0))-100)</f>
        <v/>
      </c>
      <c r="AL38" s="196" t="str" cm="1">
        <f t="array" ref="AL38">IF($B38="","",INDEX(SEAOptionScores_Trans,$B38+MATCH(AL$7,Stages,0)-1,MATCH(AK$6,SEACats,0))-100)</f>
        <v/>
      </c>
      <c r="AM38" s="197" t="str">
        <f t="shared" si="11"/>
        <v/>
      </c>
      <c r="AN38" s="196" t="str" cm="1">
        <f t="array" ref="AN38">IF($B38="","",INDEX(SEAOptionScores_Trans,$B38+MATCH(AN$7,Stages,0)-1,MATCH(AN$6,SEACats,0))-100)</f>
        <v/>
      </c>
      <c r="AO38" s="196" t="str" cm="1">
        <f t="array" ref="AO38">IF($B38="","",INDEX(SEAOptionScores_Trans,$B38+MATCH(AO$7,Stages,0)-1,MATCH(AN$6,SEACats,0))-100)</f>
        <v/>
      </c>
      <c r="AP38" s="197" t="str">
        <f t="shared" si="12"/>
        <v/>
      </c>
      <c r="AQ38" s="196" t="str" cm="1">
        <f t="array" ref="AQ38">IF($B38="","",INDEX(SEAOptionScores_Trans,$B38+MATCH(AQ$7,Stages,0)-1,MATCH(AQ$6,SEACats,0))-100)</f>
        <v/>
      </c>
      <c r="AR38" s="196" t="str" cm="1">
        <f t="array" ref="AR38">IF($B38="","",INDEX(SEAOptionScores_Trans,$B38+MATCH(AR$7,Stages,0)-1,MATCH(AQ$6,SEACats,0))-100)</f>
        <v/>
      </c>
      <c r="AS38" s="197" t="str">
        <f t="shared" si="13"/>
        <v/>
      </c>
      <c r="AT38" s="196" t="str" cm="1">
        <f t="array" ref="AT38">IF($B38="","",INDEX(SEAOptionScores_Trans,$B38+MATCH(AT$7,Stages,0)-1,MATCH(AT$6,SEACats,0))-100)</f>
        <v/>
      </c>
      <c r="AU38" s="196" t="str" cm="1">
        <f t="array" ref="AU38">IF($B38="","",INDEX(SEAOptionScores_Trans,$B38+MATCH(AU$7,Stages,0)-1,MATCH(AT$6,SEACats,0))-100)</f>
        <v/>
      </c>
      <c r="AV38" s="197" t="str">
        <f t="shared" si="14"/>
        <v/>
      </c>
      <c r="AW38" s="196" t="str" cm="1">
        <f t="array" ref="AW38">IF($B38="","",INDEX(SEAOptionScores_Trans,$B38+MATCH(AW$7,Stages,0)-1,MATCH(AW$6,SEACats,0))-100)</f>
        <v/>
      </c>
      <c r="AX38" s="196" t="str" cm="1">
        <f t="array" ref="AX38">IF($B38="","",INDEX(SEAOptionScores_Trans,$B38+MATCH(AX$7,Stages,0)-1,MATCH(AW$6,SEACats,0))-100)</f>
        <v/>
      </c>
      <c r="AY38" s="197" t="str">
        <f t="shared" si="15"/>
        <v/>
      </c>
      <c r="AZ38" s="196" t="str" cm="1">
        <f t="array" ref="AZ38">IF($B38="","",INDEX(SEAOptionScores_Trans,$B38+MATCH(AZ$7,Stages,0)-1,MATCH(AZ$6,SEACats,0))-100)</f>
        <v/>
      </c>
      <c r="BA38" s="196" t="str" cm="1">
        <f t="array" ref="BA38">IF($B38="","",INDEX(SEAOptionScores_Trans,$B38+MATCH(BA$7,Stages,0)-1,MATCH(AZ$6,SEACats,0))-100)</f>
        <v/>
      </c>
      <c r="BB38" s="197" t="str">
        <f t="shared" si="16"/>
        <v/>
      </c>
      <c r="BD38" s="156" t="str" cm="1">
        <f t="array" ref="BD38">INDEX(NegEffects_SEA,$A38,MATCH(BD$6,$D$6:$BB$6,0)+2)</f>
        <v/>
      </c>
      <c r="BE38" s="156" t="str" cm="1">
        <f t="array" ref="BE38">INDEX(NegEffects_SEA,$A38,MATCH(BE$6,$D$6:$BB$6,0)+2)</f>
        <v/>
      </c>
      <c r="BF38" s="156" t="str" cm="1">
        <f t="array" ref="BF38">INDEX(NegEffects_SEA,$A38,MATCH(BF$6,$D$6:$BB$6,0)+2)</f>
        <v/>
      </c>
      <c r="BG38" s="156" t="str" cm="1">
        <f t="array" ref="BG38">INDEX(NegEffects_SEA,$A38,MATCH(BG$6,$D$6:$BB$6,0)+2)</f>
        <v/>
      </c>
      <c r="BH38" s="156" t="str" cm="1">
        <f t="array" ref="BH38">INDEX(NegEffects_SEA,$A38,MATCH(BH$6,$D$6:$BB$6,0)+2)</f>
        <v/>
      </c>
      <c r="BI38" s="156" t="str" cm="1">
        <f t="array" ref="BI38">INDEX(NegEffects_SEA,$A38,MATCH(BI$6,$D$6:$BB$6,0)+2)</f>
        <v/>
      </c>
      <c r="BJ38" s="156" t="str" cm="1">
        <f t="array" ref="BJ38">INDEX(NegEffects_SEA,$A38,MATCH(BJ$6,$D$6:$BB$6,0)+2)</f>
        <v/>
      </c>
      <c r="BK38" s="156" t="str" cm="1">
        <f t="array" ref="BK38">INDEX(NegEffects_SEA,$A38,MATCH(BK$6,$D$6:$BB$6,0)+2)</f>
        <v/>
      </c>
      <c r="BL38" s="156" t="str" cm="1">
        <f t="array" ref="BL38">INDEX(NegEffects_SEA,$A38,MATCH(BL$6,$D$6:$BB$6,0)+2)</f>
        <v/>
      </c>
      <c r="BM38" s="156" t="str" cm="1">
        <f t="array" ref="BM38">INDEX(NegEffects_SEA,$A38,MATCH(BM$6,$D$6:$BB$6,0)+2)</f>
        <v/>
      </c>
      <c r="BN38" s="156" t="str" cm="1">
        <f t="array" ref="BN38">INDEX(NegEffects_SEA,$A38,MATCH(BN$6,$D$6:$BB$6,0)+2)</f>
        <v/>
      </c>
      <c r="BO38" s="156" t="str" cm="1">
        <f t="array" ref="BO38">INDEX(NegEffects_SEA,$A38,MATCH(BO$6,$D$6:$BB$6,0)+2)</f>
        <v/>
      </c>
      <c r="BP38" s="156" t="str" cm="1">
        <f t="array" ref="BP38">INDEX(NegEffects_SEA,$A38,MATCH(BP$6,$D$6:$BB$6,0)+2)</f>
        <v/>
      </c>
      <c r="BQ38" s="156" t="str" cm="1">
        <f t="array" ref="BQ38">INDEX(NegEffects_SEA,$A38,MATCH(BQ$6,$D$6:$BB$6,0)+2)</f>
        <v/>
      </c>
      <c r="BR38" s="156" t="str" cm="1">
        <f t="array" ref="BR38">INDEX(NegEffects_SEA,$A38,MATCH(BR$6,$D$6:$BB$6,0)+2)</f>
        <v/>
      </c>
      <c r="BS38" s="156" t="str" cm="1">
        <f t="array" ref="BS38">INDEX(NegEffects_SEA,$A38,MATCH(BS$6,$D$6:$BB$6,0)+2)</f>
        <v/>
      </c>
      <c r="BT38" s="156" t="str" cm="1">
        <f t="array" ref="BT38">INDEX(NegEffects_SEA,$A38,MATCH(BT$6,$D$6:$BB$6,0)+2)</f>
        <v/>
      </c>
      <c r="BV38" s="194" t="str">
        <f t="shared" si="36"/>
        <v/>
      </c>
      <c r="BW38" s="194" t="str">
        <f t="shared" si="36"/>
        <v/>
      </c>
      <c r="BX38" s="194" t="str">
        <f t="shared" si="36"/>
        <v/>
      </c>
      <c r="BY38" s="194" t="str">
        <f t="shared" si="36"/>
        <v/>
      </c>
      <c r="CA38" s="196" t="str" cm="1">
        <f t="array" ref="CA38">IF($B38="","",INDEX(SEAOptionScores_Trans,$B38+MATCH(CA$7,Stages,0)-1,MATCH(CA$6,SEACats,0)))</f>
        <v/>
      </c>
      <c r="CB38" s="196" t="str" cm="1">
        <f t="array" ref="CB38">IF($B38="","",INDEX(SEAOptionScores_Trans,$B38+MATCH(CB$7,Stages,0)-1,MATCH(CA$6,SEACats,0)))</f>
        <v/>
      </c>
      <c r="CC38" s="197" t="str">
        <f t="shared" si="18"/>
        <v/>
      </c>
      <c r="CD38" s="196" t="str" cm="1">
        <f t="array" ref="CD38">IF($B38="","",INDEX(SEAOptionScores_Trans,$B38+MATCH(CD$7,Stages,0)-1,MATCH(CD$6,SEACats,0)))</f>
        <v/>
      </c>
      <c r="CE38" s="196" t="str" cm="1">
        <f t="array" ref="CE38">IF($B38="","",INDEX(SEAOptionScores_Trans,$B38+MATCH(CE$7,Stages,0)-1,MATCH(CD$6,SEACats,0)))</f>
        <v/>
      </c>
      <c r="CF38" s="197" t="str">
        <f t="shared" si="19"/>
        <v/>
      </c>
      <c r="CG38" s="196" t="str" cm="1">
        <f t="array" ref="CG38">IF($B38="","",INDEX(SEAOptionScores_Trans,$B38+MATCH(CG$7,Stages,0)-1,MATCH(CG$6,SEACats,0)))</f>
        <v/>
      </c>
      <c r="CH38" s="196" t="str" cm="1">
        <f t="array" ref="CH38">IF($B38="","",INDEX(SEAOptionScores_Trans,$B38+MATCH(CH$7,Stages,0)-1,MATCH(CG$6,SEACats,0)))</f>
        <v/>
      </c>
      <c r="CI38" s="197" t="str">
        <f t="shared" si="20"/>
        <v/>
      </c>
      <c r="CJ38" s="196" t="str" cm="1">
        <f t="array" ref="CJ38">IF($B38="","",INDEX(SEAOptionScores_Trans,$B38+MATCH(CJ$7,Stages,0)-1,MATCH(CJ$6,SEACats,0)))</f>
        <v/>
      </c>
      <c r="CK38" s="196" t="str" cm="1">
        <f t="array" ref="CK38">IF($B38="","",INDEX(SEAOptionScores_Trans,$B38+MATCH(CK$7,Stages,0)-1,MATCH(CJ$6,SEACats,0)))</f>
        <v/>
      </c>
      <c r="CL38" s="197" t="str">
        <f t="shared" si="21"/>
        <v/>
      </c>
      <c r="CM38" s="196" t="str" cm="1">
        <f t="array" ref="CM38">IF($B38="","",INDEX(SEAOptionScores_Trans,$B38+MATCH(CM$7,Stages,0)-1,MATCH(CM$6,SEACats,0)))</f>
        <v/>
      </c>
      <c r="CN38" s="196" t="str" cm="1">
        <f t="array" ref="CN38">IF($B38="","",INDEX(SEAOptionScores_Trans,$B38+MATCH(CN$7,Stages,0)-1,MATCH(CM$6,SEACats,0)))</f>
        <v/>
      </c>
      <c r="CO38" s="197" t="str">
        <f t="shared" si="22"/>
        <v/>
      </c>
      <c r="CP38" s="196" t="str" cm="1">
        <f t="array" ref="CP38">IF($B38="","",INDEX(SEAOptionScores_Trans,$B38+MATCH(CP$7,Stages,0)-1,MATCH(CP$6,SEACats,0)))</f>
        <v/>
      </c>
      <c r="CQ38" s="196" t="str" cm="1">
        <f t="array" ref="CQ38">IF($B38="","",INDEX(SEAOptionScores_Trans,$B38+MATCH(CQ$7,Stages,0)-1,MATCH(CP$6,SEACats,0)))</f>
        <v/>
      </c>
      <c r="CR38" s="197" t="str">
        <f t="shared" si="23"/>
        <v/>
      </c>
      <c r="CS38" s="196" t="str" cm="1">
        <f t="array" ref="CS38">IF($B38="","",INDEX(SEAOptionScores_Trans,$B38+MATCH(CS$7,Stages,0)-1,MATCH(CS$6,SEACats,0)))</f>
        <v/>
      </c>
      <c r="CT38" s="196" t="str" cm="1">
        <f t="array" ref="CT38">IF($B38="","",INDEX(SEAOptionScores_Trans,$B38+MATCH(CT$7,Stages,0)-1,MATCH(CS$6,SEACats,0)))</f>
        <v/>
      </c>
      <c r="CU38" s="197" t="str">
        <f t="shared" si="24"/>
        <v/>
      </c>
      <c r="CV38" s="196" t="str" cm="1">
        <f t="array" ref="CV38">IF($B38="","",INDEX(SEAOptionScores_Trans,$B38+MATCH(CV$7,Stages,0)-1,MATCH(CV$6,SEACats,0)))</f>
        <v/>
      </c>
      <c r="CW38" s="196" t="str" cm="1">
        <f t="array" ref="CW38">IF($B38="","",INDEX(SEAOptionScores_Trans,$B38+MATCH(CW$7,Stages,0)-1,MATCH(CV$6,SEACats,0)))</f>
        <v/>
      </c>
      <c r="CX38" s="197" t="str">
        <f t="shared" si="25"/>
        <v/>
      </c>
      <c r="CY38" s="196" t="str" cm="1">
        <f t="array" ref="CY38">IF($B38="","",INDEX(SEAOptionScores_Trans,$B38+MATCH(CY$7,Stages,0)-1,MATCH(CY$6,SEACats,0)))</f>
        <v/>
      </c>
      <c r="CZ38" s="196" t="str" cm="1">
        <f t="array" ref="CZ38">IF($B38="","",INDEX(SEAOptionScores_Trans,$B38+MATCH(CZ$7,Stages,0)-1,MATCH(CY$6,SEACats,0)))</f>
        <v/>
      </c>
      <c r="DA38" s="197" t="str">
        <f t="shared" si="26"/>
        <v/>
      </c>
      <c r="DB38" s="196" t="str" cm="1">
        <f t="array" ref="DB38">IF($B38="","",INDEX(SEAOptionScores_Trans,$B38+MATCH(DB$7,Stages,0)-1,MATCH(DB$6,SEACats,0)))</f>
        <v/>
      </c>
      <c r="DC38" s="196" t="str" cm="1">
        <f t="array" ref="DC38">IF($B38="","",INDEX(SEAOptionScores_Trans,$B38+MATCH(DC$7,Stages,0)-1,MATCH(DB$6,SEACats,0)))</f>
        <v/>
      </c>
      <c r="DD38" s="197" t="str">
        <f t="shared" si="27"/>
        <v/>
      </c>
      <c r="DE38" s="196" t="str" cm="1">
        <f t="array" ref="DE38">IF($B38="","",INDEX(SEAOptionScores_Trans,$B38+MATCH(DE$7,Stages,0)-1,MATCH(DE$6,SEACats,0)))</f>
        <v/>
      </c>
      <c r="DF38" s="196" t="str" cm="1">
        <f t="array" ref="DF38">IF($B38="","",INDEX(SEAOptionScores_Trans,$B38+MATCH(DF$7,Stages,0)-1,MATCH(DE$6,SEACats,0)))</f>
        <v/>
      </c>
      <c r="DG38" s="197" t="str">
        <f t="shared" si="28"/>
        <v/>
      </c>
      <c r="DH38" s="196" t="str" cm="1">
        <f t="array" ref="DH38">IF($B38="","",INDEX(SEAOptionScores_Trans,$B38+MATCH(DH$7,Stages,0)-1,MATCH(DH$6,SEACats,0)))</f>
        <v/>
      </c>
      <c r="DI38" s="196" t="str" cm="1">
        <f t="array" ref="DI38">IF($B38="","",INDEX(SEAOptionScores_Trans,$B38+MATCH(DI$7,Stages,0)-1,MATCH(DH$6,SEACats,0)))</f>
        <v/>
      </c>
      <c r="DJ38" s="197" t="str">
        <f t="shared" si="29"/>
        <v/>
      </c>
      <c r="DK38" s="196" t="str" cm="1">
        <f t="array" ref="DK38">IF($B38="","",INDEX(SEAOptionScores_Trans,$B38+MATCH(DK$7,Stages,0)-1,MATCH(DK$6,SEACats,0)))</f>
        <v/>
      </c>
      <c r="DL38" s="196" t="str" cm="1">
        <f t="array" ref="DL38">IF($B38="","",INDEX(SEAOptionScores_Trans,$B38+MATCH(DL$7,Stages,0)-1,MATCH(DK$6,SEACats,0)))</f>
        <v/>
      </c>
      <c r="DM38" s="197" t="str">
        <f t="shared" si="30"/>
        <v/>
      </c>
      <c r="DN38" s="196" t="str" cm="1">
        <f t="array" ref="DN38">IF($B38="","",INDEX(SEAOptionScores_Trans,$B38+MATCH(DN$7,Stages,0)-1,MATCH(DN$6,SEACats,0)))</f>
        <v/>
      </c>
      <c r="DO38" s="196" t="str" cm="1">
        <f t="array" ref="DO38">IF($B38="","",INDEX(SEAOptionScores_Trans,$B38+MATCH(DO$7,Stages,0)-1,MATCH(DN$6,SEACats,0)))</f>
        <v/>
      </c>
      <c r="DP38" s="197" t="str">
        <f t="shared" si="31"/>
        <v/>
      </c>
      <c r="DQ38" s="196" t="str" cm="1">
        <f t="array" ref="DQ38">IF($B38="","",INDEX(SEAOptionScores_Trans,$B38+MATCH(DQ$7,Stages,0)-1,MATCH(DQ$6,SEACats,0)))</f>
        <v/>
      </c>
      <c r="DR38" s="196" t="str" cm="1">
        <f t="array" ref="DR38">IF($B38="","",INDEX(SEAOptionScores_Trans,$B38+MATCH(DR$7,Stages,0)-1,MATCH(DQ$6,SEACats,0)))</f>
        <v/>
      </c>
      <c r="DS38" s="197" t="str">
        <f t="shared" si="32"/>
        <v/>
      </c>
      <c r="DT38" s="196" t="str" cm="1">
        <f t="array" ref="DT38">IF($B38="","",INDEX(SEAOptionScores_Trans,$B38+MATCH(DT$7,Stages,0)-1,MATCH(DT$6,SEACats,0)))</f>
        <v/>
      </c>
      <c r="DU38" s="196" t="str" cm="1">
        <f t="array" ref="DU38">IF($B38="","",INDEX(SEAOptionScores_Trans,$B38+MATCH(DU$7,Stages,0)-1,MATCH(DT$6,SEACats,0)))</f>
        <v/>
      </c>
      <c r="DV38" s="197" t="str">
        <f t="shared" si="33"/>
        <v/>
      </c>
      <c r="DW38" s="196" t="str" cm="1">
        <f t="array" ref="DW38">IF($B38="","",INDEX(SEAOptionScores_Trans,$B38+MATCH(DW$7,Stages,0)-1,MATCH(DW$6,SEACats,0)))</f>
        <v/>
      </c>
      <c r="DX38" s="196" t="str" cm="1">
        <f t="array" ref="DX38">IF($B38="","",INDEX(SEAOptionScores_Trans,$B38+MATCH(DX$7,Stages,0)-1,MATCH(DW$6,SEACats,0)))</f>
        <v/>
      </c>
      <c r="DY38" s="197" t="str">
        <f t="shared" si="34"/>
        <v/>
      </c>
      <c r="EA38" s="156" t="str" cm="1">
        <f t="array" ref="EA38">INDEX(PosEffects_SEA,$A38,MATCH(EA$6,$D$6:$BB$6,0)+2)</f>
        <v/>
      </c>
      <c r="EB38" s="156" t="str" cm="1">
        <f t="array" ref="EB38">INDEX(PosEffects_SEA,$A38,MATCH(EB$6,$D$6:$BB$6,0)+2)</f>
        <v/>
      </c>
      <c r="EC38" s="156" t="str" cm="1">
        <f t="array" ref="EC38">INDEX(PosEffects_SEA,$A38,MATCH(EC$6,$D$6:$BB$6,0)+2)</f>
        <v/>
      </c>
      <c r="ED38" s="156" t="str" cm="1">
        <f t="array" ref="ED38">INDEX(PosEffects_SEA,$A38,MATCH(ED$6,$D$6:$BB$6,0)+2)</f>
        <v/>
      </c>
      <c r="EE38" s="156" t="str" cm="1">
        <f t="array" ref="EE38">INDEX(PosEffects_SEA,$A38,MATCH(EE$6,$D$6:$BB$6,0)+2)</f>
        <v/>
      </c>
      <c r="EF38" s="156" t="str" cm="1">
        <f t="array" ref="EF38">INDEX(PosEffects_SEA,$A38,MATCH(EF$6,$D$6:$BB$6,0)+2)</f>
        <v/>
      </c>
      <c r="EG38" s="156" t="str" cm="1">
        <f t="array" ref="EG38">INDEX(PosEffects_SEA,$A38,MATCH(EG$6,$D$6:$BB$6,0)+2)</f>
        <v/>
      </c>
      <c r="EH38" s="156" t="str" cm="1">
        <f t="array" ref="EH38">INDEX(PosEffects_SEA,$A38,MATCH(EH$6,$D$6:$BB$6,0)+2)</f>
        <v/>
      </c>
      <c r="EI38" s="156" t="str" cm="1">
        <f t="array" ref="EI38">INDEX(PosEffects_SEA,$A38,MATCH(EI$6,$D$6:$BB$6,0)+2)</f>
        <v/>
      </c>
      <c r="EJ38" s="156" t="str" cm="1">
        <f t="array" ref="EJ38">INDEX(PosEffects_SEA,$A38,MATCH(EJ$6,$D$6:$BB$6,0)+2)</f>
        <v/>
      </c>
      <c r="EK38" s="156" t="str" cm="1">
        <f t="array" ref="EK38">INDEX(PosEffects_SEA,$A38,MATCH(EK$6,$D$6:$BB$6,0)+2)</f>
        <v/>
      </c>
      <c r="EL38" s="156" t="str" cm="1">
        <f t="array" ref="EL38">INDEX(PosEffects_SEA,$A38,MATCH(EL$6,$D$6:$BB$6,0)+2)</f>
        <v/>
      </c>
      <c r="EM38" s="156" t="str" cm="1">
        <f t="array" ref="EM38">INDEX(PosEffects_SEA,$A38,MATCH(EM$6,$D$6:$BB$6,0)+2)</f>
        <v/>
      </c>
      <c r="EN38" s="156" t="str" cm="1">
        <f t="array" ref="EN38">INDEX(PosEffects_SEA,$A38,MATCH(EN$6,$D$6:$BB$6,0)+2)</f>
        <v/>
      </c>
      <c r="EO38" s="156" t="str" cm="1">
        <f t="array" ref="EO38">INDEX(PosEffects_SEA,$A38,MATCH(EO$6,$D$6:$BB$6,0)+2)</f>
        <v/>
      </c>
      <c r="EP38" s="156" t="str" cm="1">
        <f t="array" ref="EP38">INDEX(PosEffects_SEA,$A38,MATCH(EP$6,$D$6:$BB$6,0)+2)</f>
        <v/>
      </c>
      <c r="EQ38" s="156" t="str" cm="1">
        <f t="array" ref="EQ38">INDEX(PosEffects_SEA,$A38,MATCH(EQ$6,$D$6:$BB$6,0)+2)</f>
        <v/>
      </c>
      <c r="ES38" s="194" t="str">
        <f t="shared" si="37"/>
        <v/>
      </c>
      <c r="ET38" s="194" t="str">
        <f t="shared" si="37"/>
        <v/>
      </c>
      <c r="EU38" s="194" t="str">
        <f t="shared" si="37"/>
        <v/>
      </c>
      <c r="EV38" s="194" t="str">
        <f t="shared" si="37"/>
        <v/>
      </c>
    </row>
    <row r="39" spans="1:152" x14ac:dyDescent="0.25">
      <c r="A39" s="68">
        <v>32</v>
      </c>
      <c r="B39" s="271" t="str" cm="1">
        <f t="array" ref="B39">IF(A39&gt;NOptions_SEA,"",4*(A39-1)+1)</f>
        <v/>
      </c>
      <c r="C39" s="249" t="str" cm="1">
        <f t="array" ref="C39">IF($B39="","",INDEX(Options_SEA,$B39))</f>
        <v/>
      </c>
      <c r="D39" s="196" t="str" cm="1">
        <f t="array" ref="D39">IF($B39="","",INDEX(SEAOptionScores_Trans,$B39+MATCH(D$7,Stages,0)-1,MATCH(D$6,SEACats,0))-100)</f>
        <v/>
      </c>
      <c r="E39" s="196" t="str" cm="1">
        <f t="array" ref="E39">IF($B39="","",INDEX(SEAOptionScores_Trans,$B39+MATCH(E$7,Stages,0)-1,MATCH(D$6,SEACats,0))-100)</f>
        <v/>
      </c>
      <c r="F39" s="197" t="str">
        <f t="shared" si="0"/>
        <v/>
      </c>
      <c r="G39" s="196" t="str" cm="1">
        <f t="array" ref="G39">IF($B39="","",INDEX(SEAOptionScores_Trans,$B39+MATCH(G$7,Stages,0)-1,MATCH(G$6,SEACats,0))-100)</f>
        <v/>
      </c>
      <c r="H39" s="196" t="str" cm="1">
        <f t="array" ref="H39">IF($B39="","",INDEX(SEAOptionScores_Trans,$B39+MATCH(H$7,Stages,0)-1,MATCH(G$6,SEACats,0))-100)</f>
        <v/>
      </c>
      <c r="I39" s="197" t="str">
        <f t="shared" si="1"/>
        <v/>
      </c>
      <c r="J39" s="196" t="str" cm="1">
        <f t="array" ref="J39">IF($B39="","",INDEX(SEAOptionScores_Trans,$B39+MATCH(J$7,Stages,0)-1,MATCH(J$6,SEACats,0))-100)</f>
        <v/>
      </c>
      <c r="K39" s="196" t="str" cm="1">
        <f t="array" ref="K39">IF($B39="","",INDEX(SEAOptionScores_Trans,$B39+MATCH(K$7,Stages,0)-1,MATCH(J$6,SEACats,0))-100)</f>
        <v/>
      </c>
      <c r="L39" s="197" t="str">
        <f t="shared" si="2"/>
        <v/>
      </c>
      <c r="M39" s="196" t="str" cm="1">
        <f t="array" ref="M39">IF($B39="","",INDEX(SEAOptionScores_Trans,$B39+MATCH(M$7,Stages,0)-1,MATCH(M$6,SEACats,0))-100)</f>
        <v/>
      </c>
      <c r="N39" s="196" t="str" cm="1">
        <f t="array" ref="N39">IF($B39="","",INDEX(SEAOptionScores_Trans,$B39+MATCH(N$7,Stages,0)-1,MATCH(M$6,SEACats,0))-100)</f>
        <v/>
      </c>
      <c r="O39" s="197" t="str">
        <f t="shared" si="3"/>
        <v/>
      </c>
      <c r="P39" s="196" t="str" cm="1">
        <f t="array" ref="P39">IF($B39="","",INDEX(SEAOptionScores_Trans,$B39+MATCH(P$7,Stages,0)-1,MATCH(P$6,SEACats,0))-100)</f>
        <v/>
      </c>
      <c r="Q39" s="196" t="str" cm="1">
        <f t="array" ref="Q39">IF($B39="","",INDEX(SEAOptionScores_Trans,$B39+MATCH(Q$7,Stages,0)-1,MATCH(P$6,SEACats,0))-100)</f>
        <v/>
      </c>
      <c r="R39" s="197" t="str">
        <f t="shared" si="4"/>
        <v/>
      </c>
      <c r="S39" s="196" t="str" cm="1">
        <f t="array" ref="S39">IF($B39="","",INDEX(SEAOptionScores_Trans,$B39+MATCH(S$7,Stages,0)-1,MATCH(S$6,SEACats,0))-100)</f>
        <v/>
      </c>
      <c r="T39" s="196" t="str" cm="1">
        <f t="array" ref="T39">IF($B39="","",INDEX(SEAOptionScores_Trans,$B39+MATCH(T$7,Stages,0)-1,MATCH(S$6,SEACats,0))-100)</f>
        <v/>
      </c>
      <c r="U39" s="197" t="str">
        <f t="shared" si="5"/>
        <v/>
      </c>
      <c r="V39" s="196" t="str" cm="1">
        <f t="array" ref="V39">IF($B39="","",INDEX(SEAOptionScores_Trans,$B39+MATCH(V$7,Stages,0)-1,MATCH(V$6,SEACats,0))-100)</f>
        <v/>
      </c>
      <c r="W39" s="196" t="str" cm="1">
        <f t="array" ref="W39">IF($B39="","",INDEX(SEAOptionScores_Trans,$B39+MATCH(W$7,Stages,0)-1,MATCH(V$6,SEACats,0))-100)</f>
        <v/>
      </c>
      <c r="X39" s="197" t="str">
        <f t="shared" si="6"/>
        <v/>
      </c>
      <c r="Y39" s="196" t="str" cm="1">
        <f t="array" ref="Y39">IF($B39="","",INDEX(SEAOptionScores_Trans,$B39+MATCH(Y$7,Stages,0)-1,MATCH(Y$6,SEACats,0))-100)</f>
        <v/>
      </c>
      <c r="Z39" s="196" t="str" cm="1">
        <f t="array" ref="Z39">IF($B39="","",INDEX(SEAOptionScores_Trans,$B39+MATCH(Z$7,Stages,0)-1,MATCH(Y$6,SEACats,0))-100)</f>
        <v/>
      </c>
      <c r="AA39" s="197" t="str">
        <f t="shared" si="7"/>
        <v/>
      </c>
      <c r="AB39" s="196" t="str" cm="1">
        <f t="array" ref="AB39">IF($B39="","",INDEX(SEAOptionScores_Trans,$B39+MATCH(AB$7,Stages,0)-1,MATCH(AB$6,SEACats,0))-100)</f>
        <v/>
      </c>
      <c r="AC39" s="196" t="str" cm="1">
        <f t="array" ref="AC39">IF($B39="","",INDEX(SEAOptionScores_Trans,$B39+MATCH(AC$7,Stages,0)-1,MATCH(AB$6,SEACats,0))-100)</f>
        <v/>
      </c>
      <c r="AD39" s="197" t="str">
        <f t="shared" si="8"/>
        <v/>
      </c>
      <c r="AE39" s="196" t="str" cm="1">
        <f t="array" ref="AE39">IF($B39="","",INDEX(SEAOptionScores_Trans,$B39+MATCH(AE$7,Stages,0)-1,MATCH(AE$6,SEACats,0))-100)</f>
        <v/>
      </c>
      <c r="AF39" s="196" t="str" cm="1">
        <f t="array" ref="AF39">IF($B39="","",INDEX(SEAOptionScores_Trans,$B39+MATCH(AF$7,Stages,0)-1,MATCH(AE$6,SEACats,0))-100)</f>
        <v/>
      </c>
      <c r="AG39" s="197" t="str">
        <f t="shared" si="9"/>
        <v/>
      </c>
      <c r="AH39" s="196" t="str" cm="1">
        <f t="array" ref="AH39">IF($B39="","",INDEX(SEAOptionScores_Trans,$B39+MATCH(AH$7,Stages,0)-1,MATCH(AH$6,SEACats,0))-100)</f>
        <v/>
      </c>
      <c r="AI39" s="196" t="str" cm="1">
        <f t="array" ref="AI39">IF($B39="","",INDEX(SEAOptionScores_Trans,$B39+MATCH(AI$7,Stages,0)-1,MATCH(AH$6,SEACats,0))-100)</f>
        <v/>
      </c>
      <c r="AJ39" s="197" t="str">
        <f t="shared" si="10"/>
        <v/>
      </c>
      <c r="AK39" s="196" t="str" cm="1">
        <f t="array" ref="AK39">IF($B39="","",INDEX(SEAOptionScores_Trans,$B39+MATCH(AK$7,Stages,0)-1,MATCH(AK$6,SEACats,0))-100)</f>
        <v/>
      </c>
      <c r="AL39" s="196" t="str" cm="1">
        <f t="array" ref="AL39">IF($B39="","",INDEX(SEAOptionScores_Trans,$B39+MATCH(AL$7,Stages,0)-1,MATCH(AK$6,SEACats,0))-100)</f>
        <v/>
      </c>
      <c r="AM39" s="197" t="str">
        <f t="shared" si="11"/>
        <v/>
      </c>
      <c r="AN39" s="196" t="str" cm="1">
        <f t="array" ref="AN39">IF($B39="","",INDEX(SEAOptionScores_Trans,$B39+MATCH(AN$7,Stages,0)-1,MATCH(AN$6,SEACats,0))-100)</f>
        <v/>
      </c>
      <c r="AO39" s="196" t="str" cm="1">
        <f t="array" ref="AO39">IF($B39="","",INDEX(SEAOptionScores_Trans,$B39+MATCH(AO$7,Stages,0)-1,MATCH(AN$6,SEACats,0))-100)</f>
        <v/>
      </c>
      <c r="AP39" s="197" t="str">
        <f t="shared" si="12"/>
        <v/>
      </c>
      <c r="AQ39" s="196" t="str" cm="1">
        <f t="array" ref="AQ39">IF($B39="","",INDEX(SEAOptionScores_Trans,$B39+MATCH(AQ$7,Stages,0)-1,MATCH(AQ$6,SEACats,0))-100)</f>
        <v/>
      </c>
      <c r="AR39" s="196" t="str" cm="1">
        <f t="array" ref="AR39">IF($B39="","",INDEX(SEAOptionScores_Trans,$B39+MATCH(AR$7,Stages,0)-1,MATCH(AQ$6,SEACats,0))-100)</f>
        <v/>
      </c>
      <c r="AS39" s="197" t="str">
        <f t="shared" si="13"/>
        <v/>
      </c>
      <c r="AT39" s="196" t="str" cm="1">
        <f t="array" ref="AT39">IF($B39="","",INDEX(SEAOptionScores_Trans,$B39+MATCH(AT$7,Stages,0)-1,MATCH(AT$6,SEACats,0))-100)</f>
        <v/>
      </c>
      <c r="AU39" s="196" t="str" cm="1">
        <f t="array" ref="AU39">IF($B39="","",INDEX(SEAOptionScores_Trans,$B39+MATCH(AU$7,Stages,0)-1,MATCH(AT$6,SEACats,0))-100)</f>
        <v/>
      </c>
      <c r="AV39" s="197" t="str">
        <f t="shared" si="14"/>
        <v/>
      </c>
      <c r="AW39" s="196" t="str" cm="1">
        <f t="array" ref="AW39">IF($B39="","",INDEX(SEAOptionScores_Trans,$B39+MATCH(AW$7,Stages,0)-1,MATCH(AW$6,SEACats,0))-100)</f>
        <v/>
      </c>
      <c r="AX39" s="196" t="str" cm="1">
        <f t="array" ref="AX39">IF($B39="","",INDEX(SEAOptionScores_Trans,$B39+MATCH(AX$7,Stages,0)-1,MATCH(AW$6,SEACats,0))-100)</f>
        <v/>
      </c>
      <c r="AY39" s="197" t="str">
        <f t="shared" si="15"/>
        <v/>
      </c>
      <c r="AZ39" s="196" t="str" cm="1">
        <f t="array" ref="AZ39">IF($B39="","",INDEX(SEAOptionScores_Trans,$B39+MATCH(AZ$7,Stages,0)-1,MATCH(AZ$6,SEACats,0))-100)</f>
        <v/>
      </c>
      <c r="BA39" s="196" t="str" cm="1">
        <f t="array" ref="BA39">IF($B39="","",INDEX(SEAOptionScores_Trans,$B39+MATCH(BA$7,Stages,0)-1,MATCH(AZ$6,SEACats,0))-100)</f>
        <v/>
      </c>
      <c r="BB39" s="197" t="str">
        <f t="shared" si="16"/>
        <v/>
      </c>
      <c r="BD39" s="156" t="str" cm="1">
        <f t="array" ref="BD39">INDEX(NegEffects_SEA,$A39,MATCH(BD$6,$D$6:$BB$6,0)+2)</f>
        <v/>
      </c>
      <c r="BE39" s="156" t="str" cm="1">
        <f t="array" ref="BE39">INDEX(NegEffects_SEA,$A39,MATCH(BE$6,$D$6:$BB$6,0)+2)</f>
        <v/>
      </c>
      <c r="BF39" s="156" t="str" cm="1">
        <f t="array" ref="BF39">INDEX(NegEffects_SEA,$A39,MATCH(BF$6,$D$6:$BB$6,0)+2)</f>
        <v/>
      </c>
      <c r="BG39" s="156" t="str" cm="1">
        <f t="array" ref="BG39">INDEX(NegEffects_SEA,$A39,MATCH(BG$6,$D$6:$BB$6,0)+2)</f>
        <v/>
      </c>
      <c r="BH39" s="156" t="str" cm="1">
        <f t="array" ref="BH39">INDEX(NegEffects_SEA,$A39,MATCH(BH$6,$D$6:$BB$6,0)+2)</f>
        <v/>
      </c>
      <c r="BI39" s="156" t="str" cm="1">
        <f t="array" ref="BI39">INDEX(NegEffects_SEA,$A39,MATCH(BI$6,$D$6:$BB$6,0)+2)</f>
        <v/>
      </c>
      <c r="BJ39" s="156" t="str" cm="1">
        <f t="array" ref="BJ39">INDEX(NegEffects_SEA,$A39,MATCH(BJ$6,$D$6:$BB$6,0)+2)</f>
        <v/>
      </c>
      <c r="BK39" s="156" t="str" cm="1">
        <f t="array" ref="BK39">INDEX(NegEffects_SEA,$A39,MATCH(BK$6,$D$6:$BB$6,0)+2)</f>
        <v/>
      </c>
      <c r="BL39" s="156" t="str" cm="1">
        <f t="array" ref="BL39">INDEX(NegEffects_SEA,$A39,MATCH(BL$6,$D$6:$BB$6,0)+2)</f>
        <v/>
      </c>
      <c r="BM39" s="156" t="str" cm="1">
        <f t="array" ref="BM39">INDEX(NegEffects_SEA,$A39,MATCH(BM$6,$D$6:$BB$6,0)+2)</f>
        <v/>
      </c>
      <c r="BN39" s="156" t="str" cm="1">
        <f t="array" ref="BN39">INDEX(NegEffects_SEA,$A39,MATCH(BN$6,$D$6:$BB$6,0)+2)</f>
        <v/>
      </c>
      <c r="BO39" s="156" t="str" cm="1">
        <f t="array" ref="BO39">INDEX(NegEffects_SEA,$A39,MATCH(BO$6,$D$6:$BB$6,0)+2)</f>
        <v/>
      </c>
      <c r="BP39" s="156" t="str" cm="1">
        <f t="array" ref="BP39">INDEX(NegEffects_SEA,$A39,MATCH(BP$6,$D$6:$BB$6,0)+2)</f>
        <v/>
      </c>
      <c r="BQ39" s="156" t="str" cm="1">
        <f t="array" ref="BQ39">INDEX(NegEffects_SEA,$A39,MATCH(BQ$6,$D$6:$BB$6,0)+2)</f>
        <v/>
      </c>
      <c r="BR39" s="156" t="str" cm="1">
        <f t="array" ref="BR39">INDEX(NegEffects_SEA,$A39,MATCH(BR$6,$D$6:$BB$6,0)+2)</f>
        <v/>
      </c>
      <c r="BS39" s="156" t="str" cm="1">
        <f t="array" ref="BS39">INDEX(NegEffects_SEA,$A39,MATCH(BS$6,$D$6:$BB$6,0)+2)</f>
        <v/>
      </c>
      <c r="BT39" s="156" t="str" cm="1">
        <f t="array" ref="BT39">INDEX(NegEffects_SEA,$A39,MATCH(BT$6,$D$6:$BB$6,0)+2)</f>
        <v/>
      </c>
      <c r="BV39" s="194" t="str">
        <f t="shared" si="36"/>
        <v/>
      </c>
      <c r="BW39" s="194" t="str">
        <f t="shared" si="36"/>
        <v/>
      </c>
      <c r="BX39" s="194" t="str">
        <f t="shared" si="36"/>
        <v/>
      </c>
      <c r="BY39" s="194" t="str">
        <f t="shared" si="36"/>
        <v/>
      </c>
      <c r="CA39" s="196" t="str" cm="1">
        <f t="array" ref="CA39">IF($B39="","",INDEX(SEAOptionScores_Trans,$B39+MATCH(CA$7,Stages,0)-1,MATCH(CA$6,SEACats,0)))</f>
        <v/>
      </c>
      <c r="CB39" s="196" t="str" cm="1">
        <f t="array" ref="CB39">IF($B39="","",INDEX(SEAOptionScores_Trans,$B39+MATCH(CB$7,Stages,0)-1,MATCH(CA$6,SEACats,0)))</f>
        <v/>
      </c>
      <c r="CC39" s="197" t="str">
        <f t="shared" si="18"/>
        <v/>
      </c>
      <c r="CD39" s="196" t="str" cm="1">
        <f t="array" ref="CD39">IF($B39="","",INDEX(SEAOptionScores_Trans,$B39+MATCH(CD$7,Stages,0)-1,MATCH(CD$6,SEACats,0)))</f>
        <v/>
      </c>
      <c r="CE39" s="196" t="str" cm="1">
        <f t="array" ref="CE39">IF($B39="","",INDEX(SEAOptionScores_Trans,$B39+MATCH(CE$7,Stages,0)-1,MATCH(CD$6,SEACats,0)))</f>
        <v/>
      </c>
      <c r="CF39" s="197" t="str">
        <f t="shared" si="19"/>
        <v/>
      </c>
      <c r="CG39" s="196" t="str" cm="1">
        <f t="array" ref="CG39">IF($B39="","",INDEX(SEAOptionScores_Trans,$B39+MATCH(CG$7,Stages,0)-1,MATCH(CG$6,SEACats,0)))</f>
        <v/>
      </c>
      <c r="CH39" s="196" t="str" cm="1">
        <f t="array" ref="CH39">IF($B39="","",INDEX(SEAOptionScores_Trans,$B39+MATCH(CH$7,Stages,0)-1,MATCH(CG$6,SEACats,0)))</f>
        <v/>
      </c>
      <c r="CI39" s="197" t="str">
        <f t="shared" si="20"/>
        <v/>
      </c>
      <c r="CJ39" s="196" t="str" cm="1">
        <f t="array" ref="CJ39">IF($B39="","",INDEX(SEAOptionScores_Trans,$B39+MATCH(CJ$7,Stages,0)-1,MATCH(CJ$6,SEACats,0)))</f>
        <v/>
      </c>
      <c r="CK39" s="196" t="str" cm="1">
        <f t="array" ref="CK39">IF($B39="","",INDEX(SEAOptionScores_Trans,$B39+MATCH(CK$7,Stages,0)-1,MATCH(CJ$6,SEACats,0)))</f>
        <v/>
      </c>
      <c r="CL39" s="197" t="str">
        <f t="shared" si="21"/>
        <v/>
      </c>
      <c r="CM39" s="196" t="str" cm="1">
        <f t="array" ref="CM39">IF($B39="","",INDEX(SEAOptionScores_Trans,$B39+MATCH(CM$7,Stages,0)-1,MATCH(CM$6,SEACats,0)))</f>
        <v/>
      </c>
      <c r="CN39" s="196" t="str" cm="1">
        <f t="array" ref="CN39">IF($B39="","",INDEX(SEAOptionScores_Trans,$B39+MATCH(CN$7,Stages,0)-1,MATCH(CM$6,SEACats,0)))</f>
        <v/>
      </c>
      <c r="CO39" s="197" t="str">
        <f t="shared" si="22"/>
        <v/>
      </c>
      <c r="CP39" s="196" t="str" cm="1">
        <f t="array" ref="CP39">IF($B39="","",INDEX(SEAOptionScores_Trans,$B39+MATCH(CP$7,Stages,0)-1,MATCH(CP$6,SEACats,0)))</f>
        <v/>
      </c>
      <c r="CQ39" s="196" t="str" cm="1">
        <f t="array" ref="CQ39">IF($B39="","",INDEX(SEAOptionScores_Trans,$B39+MATCH(CQ$7,Stages,0)-1,MATCH(CP$6,SEACats,0)))</f>
        <v/>
      </c>
      <c r="CR39" s="197" t="str">
        <f t="shared" si="23"/>
        <v/>
      </c>
      <c r="CS39" s="196" t="str" cm="1">
        <f t="array" ref="CS39">IF($B39="","",INDEX(SEAOptionScores_Trans,$B39+MATCH(CS$7,Stages,0)-1,MATCH(CS$6,SEACats,0)))</f>
        <v/>
      </c>
      <c r="CT39" s="196" t="str" cm="1">
        <f t="array" ref="CT39">IF($B39="","",INDEX(SEAOptionScores_Trans,$B39+MATCH(CT$7,Stages,0)-1,MATCH(CS$6,SEACats,0)))</f>
        <v/>
      </c>
      <c r="CU39" s="197" t="str">
        <f t="shared" si="24"/>
        <v/>
      </c>
      <c r="CV39" s="196" t="str" cm="1">
        <f t="array" ref="CV39">IF($B39="","",INDEX(SEAOptionScores_Trans,$B39+MATCH(CV$7,Stages,0)-1,MATCH(CV$6,SEACats,0)))</f>
        <v/>
      </c>
      <c r="CW39" s="196" t="str" cm="1">
        <f t="array" ref="CW39">IF($B39="","",INDEX(SEAOptionScores_Trans,$B39+MATCH(CW$7,Stages,0)-1,MATCH(CV$6,SEACats,0)))</f>
        <v/>
      </c>
      <c r="CX39" s="197" t="str">
        <f t="shared" si="25"/>
        <v/>
      </c>
      <c r="CY39" s="196" t="str" cm="1">
        <f t="array" ref="CY39">IF($B39="","",INDEX(SEAOptionScores_Trans,$B39+MATCH(CY$7,Stages,0)-1,MATCH(CY$6,SEACats,0)))</f>
        <v/>
      </c>
      <c r="CZ39" s="196" t="str" cm="1">
        <f t="array" ref="CZ39">IF($B39="","",INDEX(SEAOptionScores_Trans,$B39+MATCH(CZ$7,Stages,0)-1,MATCH(CY$6,SEACats,0)))</f>
        <v/>
      </c>
      <c r="DA39" s="197" t="str">
        <f t="shared" si="26"/>
        <v/>
      </c>
      <c r="DB39" s="196" t="str" cm="1">
        <f t="array" ref="DB39">IF($B39="","",INDEX(SEAOptionScores_Trans,$B39+MATCH(DB$7,Stages,0)-1,MATCH(DB$6,SEACats,0)))</f>
        <v/>
      </c>
      <c r="DC39" s="196" t="str" cm="1">
        <f t="array" ref="DC39">IF($B39="","",INDEX(SEAOptionScores_Trans,$B39+MATCH(DC$7,Stages,0)-1,MATCH(DB$6,SEACats,0)))</f>
        <v/>
      </c>
      <c r="DD39" s="197" t="str">
        <f t="shared" si="27"/>
        <v/>
      </c>
      <c r="DE39" s="196" t="str" cm="1">
        <f t="array" ref="DE39">IF($B39="","",INDEX(SEAOptionScores_Trans,$B39+MATCH(DE$7,Stages,0)-1,MATCH(DE$6,SEACats,0)))</f>
        <v/>
      </c>
      <c r="DF39" s="196" t="str" cm="1">
        <f t="array" ref="DF39">IF($B39="","",INDEX(SEAOptionScores_Trans,$B39+MATCH(DF$7,Stages,0)-1,MATCH(DE$6,SEACats,0)))</f>
        <v/>
      </c>
      <c r="DG39" s="197" t="str">
        <f t="shared" si="28"/>
        <v/>
      </c>
      <c r="DH39" s="196" t="str" cm="1">
        <f t="array" ref="DH39">IF($B39="","",INDEX(SEAOptionScores_Trans,$B39+MATCH(DH$7,Stages,0)-1,MATCH(DH$6,SEACats,0)))</f>
        <v/>
      </c>
      <c r="DI39" s="196" t="str" cm="1">
        <f t="array" ref="DI39">IF($B39="","",INDEX(SEAOptionScores_Trans,$B39+MATCH(DI$7,Stages,0)-1,MATCH(DH$6,SEACats,0)))</f>
        <v/>
      </c>
      <c r="DJ39" s="197" t="str">
        <f t="shared" si="29"/>
        <v/>
      </c>
      <c r="DK39" s="196" t="str" cm="1">
        <f t="array" ref="DK39">IF($B39="","",INDEX(SEAOptionScores_Trans,$B39+MATCH(DK$7,Stages,0)-1,MATCH(DK$6,SEACats,0)))</f>
        <v/>
      </c>
      <c r="DL39" s="196" t="str" cm="1">
        <f t="array" ref="DL39">IF($B39="","",INDEX(SEAOptionScores_Trans,$B39+MATCH(DL$7,Stages,0)-1,MATCH(DK$6,SEACats,0)))</f>
        <v/>
      </c>
      <c r="DM39" s="197" t="str">
        <f t="shared" si="30"/>
        <v/>
      </c>
      <c r="DN39" s="196" t="str" cm="1">
        <f t="array" ref="DN39">IF($B39="","",INDEX(SEAOptionScores_Trans,$B39+MATCH(DN$7,Stages,0)-1,MATCH(DN$6,SEACats,0)))</f>
        <v/>
      </c>
      <c r="DO39" s="196" t="str" cm="1">
        <f t="array" ref="DO39">IF($B39="","",INDEX(SEAOptionScores_Trans,$B39+MATCH(DO$7,Stages,0)-1,MATCH(DN$6,SEACats,0)))</f>
        <v/>
      </c>
      <c r="DP39" s="197" t="str">
        <f t="shared" si="31"/>
        <v/>
      </c>
      <c r="DQ39" s="196" t="str" cm="1">
        <f t="array" ref="DQ39">IF($B39="","",INDEX(SEAOptionScores_Trans,$B39+MATCH(DQ$7,Stages,0)-1,MATCH(DQ$6,SEACats,0)))</f>
        <v/>
      </c>
      <c r="DR39" s="196" t="str" cm="1">
        <f t="array" ref="DR39">IF($B39="","",INDEX(SEAOptionScores_Trans,$B39+MATCH(DR$7,Stages,0)-1,MATCH(DQ$6,SEACats,0)))</f>
        <v/>
      </c>
      <c r="DS39" s="197" t="str">
        <f t="shared" si="32"/>
        <v/>
      </c>
      <c r="DT39" s="196" t="str" cm="1">
        <f t="array" ref="DT39">IF($B39="","",INDEX(SEAOptionScores_Trans,$B39+MATCH(DT$7,Stages,0)-1,MATCH(DT$6,SEACats,0)))</f>
        <v/>
      </c>
      <c r="DU39" s="196" t="str" cm="1">
        <f t="array" ref="DU39">IF($B39="","",INDEX(SEAOptionScores_Trans,$B39+MATCH(DU$7,Stages,0)-1,MATCH(DT$6,SEACats,0)))</f>
        <v/>
      </c>
      <c r="DV39" s="197" t="str">
        <f t="shared" si="33"/>
        <v/>
      </c>
      <c r="DW39" s="196" t="str" cm="1">
        <f t="array" ref="DW39">IF($B39="","",INDEX(SEAOptionScores_Trans,$B39+MATCH(DW$7,Stages,0)-1,MATCH(DW$6,SEACats,0)))</f>
        <v/>
      </c>
      <c r="DX39" s="196" t="str" cm="1">
        <f t="array" ref="DX39">IF($B39="","",INDEX(SEAOptionScores_Trans,$B39+MATCH(DX$7,Stages,0)-1,MATCH(DW$6,SEACats,0)))</f>
        <v/>
      </c>
      <c r="DY39" s="197" t="str">
        <f t="shared" si="34"/>
        <v/>
      </c>
      <c r="EA39" s="156" t="str" cm="1">
        <f t="array" ref="EA39">INDEX(PosEffects_SEA,$A39,MATCH(EA$6,$D$6:$BB$6,0)+2)</f>
        <v/>
      </c>
      <c r="EB39" s="156" t="str" cm="1">
        <f t="array" ref="EB39">INDEX(PosEffects_SEA,$A39,MATCH(EB$6,$D$6:$BB$6,0)+2)</f>
        <v/>
      </c>
      <c r="EC39" s="156" t="str" cm="1">
        <f t="array" ref="EC39">INDEX(PosEffects_SEA,$A39,MATCH(EC$6,$D$6:$BB$6,0)+2)</f>
        <v/>
      </c>
      <c r="ED39" s="156" t="str" cm="1">
        <f t="array" ref="ED39">INDEX(PosEffects_SEA,$A39,MATCH(ED$6,$D$6:$BB$6,0)+2)</f>
        <v/>
      </c>
      <c r="EE39" s="156" t="str" cm="1">
        <f t="array" ref="EE39">INDEX(PosEffects_SEA,$A39,MATCH(EE$6,$D$6:$BB$6,0)+2)</f>
        <v/>
      </c>
      <c r="EF39" s="156" t="str" cm="1">
        <f t="array" ref="EF39">INDEX(PosEffects_SEA,$A39,MATCH(EF$6,$D$6:$BB$6,0)+2)</f>
        <v/>
      </c>
      <c r="EG39" s="156" t="str" cm="1">
        <f t="array" ref="EG39">INDEX(PosEffects_SEA,$A39,MATCH(EG$6,$D$6:$BB$6,0)+2)</f>
        <v/>
      </c>
      <c r="EH39" s="156" t="str" cm="1">
        <f t="array" ref="EH39">INDEX(PosEffects_SEA,$A39,MATCH(EH$6,$D$6:$BB$6,0)+2)</f>
        <v/>
      </c>
      <c r="EI39" s="156" t="str" cm="1">
        <f t="array" ref="EI39">INDEX(PosEffects_SEA,$A39,MATCH(EI$6,$D$6:$BB$6,0)+2)</f>
        <v/>
      </c>
      <c r="EJ39" s="156" t="str" cm="1">
        <f t="array" ref="EJ39">INDEX(PosEffects_SEA,$A39,MATCH(EJ$6,$D$6:$BB$6,0)+2)</f>
        <v/>
      </c>
      <c r="EK39" s="156" t="str" cm="1">
        <f t="array" ref="EK39">INDEX(PosEffects_SEA,$A39,MATCH(EK$6,$D$6:$BB$6,0)+2)</f>
        <v/>
      </c>
      <c r="EL39" s="156" t="str" cm="1">
        <f t="array" ref="EL39">INDEX(PosEffects_SEA,$A39,MATCH(EL$6,$D$6:$BB$6,0)+2)</f>
        <v/>
      </c>
      <c r="EM39" s="156" t="str" cm="1">
        <f t="array" ref="EM39">INDEX(PosEffects_SEA,$A39,MATCH(EM$6,$D$6:$BB$6,0)+2)</f>
        <v/>
      </c>
      <c r="EN39" s="156" t="str" cm="1">
        <f t="array" ref="EN39">INDEX(PosEffects_SEA,$A39,MATCH(EN$6,$D$6:$BB$6,0)+2)</f>
        <v/>
      </c>
      <c r="EO39" s="156" t="str" cm="1">
        <f t="array" ref="EO39">INDEX(PosEffects_SEA,$A39,MATCH(EO$6,$D$6:$BB$6,0)+2)</f>
        <v/>
      </c>
      <c r="EP39" s="156" t="str" cm="1">
        <f t="array" ref="EP39">INDEX(PosEffects_SEA,$A39,MATCH(EP$6,$D$6:$BB$6,0)+2)</f>
        <v/>
      </c>
      <c r="EQ39" s="156" t="str" cm="1">
        <f t="array" ref="EQ39">INDEX(PosEffects_SEA,$A39,MATCH(EQ$6,$D$6:$BB$6,0)+2)</f>
        <v/>
      </c>
      <c r="ES39" s="194" t="str">
        <f t="shared" si="37"/>
        <v/>
      </c>
      <c r="ET39" s="194" t="str">
        <f t="shared" si="37"/>
        <v/>
      </c>
      <c r="EU39" s="194" t="str">
        <f t="shared" si="37"/>
        <v/>
      </c>
      <c r="EV39" s="194" t="str">
        <f t="shared" si="37"/>
        <v/>
      </c>
    </row>
    <row r="40" spans="1:152" x14ac:dyDescent="0.25">
      <c r="A40" s="68">
        <v>33</v>
      </c>
      <c r="B40" s="271" t="str" cm="1">
        <f t="array" ref="B40">IF(A40&gt;NOptions_SEA,"",4*(A40-1)+1)</f>
        <v/>
      </c>
      <c r="C40" s="249" t="str" cm="1">
        <f t="array" ref="C40">IF($B40="","",INDEX(Options_SEA,$B40))</f>
        <v/>
      </c>
      <c r="D40" s="196" t="str" cm="1">
        <f t="array" ref="D40">IF($B40="","",INDEX(SEAOptionScores_Trans,$B40+MATCH(D$7,Stages,0)-1,MATCH(D$6,SEACats,0))-100)</f>
        <v/>
      </c>
      <c r="E40" s="196" t="str" cm="1">
        <f t="array" ref="E40">IF($B40="","",INDEX(SEAOptionScores_Trans,$B40+MATCH(E$7,Stages,0)-1,MATCH(D$6,SEACats,0))-100)</f>
        <v/>
      </c>
      <c r="F40" s="197" t="str">
        <f t="shared" ref="F40:F71" si="38">IF($B40="","",D40*INDEX(w_C_Neg,MATCH(D$6,SEACats,0)) +E40*INDEX(w_O_Neg,MATCH(D$6,SEACats,0)))</f>
        <v/>
      </c>
      <c r="G40" s="196" t="str" cm="1">
        <f t="array" ref="G40">IF($B40="","",INDEX(SEAOptionScores_Trans,$B40+MATCH(G$7,Stages,0)-1,MATCH(G$6,SEACats,0))-100)</f>
        <v/>
      </c>
      <c r="H40" s="196" t="str" cm="1">
        <f t="array" ref="H40">IF($B40="","",INDEX(SEAOptionScores_Trans,$B40+MATCH(H$7,Stages,0)-1,MATCH(G$6,SEACats,0))-100)</f>
        <v/>
      </c>
      <c r="I40" s="197" t="str">
        <f t="shared" ref="I40:I71" si="39">IF($B40="","",G40*INDEX(w_C_Neg,MATCH(G$6,SEACats,0)) +H40*INDEX(w_O_Neg,MATCH(G$6,SEACats,0)))</f>
        <v/>
      </c>
      <c r="J40" s="196" t="str" cm="1">
        <f t="array" ref="J40">IF($B40="","",INDEX(SEAOptionScores_Trans,$B40+MATCH(J$7,Stages,0)-1,MATCH(J$6,SEACats,0))-100)</f>
        <v/>
      </c>
      <c r="K40" s="196" t="str" cm="1">
        <f t="array" ref="K40">IF($B40="","",INDEX(SEAOptionScores_Trans,$B40+MATCH(K$7,Stages,0)-1,MATCH(J$6,SEACats,0))-100)</f>
        <v/>
      </c>
      <c r="L40" s="197" t="str">
        <f t="shared" ref="L40:L71" si="40">IF($B40="","",J40*INDEX(w_C_Neg,MATCH(J$6,SEACats,0)) +K40*INDEX(w_O_Neg,MATCH(J$6,SEACats,0)))</f>
        <v/>
      </c>
      <c r="M40" s="196" t="str" cm="1">
        <f t="array" ref="M40">IF($B40="","",INDEX(SEAOptionScores_Trans,$B40+MATCH(M$7,Stages,0)-1,MATCH(M$6,SEACats,0))-100)</f>
        <v/>
      </c>
      <c r="N40" s="196" t="str" cm="1">
        <f t="array" ref="N40">IF($B40="","",INDEX(SEAOptionScores_Trans,$B40+MATCH(N$7,Stages,0)-1,MATCH(M$6,SEACats,0))-100)</f>
        <v/>
      </c>
      <c r="O40" s="197" t="str">
        <f t="shared" ref="O40:O71" si="41">IF($B40="","",M40*INDEX(w_C_Neg,MATCH(M$6,SEACats,0)) +N40*INDEX(w_O_Neg,MATCH(M$6,SEACats,0)))</f>
        <v/>
      </c>
      <c r="P40" s="196" t="str" cm="1">
        <f t="array" ref="P40">IF($B40="","",INDEX(SEAOptionScores_Trans,$B40+MATCH(P$7,Stages,0)-1,MATCH(P$6,SEACats,0))-100)</f>
        <v/>
      </c>
      <c r="Q40" s="196" t="str" cm="1">
        <f t="array" ref="Q40">IF($B40="","",INDEX(SEAOptionScores_Trans,$B40+MATCH(Q$7,Stages,0)-1,MATCH(P$6,SEACats,0))-100)</f>
        <v/>
      </c>
      <c r="R40" s="197" t="str">
        <f t="shared" ref="R40:R71" si="42">IF($B40="","",P40*INDEX(w_C_Neg,MATCH(P$6,SEACats,0)) +Q40*INDEX(w_O_Neg,MATCH(P$6,SEACats,0)))</f>
        <v/>
      </c>
      <c r="S40" s="196" t="str" cm="1">
        <f t="array" ref="S40">IF($B40="","",INDEX(SEAOptionScores_Trans,$B40+MATCH(S$7,Stages,0)-1,MATCH(S$6,SEACats,0))-100)</f>
        <v/>
      </c>
      <c r="T40" s="196" t="str" cm="1">
        <f t="array" ref="T40">IF($B40="","",INDEX(SEAOptionScores_Trans,$B40+MATCH(T$7,Stages,0)-1,MATCH(S$6,SEACats,0))-100)</f>
        <v/>
      </c>
      <c r="U40" s="197" t="str">
        <f t="shared" ref="U40:U71" si="43">IF($B40="","",S40*INDEX(w_C_Neg,MATCH(S$6,SEACats,0)) +T40*INDEX(w_O_Neg,MATCH(S$6,SEACats,0)))</f>
        <v/>
      </c>
      <c r="V40" s="196" t="str" cm="1">
        <f t="array" ref="V40">IF($B40="","",INDEX(SEAOptionScores_Trans,$B40+MATCH(V$7,Stages,0)-1,MATCH(V$6,SEACats,0))-100)</f>
        <v/>
      </c>
      <c r="W40" s="196" t="str" cm="1">
        <f t="array" ref="W40">IF($B40="","",INDEX(SEAOptionScores_Trans,$B40+MATCH(W$7,Stages,0)-1,MATCH(V$6,SEACats,0))-100)</f>
        <v/>
      </c>
      <c r="X40" s="197" t="str">
        <f t="shared" ref="X40:X71" si="44">IF($B40="","",V40*INDEX(w_C_Neg,MATCH(V$6,SEACats,0)) +W40*INDEX(w_O_Neg,MATCH(V$6,SEACats,0)))</f>
        <v/>
      </c>
      <c r="Y40" s="196" t="str" cm="1">
        <f t="array" ref="Y40">IF($B40="","",INDEX(SEAOptionScores_Trans,$B40+MATCH(Y$7,Stages,0)-1,MATCH(Y$6,SEACats,0))-100)</f>
        <v/>
      </c>
      <c r="Z40" s="196" t="str" cm="1">
        <f t="array" ref="Z40">IF($B40="","",INDEX(SEAOptionScores_Trans,$B40+MATCH(Z$7,Stages,0)-1,MATCH(Y$6,SEACats,0))-100)</f>
        <v/>
      </c>
      <c r="AA40" s="197" t="str">
        <f t="shared" ref="AA40:AA71" si="45">IF($B40="","",Y40*INDEX(w_C_Neg,MATCH(Y$6,SEACats,0)) +Z40*INDEX(w_O_Neg,MATCH(Y$6,SEACats,0)))</f>
        <v/>
      </c>
      <c r="AB40" s="196" t="str" cm="1">
        <f t="array" ref="AB40">IF($B40="","",INDEX(SEAOptionScores_Trans,$B40+MATCH(AB$7,Stages,0)-1,MATCH(AB$6,SEACats,0))-100)</f>
        <v/>
      </c>
      <c r="AC40" s="196" t="str" cm="1">
        <f t="array" ref="AC40">IF($B40="","",INDEX(SEAOptionScores_Trans,$B40+MATCH(AC$7,Stages,0)-1,MATCH(AB$6,SEACats,0))-100)</f>
        <v/>
      </c>
      <c r="AD40" s="197" t="str">
        <f t="shared" ref="AD40:AD71" si="46">IF($B40="","",AB40*INDEX(w_C_Neg,MATCH(AB$6,SEACats,0)) +AC40*INDEX(w_O_Neg,MATCH(AB$6,SEACats,0)))</f>
        <v/>
      </c>
      <c r="AE40" s="196" t="str" cm="1">
        <f t="array" ref="AE40">IF($B40="","",INDEX(SEAOptionScores_Trans,$B40+MATCH(AE$7,Stages,0)-1,MATCH(AE$6,SEACats,0))-100)</f>
        <v/>
      </c>
      <c r="AF40" s="196" t="str" cm="1">
        <f t="array" ref="AF40">IF($B40="","",INDEX(SEAOptionScores_Trans,$B40+MATCH(AF$7,Stages,0)-1,MATCH(AE$6,SEACats,0))-100)</f>
        <v/>
      </c>
      <c r="AG40" s="197" t="str">
        <f t="shared" ref="AG40:AG71" si="47">IF($B40="","",AE40*INDEX(w_C_Neg,MATCH(AE$6,SEACats,0)) +AF40*INDEX(w_O_Neg,MATCH(AE$6,SEACats,0)))</f>
        <v/>
      </c>
      <c r="AH40" s="196" t="str" cm="1">
        <f t="array" ref="AH40">IF($B40="","",INDEX(SEAOptionScores_Trans,$B40+MATCH(AH$7,Stages,0)-1,MATCH(AH$6,SEACats,0))-100)</f>
        <v/>
      </c>
      <c r="AI40" s="196" t="str" cm="1">
        <f t="array" ref="AI40">IF($B40="","",INDEX(SEAOptionScores_Trans,$B40+MATCH(AI$7,Stages,0)-1,MATCH(AH$6,SEACats,0))-100)</f>
        <v/>
      </c>
      <c r="AJ40" s="197" t="str">
        <f t="shared" ref="AJ40:AJ71" si="48">IF($B40="","",AH40*INDEX(w_C_Neg,MATCH(AH$6,SEACats,0)) +AI40*INDEX(w_O_Neg,MATCH(AH$6,SEACats,0)))</f>
        <v/>
      </c>
      <c r="AK40" s="196" t="str" cm="1">
        <f t="array" ref="AK40">IF($B40="","",INDEX(SEAOptionScores_Trans,$B40+MATCH(AK$7,Stages,0)-1,MATCH(AK$6,SEACats,0))-100)</f>
        <v/>
      </c>
      <c r="AL40" s="196" t="str" cm="1">
        <f t="array" ref="AL40">IF($B40="","",INDEX(SEAOptionScores_Trans,$B40+MATCH(AL$7,Stages,0)-1,MATCH(AK$6,SEACats,0))-100)</f>
        <v/>
      </c>
      <c r="AM40" s="197" t="str">
        <f t="shared" ref="AM40:AM71" si="49">IF($B40="","",AK40*INDEX(w_C_Neg,MATCH(AK$6,SEACats,0)) +AL40*INDEX(w_O_Neg,MATCH(AK$6,SEACats,0)))</f>
        <v/>
      </c>
      <c r="AN40" s="196" t="str" cm="1">
        <f t="array" ref="AN40">IF($B40="","",INDEX(SEAOptionScores_Trans,$B40+MATCH(AN$7,Stages,0)-1,MATCH(AN$6,SEACats,0))-100)</f>
        <v/>
      </c>
      <c r="AO40" s="196" t="str" cm="1">
        <f t="array" ref="AO40">IF($B40="","",INDEX(SEAOptionScores_Trans,$B40+MATCH(AO$7,Stages,0)-1,MATCH(AN$6,SEACats,0))-100)</f>
        <v/>
      </c>
      <c r="AP40" s="197" t="str">
        <f t="shared" ref="AP40:AP71" si="50">IF($B40="","",AN40*INDEX(w_C_Neg,MATCH(AN$6,SEACats,0)) +AO40*INDEX(w_O_Neg,MATCH(AN$6,SEACats,0)))</f>
        <v/>
      </c>
      <c r="AQ40" s="196" t="str" cm="1">
        <f t="array" ref="AQ40">IF($B40="","",INDEX(SEAOptionScores_Trans,$B40+MATCH(AQ$7,Stages,0)-1,MATCH(AQ$6,SEACats,0))-100)</f>
        <v/>
      </c>
      <c r="AR40" s="196" t="str" cm="1">
        <f t="array" ref="AR40">IF($B40="","",INDEX(SEAOptionScores_Trans,$B40+MATCH(AR$7,Stages,0)-1,MATCH(AQ$6,SEACats,0))-100)</f>
        <v/>
      </c>
      <c r="AS40" s="197" t="str">
        <f t="shared" ref="AS40:AS71" si="51">IF($B40="","",AQ40*INDEX(w_C_Neg,MATCH(AQ$6,SEACats,0)) +AR40*INDEX(w_O_Neg,MATCH(AQ$6,SEACats,0)))</f>
        <v/>
      </c>
      <c r="AT40" s="196" t="str" cm="1">
        <f t="array" ref="AT40">IF($B40="","",INDEX(SEAOptionScores_Trans,$B40+MATCH(AT$7,Stages,0)-1,MATCH(AT$6,SEACats,0))-100)</f>
        <v/>
      </c>
      <c r="AU40" s="196" t="str" cm="1">
        <f t="array" ref="AU40">IF($B40="","",INDEX(SEAOptionScores_Trans,$B40+MATCH(AU$7,Stages,0)-1,MATCH(AT$6,SEACats,0))-100)</f>
        <v/>
      </c>
      <c r="AV40" s="197" t="str">
        <f t="shared" ref="AV40:AV71" si="52">IF($B40="","",AT40*INDEX(w_C_Neg,MATCH(AT$6,SEACats,0)) +AU40*INDEX(w_O_Neg,MATCH(AT$6,SEACats,0)))</f>
        <v/>
      </c>
      <c r="AW40" s="196" t="str" cm="1">
        <f t="array" ref="AW40">IF($B40="","",INDEX(SEAOptionScores_Trans,$B40+MATCH(AW$7,Stages,0)-1,MATCH(AW$6,SEACats,0))-100)</f>
        <v/>
      </c>
      <c r="AX40" s="196" t="str" cm="1">
        <f t="array" ref="AX40">IF($B40="","",INDEX(SEAOptionScores_Trans,$B40+MATCH(AX$7,Stages,0)-1,MATCH(AW$6,SEACats,0))-100)</f>
        <v/>
      </c>
      <c r="AY40" s="197" t="str">
        <f t="shared" ref="AY40:AY71" si="53">IF($B40="","",AW40*INDEX(w_C_Neg,MATCH(AW$6,SEACats,0)) +AX40*INDEX(w_O_Neg,MATCH(AW$6,SEACats,0)))</f>
        <v/>
      </c>
      <c r="AZ40" s="196" t="str" cm="1">
        <f t="array" ref="AZ40">IF($B40="","",INDEX(SEAOptionScores_Trans,$B40+MATCH(AZ$7,Stages,0)-1,MATCH(AZ$6,SEACats,0))-100)</f>
        <v/>
      </c>
      <c r="BA40" s="196" t="str" cm="1">
        <f t="array" ref="BA40">IF($B40="","",INDEX(SEAOptionScores_Trans,$B40+MATCH(BA$7,Stages,0)-1,MATCH(AZ$6,SEACats,0))-100)</f>
        <v/>
      </c>
      <c r="BB40" s="197" t="str">
        <f t="shared" ref="BB40:BB71" si="54">IF($B40="","",AZ40*INDEX(w_C_Neg,MATCH(AZ$6,SEACats,0)) +BA40*INDEX(w_O_Neg,MATCH(AZ$6,SEACats,0)))</f>
        <v/>
      </c>
      <c r="BD40" s="156" t="str" cm="1">
        <f t="array" ref="BD40">INDEX(NegEffects_SEA,$A40,MATCH(BD$6,$D$6:$BB$6,0)+2)</f>
        <v/>
      </c>
      <c r="BE40" s="156" t="str" cm="1">
        <f t="array" ref="BE40">INDEX(NegEffects_SEA,$A40,MATCH(BE$6,$D$6:$BB$6,0)+2)</f>
        <v/>
      </c>
      <c r="BF40" s="156" t="str" cm="1">
        <f t="array" ref="BF40">INDEX(NegEffects_SEA,$A40,MATCH(BF$6,$D$6:$BB$6,0)+2)</f>
        <v/>
      </c>
      <c r="BG40" s="156" t="str" cm="1">
        <f t="array" ref="BG40">INDEX(NegEffects_SEA,$A40,MATCH(BG$6,$D$6:$BB$6,0)+2)</f>
        <v/>
      </c>
      <c r="BH40" s="156" t="str" cm="1">
        <f t="array" ref="BH40">INDEX(NegEffects_SEA,$A40,MATCH(BH$6,$D$6:$BB$6,0)+2)</f>
        <v/>
      </c>
      <c r="BI40" s="156" t="str" cm="1">
        <f t="array" ref="BI40">INDEX(NegEffects_SEA,$A40,MATCH(BI$6,$D$6:$BB$6,0)+2)</f>
        <v/>
      </c>
      <c r="BJ40" s="156" t="str" cm="1">
        <f t="array" ref="BJ40">INDEX(NegEffects_SEA,$A40,MATCH(BJ$6,$D$6:$BB$6,0)+2)</f>
        <v/>
      </c>
      <c r="BK40" s="156" t="str" cm="1">
        <f t="array" ref="BK40">INDEX(NegEffects_SEA,$A40,MATCH(BK$6,$D$6:$BB$6,0)+2)</f>
        <v/>
      </c>
      <c r="BL40" s="156" t="str" cm="1">
        <f t="array" ref="BL40">INDEX(NegEffects_SEA,$A40,MATCH(BL$6,$D$6:$BB$6,0)+2)</f>
        <v/>
      </c>
      <c r="BM40" s="156" t="str" cm="1">
        <f t="array" ref="BM40">INDEX(NegEffects_SEA,$A40,MATCH(BM$6,$D$6:$BB$6,0)+2)</f>
        <v/>
      </c>
      <c r="BN40" s="156" t="str" cm="1">
        <f t="array" ref="BN40">INDEX(NegEffects_SEA,$A40,MATCH(BN$6,$D$6:$BB$6,0)+2)</f>
        <v/>
      </c>
      <c r="BO40" s="156" t="str" cm="1">
        <f t="array" ref="BO40">INDEX(NegEffects_SEA,$A40,MATCH(BO$6,$D$6:$BB$6,0)+2)</f>
        <v/>
      </c>
      <c r="BP40" s="156" t="str" cm="1">
        <f t="array" ref="BP40">INDEX(NegEffects_SEA,$A40,MATCH(BP$6,$D$6:$BB$6,0)+2)</f>
        <v/>
      </c>
      <c r="BQ40" s="156" t="str" cm="1">
        <f t="array" ref="BQ40">INDEX(NegEffects_SEA,$A40,MATCH(BQ$6,$D$6:$BB$6,0)+2)</f>
        <v/>
      </c>
      <c r="BR40" s="156" t="str" cm="1">
        <f t="array" ref="BR40">INDEX(NegEffects_SEA,$A40,MATCH(BR$6,$D$6:$BB$6,0)+2)</f>
        <v/>
      </c>
      <c r="BS40" s="156" t="str" cm="1">
        <f t="array" ref="BS40">INDEX(NegEffects_SEA,$A40,MATCH(BS$6,$D$6:$BB$6,0)+2)</f>
        <v/>
      </c>
      <c r="BT40" s="156" t="str" cm="1">
        <f t="array" ref="BT40">INDEX(NegEffects_SEA,$A40,MATCH(BT$6,$D$6:$BB$6,0)+2)</f>
        <v/>
      </c>
      <c r="BV40" s="194" t="str">
        <f t="shared" si="36"/>
        <v/>
      </c>
      <c r="BW40" s="194" t="str">
        <f t="shared" si="36"/>
        <v/>
      </c>
      <c r="BX40" s="194" t="str">
        <f t="shared" si="36"/>
        <v/>
      </c>
      <c r="BY40" s="194" t="str">
        <f t="shared" si="36"/>
        <v/>
      </c>
      <c r="CA40" s="196" t="str" cm="1">
        <f t="array" ref="CA40">IF($B40="","",INDEX(SEAOptionScores_Trans,$B40+MATCH(CA$7,Stages,0)-1,MATCH(CA$6,SEACats,0)))</f>
        <v/>
      </c>
      <c r="CB40" s="196" t="str" cm="1">
        <f t="array" ref="CB40">IF($B40="","",INDEX(SEAOptionScores_Trans,$B40+MATCH(CB$7,Stages,0)-1,MATCH(CA$6,SEACats,0)))</f>
        <v/>
      </c>
      <c r="CC40" s="197" t="str">
        <f t="shared" ref="CC40:CC71" si="55">IF($B40="","",CA40*INDEX(w_C_Pos,MATCH(CA$6,SEACats,0)) +CB40*INDEX(w_O_Pos,MATCH(CA$6,SEACats,0)))</f>
        <v/>
      </c>
      <c r="CD40" s="196" t="str" cm="1">
        <f t="array" ref="CD40">IF($B40="","",INDEX(SEAOptionScores_Trans,$B40+MATCH(CD$7,Stages,0)-1,MATCH(CD$6,SEACats,0)))</f>
        <v/>
      </c>
      <c r="CE40" s="196" t="str" cm="1">
        <f t="array" ref="CE40">IF($B40="","",INDEX(SEAOptionScores_Trans,$B40+MATCH(CE$7,Stages,0)-1,MATCH(CD$6,SEACats,0)))</f>
        <v/>
      </c>
      <c r="CF40" s="197" t="str">
        <f t="shared" ref="CF40:CF71" si="56">IF($B40="","",CD40*INDEX(w_C_Pos,MATCH(CD$6,SEACats,0)) +CE40*INDEX(w_O_Pos,MATCH(CD$6,SEACats,0)))</f>
        <v/>
      </c>
      <c r="CG40" s="196" t="str" cm="1">
        <f t="array" ref="CG40">IF($B40="","",INDEX(SEAOptionScores_Trans,$B40+MATCH(CG$7,Stages,0)-1,MATCH(CG$6,SEACats,0)))</f>
        <v/>
      </c>
      <c r="CH40" s="196" t="str" cm="1">
        <f t="array" ref="CH40">IF($B40="","",INDEX(SEAOptionScores_Trans,$B40+MATCH(CH$7,Stages,0)-1,MATCH(CG$6,SEACats,0)))</f>
        <v/>
      </c>
      <c r="CI40" s="197" t="str">
        <f t="shared" ref="CI40:CI71" si="57">IF($B40="","",CG40*INDEX(w_C_Pos,MATCH(CG$6,SEACats,0)) +CH40*INDEX(w_O_Pos,MATCH(CG$6,SEACats,0)))</f>
        <v/>
      </c>
      <c r="CJ40" s="196" t="str" cm="1">
        <f t="array" ref="CJ40">IF($B40="","",INDEX(SEAOptionScores_Trans,$B40+MATCH(CJ$7,Stages,0)-1,MATCH(CJ$6,SEACats,0)))</f>
        <v/>
      </c>
      <c r="CK40" s="196" t="str" cm="1">
        <f t="array" ref="CK40">IF($B40="","",INDEX(SEAOptionScores_Trans,$B40+MATCH(CK$7,Stages,0)-1,MATCH(CJ$6,SEACats,0)))</f>
        <v/>
      </c>
      <c r="CL40" s="197" t="str">
        <f t="shared" ref="CL40:CL71" si="58">IF($B40="","",CJ40*INDEX(w_C_Pos,MATCH(CJ$6,SEACats,0)) +CK40*INDEX(w_O_Pos,MATCH(CJ$6,SEACats,0)))</f>
        <v/>
      </c>
      <c r="CM40" s="196" t="str" cm="1">
        <f t="array" ref="CM40">IF($B40="","",INDEX(SEAOptionScores_Trans,$B40+MATCH(CM$7,Stages,0)-1,MATCH(CM$6,SEACats,0)))</f>
        <v/>
      </c>
      <c r="CN40" s="196" t="str" cm="1">
        <f t="array" ref="CN40">IF($B40="","",INDEX(SEAOptionScores_Trans,$B40+MATCH(CN$7,Stages,0)-1,MATCH(CM$6,SEACats,0)))</f>
        <v/>
      </c>
      <c r="CO40" s="197" t="str">
        <f t="shared" ref="CO40:CO71" si="59">IF($B40="","",CM40*INDEX(w_C_Pos,MATCH(CM$6,SEACats,0)) +CN40*INDEX(w_O_Pos,MATCH(CM$6,SEACats,0)))</f>
        <v/>
      </c>
      <c r="CP40" s="196" t="str" cm="1">
        <f t="array" ref="CP40">IF($B40="","",INDEX(SEAOptionScores_Trans,$B40+MATCH(CP$7,Stages,0)-1,MATCH(CP$6,SEACats,0)))</f>
        <v/>
      </c>
      <c r="CQ40" s="196" t="str" cm="1">
        <f t="array" ref="CQ40">IF($B40="","",INDEX(SEAOptionScores_Trans,$B40+MATCH(CQ$7,Stages,0)-1,MATCH(CP$6,SEACats,0)))</f>
        <v/>
      </c>
      <c r="CR40" s="197" t="str">
        <f t="shared" ref="CR40:CR71" si="60">IF($B40="","",CP40*INDEX(w_C_Pos,MATCH(CP$6,SEACats,0)) +CQ40*INDEX(w_O_Pos,MATCH(CP$6,SEACats,0)))</f>
        <v/>
      </c>
      <c r="CS40" s="196" t="str" cm="1">
        <f t="array" ref="CS40">IF($B40="","",INDEX(SEAOptionScores_Trans,$B40+MATCH(CS$7,Stages,0)-1,MATCH(CS$6,SEACats,0)))</f>
        <v/>
      </c>
      <c r="CT40" s="196" t="str" cm="1">
        <f t="array" ref="CT40">IF($B40="","",INDEX(SEAOptionScores_Trans,$B40+MATCH(CT$7,Stages,0)-1,MATCH(CS$6,SEACats,0)))</f>
        <v/>
      </c>
      <c r="CU40" s="197" t="str">
        <f t="shared" ref="CU40:CU71" si="61">IF($B40="","",CS40*INDEX(w_C_Pos,MATCH(CS$6,SEACats,0)) +CT40*INDEX(w_O_Pos,MATCH(CS$6,SEACats,0)))</f>
        <v/>
      </c>
      <c r="CV40" s="196" t="str" cm="1">
        <f t="array" ref="CV40">IF($B40="","",INDEX(SEAOptionScores_Trans,$B40+MATCH(CV$7,Stages,0)-1,MATCH(CV$6,SEACats,0)))</f>
        <v/>
      </c>
      <c r="CW40" s="196" t="str" cm="1">
        <f t="array" ref="CW40">IF($B40="","",INDEX(SEAOptionScores_Trans,$B40+MATCH(CW$7,Stages,0)-1,MATCH(CV$6,SEACats,0)))</f>
        <v/>
      </c>
      <c r="CX40" s="197" t="str">
        <f t="shared" ref="CX40:CX71" si="62">IF($B40="","",CV40*INDEX(w_C_Pos,MATCH(CV$6,SEACats,0)) +CW40*INDEX(w_O_Pos,MATCH(CV$6,SEACats,0)))</f>
        <v/>
      </c>
      <c r="CY40" s="196" t="str" cm="1">
        <f t="array" ref="CY40">IF($B40="","",INDEX(SEAOptionScores_Trans,$B40+MATCH(CY$7,Stages,0)-1,MATCH(CY$6,SEACats,0)))</f>
        <v/>
      </c>
      <c r="CZ40" s="196" t="str" cm="1">
        <f t="array" ref="CZ40">IF($B40="","",INDEX(SEAOptionScores_Trans,$B40+MATCH(CZ$7,Stages,0)-1,MATCH(CY$6,SEACats,0)))</f>
        <v/>
      </c>
      <c r="DA40" s="197" t="str">
        <f t="shared" ref="DA40:DA71" si="63">IF($B40="","",CY40*INDEX(w_C_Pos,MATCH(CY$6,SEACats,0)) +CZ40*INDEX(w_O_Pos,MATCH(CY$6,SEACats,0)))</f>
        <v/>
      </c>
      <c r="DB40" s="196" t="str" cm="1">
        <f t="array" ref="DB40">IF($B40="","",INDEX(SEAOptionScores_Trans,$B40+MATCH(DB$7,Stages,0)-1,MATCH(DB$6,SEACats,0)))</f>
        <v/>
      </c>
      <c r="DC40" s="196" t="str" cm="1">
        <f t="array" ref="DC40">IF($B40="","",INDEX(SEAOptionScores_Trans,$B40+MATCH(DC$7,Stages,0)-1,MATCH(DB$6,SEACats,0)))</f>
        <v/>
      </c>
      <c r="DD40" s="197" t="str">
        <f t="shared" ref="DD40:DD71" si="64">IF($B40="","",DB40*INDEX(w_C_Pos,MATCH(DB$6,SEACats,0)) +DC40*INDEX(w_O_Pos,MATCH(DB$6,SEACats,0)))</f>
        <v/>
      </c>
      <c r="DE40" s="196" t="str" cm="1">
        <f t="array" ref="DE40">IF($B40="","",INDEX(SEAOptionScores_Trans,$B40+MATCH(DE$7,Stages,0)-1,MATCH(DE$6,SEACats,0)))</f>
        <v/>
      </c>
      <c r="DF40" s="196" t="str" cm="1">
        <f t="array" ref="DF40">IF($B40="","",INDEX(SEAOptionScores_Trans,$B40+MATCH(DF$7,Stages,0)-1,MATCH(DE$6,SEACats,0)))</f>
        <v/>
      </c>
      <c r="DG40" s="197" t="str">
        <f t="shared" ref="DG40:DG71" si="65">IF($B40="","",DE40*INDEX(w_C_Pos,MATCH(DE$6,SEACats,0)) +DF40*INDEX(w_O_Pos,MATCH(DE$6,SEACats,0)))</f>
        <v/>
      </c>
      <c r="DH40" s="196" t="str" cm="1">
        <f t="array" ref="DH40">IF($B40="","",INDEX(SEAOptionScores_Trans,$B40+MATCH(DH$7,Stages,0)-1,MATCH(DH$6,SEACats,0)))</f>
        <v/>
      </c>
      <c r="DI40" s="196" t="str" cm="1">
        <f t="array" ref="DI40">IF($B40="","",INDEX(SEAOptionScores_Trans,$B40+MATCH(DI$7,Stages,0)-1,MATCH(DH$6,SEACats,0)))</f>
        <v/>
      </c>
      <c r="DJ40" s="197" t="str">
        <f t="shared" ref="DJ40:DJ71" si="66">IF($B40="","",DH40*INDEX(w_C_Pos,MATCH(DH$6,SEACats,0)) +DI40*INDEX(w_O_Pos,MATCH(DH$6,SEACats,0)))</f>
        <v/>
      </c>
      <c r="DK40" s="196" t="str" cm="1">
        <f t="array" ref="DK40">IF($B40="","",INDEX(SEAOptionScores_Trans,$B40+MATCH(DK$7,Stages,0)-1,MATCH(DK$6,SEACats,0)))</f>
        <v/>
      </c>
      <c r="DL40" s="196" t="str" cm="1">
        <f t="array" ref="DL40">IF($B40="","",INDEX(SEAOptionScores_Trans,$B40+MATCH(DL$7,Stages,0)-1,MATCH(DK$6,SEACats,0)))</f>
        <v/>
      </c>
      <c r="DM40" s="197" t="str">
        <f t="shared" ref="DM40:DM71" si="67">IF($B40="","",DK40*INDEX(w_C_Pos,MATCH(DK$6,SEACats,0)) +DL40*INDEX(w_O_Pos,MATCH(DK$6,SEACats,0)))</f>
        <v/>
      </c>
      <c r="DN40" s="196" t="str" cm="1">
        <f t="array" ref="DN40">IF($B40="","",INDEX(SEAOptionScores_Trans,$B40+MATCH(DN$7,Stages,0)-1,MATCH(DN$6,SEACats,0)))</f>
        <v/>
      </c>
      <c r="DO40" s="196" t="str" cm="1">
        <f t="array" ref="DO40">IF($B40="","",INDEX(SEAOptionScores_Trans,$B40+MATCH(DO$7,Stages,0)-1,MATCH(DN$6,SEACats,0)))</f>
        <v/>
      </c>
      <c r="DP40" s="197" t="str">
        <f t="shared" ref="DP40:DP71" si="68">IF($B40="","",DN40*INDEX(w_C_Pos,MATCH(DN$6,SEACats,0)) +DO40*INDEX(w_O_Pos,MATCH(DN$6,SEACats,0)))</f>
        <v/>
      </c>
      <c r="DQ40" s="196" t="str" cm="1">
        <f t="array" ref="DQ40">IF($B40="","",INDEX(SEAOptionScores_Trans,$B40+MATCH(DQ$7,Stages,0)-1,MATCH(DQ$6,SEACats,0)))</f>
        <v/>
      </c>
      <c r="DR40" s="196" t="str" cm="1">
        <f t="array" ref="DR40">IF($B40="","",INDEX(SEAOptionScores_Trans,$B40+MATCH(DR$7,Stages,0)-1,MATCH(DQ$6,SEACats,0)))</f>
        <v/>
      </c>
      <c r="DS40" s="197" t="str">
        <f t="shared" ref="DS40:DS71" si="69">IF($B40="","",DQ40*INDEX(w_C_Pos,MATCH(DQ$6,SEACats,0)) +DR40*INDEX(w_O_Pos,MATCH(DQ$6,SEACats,0)))</f>
        <v/>
      </c>
      <c r="DT40" s="196" t="str" cm="1">
        <f t="array" ref="DT40">IF($B40="","",INDEX(SEAOptionScores_Trans,$B40+MATCH(DT$7,Stages,0)-1,MATCH(DT$6,SEACats,0)))</f>
        <v/>
      </c>
      <c r="DU40" s="196" t="str" cm="1">
        <f t="array" ref="DU40">IF($B40="","",INDEX(SEAOptionScores_Trans,$B40+MATCH(DU$7,Stages,0)-1,MATCH(DT$6,SEACats,0)))</f>
        <v/>
      </c>
      <c r="DV40" s="197" t="str">
        <f t="shared" ref="DV40:DV71" si="70">IF($B40="","",DT40*INDEX(w_C_Pos,MATCH(DT$6,SEACats,0)) +DU40*INDEX(w_O_Pos,MATCH(DT$6,SEACats,0)))</f>
        <v/>
      </c>
      <c r="DW40" s="196" t="str" cm="1">
        <f t="array" ref="DW40">IF($B40="","",INDEX(SEAOptionScores_Trans,$B40+MATCH(DW$7,Stages,0)-1,MATCH(DW$6,SEACats,0)))</f>
        <v/>
      </c>
      <c r="DX40" s="196" t="str" cm="1">
        <f t="array" ref="DX40">IF($B40="","",INDEX(SEAOptionScores_Trans,$B40+MATCH(DX$7,Stages,0)-1,MATCH(DW$6,SEACats,0)))</f>
        <v/>
      </c>
      <c r="DY40" s="197" t="str">
        <f t="shared" ref="DY40:DY71" si="71">IF($B40="","",DW40*INDEX(w_C_Pos,MATCH(DW$6,SEACats,0)) +DX40*INDEX(w_O_Pos,MATCH(DW$6,SEACats,0)))</f>
        <v/>
      </c>
      <c r="EA40" s="156" t="str" cm="1">
        <f t="array" ref="EA40">INDEX(PosEffects_SEA,$A40,MATCH(EA$6,$D$6:$BB$6,0)+2)</f>
        <v/>
      </c>
      <c r="EB40" s="156" t="str" cm="1">
        <f t="array" ref="EB40">INDEX(PosEffects_SEA,$A40,MATCH(EB$6,$D$6:$BB$6,0)+2)</f>
        <v/>
      </c>
      <c r="EC40" s="156" t="str" cm="1">
        <f t="array" ref="EC40">INDEX(PosEffects_SEA,$A40,MATCH(EC$6,$D$6:$BB$6,0)+2)</f>
        <v/>
      </c>
      <c r="ED40" s="156" t="str" cm="1">
        <f t="array" ref="ED40">INDEX(PosEffects_SEA,$A40,MATCH(ED$6,$D$6:$BB$6,0)+2)</f>
        <v/>
      </c>
      <c r="EE40" s="156" t="str" cm="1">
        <f t="array" ref="EE40">INDEX(PosEffects_SEA,$A40,MATCH(EE$6,$D$6:$BB$6,0)+2)</f>
        <v/>
      </c>
      <c r="EF40" s="156" t="str" cm="1">
        <f t="array" ref="EF40">INDEX(PosEffects_SEA,$A40,MATCH(EF$6,$D$6:$BB$6,0)+2)</f>
        <v/>
      </c>
      <c r="EG40" s="156" t="str" cm="1">
        <f t="array" ref="EG40">INDEX(PosEffects_SEA,$A40,MATCH(EG$6,$D$6:$BB$6,0)+2)</f>
        <v/>
      </c>
      <c r="EH40" s="156" t="str" cm="1">
        <f t="array" ref="EH40">INDEX(PosEffects_SEA,$A40,MATCH(EH$6,$D$6:$BB$6,0)+2)</f>
        <v/>
      </c>
      <c r="EI40" s="156" t="str" cm="1">
        <f t="array" ref="EI40">INDEX(PosEffects_SEA,$A40,MATCH(EI$6,$D$6:$BB$6,0)+2)</f>
        <v/>
      </c>
      <c r="EJ40" s="156" t="str" cm="1">
        <f t="array" ref="EJ40">INDEX(PosEffects_SEA,$A40,MATCH(EJ$6,$D$6:$BB$6,0)+2)</f>
        <v/>
      </c>
      <c r="EK40" s="156" t="str" cm="1">
        <f t="array" ref="EK40">INDEX(PosEffects_SEA,$A40,MATCH(EK$6,$D$6:$BB$6,0)+2)</f>
        <v/>
      </c>
      <c r="EL40" s="156" t="str" cm="1">
        <f t="array" ref="EL40">INDEX(PosEffects_SEA,$A40,MATCH(EL$6,$D$6:$BB$6,0)+2)</f>
        <v/>
      </c>
      <c r="EM40" s="156" t="str" cm="1">
        <f t="array" ref="EM40">INDEX(PosEffects_SEA,$A40,MATCH(EM$6,$D$6:$BB$6,0)+2)</f>
        <v/>
      </c>
      <c r="EN40" s="156" t="str" cm="1">
        <f t="array" ref="EN40">INDEX(PosEffects_SEA,$A40,MATCH(EN$6,$D$6:$BB$6,0)+2)</f>
        <v/>
      </c>
      <c r="EO40" s="156" t="str" cm="1">
        <f t="array" ref="EO40">INDEX(PosEffects_SEA,$A40,MATCH(EO$6,$D$6:$BB$6,0)+2)</f>
        <v/>
      </c>
      <c r="EP40" s="156" t="str" cm="1">
        <f t="array" ref="EP40">INDEX(PosEffects_SEA,$A40,MATCH(EP$6,$D$6:$BB$6,0)+2)</f>
        <v/>
      </c>
      <c r="EQ40" s="156" t="str" cm="1">
        <f t="array" ref="EQ40">INDEX(PosEffects_SEA,$A40,MATCH(EQ$6,$D$6:$BB$6,0)+2)</f>
        <v/>
      </c>
      <c r="ES40" s="194" t="str">
        <f t="shared" si="37"/>
        <v/>
      </c>
      <c r="ET40" s="194" t="str">
        <f t="shared" si="37"/>
        <v/>
      </c>
      <c r="EU40" s="194" t="str">
        <f t="shared" si="37"/>
        <v/>
      </c>
      <c r="EV40" s="194" t="str">
        <f t="shared" si="37"/>
        <v/>
      </c>
    </row>
    <row r="41" spans="1:152" x14ac:dyDescent="0.25">
      <c r="A41" s="68">
        <v>34</v>
      </c>
      <c r="B41" s="271" t="str" cm="1">
        <f t="array" ref="B41">IF(A41&gt;NOptions_SEA,"",4*(A41-1)+1)</f>
        <v/>
      </c>
      <c r="C41" s="249" t="str" cm="1">
        <f t="array" ref="C41">IF($B41="","",INDEX(Options_SEA,$B41))</f>
        <v/>
      </c>
      <c r="D41" s="196" t="str" cm="1">
        <f t="array" ref="D41">IF($B41="","",INDEX(SEAOptionScores_Trans,$B41+MATCH(D$7,Stages,0)-1,MATCH(D$6,SEACats,0))-100)</f>
        <v/>
      </c>
      <c r="E41" s="196" t="str" cm="1">
        <f t="array" ref="E41">IF($B41="","",INDEX(SEAOptionScores_Trans,$B41+MATCH(E$7,Stages,0)-1,MATCH(D$6,SEACats,0))-100)</f>
        <v/>
      </c>
      <c r="F41" s="197" t="str">
        <f t="shared" si="38"/>
        <v/>
      </c>
      <c r="G41" s="196" t="str" cm="1">
        <f t="array" ref="G41">IF($B41="","",INDEX(SEAOptionScores_Trans,$B41+MATCH(G$7,Stages,0)-1,MATCH(G$6,SEACats,0))-100)</f>
        <v/>
      </c>
      <c r="H41" s="196" t="str" cm="1">
        <f t="array" ref="H41">IF($B41="","",INDEX(SEAOptionScores_Trans,$B41+MATCH(H$7,Stages,0)-1,MATCH(G$6,SEACats,0))-100)</f>
        <v/>
      </c>
      <c r="I41" s="197" t="str">
        <f t="shared" si="39"/>
        <v/>
      </c>
      <c r="J41" s="196" t="str" cm="1">
        <f t="array" ref="J41">IF($B41="","",INDEX(SEAOptionScores_Trans,$B41+MATCH(J$7,Stages,0)-1,MATCH(J$6,SEACats,0))-100)</f>
        <v/>
      </c>
      <c r="K41" s="196" t="str" cm="1">
        <f t="array" ref="K41">IF($B41="","",INDEX(SEAOptionScores_Trans,$B41+MATCH(K$7,Stages,0)-1,MATCH(J$6,SEACats,0))-100)</f>
        <v/>
      </c>
      <c r="L41" s="197" t="str">
        <f t="shared" si="40"/>
        <v/>
      </c>
      <c r="M41" s="196" t="str" cm="1">
        <f t="array" ref="M41">IF($B41="","",INDEX(SEAOptionScores_Trans,$B41+MATCH(M$7,Stages,0)-1,MATCH(M$6,SEACats,0))-100)</f>
        <v/>
      </c>
      <c r="N41" s="196" t="str" cm="1">
        <f t="array" ref="N41">IF($B41="","",INDEX(SEAOptionScores_Trans,$B41+MATCH(N$7,Stages,0)-1,MATCH(M$6,SEACats,0))-100)</f>
        <v/>
      </c>
      <c r="O41" s="197" t="str">
        <f t="shared" si="41"/>
        <v/>
      </c>
      <c r="P41" s="196" t="str" cm="1">
        <f t="array" ref="P41">IF($B41="","",INDEX(SEAOptionScores_Trans,$B41+MATCH(P$7,Stages,0)-1,MATCH(P$6,SEACats,0))-100)</f>
        <v/>
      </c>
      <c r="Q41" s="196" t="str" cm="1">
        <f t="array" ref="Q41">IF($B41="","",INDEX(SEAOptionScores_Trans,$B41+MATCH(Q$7,Stages,0)-1,MATCH(P$6,SEACats,0))-100)</f>
        <v/>
      </c>
      <c r="R41" s="197" t="str">
        <f t="shared" si="42"/>
        <v/>
      </c>
      <c r="S41" s="196" t="str" cm="1">
        <f t="array" ref="S41">IF($B41="","",INDEX(SEAOptionScores_Trans,$B41+MATCH(S$7,Stages,0)-1,MATCH(S$6,SEACats,0))-100)</f>
        <v/>
      </c>
      <c r="T41" s="196" t="str" cm="1">
        <f t="array" ref="T41">IF($B41="","",INDEX(SEAOptionScores_Trans,$B41+MATCH(T$7,Stages,0)-1,MATCH(S$6,SEACats,0))-100)</f>
        <v/>
      </c>
      <c r="U41" s="197" t="str">
        <f t="shared" si="43"/>
        <v/>
      </c>
      <c r="V41" s="196" t="str" cm="1">
        <f t="array" ref="V41">IF($B41="","",INDEX(SEAOptionScores_Trans,$B41+MATCH(V$7,Stages,0)-1,MATCH(V$6,SEACats,0))-100)</f>
        <v/>
      </c>
      <c r="W41" s="196" t="str" cm="1">
        <f t="array" ref="W41">IF($B41="","",INDEX(SEAOptionScores_Trans,$B41+MATCH(W$7,Stages,0)-1,MATCH(V$6,SEACats,0))-100)</f>
        <v/>
      </c>
      <c r="X41" s="197" t="str">
        <f t="shared" si="44"/>
        <v/>
      </c>
      <c r="Y41" s="196" t="str" cm="1">
        <f t="array" ref="Y41">IF($B41="","",INDEX(SEAOptionScores_Trans,$B41+MATCH(Y$7,Stages,0)-1,MATCH(Y$6,SEACats,0))-100)</f>
        <v/>
      </c>
      <c r="Z41" s="196" t="str" cm="1">
        <f t="array" ref="Z41">IF($B41="","",INDEX(SEAOptionScores_Trans,$B41+MATCH(Z$7,Stages,0)-1,MATCH(Y$6,SEACats,0))-100)</f>
        <v/>
      </c>
      <c r="AA41" s="197" t="str">
        <f t="shared" si="45"/>
        <v/>
      </c>
      <c r="AB41" s="196" t="str" cm="1">
        <f t="array" ref="AB41">IF($B41="","",INDEX(SEAOptionScores_Trans,$B41+MATCH(AB$7,Stages,0)-1,MATCH(AB$6,SEACats,0))-100)</f>
        <v/>
      </c>
      <c r="AC41" s="196" t="str" cm="1">
        <f t="array" ref="AC41">IF($B41="","",INDEX(SEAOptionScores_Trans,$B41+MATCH(AC$7,Stages,0)-1,MATCH(AB$6,SEACats,0))-100)</f>
        <v/>
      </c>
      <c r="AD41" s="197" t="str">
        <f t="shared" si="46"/>
        <v/>
      </c>
      <c r="AE41" s="196" t="str" cm="1">
        <f t="array" ref="AE41">IF($B41="","",INDEX(SEAOptionScores_Trans,$B41+MATCH(AE$7,Stages,0)-1,MATCH(AE$6,SEACats,0))-100)</f>
        <v/>
      </c>
      <c r="AF41" s="196" t="str" cm="1">
        <f t="array" ref="AF41">IF($B41="","",INDEX(SEAOptionScores_Trans,$B41+MATCH(AF$7,Stages,0)-1,MATCH(AE$6,SEACats,0))-100)</f>
        <v/>
      </c>
      <c r="AG41" s="197" t="str">
        <f t="shared" si="47"/>
        <v/>
      </c>
      <c r="AH41" s="196" t="str" cm="1">
        <f t="array" ref="AH41">IF($B41="","",INDEX(SEAOptionScores_Trans,$B41+MATCH(AH$7,Stages,0)-1,MATCH(AH$6,SEACats,0))-100)</f>
        <v/>
      </c>
      <c r="AI41" s="196" t="str" cm="1">
        <f t="array" ref="AI41">IF($B41="","",INDEX(SEAOptionScores_Trans,$B41+MATCH(AI$7,Stages,0)-1,MATCH(AH$6,SEACats,0))-100)</f>
        <v/>
      </c>
      <c r="AJ41" s="197" t="str">
        <f t="shared" si="48"/>
        <v/>
      </c>
      <c r="AK41" s="196" t="str" cm="1">
        <f t="array" ref="AK41">IF($B41="","",INDEX(SEAOptionScores_Trans,$B41+MATCH(AK$7,Stages,0)-1,MATCH(AK$6,SEACats,0))-100)</f>
        <v/>
      </c>
      <c r="AL41" s="196" t="str" cm="1">
        <f t="array" ref="AL41">IF($B41="","",INDEX(SEAOptionScores_Trans,$B41+MATCH(AL$7,Stages,0)-1,MATCH(AK$6,SEACats,0))-100)</f>
        <v/>
      </c>
      <c r="AM41" s="197" t="str">
        <f t="shared" si="49"/>
        <v/>
      </c>
      <c r="AN41" s="196" t="str" cm="1">
        <f t="array" ref="AN41">IF($B41="","",INDEX(SEAOptionScores_Trans,$B41+MATCH(AN$7,Stages,0)-1,MATCH(AN$6,SEACats,0))-100)</f>
        <v/>
      </c>
      <c r="AO41" s="196" t="str" cm="1">
        <f t="array" ref="AO41">IF($B41="","",INDEX(SEAOptionScores_Trans,$B41+MATCH(AO$7,Stages,0)-1,MATCH(AN$6,SEACats,0))-100)</f>
        <v/>
      </c>
      <c r="AP41" s="197" t="str">
        <f t="shared" si="50"/>
        <v/>
      </c>
      <c r="AQ41" s="196" t="str" cm="1">
        <f t="array" ref="AQ41">IF($B41="","",INDEX(SEAOptionScores_Trans,$B41+MATCH(AQ$7,Stages,0)-1,MATCH(AQ$6,SEACats,0))-100)</f>
        <v/>
      </c>
      <c r="AR41" s="196" t="str" cm="1">
        <f t="array" ref="AR41">IF($B41="","",INDEX(SEAOptionScores_Trans,$B41+MATCH(AR$7,Stages,0)-1,MATCH(AQ$6,SEACats,0))-100)</f>
        <v/>
      </c>
      <c r="AS41" s="197" t="str">
        <f t="shared" si="51"/>
        <v/>
      </c>
      <c r="AT41" s="196" t="str" cm="1">
        <f t="array" ref="AT41">IF($B41="","",INDEX(SEAOptionScores_Trans,$B41+MATCH(AT$7,Stages,0)-1,MATCH(AT$6,SEACats,0))-100)</f>
        <v/>
      </c>
      <c r="AU41" s="196" t="str" cm="1">
        <f t="array" ref="AU41">IF($B41="","",INDEX(SEAOptionScores_Trans,$B41+MATCH(AU$7,Stages,0)-1,MATCH(AT$6,SEACats,0))-100)</f>
        <v/>
      </c>
      <c r="AV41" s="197" t="str">
        <f t="shared" si="52"/>
        <v/>
      </c>
      <c r="AW41" s="196" t="str" cm="1">
        <f t="array" ref="AW41">IF($B41="","",INDEX(SEAOptionScores_Trans,$B41+MATCH(AW$7,Stages,0)-1,MATCH(AW$6,SEACats,0))-100)</f>
        <v/>
      </c>
      <c r="AX41" s="196" t="str" cm="1">
        <f t="array" ref="AX41">IF($B41="","",INDEX(SEAOptionScores_Trans,$B41+MATCH(AX$7,Stages,0)-1,MATCH(AW$6,SEACats,0))-100)</f>
        <v/>
      </c>
      <c r="AY41" s="197" t="str">
        <f t="shared" si="53"/>
        <v/>
      </c>
      <c r="AZ41" s="196" t="str" cm="1">
        <f t="array" ref="AZ41">IF($B41="","",INDEX(SEAOptionScores_Trans,$B41+MATCH(AZ$7,Stages,0)-1,MATCH(AZ$6,SEACats,0))-100)</f>
        <v/>
      </c>
      <c r="BA41" s="196" t="str" cm="1">
        <f t="array" ref="BA41">IF($B41="","",INDEX(SEAOptionScores_Trans,$B41+MATCH(BA$7,Stages,0)-1,MATCH(AZ$6,SEACats,0))-100)</f>
        <v/>
      </c>
      <c r="BB41" s="197" t="str">
        <f t="shared" si="54"/>
        <v/>
      </c>
      <c r="BD41" s="156" t="str" cm="1">
        <f t="array" ref="BD41">INDEX(NegEffects_SEA,$A41,MATCH(BD$6,$D$6:$BB$6,0)+2)</f>
        <v/>
      </c>
      <c r="BE41" s="156" t="str" cm="1">
        <f t="array" ref="BE41">INDEX(NegEffects_SEA,$A41,MATCH(BE$6,$D$6:$BB$6,0)+2)</f>
        <v/>
      </c>
      <c r="BF41" s="156" t="str" cm="1">
        <f t="array" ref="BF41">INDEX(NegEffects_SEA,$A41,MATCH(BF$6,$D$6:$BB$6,0)+2)</f>
        <v/>
      </c>
      <c r="BG41" s="156" t="str" cm="1">
        <f t="array" ref="BG41">INDEX(NegEffects_SEA,$A41,MATCH(BG$6,$D$6:$BB$6,0)+2)</f>
        <v/>
      </c>
      <c r="BH41" s="156" t="str" cm="1">
        <f t="array" ref="BH41">INDEX(NegEffects_SEA,$A41,MATCH(BH$6,$D$6:$BB$6,0)+2)</f>
        <v/>
      </c>
      <c r="BI41" s="156" t="str" cm="1">
        <f t="array" ref="BI41">INDEX(NegEffects_SEA,$A41,MATCH(BI$6,$D$6:$BB$6,0)+2)</f>
        <v/>
      </c>
      <c r="BJ41" s="156" t="str" cm="1">
        <f t="array" ref="BJ41">INDEX(NegEffects_SEA,$A41,MATCH(BJ$6,$D$6:$BB$6,0)+2)</f>
        <v/>
      </c>
      <c r="BK41" s="156" t="str" cm="1">
        <f t="array" ref="BK41">INDEX(NegEffects_SEA,$A41,MATCH(BK$6,$D$6:$BB$6,0)+2)</f>
        <v/>
      </c>
      <c r="BL41" s="156" t="str" cm="1">
        <f t="array" ref="BL41">INDEX(NegEffects_SEA,$A41,MATCH(BL$6,$D$6:$BB$6,0)+2)</f>
        <v/>
      </c>
      <c r="BM41" s="156" t="str" cm="1">
        <f t="array" ref="BM41">INDEX(NegEffects_SEA,$A41,MATCH(BM$6,$D$6:$BB$6,0)+2)</f>
        <v/>
      </c>
      <c r="BN41" s="156" t="str" cm="1">
        <f t="array" ref="BN41">INDEX(NegEffects_SEA,$A41,MATCH(BN$6,$D$6:$BB$6,0)+2)</f>
        <v/>
      </c>
      <c r="BO41" s="156" t="str" cm="1">
        <f t="array" ref="BO41">INDEX(NegEffects_SEA,$A41,MATCH(BO$6,$D$6:$BB$6,0)+2)</f>
        <v/>
      </c>
      <c r="BP41" s="156" t="str" cm="1">
        <f t="array" ref="BP41">INDEX(NegEffects_SEA,$A41,MATCH(BP$6,$D$6:$BB$6,0)+2)</f>
        <v/>
      </c>
      <c r="BQ41" s="156" t="str" cm="1">
        <f t="array" ref="BQ41">INDEX(NegEffects_SEA,$A41,MATCH(BQ$6,$D$6:$BB$6,0)+2)</f>
        <v/>
      </c>
      <c r="BR41" s="156" t="str" cm="1">
        <f t="array" ref="BR41">INDEX(NegEffects_SEA,$A41,MATCH(BR$6,$D$6:$BB$6,0)+2)</f>
        <v/>
      </c>
      <c r="BS41" s="156" t="str" cm="1">
        <f t="array" ref="BS41">INDEX(NegEffects_SEA,$A41,MATCH(BS$6,$D$6:$BB$6,0)+2)</f>
        <v/>
      </c>
      <c r="BT41" s="156" t="str" cm="1">
        <f t="array" ref="BT41">INDEX(NegEffects_SEA,$A41,MATCH(BT$6,$D$6:$BB$6,0)+2)</f>
        <v/>
      </c>
      <c r="BV41" s="194" t="str">
        <f t="shared" si="36"/>
        <v/>
      </c>
      <c r="BW41" s="194" t="str">
        <f t="shared" si="36"/>
        <v/>
      </c>
      <c r="BX41" s="194" t="str">
        <f t="shared" si="36"/>
        <v/>
      </c>
      <c r="BY41" s="194" t="str">
        <f t="shared" si="36"/>
        <v/>
      </c>
      <c r="CA41" s="196" t="str" cm="1">
        <f t="array" ref="CA41">IF($B41="","",INDEX(SEAOptionScores_Trans,$B41+MATCH(CA$7,Stages,0)-1,MATCH(CA$6,SEACats,0)))</f>
        <v/>
      </c>
      <c r="CB41" s="196" t="str" cm="1">
        <f t="array" ref="CB41">IF($B41="","",INDEX(SEAOptionScores_Trans,$B41+MATCH(CB$7,Stages,0)-1,MATCH(CA$6,SEACats,0)))</f>
        <v/>
      </c>
      <c r="CC41" s="197" t="str">
        <f t="shared" si="55"/>
        <v/>
      </c>
      <c r="CD41" s="196" t="str" cm="1">
        <f t="array" ref="CD41">IF($B41="","",INDEX(SEAOptionScores_Trans,$B41+MATCH(CD$7,Stages,0)-1,MATCH(CD$6,SEACats,0)))</f>
        <v/>
      </c>
      <c r="CE41" s="196" t="str" cm="1">
        <f t="array" ref="CE41">IF($B41="","",INDEX(SEAOptionScores_Trans,$B41+MATCH(CE$7,Stages,0)-1,MATCH(CD$6,SEACats,0)))</f>
        <v/>
      </c>
      <c r="CF41" s="197" t="str">
        <f t="shared" si="56"/>
        <v/>
      </c>
      <c r="CG41" s="196" t="str" cm="1">
        <f t="array" ref="CG41">IF($B41="","",INDEX(SEAOptionScores_Trans,$B41+MATCH(CG$7,Stages,0)-1,MATCH(CG$6,SEACats,0)))</f>
        <v/>
      </c>
      <c r="CH41" s="196" t="str" cm="1">
        <f t="array" ref="CH41">IF($B41="","",INDEX(SEAOptionScores_Trans,$B41+MATCH(CH$7,Stages,0)-1,MATCH(CG$6,SEACats,0)))</f>
        <v/>
      </c>
      <c r="CI41" s="197" t="str">
        <f t="shared" si="57"/>
        <v/>
      </c>
      <c r="CJ41" s="196" t="str" cm="1">
        <f t="array" ref="CJ41">IF($B41="","",INDEX(SEAOptionScores_Trans,$B41+MATCH(CJ$7,Stages,0)-1,MATCH(CJ$6,SEACats,0)))</f>
        <v/>
      </c>
      <c r="CK41" s="196" t="str" cm="1">
        <f t="array" ref="CK41">IF($B41="","",INDEX(SEAOptionScores_Trans,$B41+MATCH(CK$7,Stages,0)-1,MATCH(CJ$6,SEACats,0)))</f>
        <v/>
      </c>
      <c r="CL41" s="197" t="str">
        <f t="shared" si="58"/>
        <v/>
      </c>
      <c r="CM41" s="196" t="str" cm="1">
        <f t="array" ref="CM41">IF($B41="","",INDEX(SEAOptionScores_Trans,$B41+MATCH(CM$7,Stages,0)-1,MATCH(CM$6,SEACats,0)))</f>
        <v/>
      </c>
      <c r="CN41" s="196" t="str" cm="1">
        <f t="array" ref="CN41">IF($B41="","",INDEX(SEAOptionScores_Trans,$B41+MATCH(CN$7,Stages,0)-1,MATCH(CM$6,SEACats,0)))</f>
        <v/>
      </c>
      <c r="CO41" s="197" t="str">
        <f t="shared" si="59"/>
        <v/>
      </c>
      <c r="CP41" s="196" t="str" cm="1">
        <f t="array" ref="CP41">IF($B41="","",INDEX(SEAOptionScores_Trans,$B41+MATCH(CP$7,Stages,0)-1,MATCH(CP$6,SEACats,0)))</f>
        <v/>
      </c>
      <c r="CQ41" s="196" t="str" cm="1">
        <f t="array" ref="CQ41">IF($B41="","",INDEX(SEAOptionScores_Trans,$B41+MATCH(CQ$7,Stages,0)-1,MATCH(CP$6,SEACats,0)))</f>
        <v/>
      </c>
      <c r="CR41" s="197" t="str">
        <f t="shared" si="60"/>
        <v/>
      </c>
      <c r="CS41" s="196" t="str" cm="1">
        <f t="array" ref="CS41">IF($B41="","",INDEX(SEAOptionScores_Trans,$B41+MATCH(CS$7,Stages,0)-1,MATCH(CS$6,SEACats,0)))</f>
        <v/>
      </c>
      <c r="CT41" s="196" t="str" cm="1">
        <f t="array" ref="CT41">IF($B41="","",INDEX(SEAOptionScores_Trans,$B41+MATCH(CT$7,Stages,0)-1,MATCH(CS$6,SEACats,0)))</f>
        <v/>
      </c>
      <c r="CU41" s="197" t="str">
        <f t="shared" si="61"/>
        <v/>
      </c>
      <c r="CV41" s="196" t="str" cm="1">
        <f t="array" ref="CV41">IF($B41="","",INDEX(SEAOptionScores_Trans,$B41+MATCH(CV$7,Stages,0)-1,MATCH(CV$6,SEACats,0)))</f>
        <v/>
      </c>
      <c r="CW41" s="196" t="str" cm="1">
        <f t="array" ref="CW41">IF($B41="","",INDEX(SEAOptionScores_Trans,$B41+MATCH(CW$7,Stages,0)-1,MATCH(CV$6,SEACats,0)))</f>
        <v/>
      </c>
      <c r="CX41" s="197" t="str">
        <f t="shared" si="62"/>
        <v/>
      </c>
      <c r="CY41" s="196" t="str" cm="1">
        <f t="array" ref="CY41">IF($B41="","",INDEX(SEAOptionScores_Trans,$B41+MATCH(CY$7,Stages,0)-1,MATCH(CY$6,SEACats,0)))</f>
        <v/>
      </c>
      <c r="CZ41" s="196" t="str" cm="1">
        <f t="array" ref="CZ41">IF($B41="","",INDEX(SEAOptionScores_Trans,$B41+MATCH(CZ$7,Stages,0)-1,MATCH(CY$6,SEACats,0)))</f>
        <v/>
      </c>
      <c r="DA41" s="197" t="str">
        <f t="shared" si="63"/>
        <v/>
      </c>
      <c r="DB41" s="196" t="str" cm="1">
        <f t="array" ref="DB41">IF($B41="","",INDEX(SEAOptionScores_Trans,$B41+MATCH(DB$7,Stages,0)-1,MATCH(DB$6,SEACats,0)))</f>
        <v/>
      </c>
      <c r="DC41" s="196" t="str" cm="1">
        <f t="array" ref="DC41">IF($B41="","",INDEX(SEAOptionScores_Trans,$B41+MATCH(DC$7,Stages,0)-1,MATCH(DB$6,SEACats,0)))</f>
        <v/>
      </c>
      <c r="DD41" s="197" t="str">
        <f t="shared" si="64"/>
        <v/>
      </c>
      <c r="DE41" s="196" t="str" cm="1">
        <f t="array" ref="DE41">IF($B41="","",INDEX(SEAOptionScores_Trans,$B41+MATCH(DE$7,Stages,0)-1,MATCH(DE$6,SEACats,0)))</f>
        <v/>
      </c>
      <c r="DF41" s="196" t="str" cm="1">
        <f t="array" ref="DF41">IF($B41="","",INDEX(SEAOptionScores_Trans,$B41+MATCH(DF$7,Stages,0)-1,MATCH(DE$6,SEACats,0)))</f>
        <v/>
      </c>
      <c r="DG41" s="197" t="str">
        <f t="shared" si="65"/>
        <v/>
      </c>
      <c r="DH41" s="196" t="str" cm="1">
        <f t="array" ref="DH41">IF($B41="","",INDEX(SEAOptionScores_Trans,$B41+MATCH(DH$7,Stages,0)-1,MATCH(DH$6,SEACats,0)))</f>
        <v/>
      </c>
      <c r="DI41" s="196" t="str" cm="1">
        <f t="array" ref="DI41">IF($B41="","",INDEX(SEAOptionScores_Trans,$B41+MATCH(DI$7,Stages,0)-1,MATCH(DH$6,SEACats,0)))</f>
        <v/>
      </c>
      <c r="DJ41" s="197" t="str">
        <f t="shared" si="66"/>
        <v/>
      </c>
      <c r="DK41" s="196" t="str" cm="1">
        <f t="array" ref="DK41">IF($B41="","",INDEX(SEAOptionScores_Trans,$B41+MATCH(DK$7,Stages,0)-1,MATCH(DK$6,SEACats,0)))</f>
        <v/>
      </c>
      <c r="DL41" s="196" t="str" cm="1">
        <f t="array" ref="DL41">IF($B41="","",INDEX(SEAOptionScores_Trans,$B41+MATCH(DL$7,Stages,0)-1,MATCH(DK$6,SEACats,0)))</f>
        <v/>
      </c>
      <c r="DM41" s="197" t="str">
        <f t="shared" si="67"/>
        <v/>
      </c>
      <c r="DN41" s="196" t="str" cm="1">
        <f t="array" ref="DN41">IF($B41="","",INDEX(SEAOptionScores_Trans,$B41+MATCH(DN$7,Stages,0)-1,MATCH(DN$6,SEACats,0)))</f>
        <v/>
      </c>
      <c r="DO41" s="196" t="str" cm="1">
        <f t="array" ref="DO41">IF($B41="","",INDEX(SEAOptionScores_Trans,$B41+MATCH(DO$7,Stages,0)-1,MATCH(DN$6,SEACats,0)))</f>
        <v/>
      </c>
      <c r="DP41" s="197" t="str">
        <f t="shared" si="68"/>
        <v/>
      </c>
      <c r="DQ41" s="196" t="str" cm="1">
        <f t="array" ref="DQ41">IF($B41="","",INDEX(SEAOptionScores_Trans,$B41+MATCH(DQ$7,Stages,0)-1,MATCH(DQ$6,SEACats,0)))</f>
        <v/>
      </c>
      <c r="DR41" s="196" t="str" cm="1">
        <f t="array" ref="DR41">IF($B41="","",INDEX(SEAOptionScores_Trans,$B41+MATCH(DR$7,Stages,0)-1,MATCH(DQ$6,SEACats,0)))</f>
        <v/>
      </c>
      <c r="DS41" s="197" t="str">
        <f t="shared" si="69"/>
        <v/>
      </c>
      <c r="DT41" s="196" t="str" cm="1">
        <f t="array" ref="DT41">IF($B41="","",INDEX(SEAOptionScores_Trans,$B41+MATCH(DT$7,Stages,0)-1,MATCH(DT$6,SEACats,0)))</f>
        <v/>
      </c>
      <c r="DU41" s="196" t="str" cm="1">
        <f t="array" ref="DU41">IF($B41="","",INDEX(SEAOptionScores_Trans,$B41+MATCH(DU$7,Stages,0)-1,MATCH(DT$6,SEACats,0)))</f>
        <v/>
      </c>
      <c r="DV41" s="197" t="str">
        <f t="shared" si="70"/>
        <v/>
      </c>
      <c r="DW41" s="196" t="str" cm="1">
        <f t="array" ref="DW41">IF($B41="","",INDEX(SEAOptionScores_Trans,$B41+MATCH(DW$7,Stages,0)-1,MATCH(DW$6,SEACats,0)))</f>
        <v/>
      </c>
      <c r="DX41" s="196" t="str" cm="1">
        <f t="array" ref="DX41">IF($B41="","",INDEX(SEAOptionScores_Trans,$B41+MATCH(DX$7,Stages,0)-1,MATCH(DW$6,SEACats,0)))</f>
        <v/>
      </c>
      <c r="DY41" s="197" t="str">
        <f t="shared" si="71"/>
        <v/>
      </c>
      <c r="EA41" s="156" t="str" cm="1">
        <f t="array" ref="EA41">INDEX(PosEffects_SEA,$A41,MATCH(EA$6,$D$6:$BB$6,0)+2)</f>
        <v/>
      </c>
      <c r="EB41" s="156" t="str" cm="1">
        <f t="array" ref="EB41">INDEX(PosEffects_SEA,$A41,MATCH(EB$6,$D$6:$BB$6,0)+2)</f>
        <v/>
      </c>
      <c r="EC41" s="156" t="str" cm="1">
        <f t="array" ref="EC41">INDEX(PosEffects_SEA,$A41,MATCH(EC$6,$D$6:$BB$6,0)+2)</f>
        <v/>
      </c>
      <c r="ED41" s="156" t="str" cm="1">
        <f t="array" ref="ED41">INDEX(PosEffects_SEA,$A41,MATCH(ED$6,$D$6:$BB$6,0)+2)</f>
        <v/>
      </c>
      <c r="EE41" s="156" t="str" cm="1">
        <f t="array" ref="EE41">INDEX(PosEffects_SEA,$A41,MATCH(EE$6,$D$6:$BB$6,0)+2)</f>
        <v/>
      </c>
      <c r="EF41" s="156" t="str" cm="1">
        <f t="array" ref="EF41">INDEX(PosEffects_SEA,$A41,MATCH(EF$6,$D$6:$BB$6,0)+2)</f>
        <v/>
      </c>
      <c r="EG41" s="156" t="str" cm="1">
        <f t="array" ref="EG41">INDEX(PosEffects_SEA,$A41,MATCH(EG$6,$D$6:$BB$6,0)+2)</f>
        <v/>
      </c>
      <c r="EH41" s="156" t="str" cm="1">
        <f t="array" ref="EH41">INDEX(PosEffects_SEA,$A41,MATCH(EH$6,$D$6:$BB$6,0)+2)</f>
        <v/>
      </c>
      <c r="EI41" s="156" t="str" cm="1">
        <f t="array" ref="EI41">INDEX(PosEffects_SEA,$A41,MATCH(EI$6,$D$6:$BB$6,0)+2)</f>
        <v/>
      </c>
      <c r="EJ41" s="156" t="str" cm="1">
        <f t="array" ref="EJ41">INDEX(PosEffects_SEA,$A41,MATCH(EJ$6,$D$6:$BB$6,0)+2)</f>
        <v/>
      </c>
      <c r="EK41" s="156" t="str" cm="1">
        <f t="array" ref="EK41">INDEX(PosEffects_SEA,$A41,MATCH(EK$6,$D$6:$BB$6,0)+2)</f>
        <v/>
      </c>
      <c r="EL41" s="156" t="str" cm="1">
        <f t="array" ref="EL41">INDEX(PosEffects_SEA,$A41,MATCH(EL$6,$D$6:$BB$6,0)+2)</f>
        <v/>
      </c>
      <c r="EM41" s="156" t="str" cm="1">
        <f t="array" ref="EM41">INDEX(PosEffects_SEA,$A41,MATCH(EM$6,$D$6:$BB$6,0)+2)</f>
        <v/>
      </c>
      <c r="EN41" s="156" t="str" cm="1">
        <f t="array" ref="EN41">INDEX(PosEffects_SEA,$A41,MATCH(EN$6,$D$6:$BB$6,0)+2)</f>
        <v/>
      </c>
      <c r="EO41" s="156" t="str" cm="1">
        <f t="array" ref="EO41">INDEX(PosEffects_SEA,$A41,MATCH(EO$6,$D$6:$BB$6,0)+2)</f>
        <v/>
      </c>
      <c r="EP41" s="156" t="str" cm="1">
        <f t="array" ref="EP41">INDEX(PosEffects_SEA,$A41,MATCH(EP$6,$D$6:$BB$6,0)+2)</f>
        <v/>
      </c>
      <c r="EQ41" s="156" t="str" cm="1">
        <f t="array" ref="EQ41">INDEX(PosEffects_SEA,$A41,MATCH(EQ$6,$D$6:$BB$6,0)+2)</f>
        <v/>
      </c>
      <c r="ES41" s="194" t="str">
        <f t="shared" si="37"/>
        <v/>
      </c>
      <c r="ET41" s="194" t="str">
        <f t="shared" si="37"/>
        <v/>
      </c>
      <c r="EU41" s="194" t="str">
        <f t="shared" si="37"/>
        <v/>
      </c>
      <c r="EV41" s="194" t="str">
        <f t="shared" si="37"/>
        <v/>
      </c>
    </row>
    <row r="42" spans="1:152" x14ac:dyDescent="0.25">
      <c r="A42" s="68">
        <v>35</v>
      </c>
      <c r="B42" s="271" t="str" cm="1">
        <f t="array" ref="B42">IF(A42&gt;NOptions_SEA,"",4*(A42-1)+1)</f>
        <v/>
      </c>
      <c r="C42" s="249" t="str" cm="1">
        <f t="array" ref="C42">IF($B42="","",INDEX(Options_SEA,$B42))</f>
        <v/>
      </c>
      <c r="D42" s="196" t="str" cm="1">
        <f t="array" ref="D42">IF($B42="","",INDEX(SEAOptionScores_Trans,$B42+MATCH(D$7,Stages,0)-1,MATCH(D$6,SEACats,0))-100)</f>
        <v/>
      </c>
      <c r="E42" s="196" t="str" cm="1">
        <f t="array" ref="E42">IF($B42="","",INDEX(SEAOptionScores_Trans,$B42+MATCH(E$7,Stages,0)-1,MATCH(D$6,SEACats,0))-100)</f>
        <v/>
      </c>
      <c r="F42" s="197" t="str">
        <f t="shared" si="38"/>
        <v/>
      </c>
      <c r="G42" s="196" t="str" cm="1">
        <f t="array" ref="G42">IF($B42="","",INDEX(SEAOptionScores_Trans,$B42+MATCH(G$7,Stages,0)-1,MATCH(G$6,SEACats,0))-100)</f>
        <v/>
      </c>
      <c r="H42" s="196" t="str" cm="1">
        <f t="array" ref="H42">IF($B42="","",INDEX(SEAOptionScores_Trans,$B42+MATCH(H$7,Stages,0)-1,MATCH(G$6,SEACats,0))-100)</f>
        <v/>
      </c>
      <c r="I42" s="197" t="str">
        <f t="shared" si="39"/>
        <v/>
      </c>
      <c r="J42" s="196" t="str" cm="1">
        <f t="array" ref="J42">IF($B42="","",INDEX(SEAOptionScores_Trans,$B42+MATCH(J$7,Stages,0)-1,MATCH(J$6,SEACats,0))-100)</f>
        <v/>
      </c>
      <c r="K42" s="196" t="str" cm="1">
        <f t="array" ref="K42">IF($B42="","",INDEX(SEAOptionScores_Trans,$B42+MATCH(K$7,Stages,0)-1,MATCH(J$6,SEACats,0))-100)</f>
        <v/>
      </c>
      <c r="L42" s="197" t="str">
        <f t="shared" si="40"/>
        <v/>
      </c>
      <c r="M42" s="196" t="str" cm="1">
        <f t="array" ref="M42">IF($B42="","",INDEX(SEAOptionScores_Trans,$B42+MATCH(M$7,Stages,0)-1,MATCH(M$6,SEACats,0))-100)</f>
        <v/>
      </c>
      <c r="N42" s="196" t="str" cm="1">
        <f t="array" ref="N42">IF($B42="","",INDEX(SEAOptionScores_Trans,$B42+MATCH(N$7,Stages,0)-1,MATCH(M$6,SEACats,0))-100)</f>
        <v/>
      </c>
      <c r="O42" s="197" t="str">
        <f t="shared" si="41"/>
        <v/>
      </c>
      <c r="P42" s="196" t="str" cm="1">
        <f t="array" ref="P42">IF($B42="","",INDEX(SEAOptionScores_Trans,$B42+MATCH(P$7,Stages,0)-1,MATCH(P$6,SEACats,0))-100)</f>
        <v/>
      </c>
      <c r="Q42" s="196" t="str" cm="1">
        <f t="array" ref="Q42">IF($B42="","",INDEX(SEAOptionScores_Trans,$B42+MATCH(Q$7,Stages,0)-1,MATCH(P$6,SEACats,0))-100)</f>
        <v/>
      </c>
      <c r="R42" s="197" t="str">
        <f t="shared" si="42"/>
        <v/>
      </c>
      <c r="S42" s="196" t="str" cm="1">
        <f t="array" ref="S42">IF($B42="","",INDEX(SEAOptionScores_Trans,$B42+MATCH(S$7,Stages,0)-1,MATCH(S$6,SEACats,0))-100)</f>
        <v/>
      </c>
      <c r="T42" s="196" t="str" cm="1">
        <f t="array" ref="T42">IF($B42="","",INDEX(SEAOptionScores_Trans,$B42+MATCH(T$7,Stages,0)-1,MATCH(S$6,SEACats,0))-100)</f>
        <v/>
      </c>
      <c r="U42" s="197" t="str">
        <f t="shared" si="43"/>
        <v/>
      </c>
      <c r="V42" s="196" t="str" cm="1">
        <f t="array" ref="V42">IF($B42="","",INDEX(SEAOptionScores_Trans,$B42+MATCH(V$7,Stages,0)-1,MATCH(V$6,SEACats,0))-100)</f>
        <v/>
      </c>
      <c r="W42" s="196" t="str" cm="1">
        <f t="array" ref="W42">IF($B42="","",INDEX(SEAOptionScores_Trans,$B42+MATCH(W$7,Stages,0)-1,MATCH(V$6,SEACats,0))-100)</f>
        <v/>
      </c>
      <c r="X42" s="197" t="str">
        <f t="shared" si="44"/>
        <v/>
      </c>
      <c r="Y42" s="196" t="str" cm="1">
        <f t="array" ref="Y42">IF($B42="","",INDEX(SEAOptionScores_Trans,$B42+MATCH(Y$7,Stages,0)-1,MATCH(Y$6,SEACats,0))-100)</f>
        <v/>
      </c>
      <c r="Z42" s="196" t="str" cm="1">
        <f t="array" ref="Z42">IF($B42="","",INDEX(SEAOptionScores_Trans,$B42+MATCH(Z$7,Stages,0)-1,MATCH(Y$6,SEACats,0))-100)</f>
        <v/>
      </c>
      <c r="AA42" s="197" t="str">
        <f t="shared" si="45"/>
        <v/>
      </c>
      <c r="AB42" s="196" t="str" cm="1">
        <f t="array" ref="AB42">IF($B42="","",INDEX(SEAOptionScores_Trans,$B42+MATCH(AB$7,Stages,0)-1,MATCH(AB$6,SEACats,0))-100)</f>
        <v/>
      </c>
      <c r="AC42" s="196" t="str" cm="1">
        <f t="array" ref="AC42">IF($B42="","",INDEX(SEAOptionScores_Trans,$B42+MATCH(AC$7,Stages,0)-1,MATCH(AB$6,SEACats,0))-100)</f>
        <v/>
      </c>
      <c r="AD42" s="197" t="str">
        <f t="shared" si="46"/>
        <v/>
      </c>
      <c r="AE42" s="196" t="str" cm="1">
        <f t="array" ref="AE42">IF($B42="","",INDEX(SEAOptionScores_Trans,$B42+MATCH(AE$7,Stages,0)-1,MATCH(AE$6,SEACats,0))-100)</f>
        <v/>
      </c>
      <c r="AF42" s="196" t="str" cm="1">
        <f t="array" ref="AF42">IF($B42="","",INDEX(SEAOptionScores_Trans,$B42+MATCH(AF$7,Stages,0)-1,MATCH(AE$6,SEACats,0))-100)</f>
        <v/>
      </c>
      <c r="AG42" s="197" t="str">
        <f t="shared" si="47"/>
        <v/>
      </c>
      <c r="AH42" s="196" t="str" cm="1">
        <f t="array" ref="AH42">IF($B42="","",INDEX(SEAOptionScores_Trans,$B42+MATCH(AH$7,Stages,0)-1,MATCH(AH$6,SEACats,0))-100)</f>
        <v/>
      </c>
      <c r="AI42" s="196" t="str" cm="1">
        <f t="array" ref="AI42">IF($B42="","",INDEX(SEAOptionScores_Trans,$B42+MATCH(AI$7,Stages,0)-1,MATCH(AH$6,SEACats,0))-100)</f>
        <v/>
      </c>
      <c r="AJ42" s="197" t="str">
        <f t="shared" si="48"/>
        <v/>
      </c>
      <c r="AK42" s="196" t="str" cm="1">
        <f t="array" ref="AK42">IF($B42="","",INDEX(SEAOptionScores_Trans,$B42+MATCH(AK$7,Stages,0)-1,MATCH(AK$6,SEACats,0))-100)</f>
        <v/>
      </c>
      <c r="AL42" s="196" t="str" cm="1">
        <f t="array" ref="AL42">IF($B42="","",INDEX(SEAOptionScores_Trans,$B42+MATCH(AL$7,Stages,0)-1,MATCH(AK$6,SEACats,0))-100)</f>
        <v/>
      </c>
      <c r="AM42" s="197" t="str">
        <f t="shared" si="49"/>
        <v/>
      </c>
      <c r="AN42" s="196" t="str" cm="1">
        <f t="array" ref="AN42">IF($B42="","",INDEX(SEAOptionScores_Trans,$B42+MATCH(AN$7,Stages,0)-1,MATCH(AN$6,SEACats,0))-100)</f>
        <v/>
      </c>
      <c r="AO42" s="196" t="str" cm="1">
        <f t="array" ref="AO42">IF($B42="","",INDEX(SEAOptionScores_Trans,$B42+MATCH(AO$7,Stages,0)-1,MATCH(AN$6,SEACats,0))-100)</f>
        <v/>
      </c>
      <c r="AP42" s="197" t="str">
        <f t="shared" si="50"/>
        <v/>
      </c>
      <c r="AQ42" s="196" t="str" cm="1">
        <f t="array" ref="AQ42">IF($B42="","",INDEX(SEAOptionScores_Trans,$B42+MATCH(AQ$7,Stages,0)-1,MATCH(AQ$6,SEACats,0))-100)</f>
        <v/>
      </c>
      <c r="AR42" s="196" t="str" cm="1">
        <f t="array" ref="AR42">IF($B42="","",INDEX(SEAOptionScores_Trans,$B42+MATCH(AR$7,Stages,0)-1,MATCH(AQ$6,SEACats,0))-100)</f>
        <v/>
      </c>
      <c r="AS42" s="197" t="str">
        <f t="shared" si="51"/>
        <v/>
      </c>
      <c r="AT42" s="196" t="str" cm="1">
        <f t="array" ref="AT42">IF($B42="","",INDEX(SEAOptionScores_Trans,$B42+MATCH(AT$7,Stages,0)-1,MATCH(AT$6,SEACats,0))-100)</f>
        <v/>
      </c>
      <c r="AU42" s="196" t="str" cm="1">
        <f t="array" ref="AU42">IF($B42="","",INDEX(SEAOptionScores_Trans,$B42+MATCH(AU$7,Stages,0)-1,MATCH(AT$6,SEACats,0))-100)</f>
        <v/>
      </c>
      <c r="AV42" s="197" t="str">
        <f t="shared" si="52"/>
        <v/>
      </c>
      <c r="AW42" s="196" t="str" cm="1">
        <f t="array" ref="AW42">IF($B42="","",INDEX(SEAOptionScores_Trans,$B42+MATCH(AW$7,Stages,0)-1,MATCH(AW$6,SEACats,0))-100)</f>
        <v/>
      </c>
      <c r="AX42" s="196" t="str" cm="1">
        <f t="array" ref="AX42">IF($B42="","",INDEX(SEAOptionScores_Trans,$B42+MATCH(AX$7,Stages,0)-1,MATCH(AW$6,SEACats,0))-100)</f>
        <v/>
      </c>
      <c r="AY42" s="197" t="str">
        <f t="shared" si="53"/>
        <v/>
      </c>
      <c r="AZ42" s="196" t="str" cm="1">
        <f t="array" ref="AZ42">IF($B42="","",INDEX(SEAOptionScores_Trans,$B42+MATCH(AZ$7,Stages,0)-1,MATCH(AZ$6,SEACats,0))-100)</f>
        <v/>
      </c>
      <c r="BA42" s="196" t="str" cm="1">
        <f t="array" ref="BA42">IF($B42="","",INDEX(SEAOptionScores_Trans,$B42+MATCH(BA$7,Stages,0)-1,MATCH(AZ$6,SEACats,0))-100)</f>
        <v/>
      </c>
      <c r="BB42" s="197" t="str">
        <f t="shared" si="54"/>
        <v/>
      </c>
      <c r="BD42" s="156" t="str" cm="1">
        <f t="array" ref="BD42">INDEX(NegEffects_SEA,$A42,MATCH(BD$6,$D$6:$BB$6,0)+2)</f>
        <v/>
      </c>
      <c r="BE42" s="156" t="str" cm="1">
        <f t="array" ref="BE42">INDEX(NegEffects_SEA,$A42,MATCH(BE$6,$D$6:$BB$6,0)+2)</f>
        <v/>
      </c>
      <c r="BF42" s="156" t="str" cm="1">
        <f t="array" ref="BF42">INDEX(NegEffects_SEA,$A42,MATCH(BF$6,$D$6:$BB$6,0)+2)</f>
        <v/>
      </c>
      <c r="BG42" s="156" t="str" cm="1">
        <f t="array" ref="BG42">INDEX(NegEffects_SEA,$A42,MATCH(BG$6,$D$6:$BB$6,0)+2)</f>
        <v/>
      </c>
      <c r="BH42" s="156" t="str" cm="1">
        <f t="array" ref="BH42">INDEX(NegEffects_SEA,$A42,MATCH(BH$6,$D$6:$BB$6,0)+2)</f>
        <v/>
      </c>
      <c r="BI42" s="156" t="str" cm="1">
        <f t="array" ref="BI42">INDEX(NegEffects_SEA,$A42,MATCH(BI$6,$D$6:$BB$6,0)+2)</f>
        <v/>
      </c>
      <c r="BJ42" s="156" t="str" cm="1">
        <f t="array" ref="BJ42">INDEX(NegEffects_SEA,$A42,MATCH(BJ$6,$D$6:$BB$6,0)+2)</f>
        <v/>
      </c>
      <c r="BK42" s="156" t="str" cm="1">
        <f t="array" ref="BK42">INDEX(NegEffects_SEA,$A42,MATCH(BK$6,$D$6:$BB$6,0)+2)</f>
        <v/>
      </c>
      <c r="BL42" s="156" t="str" cm="1">
        <f t="array" ref="BL42">INDEX(NegEffects_SEA,$A42,MATCH(BL$6,$D$6:$BB$6,0)+2)</f>
        <v/>
      </c>
      <c r="BM42" s="156" t="str" cm="1">
        <f t="array" ref="BM42">INDEX(NegEffects_SEA,$A42,MATCH(BM$6,$D$6:$BB$6,0)+2)</f>
        <v/>
      </c>
      <c r="BN42" s="156" t="str" cm="1">
        <f t="array" ref="BN42">INDEX(NegEffects_SEA,$A42,MATCH(BN$6,$D$6:$BB$6,0)+2)</f>
        <v/>
      </c>
      <c r="BO42" s="156" t="str" cm="1">
        <f t="array" ref="BO42">INDEX(NegEffects_SEA,$A42,MATCH(BO$6,$D$6:$BB$6,0)+2)</f>
        <v/>
      </c>
      <c r="BP42" s="156" t="str" cm="1">
        <f t="array" ref="BP42">INDEX(NegEffects_SEA,$A42,MATCH(BP$6,$D$6:$BB$6,0)+2)</f>
        <v/>
      </c>
      <c r="BQ42" s="156" t="str" cm="1">
        <f t="array" ref="BQ42">INDEX(NegEffects_SEA,$A42,MATCH(BQ$6,$D$6:$BB$6,0)+2)</f>
        <v/>
      </c>
      <c r="BR42" s="156" t="str" cm="1">
        <f t="array" ref="BR42">INDEX(NegEffects_SEA,$A42,MATCH(BR$6,$D$6:$BB$6,0)+2)</f>
        <v/>
      </c>
      <c r="BS42" s="156" t="str" cm="1">
        <f t="array" ref="BS42">INDEX(NegEffects_SEA,$A42,MATCH(BS$6,$D$6:$BB$6,0)+2)</f>
        <v/>
      </c>
      <c r="BT42" s="156" t="str" cm="1">
        <f t="array" ref="BT42">INDEX(NegEffects_SEA,$A42,MATCH(BT$6,$D$6:$BB$6,0)+2)</f>
        <v/>
      </c>
      <c r="BV42" s="194" t="str">
        <f t="shared" si="36"/>
        <v/>
      </c>
      <c r="BW42" s="194" t="str">
        <f t="shared" si="36"/>
        <v/>
      </c>
      <c r="BX42" s="194" t="str">
        <f t="shared" si="36"/>
        <v/>
      </c>
      <c r="BY42" s="194" t="str">
        <f t="shared" si="36"/>
        <v/>
      </c>
      <c r="CA42" s="196" t="str" cm="1">
        <f t="array" ref="CA42">IF($B42="","",INDEX(SEAOptionScores_Trans,$B42+MATCH(CA$7,Stages,0)-1,MATCH(CA$6,SEACats,0)))</f>
        <v/>
      </c>
      <c r="CB42" s="196" t="str" cm="1">
        <f t="array" ref="CB42">IF($B42="","",INDEX(SEAOptionScores_Trans,$B42+MATCH(CB$7,Stages,0)-1,MATCH(CA$6,SEACats,0)))</f>
        <v/>
      </c>
      <c r="CC42" s="197" t="str">
        <f t="shared" si="55"/>
        <v/>
      </c>
      <c r="CD42" s="196" t="str" cm="1">
        <f t="array" ref="CD42">IF($B42="","",INDEX(SEAOptionScores_Trans,$B42+MATCH(CD$7,Stages,0)-1,MATCH(CD$6,SEACats,0)))</f>
        <v/>
      </c>
      <c r="CE42" s="196" t="str" cm="1">
        <f t="array" ref="CE42">IF($B42="","",INDEX(SEAOptionScores_Trans,$B42+MATCH(CE$7,Stages,0)-1,MATCH(CD$6,SEACats,0)))</f>
        <v/>
      </c>
      <c r="CF42" s="197" t="str">
        <f t="shared" si="56"/>
        <v/>
      </c>
      <c r="CG42" s="196" t="str" cm="1">
        <f t="array" ref="CG42">IF($B42="","",INDEX(SEAOptionScores_Trans,$B42+MATCH(CG$7,Stages,0)-1,MATCH(CG$6,SEACats,0)))</f>
        <v/>
      </c>
      <c r="CH42" s="196" t="str" cm="1">
        <f t="array" ref="CH42">IF($B42="","",INDEX(SEAOptionScores_Trans,$B42+MATCH(CH$7,Stages,0)-1,MATCH(CG$6,SEACats,0)))</f>
        <v/>
      </c>
      <c r="CI42" s="197" t="str">
        <f t="shared" si="57"/>
        <v/>
      </c>
      <c r="CJ42" s="196" t="str" cm="1">
        <f t="array" ref="CJ42">IF($B42="","",INDEX(SEAOptionScores_Trans,$B42+MATCH(CJ$7,Stages,0)-1,MATCH(CJ$6,SEACats,0)))</f>
        <v/>
      </c>
      <c r="CK42" s="196" t="str" cm="1">
        <f t="array" ref="CK42">IF($B42="","",INDEX(SEAOptionScores_Trans,$B42+MATCH(CK$7,Stages,0)-1,MATCH(CJ$6,SEACats,0)))</f>
        <v/>
      </c>
      <c r="CL42" s="197" t="str">
        <f t="shared" si="58"/>
        <v/>
      </c>
      <c r="CM42" s="196" t="str" cm="1">
        <f t="array" ref="CM42">IF($B42="","",INDEX(SEAOptionScores_Trans,$B42+MATCH(CM$7,Stages,0)-1,MATCH(CM$6,SEACats,0)))</f>
        <v/>
      </c>
      <c r="CN42" s="196" t="str" cm="1">
        <f t="array" ref="CN42">IF($B42="","",INDEX(SEAOptionScores_Trans,$B42+MATCH(CN$7,Stages,0)-1,MATCH(CM$6,SEACats,0)))</f>
        <v/>
      </c>
      <c r="CO42" s="197" t="str">
        <f t="shared" si="59"/>
        <v/>
      </c>
      <c r="CP42" s="196" t="str" cm="1">
        <f t="array" ref="CP42">IF($B42="","",INDEX(SEAOptionScores_Trans,$B42+MATCH(CP$7,Stages,0)-1,MATCH(CP$6,SEACats,0)))</f>
        <v/>
      </c>
      <c r="CQ42" s="196" t="str" cm="1">
        <f t="array" ref="CQ42">IF($B42="","",INDEX(SEAOptionScores_Trans,$B42+MATCH(CQ$7,Stages,0)-1,MATCH(CP$6,SEACats,0)))</f>
        <v/>
      </c>
      <c r="CR42" s="197" t="str">
        <f t="shared" si="60"/>
        <v/>
      </c>
      <c r="CS42" s="196" t="str" cm="1">
        <f t="array" ref="CS42">IF($B42="","",INDEX(SEAOptionScores_Trans,$B42+MATCH(CS$7,Stages,0)-1,MATCH(CS$6,SEACats,0)))</f>
        <v/>
      </c>
      <c r="CT42" s="196" t="str" cm="1">
        <f t="array" ref="CT42">IF($B42="","",INDEX(SEAOptionScores_Trans,$B42+MATCH(CT$7,Stages,0)-1,MATCH(CS$6,SEACats,0)))</f>
        <v/>
      </c>
      <c r="CU42" s="197" t="str">
        <f t="shared" si="61"/>
        <v/>
      </c>
      <c r="CV42" s="196" t="str" cm="1">
        <f t="array" ref="CV42">IF($B42="","",INDEX(SEAOptionScores_Trans,$B42+MATCH(CV$7,Stages,0)-1,MATCH(CV$6,SEACats,0)))</f>
        <v/>
      </c>
      <c r="CW42" s="196" t="str" cm="1">
        <f t="array" ref="CW42">IF($B42="","",INDEX(SEAOptionScores_Trans,$B42+MATCH(CW$7,Stages,0)-1,MATCH(CV$6,SEACats,0)))</f>
        <v/>
      </c>
      <c r="CX42" s="197" t="str">
        <f t="shared" si="62"/>
        <v/>
      </c>
      <c r="CY42" s="196" t="str" cm="1">
        <f t="array" ref="CY42">IF($B42="","",INDEX(SEAOptionScores_Trans,$B42+MATCH(CY$7,Stages,0)-1,MATCH(CY$6,SEACats,0)))</f>
        <v/>
      </c>
      <c r="CZ42" s="196" t="str" cm="1">
        <f t="array" ref="CZ42">IF($B42="","",INDEX(SEAOptionScores_Trans,$B42+MATCH(CZ$7,Stages,0)-1,MATCH(CY$6,SEACats,0)))</f>
        <v/>
      </c>
      <c r="DA42" s="197" t="str">
        <f t="shared" si="63"/>
        <v/>
      </c>
      <c r="DB42" s="196" t="str" cm="1">
        <f t="array" ref="DB42">IF($B42="","",INDEX(SEAOptionScores_Trans,$B42+MATCH(DB$7,Stages,0)-1,MATCH(DB$6,SEACats,0)))</f>
        <v/>
      </c>
      <c r="DC42" s="196" t="str" cm="1">
        <f t="array" ref="DC42">IF($B42="","",INDEX(SEAOptionScores_Trans,$B42+MATCH(DC$7,Stages,0)-1,MATCH(DB$6,SEACats,0)))</f>
        <v/>
      </c>
      <c r="DD42" s="197" t="str">
        <f t="shared" si="64"/>
        <v/>
      </c>
      <c r="DE42" s="196" t="str" cm="1">
        <f t="array" ref="DE42">IF($B42="","",INDEX(SEAOptionScores_Trans,$B42+MATCH(DE$7,Stages,0)-1,MATCH(DE$6,SEACats,0)))</f>
        <v/>
      </c>
      <c r="DF42" s="196" t="str" cm="1">
        <f t="array" ref="DF42">IF($B42="","",INDEX(SEAOptionScores_Trans,$B42+MATCH(DF$7,Stages,0)-1,MATCH(DE$6,SEACats,0)))</f>
        <v/>
      </c>
      <c r="DG42" s="197" t="str">
        <f t="shared" si="65"/>
        <v/>
      </c>
      <c r="DH42" s="196" t="str" cm="1">
        <f t="array" ref="DH42">IF($B42="","",INDEX(SEAOptionScores_Trans,$B42+MATCH(DH$7,Stages,0)-1,MATCH(DH$6,SEACats,0)))</f>
        <v/>
      </c>
      <c r="DI42" s="196" t="str" cm="1">
        <f t="array" ref="DI42">IF($B42="","",INDEX(SEAOptionScores_Trans,$B42+MATCH(DI$7,Stages,0)-1,MATCH(DH$6,SEACats,0)))</f>
        <v/>
      </c>
      <c r="DJ42" s="197" t="str">
        <f t="shared" si="66"/>
        <v/>
      </c>
      <c r="DK42" s="196" t="str" cm="1">
        <f t="array" ref="DK42">IF($B42="","",INDEX(SEAOptionScores_Trans,$B42+MATCH(DK$7,Stages,0)-1,MATCH(DK$6,SEACats,0)))</f>
        <v/>
      </c>
      <c r="DL42" s="196" t="str" cm="1">
        <f t="array" ref="DL42">IF($B42="","",INDEX(SEAOptionScores_Trans,$B42+MATCH(DL$7,Stages,0)-1,MATCH(DK$6,SEACats,0)))</f>
        <v/>
      </c>
      <c r="DM42" s="197" t="str">
        <f t="shared" si="67"/>
        <v/>
      </c>
      <c r="DN42" s="196" t="str" cm="1">
        <f t="array" ref="DN42">IF($B42="","",INDEX(SEAOptionScores_Trans,$B42+MATCH(DN$7,Stages,0)-1,MATCH(DN$6,SEACats,0)))</f>
        <v/>
      </c>
      <c r="DO42" s="196" t="str" cm="1">
        <f t="array" ref="DO42">IF($B42="","",INDEX(SEAOptionScores_Trans,$B42+MATCH(DO$7,Stages,0)-1,MATCH(DN$6,SEACats,0)))</f>
        <v/>
      </c>
      <c r="DP42" s="197" t="str">
        <f t="shared" si="68"/>
        <v/>
      </c>
      <c r="DQ42" s="196" t="str" cm="1">
        <f t="array" ref="DQ42">IF($B42="","",INDEX(SEAOptionScores_Trans,$B42+MATCH(DQ$7,Stages,0)-1,MATCH(DQ$6,SEACats,0)))</f>
        <v/>
      </c>
      <c r="DR42" s="196" t="str" cm="1">
        <f t="array" ref="DR42">IF($B42="","",INDEX(SEAOptionScores_Trans,$B42+MATCH(DR$7,Stages,0)-1,MATCH(DQ$6,SEACats,0)))</f>
        <v/>
      </c>
      <c r="DS42" s="197" t="str">
        <f t="shared" si="69"/>
        <v/>
      </c>
      <c r="DT42" s="196" t="str" cm="1">
        <f t="array" ref="DT42">IF($B42="","",INDEX(SEAOptionScores_Trans,$B42+MATCH(DT$7,Stages,0)-1,MATCH(DT$6,SEACats,0)))</f>
        <v/>
      </c>
      <c r="DU42" s="196" t="str" cm="1">
        <f t="array" ref="DU42">IF($B42="","",INDEX(SEAOptionScores_Trans,$B42+MATCH(DU$7,Stages,0)-1,MATCH(DT$6,SEACats,0)))</f>
        <v/>
      </c>
      <c r="DV42" s="197" t="str">
        <f t="shared" si="70"/>
        <v/>
      </c>
      <c r="DW42" s="196" t="str" cm="1">
        <f t="array" ref="DW42">IF($B42="","",INDEX(SEAOptionScores_Trans,$B42+MATCH(DW$7,Stages,0)-1,MATCH(DW$6,SEACats,0)))</f>
        <v/>
      </c>
      <c r="DX42" s="196" t="str" cm="1">
        <f t="array" ref="DX42">IF($B42="","",INDEX(SEAOptionScores_Trans,$B42+MATCH(DX$7,Stages,0)-1,MATCH(DW$6,SEACats,0)))</f>
        <v/>
      </c>
      <c r="DY42" s="197" t="str">
        <f t="shared" si="71"/>
        <v/>
      </c>
      <c r="EA42" s="156" t="str" cm="1">
        <f t="array" ref="EA42">INDEX(PosEffects_SEA,$A42,MATCH(EA$6,$D$6:$BB$6,0)+2)</f>
        <v/>
      </c>
      <c r="EB42" s="156" t="str" cm="1">
        <f t="array" ref="EB42">INDEX(PosEffects_SEA,$A42,MATCH(EB$6,$D$6:$BB$6,0)+2)</f>
        <v/>
      </c>
      <c r="EC42" s="156" t="str" cm="1">
        <f t="array" ref="EC42">INDEX(PosEffects_SEA,$A42,MATCH(EC$6,$D$6:$BB$6,0)+2)</f>
        <v/>
      </c>
      <c r="ED42" s="156" t="str" cm="1">
        <f t="array" ref="ED42">INDEX(PosEffects_SEA,$A42,MATCH(ED$6,$D$6:$BB$6,0)+2)</f>
        <v/>
      </c>
      <c r="EE42" s="156" t="str" cm="1">
        <f t="array" ref="EE42">INDEX(PosEffects_SEA,$A42,MATCH(EE$6,$D$6:$BB$6,0)+2)</f>
        <v/>
      </c>
      <c r="EF42" s="156" t="str" cm="1">
        <f t="array" ref="EF42">INDEX(PosEffects_SEA,$A42,MATCH(EF$6,$D$6:$BB$6,0)+2)</f>
        <v/>
      </c>
      <c r="EG42" s="156" t="str" cm="1">
        <f t="array" ref="EG42">INDEX(PosEffects_SEA,$A42,MATCH(EG$6,$D$6:$BB$6,0)+2)</f>
        <v/>
      </c>
      <c r="EH42" s="156" t="str" cm="1">
        <f t="array" ref="EH42">INDEX(PosEffects_SEA,$A42,MATCH(EH$6,$D$6:$BB$6,0)+2)</f>
        <v/>
      </c>
      <c r="EI42" s="156" t="str" cm="1">
        <f t="array" ref="EI42">INDEX(PosEffects_SEA,$A42,MATCH(EI$6,$D$6:$BB$6,0)+2)</f>
        <v/>
      </c>
      <c r="EJ42" s="156" t="str" cm="1">
        <f t="array" ref="EJ42">INDEX(PosEffects_SEA,$A42,MATCH(EJ$6,$D$6:$BB$6,0)+2)</f>
        <v/>
      </c>
      <c r="EK42" s="156" t="str" cm="1">
        <f t="array" ref="EK42">INDEX(PosEffects_SEA,$A42,MATCH(EK$6,$D$6:$BB$6,0)+2)</f>
        <v/>
      </c>
      <c r="EL42" s="156" t="str" cm="1">
        <f t="array" ref="EL42">INDEX(PosEffects_SEA,$A42,MATCH(EL$6,$D$6:$BB$6,0)+2)</f>
        <v/>
      </c>
      <c r="EM42" s="156" t="str" cm="1">
        <f t="array" ref="EM42">INDEX(PosEffects_SEA,$A42,MATCH(EM$6,$D$6:$BB$6,0)+2)</f>
        <v/>
      </c>
      <c r="EN42" s="156" t="str" cm="1">
        <f t="array" ref="EN42">INDEX(PosEffects_SEA,$A42,MATCH(EN$6,$D$6:$BB$6,0)+2)</f>
        <v/>
      </c>
      <c r="EO42" s="156" t="str" cm="1">
        <f t="array" ref="EO42">INDEX(PosEffects_SEA,$A42,MATCH(EO$6,$D$6:$BB$6,0)+2)</f>
        <v/>
      </c>
      <c r="EP42" s="156" t="str" cm="1">
        <f t="array" ref="EP42">INDEX(PosEffects_SEA,$A42,MATCH(EP$6,$D$6:$BB$6,0)+2)</f>
        <v/>
      </c>
      <c r="EQ42" s="156" t="str" cm="1">
        <f t="array" ref="EQ42">INDEX(PosEffects_SEA,$A42,MATCH(EQ$6,$D$6:$BB$6,0)+2)</f>
        <v/>
      </c>
      <c r="ES42" s="194" t="str">
        <f t="shared" si="37"/>
        <v/>
      </c>
      <c r="ET42" s="194" t="str">
        <f t="shared" si="37"/>
        <v/>
      </c>
      <c r="EU42" s="194" t="str">
        <f t="shared" si="37"/>
        <v/>
      </c>
      <c r="EV42" s="194" t="str">
        <f t="shared" si="37"/>
        <v/>
      </c>
    </row>
    <row r="43" spans="1:152" x14ac:dyDescent="0.25">
      <c r="A43" s="68">
        <v>36</v>
      </c>
      <c r="B43" s="271" t="str" cm="1">
        <f t="array" ref="B43">IF(A43&gt;NOptions_SEA,"",4*(A43-1)+1)</f>
        <v/>
      </c>
      <c r="C43" s="249" t="str" cm="1">
        <f t="array" ref="C43">IF($B43="","",INDEX(Options_SEA,$B43))</f>
        <v/>
      </c>
      <c r="D43" s="196" t="str" cm="1">
        <f t="array" ref="D43">IF($B43="","",INDEX(SEAOptionScores_Trans,$B43+MATCH(D$7,Stages,0)-1,MATCH(D$6,SEACats,0))-100)</f>
        <v/>
      </c>
      <c r="E43" s="196" t="str" cm="1">
        <f t="array" ref="E43">IF($B43="","",INDEX(SEAOptionScores_Trans,$B43+MATCH(E$7,Stages,0)-1,MATCH(D$6,SEACats,0))-100)</f>
        <v/>
      </c>
      <c r="F43" s="197" t="str">
        <f t="shared" si="38"/>
        <v/>
      </c>
      <c r="G43" s="196" t="str" cm="1">
        <f t="array" ref="G43">IF($B43="","",INDEX(SEAOptionScores_Trans,$B43+MATCH(G$7,Stages,0)-1,MATCH(G$6,SEACats,0))-100)</f>
        <v/>
      </c>
      <c r="H43" s="196" t="str" cm="1">
        <f t="array" ref="H43">IF($B43="","",INDEX(SEAOptionScores_Trans,$B43+MATCH(H$7,Stages,0)-1,MATCH(G$6,SEACats,0))-100)</f>
        <v/>
      </c>
      <c r="I43" s="197" t="str">
        <f t="shared" si="39"/>
        <v/>
      </c>
      <c r="J43" s="196" t="str" cm="1">
        <f t="array" ref="J43">IF($B43="","",INDEX(SEAOptionScores_Trans,$B43+MATCH(J$7,Stages,0)-1,MATCH(J$6,SEACats,0))-100)</f>
        <v/>
      </c>
      <c r="K43" s="196" t="str" cm="1">
        <f t="array" ref="K43">IF($B43="","",INDEX(SEAOptionScores_Trans,$B43+MATCH(K$7,Stages,0)-1,MATCH(J$6,SEACats,0))-100)</f>
        <v/>
      </c>
      <c r="L43" s="197" t="str">
        <f t="shared" si="40"/>
        <v/>
      </c>
      <c r="M43" s="196" t="str" cm="1">
        <f t="array" ref="M43">IF($B43="","",INDEX(SEAOptionScores_Trans,$B43+MATCH(M$7,Stages,0)-1,MATCH(M$6,SEACats,0))-100)</f>
        <v/>
      </c>
      <c r="N43" s="196" t="str" cm="1">
        <f t="array" ref="N43">IF($B43="","",INDEX(SEAOptionScores_Trans,$B43+MATCH(N$7,Stages,0)-1,MATCH(M$6,SEACats,0))-100)</f>
        <v/>
      </c>
      <c r="O43" s="197" t="str">
        <f t="shared" si="41"/>
        <v/>
      </c>
      <c r="P43" s="196" t="str" cm="1">
        <f t="array" ref="P43">IF($B43="","",INDEX(SEAOptionScores_Trans,$B43+MATCH(P$7,Stages,0)-1,MATCH(P$6,SEACats,0))-100)</f>
        <v/>
      </c>
      <c r="Q43" s="196" t="str" cm="1">
        <f t="array" ref="Q43">IF($B43="","",INDEX(SEAOptionScores_Trans,$B43+MATCH(Q$7,Stages,0)-1,MATCH(P$6,SEACats,0))-100)</f>
        <v/>
      </c>
      <c r="R43" s="197" t="str">
        <f t="shared" si="42"/>
        <v/>
      </c>
      <c r="S43" s="196" t="str" cm="1">
        <f t="array" ref="S43">IF($B43="","",INDEX(SEAOptionScores_Trans,$B43+MATCH(S$7,Stages,0)-1,MATCH(S$6,SEACats,0))-100)</f>
        <v/>
      </c>
      <c r="T43" s="196" t="str" cm="1">
        <f t="array" ref="T43">IF($B43="","",INDEX(SEAOptionScores_Trans,$B43+MATCH(T$7,Stages,0)-1,MATCH(S$6,SEACats,0))-100)</f>
        <v/>
      </c>
      <c r="U43" s="197" t="str">
        <f t="shared" si="43"/>
        <v/>
      </c>
      <c r="V43" s="196" t="str" cm="1">
        <f t="array" ref="V43">IF($B43="","",INDEX(SEAOptionScores_Trans,$B43+MATCH(V$7,Stages,0)-1,MATCH(V$6,SEACats,0))-100)</f>
        <v/>
      </c>
      <c r="W43" s="196" t="str" cm="1">
        <f t="array" ref="W43">IF($B43="","",INDEX(SEAOptionScores_Trans,$B43+MATCH(W$7,Stages,0)-1,MATCH(V$6,SEACats,0))-100)</f>
        <v/>
      </c>
      <c r="X43" s="197" t="str">
        <f t="shared" si="44"/>
        <v/>
      </c>
      <c r="Y43" s="196" t="str" cm="1">
        <f t="array" ref="Y43">IF($B43="","",INDEX(SEAOptionScores_Trans,$B43+MATCH(Y$7,Stages,0)-1,MATCH(Y$6,SEACats,0))-100)</f>
        <v/>
      </c>
      <c r="Z43" s="196" t="str" cm="1">
        <f t="array" ref="Z43">IF($B43="","",INDEX(SEAOptionScores_Trans,$B43+MATCH(Z$7,Stages,0)-1,MATCH(Y$6,SEACats,0))-100)</f>
        <v/>
      </c>
      <c r="AA43" s="197" t="str">
        <f t="shared" si="45"/>
        <v/>
      </c>
      <c r="AB43" s="196" t="str" cm="1">
        <f t="array" ref="AB43">IF($B43="","",INDEX(SEAOptionScores_Trans,$B43+MATCH(AB$7,Stages,0)-1,MATCH(AB$6,SEACats,0))-100)</f>
        <v/>
      </c>
      <c r="AC43" s="196" t="str" cm="1">
        <f t="array" ref="AC43">IF($B43="","",INDEX(SEAOptionScores_Trans,$B43+MATCH(AC$7,Stages,0)-1,MATCH(AB$6,SEACats,0))-100)</f>
        <v/>
      </c>
      <c r="AD43" s="197" t="str">
        <f t="shared" si="46"/>
        <v/>
      </c>
      <c r="AE43" s="196" t="str" cm="1">
        <f t="array" ref="AE43">IF($B43="","",INDEX(SEAOptionScores_Trans,$B43+MATCH(AE$7,Stages,0)-1,MATCH(AE$6,SEACats,0))-100)</f>
        <v/>
      </c>
      <c r="AF43" s="196" t="str" cm="1">
        <f t="array" ref="AF43">IF($B43="","",INDEX(SEAOptionScores_Trans,$B43+MATCH(AF$7,Stages,0)-1,MATCH(AE$6,SEACats,0))-100)</f>
        <v/>
      </c>
      <c r="AG43" s="197" t="str">
        <f t="shared" si="47"/>
        <v/>
      </c>
      <c r="AH43" s="196" t="str" cm="1">
        <f t="array" ref="AH43">IF($B43="","",INDEX(SEAOptionScores_Trans,$B43+MATCH(AH$7,Stages,0)-1,MATCH(AH$6,SEACats,0))-100)</f>
        <v/>
      </c>
      <c r="AI43" s="196" t="str" cm="1">
        <f t="array" ref="AI43">IF($B43="","",INDEX(SEAOptionScores_Trans,$B43+MATCH(AI$7,Stages,0)-1,MATCH(AH$6,SEACats,0))-100)</f>
        <v/>
      </c>
      <c r="AJ43" s="197" t="str">
        <f t="shared" si="48"/>
        <v/>
      </c>
      <c r="AK43" s="196" t="str" cm="1">
        <f t="array" ref="AK43">IF($B43="","",INDEX(SEAOptionScores_Trans,$B43+MATCH(AK$7,Stages,0)-1,MATCH(AK$6,SEACats,0))-100)</f>
        <v/>
      </c>
      <c r="AL43" s="196" t="str" cm="1">
        <f t="array" ref="AL43">IF($B43="","",INDEX(SEAOptionScores_Trans,$B43+MATCH(AL$7,Stages,0)-1,MATCH(AK$6,SEACats,0))-100)</f>
        <v/>
      </c>
      <c r="AM43" s="197" t="str">
        <f t="shared" si="49"/>
        <v/>
      </c>
      <c r="AN43" s="196" t="str" cm="1">
        <f t="array" ref="AN43">IF($B43="","",INDEX(SEAOptionScores_Trans,$B43+MATCH(AN$7,Stages,0)-1,MATCH(AN$6,SEACats,0))-100)</f>
        <v/>
      </c>
      <c r="AO43" s="196" t="str" cm="1">
        <f t="array" ref="AO43">IF($B43="","",INDEX(SEAOptionScores_Trans,$B43+MATCH(AO$7,Stages,0)-1,MATCH(AN$6,SEACats,0))-100)</f>
        <v/>
      </c>
      <c r="AP43" s="197" t="str">
        <f t="shared" si="50"/>
        <v/>
      </c>
      <c r="AQ43" s="196" t="str" cm="1">
        <f t="array" ref="AQ43">IF($B43="","",INDEX(SEAOptionScores_Trans,$B43+MATCH(AQ$7,Stages,0)-1,MATCH(AQ$6,SEACats,0))-100)</f>
        <v/>
      </c>
      <c r="AR43" s="196" t="str" cm="1">
        <f t="array" ref="AR43">IF($B43="","",INDEX(SEAOptionScores_Trans,$B43+MATCH(AR$7,Stages,0)-1,MATCH(AQ$6,SEACats,0))-100)</f>
        <v/>
      </c>
      <c r="AS43" s="197" t="str">
        <f t="shared" si="51"/>
        <v/>
      </c>
      <c r="AT43" s="196" t="str" cm="1">
        <f t="array" ref="AT43">IF($B43="","",INDEX(SEAOptionScores_Trans,$B43+MATCH(AT$7,Stages,0)-1,MATCH(AT$6,SEACats,0))-100)</f>
        <v/>
      </c>
      <c r="AU43" s="196" t="str" cm="1">
        <f t="array" ref="AU43">IF($B43="","",INDEX(SEAOptionScores_Trans,$B43+MATCH(AU$7,Stages,0)-1,MATCH(AT$6,SEACats,0))-100)</f>
        <v/>
      </c>
      <c r="AV43" s="197" t="str">
        <f t="shared" si="52"/>
        <v/>
      </c>
      <c r="AW43" s="196" t="str" cm="1">
        <f t="array" ref="AW43">IF($B43="","",INDEX(SEAOptionScores_Trans,$B43+MATCH(AW$7,Stages,0)-1,MATCH(AW$6,SEACats,0))-100)</f>
        <v/>
      </c>
      <c r="AX43" s="196" t="str" cm="1">
        <f t="array" ref="AX43">IF($B43="","",INDEX(SEAOptionScores_Trans,$B43+MATCH(AX$7,Stages,0)-1,MATCH(AW$6,SEACats,0))-100)</f>
        <v/>
      </c>
      <c r="AY43" s="197" t="str">
        <f t="shared" si="53"/>
        <v/>
      </c>
      <c r="AZ43" s="196" t="str" cm="1">
        <f t="array" ref="AZ43">IF($B43="","",INDEX(SEAOptionScores_Trans,$B43+MATCH(AZ$7,Stages,0)-1,MATCH(AZ$6,SEACats,0))-100)</f>
        <v/>
      </c>
      <c r="BA43" s="196" t="str" cm="1">
        <f t="array" ref="BA43">IF($B43="","",INDEX(SEAOptionScores_Trans,$B43+MATCH(BA$7,Stages,0)-1,MATCH(AZ$6,SEACats,0))-100)</f>
        <v/>
      </c>
      <c r="BB43" s="197" t="str">
        <f t="shared" si="54"/>
        <v/>
      </c>
      <c r="BD43" s="156" t="str" cm="1">
        <f t="array" ref="BD43">INDEX(NegEffects_SEA,$A43,MATCH(BD$6,$D$6:$BB$6,0)+2)</f>
        <v/>
      </c>
      <c r="BE43" s="156" t="str" cm="1">
        <f t="array" ref="BE43">INDEX(NegEffects_SEA,$A43,MATCH(BE$6,$D$6:$BB$6,0)+2)</f>
        <v/>
      </c>
      <c r="BF43" s="156" t="str" cm="1">
        <f t="array" ref="BF43">INDEX(NegEffects_SEA,$A43,MATCH(BF$6,$D$6:$BB$6,0)+2)</f>
        <v/>
      </c>
      <c r="BG43" s="156" t="str" cm="1">
        <f t="array" ref="BG43">INDEX(NegEffects_SEA,$A43,MATCH(BG$6,$D$6:$BB$6,0)+2)</f>
        <v/>
      </c>
      <c r="BH43" s="156" t="str" cm="1">
        <f t="array" ref="BH43">INDEX(NegEffects_SEA,$A43,MATCH(BH$6,$D$6:$BB$6,0)+2)</f>
        <v/>
      </c>
      <c r="BI43" s="156" t="str" cm="1">
        <f t="array" ref="BI43">INDEX(NegEffects_SEA,$A43,MATCH(BI$6,$D$6:$BB$6,0)+2)</f>
        <v/>
      </c>
      <c r="BJ43" s="156" t="str" cm="1">
        <f t="array" ref="BJ43">INDEX(NegEffects_SEA,$A43,MATCH(BJ$6,$D$6:$BB$6,0)+2)</f>
        <v/>
      </c>
      <c r="BK43" s="156" t="str" cm="1">
        <f t="array" ref="BK43">INDEX(NegEffects_SEA,$A43,MATCH(BK$6,$D$6:$BB$6,0)+2)</f>
        <v/>
      </c>
      <c r="BL43" s="156" t="str" cm="1">
        <f t="array" ref="BL43">INDEX(NegEffects_SEA,$A43,MATCH(BL$6,$D$6:$BB$6,0)+2)</f>
        <v/>
      </c>
      <c r="BM43" s="156" t="str" cm="1">
        <f t="array" ref="BM43">INDEX(NegEffects_SEA,$A43,MATCH(BM$6,$D$6:$BB$6,0)+2)</f>
        <v/>
      </c>
      <c r="BN43" s="156" t="str" cm="1">
        <f t="array" ref="BN43">INDEX(NegEffects_SEA,$A43,MATCH(BN$6,$D$6:$BB$6,0)+2)</f>
        <v/>
      </c>
      <c r="BO43" s="156" t="str" cm="1">
        <f t="array" ref="BO43">INDEX(NegEffects_SEA,$A43,MATCH(BO$6,$D$6:$BB$6,0)+2)</f>
        <v/>
      </c>
      <c r="BP43" s="156" t="str" cm="1">
        <f t="array" ref="BP43">INDEX(NegEffects_SEA,$A43,MATCH(BP$6,$D$6:$BB$6,0)+2)</f>
        <v/>
      </c>
      <c r="BQ43" s="156" t="str" cm="1">
        <f t="array" ref="BQ43">INDEX(NegEffects_SEA,$A43,MATCH(BQ$6,$D$6:$BB$6,0)+2)</f>
        <v/>
      </c>
      <c r="BR43" s="156" t="str" cm="1">
        <f t="array" ref="BR43">INDEX(NegEffects_SEA,$A43,MATCH(BR$6,$D$6:$BB$6,0)+2)</f>
        <v/>
      </c>
      <c r="BS43" s="156" t="str" cm="1">
        <f t="array" ref="BS43">INDEX(NegEffects_SEA,$A43,MATCH(BS$6,$D$6:$BB$6,0)+2)</f>
        <v/>
      </c>
      <c r="BT43" s="156" t="str" cm="1">
        <f t="array" ref="BT43">INDEX(NegEffects_SEA,$A43,MATCH(BT$6,$D$6:$BB$6,0)+2)</f>
        <v/>
      </c>
      <c r="BV43" s="194" t="str">
        <f t="shared" si="36"/>
        <v/>
      </c>
      <c r="BW43" s="194" t="str">
        <f t="shared" si="36"/>
        <v/>
      </c>
      <c r="BX43" s="194" t="str">
        <f t="shared" si="36"/>
        <v/>
      </c>
      <c r="BY43" s="194" t="str">
        <f t="shared" si="36"/>
        <v/>
      </c>
      <c r="CA43" s="196" t="str" cm="1">
        <f t="array" ref="CA43">IF($B43="","",INDEX(SEAOptionScores_Trans,$B43+MATCH(CA$7,Stages,0)-1,MATCH(CA$6,SEACats,0)))</f>
        <v/>
      </c>
      <c r="CB43" s="196" t="str" cm="1">
        <f t="array" ref="CB43">IF($B43="","",INDEX(SEAOptionScores_Trans,$B43+MATCH(CB$7,Stages,0)-1,MATCH(CA$6,SEACats,0)))</f>
        <v/>
      </c>
      <c r="CC43" s="197" t="str">
        <f t="shared" si="55"/>
        <v/>
      </c>
      <c r="CD43" s="196" t="str" cm="1">
        <f t="array" ref="CD43">IF($B43="","",INDEX(SEAOptionScores_Trans,$B43+MATCH(CD$7,Stages,0)-1,MATCH(CD$6,SEACats,0)))</f>
        <v/>
      </c>
      <c r="CE43" s="196" t="str" cm="1">
        <f t="array" ref="CE43">IF($B43="","",INDEX(SEAOptionScores_Trans,$B43+MATCH(CE$7,Stages,0)-1,MATCH(CD$6,SEACats,0)))</f>
        <v/>
      </c>
      <c r="CF43" s="197" t="str">
        <f t="shared" si="56"/>
        <v/>
      </c>
      <c r="CG43" s="196" t="str" cm="1">
        <f t="array" ref="CG43">IF($B43="","",INDEX(SEAOptionScores_Trans,$B43+MATCH(CG$7,Stages,0)-1,MATCH(CG$6,SEACats,0)))</f>
        <v/>
      </c>
      <c r="CH43" s="196" t="str" cm="1">
        <f t="array" ref="CH43">IF($B43="","",INDEX(SEAOptionScores_Trans,$B43+MATCH(CH$7,Stages,0)-1,MATCH(CG$6,SEACats,0)))</f>
        <v/>
      </c>
      <c r="CI43" s="197" t="str">
        <f t="shared" si="57"/>
        <v/>
      </c>
      <c r="CJ43" s="196" t="str" cm="1">
        <f t="array" ref="CJ43">IF($B43="","",INDEX(SEAOptionScores_Trans,$B43+MATCH(CJ$7,Stages,0)-1,MATCH(CJ$6,SEACats,0)))</f>
        <v/>
      </c>
      <c r="CK43" s="196" t="str" cm="1">
        <f t="array" ref="CK43">IF($B43="","",INDEX(SEAOptionScores_Trans,$B43+MATCH(CK$7,Stages,0)-1,MATCH(CJ$6,SEACats,0)))</f>
        <v/>
      </c>
      <c r="CL43" s="197" t="str">
        <f t="shared" si="58"/>
        <v/>
      </c>
      <c r="CM43" s="196" t="str" cm="1">
        <f t="array" ref="CM43">IF($B43="","",INDEX(SEAOptionScores_Trans,$B43+MATCH(CM$7,Stages,0)-1,MATCH(CM$6,SEACats,0)))</f>
        <v/>
      </c>
      <c r="CN43" s="196" t="str" cm="1">
        <f t="array" ref="CN43">IF($B43="","",INDEX(SEAOptionScores_Trans,$B43+MATCH(CN$7,Stages,0)-1,MATCH(CM$6,SEACats,0)))</f>
        <v/>
      </c>
      <c r="CO43" s="197" t="str">
        <f t="shared" si="59"/>
        <v/>
      </c>
      <c r="CP43" s="196" t="str" cm="1">
        <f t="array" ref="CP43">IF($B43="","",INDEX(SEAOptionScores_Trans,$B43+MATCH(CP$7,Stages,0)-1,MATCH(CP$6,SEACats,0)))</f>
        <v/>
      </c>
      <c r="CQ43" s="196" t="str" cm="1">
        <f t="array" ref="CQ43">IF($B43="","",INDEX(SEAOptionScores_Trans,$B43+MATCH(CQ$7,Stages,0)-1,MATCH(CP$6,SEACats,0)))</f>
        <v/>
      </c>
      <c r="CR43" s="197" t="str">
        <f t="shared" si="60"/>
        <v/>
      </c>
      <c r="CS43" s="196" t="str" cm="1">
        <f t="array" ref="CS43">IF($B43="","",INDEX(SEAOptionScores_Trans,$B43+MATCH(CS$7,Stages,0)-1,MATCH(CS$6,SEACats,0)))</f>
        <v/>
      </c>
      <c r="CT43" s="196" t="str" cm="1">
        <f t="array" ref="CT43">IF($B43="","",INDEX(SEAOptionScores_Trans,$B43+MATCH(CT$7,Stages,0)-1,MATCH(CS$6,SEACats,0)))</f>
        <v/>
      </c>
      <c r="CU43" s="197" t="str">
        <f t="shared" si="61"/>
        <v/>
      </c>
      <c r="CV43" s="196" t="str" cm="1">
        <f t="array" ref="CV43">IF($B43="","",INDEX(SEAOptionScores_Trans,$B43+MATCH(CV$7,Stages,0)-1,MATCH(CV$6,SEACats,0)))</f>
        <v/>
      </c>
      <c r="CW43" s="196" t="str" cm="1">
        <f t="array" ref="CW43">IF($B43="","",INDEX(SEAOptionScores_Trans,$B43+MATCH(CW$7,Stages,0)-1,MATCH(CV$6,SEACats,0)))</f>
        <v/>
      </c>
      <c r="CX43" s="197" t="str">
        <f t="shared" si="62"/>
        <v/>
      </c>
      <c r="CY43" s="196" t="str" cm="1">
        <f t="array" ref="CY43">IF($B43="","",INDEX(SEAOptionScores_Trans,$B43+MATCH(CY$7,Stages,0)-1,MATCH(CY$6,SEACats,0)))</f>
        <v/>
      </c>
      <c r="CZ43" s="196" t="str" cm="1">
        <f t="array" ref="CZ43">IF($B43="","",INDEX(SEAOptionScores_Trans,$B43+MATCH(CZ$7,Stages,0)-1,MATCH(CY$6,SEACats,0)))</f>
        <v/>
      </c>
      <c r="DA43" s="197" t="str">
        <f t="shared" si="63"/>
        <v/>
      </c>
      <c r="DB43" s="196" t="str" cm="1">
        <f t="array" ref="DB43">IF($B43="","",INDEX(SEAOptionScores_Trans,$B43+MATCH(DB$7,Stages,0)-1,MATCH(DB$6,SEACats,0)))</f>
        <v/>
      </c>
      <c r="DC43" s="196" t="str" cm="1">
        <f t="array" ref="DC43">IF($B43="","",INDEX(SEAOptionScores_Trans,$B43+MATCH(DC$7,Stages,0)-1,MATCH(DB$6,SEACats,0)))</f>
        <v/>
      </c>
      <c r="DD43" s="197" t="str">
        <f t="shared" si="64"/>
        <v/>
      </c>
      <c r="DE43" s="196" t="str" cm="1">
        <f t="array" ref="DE43">IF($B43="","",INDEX(SEAOptionScores_Trans,$B43+MATCH(DE$7,Stages,0)-1,MATCH(DE$6,SEACats,0)))</f>
        <v/>
      </c>
      <c r="DF43" s="196" t="str" cm="1">
        <f t="array" ref="DF43">IF($B43="","",INDEX(SEAOptionScores_Trans,$B43+MATCH(DF$7,Stages,0)-1,MATCH(DE$6,SEACats,0)))</f>
        <v/>
      </c>
      <c r="DG43" s="197" t="str">
        <f t="shared" si="65"/>
        <v/>
      </c>
      <c r="DH43" s="196" t="str" cm="1">
        <f t="array" ref="DH43">IF($B43="","",INDEX(SEAOptionScores_Trans,$B43+MATCH(DH$7,Stages,0)-1,MATCH(DH$6,SEACats,0)))</f>
        <v/>
      </c>
      <c r="DI43" s="196" t="str" cm="1">
        <f t="array" ref="DI43">IF($B43="","",INDEX(SEAOptionScores_Trans,$B43+MATCH(DI$7,Stages,0)-1,MATCH(DH$6,SEACats,0)))</f>
        <v/>
      </c>
      <c r="DJ43" s="197" t="str">
        <f t="shared" si="66"/>
        <v/>
      </c>
      <c r="DK43" s="196" t="str" cm="1">
        <f t="array" ref="DK43">IF($B43="","",INDEX(SEAOptionScores_Trans,$B43+MATCH(DK$7,Stages,0)-1,MATCH(DK$6,SEACats,0)))</f>
        <v/>
      </c>
      <c r="DL43" s="196" t="str" cm="1">
        <f t="array" ref="DL43">IF($B43="","",INDEX(SEAOptionScores_Trans,$B43+MATCH(DL$7,Stages,0)-1,MATCH(DK$6,SEACats,0)))</f>
        <v/>
      </c>
      <c r="DM43" s="197" t="str">
        <f t="shared" si="67"/>
        <v/>
      </c>
      <c r="DN43" s="196" t="str" cm="1">
        <f t="array" ref="DN43">IF($B43="","",INDEX(SEAOptionScores_Trans,$B43+MATCH(DN$7,Stages,0)-1,MATCH(DN$6,SEACats,0)))</f>
        <v/>
      </c>
      <c r="DO43" s="196" t="str" cm="1">
        <f t="array" ref="DO43">IF($B43="","",INDEX(SEAOptionScores_Trans,$B43+MATCH(DO$7,Stages,0)-1,MATCH(DN$6,SEACats,0)))</f>
        <v/>
      </c>
      <c r="DP43" s="197" t="str">
        <f t="shared" si="68"/>
        <v/>
      </c>
      <c r="DQ43" s="196" t="str" cm="1">
        <f t="array" ref="DQ43">IF($B43="","",INDEX(SEAOptionScores_Trans,$B43+MATCH(DQ$7,Stages,0)-1,MATCH(DQ$6,SEACats,0)))</f>
        <v/>
      </c>
      <c r="DR43" s="196" t="str" cm="1">
        <f t="array" ref="DR43">IF($B43="","",INDEX(SEAOptionScores_Trans,$B43+MATCH(DR$7,Stages,0)-1,MATCH(DQ$6,SEACats,0)))</f>
        <v/>
      </c>
      <c r="DS43" s="197" t="str">
        <f t="shared" si="69"/>
        <v/>
      </c>
      <c r="DT43" s="196" t="str" cm="1">
        <f t="array" ref="DT43">IF($B43="","",INDEX(SEAOptionScores_Trans,$B43+MATCH(DT$7,Stages,0)-1,MATCH(DT$6,SEACats,0)))</f>
        <v/>
      </c>
      <c r="DU43" s="196" t="str" cm="1">
        <f t="array" ref="DU43">IF($B43="","",INDEX(SEAOptionScores_Trans,$B43+MATCH(DU$7,Stages,0)-1,MATCH(DT$6,SEACats,0)))</f>
        <v/>
      </c>
      <c r="DV43" s="197" t="str">
        <f t="shared" si="70"/>
        <v/>
      </c>
      <c r="DW43" s="196" t="str" cm="1">
        <f t="array" ref="DW43">IF($B43="","",INDEX(SEAOptionScores_Trans,$B43+MATCH(DW$7,Stages,0)-1,MATCH(DW$6,SEACats,0)))</f>
        <v/>
      </c>
      <c r="DX43" s="196" t="str" cm="1">
        <f t="array" ref="DX43">IF($B43="","",INDEX(SEAOptionScores_Trans,$B43+MATCH(DX$7,Stages,0)-1,MATCH(DW$6,SEACats,0)))</f>
        <v/>
      </c>
      <c r="DY43" s="197" t="str">
        <f t="shared" si="71"/>
        <v/>
      </c>
      <c r="EA43" s="156" t="str" cm="1">
        <f t="array" ref="EA43">INDEX(PosEffects_SEA,$A43,MATCH(EA$6,$D$6:$BB$6,0)+2)</f>
        <v/>
      </c>
      <c r="EB43" s="156" t="str" cm="1">
        <f t="array" ref="EB43">INDEX(PosEffects_SEA,$A43,MATCH(EB$6,$D$6:$BB$6,0)+2)</f>
        <v/>
      </c>
      <c r="EC43" s="156" t="str" cm="1">
        <f t="array" ref="EC43">INDEX(PosEffects_SEA,$A43,MATCH(EC$6,$D$6:$BB$6,0)+2)</f>
        <v/>
      </c>
      <c r="ED43" s="156" t="str" cm="1">
        <f t="array" ref="ED43">INDEX(PosEffects_SEA,$A43,MATCH(ED$6,$D$6:$BB$6,0)+2)</f>
        <v/>
      </c>
      <c r="EE43" s="156" t="str" cm="1">
        <f t="array" ref="EE43">INDEX(PosEffects_SEA,$A43,MATCH(EE$6,$D$6:$BB$6,0)+2)</f>
        <v/>
      </c>
      <c r="EF43" s="156" t="str" cm="1">
        <f t="array" ref="EF43">INDEX(PosEffects_SEA,$A43,MATCH(EF$6,$D$6:$BB$6,0)+2)</f>
        <v/>
      </c>
      <c r="EG43" s="156" t="str" cm="1">
        <f t="array" ref="EG43">INDEX(PosEffects_SEA,$A43,MATCH(EG$6,$D$6:$BB$6,0)+2)</f>
        <v/>
      </c>
      <c r="EH43" s="156" t="str" cm="1">
        <f t="array" ref="EH43">INDEX(PosEffects_SEA,$A43,MATCH(EH$6,$D$6:$BB$6,0)+2)</f>
        <v/>
      </c>
      <c r="EI43" s="156" t="str" cm="1">
        <f t="array" ref="EI43">INDEX(PosEffects_SEA,$A43,MATCH(EI$6,$D$6:$BB$6,0)+2)</f>
        <v/>
      </c>
      <c r="EJ43" s="156" t="str" cm="1">
        <f t="array" ref="EJ43">INDEX(PosEffects_SEA,$A43,MATCH(EJ$6,$D$6:$BB$6,0)+2)</f>
        <v/>
      </c>
      <c r="EK43" s="156" t="str" cm="1">
        <f t="array" ref="EK43">INDEX(PosEffects_SEA,$A43,MATCH(EK$6,$D$6:$BB$6,0)+2)</f>
        <v/>
      </c>
      <c r="EL43" s="156" t="str" cm="1">
        <f t="array" ref="EL43">INDEX(PosEffects_SEA,$A43,MATCH(EL$6,$D$6:$BB$6,0)+2)</f>
        <v/>
      </c>
      <c r="EM43" s="156" t="str" cm="1">
        <f t="array" ref="EM43">INDEX(PosEffects_SEA,$A43,MATCH(EM$6,$D$6:$BB$6,0)+2)</f>
        <v/>
      </c>
      <c r="EN43" s="156" t="str" cm="1">
        <f t="array" ref="EN43">INDEX(PosEffects_SEA,$A43,MATCH(EN$6,$D$6:$BB$6,0)+2)</f>
        <v/>
      </c>
      <c r="EO43" s="156" t="str" cm="1">
        <f t="array" ref="EO43">INDEX(PosEffects_SEA,$A43,MATCH(EO$6,$D$6:$BB$6,0)+2)</f>
        <v/>
      </c>
      <c r="EP43" s="156" t="str" cm="1">
        <f t="array" ref="EP43">INDEX(PosEffects_SEA,$A43,MATCH(EP$6,$D$6:$BB$6,0)+2)</f>
        <v/>
      </c>
      <c r="EQ43" s="156" t="str" cm="1">
        <f t="array" ref="EQ43">INDEX(PosEffects_SEA,$A43,MATCH(EQ$6,$D$6:$BB$6,0)+2)</f>
        <v/>
      </c>
      <c r="ES43" s="194" t="str">
        <f t="shared" si="37"/>
        <v/>
      </c>
      <c r="ET43" s="194" t="str">
        <f t="shared" si="37"/>
        <v/>
      </c>
      <c r="EU43" s="194" t="str">
        <f t="shared" si="37"/>
        <v/>
      </c>
      <c r="EV43" s="194" t="str">
        <f t="shared" si="37"/>
        <v/>
      </c>
    </row>
    <row r="44" spans="1:152" x14ac:dyDescent="0.25">
      <c r="A44" s="68">
        <v>37</v>
      </c>
      <c r="B44" s="271" t="str" cm="1">
        <f t="array" ref="B44">IF(A44&gt;NOptions_SEA,"",4*(A44-1)+1)</f>
        <v/>
      </c>
      <c r="C44" s="249" t="str" cm="1">
        <f t="array" ref="C44">IF($B44="","",INDEX(Options_SEA,$B44))</f>
        <v/>
      </c>
      <c r="D44" s="196" t="str" cm="1">
        <f t="array" ref="D44">IF($B44="","",INDEX(SEAOptionScores_Trans,$B44+MATCH(D$7,Stages,0)-1,MATCH(D$6,SEACats,0))-100)</f>
        <v/>
      </c>
      <c r="E44" s="196" t="str" cm="1">
        <f t="array" ref="E44">IF($B44="","",INDEX(SEAOptionScores_Trans,$B44+MATCH(E$7,Stages,0)-1,MATCH(D$6,SEACats,0))-100)</f>
        <v/>
      </c>
      <c r="F44" s="197" t="str">
        <f t="shared" si="38"/>
        <v/>
      </c>
      <c r="G44" s="196" t="str" cm="1">
        <f t="array" ref="G44">IF($B44="","",INDEX(SEAOptionScores_Trans,$B44+MATCH(G$7,Stages,0)-1,MATCH(G$6,SEACats,0))-100)</f>
        <v/>
      </c>
      <c r="H44" s="196" t="str" cm="1">
        <f t="array" ref="H44">IF($B44="","",INDEX(SEAOptionScores_Trans,$B44+MATCH(H$7,Stages,0)-1,MATCH(G$6,SEACats,0))-100)</f>
        <v/>
      </c>
      <c r="I44" s="197" t="str">
        <f t="shared" si="39"/>
        <v/>
      </c>
      <c r="J44" s="196" t="str" cm="1">
        <f t="array" ref="J44">IF($B44="","",INDEX(SEAOptionScores_Trans,$B44+MATCH(J$7,Stages,0)-1,MATCH(J$6,SEACats,0))-100)</f>
        <v/>
      </c>
      <c r="K44" s="196" t="str" cm="1">
        <f t="array" ref="K44">IF($B44="","",INDEX(SEAOptionScores_Trans,$B44+MATCH(K$7,Stages,0)-1,MATCH(J$6,SEACats,0))-100)</f>
        <v/>
      </c>
      <c r="L44" s="197" t="str">
        <f t="shared" si="40"/>
        <v/>
      </c>
      <c r="M44" s="196" t="str" cm="1">
        <f t="array" ref="M44">IF($B44="","",INDEX(SEAOptionScores_Trans,$B44+MATCH(M$7,Stages,0)-1,MATCH(M$6,SEACats,0))-100)</f>
        <v/>
      </c>
      <c r="N44" s="196" t="str" cm="1">
        <f t="array" ref="N44">IF($B44="","",INDEX(SEAOptionScores_Trans,$B44+MATCH(N$7,Stages,0)-1,MATCH(M$6,SEACats,0))-100)</f>
        <v/>
      </c>
      <c r="O44" s="197" t="str">
        <f t="shared" si="41"/>
        <v/>
      </c>
      <c r="P44" s="196" t="str" cm="1">
        <f t="array" ref="P44">IF($B44="","",INDEX(SEAOptionScores_Trans,$B44+MATCH(P$7,Stages,0)-1,MATCH(P$6,SEACats,0))-100)</f>
        <v/>
      </c>
      <c r="Q44" s="196" t="str" cm="1">
        <f t="array" ref="Q44">IF($B44="","",INDEX(SEAOptionScores_Trans,$B44+MATCH(Q$7,Stages,0)-1,MATCH(P$6,SEACats,0))-100)</f>
        <v/>
      </c>
      <c r="R44" s="197" t="str">
        <f t="shared" si="42"/>
        <v/>
      </c>
      <c r="S44" s="196" t="str" cm="1">
        <f t="array" ref="S44">IF($B44="","",INDEX(SEAOptionScores_Trans,$B44+MATCH(S$7,Stages,0)-1,MATCH(S$6,SEACats,0))-100)</f>
        <v/>
      </c>
      <c r="T44" s="196" t="str" cm="1">
        <f t="array" ref="T44">IF($B44="","",INDEX(SEAOptionScores_Trans,$B44+MATCH(T$7,Stages,0)-1,MATCH(S$6,SEACats,0))-100)</f>
        <v/>
      </c>
      <c r="U44" s="197" t="str">
        <f t="shared" si="43"/>
        <v/>
      </c>
      <c r="V44" s="196" t="str" cm="1">
        <f t="array" ref="V44">IF($B44="","",INDEX(SEAOptionScores_Trans,$B44+MATCH(V$7,Stages,0)-1,MATCH(V$6,SEACats,0))-100)</f>
        <v/>
      </c>
      <c r="W44" s="196" t="str" cm="1">
        <f t="array" ref="W44">IF($B44="","",INDEX(SEAOptionScores_Trans,$B44+MATCH(W$7,Stages,0)-1,MATCH(V$6,SEACats,0))-100)</f>
        <v/>
      </c>
      <c r="X44" s="197" t="str">
        <f t="shared" si="44"/>
        <v/>
      </c>
      <c r="Y44" s="196" t="str" cm="1">
        <f t="array" ref="Y44">IF($B44="","",INDEX(SEAOptionScores_Trans,$B44+MATCH(Y$7,Stages,0)-1,MATCH(Y$6,SEACats,0))-100)</f>
        <v/>
      </c>
      <c r="Z44" s="196" t="str" cm="1">
        <f t="array" ref="Z44">IF($B44="","",INDEX(SEAOptionScores_Trans,$B44+MATCH(Z$7,Stages,0)-1,MATCH(Y$6,SEACats,0))-100)</f>
        <v/>
      </c>
      <c r="AA44" s="197" t="str">
        <f t="shared" si="45"/>
        <v/>
      </c>
      <c r="AB44" s="196" t="str" cm="1">
        <f t="array" ref="AB44">IF($B44="","",INDEX(SEAOptionScores_Trans,$B44+MATCH(AB$7,Stages,0)-1,MATCH(AB$6,SEACats,0))-100)</f>
        <v/>
      </c>
      <c r="AC44" s="196" t="str" cm="1">
        <f t="array" ref="AC44">IF($B44="","",INDEX(SEAOptionScores_Trans,$B44+MATCH(AC$7,Stages,0)-1,MATCH(AB$6,SEACats,0))-100)</f>
        <v/>
      </c>
      <c r="AD44" s="197" t="str">
        <f t="shared" si="46"/>
        <v/>
      </c>
      <c r="AE44" s="196" t="str" cm="1">
        <f t="array" ref="AE44">IF($B44="","",INDEX(SEAOptionScores_Trans,$B44+MATCH(AE$7,Stages,0)-1,MATCH(AE$6,SEACats,0))-100)</f>
        <v/>
      </c>
      <c r="AF44" s="196" t="str" cm="1">
        <f t="array" ref="AF44">IF($B44="","",INDEX(SEAOptionScores_Trans,$B44+MATCH(AF$7,Stages,0)-1,MATCH(AE$6,SEACats,0))-100)</f>
        <v/>
      </c>
      <c r="AG44" s="197" t="str">
        <f t="shared" si="47"/>
        <v/>
      </c>
      <c r="AH44" s="196" t="str" cm="1">
        <f t="array" ref="AH44">IF($B44="","",INDEX(SEAOptionScores_Trans,$B44+MATCH(AH$7,Stages,0)-1,MATCH(AH$6,SEACats,0))-100)</f>
        <v/>
      </c>
      <c r="AI44" s="196" t="str" cm="1">
        <f t="array" ref="AI44">IF($B44="","",INDEX(SEAOptionScores_Trans,$B44+MATCH(AI$7,Stages,0)-1,MATCH(AH$6,SEACats,0))-100)</f>
        <v/>
      </c>
      <c r="AJ44" s="197" t="str">
        <f t="shared" si="48"/>
        <v/>
      </c>
      <c r="AK44" s="196" t="str" cm="1">
        <f t="array" ref="AK44">IF($B44="","",INDEX(SEAOptionScores_Trans,$B44+MATCH(AK$7,Stages,0)-1,MATCH(AK$6,SEACats,0))-100)</f>
        <v/>
      </c>
      <c r="AL44" s="196" t="str" cm="1">
        <f t="array" ref="AL44">IF($B44="","",INDEX(SEAOptionScores_Trans,$B44+MATCH(AL$7,Stages,0)-1,MATCH(AK$6,SEACats,0))-100)</f>
        <v/>
      </c>
      <c r="AM44" s="197" t="str">
        <f t="shared" si="49"/>
        <v/>
      </c>
      <c r="AN44" s="196" t="str" cm="1">
        <f t="array" ref="AN44">IF($B44="","",INDEX(SEAOptionScores_Trans,$B44+MATCH(AN$7,Stages,0)-1,MATCH(AN$6,SEACats,0))-100)</f>
        <v/>
      </c>
      <c r="AO44" s="196" t="str" cm="1">
        <f t="array" ref="AO44">IF($B44="","",INDEX(SEAOptionScores_Trans,$B44+MATCH(AO$7,Stages,0)-1,MATCH(AN$6,SEACats,0))-100)</f>
        <v/>
      </c>
      <c r="AP44" s="197" t="str">
        <f t="shared" si="50"/>
        <v/>
      </c>
      <c r="AQ44" s="196" t="str" cm="1">
        <f t="array" ref="AQ44">IF($B44="","",INDEX(SEAOptionScores_Trans,$B44+MATCH(AQ$7,Stages,0)-1,MATCH(AQ$6,SEACats,0))-100)</f>
        <v/>
      </c>
      <c r="AR44" s="196" t="str" cm="1">
        <f t="array" ref="AR44">IF($B44="","",INDEX(SEAOptionScores_Trans,$B44+MATCH(AR$7,Stages,0)-1,MATCH(AQ$6,SEACats,0))-100)</f>
        <v/>
      </c>
      <c r="AS44" s="197" t="str">
        <f t="shared" si="51"/>
        <v/>
      </c>
      <c r="AT44" s="196" t="str" cm="1">
        <f t="array" ref="AT44">IF($B44="","",INDEX(SEAOptionScores_Trans,$B44+MATCH(AT$7,Stages,0)-1,MATCH(AT$6,SEACats,0))-100)</f>
        <v/>
      </c>
      <c r="AU44" s="196" t="str" cm="1">
        <f t="array" ref="AU44">IF($B44="","",INDEX(SEAOptionScores_Trans,$B44+MATCH(AU$7,Stages,0)-1,MATCH(AT$6,SEACats,0))-100)</f>
        <v/>
      </c>
      <c r="AV44" s="197" t="str">
        <f t="shared" si="52"/>
        <v/>
      </c>
      <c r="AW44" s="196" t="str" cm="1">
        <f t="array" ref="AW44">IF($B44="","",INDEX(SEAOptionScores_Trans,$B44+MATCH(AW$7,Stages,0)-1,MATCH(AW$6,SEACats,0))-100)</f>
        <v/>
      </c>
      <c r="AX44" s="196" t="str" cm="1">
        <f t="array" ref="AX44">IF($B44="","",INDEX(SEAOptionScores_Trans,$B44+MATCH(AX$7,Stages,0)-1,MATCH(AW$6,SEACats,0))-100)</f>
        <v/>
      </c>
      <c r="AY44" s="197" t="str">
        <f t="shared" si="53"/>
        <v/>
      </c>
      <c r="AZ44" s="196" t="str" cm="1">
        <f t="array" ref="AZ44">IF($B44="","",INDEX(SEAOptionScores_Trans,$B44+MATCH(AZ$7,Stages,0)-1,MATCH(AZ$6,SEACats,0))-100)</f>
        <v/>
      </c>
      <c r="BA44" s="196" t="str" cm="1">
        <f t="array" ref="BA44">IF($B44="","",INDEX(SEAOptionScores_Trans,$B44+MATCH(BA$7,Stages,0)-1,MATCH(AZ$6,SEACats,0))-100)</f>
        <v/>
      </c>
      <c r="BB44" s="197" t="str">
        <f t="shared" si="54"/>
        <v/>
      </c>
      <c r="BD44" s="156" t="str" cm="1">
        <f t="array" ref="BD44">INDEX(NegEffects_SEA,$A44,MATCH(BD$6,$D$6:$BB$6,0)+2)</f>
        <v/>
      </c>
      <c r="BE44" s="156" t="str" cm="1">
        <f t="array" ref="BE44">INDEX(NegEffects_SEA,$A44,MATCH(BE$6,$D$6:$BB$6,0)+2)</f>
        <v/>
      </c>
      <c r="BF44" s="156" t="str" cm="1">
        <f t="array" ref="BF44">INDEX(NegEffects_SEA,$A44,MATCH(BF$6,$D$6:$BB$6,0)+2)</f>
        <v/>
      </c>
      <c r="BG44" s="156" t="str" cm="1">
        <f t="array" ref="BG44">INDEX(NegEffects_SEA,$A44,MATCH(BG$6,$D$6:$BB$6,0)+2)</f>
        <v/>
      </c>
      <c r="BH44" s="156" t="str" cm="1">
        <f t="array" ref="BH44">INDEX(NegEffects_SEA,$A44,MATCH(BH$6,$D$6:$BB$6,0)+2)</f>
        <v/>
      </c>
      <c r="BI44" s="156" t="str" cm="1">
        <f t="array" ref="BI44">INDEX(NegEffects_SEA,$A44,MATCH(BI$6,$D$6:$BB$6,0)+2)</f>
        <v/>
      </c>
      <c r="BJ44" s="156" t="str" cm="1">
        <f t="array" ref="BJ44">INDEX(NegEffects_SEA,$A44,MATCH(BJ$6,$D$6:$BB$6,0)+2)</f>
        <v/>
      </c>
      <c r="BK44" s="156" t="str" cm="1">
        <f t="array" ref="BK44">INDEX(NegEffects_SEA,$A44,MATCH(BK$6,$D$6:$BB$6,0)+2)</f>
        <v/>
      </c>
      <c r="BL44" s="156" t="str" cm="1">
        <f t="array" ref="BL44">INDEX(NegEffects_SEA,$A44,MATCH(BL$6,$D$6:$BB$6,0)+2)</f>
        <v/>
      </c>
      <c r="BM44" s="156" t="str" cm="1">
        <f t="array" ref="BM44">INDEX(NegEffects_SEA,$A44,MATCH(BM$6,$D$6:$BB$6,0)+2)</f>
        <v/>
      </c>
      <c r="BN44" s="156" t="str" cm="1">
        <f t="array" ref="BN44">INDEX(NegEffects_SEA,$A44,MATCH(BN$6,$D$6:$BB$6,0)+2)</f>
        <v/>
      </c>
      <c r="BO44" s="156" t="str" cm="1">
        <f t="array" ref="BO44">INDEX(NegEffects_SEA,$A44,MATCH(BO$6,$D$6:$BB$6,0)+2)</f>
        <v/>
      </c>
      <c r="BP44" s="156" t="str" cm="1">
        <f t="array" ref="BP44">INDEX(NegEffects_SEA,$A44,MATCH(BP$6,$D$6:$BB$6,0)+2)</f>
        <v/>
      </c>
      <c r="BQ44" s="156" t="str" cm="1">
        <f t="array" ref="BQ44">INDEX(NegEffects_SEA,$A44,MATCH(BQ$6,$D$6:$BB$6,0)+2)</f>
        <v/>
      </c>
      <c r="BR44" s="156" t="str" cm="1">
        <f t="array" ref="BR44">INDEX(NegEffects_SEA,$A44,MATCH(BR$6,$D$6:$BB$6,0)+2)</f>
        <v/>
      </c>
      <c r="BS44" s="156" t="str" cm="1">
        <f t="array" ref="BS44">INDEX(NegEffects_SEA,$A44,MATCH(BS$6,$D$6:$BB$6,0)+2)</f>
        <v/>
      </c>
      <c r="BT44" s="156" t="str" cm="1">
        <f t="array" ref="BT44">INDEX(NegEffects_SEA,$A44,MATCH(BT$6,$D$6:$BB$6,0)+2)</f>
        <v/>
      </c>
      <c r="BV44" s="194" t="str">
        <f t="shared" si="36"/>
        <v/>
      </c>
      <c r="BW44" s="194" t="str">
        <f t="shared" si="36"/>
        <v/>
      </c>
      <c r="BX44" s="194" t="str">
        <f t="shared" si="36"/>
        <v/>
      </c>
      <c r="BY44" s="194" t="str">
        <f t="shared" si="36"/>
        <v/>
      </c>
      <c r="CA44" s="196" t="str" cm="1">
        <f t="array" ref="CA44">IF($B44="","",INDEX(SEAOptionScores_Trans,$B44+MATCH(CA$7,Stages,0)-1,MATCH(CA$6,SEACats,0)))</f>
        <v/>
      </c>
      <c r="CB44" s="196" t="str" cm="1">
        <f t="array" ref="CB44">IF($B44="","",INDEX(SEAOptionScores_Trans,$B44+MATCH(CB$7,Stages,0)-1,MATCH(CA$6,SEACats,0)))</f>
        <v/>
      </c>
      <c r="CC44" s="197" t="str">
        <f t="shared" si="55"/>
        <v/>
      </c>
      <c r="CD44" s="196" t="str" cm="1">
        <f t="array" ref="CD44">IF($B44="","",INDEX(SEAOptionScores_Trans,$B44+MATCH(CD$7,Stages,0)-1,MATCH(CD$6,SEACats,0)))</f>
        <v/>
      </c>
      <c r="CE44" s="196" t="str" cm="1">
        <f t="array" ref="CE44">IF($B44="","",INDEX(SEAOptionScores_Trans,$B44+MATCH(CE$7,Stages,0)-1,MATCH(CD$6,SEACats,0)))</f>
        <v/>
      </c>
      <c r="CF44" s="197" t="str">
        <f t="shared" si="56"/>
        <v/>
      </c>
      <c r="CG44" s="196" t="str" cm="1">
        <f t="array" ref="CG44">IF($B44="","",INDEX(SEAOptionScores_Trans,$B44+MATCH(CG$7,Stages,0)-1,MATCH(CG$6,SEACats,0)))</f>
        <v/>
      </c>
      <c r="CH44" s="196" t="str" cm="1">
        <f t="array" ref="CH44">IF($B44="","",INDEX(SEAOptionScores_Trans,$B44+MATCH(CH$7,Stages,0)-1,MATCH(CG$6,SEACats,0)))</f>
        <v/>
      </c>
      <c r="CI44" s="197" t="str">
        <f t="shared" si="57"/>
        <v/>
      </c>
      <c r="CJ44" s="196" t="str" cm="1">
        <f t="array" ref="CJ44">IF($B44="","",INDEX(SEAOptionScores_Trans,$B44+MATCH(CJ$7,Stages,0)-1,MATCH(CJ$6,SEACats,0)))</f>
        <v/>
      </c>
      <c r="CK44" s="196" t="str" cm="1">
        <f t="array" ref="CK44">IF($B44="","",INDEX(SEAOptionScores_Trans,$B44+MATCH(CK$7,Stages,0)-1,MATCH(CJ$6,SEACats,0)))</f>
        <v/>
      </c>
      <c r="CL44" s="197" t="str">
        <f t="shared" si="58"/>
        <v/>
      </c>
      <c r="CM44" s="196" t="str" cm="1">
        <f t="array" ref="CM44">IF($B44="","",INDEX(SEAOptionScores_Trans,$B44+MATCH(CM$7,Stages,0)-1,MATCH(CM$6,SEACats,0)))</f>
        <v/>
      </c>
      <c r="CN44" s="196" t="str" cm="1">
        <f t="array" ref="CN44">IF($B44="","",INDEX(SEAOptionScores_Trans,$B44+MATCH(CN$7,Stages,0)-1,MATCH(CM$6,SEACats,0)))</f>
        <v/>
      </c>
      <c r="CO44" s="197" t="str">
        <f t="shared" si="59"/>
        <v/>
      </c>
      <c r="CP44" s="196" t="str" cm="1">
        <f t="array" ref="CP44">IF($B44="","",INDEX(SEAOptionScores_Trans,$B44+MATCH(CP$7,Stages,0)-1,MATCH(CP$6,SEACats,0)))</f>
        <v/>
      </c>
      <c r="CQ44" s="196" t="str" cm="1">
        <f t="array" ref="CQ44">IF($B44="","",INDEX(SEAOptionScores_Trans,$B44+MATCH(CQ$7,Stages,0)-1,MATCH(CP$6,SEACats,0)))</f>
        <v/>
      </c>
      <c r="CR44" s="197" t="str">
        <f t="shared" si="60"/>
        <v/>
      </c>
      <c r="CS44" s="196" t="str" cm="1">
        <f t="array" ref="CS44">IF($B44="","",INDEX(SEAOptionScores_Trans,$B44+MATCH(CS$7,Stages,0)-1,MATCH(CS$6,SEACats,0)))</f>
        <v/>
      </c>
      <c r="CT44" s="196" t="str" cm="1">
        <f t="array" ref="CT44">IF($B44="","",INDEX(SEAOptionScores_Trans,$B44+MATCH(CT$7,Stages,0)-1,MATCH(CS$6,SEACats,0)))</f>
        <v/>
      </c>
      <c r="CU44" s="197" t="str">
        <f t="shared" si="61"/>
        <v/>
      </c>
      <c r="CV44" s="196" t="str" cm="1">
        <f t="array" ref="CV44">IF($B44="","",INDEX(SEAOptionScores_Trans,$B44+MATCH(CV$7,Stages,0)-1,MATCH(CV$6,SEACats,0)))</f>
        <v/>
      </c>
      <c r="CW44" s="196" t="str" cm="1">
        <f t="array" ref="CW44">IF($B44="","",INDEX(SEAOptionScores_Trans,$B44+MATCH(CW$7,Stages,0)-1,MATCH(CV$6,SEACats,0)))</f>
        <v/>
      </c>
      <c r="CX44" s="197" t="str">
        <f t="shared" si="62"/>
        <v/>
      </c>
      <c r="CY44" s="196" t="str" cm="1">
        <f t="array" ref="CY44">IF($B44="","",INDEX(SEAOptionScores_Trans,$B44+MATCH(CY$7,Stages,0)-1,MATCH(CY$6,SEACats,0)))</f>
        <v/>
      </c>
      <c r="CZ44" s="196" t="str" cm="1">
        <f t="array" ref="CZ44">IF($B44="","",INDEX(SEAOptionScores_Trans,$B44+MATCH(CZ$7,Stages,0)-1,MATCH(CY$6,SEACats,0)))</f>
        <v/>
      </c>
      <c r="DA44" s="197" t="str">
        <f t="shared" si="63"/>
        <v/>
      </c>
      <c r="DB44" s="196" t="str" cm="1">
        <f t="array" ref="DB44">IF($B44="","",INDEX(SEAOptionScores_Trans,$B44+MATCH(DB$7,Stages,0)-1,MATCH(DB$6,SEACats,0)))</f>
        <v/>
      </c>
      <c r="DC44" s="196" t="str" cm="1">
        <f t="array" ref="DC44">IF($B44="","",INDEX(SEAOptionScores_Trans,$B44+MATCH(DC$7,Stages,0)-1,MATCH(DB$6,SEACats,0)))</f>
        <v/>
      </c>
      <c r="DD44" s="197" t="str">
        <f t="shared" si="64"/>
        <v/>
      </c>
      <c r="DE44" s="196" t="str" cm="1">
        <f t="array" ref="DE44">IF($B44="","",INDEX(SEAOptionScores_Trans,$B44+MATCH(DE$7,Stages,0)-1,MATCH(DE$6,SEACats,0)))</f>
        <v/>
      </c>
      <c r="DF44" s="196" t="str" cm="1">
        <f t="array" ref="DF44">IF($B44="","",INDEX(SEAOptionScores_Trans,$B44+MATCH(DF$7,Stages,0)-1,MATCH(DE$6,SEACats,0)))</f>
        <v/>
      </c>
      <c r="DG44" s="197" t="str">
        <f t="shared" si="65"/>
        <v/>
      </c>
      <c r="DH44" s="196" t="str" cm="1">
        <f t="array" ref="DH44">IF($B44="","",INDEX(SEAOptionScores_Trans,$B44+MATCH(DH$7,Stages,0)-1,MATCH(DH$6,SEACats,0)))</f>
        <v/>
      </c>
      <c r="DI44" s="196" t="str" cm="1">
        <f t="array" ref="DI44">IF($B44="","",INDEX(SEAOptionScores_Trans,$B44+MATCH(DI$7,Stages,0)-1,MATCH(DH$6,SEACats,0)))</f>
        <v/>
      </c>
      <c r="DJ44" s="197" t="str">
        <f t="shared" si="66"/>
        <v/>
      </c>
      <c r="DK44" s="196" t="str" cm="1">
        <f t="array" ref="DK44">IF($B44="","",INDEX(SEAOptionScores_Trans,$B44+MATCH(DK$7,Stages,0)-1,MATCH(DK$6,SEACats,0)))</f>
        <v/>
      </c>
      <c r="DL44" s="196" t="str" cm="1">
        <f t="array" ref="DL44">IF($B44="","",INDEX(SEAOptionScores_Trans,$B44+MATCH(DL$7,Stages,0)-1,MATCH(DK$6,SEACats,0)))</f>
        <v/>
      </c>
      <c r="DM44" s="197" t="str">
        <f t="shared" si="67"/>
        <v/>
      </c>
      <c r="DN44" s="196" t="str" cm="1">
        <f t="array" ref="DN44">IF($B44="","",INDEX(SEAOptionScores_Trans,$B44+MATCH(DN$7,Stages,0)-1,MATCH(DN$6,SEACats,0)))</f>
        <v/>
      </c>
      <c r="DO44" s="196" t="str" cm="1">
        <f t="array" ref="DO44">IF($B44="","",INDEX(SEAOptionScores_Trans,$B44+MATCH(DO$7,Stages,0)-1,MATCH(DN$6,SEACats,0)))</f>
        <v/>
      </c>
      <c r="DP44" s="197" t="str">
        <f t="shared" si="68"/>
        <v/>
      </c>
      <c r="DQ44" s="196" t="str" cm="1">
        <f t="array" ref="DQ44">IF($B44="","",INDEX(SEAOptionScores_Trans,$B44+MATCH(DQ$7,Stages,0)-1,MATCH(DQ$6,SEACats,0)))</f>
        <v/>
      </c>
      <c r="DR44" s="196" t="str" cm="1">
        <f t="array" ref="DR44">IF($B44="","",INDEX(SEAOptionScores_Trans,$B44+MATCH(DR$7,Stages,0)-1,MATCH(DQ$6,SEACats,0)))</f>
        <v/>
      </c>
      <c r="DS44" s="197" t="str">
        <f t="shared" si="69"/>
        <v/>
      </c>
      <c r="DT44" s="196" t="str" cm="1">
        <f t="array" ref="DT44">IF($B44="","",INDEX(SEAOptionScores_Trans,$B44+MATCH(DT$7,Stages,0)-1,MATCH(DT$6,SEACats,0)))</f>
        <v/>
      </c>
      <c r="DU44" s="196" t="str" cm="1">
        <f t="array" ref="DU44">IF($B44="","",INDEX(SEAOptionScores_Trans,$B44+MATCH(DU$7,Stages,0)-1,MATCH(DT$6,SEACats,0)))</f>
        <v/>
      </c>
      <c r="DV44" s="197" t="str">
        <f t="shared" si="70"/>
        <v/>
      </c>
      <c r="DW44" s="196" t="str" cm="1">
        <f t="array" ref="DW44">IF($B44="","",INDEX(SEAOptionScores_Trans,$B44+MATCH(DW$7,Stages,0)-1,MATCH(DW$6,SEACats,0)))</f>
        <v/>
      </c>
      <c r="DX44" s="196" t="str" cm="1">
        <f t="array" ref="DX44">IF($B44="","",INDEX(SEAOptionScores_Trans,$B44+MATCH(DX$7,Stages,0)-1,MATCH(DW$6,SEACats,0)))</f>
        <v/>
      </c>
      <c r="DY44" s="197" t="str">
        <f t="shared" si="71"/>
        <v/>
      </c>
      <c r="EA44" s="156" t="str" cm="1">
        <f t="array" ref="EA44">INDEX(PosEffects_SEA,$A44,MATCH(EA$6,$D$6:$BB$6,0)+2)</f>
        <v/>
      </c>
      <c r="EB44" s="156" t="str" cm="1">
        <f t="array" ref="EB44">INDEX(PosEffects_SEA,$A44,MATCH(EB$6,$D$6:$BB$6,0)+2)</f>
        <v/>
      </c>
      <c r="EC44" s="156" t="str" cm="1">
        <f t="array" ref="EC44">INDEX(PosEffects_SEA,$A44,MATCH(EC$6,$D$6:$BB$6,0)+2)</f>
        <v/>
      </c>
      <c r="ED44" s="156" t="str" cm="1">
        <f t="array" ref="ED44">INDEX(PosEffects_SEA,$A44,MATCH(ED$6,$D$6:$BB$6,0)+2)</f>
        <v/>
      </c>
      <c r="EE44" s="156" t="str" cm="1">
        <f t="array" ref="EE44">INDEX(PosEffects_SEA,$A44,MATCH(EE$6,$D$6:$BB$6,0)+2)</f>
        <v/>
      </c>
      <c r="EF44" s="156" t="str" cm="1">
        <f t="array" ref="EF44">INDEX(PosEffects_SEA,$A44,MATCH(EF$6,$D$6:$BB$6,0)+2)</f>
        <v/>
      </c>
      <c r="EG44" s="156" t="str" cm="1">
        <f t="array" ref="EG44">INDEX(PosEffects_SEA,$A44,MATCH(EG$6,$D$6:$BB$6,0)+2)</f>
        <v/>
      </c>
      <c r="EH44" s="156" t="str" cm="1">
        <f t="array" ref="EH44">INDEX(PosEffects_SEA,$A44,MATCH(EH$6,$D$6:$BB$6,0)+2)</f>
        <v/>
      </c>
      <c r="EI44" s="156" t="str" cm="1">
        <f t="array" ref="EI44">INDEX(PosEffects_SEA,$A44,MATCH(EI$6,$D$6:$BB$6,0)+2)</f>
        <v/>
      </c>
      <c r="EJ44" s="156" t="str" cm="1">
        <f t="array" ref="EJ44">INDEX(PosEffects_SEA,$A44,MATCH(EJ$6,$D$6:$BB$6,0)+2)</f>
        <v/>
      </c>
      <c r="EK44" s="156" t="str" cm="1">
        <f t="array" ref="EK44">INDEX(PosEffects_SEA,$A44,MATCH(EK$6,$D$6:$BB$6,0)+2)</f>
        <v/>
      </c>
      <c r="EL44" s="156" t="str" cm="1">
        <f t="array" ref="EL44">INDEX(PosEffects_SEA,$A44,MATCH(EL$6,$D$6:$BB$6,0)+2)</f>
        <v/>
      </c>
      <c r="EM44" s="156" t="str" cm="1">
        <f t="array" ref="EM44">INDEX(PosEffects_SEA,$A44,MATCH(EM$6,$D$6:$BB$6,0)+2)</f>
        <v/>
      </c>
      <c r="EN44" s="156" t="str" cm="1">
        <f t="array" ref="EN44">INDEX(PosEffects_SEA,$A44,MATCH(EN$6,$D$6:$BB$6,0)+2)</f>
        <v/>
      </c>
      <c r="EO44" s="156" t="str" cm="1">
        <f t="array" ref="EO44">INDEX(PosEffects_SEA,$A44,MATCH(EO$6,$D$6:$BB$6,0)+2)</f>
        <v/>
      </c>
      <c r="EP44" s="156" t="str" cm="1">
        <f t="array" ref="EP44">INDEX(PosEffects_SEA,$A44,MATCH(EP$6,$D$6:$BB$6,0)+2)</f>
        <v/>
      </c>
      <c r="EQ44" s="156" t="str" cm="1">
        <f t="array" ref="EQ44">INDEX(PosEffects_SEA,$A44,MATCH(EQ$6,$D$6:$BB$6,0)+2)</f>
        <v/>
      </c>
      <c r="ES44" s="194" t="str">
        <f t="shared" si="37"/>
        <v/>
      </c>
      <c r="ET44" s="194" t="str">
        <f t="shared" si="37"/>
        <v/>
      </c>
      <c r="EU44" s="194" t="str">
        <f t="shared" si="37"/>
        <v/>
      </c>
      <c r="EV44" s="194" t="str">
        <f t="shared" si="37"/>
        <v/>
      </c>
    </row>
    <row r="45" spans="1:152" x14ac:dyDescent="0.25">
      <c r="A45" s="68">
        <v>38</v>
      </c>
      <c r="B45" s="271" t="str" cm="1">
        <f t="array" ref="B45">IF(A45&gt;NOptions_SEA,"",4*(A45-1)+1)</f>
        <v/>
      </c>
      <c r="C45" s="249" t="str" cm="1">
        <f t="array" ref="C45">IF($B45="","",INDEX(Options_SEA,$B45))</f>
        <v/>
      </c>
      <c r="D45" s="196" t="str" cm="1">
        <f t="array" ref="D45">IF($B45="","",INDEX(SEAOptionScores_Trans,$B45+MATCH(D$7,Stages,0)-1,MATCH(D$6,SEACats,0))-100)</f>
        <v/>
      </c>
      <c r="E45" s="196" t="str" cm="1">
        <f t="array" ref="E45">IF($B45="","",INDEX(SEAOptionScores_Trans,$B45+MATCH(E$7,Stages,0)-1,MATCH(D$6,SEACats,0))-100)</f>
        <v/>
      </c>
      <c r="F45" s="197" t="str">
        <f t="shared" si="38"/>
        <v/>
      </c>
      <c r="G45" s="196" t="str" cm="1">
        <f t="array" ref="G45">IF($B45="","",INDEX(SEAOptionScores_Trans,$B45+MATCH(G$7,Stages,0)-1,MATCH(G$6,SEACats,0))-100)</f>
        <v/>
      </c>
      <c r="H45" s="196" t="str" cm="1">
        <f t="array" ref="H45">IF($B45="","",INDEX(SEAOptionScores_Trans,$B45+MATCH(H$7,Stages,0)-1,MATCH(G$6,SEACats,0))-100)</f>
        <v/>
      </c>
      <c r="I45" s="197" t="str">
        <f t="shared" si="39"/>
        <v/>
      </c>
      <c r="J45" s="196" t="str" cm="1">
        <f t="array" ref="J45">IF($B45="","",INDEX(SEAOptionScores_Trans,$B45+MATCH(J$7,Stages,0)-1,MATCH(J$6,SEACats,0))-100)</f>
        <v/>
      </c>
      <c r="K45" s="196" t="str" cm="1">
        <f t="array" ref="K45">IF($B45="","",INDEX(SEAOptionScores_Trans,$B45+MATCH(K$7,Stages,0)-1,MATCH(J$6,SEACats,0))-100)</f>
        <v/>
      </c>
      <c r="L45" s="197" t="str">
        <f t="shared" si="40"/>
        <v/>
      </c>
      <c r="M45" s="196" t="str" cm="1">
        <f t="array" ref="M45">IF($B45="","",INDEX(SEAOptionScores_Trans,$B45+MATCH(M$7,Stages,0)-1,MATCH(M$6,SEACats,0))-100)</f>
        <v/>
      </c>
      <c r="N45" s="196" t="str" cm="1">
        <f t="array" ref="N45">IF($B45="","",INDEX(SEAOptionScores_Trans,$B45+MATCH(N$7,Stages,0)-1,MATCH(M$6,SEACats,0))-100)</f>
        <v/>
      </c>
      <c r="O45" s="197" t="str">
        <f t="shared" si="41"/>
        <v/>
      </c>
      <c r="P45" s="196" t="str" cm="1">
        <f t="array" ref="P45">IF($B45="","",INDEX(SEAOptionScores_Trans,$B45+MATCH(P$7,Stages,0)-1,MATCH(P$6,SEACats,0))-100)</f>
        <v/>
      </c>
      <c r="Q45" s="196" t="str" cm="1">
        <f t="array" ref="Q45">IF($B45="","",INDEX(SEAOptionScores_Trans,$B45+MATCH(Q$7,Stages,0)-1,MATCH(P$6,SEACats,0))-100)</f>
        <v/>
      </c>
      <c r="R45" s="197" t="str">
        <f t="shared" si="42"/>
        <v/>
      </c>
      <c r="S45" s="196" t="str" cm="1">
        <f t="array" ref="S45">IF($B45="","",INDEX(SEAOptionScores_Trans,$B45+MATCH(S$7,Stages,0)-1,MATCH(S$6,SEACats,0))-100)</f>
        <v/>
      </c>
      <c r="T45" s="196" t="str" cm="1">
        <f t="array" ref="T45">IF($B45="","",INDEX(SEAOptionScores_Trans,$B45+MATCH(T$7,Stages,0)-1,MATCH(S$6,SEACats,0))-100)</f>
        <v/>
      </c>
      <c r="U45" s="197" t="str">
        <f t="shared" si="43"/>
        <v/>
      </c>
      <c r="V45" s="196" t="str" cm="1">
        <f t="array" ref="V45">IF($B45="","",INDEX(SEAOptionScores_Trans,$B45+MATCH(V$7,Stages,0)-1,MATCH(V$6,SEACats,0))-100)</f>
        <v/>
      </c>
      <c r="W45" s="196" t="str" cm="1">
        <f t="array" ref="W45">IF($B45="","",INDEX(SEAOptionScores_Trans,$B45+MATCH(W$7,Stages,0)-1,MATCH(V$6,SEACats,0))-100)</f>
        <v/>
      </c>
      <c r="X45" s="197" t="str">
        <f t="shared" si="44"/>
        <v/>
      </c>
      <c r="Y45" s="196" t="str" cm="1">
        <f t="array" ref="Y45">IF($B45="","",INDEX(SEAOptionScores_Trans,$B45+MATCH(Y$7,Stages,0)-1,MATCH(Y$6,SEACats,0))-100)</f>
        <v/>
      </c>
      <c r="Z45" s="196" t="str" cm="1">
        <f t="array" ref="Z45">IF($B45="","",INDEX(SEAOptionScores_Trans,$B45+MATCH(Z$7,Stages,0)-1,MATCH(Y$6,SEACats,0))-100)</f>
        <v/>
      </c>
      <c r="AA45" s="197" t="str">
        <f t="shared" si="45"/>
        <v/>
      </c>
      <c r="AB45" s="196" t="str" cm="1">
        <f t="array" ref="AB45">IF($B45="","",INDEX(SEAOptionScores_Trans,$B45+MATCH(AB$7,Stages,0)-1,MATCH(AB$6,SEACats,0))-100)</f>
        <v/>
      </c>
      <c r="AC45" s="196" t="str" cm="1">
        <f t="array" ref="AC45">IF($B45="","",INDEX(SEAOptionScores_Trans,$B45+MATCH(AC$7,Stages,0)-1,MATCH(AB$6,SEACats,0))-100)</f>
        <v/>
      </c>
      <c r="AD45" s="197" t="str">
        <f t="shared" si="46"/>
        <v/>
      </c>
      <c r="AE45" s="196" t="str" cm="1">
        <f t="array" ref="AE45">IF($B45="","",INDEX(SEAOptionScores_Trans,$B45+MATCH(AE$7,Stages,0)-1,MATCH(AE$6,SEACats,0))-100)</f>
        <v/>
      </c>
      <c r="AF45" s="196" t="str" cm="1">
        <f t="array" ref="AF45">IF($B45="","",INDEX(SEAOptionScores_Trans,$B45+MATCH(AF$7,Stages,0)-1,MATCH(AE$6,SEACats,0))-100)</f>
        <v/>
      </c>
      <c r="AG45" s="197" t="str">
        <f t="shared" si="47"/>
        <v/>
      </c>
      <c r="AH45" s="196" t="str" cm="1">
        <f t="array" ref="AH45">IF($B45="","",INDEX(SEAOptionScores_Trans,$B45+MATCH(AH$7,Stages,0)-1,MATCH(AH$6,SEACats,0))-100)</f>
        <v/>
      </c>
      <c r="AI45" s="196" t="str" cm="1">
        <f t="array" ref="AI45">IF($B45="","",INDEX(SEAOptionScores_Trans,$B45+MATCH(AI$7,Stages,0)-1,MATCH(AH$6,SEACats,0))-100)</f>
        <v/>
      </c>
      <c r="AJ45" s="197" t="str">
        <f t="shared" si="48"/>
        <v/>
      </c>
      <c r="AK45" s="196" t="str" cm="1">
        <f t="array" ref="AK45">IF($B45="","",INDEX(SEAOptionScores_Trans,$B45+MATCH(AK$7,Stages,0)-1,MATCH(AK$6,SEACats,0))-100)</f>
        <v/>
      </c>
      <c r="AL45" s="196" t="str" cm="1">
        <f t="array" ref="AL45">IF($B45="","",INDEX(SEAOptionScores_Trans,$B45+MATCH(AL$7,Stages,0)-1,MATCH(AK$6,SEACats,0))-100)</f>
        <v/>
      </c>
      <c r="AM45" s="197" t="str">
        <f t="shared" si="49"/>
        <v/>
      </c>
      <c r="AN45" s="196" t="str" cm="1">
        <f t="array" ref="AN45">IF($B45="","",INDEX(SEAOptionScores_Trans,$B45+MATCH(AN$7,Stages,0)-1,MATCH(AN$6,SEACats,0))-100)</f>
        <v/>
      </c>
      <c r="AO45" s="196" t="str" cm="1">
        <f t="array" ref="AO45">IF($B45="","",INDEX(SEAOptionScores_Trans,$B45+MATCH(AO$7,Stages,0)-1,MATCH(AN$6,SEACats,0))-100)</f>
        <v/>
      </c>
      <c r="AP45" s="197" t="str">
        <f t="shared" si="50"/>
        <v/>
      </c>
      <c r="AQ45" s="196" t="str" cm="1">
        <f t="array" ref="AQ45">IF($B45="","",INDEX(SEAOptionScores_Trans,$B45+MATCH(AQ$7,Stages,0)-1,MATCH(AQ$6,SEACats,0))-100)</f>
        <v/>
      </c>
      <c r="AR45" s="196" t="str" cm="1">
        <f t="array" ref="AR45">IF($B45="","",INDEX(SEAOptionScores_Trans,$B45+MATCH(AR$7,Stages,0)-1,MATCH(AQ$6,SEACats,0))-100)</f>
        <v/>
      </c>
      <c r="AS45" s="197" t="str">
        <f t="shared" si="51"/>
        <v/>
      </c>
      <c r="AT45" s="196" t="str" cm="1">
        <f t="array" ref="AT45">IF($B45="","",INDEX(SEAOptionScores_Trans,$B45+MATCH(AT$7,Stages,0)-1,MATCH(AT$6,SEACats,0))-100)</f>
        <v/>
      </c>
      <c r="AU45" s="196" t="str" cm="1">
        <f t="array" ref="AU45">IF($B45="","",INDEX(SEAOptionScores_Trans,$B45+MATCH(AU$7,Stages,0)-1,MATCH(AT$6,SEACats,0))-100)</f>
        <v/>
      </c>
      <c r="AV45" s="197" t="str">
        <f t="shared" si="52"/>
        <v/>
      </c>
      <c r="AW45" s="196" t="str" cm="1">
        <f t="array" ref="AW45">IF($B45="","",INDEX(SEAOptionScores_Trans,$B45+MATCH(AW$7,Stages,0)-1,MATCH(AW$6,SEACats,0))-100)</f>
        <v/>
      </c>
      <c r="AX45" s="196" t="str" cm="1">
        <f t="array" ref="AX45">IF($B45="","",INDEX(SEAOptionScores_Trans,$B45+MATCH(AX$7,Stages,0)-1,MATCH(AW$6,SEACats,0))-100)</f>
        <v/>
      </c>
      <c r="AY45" s="197" t="str">
        <f t="shared" si="53"/>
        <v/>
      </c>
      <c r="AZ45" s="196" t="str" cm="1">
        <f t="array" ref="AZ45">IF($B45="","",INDEX(SEAOptionScores_Trans,$B45+MATCH(AZ$7,Stages,0)-1,MATCH(AZ$6,SEACats,0))-100)</f>
        <v/>
      </c>
      <c r="BA45" s="196" t="str" cm="1">
        <f t="array" ref="BA45">IF($B45="","",INDEX(SEAOptionScores_Trans,$B45+MATCH(BA$7,Stages,0)-1,MATCH(AZ$6,SEACats,0))-100)</f>
        <v/>
      </c>
      <c r="BB45" s="197" t="str">
        <f t="shared" si="54"/>
        <v/>
      </c>
      <c r="BD45" s="156" t="str" cm="1">
        <f t="array" ref="BD45">INDEX(NegEffects_SEA,$A45,MATCH(BD$6,$D$6:$BB$6,0)+2)</f>
        <v/>
      </c>
      <c r="BE45" s="156" t="str" cm="1">
        <f t="array" ref="BE45">INDEX(NegEffects_SEA,$A45,MATCH(BE$6,$D$6:$BB$6,0)+2)</f>
        <v/>
      </c>
      <c r="BF45" s="156" t="str" cm="1">
        <f t="array" ref="BF45">INDEX(NegEffects_SEA,$A45,MATCH(BF$6,$D$6:$BB$6,0)+2)</f>
        <v/>
      </c>
      <c r="BG45" s="156" t="str" cm="1">
        <f t="array" ref="BG45">INDEX(NegEffects_SEA,$A45,MATCH(BG$6,$D$6:$BB$6,0)+2)</f>
        <v/>
      </c>
      <c r="BH45" s="156" t="str" cm="1">
        <f t="array" ref="BH45">INDEX(NegEffects_SEA,$A45,MATCH(BH$6,$D$6:$BB$6,0)+2)</f>
        <v/>
      </c>
      <c r="BI45" s="156" t="str" cm="1">
        <f t="array" ref="BI45">INDEX(NegEffects_SEA,$A45,MATCH(BI$6,$D$6:$BB$6,0)+2)</f>
        <v/>
      </c>
      <c r="BJ45" s="156" t="str" cm="1">
        <f t="array" ref="BJ45">INDEX(NegEffects_SEA,$A45,MATCH(BJ$6,$D$6:$BB$6,0)+2)</f>
        <v/>
      </c>
      <c r="BK45" s="156" t="str" cm="1">
        <f t="array" ref="BK45">INDEX(NegEffects_SEA,$A45,MATCH(BK$6,$D$6:$BB$6,0)+2)</f>
        <v/>
      </c>
      <c r="BL45" s="156" t="str" cm="1">
        <f t="array" ref="BL45">INDEX(NegEffects_SEA,$A45,MATCH(BL$6,$D$6:$BB$6,0)+2)</f>
        <v/>
      </c>
      <c r="BM45" s="156" t="str" cm="1">
        <f t="array" ref="BM45">INDEX(NegEffects_SEA,$A45,MATCH(BM$6,$D$6:$BB$6,0)+2)</f>
        <v/>
      </c>
      <c r="BN45" s="156" t="str" cm="1">
        <f t="array" ref="BN45">INDEX(NegEffects_SEA,$A45,MATCH(BN$6,$D$6:$BB$6,0)+2)</f>
        <v/>
      </c>
      <c r="BO45" s="156" t="str" cm="1">
        <f t="array" ref="BO45">INDEX(NegEffects_SEA,$A45,MATCH(BO$6,$D$6:$BB$6,0)+2)</f>
        <v/>
      </c>
      <c r="BP45" s="156" t="str" cm="1">
        <f t="array" ref="BP45">INDEX(NegEffects_SEA,$A45,MATCH(BP$6,$D$6:$BB$6,0)+2)</f>
        <v/>
      </c>
      <c r="BQ45" s="156" t="str" cm="1">
        <f t="array" ref="BQ45">INDEX(NegEffects_SEA,$A45,MATCH(BQ$6,$D$6:$BB$6,0)+2)</f>
        <v/>
      </c>
      <c r="BR45" s="156" t="str" cm="1">
        <f t="array" ref="BR45">INDEX(NegEffects_SEA,$A45,MATCH(BR$6,$D$6:$BB$6,0)+2)</f>
        <v/>
      </c>
      <c r="BS45" s="156" t="str" cm="1">
        <f t="array" ref="BS45">INDEX(NegEffects_SEA,$A45,MATCH(BS$6,$D$6:$BB$6,0)+2)</f>
        <v/>
      </c>
      <c r="BT45" s="156" t="str" cm="1">
        <f t="array" ref="BT45">INDEX(NegEffects_SEA,$A45,MATCH(BT$6,$D$6:$BB$6,0)+2)</f>
        <v/>
      </c>
      <c r="BV45" s="194" t="str">
        <f t="shared" si="36"/>
        <v/>
      </c>
      <c r="BW45" s="194" t="str">
        <f t="shared" si="36"/>
        <v/>
      </c>
      <c r="BX45" s="194" t="str">
        <f t="shared" si="36"/>
        <v/>
      </c>
      <c r="BY45" s="194" t="str">
        <f t="shared" si="36"/>
        <v/>
      </c>
      <c r="CA45" s="196" t="str" cm="1">
        <f t="array" ref="CA45">IF($B45="","",INDEX(SEAOptionScores_Trans,$B45+MATCH(CA$7,Stages,0)-1,MATCH(CA$6,SEACats,0)))</f>
        <v/>
      </c>
      <c r="CB45" s="196" t="str" cm="1">
        <f t="array" ref="CB45">IF($B45="","",INDEX(SEAOptionScores_Trans,$B45+MATCH(CB$7,Stages,0)-1,MATCH(CA$6,SEACats,0)))</f>
        <v/>
      </c>
      <c r="CC45" s="197" t="str">
        <f t="shared" si="55"/>
        <v/>
      </c>
      <c r="CD45" s="196" t="str" cm="1">
        <f t="array" ref="CD45">IF($B45="","",INDEX(SEAOptionScores_Trans,$B45+MATCH(CD$7,Stages,0)-1,MATCH(CD$6,SEACats,0)))</f>
        <v/>
      </c>
      <c r="CE45" s="196" t="str" cm="1">
        <f t="array" ref="CE45">IF($B45="","",INDEX(SEAOptionScores_Trans,$B45+MATCH(CE$7,Stages,0)-1,MATCH(CD$6,SEACats,0)))</f>
        <v/>
      </c>
      <c r="CF45" s="197" t="str">
        <f t="shared" si="56"/>
        <v/>
      </c>
      <c r="CG45" s="196" t="str" cm="1">
        <f t="array" ref="CG45">IF($B45="","",INDEX(SEAOptionScores_Trans,$B45+MATCH(CG$7,Stages,0)-1,MATCH(CG$6,SEACats,0)))</f>
        <v/>
      </c>
      <c r="CH45" s="196" t="str" cm="1">
        <f t="array" ref="CH45">IF($B45="","",INDEX(SEAOptionScores_Trans,$B45+MATCH(CH$7,Stages,0)-1,MATCH(CG$6,SEACats,0)))</f>
        <v/>
      </c>
      <c r="CI45" s="197" t="str">
        <f t="shared" si="57"/>
        <v/>
      </c>
      <c r="CJ45" s="196" t="str" cm="1">
        <f t="array" ref="CJ45">IF($B45="","",INDEX(SEAOptionScores_Trans,$B45+MATCH(CJ$7,Stages,0)-1,MATCH(CJ$6,SEACats,0)))</f>
        <v/>
      </c>
      <c r="CK45" s="196" t="str" cm="1">
        <f t="array" ref="CK45">IF($B45="","",INDEX(SEAOptionScores_Trans,$B45+MATCH(CK$7,Stages,0)-1,MATCH(CJ$6,SEACats,0)))</f>
        <v/>
      </c>
      <c r="CL45" s="197" t="str">
        <f t="shared" si="58"/>
        <v/>
      </c>
      <c r="CM45" s="196" t="str" cm="1">
        <f t="array" ref="CM45">IF($B45="","",INDEX(SEAOptionScores_Trans,$B45+MATCH(CM$7,Stages,0)-1,MATCH(CM$6,SEACats,0)))</f>
        <v/>
      </c>
      <c r="CN45" s="196" t="str" cm="1">
        <f t="array" ref="CN45">IF($B45="","",INDEX(SEAOptionScores_Trans,$B45+MATCH(CN$7,Stages,0)-1,MATCH(CM$6,SEACats,0)))</f>
        <v/>
      </c>
      <c r="CO45" s="197" t="str">
        <f t="shared" si="59"/>
        <v/>
      </c>
      <c r="CP45" s="196" t="str" cm="1">
        <f t="array" ref="CP45">IF($B45="","",INDEX(SEAOptionScores_Trans,$B45+MATCH(CP$7,Stages,0)-1,MATCH(CP$6,SEACats,0)))</f>
        <v/>
      </c>
      <c r="CQ45" s="196" t="str" cm="1">
        <f t="array" ref="CQ45">IF($B45="","",INDEX(SEAOptionScores_Trans,$B45+MATCH(CQ$7,Stages,0)-1,MATCH(CP$6,SEACats,0)))</f>
        <v/>
      </c>
      <c r="CR45" s="197" t="str">
        <f t="shared" si="60"/>
        <v/>
      </c>
      <c r="CS45" s="196" t="str" cm="1">
        <f t="array" ref="CS45">IF($B45="","",INDEX(SEAOptionScores_Trans,$B45+MATCH(CS$7,Stages,0)-1,MATCH(CS$6,SEACats,0)))</f>
        <v/>
      </c>
      <c r="CT45" s="196" t="str" cm="1">
        <f t="array" ref="CT45">IF($B45="","",INDEX(SEAOptionScores_Trans,$B45+MATCH(CT$7,Stages,0)-1,MATCH(CS$6,SEACats,0)))</f>
        <v/>
      </c>
      <c r="CU45" s="197" t="str">
        <f t="shared" si="61"/>
        <v/>
      </c>
      <c r="CV45" s="196" t="str" cm="1">
        <f t="array" ref="CV45">IF($B45="","",INDEX(SEAOptionScores_Trans,$B45+MATCH(CV$7,Stages,0)-1,MATCH(CV$6,SEACats,0)))</f>
        <v/>
      </c>
      <c r="CW45" s="196" t="str" cm="1">
        <f t="array" ref="CW45">IF($B45="","",INDEX(SEAOptionScores_Trans,$B45+MATCH(CW$7,Stages,0)-1,MATCH(CV$6,SEACats,0)))</f>
        <v/>
      </c>
      <c r="CX45" s="197" t="str">
        <f t="shared" si="62"/>
        <v/>
      </c>
      <c r="CY45" s="196" t="str" cm="1">
        <f t="array" ref="CY45">IF($B45="","",INDEX(SEAOptionScores_Trans,$B45+MATCH(CY$7,Stages,0)-1,MATCH(CY$6,SEACats,0)))</f>
        <v/>
      </c>
      <c r="CZ45" s="196" t="str" cm="1">
        <f t="array" ref="CZ45">IF($B45="","",INDEX(SEAOptionScores_Trans,$B45+MATCH(CZ$7,Stages,0)-1,MATCH(CY$6,SEACats,0)))</f>
        <v/>
      </c>
      <c r="DA45" s="197" t="str">
        <f t="shared" si="63"/>
        <v/>
      </c>
      <c r="DB45" s="196" t="str" cm="1">
        <f t="array" ref="DB45">IF($B45="","",INDEX(SEAOptionScores_Trans,$B45+MATCH(DB$7,Stages,0)-1,MATCH(DB$6,SEACats,0)))</f>
        <v/>
      </c>
      <c r="DC45" s="196" t="str" cm="1">
        <f t="array" ref="DC45">IF($B45="","",INDEX(SEAOptionScores_Trans,$B45+MATCH(DC$7,Stages,0)-1,MATCH(DB$6,SEACats,0)))</f>
        <v/>
      </c>
      <c r="DD45" s="197" t="str">
        <f t="shared" si="64"/>
        <v/>
      </c>
      <c r="DE45" s="196" t="str" cm="1">
        <f t="array" ref="DE45">IF($B45="","",INDEX(SEAOptionScores_Trans,$B45+MATCH(DE$7,Stages,0)-1,MATCH(DE$6,SEACats,0)))</f>
        <v/>
      </c>
      <c r="DF45" s="196" t="str" cm="1">
        <f t="array" ref="DF45">IF($B45="","",INDEX(SEAOptionScores_Trans,$B45+MATCH(DF$7,Stages,0)-1,MATCH(DE$6,SEACats,0)))</f>
        <v/>
      </c>
      <c r="DG45" s="197" t="str">
        <f t="shared" si="65"/>
        <v/>
      </c>
      <c r="DH45" s="196" t="str" cm="1">
        <f t="array" ref="DH45">IF($B45="","",INDEX(SEAOptionScores_Trans,$B45+MATCH(DH$7,Stages,0)-1,MATCH(DH$6,SEACats,0)))</f>
        <v/>
      </c>
      <c r="DI45" s="196" t="str" cm="1">
        <f t="array" ref="DI45">IF($B45="","",INDEX(SEAOptionScores_Trans,$B45+MATCH(DI$7,Stages,0)-1,MATCH(DH$6,SEACats,0)))</f>
        <v/>
      </c>
      <c r="DJ45" s="197" t="str">
        <f t="shared" si="66"/>
        <v/>
      </c>
      <c r="DK45" s="196" t="str" cm="1">
        <f t="array" ref="DK45">IF($B45="","",INDEX(SEAOptionScores_Trans,$B45+MATCH(DK$7,Stages,0)-1,MATCH(DK$6,SEACats,0)))</f>
        <v/>
      </c>
      <c r="DL45" s="196" t="str" cm="1">
        <f t="array" ref="DL45">IF($B45="","",INDEX(SEAOptionScores_Trans,$B45+MATCH(DL$7,Stages,0)-1,MATCH(DK$6,SEACats,0)))</f>
        <v/>
      </c>
      <c r="DM45" s="197" t="str">
        <f t="shared" si="67"/>
        <v/>
      </c>
      <c r="DN45" s="196" t="str" cm="1">
        <f t="array" ref="DN45">IF($B45="","",INDEX(SEAOptionScores_Trans,$B45+MATCH(DN$7,Stages,0)-1,MATCH(DN$6,SEACats,0)))</f>
        <v/>
      </c>
      <c r="DO45" s="196" t="str" cm="1">
        <f t="array" ref="DO45">IF($B45="","",INDEX(SEAOptionScores_Trans,$B45+MATCH(DO$7,Stages,0)-1,MATCH(DN$6,SEACats,0)))</f>
        <v/>
      </c>
      <c r="DP45" s="197" t="str">
        <f t="shared" si="68"/>
        <v/>
      </c>
      <c r="DQ45" s="196" t="str" cm="1">
        <f t="array" ref="DQ45">IF($B45="","",INDEX(SEAOptionScores_Trans,$B45+MATCH(DQ$7,Stages,0)-1,MATCH(DQ$6,SEACats,0)))</f>
        <v/>
      </c>
      <c r="DR45" s="196" t="str" cm="1">
        <f t="array" ref="DR45">IF($B45="","",INDEX(SEAOptionScores_Trans,$B45+MATCH(DR$7,Stages,0)-1,MATCH(DQ$6,SEACats,0)))</f>
        <v/>
      </c>
      <c r="DS45" s="197" t="str">
        <f t="shared" si="69"/>
        <v/>
      </c>
      <c r="DT45" s="196" t="str" cm="1">
        <f t="array" ref="DT45">IF($B45="","",INDEX(SEAOptionScores_Trans,$B45+MATCH(DT$7,Stages,0)-1,MATCH(DT$6,SEACats,0)))</f>
        <v/>
      </c>
      <c r="DU45" s="196" t="str" cm="1">
        <f t="array" ref="DU45">IF($B45="","",INDEX(SEAOptionScores_Trans,$B45+MATCH(DU$7,Stages,0)-1,MATCH(DT$6,SEACats,0)))</f>
        <v/>
      </c>
      <c r="DV45" s="197" t="str">
        <f t="shared" si="70"/>
        <v/>
      </c>
      <c r="DW45" s="196" t="str" cm="1">
        <f t="array" ref="DW45">IF($B45="","",INDEX(SEAOptionScores_Trans,$B45+MATCH(DW$7,Stages,0)-1,MATCH(DW$6,SEACats,0)))</f>
        <v/>
      </c>
      <c r="DX45" s="196" t="str" cm="1">
        <f t="array" ref="DX45">IF($B45="","",INDEX(SEAOptionScores_Trans,$B45+MATCH(DX$7,Stages,0)-1,MATCH(DW$6,SEACats,0)))</f>
        <v/>
      </c>
      <c r="DY45" s="197" t="str">
        <f t="shared" si="71"/>
        <v/>
      </c>
      <c r="EA45" s="156" t="str" cm="1">
        <f t="array" ref="EA45">INDEX(PosEffects_SEA,$A45,MATCH(EA$6,$D$6:$BB$6,0)+2)</f>
        <v/>
      </c>
      <c r="EB45" s="156" t="str" cm="1">
        <f t="array" ref="EB45">INDEX(PosEffects_SEA,$A45,MATCH(EB$6,$D$6:$BB$6,0)+2)</f>
        <v/>
      </c>
      <c r="EC45" s="156" t="str" cm="1">
        <f t="array" ref="EC45">INDEX(PosEffects_SEA,$A45,MATCH(EC$6,$D$6:$BB$6,0)+2)</f>
        <v/>
      </c>
      <c r="ED45" s="156" t="str" cm="1">
        <f t="array" ref="ED45">INDEX(PosEffects_SEA,$A45,MATCH(ED$6,$D$6:$BB$6,0)+2)</f>
        <v/>
      </c>
      <c r="EE45" s="156" t="str" cm="1">
        <f t="array" ref="EE45">INDEX(PosEffects_SEA,$A45,MATCH(EE$6,$D$6:$BB$6,0)+2)</f>
        <v/>
      </c>
      <c r="EF45" s="156" t="str" cm="1">
        <f t="array" ref="EF45">INDEX(PosEffects_SEA,$A45,MATCH(EF$6,$D$6:$BB$6,0)+2)</f>
        <v/>
      </c>
      <c r="EG45" s="156" t="str" cm="1">
        <f t="array" ref="EG45">INDEX(PosEffects_SEA,$A45,MATCH(EG$6,$D$6:$BB$6,0)+2)</f>
        <v/>
      </c>
      <c r="EH45" s="156" t="str" cm="1">
        <f t="array" ref="EH45">INDEX(PosEffects_SEA,$A45,MATCH(EH$6,$D$6:$BB$6,0)+2)</f>
        <v/>
      </c>
      <c r="EI45" s="156" t="str" cm="1">
        <f t="array" ref="EI45">INDEX(PosEffects_SEA,$A45,MATCH(EI$6,$D$6:$BB$6,0)+2)</f>
        <v/>
      </c>
      <c r="EJ45" s="156" t="str" cm="1">
        <f t="array" ref="EJ45">INDEX(PosEffects_SEA,$A45,MATCH(EJ$6,$D$6:$BB$6,0)+2)</f>
        <v/>
      </c>
      <c r="EK45" s="156" t="str" cm="1">
        <f t="array" ref="EK45">INDEX(PosEffects_SEA,$A45,MATCH(EK$6,$D$6:$BB$6,0)+2)</f>
        <v/>
      </c>
      <c r="EL45" s="156" t="str" cm="1">
        <f t="array" ref="EL45">INDEX(PosEffects_SEA,$A45,MATCH(EL$6,$D$6:$BB$6,0)+2)</f>
        <v/>
      </c>
      <c r="EM45" s="156" t="str" cm="1">
        <f t="array" ref="EM45">INDEX(PosEffects_SEA,$A45,MATCH(EM$6,$D$6:$BB$6,0)+2)</f>
        <v/>
      </c>
      <c r="EN45" s="156" t="str" cm="1">
        <f t="array" ref="EN45">INDEX(PosEffects_SEA,$A45,MATCH(EN$6,$D$6:$BB$6,0)+2)</f>
        <v/>
      </c>
      <c r="EO45" s="156" t="str" cm="1">
        <f t="array" ref="EO45">INDEX(PosEffects_SEA,$A45,MATCH(EO$6,$D$6:$BB$6,0)+2)</f>
        <v/>
      </c>
      <c r="EP45" s="156" t="str" cm="1">
        <f t="array" ref="EP45">INDEX(PosEffects_SEA,$A45,MATCH(EP$6,$D$6:$BB$6,0)+2)</f>
        <v/>
      </c>
      <c r="EQ45" s="156" t="str" cm="1">
        <f t="array" ref="EQ45">INDEX(PosEffects_SEA,$A45,MATCH(EQ$6,$D$6:$BB$6,0)+2)</f>
        <v/>
      </c>
      <c r="ES45" s="194" t="str">
        <f t="shared" si="37"/>
        <v/>
      </c>
      <c r="ET45" s="194" t="str">
        <f t="shared" si="37"/>
        <v/>
      </c>
      <c r="EU45" s="194" t="str">
        <f t="shared" si="37"/>
        <v/>
      </c>
      <c r="EV45" s="194" t="str">
        <f t="shared" si="37"/>
        <v/>
      </c>
    </row>
    <row r="46" spans="1:152" x14ac:dyDescent="0.25">
      <c r="A46" s="68">
        <v>39</v>
      </c>
      <c r="B46" s="271" t="str" cm="1">
        <f t="array" ref="B46">IF(A46&gt;NOptions_SEA,"",4*(A46-1)+1)</f>
        <v/>
      </c>
      <c r="C46" s="249" t="str" cm="1">
        <f t="array" ref="C46">IF($B46="","",INDEX(Options_SEA,$B46))</f>
        <v/>
      </c>
      <c r="D46" s="196" t="str" cm="1">
        <f t="array" ref="D46">IF($B46="","",INDEX(SEAOptionScores_Trans,$B46+MATCH(D$7,Stages,0)-1,MATCH(D$6,SEACats,0))-100)</f>
        <v/>
      </c>
      <c r="E46" s="196" t="str" cm="1">
        <f t="array" ref="E46">IF($B46="","",INDEX(SEAOptionScores_Trans,$B46+MATCH(E$7,Stages,0)-1,MATCH(D$6,SEACats,0))-100)</f>
        <v/>
      </c>
      <c r="F46" s="197" t="str">
        <f t="shared" si="38"/>
        <v/>
      </c>
      <c r="G46" s="196" t="str" cm="1">
        <f t="array" ref="G46">IF($B46="","",INDEX(SEAOptionScores_Trans,$B46+MATCH(G$7,Stages,0)-1,MATCH(G$6,SEACats,0))-100)</f>
        <v/>
      </c>
      <c r="H46" s="196" t="str" cm="1">
        <f t="array" ref="H46">IF($B46="","",INDEX(SEAOptionScores_Trans,$B46+MATCH(H$7,Stages,0)-1,MATCH(G$6,SEACats,0))-100)</f>
        <v/>
      </c>
      <c r="I46" s="197" t="str">
        <f t="shared" si="39"/>
        <v/>
      </c>
      <c r="J46" s="196" t="str" cm="1">
        <f t="array" ref="J46">IF($B46="","",INDEX(SEAOptionScores_Trans,$B46+MATCH(J$7,Stages,0)-1,MATCH(J$6,SEACats,0))-100)</f>
        <v/>
      </c>
      <c r="K46" s="196" t="str" cm="1">
        <f t="array" ref="K46">IF($B46="","",INDEX(SEAOptionScores_Trans,$B46+MATCH(K$7,Stages,0)-1,MATCH(J$6,SEACats,0))-100)</f>
        <v/>
      </c>
      <c r="L46" s="197" t="str">
        <f t="shared" si="40"/>
        <v/>
      </c>
      <c r="M46" s="196" t="str" cm="1">
        <f t="array" ref="M46">IF($B46="","",INDEX(SEAOptionScores_Trans,$B46+MATCH(M$7,Stages,0)-1,MATCH(M$6,SEACats,0))-100)</f>
        <v/>
      </c>
      <c r="N46" s="196" t="str" cm="1">
        <f t="array" ref="N46">IF($B46="","",INDEX(SEAOptionScores_Trans,$B46+MATCH(N$7,Stages,0)-1,MATCH(M$6,SEACats,0))-100)</f>
        <v/>
      </c>
      <c r="O46" s="197" t="str">
        <f t="shared" si="41"/>
        <v/>
      </c>
      <c r="P46" s="196" t="str" cm="1">
        <f t="array" ref="P46">IF($B46="","",INDEX(SEAOptionScores_Trans,$B46+MATCH(P$7,Stages,0)-1,MATCH(P$6,SEACats,0))-100)</f>
        <v/>
      </c>
      <c r="Q46" s="196" t="str" cm="1">
        <f t="array" ref="Q46">IF($B46="","",INDEX(SEAOptionScores_Trans,$B46+MATCH(Q$7,Stages,0)-1,MATCH(P$6,SEACats,0))-100)</f>
        <v/>
      </c>
      <c r="R46" s="197" t="str">
        <f t="shared" si="42"/>
        <v/>
      </c>
      <c r="S46" s="196" t="str" cm="1">
        <f t="array" ref="S46">IF($B46="","",INDEX(SEAOptionScores_Trans,$B46+MATCH(S$7,Stages,0)-1,MATCH(S$6,SEACats,0))-100)</f>
        <v/>
      </c>
      <c r="T46" s="196" t="str" cm="1">
        <f t="array" ref="T46">IF($B46="","",INDEX(SEAOptionScores_Trans,$B46+MATCH(T$7,Stages,0)-1,MATCH(S$6,SEACats,0))-100)</f>
        <v/>
      </c>
      <c r="U46" s="197" t="str">
        <f t="shared" si="43"/>
        <v/>
      </c>
      <c r="V46" s="196" t="str" cm="1">
        <f t="array" ref="V46">IF($B46="","",INDEX(SEAOptionScores_Trans,$B46+MATCH(V$7,Stages,0)-1,MATCH(V$6,SEACats,0))-100)</f>
        <v/>
      </c>
      <c r="W46" s="196" t="str" cm="1">
        <f t="array" ref="W46">IF($B46="","",INDEX(SEAOptionScores_Trans,$B46+MATCH(W$7,Stages,0)-1,MATCH(V$6,SEACats,0))-100)</f>
        <v/>
      </c>
      <c r="X46" s="197" t="str">
        <f t="shared" si="44"/>
        <v/>
      </c>
      <c r="Y46" s="196" t="str" cm="1">
        <f t="array" ref="Y46">IF($B46="","",INDEX(SEAOptionScores_Trans,$B46+MATCH(Y$7,Stages,0)-1,MATCH(Y$6,SEACats,0))-100)</f>
        <v/>
      </c>
      <c r="Z46" s="196" t="str" cm="1">
        <f t="array" ref="Z46">IF($B46="","",INDEX(SEAOptionScores_Trans,$B46+MATCH(Z$7,Stages,0)-1,MATCH(Y$6,SEACats,0))-100)</f>
        <v/>
      </c>
      <c r="AA46" s="197" t="str">
        <f t="shared" si="45"/>
        <v/>
      </c>
      <c r="AB46" s="196" t="str" cm="1">
        <f t="array" ref="AB46">IF($B46="","",INDEX(SEAOptionScores_Trans,$B46+MATCH(AB$7,Stages,0)-1,MATCH(AB$6,SEACats,0))-100)</f>
        <v/>
      </c>
      <c r="AC46" s="196" t="str" cm="1">
        <f t="array" ref="AC46">IF($B46="","",INDEX(SEAOptionScores_Trans,$B46+MATCH(AC$7,Stages,0)-1,MATCH(AB$6,SEACats,0))-100)</f>
        <v/>
      </c>
      <c r="AD46" s="197" t="str">
        <f t="shared" si="46"/>
        <v/>
      </c>
      <c r="AE46" s="196" t="str" cm="1">
        <f t="array" ref="AE46">IF($B46="","",INDEX(SEAOptionScores_Trans,$B46+MATCH(AE$7,Stages,0)-1,MATCH(AE$6,SEACats,0))-100)</f>
        <v/>
      </c>
      <c r="AF46" s="196" t="str" cm="1">
        <f t="array" ref="AF46">IF($B46="","",INDEX(SEAOptionScores_Trans,$B46+MATCH(AF$7,Stages,0)-1,MATCH(AE$6,SEACats,0))-100)</f>
        <v/>
      </c>
      <c r="AG46" s="197" t="str">
        <f t="shared" si="47"/>
        <v/>
      </c>
      <c r="AH46" s="196" t="str" cm="1">
        <f t="array" ref="AH46">IF($B46="","",INDEX(SEAOptionScores_Trans,$B46+MATCH(AH$7,Stages,0)-1,MATCH(AH$6,SEACats,0))-100)</f>
        <v/>
      </c>
      <c r="AI46" s="196" t="str" cm="1">
        <f t="array" ref="AI46">IF($B46="","",INDEX(SEAOptionScores_Trans,$B46+MATCH(AI$7,Stages,0)-1,MATCH(AH$6,SEACats,0))-100)</f>
        <v/>
      </c>
      <c r="AJ46" s="197" t="str">
        <f t="shared" si="48"/>
        <v/>
      </c>
      <c r="AK46" s="196" t="str" cm="1">
        <f t="array" ref="AK46">IF($B46="","",INDEX(SEAOptionScores_Trans,$B46+MATCH(AK$7,Stages,0)-1,MATCH(AK$6,SEACats,0))-100)</f>
        <v/>
      </c>
      <c r="AL46" s="196" t="str" cm="1">
        <f t="array" ref="AL46">IF($B46="","",INDEX(SEAOptionScores_Trans,$B46+MATCH(AL$7,Stages,0)-1,MATCH(AK$6,SEACats,0))-100)</f>
        <v/>
      </c>
      <c r="AM46" s="197" t="str">
        <f t="shared" si="49"/>
        <v/>
      </c>
      <c r="AN46" s="196" t="str" cm="1">
        <f t="array" ref="AN46">IF($B46="","",INDEX(SEAOptionScores_Trans,$B46+MATCH(AN$7,Stages,0)-1,MATCH(AN$6,SEACats,0))-100)</f>
        <v/>
      </c>
      <c r="AO46" s="196" t="str" cm="1">
        <f t="array" ref="AO46">IF($B46="","",INDEX(SEAOptionScores_Trans,$B46+MATCH(AO$7,Stages,0)-1,MATCH(AN$6,SEACats,0))-100)</f>
        <v/>
      </c>
      <c r="AP46" s="197" t="str">
        <f t="shared" si="50"/>
        <v/>
      </c>
      <c r="AQ46" s="196" t="str" cm="1">
        <f t="array" ref="AQ46">IF($B46="","",INDEX(SEAOptionScores_Trans,$B46+MATCH(AQ$7,Stages,0)-1,MATCH(AQ$6,SEACats,0))-100)</f>
        <v/>
      </c>
      <c r="AR46" s="196" t="str" cm="1">
        <f t="array" ref="AR46">IF($B46="","",INDEX(SEAOptionScores_Trans,$B46+MATCH(AR$7,Stages,0)-1,MATCH(AQ$6,SEACats,0))-100)</f>
        <v/>
      </c>
      <c r="AS46" s="197" t="str">
        <f t="shared" si="51"/>
        <v/>
      </c>
      <c r="AT46" s="196" t="str" cm="1">
        <f t="array" ref="AT46">IF($B46="","",INDEX(SEAOptionScores_Trans,$B46+MATCH(AT$7,Stages,0)-1,MATCH(AT$6,SEACats,0))-100)</f>
        <v/>
      </c>
      <c r="AU46" s="196" t="str" cm="1">
        <f t="array" ref="AU46">IF($B46="","",INDEX(SEAOptionScores_Trans,$B46+MATCH(AU$7,Stages,0)-1,MATCH(AT$6,SEACats,0))-100)</f>
        <v/>
      </c>
      <c r="AV46" s="197" t="str">
        <f t="shared" si="52"/>
        <v/>
      </c>
      <c r="AW46" s="196" t="str" cm="1">
        <f t="array" ref="AW46">IF($B46="","",INDEX(SEAOptionScores_Trans,$B46+MATCH(AW$7,Stages,0)-1,MATCH(AW$6,SEACats,0))-100)</f>
        <v/>
      </c>
      <c r="AX46" s="196" t="str" cm="1">
        <f t="array" ref="AX46">IF($B46="","",INDEX(SEAOptionScores_Trans,$B46+MATCH(AX$7,Stages,0)-1,MATCH(AW$6,SEACats,0))-100)</f>
        <v/>
      </c>
      <c r="AY46" s="197" t="str">
        <f t="shared" si="53"/>
        <v/>
      </c>
      <c r="AZ46" s="196" t="str" cm="1">
        <f t="array" ref="AZ46">IF($B46="","",INDEX(SEAOptionScores_Trans,$B46+MATCH(AZ$7,Stages,0)-1,MATCH(AZ$6,SEACats,0))-100)</f>
        <v/>
      </c>
      <c r="BA46" s="196" t="str" cm="1">
        <f t="array" ref="BA46">IF($B46="","",INDEX(SEAOptionScores_Trans,$B46+MATCH(BA$7,Stages,0)-1,MATCH(AZ$6,SEACats,0))-100)</f>
        <v/>
      </c>
      <c r="BB46" s="197" t="str">
        <f t="shared" si="54"/>
        <v/>
      </c>
      <c r="BD46" s="156" t="str" cm="1">
        <f t="array" ref="BD46">INDEX(NegEffects_SEA,$A46,MATCH(BD$6,$D$6:$BB$6,0)+2)</f>
        <v/>
      </c>
      <c r="BE46" s="156" t="str" cm="1">
        <f t="array" ref="BE46">INDEX(NegEffects_SEA,$A46,MATCH(BE$6,$D$6:$BB$6,0)+2)</f>
        <v/>
      </c>
      <c r="BF46" s="156" t="str" cm="1">
        <f t="array" ref="BF46">INDEX(NegEffects_SEA,$A46,MATCH(BF$6,$D$6:$BB$6,0)+2)</f>
        <v/>
      </c>
      <c r="BG46" s="156" t="str" cm="1">
        <f t="array" ref="BG46">INDEX(NegEffects_SEA,$A46,MATCH(BG$6,$D$6:$BB$6,0)+2)</f>
        <v/>
      </c>
      <c r="BH46" s="156" t="str" cm="1">
        <f t="array" ref="BH46">INDEX(NegEffects_SEA,$A46,MATCH(BH$6,$D$6:$BB$6,0)+2)</f>
        <v/>
      </c>
      <c r="BI46" s="156" t="str" cm="1">
        <f t="array" ref="BI46">INDEX(NegEffects_SEA,$A46,MATCH(BI$6,$D$6:$BB$6,0)+2)</f>
        <v/>
      </c>
      <c r="BJ46" s="156" t="str" cm="1">
        <f t="array" ref="BJ46">INDEX(NegEffects_SEA,$A46,MATCH(BJ$6,$D$6:$BB$6,0)+2)</f>
        <v/>
      </c>
      <c r="BK46" s="156" t="str" cm="1">
        <f t="array" ref="BK46">INDEX(NegEffects_SEA,$A46,MATCH(BK$6,$D$6:$BB$6,0)+2)</f>
        <v/>
      </c>
      <c r="BL46" s="156" t="str" cm="1">
        <f t="array" ref="BL46">INDEX(NegEffects_SEA,$A46,MATCH(BL$6,$D$6:$BB$6,0)+2)</f>
        <v/>
      </c>
      <c r="BM46" s="156" t="str" cm="1">
        <f t="array" ref="BM46">INDEX(NegEffects_SEA,$A46,MATCH(BM$6,$D$6:$BB$6,0)+2)</f>
        <v/>
      </c>
      <c r="BN46" s="156" t="str" cm="1">
        <f t="array" ref="BN46">INDEX(NegEffects_SEA,$A46,MATCH(BN$6,$D$6:$BB$6,0)+2)</f>
        <v/>
      </c>
      <c r="BO46" s="156" t="str" cm="1">
        <f t="array" ref="BO46">INDEX(NegEffects_SEA,$A46,MATCH(BO$6,$D$6:$BB$6,0)+2)</f>
        <v/>
      </c>
      <c r="BP46" s="156" t="str" cm="1">
        <f t="array" ref="BP46">INDEX(NegEffects_SEA,$A46,MATCH(BP$6,$D$6:$BB$6,0)+2)</f>
        <v/>
      </c>
      <c r="BQ46" s="156" t="str" cm="1">
        <f t="array" ref="BQ46">INDEX(NegEffects_SEA,$A46,MATCH(BQ$6,$D$6:$BB$6,0)+2)</f>
        <v/>
      </c>
      <c r="BR46" s="156" t="str" cm="1">
        <f t="array" ref="BR46">INDEX(NegEffects_SEA,$A46,MATCH(BR$6,$D$6:$BB$6,0)+2)</f>
        <v/>
      </c>
      <c r="BS46" s="156" t="str" cm="1">
        <f t="array" ref="BS46">INDEX(NegEffects_SEA,$A46,MATCH(BS$6,$D$6:$BB$6,0)+2)</f>
        <v/>
      </c>
      <c r="BT46" s="156" t="str" cm="1">
        <f t="array" ref="BT46">INDEX(NegEffects_SEA,$A46,MATCH(BT$6,$D$6:$BB$6,0)+2)</f>
        <v/>
      </c>
      <c r="BV46" s="194" t="str">
        <f t="shared" si="36"/>
        <v/>
      </c>
      <c r="BW46" s="194" t="str">
        <f t="shared" si="36"/>
        <v/>
      </c>
      <c r="BX46" s="194" t="str">
        <f t="shared" si="36"/>
        <v/>
      </c>
      <c r="BY46" s="194" t="str">
        <f t="shared" si="36"/>
        <v/>
      </c>
      <c r="CA46" s="196" t="str" cm="1">
        <f t="array" ref="CA46">IF($B46="","",INDEX(SEAOptionScores_Trans,$B46+MATCH(CA$7,Stages,0)-1,MATCH(CA$6,SEACats,0)))</f>
        <v/>
      </c>
      <c r="CB46" s="196" t="str" cm="1">
        <f t="array" ref="CB46">IF($B46="","",INDEX(SEAOptionScores_Trans,$B46+MATCH(CB$7,Stages,0)-1,MATCH(CA$6,SEACats,0)))</f>
        <v/>
      </c>
      <c r="CC46" s="197" t="str">
        <f t="shared" si="55"/>
        <v/>
      </c>
      <c r="CD46" s="196" t="str" cm="1">
        <f t="array" ref="CD46">IF($B46="","",INDEX(SEAOptionScores_Trans,$B46+MATCH(CD$7,Stages,0)-1,MATCH(CD$6,SEACats,0)))</f>
        <v/>
      </c>
      <c r="CE46" s="196" t="str" cm="1">
        <f t="array" ref="CE46">IF($B46="","",INDEX(SEAOptionScores_Trans,$B46+MATCH(CE$7,Stages,0)-1,MATCH(CD$6,SEACats,0)))</f>
        <v/>
      </c>
      <c r="CF46" s="197" t="str">
        <f t="shared" si="56"/>
        <v/>
      </c>
      <c r="CG46" s="196" t="str" cm="1">
        <f t="array" ref="CG46">IF($B46="","",INDEX(SEAOptionScores_Trans,$B46+MATCH(CG$7,Stages,0)-1,MATCH(CG$6,SEACats,0)))</f>
        <v/>
      </c>
      <c r="CH46" s="196" t="str" cm="1">
        <f t="array" ref="CH46">IF($B46="","",INDEX(SEAOptionScores_Trans,$B46+MATCH(CH$7,Stages,0)-1,MATCH(CG$6,SEACats,0)))</f>
        <v/>
      </c>
      <c r="CI46" s="197" t="str">
        <f t="shared" si="57"/>
        <v/>
      </c>
      <c r="CJ46" s="196" t="str" cm="1">
        <f t="array" ref="CJ46">IF($B46="","",INDEX(SEAOptionScores_Trans,$B46+MATCH(CJ$7,Stages,0)-1,MATCH(CJ$6,SEACats,0)))</f>
        <v/>
      </c>
      <c r="CK46" s="196" t="str" cm="1">
        <f t="array" ref="CK46">IF($B46="","",INDEX(SEAOptionScores_Trans,$B46+MATCH(CK$7,Stages,0)-1,MATCH(CJ$6,SEACats,0)))</f>
        <v/>
      </c>
      <c r="CL46" s="197" t="str">
        <f t="shared" si="58"/>
        <v/>
      </c>
      <c r="CM46" s="196" t="str" cm="1">
        <f t="array" ref="CM46">IF($B46="","",INDEX(SEAOptionScores_Trans,$B46+MATCH(CM$7,Stages,0)-1,MATCH(CM$6,SEACats,0)))</f>
        <v/>
      </c>
      <c r="CN46" s="196" t="str" cm="1">
        <f t="array" ref="CN46">IF($B46="","",INDEX(SEAOptionScores_Trans,$B46+MATCH(CN$7,Stages,0)-1,MATCH(CM$6,SEACats,0)))</f>
        <v/>
      </c>
      <c r="CO46" s="197" t="str">
        <f t="shared" si="59"/>
        <v/>
      </c>
      <c r="CP46" s="196" t="str" cm="1">
        <f t="array" ref="CP46">IF($B46="","",INDEX(SEAOptionScores_Trans,$B46+MATCH(CP$7,Stages,0)-1,MATCH(CP$6,SEACats,0)))</f>
        <v/>
      </c>
      <c r="CQ46" s="196" t="str" cm="1">
        <f t="array" ref="CQ46">IF($B46="","",INDEX(SEAOptionScores_Trans,$B46+MATCH(CQ$7,Stages,0)-1,MATCH(CP$6,SEACats,0)))</f>
        <v/>
      </c>
      <c r="CR46" s="197" t="str">
        <f t="shared" si="60"/>
        <v/>
      </c>
      <c r="CS46" s="196" t="str" cm="1">
        <f t="array" ref="CS46">IF($B46="","",INDEX(SEAOptionScores_Trans,$B46+MATCH(CS$7,Stages,0)-1,MATCH(CS$6,SEACats,0)))</f>
        <v/>
      </c>
      <c r="CT46" s="196" t="str" cm="1">
        <f t="array" ref="CT46">IF($B46="","",INDEX(SEAOptionScores_Trans,$B46+MATCH(CT$7,Stages,0)-1,MATCH(CS$6,SEACats,0)))</f>
        <v/>
      </c>
      <c r="CU46" s="197" t="str">
        <f t="shared" si="61"/>
        <v/>
      </c>
      <c r="CV46" s="196" t="str" cm="1">
        <f t="array" ref="CV46">IF($B46="","",INDEX(SEAOptionScores_Trans,$B46+MATCH(CV$7,Stages,0)-1,MATCH(CV$6,SEACats,0)))</f>
        <v/>
      </c>
      <c r="CW46" s="196" t="str" cm="1">
        <f t="array" ref="CW46">IF($B46="","",INDEX(SEAOptionScores_Trans,$B46+MATCH(CW$7,Stages,0)-1,MATCH(CV$6,SEACats,0)))</f>
        <v/>
      </c>
      <c r="CX46" s="197" t="str">
        <f t="shared" si="62"/>
        <v/>
      </c>
      <c r="CY46" s="196" t="str" cm="1">
        <f t="array" ref="CY46">IF($B46="","",INDEX(SEAOptionScores_Trans,$B46+MATCH(CY$7,Stages,0)-1,MATCH(CY$6,SEACats,0)))</f>
        <v/>
      </c>
      <c r="CZ46" s="196" t="str" cm="1">
        <f t="array" ref="CZ46">IF($B46="","",INDEX(SEAOptionScores_Trans,$B46+MATCH(CZ$7,Stages,0)-1,MATCH(CY$6,SEACats,0)))</f>
        <v/>
      </c>
      <c r="DA46" s="197" t="str">
        <f t="shared" si="63"/>
        <v/>
      </c>
      <c r="DB46" s="196" t="str" cm="1">
        <f t="array" ref="DB46">IF($B46="","",INDEX(SEAOptionScores_Trans,$B46+MATCH(DB$7,Stages,0)-1,MATCH(DB$6,SEACats,0)))</f>
        <v/>
      </c>
      <c r="DC46" s="196" t="str" cm="1">
        <f t="array" ref="DC46">IF($B46="","",INDEX(SEAOptionScores_Trans,$B46+MATCH(DC$7,Stages,0)-1,MATCH(DB$6,SEACats,0)))</f>
        <v/>
      </c>
      <c r="DD46" s="197" t="str">
        <f t="shared" si="64"/>
        <v/>
      </c>
      <c r="DE46" s="196" t="str" cm="1">
        <f t="array" ref="DE46">IF($B46="","",INDEX(SEAOptionScores_Trans,$B46+MATCH(DE$7,Stages,0)-1,MATCH(DE$6,SEACats,0)))</f>
        <v/>
      </c>
      <c r="DF46" s="196" t="str" cm="1">
        <f t="array" ref="DF46">IF($B46="","",INDEX(SEAOptionScores_Trans,$B46+MATCH(DF$7,Stages,0)-1,MATCH(DE$6,SEACats,0)))</f>
        <v/>
      </c>
      <c r="DG46" s="197" t="str">
        <f t="shared" si="65"/>
        <v/>
      </c>
      <c r="DH46" s="196" t="str" cm="1">
        <f t="array" ref="DH46">IF($B46="","",INDEX(SEAOptionScores_Trans,$B46+MATCH(DH$7,Stages,0)-1,MATCH(DH$6,SEACats,0)))</f>
        <v/>
      </c>
      <c r="DI46" s="196" t="str" cm="1">
        <f t="array" ref="DI46">IF($B46="","",INDEX(SEAOptionScores_Trans,$B46+MATCH(DI$7,Stages,0)-1,MATCH(DH$6,SEACats,0)))</f>
        <v/>
      </c>
      <c r="DJ46" s="197" t="str">
        <f t="shared" si="66"/>
        <v/>
      </c>
      <c r="DK46" s="196" t="str" cm="1">
        <f t="array" ref="DK46">IF($B46="","",INDEX(SEAOptionScores_Trans,$B46+MATCH(DK$7,Stages,0)-1,MATCH(DK$6,SEACats,0)))</f>
        <v/>
      </c>
      <c r="DL46" s="196" t="str" cm="1">
        <f t="array" ref="DL46">IF($B46="","",INDEX(SEAOptionScores_Trans,$B46+MATCH(DL$7,Stages,0)-1,MATCH(DK$6,SEACats,0)))</f>
        <v/>
      </c>
      <c r="DM46" s="197" t="str">
        <f t="shared" si="67"/>
        <v/>
      </c>
      <c r="DN46" s="196" t="str" cm="1">
        <f t="array" ref="DN46">IF($B46="","",INDEX(SEAOptionScores_Trans,$B46+MATCH(DN$7,Stages,0)-1,MATCH(DN$6,SEACats,0)))</f>
        <v/>
      </c>
      <c r="DO46" s="196" t="str" cm="1">
        <f t="array" ref="DO46">IF($B46="","",INDEX(SEAOptionScores_Trans,$B46+MATCH(DO$7,Stages,0)-1,MATCH(DN$6,SEACats,0)))</f>
        <v/>
      </c>
      <c r="DP46" s="197" t="str">
        <f t="shared" si="68"/>
        <v/>
      </c>
      <c r="DQ46" s="196" t="str" cm="1">
        <f t="array" ref="DQ46">IF($B46="","",INDEX(SEAOptionScores_Trans,$B46+MATCH(DQ$7,Stages,0)-1,MATCH(DQ$6,SEACats,0)))</f>
        <v/>
      </c>
      <c r="DR46" s="196" t="str" cm="1">
        <f t="array" ref="DR46">IF($B46="","",INDEX(SEAOptionScores_Trans,$B46+MATCH(DR$7,Stages,0)-1,MATCH(DQ$6,SEACats,0)))</f>
        <v/>
      </c>
      <c r="DS46" s="197" t="str">
        <f t="shared" si="69"/>
        <v/>
      </c>
      <c r="DT46" s="196" t="str" cm="1">
        <f t="array" ref="DT46">IF($B46="","",INDEX(SEAOptionScores_Trans,$B46+MATCH(DT$7,Stages,0)-1,MATCH(DT$6,SEACats,0)))</f>
        <v/>
      </c>
      <c r="DU46" s="196" t="str" cm="1">
        <f t="array" ref="DU46">IF($B46="","",INDEX(SEAOptionScores_Trans,$B46+MATCH(DU$7,Stages,0)-1,MATCH(DT$6,SEACats,0)))</f>
        <v/>
      </c>
      <c r="DV46" s="197" t="str">
        <f t="shared" si="70"/>
        <v/>
      </c>
      <c r="DW46" s="196" t="str" cm="1">
        <f t="array" ref="DW46">IF($B46="","",INDEX(SEAOptionScores_Trans,$B46+MATCH(DW$7,Stages,0)-1,MATCH(DW$6,SEACats,0)))</f>
        <v/>
      </c>
      <c r="DX46" s="196" t="str" cm="1">
        <f t="array" ref="DX46">IF($B46="","",INDEX(SEAOptionScores_Trans,$B46+MATCH(DX$7,Stages,0)-1,MATCH(DW$6,SEACats,0)))</f>
        <v/>
      </c>
      <c r="DY46" s="197" t="str">
        <f t="shared" si="71"/>
        <v/>
      </c>
      <c r="EA46" s="156" t="str" cm="1">
        <f t="array" ref="EA46">INDEX(PosEffects_SEA,$A46,MATCH(EA$6,$D$6:$BB$6,0)+2)</f>
        <v/>
      </c>
      <c r="EB46" s="156" t="str" cm="1">
        <f t="array" ref="EB46">INDEX(PosEffects_SEA,$A46,MATCH(EB$6,$D$6:$BB$6,0)+2)</f>
        <v/>
      </c>
      <c r="EC46" s="156" t="str" cm="1">
        <f t="array" ref="EC46">INDEX(PosEffects_SEA,$A46,MATCH(EC$6,$D$6:$BB$6,0)+2)</f>
        <v/>
      </c>
      <c r="ED46" s="156" t="str" cm="1">
        <f t="array" ref="ED46">INDEX(PosEffects_SEA,$A46,MATCH(ED$6,$D$6:$BB$6,0)+2)</f>
        <v/>
      </c>
      <c r="EE46" s="156" t="str" cm="1">
        <f t="array" ref="EE46">INDEX(PosEffects_SEA,$A46,MATCH(EE$6,$D$6:$BB$6,0)+2)</f>
        <v/>
      </c>
      <c r="EF46" s="156" t="str" cm="1">
        <f t="array" ref="EF46">INDEX(PosEffects_SEA,$A46,MATCH(EF$6,$D$6:$BB$6,0)+2)</f>
        <v/>
      </c>
      <c r="EG46" s="156" t="str" cm="1">
        <f t="array" ref="EG46">INDEX(PosEffects_SEA,$A46,MATCH(EG$6,$D$6:$BB$6,0)+2)</f>
        <v/>
      </c>
      <c r="EH46" s="156" t="str" cm="1">
        <f t="array" ref="EH46">INDEX(PosEffects_SEA,$A46,MATCH(EH$6,$D$6:$BB$6,0)+2)</f>
        <v/>
      </c>
      <c r="EI46" s="156" t="str" cm="1">
        <f t="array" ref="EI46">INDEX(PosEffects_SEA,$A46,MATCH(EI$6,$D$6:$BB$6,0)+2)</f>
        <v/>
      </c>
      <c r="EJ46" s="156" t="str" cm="1">
        <f t="array" ref="EJ46">INDEX(PosEffects_SEA,$A46,MATCH(EJ$6,$D$6:$BB$6,0)+2)</f>
        <v/>
      </c>
      <c r="EK46" s="156" t="str" cm="1">
        <f t="array" ref="EK46">INDEX(PosEffects_SEA,$A46,MATCH(EK$6,$D$6:$BB$6,0)+2)</f>
        <v/>
      </c>
      <c r="EL46" s="156" t="str" cm="1">
        <f t="array" ref="EL46">INDEX(PosEffects_SEA,$A46,MATCH(EL$6,$D$6:$BB$6,0)+2)</f>
        <v/>
      </c>
      <c r="EM46" s="156" t="str" cm="1">
        <f t="array" ref="EM46">INDEX(PosEffects_SEA,$A46,MATCH(EM$6,$D$6:$BB$6,0)+2)</f>
        <v/>
      </c>
      <c r="EN46" s="156" t="str" cm="1">
        <f t="array" ref="EN46">INDEX(PosEffects_SEA,$A46,MATCH(EN$6,$D$6:$BB$6,0)+2)</f>
        <v/>
      </c>
      <c r="EO46" s="156" t="str" cm="1">
        <f t="array" ref="EO46">INDEX(PosEffects_SEA,$A46,MATCH(EO$6,$D$6:$BB$6,0)+2)</f>
        <v/>
      </c>
      <c r="EP46" s="156" t="str" cm="1">
        <f t="array" ref="EP46">INDEX(PosEffects_SEA,$A46,MATCH(EP$6,$D$6:$BB$6,0)+2)</f>
        <v/>
      </c>
      <c r="EQ46" s="156" t="str" cm="1">
        <f t="array" ref="EQ46">INDEX(PosEffects_SEA,$A46,MATCH(EQ$6,$D$6:$BB$6,0)+2)</f>
        <v/>
      </c>
      <c r="ES46" s="194" t="str">
        <f t="shared" si="37"/>
        <v/>
      </c>
      <c r="ET46" s="194" t="str">
        <f t="shared" si="37"/>
        <v/>
      </c>
      <c r="EU46" s="194" t="str">
        <f t="shared" si="37"/>
        <v/>
      </c>
      <c r="EV46" s="194" t="str">
        <f t="shared" si="37"/>
        <v/>
      </c>
    </row>
    <row r="47" spans="1:152" x14ac:dyDescent="0.25">
      <c r="A47" s="68">
        <v>40</v>
      </c>
      <c r="B47" s="271" t="str" cm="1">
        <f t="array" ref="B47">IF(A47&gt;NOptions_SEA,"",4*(A47-1)+1)</f>
        <v/>
      </c>
      <c r="C47" s="249" t="str" cm="1">
        <f t="array" ref="C47">IF($B47="","",INDEX(Options_SEA,$B47))</f>
        <v/>
      </c>
      <c r="D47" s="196" t="str" cm="1">
        <f t="array" ref="D47">IF($B47="","",INDEX(SEAOptionScores_Trans,$B47+MATCH(D$7,Stages,0)-1,MATCH(D$6,SEACats,0))-100)</f>
        <v/>
      </c>
      <c r="E47" s="196" t="str" cm="1">
        <f t="array" ref="E47">IF($B47="","",INDEX(SEAOptionScores_Trans,$B47+MATCH(E$7,Stages,0)-1,MATCH(D$6,SEACats,0))-100)</f>
        <v/>
      </c>
      <c r="F47" s="197" t="str">
        <f t="shared" si="38"/>
        <v/>
      </c>
      <c r="G47" s="196" t="str" cm="1">
        <f t="array" ref="G47">IF($B47="","",INDEX(SEAOptionScores_Trans,$B47+MATCH(G$7,Stages,0)-1,MATCH(G$6,SEACats,0))-100)</f>
        <v/>
      </c>
      <c r="H47" s="196" t="str" cm="1">
        <f t="array" ref="H47">IF($B47="","",INDEX(SEAOptionScores_Trans,$B47+MATCH(H$7,Stages,0)-1,MATCH(G$6,SEACats,0))-100)</f>
        <v/>
      </c>
      <c r="I47" s="197" t="str">
        <f t="shared" si="39"/>
        <v/>
      </c>
      <c r="J47" s="196" t="str" cm="1">
        <f t="array" ref="J47">IF($B47="","",INDEX(SEAOptionScores_Trans,$B47+MATCH(J$7,Stages,0)-1,MATCH(J$6,SEACats,0))-100)</f>
        <v/>
      </c>
      <c r="K47" s="196" t="str" cm="1">
        <f t="array" ref="K47">IF($B47="","",INDEX(SEAOptionScores_Trans,$B47+MATCH(K$7,Stages,0)-1,MATCH(J$6,SEACats,0))-100)</f>
        <v/>
      </c>
      <c r="L47" s="197" t="str">
        <f t="shared" si="40"/>
        <v/>
      </c>
      <c r="M47" s="196" t="str" cm="1">
        <f t="array" ref="M47">IF($B47="","",INDEX(SEAOptionScores_Trans,$B47+MATCH(M$7,Stages,0)-1,MATCH(M$6,SEACats,0))-100)</f>
        <v/>
      </c>
      <c r="N47" s="196" t="str" cm="1">
        <f t="array" ref="N47">IF($B47="","",INDEX(SEAOptionScores_Trans,$B47+MATCH(N$7,Stages,0)-1,MATCH(M$6,SEACats,0))-100)</f>
        <v/>
      </c>
      <c r="O47" s="197" t="str">
        <f t="shared" si="41"/>
        <v/>
      </c>
      <c r="P47" s="196" t="str" cm="1">
        <f t="array" ref="P47">IF($B47="","",INDEX(SEAOptionScores_Trans,$B47+MATCH(P$7,Stages,0)-1,MATCH(P$6,SEACats,0))-100)</f>
        <v/>
      </c>
      <c r="Q47" s="196" t="str" cm="1">
        <f t="array" ref="Q47">IF($B47="","",INDEX(SEAOptionScores_Trans,$B47+MATCH(Q$7,Stages,0)-1,MATCH(P$6,SEACats,0))-100)</f>
        <v/>
      </c>
      <c r="R47" s="197" t="str">
        <f t="shared" si="42"/>
        <v/>
      </c>
      <c r="S47" s="196" t="str" cm="1">
        <f t="array" ref="S47">IF($B47="","",INDEX(SEAOptionScores_Trans,$B47+MATCH(S$7,Stages,0)-1,MATCH(S$6,SEACats,0))-100)</f>
        <v/>
      </c>
      <c r="T47" s="196" t="str" cm="1">
        <f t="array" ref="T47">IF($B47="","",INDEX(SEAOptionScores_Trans,$B47+MATCH(T$7,Stages,0)-1,MATCH(S$6,SEACats,0))-100)</f>
        <v/>
      </c>
      <c r="U47" s="197" t="str">
        <f t="shared" si="43"/>
        <v/>
      </c>
      <c r="V47" s="196" t="str" cm="1">
        <f t="array" ref="V47">IF($B47="","",INDEX(SEAOptionScores_Trans,$B47+MATCH(V$7,Stages,0)-1,MATCH(V$6,SEACats,0))-100)</f>
        <v/>
      </c>
      <c r="W47" s="196" t="str" cm="1">
        <f t="array" ref="W47">IF($B47="","",INDEX(SEAOptionScores_Trans,$B47+MATCH(W$7,Stages,0)-1,MATCH(V$6,SEACats,0))-100)</f>
        <v/>
      </c>
      <c r="X47" s="197" t="str">
        <f t="shared" si="44"/>
        <v/>
      </c>
      <c r="Y47" s="196" t="str" cm="1">
        <f t="array" ref="Y47">IF($B47="","",INDEX(SEAOptionScores_Trans,$B47+MATCH(Y$7,Stages,0)-1,MATCH(Y$6,SEACats,0))-100)</f>
        <v/>
      </c>
      <c r="Z47" s="196" t="str" cm="1">
        <f t="array" ref="Z47">IF($B47="","",INDEX(SEAOptionScores_Trans,$B47+MATCH(Z$7,Stages,0)-1,MATCH(Y$6,SEACats,0))-100)</f>
        <v/>
      </c>
      <c r="AA47" s="197" t="str">
        <f t="shared" si="45"/>
        <v/>
      </c>
      <c r="AB47" s="196" t="str" cm="1">
        <f t="array" ref="AB47">IF($B47="","",INDEX(SEAOptionScores_Trans,$B47+MATCH(AB$7,Stages,0)-1,MATCH(AB$6,SEACats,0))-100)</f>
        <v/>
      </c>
      <c r="AC47" s="196" t="str" cm="1">
        <f t="array" ref="AC47">IF($B47="","",INDEX(SEAOptionScores_Trans,$B47+MATCH(AC$7,Stages,0)-1,MATCH(AB$6,SEACats,0))-100)</f>
        <v/>
      </c>
      <c r="AD47" s="197" t="str">
        <f t="shared" si="46"/>
        <v/>
      </c>
      <c r="AE47" s="196" t="str" cm="1">
        <f t="array" ref="AE47">IF($B47="","",INDEX(SEAOptionScores_Trans,$B47+MATCH(AE$7,Stages,0)-1,MATCH(AE$6,SEACats,0))-100)</f>
        <v/>
      </c>
      <c r="AF47" s="196" t="str" cm="1">
        <f t="array" ref="AF47">IF($B47="","",INDEX(SEAOptionScores_Trans,$B47+MATCH(AF$7,Stages,0)-1,MATCH(AE$6,SEACats,0))-100)</f>
        <v/>
      </c>
      <c r="AG47" s="197" t="str">
        <f t="shared" si="47"/>
        <v/>
      </c>
      <c r="AH47" s="196" t="str" cm="1">
        <f t="array" ref="AH47">IF($B47="","",INDEX(SEAOptionScores_Trans,$B47+MATCH(AH$7,Stages,0)-1,MATCH(AH$6,SEACats,0))-100)</f>
        <v/>
      </c>
      <c r="AI47" s="196" t="str" cm="1">
        <f t="array" ref="AI47">IF($B47="","",INDEX(SEAOptionScores_Trans,$B47+MATCH(AI$7,Stages,0)-1,MATCH(AH$6,SEACats,0))-100)</f>
        <v/>
      </c>
      <c r="AJ47" s="197" t="str">
        <f t="shared" si="48"/>
        <v/>
      </c>
      <c r="AK47" s="196" t="str" cm="1">
        <f t="array" ref="AK47">IF($B47="","",INDEX(SEAOptionScores_Trans,$B47+MATCH(AK$7,Stages,0)-1,MATCH(AK$6,SEACats,0))-100)</f>
        <v/>
      </c>
      <c r="AL47" s="196" t="str" cm="1">
        <f t="array" ref="AL47">IF($B47="","",INDEX(SEAOptionScores_Trans,$B47+MATCH(AL$7,Stages,0)-1,MATCH(AK$6,SEACats,0))-100)</f>
        <v/>
      </c>
      <c r="AM47" s="197" t="str">
        <f t="shared" si="49"/>
        <v/>
      </c>
      <c r="AN47" s="196" t="str" cm="1">
        <f t="array" ref="AN47">IF($B47="","",INDEX(SEAOptionScores_Trans,$B47+MATCH(AN$7,Stages,0)-1,MATCH(AN$6,SEACats,0))-100)</f>
        <v/>
      </c>
      <c r="AO47" s="196" t="str" cm="1">
        <f t="array" ref="AO47">IF($B47="","",INDEX(SEAOptionScores_Trans,$B47+MATCH(AO$7,Stages,0)-1,MATCH(AN$6,SEACats,0))-100)</f>
        <v/>
      </c>
      <c r="AP47" s="197" t="str">
        <f t="shared" si="50"/>
        <v/>
      </c>
      <c r="AQ47" s="196" t="str" cm="1">
        <f t="array" ref="AQ47">IF($B47="","",INDEX(SEAOptionScores_Trans,$B47+MATCH(AQ$7,Stages,0)-1,MATCH(AQ$6,SEACats,0))-100)</f>
        <v/>
      </c>
      <c r="AR47" s="196" t="str" cm="1">
        <f t="array" ref="AR47">IF($B47="","",INDEX(SEAOptionScores_Trans,$B47+MATCH(AR$7,Stages,0)-1,MATCH(AQ$6,SEACats,0))-100)</f>
        <v/>
      </c>
      <c r="AS47" s="197" t="str">
        <f t="shared" si="51"/>
        <v/>
      </c>
      <c r="AT47" s="196" t="str" cm="1">
        <f t="array" ref="AT47">IF($B47="","",INDEX(SEAOptionScores_Trans,$B47+MATCH(AT$7,Stages,0)-1,MATCH(AT$6,SEACats,0))-100)</f>
        <v/>
      </c>
      <c r="AU47" s="196" t="str" cm="1">
        <f t="array" ref="AU47">IF($B47="","",INDEX(SEAOptionScores_Trans,$B47+MATCH(AU$7,Stages,0)-1,MATCH(AT$6,SEACats,0))-100)</f>
        <v/>
      </c>
      <c r="AV47" s="197" t="str">
        <f t="shared" si="52"/>
        <v/>
      </c>
      <c r="AW47" s="196" t="str" cm="1">
        <f t="array" ref="AW47">IF($B47="","",INDEX(SEAOptionScores_Trans,$B47+MATCH(AW$7,Stages,0)-1,MATCH(AW$6,SEACats,0))-100)</f>
        <v/>
      </c>
      <c r="AX47" s="196" t="str" cm="1">
        <f t="array" ref="AX47">IF($B47="","",INDEX(SEAOptionScores_Trans,$B47+MATCH(AX$7,Stages,0)-1,MATCH(AW$6,SEACats,0))-100)</f>
        <v/>
      </c>
      <c r="AY47" s="197" t="str">
        <f t="shared" si="53"/>
        <v/>
      </c>
      <c r="AZ47" s="196" t="str" cm="1">
        <f t="array" ref="AZ47">IF($B47="","",INDEX(SEAOptionScores_Trans,$B47+MATCH(AZ$7,Stages,0)-1,MATCH(AZ$6,SEACats,0))-100)</f>
        <v/>
      </c>
      <c r="BA47" s="196" t="str" cm="1">
        <f t="array" ref="BA47">IF($B47="","",INDEX(SEAOptionScores_Trans,$B47+MATCH(BA$7,Stages,0)-1,MATCH(AZ$6,SEACats,0))-100)</f>
        <v/>
      </c>
      <c r="BB47" s="197" t="str">
        <f t="shared" si="54"/>
        <v/>
      </c>
      <c r="BD47" s="156" t="str" cm="1">
        <f t="array" ref="BD47">INDEX(NegEffects_SEA,$A47,MATCH(BD$6,$D$6:$BB$6,0)+2)</f>
        <v/>
      </c>
      <c r="BE47" s="156" t="str" cm="1">
        <f t="array" ref="BE47">INDEX(NegEffects_SEA,$A47,MATCH(BE$6,$D$6:$BB$6,0)+2)</f>
        <v/>
      </c>
      <c r="BF47" s="156" t="str" cm="1">
        <f t="array" ref="BF47">INDEX(NegEffects_SEA,$A47,MATCH(BF$6,$D$6:$BB$6,0)+2)</f>
        <v/>
      </c>
      <c r="BG47" s="156" t="str" cm="1">
        <f t="array" ref="BG47">INDEX(NegEffects_SEA,$A47,MATCH(BG$6,$D$6:$BB$6,0)+2)</f>
        <v/>
      </c>
      <c r="BH47" s="156" t="str" cm="1">
        <f t="array" ref="BH47">INDEX(NegEffects_SEA,$A47,MATCH(BH$6,$D$6:$BB$6,0)+2)</f>
        <v/>
      </c>
      <c r="BI47" s="156" t="str" cm="1">
        <f t="array" ref="BI47">INDEX(NegEffects_SEA,$A47,MATCH(BI$6,$D$6:$BB$6,0)+2)</f>
        <v/>
      </c>
      <c r="BJ47" s="156" t="str" cm="1">
        <f t="array" ref="BJ47">INDEX(NegEffects_SEA,$A47,MATCH(BJ$6,$D$6:$BB$6,0)+2)</f>
        <v/>
      </c>
      <c r="BK47" s="156" t="str" cm="1">
        <f t="array" ref="BK47">INDEX(NegEffects_SEA,$A47,MATCH(BK$6,$D$6:$BB$6,0)+2)</f>
        <v/>
      </c>
      <c r="BL47" s="156" t="str" cm="1">
        <f t="array" ref="BL47">INDEX(NegEffects_SEA,$A47,MATCH(BL$6,$D$6:$BB$6,0)+2)</f>
        <v/>
      </c>
      <c r="BM47" s="156" t="str" cm="1">
        <f t="array" ref="BM47">INDEX(NegEffects_SEA,$A47,MATCH(BM$6,$D$6:$BB$6,0)+2)</f>
        <v/>
      </c>
      <c r="BN47" s="156" t="str" cm="1">
        <f t="array" ref="BN47">INDEX(NegEffects_SEA,$A47,MATCH(BN$6,$D$6:$BB$6,0)+2)</f>
        <v/>
      </c>
      <c r="BO47" s="156" t="str" cm="1">
        <f t="array" ref="BO47">INDEX(NegEffects_SEA,$A47,MATCH(BO$6,$D$6:$BB$6,0)+2)</f>
        <v/>
      </c>
      <c r="BP47" s="156" t="str" cm="1">
        <f t="array" ref="BP47">INDEX(NegEffects_SEA,$A47,MATCH(BP$6,$D$6:$BB$6,0)+2)</f>
        <v/>
      </c>
      <c r="BQ47" s="156" t="str" cm="1">
        <f t="array" ref="BQ47">INDEX(NegEffects_SEA,$A47,MATCH(BQ$6,$D$6:$BB$6,0)+2)</f>
        <v/>
      </c>
      <c r="BR47" s="156" t="str" cm="1">
        <f t="array" ref="BR47">INDEX(NegEffects_SEA,$A47,MATCH(BR$6,$D$6:$BB$6,0)+2)</f>
        <v/>
      </c>
      <c r="BS47" s="156" t="str" cm="1">
        <f t="array" ref="BS47">INDEX(NegEffects_SEA,$A47,MATCH(BS$6,$D$6:$BB$6,0)+2)</f>
        <v/>
      </c>
      <c r="BT47" s="156" t="str" cm="1">
        <f t="array" ref="BT47">INDEX(NegEffects_SEA,$A47,MATCH(BT$6,$D$6:$BB$6,0)+2)</f>
        <v/>
      </c>
      <c r="BV47" s="194" t="str">
        <f t="shared" si="36"/>
        <v/>
      </c>
      <c r="BW47" s="194" t="str">
        <f t="shared" si="36"/>
        <v/>
      </c>
      <c r="BX47" s="194" t="str">
        <f t="shared" si="36"/>
        <v/>
      </c>
      <c r="BY47" s="194" t="str">
        <f t="shared" si="36"/>
        <v/>
      </c>
      <c r="CA47" s="196" t="str" cm="1">
        <f t="array" ref="CA47">IF($B47="","",INDEX(SEAOptionScores_Trans,$B47+MATCH(CA$7,Stages,0)-1,MATCH(CA$6,SEACats,0)))</f>
        <v/>
      </c>
      <c r="CB47" s="196" t="str" cm="1">
        <f t="array" ref="CB47">IF($B47="","",INDEX(SEAOptionScores_Trans,$B47+MATCH(CB$7,Stages,0)-1,MATCH(CA$6,SEACats,0)))</f>
        <v/>
      </c>
      <c r="CC47" s="197" t="str">
        <f t="shared" si="55"/>
        <v/>
      </c>
      <c r="CD47" s="196" t="str" cm="1">
        <f t="array" ref="CD47">IF($B47="","",INDEX(SEAOptionScores_Trans,$B47+MATCH(CD$7,Stages,0)-1,MATCH(CD$6,SEACats,0)))</f>
        <v/>
      </c>
      <c r="CE47" s="196" t="str" cm="1">
        <f t="array" ref="CE47">IF($B47="","",INDEX(SEAOptionScores_Trans,$B47+MATCH(CE$7,Stages,0)-1,MATCH(CD$6,SEACats,0)))</f>
        <v/>
      </c>
      <c r="CF47" s="197" t="str">
        <f t="shared" si="56"/>
        <v/>
      </c>
      <c r="CG47" s="196" t="str" cm="1">
        <f t="array" ref="CG47">IF($B47="","",INDEX(SEAOptionScores_Trans,$B47+MATCH(CG$7,Stages,0)-1,MATCH(CG$6,SEACats,0)))</f>
        <v/>
      </c>
      <c r="CH47" s="196" t="str" cm="1">
        <f t="array" ref="CH47">IF($B47="","",INDEX(SEAOptionScores_Trans,$B47+MATCH(CH$7,Stages,0)-1,MATCH(CG$6,SEACats,0)))</f>
        <v/>
      </c>
      <c r="CI47" s="197" t="str">
        <f t="shared" si="57"/>
        <v/>
      </c>
      <c r="CJ47" s="196" t="str" cm="1">
        <f t="array" ref="CJ47">IF($B47="","",INDEX(SEAOptionScores_Trans,$B47+MATCH(CJ$7,Stages,0)-1,MATCH(CJ$6,SEACats,0)))</f>
        <v/>
      </c>
      <c r="CK47" s="196" t="str" cm="1">
        <f t="array" ref="CK47">IF($B47="","",INDEX(SEAOptionScores_Trans,$B47+MATCH(CK$7,Stages,0)-1,MATCH(CJ$6,SEACats,0)))</f>
        <v/>
      </c>
      <c r="CL47" s="197" t="str">
        <f t="shared" si="58"/>
        <v/>
      </c>
      <c r="CM47" s="196" t="str" cm="1">
        <f t="array" ref="CM47">IF($B47="","",INDEX(SEAOptionScores_Trans,$B47+MATCH(CM$7,Stages,0)-1,MATCH(CM$6,SEACats,0)))</f>
        <v/>
      </c>
      <c r="CN47" s="196" t="str" cm="1">
        <f t="array" ref="CN47">IF($B47="","",INDEX(SEAOptionScores_Trans,$B47+MATCH(CN$7,Stages,0)-1,MATCH(CM$6,SEACats,0)))</f>
        <v/>
      </c>
      <c r="CO47" s="197" t="str">
        <f t="shared" si="59"/>
        <v/>
      </c>
      <c r="CP47" s="196" t="str" cm="1">
        <f t="array" ref="CP47">IF($B47="","",INDEX(SEAOptionScores_Trans,$B47+MATCH(CP$7,Stages,0)-1,MATCH(CP$6,SEACats,0)))</f>
        <v/>
      </c>
      <c r="CQ47" s="196" t="str" cm="1">
        <f t="array" ref="CQ47">IF($B47="","",INDEX(SEAOptionScores_Trans,$B47+MATCH(CQ$7,Stages,0)-1,MATCH(CP$6,SEACats,0)))</f>
        <v/>
      </c>
      <c r="CR47" s="197" t="str">
        <f t="shared" si="60"/>
        <v/>
      </c>
      <c r="CS47" s="196" t="str" cm="1">
        <f t="array" ref="CS47">IF($B47="","",INDEX(SEAOptionScores_Trans,$B47+MATCH(CS$7,Stages,0)-1,MATCH(CS$6,SEACats,0)))</f>
        <v/>
      </c>
      <c r="CT47" s="196" t="str" cm="1">
        <f t="array" ref="CT47">IF($B47="","",INDEX(SEAOptionScores_Trans,$B47+MATCH(CT$7,Stages,0)-1,MATCH(CS$6,SEACats,0)))</f>
        <v/>
      </c>
      <c r="CU47" s="197" t="str">
        <f t="shared" si="61"/>
        <v/>
      </c>
      <c r="CV47" s="196" t="str" cm="1">
        <f t="array" ref="CV47">IF($B47="","",INDEX(SEAOptionScores_Trans,$B47+MATCH(CV$7,Stages,0)-1,MATCH(CV$6,SEACats,0)))</f>
        <v/>
      </c>
      <c r="CW47" s="196" t="str" cm="1">
        <f t="array" ref="CW47">IF($B47="","",INDEX(SEAOptionScores_Trans,$B47+MATCH(CW$7,Stages,0)-1,MATCH(CV$6,SEACats,0)))</f>
        <v/>
      </c>
      <c r="CX47" s="197" t="str">
        <f t="shared" si="62"/>
        <v/>
      </c>
      <c r="CY47" s="196" t="str" cm="1">
        <f t="array" ref="CY47">IF($B47="","",INDEX(SEAOptionScores_Trans,$B47+MATCH(CY$7,Stages,0)-1,MATCH(CY$6,SEACats,0)))</f>
        <v/>
      </c>
      <c r="CZ47" s="196" t="str" cm="1">
        <f t="array" ref="CZ47">IF($B47="","",INDEX(SEAOptionScores_Trans,$B47+MATCH(CZ$7,Stages,0)-1,MATCH(CY$6,SEACats,0)))</f>
        <v/>
      </c>
      <c r="DA47" s="197" t="str">
        <f t="shared" si="63"/>
        <v/>
      </c>
      <c r="DB47" s="196" t="str" cm="1">
        <f t="array" ref="DB47">IF($B47="","",INDEX(SEAOptionScores_Trans,$B47+MATCH(DB$7,Stages,0)-1,MATCH(DB$6,SEACats,0)))</f>
        <v/>
      </c>
      <c r="DC47" s="196" t="str" cm="1">
        <f t="array" ref="DC47">IF($B47="","",INDEX(SEAOptionScores_Trans,$B47+MATCH(DC$7,Stages,0)-1,MATCH(DB$6,SEACats,0)))</f>
        <v/>
      </c>
      <c r="DD47" s="197" t="str">
        <f t="shared" si="64"/>
        <v/>
      </c>
      <c r="DE47" s="196" t="str" cm="1">
        <f t="array" ref="DE47">IF($B47="","",INDEX(SEAOptionScores_Trans,$B47+MATCH(DE$7,Stages,0)-1,MATCH(DE$6,SEACats,0)))</f>
        <v/>
      </c>
      <c r="DF47" s="196" t="str" cm="1">
        <f t="array" ref="DF47">IF($B47="","",INDEX(SEAOptionScores_Trans,$B47+MATCH(DF$7,Stages,0)-1,MATCH(DE$6,SEACats,0)))</f>
        <v/>
      </c>
      <c r="DG47" s="197" t="str">
        <f t="shared" si="65"/>
        <v/>
      </c>
      <c r="DH47" s="196" t="str" cm="1">
        <f t="array" ref="DH47">IF($B47="","",INDEX(SEAOptionScores_Trans,$B47+MATCH(DH$7,Stages,0)-1,MATCH(DH$6,SEACats,0)))</f>
        <v/>
      </c>
      <c r="DI47" s="196" t="str" cm="1">
        <f t="array" ref="DI47">IF($B47="","",INDEX(SEAOptionScores_Trans,$B47+MATCH(DI$7,Stages,0)-1,MATCH(DH$6,SEACats,0)))</f>
        <v/>
      </c>
      <c r="DJ47" s="197" t="str">
        <f t="shared" si="66"/>
        <v/>
      </c>
      <c r="DK47" s="196" t="str" cm="1">
        <f t="array" ref="DK47">IF($B47="","",INDEX(SEAOptionScores_Trans,$B47+MATCH(DK$7,Stages,0)-1,MATCH(DK$6,SEACats,0)))</f>
        <v/>
      </c>
      <c r="DL47" s="196" t="str" cm="1">
        <f t="array" ref="DL47">IF($B47="","",INDEX(SEAOptionScores_Trans,$B47+MATCH(DL$7,Stages,0)-1,MATCH(DK$6,SEACats,0)))</f>
        <v/>
      </c>
      <c r="DM47" s="197" t="str">
        <f t="shared" si="67"/>
        <v/>
      </c>
      <c r="DN47" s="196" t="str" cm="1">
        <f t="array" ref="DN47">IF($B47="","",INDEX(SEAOptionScores_Trans,$B47+MATCH(DN$7,Stages,0)-1,MATCH(DN$6,SEACats,0)))</f>
        <v/>
      </c>
      <c r="DO47" s="196" t="str" cm="1">
        <f t="array" ref="DO47">IF($B47="","",INDEX(SEAOptionScores_Trans,$B47+MATCH(DO$7,Stages,0)-1,MATCH(DN$6,SEACats,0)))</f>
        <v/>
      </c>
      <c r="DP47" s="197" t="str">
        <f t="shared" si="68"/>
        <v/>
      </c>
      <c r="DQ47" s="196" t="str" cm="1">
        <f t="array" ref="DQ47">IF($B47="","",INDEX(SEAOptionScores_Trans,$B47+MATCH(DQ$7,Stages,0)-1,MATCH(DQ$6,SEACats,0)))</f>
        <v/>
      </c>
      <c r="DR47" s="196" t="str" cm="1">
        <f t="array" ref="DR47">IF($B47="","",INDEX(SEAOptionScores_Trans,$B47+MATCH(DR$7,Stages,0)-1,MATCH(DQ$6,SEACats,0)))</f>
        <v/>
      </c>
      <c r="DS47" s="197" t="str">
        <f t="shared" si="69"/>
        <v/>
      </c>
      <c r="DT47" s="196" t="str" cm="1">
        <f t="array" ref="DT47">IF($B47="","",INDEX(SEAOptionScores_Trans,$B47+MATCH(DT$7,Stages,0)-1,MATCH(DT$6,SEACats,0)))</f>
        <v/>
      </c>
      <c r="DU47" s="196" t="str" cm="1">
        <f t="array" ref="DU47">IF($B47="","",INDEX(SEAOptionScores_Trans,$B47+MATCH(DU$7,Stages,0)-1,MATCH(DT$6,SEACats,0)))</f>
        <v/>
      </c>
      <c r="DV47" s="197" t="str">
        <f t="shared" si="70"/>
        <v/>
      </c>
      <c r="DW47" s="196" t="str" cm="1">
        <f t="array" ref="DW47">IF($B47="","",INDEX(SEAOptionScores_Trans,$B47+MATCH(DW$7,Stages,0)-1,MATCH(DW$6,SEACats,0)))</f>
        <v/>
      </c>
      <c r="DX47" s="196" t="str" cm="1">
        <f t="array" ref="DX47">IF($B47="","",INDEX(SEAOptionScores_Trans,$B47+MATCH(DX$7,Stages,0)-1,MATCH(DW$6,SEACats,0)))</f>
        <v/>
      </c>
      <c r="DY47" s="197" t="str">
        <f t="shared" si="71"/>
        <v/>
      </c>
      <c r="EA47" s="156" t="str" cm="1">
        <f t="array" ref="EA47">INDEX(PosEffects_SEA,$A47,MATCH(EA$6,$D$6:$BB$6,0)+2)</f>
        <v/>
      </c>
      <c r="EB47" s="156" t="str" cm="1">
        <f t="array" ref="EB47">INDEX(PosEffects_SEA,$A47,MATCH(EB$6,$D$6:$BB$6,0)+2)</f>
        <v/>
      </c>
      <c r="EC47" s="156" t="str" cm="1">
        <f t="array" ref="EC47">INDEX(PosEffects_SEA,$A47,MATCH(EC$6,$D$6:$BB$6,0)+2)</f>
        <v/>
      </c>
      <c r="ED47" s="156" t="str" cm="1">
        <f t="array" ref="ED47">INDEX(PosEffects_SEA,$A47,MATCH(ED$6,$D$6:$BB$6,0)+2)</f>
        <v/>
      </c>
      <c r="EE47" s="156" t="str" cm="1">
        <f t="array" ref="EE47">INDEX(PosEffects_SEA,$A47,MATCH(EE$6,$D$6:$BB$6,0)+2)</f>
        <v/>
      </c>
      <c r="EF47" s="156" t="str" cm="1">
        <f t="array" ref="EF47">INDEX(PosEffects_SEA,$A47,MATCH(EF$6,$D$6:$BB$6,0)+2)</f>
        <v/>
      </c>
      <c r="EG47" s="156" t="str" cm="1">
        <f t="array" ref="EG47">INDEX(PosEffects_SEA,$A47,MATCH(EG$6,$D$6:$BB$6,0)+2)</f>
        <v/>
      </c>
      <c r="EH47" s="156" t="str" cm="1">
        <f t="array" ref="EH47">INDEX(PosEffects_SEA,$A47,MATCH(EH$6,$D$6:$BB$6,0)+2)</f>
        <v/>
      </c>
      <c r="EI47" s="156" t="str" cm="1">
        <f t="array" ref="EI47">INDEX(PosEffects_SEA,$A47,MATCH(EI$6,$D$6:$BB$6,0)+2)</f>
        <v/>
      </c>
      <c r="EJ47" s="156" t="str" cm="1">
        <f t="array" ref="EJ47">INDEX(PosEffects_SEA,$A47,MATCH(EJ$6,$D$6:$BB$6,0)+2)</f>
        <v/>
      </c>
      <c r="EK47" s="156" t="str" cm="1">
        <f t="array" ref="EK47">INDEX(PosEffects_SEA,$A47,MATCH(EK$6,$D$6:$BB$6,0)+2)</f>
        <v/>
      </c>
      <c r="EL47" s="156" t="str" cm="1">
        <f t="array" ref="EL47">INDEX(PosEffects_SEA,$A47,MATCH(EL$6,$D$6:$BB$6,0)+2)</f>
        <v/>
      </c>
      <c r="EM47" s="156" t="str" cm="1">
        <f t="array" ref="EM47">INDEX(PosEffects_SEA,$A47,MATCH(EM$6,$D$6:$BB$6,0)+2)</f>
        <v/>
      </c>
      <c r="EN47" s="156" t="str" cm="1">
        <f t="array" ref="EN47">INDEX(PosEffects_SEA,$A47,MATCH(EN$6,$D$6:$BB$6,0)+2)</f>
        <v/>
      </c>
      <c r="EO47" s="156" t="str" cm="1">
        <f t="array" ref="EO47">INDEX(PosEffects_SEA,$A47,MATCH(EO$6,$D$6:$BB$6,0)+2)</f>
        <v/>
      </c>
      <c r="EP47" s="156" t="str" cm="1">
        <f t="array" ref="EP47">INDEX(PosEffects_SEA,$A47,MATCH(EP$6,$D$6:$BB$6,0)+2)</f>
        <v/>
      </c>
      <c r="EQ47" s="156" t="str" cm="1">
        <f t="array" ref="EQ47">INDEX(PosEffects_SEA,$A47,MATCH(EQ$6,$D$6:$BB$6,0)+2)</f>
        <v/>
      </c>
      <c r="ES47" s="194" t="str">
        <f t="shared" si="37"/>
        <v/>
      </c>
      <c r="ET47" s="194" t="str">
        <f t="shared" si="37"/>
        <v/>
      </c>
      <c r="EU47" s="194" t="str">
        <f t="shared" si="37"/>
        <v/>
      </c>
      <c r="EV47" s="194" t="str">
        <f t="shared" si="37"/>
        <v/>
      </c>
    </row>
    <row r="48" spans="1:152" x14ac:dyDescent="0.25">
      <c r="A48" s="68">
        <v>41</v>
      </c>
      <c r="B48" s="271" t="str" cm="1">
        <f t="array" ref="B48">IF(A48&gt;NOptions_SEA,"",4*(A48-1)+1)</f>
        <v/>
      </c>
      <c r="C48" s="249" t="str" cm="1">
        <f t="array" ref="C48">IF($B48="","",INDEX(Options_SEA,$B48))</f>
        <v/>
      </c>
      <c r="D48" s="196" t="str" cm="1">
        <f t="array" ref="D48">IF($B48="","",INDEX(SEAOptionScores_Trans,$B48+MATCH(D$7,Stages,0)-1,MATCH(D$6,SEACats,0))-100)</f>
        <v/>
      </c>
      <c r="E48" s="196" t="str" cm="1">
        <f t="array" ref="E48">IF($B48="","",INDEX(SEAOptionScores_Trans,$B48+MATCH(E$7,Stages,0)-1,MATCH(D$6,SEACats,0))-100)</f>
        <v/>
      </c>
      <c r="F48" s="197" t="str">
        <f t="shared" si="38"/>
        <v/>
      </c>
      <c r="G48" s="196" t="str" cm="1">
        <f t="array" ref="G48">IF($B48="","",INDEX(SEAOptionScores_Trans,$B48+MATCH(G$7,Stages,0)-1,MATCH(G$6,SEACats,0))-100)</f>
        <v/>
      </c>
      <c r="H48" s="196" t="str" cm="1">
        <f t="array" ref="H48">IF($B48="","",INDEX(SEAOptionScores_Trans,$B48+MATCH(H$7,Stages,0)-1,MATCH(G$6,SEACats,0))-100)</f>
        <v/>
      </c>
      <c r="I48" s="197" t="str">
        <f t="shared" si="39"/>
        <v/>
      </c>
      <c r="J48" s="196" t="str" cm="1">
        <f t="array" ref="J48">IF($B48="","",INDEX(SEAOptionScores_Trans,$B48+MATCH(J$7,Stages,0)-1,MATCH(J$6,SEACats,0))-100)</f>
        <v/>
      </c>
      <c r="K48" s="196" t="str" cm="1">
        <f t="array" ref="K48">IF($B48="","",INDEX(SEAOptionScores_Trans,$B48+MATCH(K$7,Stages,0)-1,MATCH(J$6,SEACats,0))-100)</f>
        <v/>
      </c>
      <c r="L48" s="197" t="str">
        <f t="shared" si="40"/>
        <v/>
      </c>
      <c r="M48" s="196" t="str" cm="1">
        <f t="array" ref="M48">IF($B48="","",INDEX(SEAOptionScores_Trans,$B48+MATCH(M$7,Stages,0)-1,MATCH(M$6,SEACats,0))-100)</f>
        <v/>
      </c>
      <c r="N48" s="196" t="str" cm="1">
        <f t="array" ref="N48">IF($B48="","",INDEX(SEAOptionScores_Trans,$B48+MATCH(N$7,Stages,0)-1,MATCH(M$6,SEACats,0))-100)</f>
        <v/>
      </c>
      <c r="O48" s="197" t="str">
        <f t="shared" si="41"/>
        <v/>
      </c>
      <c r="P48" s="196" t="str" cm="1">
        <f t="array" ref="P48">IF($B48="","",INDEX(SEAOptionScores_Trans,$B48+MATCH(P$7,Stages,0)-1,MATCH(P$6,SEACats,0))-100)</f>
        <v/>
      </c>
      <c r="Q48" s="196" t="str" cm="1">
        <f t="array" ref="Q48">IF($B48="","",INDEX(SEAOptionScores_Trans,$B48+MATCH(Q$7,Stages,0)-1,MATCH(P$6,SEACats,0))-100)</f>
        <v/>
      </c>
      <c r="R48" s="197" t="str">
        <f t="shared" si="42"/>
        <v/>
      </c>
      <c r="S48" s="196" t="str" cm="1">
        <f t="array" ref="S48">IF($B48="","",INDEX(SEAOptionScores_Trans,$B48+MATCH(S$7,Stages,0)-1,MATCH(S$6,SEACats,0))-100)</f>
        <v/>
      </c>
      <c r="T48" s="196" t="str" cm="1">
        <f t="array" ref="T48">IF($B48="","",INDEX(SEAOptionScores_Trans,$B48+MATCH(T$7,Stages,0)-1,MATCH(S$6,SEACats,0))-100)</f>
        <v/>
      </c>
      <c r="U48" s="197" t="str">
        <f t="shared" si="43"/>
        <v/>
      </c>
      <c r="V48" s="196" t="str" cm="1">
        <f t="array" ref="V48">IF($B48="","",INDEX(SEAOptionScores_Trans,$B48+MATCH(V$7,Stages,0)-1,MATCH(V$6,SEACats,0))-100)</f>
        <v/>
      </c>
      <c r="W48" s="196" t="str" cm="1">
        <f t="array" ref="W48">IF($B48="","",INDEX(SEAOptionScores_Trans,$B48+MATCH(W$7,Stages,0)-1,MATCH(V$6,SEACats,0))-100)</f>
        <v/>
      </c>
      <c r="X48" s="197" t="str">
        <f t="shared" si="44"/>
        <v/>
      </c>
      <c r="Y48" s="196" t="str" cm="1">
        <f t="array" ref="Y48">IF($B48="","",INDEX(SEAOptionScores_Trans,$B48+MATCH(Y$7,Stages,0)-1,MATCH(Y$6,SEACats,0))-100)</f>
        <v/>
      </c>
      <c r="Z48" s="196" t="str" cm="1">
        <f t="array" ref="Z48">IF($B48="","",INDEX(SEAOptionScores_Trans,$B48+MATCH(Z$7,Stages,0)-1,MATCH(Y$6,SEACats,0))-100)</f>
        <v/>
      </c>
      <c r="AA48" s="197" t="str">
        <f t="shared" si="45"/>
        <v/>
      </c>
      <c r="AB48" s="196" t="str" cm="1">
        <f t="array" ref="AB48">IF($B48="","",INDEX(SEAOptionScores_Trans,$B48+MATCH(AB$7,Stages,0)-1,MATCH(AB$6,SEACats,0))-100)</f>
        <v/>
      </c>
      <c r="AC48" s="196" t="str" cm="1">
        <f t="array" ref="AC48">IF($B48="","",INDEX(SEAOptionScores_Trans,$B48+MATCH(AC$7,Stages,0)-1,MATCH(AB$6,SEACats,0))-100)</f>
        <v/>
      </c>
      <c r="AD48" s="197" t="str">
        <f t="shared" si="46"/>
        <v/>
      </c>
      <c r="AE48" s="196" t="str" cm="1">
        <f t="array" ref="AE48">IF($B48="","",INDEX(SEAOptionScores_Trans,$B48+MATCH(AE$7,Stages,0)-1,MATCH(AE$6,SEACats,0))-100)</f>
        <v/>
      </c>
      <c r="AF48" s="196" t="str" cm="1">
        <f t="array" ref="AF48">IF($B48="","",INDEX(SEAOptionScores_Trans,$B48+MATCH(AF$7,Stages,0)-1,MATCH(AE$6,SEACats,0))-100)</f>
        <v/>
      </c>
      <c r="AG48" s="197" t="str">
        <f t="shared" si="47"/>
        <v/>
      </c>
      <c r="AH48" s="196" t="str" cm="1">
        <f t="array" ref="AH48">IF($B48="","",INDEX(SEAOptionScores_Trans,$B48+MATCH(AH$7,Stages,0)-1,MATCH(AH$6,SEACats,0))-100)</f>
        <v/>
      </c>
      <c r="AI48" s="196" t="str" cm="1">
        <f t="array" ref="AI48">IF($B48="","",INDEX(SEAOptionScores_Trans,$B48+MATCH(AI$7,Stages,0)-1,MATCH(AH$6,SEACats,0))-100)</f>
        <v/>
      </c>
      <c r="AJ48" s="197" t="str">
        <f t="shared" si="48"/>
        <v/>
      </c>
      <c r="AK48" s="196" t="str" cm="1">
        <f t="array" ref="AK48">IF($B48="","",INDEX(SEAOptionScores_Trans,$B48+MATCH(AK$7,Stages,0)-1,MATCH(AK$6,SEACats,0))-100)</f>
        <v/>
      </c>
      <c r="AL48" s="196" t="str" cm="1">
        <f t="array" ref="AL48">IF($B48="","",INDEX(SEAOptionScores_Trans,$B48+MATCH(AL$7,Stages,0)-1,MATCH(AK$6,SEACats,0))-100)</f>
        <v/>
      </c>
      <c r="AM48" s="197" t="str">
        <f t="shared" si="49"/>
        <v/>
      </c>
      <c r="AN48" s="196" t="str" cm="1">
        <f t="array" ref="AN48">IF($B48="","",INDEX(SEAOptionScores_Trans,$B48+MATCH(AN$7,Stages,0)-1,MATCH(AN$6,SEACats,0))-100)</f>
        <v/>
      </c>
      <c r="AO48" s="196" t="str" cm="1">
        <f t="array" ref="AO48">IF($B48="","",INDEX(SEAOptionScores_Trans,$B48+MATCH(AO$7,Stages,0)-1,MATCH(AN$6,SEACats,0))-100)</f>
        <v/>
      </c>
      <c r="AP48" s="197" t="str">
        <f t="shared" si="50"/>
        <v/>
      </c>
      <c r="AQ48" s="196" t="str" cm="1">
        <f t="array" ref="AQ48">IF($B48="","",INDEX(SEAOptionScores_Trans,$B48+MATCH(AQ$7,Stages,0)-1,MATCH(AQ$6,SEACats,0))-100)</f>
        <v/>
      </c>
      <c r="AR48" s="196" t="str" cm="1">
        <f t="array" ref="AR48">IF($B48="","",INDEX(SEAOptionScores_Trans,$B48+MATCH(AR$7,Stages,0)-1,MATCH(AQ$6,SEACats,0))-100)</f>
        <v/>
      </c>
      <c r="AS48" s="197" t="str">
        <f t="shared" si="51"/>
        <v/>
      </c>
      <c r="AT48" s="196" t="str" cm="1">
        <f t="array" ref="AT48">IF($B48="","",INDEX(SEAOptionScores_Trans,$B48+MATCH(AT$7,Stages,0)-1,MATCH(AT$6,SEACats,0))-100)</f>
        <v/>
      </c>
      <c r="AU48" s="196" t="str" cm="1">
        <f t="array" ref="AU48">IF($B48="","",INDEX(SEAOptionScores_Trans,$B48+MATCH(AU$7,Stages,0)-1,MATCH(AT$6,SEACats,0))-100)</f>
        <v/>
      </c>
      <c r="AV48" s="197" t="str">
        <f t="shared" si="52"/>
        <v/>
      </c>
      <c r="AW48" s="196" t="str" cm="1">
        <f t="array" ref="AW48">IF($B48="","",INDEX(SEAOptionScores_Trans,$B48+MATCH(AW$7,Stages,0)-1,MATCH(AW$6,SEACats,0))-100)</f>
        <v/>
      </c>
      <c r="AX48" s="196" t="str" cm="1">
        <f t="array" ref="AX48">IF($B48="","",INDEX(SEAOptionScores_Trans,$B48+MATCH(AX$7,Stages,0)-1,MATCH(AW$6,SEACats,0))-100)</f>
        <v/>
      </c>
      <c r="AY48" s="197" t="str">
        <f t="shared" si="53"/>
        <v/>
      </c>
      <c r="AZ48" s="196" t="str" cm="1">
        <f t="array" ref="AZ48">IF($B48="","",INDEX(SEAOptionScores_Trans,$B48+MATCH(AZ$7,Stages,0)-1,MATCH(AZ$6,SEACats,0))-100)</f>
        <v/>
      </c>
      <c r="BA48" s="196" t="str" cm="1">
        <f t="array" ref="BA48">IF($B48="","",INDEX(SEAOptionScores_Trans,$B48+MATCH(BA$7,Stages,0)-1,MATCH(AZ$6,SEACats,0))-100)</f>
        <v/>
      </c>
      <c r="BB48" s="197" t="str">
        <f t="shared" si="54"/>
        <v/>
      </c>
      <c r="BD48" s="156" t="str" cm="1">
        <f t="array" ref="BD48">INDEX(NegEffects_SEA,$A48,MATCH(BD$6,$D$6:$BB$6,0)+2)</f>
        <v/>
      </c>
      <c r="BE48" s="156" t="str" cm="1">
        <f t="array" ref="BE48">INDEX(NegEffects_SEA,$A48,MATCH(BE$6,$D$6:$BB$6,0)+2)</f>
        <v/>
      </c>
      <c r="BF48" s="156" t="str" cm="1">
        <f t="array" ref="BF48">INDEX(NegEffects_SEA,$A48,MATCH(BF$6,$D$6:$BB$6,0)+2)</f>
        <v/>
      </c>
      <c r="BG48" s="156" t="str" cm="1">
        <f t="array" ref="BG48">INDEX(NegEffects_SEA,$A48,MATCH(BG$6,$D$6:$BB$6,0)+2)</f>
        <v/>
      </c>
      <c r="BH48" s="156" t="str" cm="1">
        <f t="array" ref="BH48">INDEX(NegEffects_SEA,$A48,MATCH(BH$6,$D$6:$BB$6,0)+2)</f>
        <v/>
      </c>
      <c r="BI48" s="156" t="str" cm="1">
        <f t="array" ref="BI48">INDEX(NegEffects_SEA,$A48,MATCH(BI$6,$D$6:$BB$6,0)+2)</f>
        <v/>
      </c>
      <c r="BJ48" s="156" t="str" cm="1">
        <f t="array" ref="BJ48">INDEX(NegEffects_SEA,$A48,MATCH(BJ$6,$D$6:$BB$6,0)+2)</f>
        <v/>
      </c>
      <c r="BK48" s="156" t="str" cm="1">
        <f t="array" ref="BK48">INDEX(NegEffects_SEA,$A48,MATCH(BK$6,$D$6:$BB$6,0)+2)</f>
        <v/>
      </c>
      <c r="BL48" s="156" t="str" cm="1">
        <f t="array" ref="BL48">INDEX(NegEffects_SEA,$A48,MATCH(BL$6,$D$6:$BB$6,0)+2)</f>
        <v/>
      </c>
      <c r="BM48" s="156" t="str" cm="1">
        <f t="array" ref="BM48">INDEX(NegEffects_SEA,$A48,MATCH(BM$6,$D$6:$BB$6,0)+2)</f>
        <v/>
      </c>
      <c r="BN48" s="156" t="str" cm="1">
        <f t="array" ref="BN48">INDEX(NegEffects_SEA,$A48,MATCH(BN$6,$D$6:$BB$6,0)+2)</f>
        <v/>
      </c>
      <c r="BO48" s="156" t="str" cm="1">
        <f t="array" ref="BO48">INDEX(NegEffects_SEA,$A48,MATCH(BO$6,$D$6:$BB$6,0)+2)</f>
        <v/>
      </c>
      <c r="BP48" s="156" t="str" cm="1">
        <f t="array" ref="BP48">INDEX(NegEffects_SEA,$A48,MATCH(BP$6,$D$6:$BB$6,0)+2)</f>
        <v/>
      </c>
      <c r="BQ48" s="156" t="str" cm="1">
        <f t="array" ref="BQ48">INDEX(NegEffects_SEA,$A48,MATCH(BQ$6,$D$6:$BB$6,0)+2)</f>
        <v/>
      </c>
      <c r="BR48" s="156" t="str" cm="1">
        <f t="array" ref="BR48">INDEX(NegEffects_SEA,$A48,MATCH(BR$6,$D$6:$BB$6,0)+2)</f>
        <v/>
      </c>
      <c r="BS48" s="156" t="str" cm="1">
        <f t="array" ref="BS48">INDEX(NegEffects_SEA,$A48,MATCH(BS$6,$D$6:$BB$6,0)+2)</f>
        <v/>
      </c>
      <c r="BT48" s="156" t="str" cm="1">
        <f t="array" ref="BT48">INDEX(NegEffects_SEA,$A48,MATCH(BT$6,$D$6:$BB$6,0)+2)</f>
        <v/>
      </c>
      <c r="BV48" s="194" t="str">
        <f t="shared" ref="BV48:BY67" si="72">IF($B48="","",SUMPRODUCT(INDEX(NegEffects_SEA_Combined,$A48,0),INDEX(WRWMetricWeights_SEA,MATCH(BV$6,WRWMetrics_SEA,0),)))</f>
        <v/>
      </c>
      <c r="BW48" s="194" t="str">
        <f t="shared" si="72"/>
        <v/>
      </c>
      <c r="BX48" s="194" t="str">
        <f t="shared" si="72"/>
        <v/>
      </c>
      <c r="BY48" s="194" t="str">
        <f t="shared" si="72"/>
        <v/>
      </c>
      <c r="CA48" s="196" t="str" cm="1">
        <f t="array" ref="CA48">IF($B48="","",INDEX(SEAOptionScores_Trans,$B48+MATCH(CA$7,Stages,0)-1,MATCH(CA$6,SEACats,0)))</f>
        <v/>
      </c>
      <c r="CB48" s="196" t="str" cm="1">
        <f t="array" ref="CB48">IF($B48="","",INDEX(SEAOptionScores_Trans,$B48+MATCH(CB$7,Stages,0)-1,MATCH(CA$6,SEACats,0)))</f>
        <v/>
      </c>
      <c r="CC48" s="197" t="str">
        <f t="shared" si="55"/>
        <v/>
      </c>
      <c r="CD48" s="196" t="str" cm="1">
        <f t="array" ref="CD48">IF($B48="","",INDEX(SEAOptionScores_Trans,$B48+MATCH(CD$7,Stages,0)-1,MATCH(CD$6,SEACats,0)))</f>
        <v/>
      </c>
      <c r="CE48" s="196" t="str" cm="1">
        <f t="array" ref="CE48">IF($B48="","",INDEX(SEAOptionScores_Trans,$B48+MATCH(CE$7,Stages,0)-1,MATCH(CD$6,SEACats,0)))</f>
        <v/>
      </c>
      <c r="CF48" s="197" t="str">
        <f t="shared" si="56"/>
        <v/>
      </c>
      <c r="CG48" s="196" t="str" cm="1">
        <f t="array" ref="CG48">IF($B48="","",INDEX(SEAOptionScores_Trans,$B48+MATCH(CG$7,Stages,0)-1,MATCH(CG$6,SEACats,0)))</f>
        <v/>
      </c>
      <c r="CH48" s="196" t="str" cm="1">
        <f t="array" ref="CH48">IF($B48="","",INDEX(SEAOptionScores_Trans,$B48+MATCH(CH$7,Stages,0)-1,MATCH(CG$6,SEACats,0)))</f>
        <v/>
      </c>
      <c r="CI48" s="197" t="str">
        <f t="shared" si="57"/>
        <v/>
      </c>
      <c r="CJ48" s="196" t="str" cm="1">
        <f t="array" ref="CJ48">IF($B48="","",INDEX(SEAOptionScores_Trans,$B48+MATCH(CJ$7,Stages,0)-1,MATCH(CJ$6,SEACats,0)))</f>
        <v/>
      </c>
      <c r="CK48" s="196" t="str" cm="1">
        <f t="array" ref="CK48">IF($B48="","",INDEX(SEAOptionScores_Trans,$B48+MATCH(CK$7,Stages,0)-1,MATCH(CJ$6,SEACats,0)))</f>
        <v/>
      </c>
      <c r="CL48" s="197" t="str">
        <f t="shared" si="58"/>
        <v/>
      </c>
      <c r="CM48" s="196" t="str" cm="1">
        <f t="array" ref="CM48">IF($B48="","",INDEX(SEAOptionScores_Trans,$B48+MATCH(CM$7,Stages,0)-1,MATCH(CM$6,SEACats,0)))</f>
        <v/>
      </c>
      <c r="CN48" s="196" t="str" cm="1">
        <f t="array" ref="CN48">IF($B48="","",INDEX(SEAOptionScores_Trans,$B48+MATCH(CN$7,Stages,0)-1,MATCH(CM$6,SEACats,0)))</f>
        <v/>
      </c>
      <c r="CO48" s="197" t="str">
        <f t="shared" si="59"/>
        <v/>
      </c>
      <c r="CP48" s="196" t="str" cm="1">
        <f t="array" ref="CP48">IF($B48="","",INDEX(SEAOptionScores_Trans,$B48+MATCH(CP$7,Stages,0)-1,MATCH(CP$6,SEACats,0)))</f>
        <v/>
      </c>
      <c r="CQ48" s="196" t="str" cm="1">
        <f t="array" ref="CQ48">IF($B48="","",INDEX(SEAOptionScores_Trans,$B48+MATCH(CQ$7,Stages,0)-1,MATCH(CP$6,SEACats,0)))</f>
        <v/>
      </c>
      <c r="CR48" s="197" t="str">
        <f t="shared" si="60"/>
        <v/>
      </c>
      <c r="CS48" s="196" t="str" cm="1">
        <f t="array" ref="CS48">IF($B48="","",INDEX(SEAOptionScores_Trans,$B48+MATCH(CS$7,Stages,0)-1,MATCH(CS$6,SEACats,0)))</f>
        <v/>
      </c>
      <c r="CT48" s="196" t="str" cm="1">
        <f t="array" ref="CT48">IF($B48="","",INDEX(SEAOptionScores_Trans,$B48+MATCH(CT$7,Stages,0)-1,MATCH(CS$6,SEACats,0)))</f>
        <v/>
      </c>
      <c r="CU48" s="197" t="str">
        <f t="shared" si="61"/>
        <v/>
      </c>
      <c r="CV48" s="196" t="str" cm="1">
        <f t="array" ref="CV48">IF($B48="","",INDEX(SEAOptionScores_Trans,$B48+MATCH(CV$7,Stages,0)-1,MATCH(CV$6,SEACats,0)))</f>
        <v/>
      </c>
      <c r="CW48" s="196" t="str" cm="1">
        <f t="array" ref="CW48">IF($B48="","",INDEX(SEAOptionScores_Trans,$B48+MATCH(CW$7,Stages,0)-1,MATCH(CV$6,SEACats,0)))</f>
        <v/>
      </c>
      <c r="CX48" s="197" t="str">
        <f t="shared" si="62"/>
        <v/>
      </c>
      <c r="CY48" s="196" t="str" cm="1">
        <f t="array" ref="CY48">IF($B48="","",INDEX(SEAOptionScores_Trans,$B48+MATCH(CY$7,Stages,0)-1,MATCH(CY$6,SEACats,0)))</f>
        <v/>
      </c>
      <c r="CZ48" s="196" t="str" cm="1">
        <f t="array" ref="CZ48">IF($B48="","",INDEX(SEAOptionScores_Trans,$B48+MATCH(CZ$7,Stages,0)-1,MATCH(CY$6,SEACats,0)))</f>
        <v/>
      </c>
      <c r="DA48" s="197" t="str">
        <f t="shared" si="63"/>
        <v/>
      </c>
      <c r="DB48" s="196" t="str" cm="1">
        <f t="array" ref="DB48">IF($B48="","",INDEX(SEAOptionScores_Trans,$B48+MATCH(DB$7,Stages,0)-1,MATCH(DB$6,SEACats,0)))</f>
        <v/>
      </c>
      <c r="DC48" s="196" t="str" cm="1">
        <f t="array" ref="DC48">IF($B48="","",INDEX(SEAOptionScores_Trans,$B48+MATCH(DC$7,Stages,0)-1,MATCH(DB$6,SEACats,0)))</f>
        <v/>
      </c>
      <c r="DD48" s="197" t="str">
        <f t="shared" si="64"/>
        <v/>
      </c>
      <c r="DE48" s="196" t="str" cm="1">
        <f t="array" ref="DE48">IF($B48="","",INDEX(SEAOptionScores_Trans,$B48+MATCH(DE$7,Stages,0)-1,MATCH(DE$6,SEACats,0)))</f>
        <v/>
      </c>
      <c r="DF48" s="196" t="str" cm="1">
        <f t="array" ref="DF48">IF($B48="","",INDEX(SEAOptionScores_Trans,$B48+MATCH(DF$7,Stages,0)-1,MATCH(DE$6,SEACats,0)))</f>
        <v/>
      </c>
      <c r="DG48" s="197" t="str">
        <f t="shared" si="65"/>
        <v/>
      </c>
      <c r="DH48" s="196" t="str" cm="1">
        <f t="array" ref="DH48">IF($B48="","",INDEX(SEAOptionScores_Trans,$B48+MATCH(DH$7,Stages,0)-1,MATCH(DH$6,SEACats,0)))</f>
        <v/>
      </c>
      <c r="DI48" s="196" t="str" cm="1">
        <f t="array" ref="DI48">IF($B48="","",INDEX(SEAOptionScores_Trans,$B48+MATCH(DI$7,Stages,0)-1,MATCH(DH$6,SEACats,0)))</f>
        <v/>
      </c>
      <c r="DJ48" s="197" t="str">
        <f t="shared" si="66"/>
        <v/>
      </c>
      <c r="DK48" s="196" t="str" cm="1">
        <f t="array" ref="DK48">IF($B48="","",INDEX(SEAOptionScores_Trans,$B48+MATCH(DK$7,Stages,0)-1,MATCH(DK$6,SEACats,0)))</f>
        <v/>
      </c>
      <c r="DL48" s="196" t="str" cm="1">
        <f t="array" ref="DL48">IF($B48="","",INDEX(SEAOptionScores_Trans,$B48+MATCH(DL$7,Stages,0)-1,MATCH(DK$6,SEACats,0)))</f>
        <v/>
      </c>
      <c r="DM48" s="197" t="str">
        <f t="shared" si="67"/>
        <v/>
      </c>
      <c r="DN48" s="196" t="str" cm="1">
        <f t="array" ref="DN48">IF($B48="","",INDEX(SEAOptionScores_Trans,$B48+MATCH(DN$7,Stages,0)-1,MATCH(DN$6,SEACats,0)))</f>
        <v/>
      </c>
      <c r="DO48" s="196" t="str" cm="1">
        <f t="array" ref="DO48">IF($B48="","",INDEX(SEAOptionScores_Trans,$B48+MATCH(DO$7,Stages,0)-1,MATCH(DN$6,SEACats,0)))</f>
        <v/>
      </c>
      <c r="DP48" s="197" t="str">
        <f t="shared" si="68"/>
        <v/>
      </c>
      <c r="DQ48" s="196" t="str" cm="1">
        <f t="array" ref="DQ48">IF($B48="","",INDEX(SEAOptionScores_Trans,$B48+MATCH(DQ$7,Stages,0)-1,MATCH(DQ$6,SEACats,0)))</f>
        <v/>
      </c>
      <c r="DR48" s="196" t="str" cm="1">
        <f t="array" ref="DR48">IF($B48="","",INDEX(SEAOptionScores_Trans,$B48+MATCH(DR$7,Stages,0)-1,MATCH(DQ$6,SEACats,0)))</f>
        <v/>
      </c>
      <c r="DS48" s="197" t="str">
        <f t="shared" si="69"/>
        <v/>
      </c>
      <c r="DT48" s="196" t="str" cm="1">
        <f t="array" ref="DT48">IF($B48="","",INDEX(SEAOptionScores_Trans,$B48+MATCH(DT$7,Stages,0)-1,MATCH(DT$6,SEACats,0)))</f>
        <v/>
      </c>
      <c r="DU48" s="196" t="str" cm="1">
        <f t="array" ref="DU48">IF($B48="","",INDEX(SEAOptionScores_Trans,$B48+MATCH(DU$7,Stages,0)-1,MATCH(DT$6,SEACats,0)))</f>
        <v/>
      </c>
      <c r="DV48" s="197" t="str">
        <f t="shared" si="70"/>
        <v/>
      </c>
      <c r="DW48" s="196" t="str" cm="1">
        <f t="array" ref="DW48">IF($B48="","",INDEX(SEAOptionScores_Trans,$B48+MATCH(DW$7,Stages,0)-1,MATCH(DW$6,SEACats,0)))</f>
        <v/>
      </c>
      <c r="DX48" s="196" t="str" cm="1">
        <f t="array" ref="DX48">IF($B48="","",INDEX(SEAOptionScores_Trans,$B48+MATCH(DX$7,Stages,0)-1,MATCH(DW$6,SEACats,0)))</f>
        <v/>
      </c>
      <c r="DY48" s="197" t="str">
        <f t="shared" si="71"/>
        <v/>
      </c>
      <c r="EA48" s="156" t="str" cm="1">
        <f t="array" ref="EA48">INDEX(PosEffects_SEA,$A48,MATCH(EA$6,$D$6:$BB$6,0)+2)</f>
        <v/>
      </c>
      <c r="EB48" s="156" t="str" cm="1">
        <f t="array" ref="EB48">INDEX(PosEffects_SEA,$A48,MATCH(EB$6,$D$6:$BB$6,0)+2)</f>
        <v/>
      </c>
      <c r="EC48" s="156" t="str" cm="1">
        <f t="array" ref="EC48">INDEX(PosEffects_SEA,$A48,MATCH(EC$6,$D$6:$BB$6,0)+2)</f>
        <v/>
      </c>
      <c r="ED48" s="156" t="str" cm="1">
        <f t="array" ref="ED48">INDEX(PosEffects_SEA,$A48,MATCH(ED$6,$D$6:$BB$6,0)+2)</f>
        <v/>
      </c>
      <c r="EE48" s="156" t="str" cm="1">
        <f t="array" ref="EE48">INDEX(PosEffects_SEA,$A48,MATCH(EE$6,$D$6:$BB$6,0)+2)</f>
        <v/>
      </c>
      <c r="EF48" s="156" t="str" cm="1">
        <f t="array" ref="EF48">INDEX(PosEffects_SEA,$A48,MATCH(EF$6,$D$6:$BB$6,0)+2)</f>
        <v/>
      </c>
      <c r="EG48" s="156" t="str" cm="1">
        <f t="array" ref="EG48">INDEX(PosEffects_SEA,$A48,MATCH(EG$6,$D$6:$BB$6,0)+2)</f>
        <v/>
      </c>
      <c r="EH48" s="156" t="str" cm="1">
        <f t="array" ref="EH48">INDEX(PosEffects_SEA,$A48,MATCH(EH$6,$D$6:$BB$6,0)+2)</f>
        <v/>
      </c>
      <c r="EI48" s="156" t="str" cm="1">
        <f t="array" ref="EI48">INDEX(PosEffects_SEA,$A48,MATCH(EI$6,$D$6:$BB$6,0)+2)</f>
        <v/>
      </c>
      <c r="EJ48" s="156" t="str" cm="1">
        <f t="array" ref="EJ48">INDEX(PosEffects_SEA,$A48,MATCH(EJ$6,$D$6:$BB$6,0)+2)</f>
        <v/>
      </c>
      <c r="EK48" s="156" t="str" cm="1">
        <f t="array" ref="EK48">INDEX(PosEffects_SEA,$A48,MATCH(EK$6,$D$6:$BB$6,0)+2)</f>
        <v/>
      </c>
      <c r="EL48" s="156" t="str" cm="1">
        <f t="array" ref="EL48">INDEX(PosEffects_SEA,$A48,MATCH(EL$6,$D$6:$BB$6,0)+2)</f>
        <v/>
      </c>
      <c r="EM48" s="156" t="str" cm="1">
        <f t="array" ref="EM48">INDEX(PosEffects_SEA,$A48,MATCH(EM$6,$D$6:$BB$6,0)+2)</f>
        <v/>
      </c>
      <c r="EN48" s="156" t="str" cm="1">
        <f t="array" ref="EN48">INDEX(PosEffects_SEA,$A48,MATCH(EN$6,$D$6:$BB$6,0)+2)</f>
        <v/>
      </c>
      <c r="EO48" s="156" t="str" cm="1">
        <f t="array" ref="EO48">INDEX(PosEffects_SEA,$A48,MATCH(EO$6,$D$6:$BB$6,0)+2)</f>
        <v/>
      </c>
      <c r="EP48" s="156" t="str" cm="1">
        <f t="array" ref="EP48">INDEX(PosEffects_SEA,$A48,MATCH(EP$6,$D$6:$BB$6,0)+2)</f>
        <v/>
      </c>
      <c r="EQ48" s="156" t="str" cm="1">
        <f t="array" ref="EQ48">INDEX(PosEffects_SEA,$A48,MATCH(EQ$6,$D$6:$BB$6,0)+2)</f>
        <v/>
      </c>
      <c r="ES48" s="194" t="str">
        <f t="shared" ref="ES48:EV67" si="73">IF($B48="","",SUMPRODUCT(INDEX(PosEffects_SEA_Combined,$A48,0),INDEX(WRWMetricWeights_SEA,MATCH(ES$6,WRWMetrics_SEA,0),)))</f>
        <v/>
      </c>
      <c r="ET48" s="194" t="str">
        <f t="shared" si="73"/>
        <v/>
      </c>
      <c r="EU48" s="194" t="str">
        <f t="shared" si="73"/>
        <v/>
      </c>
      <c r="EV48" s="194" t="str">
        <f t="shared" si="73"/>
        <v/>
      </c>
    </row>
    <row r="49" spans="1:152" x14ac:dyDescent="0.25">
      <c r="A49" s="68">
        <v>42</v>
      </c>
      <c r="B49" s="271" t="str" cm="1">
        <f t="array" ref="B49">IF(A49&gt;NOptions_SEA,"",4*(A49-1)+1)</f>
        <v/>
      </c>
      <c r="C49" s="249" t="str" cm="1">
        <f t="array" ref="C49">IF($B49="","",INDEX(Options_SEA,$B49))</f>
        <v/>
      </c>
      <c r="D49" s="196" t="str" cm="1">
        <f t="array" ref="D49">IF($B49="","",INDEX(SEAOptionScores_Trans,$B49+MATCH(D$7,Stages,0)-1,MATCH(D$6,SEACats,0))-100)</f>
        <v/>
      </c>
      <c r="E49" s="196" t="str" cm="1">
        <f t="array" ref="E49">IF($B49="","",INDEX(SEAOptionScores_Trans,$B49+MATCH(E$7,Stages,0)-1,MATCH(D$6,SEACats,0))-100)</f>
        <v/>
      </c>
      <c r="F49" s="197" t="str">
        <f t="shared" si="38"/>
        <v/>
      </c>
      <c r="G49" s="196" t="str" cm="1">
        <f t="array" ref="G49">IF($B49="","",INDEX(SEAOptionScores_Trans,$B49+MATCH(G$7,Stages,0)-1,MATCH(G$6,SEACats,0))-100)</f>
        <v/>
      </c>
      <c r="H49" s="196" t="str" cm="1">
        <f t="array" ref="H49">IF($B49="","",INDEX(SEAOptionScores_Trans,$B49+MATCH(H$7,Stages,0)-1,MATCH(G$6,SEACats,0))-100)</f>
        <v/>
      </c>
      <c r="I49" s="197" t="str">
        <f t="shared" si="39"/>
        <v/>
      </c>
      <c r="J49" s="196" t="str" cm="1">
        <f t="array" ref="J49">IF($B49="","",INDEX(SEAOptionScores_Trans,$B49+MATCH(J$7,Stages,0)-1,MATCH(J$6,SEACats,0))-100)</f>
        <v/>
      </c>
      <c r="K49" s="196" t="str" cm="1">
        <f t="array" ref="K49">IF($B49="","",INDEX(SEAOptionScores_Trans,$B49+MATCH(K$7,Stages,0)-1,MATCH(J$6,SEACats,0))-100)</f>
        <v/>
      </c>
      <c r="L49" s="197" t="str">
        <f t="shared" si="40"/>
        <v/>
      </c>
      <c r="M49" s="196" t="str" cm="1">
        <f t="array" ref="M49">IF($B49="","",INDEX(SEAOptionScores_Trans,$B49+MATCH(M$7,Stages,0)-1,MATCH(M$6,SEACats,0))-100)</f>
        <v/>
      </c>
      <c r="N49" s="196" t="str" cm="1">
        <f t="array" ref="N49">IF($B49="","",INDEX(SEAOptionScores_Trans,$B49+MATCH(N$7,Stages,0)-1,MATCH(M$6,SEACats,0))-100)</f>
        <v/>
      </c>
      <c r="O49" s="197" t="str">
        <f t="shared" si="41"/>
        <v/>
      </c>
      <c r="P49" s="196" t="str" cm="1">
        <f t="array" ref="P49">IF($B49="","",INDEX(SEAOptionScores_Trans,$B49+MATCH(P$7,Stages,0)-1,MATCH(P$6,SEACats,0))-100)</f>
        <v/>
      </c>
      <c r="Q49" s="196" t="str" cm="1">
        <f t="array" ref="Q49">IF($B49="","",INDEX(SEAOptionScores_Trans,$B49+MATCH(Q$7,Stages,0)-1,MATCH(P$6,SEACats,0))-100)</f>
        <v/>
      </c>
      <c r="R49" s="197" t="str">
        <f t="shared" si="42"/>
        <v/>
      </c>
      <c r="S49" s="196" t="str" cm="1">
        <f t="array" ref="S49">IF($B49="","",INDEX(SEAOptionScores_Trans,$B49+MATCH(S$7,Stages,0)-1,MATCH(S$6,SEACats,0))-100)</f>
        <v/>
      </c>
      <c r="T49" s="196" t="str" cm="1">
        <f t="array" ref="T49">IF($B49="","",INDEX(SEAOptionScores_Trans,$B49+MATCH(T$7,Stages,0)-1,MATCH(S$6,SEACats,0))-100)</f>
        <v/>
      </c>
      <c r="U49" s="197" t="str">
        <f t="shared" si="43"/>
        <v/>
      </c>
      <c r="V49" s="196" t="str" cm="1">
        <f t="array" ref="V49">IF($B49="","",INDEX(SEAOptionScores_Trans,$B49+MATCH(V$7,Stages,0)-1,MATCH(V$6,SEACats,0))-100)</f>
        <v/>
      </c>
      <c r="W49" s="196" t="str" cm="1">
        <f t="array" ref="W49">IF($B49="","",INDEX(SEAOptionScores_Trans,$B49+MATCH(W$7,Stages,0)-1,MATCH(V$6,SEACats,0))-100)</f>
        <v/>
      </c>
      <c r="X49" s="197" t="str">
        <f t="shared" si="44"/>
        <v/>
      </c>
      <c r="Y49" s="196" t="str" cm="1">
        <f t="array" ref="Y49">IF($B49="","",INDEX(SEAOptionScores_Trans,$B49+MATCH(Y$7,Stages,0)-1,MATCH(Y$6,SEACats,0))-100)</f>
        <v/>
      </c>
      <c r="Z49" s="196" t="str" cm="1">
        <f t="array" ref="Z49">IF($B49="","",INDEX(SEAOptionScores_Trans,$B49+MATCH(Z$7,Stages,0)-1,MATCH(Y$6,SEACats,0))-100)</f>
        <v/>
      </c>
      <c r="AA49" s="197" t="str">
        <f t="shared" si="45"/>
        <v/>
      </c>
      <c r="AB49" s="196" t="str" cm="1">
        <f t="array" ref="AB49">IF($B49="","",INDEX(SEAOptionScores_Trans,$B49+MATCH(AB$7,Stages,0)-1,MATCH(AB$6,SEACats,0))-100)</f>
        <v/>
      </c>
      <c r="AC49" s="196" t="str" cm="1">
        <f t="array" ref="AC49">IF($B49="","",INDEX(SEAOptionScores_Trans,$B49+MATCH(AC$7,Stages,0)-1,MATCH(AB$6,SEACats,0))-100)</f>
        <v/>
      </c>
      <c r="AD49" s="197" t="str">
        <f t="shared" si="46"/>
        <v/>
      </c>
      <c r="AE49" s="196" t="str" cm="1">
        <f t="array" ref="AE49">IF($B49="","",INDEX(SEAOptionScores_Trans,$B49+MATCH(AE$7,Stages,0)-1,MATCH(AE$6,SEACats,0))-100)</f>
        <v/>
      </c>
      <c r="AF49" s="196" t="str" cm="1">
        <f t="array" ref="AF49">IF($B49="","",INDEX(SEAOptionScores_Trans,$B49+MATCH(AF$7,Stages,0)-1,MATCH(AE$6,SEACats,0))-100)</f>
        <v/>
      </c>
      <c r="AG49" s="197" t="str">
        <f t="shared" si="47"/>
        <v/>
      </c>
      <c r="AH49" s="196" t="str" cm="1">
        <f t="array" ref="AH49">IF($B49="","",INDEX(SEAOptionScores_Trans,$B49+MATCH(AH$7,Stages,0)-1,MATCH(AH$6,SEACats,0))-100)</f>
        <v/>
      </c>
      <c r="AI49" s="196" t="str" cm="1">
        <f t="array" ref="AI49">IF($B49="","",INDEX(SEAOptionScores_Trans,$B49+MATCH(AI$7,Stages,0)-1,MATCH(AH$6,SEACats,0))-100)</f>
        <v/>
      </c>
      <c r="AJ49" s="197" t="str">
        <f t="shared" si="48"/>
        <v/>
      </c>
      <c r="AK49" s="196" t="str" cm="1">
        <f t="array" ref="AK49">IF($B49="","",INDEX(SEAOptionScores_Trans,$B49+MATCH(AK$7,Stages,0)-1,MATCH(AK$6,SEACats,0))-100)</f>
        <v/>
      </c>
      <c r="AL49" s="196" t="str" cm="1">
        <f t="array" ref="AL49">IF($B49="","",INDEX(SEAOptionScores_Trans,$B49+MATCH(AL$7,Stages,0)-1,MATCH(AK$6,SEACats,0))-100)</f>
        <v/>
      </c>
      <c r="AM49" s="197" t="str">
        <f t="shared" si="49"/>
        <v/>
      </c>
      <c r="AN49" s="196" t="str" cm="1">
        <f t="array" ref="AN49">IF($B49="","",INDEX(SEAOptionScores_Trans,$B49+MATCH(AN$7,Stages,0)-1,MATCH(AN$6,SEACats,0))-100)</f>
        <v/>
      </c>
      <c r="AO49" s="196" t="str" cm="1">
        <f t="array" ref="AO49">IF($B49="","",INDEX(SEAOptionScores_Trans,$B49+MATCH(AO$7,Stages,0)-1,MATCH(AN$6,SEACats,0))-100)</f>
        <v/>
      </c>
      <c r="AP49" s="197" t="str">
        <f t="shared" si="50"/>
        <v/>
      </c>
      <c r="AQ49" s="196" t="str" cm="1">
        <f t="array" ref="AQ49">IF($B49="","",INDEX(SEAOptionScores_Trans,$B49+MATCH(AQ$7,Stages,0)-1,MATCH(AQ$6,SEACats,0))-100)</f>
        <v/>
      </c>
      <c r="AR49" s="196" t="str" cm="1">
        <f t="array" ref="AR49">IF($B49="","",INDEX(SEAOptionScores_Trans,$B49+MATCH(AR$7,Stages,0)-1,MATCH(AQ$6,SEACats,0))-100)</f>
        <v/>
      </c>
      <c r="AS49" s="197" t="str">
        <f t="shared" si="51"/>
        <v/>
      </c>
      <c r="AT49" s="196" t="str" cm="1">
        <f t="array" ref="AT49">IF($B49="","",INDEX(SEAOptionScores_Trans,$B49+MATCH(AT$7,Stages,0)-1,MATCH(AT$6,SEACats,0))-100)</f>
        <v/>
      </c>
      <c r="AU49" s="196" t="str" cm="1">
        <f t="array" ref="AU49">IF($B49="","",INDEX(SEAOptionScores_Trans,$B49+MATCH(AU$7,Stages,0)-1,MATCH(AT$6,SEACats,0))-100)</f>
        <v/>
      </c>
      <c r="AV49" s="197" t="str">
        <f t="shared" si="52"/>
        <v/>
      </c>
      <c r="AW49" s="196" t="str" cm="1">
        <f t="array" ref="AW49">IF($B49="","",INDEX(SEAOptionScores_Trans,$B49+MATCH(AW$7,Stages,0)-1,MATCH(AW$6,SEACats,0))-100)</f>
        <v/>
      </c>
      <c r="AX49" s="196" t="str" cm="1">
        <f t="array" ref="AX49">IF($B49="","",INDEX(SEAOptionScores_Trans,$B49+MATCH(AX$7,Stages,0)-1,MATCH(AW$6,SEACats,0))-100)</f>
        <v/>
      </c>
      <c r="AY49" s="197" t="str">
        <f t="shared" si="53"/>
        <v/>
      </c>
      <c r="AZ49" s="196" t="str" cm="1">
        <f t="array" ref="AZ49">IF($B49="","",INDEX(SEAOptionScores_Trans,$B49+MATCH(AZ$7,Stages,0)-1,MATCH(AZ$6,SEACats,0))-100)</f>
        <v/>
      </c>
      <c r="BA49" s="196" t="str" cm="1">
        <f t="array" ref="BA49">IF($B49="","",INDEX(SEAOptionScores_Trans,$B49+MATCH(BA$7,Stages,0)-1,MATCH(AZ$6,SEACats,0))-100)</f>
        <v/>
      </c>
      <c r="BB49" s="197" t="str">
        <f t="shared" si="54"/>
        <v/>
      </c>
      <c r="BD49" s="156" t="str" cm="1">
        <f t="array" ref="BD49">INDEX(NegEffects_SEA,$A49,MATCH(BD$6,$D$6:$BB$6,0)+2)</f>
        <v/>
      </c>
      <c r="BE49" s="156" t="str" cm="1">
        <f t="array" ref="BE49">INDEX(NegEffects_SEA,$A49,MATCH(BE$6,$D$6:$BB$6,0)+2)</f>
        <v/>
      </c>
      <c r="BF49" s="156" t="str" cm="1">
        <f t="array" ref="BF49">INDEX(NegEffects_SEA,$A49,MATCH(BF$6,$D$6:$BB$6,0)+2)</f>
        <v/>
      </c>
      <c r="BG49" s="156" t="str" cm="1">
        <f t="array" ref="BG49">INDEX(NegEffects_SEA,$A49,MATCH(BG$6,$D$6:$BB$6,0)+2)</f>
        <v/>
      </c>
      <c r="BH49" s="156" t="str" cm="1">
        <f t="array" ref="BH49">INDEX(NegEffects_SEA,$A49,MATCH(BH$6,$D$6:$BB$6,0)+2)</f>
        <v/>
      </c>
      <c r="BI49" s="156" t="str" cm="1">
        <f t="array" ref="BI49">INDEX(NegEffects_SEA,$A49,MATCH(BI$6,$D$6:$BB$6,0)+2)</f>
        <v/>
      </c>
      <c r="BJ49" s="156" t="str" cm="1">
        <f t="array" ref="BJ49">INDEX(NegEffects_SEA,$A49,MATCH(BJ$6,$D$6:$BB$6,0)+2)</f>
        <v/>
      </c>
      <c r="BK49" s="156" t="str" cm="1">
        <f t="array" ref="BK49">INDEX(NegEffects_SEA,$A49,MATCH(BK$6,$D$6:$BB$6,0)+2)</f>
        <v/>
      </c>
      <c r="BL49" s="156" t="str" cm="1">
        <f t="array" ref="BL49">INDEX(NegEffects_SEA,$A49,MATCH(BL$6,$D$6:$BB$6,0)+2)</f>
        <v/>
      </c>
      <c r="BM49" s="156" t="str" cm="1">
        <f t="array" ref="BM49">INDEX(NegEffects_SEA,$A49,MATCH(BM$6,$D$6:$BB$6,0)+2)</f>
        <v/>
      </c>
      <c r="BN49" s="156" t="str" cm="1">
        <f t="array" ref="BN49">INDEX(NegEffects_SEA,$A49,MATCH(BN$6,$D$6:$BB$6,0)+2)</f>
        <v/>
      </c>
      <c r="BO49" s="156" t="str" cm="1">
        <f t="array" ref="BO49">INDEX(NegEffects_SEA,$A49,MATCH(BO$6,$D$6:$BB$6,0)+2)</f>
        <v/>
      </c>
      <c r="BP49" s="156" t="str" cm="1">
        <f t="array" ref="BP49">INDEX(NegEffects_SEA,$A49,MATCH(BP$6,$D$6:$BB$6,0)+2)</f>
        <v/>
      </c>
      <c r="BQ49" s="156" t="str" cm="1">
        <f t="array" ref="BQ49">INDEX(NegEffects_SEA,$A49,MATCH(BQ$6,$D$6:$BB$6,0)+2)</f>
        <v/>
      </c>
      <c r="BR49" s="156" t="str" cm="1">
        <f t="array" ref="BR49">INDEX(NegEffects_SEA,$A49,MATCH(BR$6,$D$6:$BB$6,0)+2)</f>
        <v/>
      </c>
      <c r="BS49" s="156" t="str" cm="1">
        <f t="array" ref="BS49">INDEX(NegEffects_SEA,$A49,MATCH(BS$6,$D$6:$BB$6,0)+2)</f>
        <v/>
      </c>
      <c r="BT49" s="156" t="str" cm="1">
        <f t="array" ref="BT49">INDEX(NegEffects_SEA,$A49,MATCH(BT$6,$D$6:$BB$6,0)+2)</f>
        <v/>
      </c>
      <c r="BV49" s="194" t="str">
        <f t="shared" si="72"/>
        <v/>
      </c>
      <c r="BW49" s="194" t="str">
        <f t="shared" si="72"/>
        <v/>
      </c>
      <c r="BX49" s="194" t="str">
        <f t="shared" si="72"/>
        <v/>
      </c>
      <c r="BY49" s="194" t="str">
        <f t="shared" si="72"/>
        <v/>
      </c>
      <c r="CA49" s="196" t="str" cm="1">
        <f t="array" ref="CA49">IF($B49="","",INDEX(SEAOptionScores_Trans,$B49+MATCH(CA$7,Stages,0)-1,MATCH(CA$6,SEACats,0)))</f>
        <v/>
      </c>
      <c r="CB49" s="196" t="str" cm="1">
        <f t="array" ref="CB49">IF($B49="","",INDEX(SEAOptionScores_Trans,$B49+MATCH(CB$7,Stages,0)-1,MATCH(CA$6,SEACats,0)))</f>
        <v/>
      </c>
      <c r="CC49" s="197" t="str">
        <f t="shared" si="55"/>
        <v/>
      </c>
      <c r="CD49" s="196" t="str" cm="1">
        <f t="array" ref="CD49">IF($B49="","",INDEX(SEAOptionScores_Trans,$B49+MATCH(CD$7,Stages,0)-1,MATCH(CD$6,SEACats,0)))</f>
        <v/>
      </c>
      <c r="CE49" s="196" t="str" cm="1">
        <f t="array" ref="CE49">IF($B49="","",INDEX(SEAOptionScores_Trans,$B49+MATCH(CE$7,Stages,0)-1,MATCH(CD$6,SEACats,0)))</f>
        <v/>
      </c>
      <c r="CF49" s="197" t="str">
        <f t="shared" si="56"/>
        <v/>
      </c>
      <c r="CG49" s="196" t="str" cm="1">
        <f t="array" ref="CG49">IF($B49="","",INDEX(SEAOptionScores_Trans,$B49+MATCH(CG$7,Stages,0)-1,MATCH(CG$6,SEACats,0)))</f>
        <v/>
      </c>
      <c r="CH49" s="196" t="str" cm="1">
        <f t="array" ref="CH49">IF($B49="","",INDEX(SEAOptionScores_Trans,$B49+MATCH(CH$7,Stages,0)-1,MATCH(CG$6,SEACats,0)))</f>
        <v/>
      </c>
      <c r="CI49" s="197" t="str">
        <f t="shared" si="57"/>
        <v/>
      </c>
      <c r="CJ49" s="196" t="str" cm="1">
        <f t="array" ref="CJ49">IF($B49="","",INDEX(SEAOptionScores_Trans,$B49+MATCH(CJ$7,Stages,0)-1,MATCH(CJ$6,SEACats,0)))</f>
        <v/>
      </c>
      <c r="CK49" s="196" t="str" cm="1">
        <f t="array" ref="CK49">IF($B49="","",INDEX(SEAOptionScores_Trans,$B49+MATCH(CK$7,Stages,0)-1,MATCH(CJ$6,SEACats,0)))</f>
        <v/>
      </c>
      <c r="CL49" s="197" t="str">
        <f t="shared" si="58"/>
        <v/>
      </c>
      <c r="CM49" s="196" t="str" cm="1">
        <f t="array" ref="CM49">IF($B49="","",INDEX(SEAOptionScores_Trans,$B49+MATCH(CM$7,Stages,0)-1,MATCH(CM$6,SEACats,0)))</f>
        <v/>
      </c>
      <c r="CN49" s="196" t="str" cm="1">
        <f t="array" ref="CN49">IF($B49="","",INDEX(SEAOptionScores_Trans,$B49+MATCH(CN$7,Stages,0)-1,MATCH(CM$6,SEACats,0)))</f>
        <v/>
      </c>
      <c r="CO49" s="197" t="str">
        <f t="shared" si="59"/>
        <v/>
      </c>
      <c r="CP49" s="196" t="str" cm="1">
        <f t="array" ref="CP49">IF($B49="","",INDEX(SEAOptionScores_Trans,$B49+MATCH(CP$7,Stages,0)-1,MATCH(CP$6,SEACats,0)))</f>
        <v/>
      </c>
      <c r="CQ49" s="196" t="str" cm="1">
        <f t="array" ref="CQ49">IF($B49="","",INDEX(SEAOptionScores_Trans,$B49+MATCH(CQ$7,Stages,0)-1,MATCH(CP$6,SEACats,0)))</f>
        <v/>
      </c>
      <c r="CR49" s="197" t="str">
        <f t="shared" si="60"/>
        <v/>
      </c>
      <c r="CS49" s="196" t="str" cm="1">
        <f t="array" ref="CS49">IF($B49="","",INDEX(SEAOptionScores_Trans,$B49+MATCH(CS$7,Stages,0)-1,MATCH(CS$6,SEACats,0)))</f>
        <v/>
      </c>
      <c r="CT49" s="196" t="str" cm="1">
        <f t="array" ref="CT49">IF($B49="","",INDEX(SEAOptionScores_Trans,$B49+MATCH(CT$7,Stages,0)-1,MATCH(CS$6,SEACats,0)))</f>
        <v/>
      </c>
      <c r="CU49" s="197" t="str">
        <f t="shared" si="61"/>
        <v/>
      </c>
      <c r="CV49" s="196" t="str" cm="1">
        <f t="array" ref="CV49">IF($B49="","",INDEX(SEAOptionScores_Trans,$B49+MATCH(CV$7,Stages,0)-1,MATCH(CV$6,SEACats,0)))</f>
        <v/>
      </c>
      <c r="CW49" s="196" t="str" cm="1">
        <f t="array" ref="CW49">IF($B49="","",INDEX(SEAOptionScores_Trans,$B49+MATCH(CW$7,Stages,0)-1,MATCH(CV$6,SEACats,0)))</f>
        <v/>
      </c>
      <c r="CX49" s="197" t="str">
        <f t="shared" si="62"/>
        <v/>
      </c>
      <c r="CY49" s="196" t="str" cm="1">
        <f t="array" ref="CY49">IF($B49="","",INDEX(SEAOptionScores_Trans,$B49+MATCH(CY$7,Stages,0)-1,MATCH(CY$6,SEACats,0)))</f>
        <v/>
      </c>
      <c r="CZ49" s="196" t="str" cm="1">
        <f t="array" ref="CZ49">IF($B49="","",INDEX(SEAOptionScores_Trans,$B49+MATCH(CZ$7,Stages,0)-1,MATCH(CY$6,SEACats,0)))</f>
        <v/>
      </c>
      <c r="DA49" s="197" t="str">
        <f t="shared" si="63"/>
        <v/>
      </c>
      <c r="DB49" s="196" t="str" cm="1">
        <f t="array" ref="DB49">IF($B49="","",INDEX(SEAOptionScores_Trans,$B49+MATCH(DB$7,Stages,0)-1,MATCH(DB$6,SEACats,0)))</f>
        <v/>
      </c>
      <c r="DC49" s="196" t="str" cm="1">
        <f t="array" ref="DC49">IF($B49="","",INDEX(SEAOptionScores_Trans,$B49+MATCH(DC$7,Stages,0)-1,MATCH(DB$6,SEACats,0)))</f>
        <v/>
      </c>
      <c r="DD49" s="197" t="str">
        <f t="shared" si="64"/>
        <v/>
      </c>
      <c r="DE49" s="196" t="str" cm="1">
        <f t="array" ref="DE49">IF($B49="","",INDEX(SEAOptionScores_Trans,$B49+MATCH(DE$7,Stages,0)-1,MATCH(DE$6,SEACats,0)))</f>
        <v/>
      </c>
      <c r="DF49" s="196" t="str" cm="1">
        <f t="array" ref="DF49">IF($B49="","",INDEX(SEAOptionScores_Trans,$B49+MATCH(DF$7,Stages,0)-1,MATCH(DE$6,SEACats,0)))</f>
        <v/>
      </c>
      <c r="DG49" s="197" t="str">
        <f t="shared" si="65"/>
        <v/>
      </c>
      <c r="DH49" s="196" t="str" cm="1">
        <f t="array" ref="DH49">IF($B49="","",INDEX(SEAOptionScores_Trans,$B49+MATCH(DH$7,Stages,0)-1,MATCH(DH$6,SEACats,0)))</f>
        <v/>
      </c>
      <c r="DI49" s="196" t="str" cm="1">
        <f t="array" ref="DI49">IF($B49="","",INDEX(SEAOptionScores_Trans,$B49+MATCH(DI$7,Stages,0)-1,MATCH(DH$6,SEACats,0)))</f>
        <v/>
      </c>
      <c r="DJ49" s="197" t="str">
        <f t="shared" si="66"/>
        <v/>
      </c>
      <c r="DK49" s="196" t="str" cm="1">
        <f t="array" ref="DK49">IF($B49="","",INDEX(SEAOptionScores_Trans,$B49+MATCH(DK$7,Stages,0)-1,MATCH(DK$6,SEACats,0)))</f>
        <v/>
      </c>
      <c r="DL49" s="196" t="str" cm="1">
        <f t="array" ref="DL49">IF($B49="","",INDEX(SEAOptionScores_Trans,$B49+MATCH(DL$7,Stages,0)-1,MATCH(DK$6,SEACats,0)))</f>
        <v/>
      </c>
      <c r="DM49" s="197" t="str">
        <f t="shared" si="67"/>
        <v/>
      </c>
      <c r="DN49" s="196" t="str" cm="1">
        <f t="array" ref="DN49">IF($B49="","",INDEX(SEAOptionScores_Trans,$B49+MATCH(DN$7,Stages,0)-1,MATCH(DN$6,SEACats,0)))</f>
        <v/>
      </c>
      <c r="DO49" s="196" t="str" cm="1">
        <f t="array" ref="DO49">IF($B49="","",INDEX(SEAOptionScores_Trans,$B49+MATCH(DO$7,Stages,0)-1,MATCH(DN$6,SEACats,0)))</f>
        <v/>
      </c>
      <c r="DP49" s="197" t="str">
        <f t="shared" si="68"/>
        <v/>
      </c>
      <c r="DQ49" s="196" t="str" cm="1">
        <f t="array" ref="DQ49">IF($B49="","",INDEX(SEAOptionScores_Trans,$B49+MATCH(DQ$7,Stages,0)-1,MATCH(DQ$6,SEACats,0)))</f>
        <v/>
      </c>
      <c r="DR49" s="196" t="str" cm="1">
        <f t="array" ref="DR49">IF($B49="","",INDEX(SEAOptionScores_Trans,$B49+MATCH(DR$7,Stages,0)-1,MATCH(DQ$6,SEACats,0)))</f>
        <v/>
      </c>
      <c r="DS49" s="197" t="str">
        <f t="shared" si="69"/>
        <v/>
      </c>
      <c r="DT49" s="196" t="str" cm="1">
        <f t="array" ref="DT49">IF($B49="","",INDEX(SEAOptionScores_Trans,$B49+MATCH(DT$7,Stages,0)-1,MATCH(DT$6,SEACats,0)))</f>
        <v/>
      </c>
      <c r="DU49" s="196" t="str" cm="1">
        <f t="array" ref="DU49">IF($B49="","",INDEX(SEAOptionScores_Trans,$B49+MATCH(DU$7,Stages,0)-1,MATCH(DT$6,SEACats,0)))</f>
        <v/>
      </c>
      <c r="DV49" s="197" t="str">
        <f t="shared" si="70"/>
        <v/>
      </c>
      <c r="DW49" s="196" t="str" cm="1">
        <f t="array" ref="DW49">IF($B49="","",INDEX(SEAOptionScores_Trans,$B49+MATCH(DW$7,Stages,0)-1,MATCH(DW$6,SEACats,0)))</f>
        <v/>
      </c>
      <c r="DX49" s="196" t="str" cm="1">
        <f t="array" ref="DX49">IF($B49="","",INDEX(SEAOptionScores_Trans,$B49+MATCH(DX$7,Stages,0)-1,MATCH(DW$6,SEACats,0)))</f>
        <v/>
      </c>
      <c r="DY49" s="197" t="str">
        <f t="shared" si="71"/>
        <v/>
      </c>
      <c r="EA49" s="156" t="str" cm="1">
        <f t="array" ref="EA49">INDEX(PosEffects_SEA,$A49,MATCH(EA$6,$D$6:$BB$6,0)+2)</f>
        <v/>
      </c>
      <c r="EB49" s="156" t="str" cm="1">
        <f t="array" ref="EB49">INDEX(PosEffects_SEA,$A49,MATCH(EB$6,$D$6:$BB$6,0)+2)</f>
        <v/>
      </c>
      <c r="EC49" s="156" t="str" cm="1">
        <f t="array" ref="EC49">INDEX(PosEffects_SEA,$A49,MATCH(EC$6,$D$6:$BB$6,0)+2)</f>
        <v/>
      </c>
      <c r="ED49" s="156" t="str" cm="1">
        <f t="array" ref="ED49">INDEX(PosEffects_SEA,$A49,MATCH(ED$6,$D$6:$BB$6,0)+2)</f>
        <v/>
      </c>
      <c r="EE49" s="156" t="str" cm="1">
        <f t="array" ref="EE49">INDEX(PosEffects_SEA,$A49,MATCH(EE$6,$D$6:$BB$6,0)+2)</f>
        <v/>
      </c>
      <c r="EF49" s="156" t="str" cm="1">
        <f t="array" ref="EF49">INDEX(PosEffects_SEA,$A49,MATCH(EF$6,$D$6:$BB$6,0)+2)</f>
        <v/>
      </c>
      <c r="EG49" s="156" t="str" cm="1">
        <f t="array" ref="EG49">INDEX(PosEffects_SEA,$A49,MATCH(EG$6,$D$6:$BB$6,0)+2)</f>
        <v/>
      </c>
      <c r="EH49" s="156" t="str" cm="1">
        <f t="array" ref="EH49">INDEX(PosEffects_SEA,$A49,MATCH(EH$6,$D$6:$BB$6,0)+2)</f>
        <v/>
      </c>
      <c r="EI49" s="156" t="str" cm="1">
        <f t="array" ref="EI49">INDEX(PosEffects_SEA,$A49,MATCH(EI$6,$D$6:$BB$6,0)+2)</f>
        <v/>
      </c>
      <c r="EJ49" s="156" t="str" cm="1">
        <f t="array" ref="EJ49">INDEX(PosEffects_SEA,$A49,MATCH(EJ$6,$D$6:$BB$6,0)+2)</f>
        <v/>
      </c>
      <c r="EK49" s="156" t="str" cm="1">
        <f t="array" ref="EK49">INDEX(PosEffects_SEA,$A49,MATCH(EK$6,$D$6:$BB$6,0)+2)</f>
        <v/>
      </c>
      <c r="EL49" s="156" t="str" cm="1">
        <f t="array" ref="EL49">INDEX(PosEffects_SEA,$A49,MATCH(EL$6,$D$6:$BB$6,0)+2)</f>
        <v/>
      </c>
      <c r="EM49" s="156" t="str" cm="1">
        <f t="array" ref="EM49">INDEX(PosEffects_SEA,$A49,MATCH(EM$6,$D$6:$BB$6,0)+2)</f>
        <v/>
      </c>
      <c r="EN49" s="156" t="str" cm="1">
        <f t="array" ref="EN49">INDEX(PosEffects_SEA,$A49,MATCH(EN$6,$D$6:$BB$6,0)+2)</f>
        <v/>
      </c>
      <c r="EO49" s="156" t="str" cm="1">
        <f t="array" ref="EO49">INDEX(PosEffects_SEA,$A49,MATCH(EO$6,$D$6:$BB$6,0)+2)</f>
        <v/>
      </c>
      <c r="EP49" s="156" t="str" cm="1">
        <f t="array" ref="EP49">INDEX(PosEffects_SEA,$A49,MATCH(EP$6,$D$6:$BB$6,0)+2)</f>
        <v/>
      </c>
      <c r="EQ49" s="156" t="str" cm="1">
        <f t="array" ref="EQ49">INDEX(PosEffects_SEA,$A49,MATCH(EQ$6,$D$6:$BB$6,0)+2)</f>
        <v/>
      </c>
      <c r="ES49" s="194" t="str">
        <f t="shared" si="73"/>
        <v/>
      </c>
      <c r="ET49" s="194" t="str">
        <f t="shared" si="73"/>
        <v/>
      </c>
      <c r="EU49" s="194" t="str">
        <f t="shared" si="73"/>
        <v/>
      </c>
      <c r="EV49" s="194" t="str">
        <f t="shared" si="73"/>
        <v/>
      </c>
    </row>
    <row r="50" spans="1:152" x14ac:dyDescent="0.25">
      <c r="A50" s="68">
        <v>43</v>
      </c>
      <c r="B50" s="271" t="str" cm="1">
        <f t="array" ref="B50">IF(A50&gt;NOptions_SEA,"",4*(A50-1)+1)</f>
        <v/>
      </c>
      <c r="C50" s="249" t="str" cm="1">
        <f t="array" ref="C50">IF($B50="","",INDEX(Options_SEA,$B50))</f>
        <v/>
      </c>
      <c r="D50" s="196" t="str" cm="1">
        <f t="array" ref="D50">IF($B50="","",INDEX(SEAOptionScores_Trans,$B50+MATCH(D$7,Stages,0)-1,MATCH(D$6,SEACats,0))-100)</f>
        <v/>
      </c>
      <c r="E50" s="196" t="str" cm="1">
        <f t="array" ref="E50">IF($B50="","",INDEX(SEAOptionScores_Trans,$B50+MATCH(E$7,Stages,0)-1,MATCH(D$6,SEACats,0))-100)</f>
        <v/>
      </c>
      <c r="F50" s="197" t="str">
        <f t="shared" si="38"/>
        <v/>
      </c>
      <c r="G50" s="196" t="str" cm="1">
        <f t="array" ref="G50">IF($B50="","",INDEX(SEAOptionScores_Trans,$B50+MATCH(G$7,Stages,0)-1,MATCH(G$6,SEACats,0))-100)</f>
        <v/>
      </c>
      <c r="H50" s="196" t="str" cm="1">
        <f t="array" ref="H50">IF($B50="","",INDEX(SEAOptionScores_Trans,$B50+MATCH(H$7,Stages,0)-1,MATCH(G$6,SEACats,0))-100)</f>
        <v/>
      </c>
      <c r="I50" s="197" t="str">
        <f t="shared" si="39"/>
        <v/>
      </c>
      <c r="J50" s="196" t="str" cm="1">
        <f t="array" ref="J50">IF($B50="","",INDEX(SEAOptionScores_Trans,$B50+MATCH(J$7,Stages,0)-1,MATCH(J$6,SEACats,0))-100)</f>
        <v/>
      </c>
      <c r="K50" s="196" t="str" cm="1">
        <f t="array" ref="K50">IF($B50="","",INDEX(SEAOptionScores_Trans,$B50+MATCH(K$7,Stages,0)-1,MATCH(J$6,SEACats,0))-100)</f>
        <v/>
      </c>
      <c r="L50" s="197" t="str">
        <f t="shared" si="40"/>
        <v/>
      </c>
      <c r="M50" s="196" t="str" cm="1">
        <f t="array" ref="M50">IF($B50="","",INDEX(SEAOptionScores_Trans,$B50+MATCH(M$7,Stages,0)-1,MATCH(M$6,SEACats,0))-100)</f>
        <v/>
      </c>
      <c r="N50" s="196" t="str" cm="1">
        <f t="array" ref="N50">IF($B50="","",INDEX(SEAOptionScores_Trans,$B50+MATCH(N$7,Stages,0)-1,MATCH(M$6,SEACats,0))-100)</f>
        <v/>
      </c>
      <c r="O50" s="197" t="str">
        <f t="shared" si="41"/>
        <v/>
      </c>
      <c r="P50" s="196" t="str" cm="1">
        <f t="array" ref="P50">IF($B50="","",INDEX(SEAOptionScores_Trans,$B50+MATCH(P$7,Stages,0)-1,MATCH(P$6,SEACats,0))-100)</f>
        <v/>
      </c>
      <c r="Q50" s="196" t="str" cm="1">
        <f t="array" ref="Q50">IF($B50="","",INDEX(SEAOptionScores_Trans,$B50+MATCH(Q$7,Stages,0)-1,MATCH(P$6,SEACats,0))-100)</f>
        <v/>
      </c>
      <c r="R50" s="197" t="str">
        <f t="shared" si="42"/>
        <v/>
      </c>
      <c r="S50" s="196" t="str" cm="1">
        <f t="array" ref="S50">IF($B50="","",INDEX(SEAOptionScores_Trans,$B50+MATCH(S$7,Stages,0)-1,MATCH(S$6,SEACats,0))-100)</f>
        <v/>
      </c>
      <c r="T50" s="196" t="str" cm="1">
        <f t="array" ref="T50">IF($B50="","",INDEX(SEAOptionScores_Trans,$B50+MATCH(T$7,Stages,0)-1,MATCH(S$6,SEACats,0))-100)</f>
        <v/>
      </c>
      <c r="U50" s="197" t="str">
        <f t="shared" si="43"/>
        <v/>
      </c>
      <c r="V50" s="196" t="str" cm="1">
        <f t="array" ref="V50">IF($B50="","",INDEX(SEAOptionScores_Trans,$B50+MATCH(V$7,Stages,0)-1,MATCH(V$6,SEACats,0))-100)</f>
        <v/>
      </c>
      <c r="W50" s="196" t="str" cm="1">
        <f t="array" ref="W50">IF($B50="","",INDEX(SEAOptionScores_Trans,$B50+MATCH(W$7,Stages,0)-1,MATCH(V$6,SEACats,0))-100)</f>
        <v/>
      </c>
      <c r="X50" s="197" t="str">
        <f t="shared" si="44"/>
        <v/>
      </c>
      <c r="Y50" s="196" t="str" cm="1">
        <f t="array" ref="Y50">IF($B50="","",INDEX(SEAOptionScores_Trans,$B50+MATCH(Y$7,Stages,0)-1,MATCH(Y$6,SEACats,0))-100)</f>
        <v/>
      </c>
      <c r="Z50" s="196" t="str" cm="1">
        <f t="array" ref="Z50">IF($B50="","",INDEX(SEAOptionScores_Trans,$B50+MATCH(Z$7,Stages,0)-1,MATCH(Y$6,SEACats,0))-100)</f>
        <v/>
      </c>
      <c r="AA50" s="197" t="str">
        <f t="shared" si="45"/>
        <v/>
      </c>
      <c r="AB50" s="196" t="str" cm="1">
        <f t="array" ref="AB50">IF($B50="","",INDEX(SEAOptionScores_Trans,$B50+MATCH(AB$7,Stages,0)-1,MATCH(AB$6,SEACats,0))-100)</f>
        <v/>
      </c>
      <c r="AC50" s="196" t="str" cm="1">
        <f t="array" ref="AC50">IF($B50="","",INDEX(SEAOptionScores_Trans,$B50+MATCH(AC$7,Stages,0)-1,MATCH(AB$6,SEACats,0))-100)</f>
        <v/>
      </c>
      <c r="AD50" s="197" t="str">
        <f t="shared" si="46"/>
        <v/>
      </c>
      <c r="AE50" s="196" t="str" cm="1">
        <f t="array" ref="AE50">IF($B50="","",INDEX(SEAOptionScores_Trans,$B50+MATCH(AE$7,Stages,0)-1,MATCH(AE$6,SEACats,0))-100)</f>
        <v/>
      </c>
      <c r="AF50" s="196" t="str" cm="1">
        <f t="array" ref="AF50">IF($B50="","",INDEX(SEAOptionScores_Trans,$B50+MATCH(AF$7,Stages,0)-1,MATCH(AE$6,SEACats,0))-100)</f>
        <v/>
      </c>
      <c r="AG50" s="197" t="str">
        <f t="shared" si="47"/>
        <v/>
      </c>
      <c r="AH50" s="196" t="str" cm="1">
        <f t="array" ref="AH50">IF($B50="","",INDEX(SEAOptionScores_Trans,$B50+MATCH(AH$7,Stages,0)-1,MATCH(AH$6,SEACats,0))-100)</f>
        <v/>
      </c>
      <c r="AI50" s="196" t="str" cm="1">
        <f t="array" ref="AI50">IF($B50="","",INDEX(SEAOptionScores_Trans,$B50+MATCH(AI$7,Stages,0)-1,MATCH(AH$6,SEACats,0))-100)</f>
        <v/>
      </c>
      <c r="AJ50" s="197" t="str">
        <f t="shared" si="48"/>
        <v/>
      </c>
      <c r="AK50" s="196" t="str" cm="1">
        <f t="array" ref="AK50">IF($B50="","",INDEX(SEAOptionScores_Trans,$B50+MATCH(AK$7,Stages,0)-1,MATCH(AK$6,SEACats,0))-100)</f>
        <v/>
      </c>
      <c r="AL50" s="196" t="str" cm="1">
        <f t="array" ref="AL50">IF($B50="","",INDEX(SEAOptionScores_Trans,$B50+MATCH(AL$7,Stages,0)-1,MATCH(AK$6,SEACats,0))-100)</f>
        <v/>
      </c>
      <c r="AM50" s="197" t="str">
        <f t="shared" si="49"/>
        <v/>
      </c>
      <c r="AN50" s="196" t="str" cm="1">
        <f t="array" ref="AN50">IF($B50="","",INDEX(SEAOptionScores_Trans,$B50+MATCH(AN$7,Stages,0)-1,MATCH(AN$6,SEACats,0))-100)</f>
        <v/>
      </c>
      <c r="AO50" s="196" t="str" cm="1">
        <f t="array" ref="AO50">IF($B50="","",INDEX(SEAOptionScores_Trans,$B50+MATCH(AO$7,Stages,0)-1,MATCH(AN$6,SEACats,0))-100)</f>
        <v/>
      </c>
      <c r="AP50" s="197" t="str">
        <f t="shared" si="50"/>
        <v/>
      </c>
      <c r="AQ50" s="196" t="str" cm="1">
        <f t="array" ref="AQ50">IF($B50="","",INDEX(SEAOptionScores_Trans,$B50+MATCH(AQ$7,Stages,0)-1,MATCH(AQ$6,SEACats,0))-100)</f>
        <v/>
      </c>
      <c r="AR50" s="196" t="str" cm="1">
        <f t="array" ref="AR50">IF($B50="","",INDEX(SEAOptionScores_Trans,$B50+MATCH(AR$7,Stages,0)-1,MATCH(AQ$6,SEACats,0))-100)</f>
        <v/>
      </c>
      <c r="AS50" s="197" t="str">
        <f t="shared" si="51"/>
        <v/>
      </c>
      <c r="AT50" s="196" t="str" cm="1">
        <f t="array" ref="AT50">IF($B50="","",INDEX(SEAOptionScores_Trans,$B50+MATCH(AT$7,Stages,0)-1,MATCH(AT$6,SEACats,0))-100)</f>
        <v/>
      </c>
      <c r="AU50" s="196" t="str" cm="1">
        <f t="array" ref="AU50">IF($B50="","",INDEX(SEAOptionScores_Trans,$B50+MATCH(AU$7,Stages,0)-1,MATCH(AT$6,SEACats,0))-100)</f>
        <v/>
      </c>
      <c r="AV50" s="197" t="str">
        <f t="shared" si="52"/>
        <v/>
      </c>
      <c r="AW50" s="196" t="str" cm="1">
        <f t="array" ref="AW50">IF($B50="","",INDEX(SEAOptionScores_Trans,$B50+MATCH(AW$7,Stages,0)-1,MATCH(AW$6,SEACats,0))-100)</f>
        <v/>
      </c>
      <c r="AX50" s="196" t="str" cm="1">
        <f t="array" ref="AX50">IF($B50="","",INDEX(SEAOptionScores_Trans,$B50+MATCH(AX$7,Stages,0)-1,MATCH(AW$6,SEACats,0))-100)</f>
        <v/>
      </c>
      <c r="AY50" s="197" t="str">
        <f t="shared" si="53"/>
        <v/>
      </c>
      <c r="AZ50" s="196" t="str" cm="1">
        <f t="array" ref="AZ50">IF($B50="","",INDEX(SEAOptionScores_Trans,$B50+MATCH(AZ$7,Stages,0)-1,MATCH(AZ$6,SEACats,0))-100)</f>
        <v/>
      </c>
      <c r="BA50" s="196" t="str" cm="1">
        <f t="array" ref="BA50">IF($B50="","",INDEX(SEAOptionScores_Trans,$B50+MATCH(BA$7,Stages,0)-1,MATCH(AZ$6,SEACats,0))-100)</f>
        <v/>
      </c>
      <c r="BB50" s="197" t="str">
        <f t="shared" si="54"/>
        <v/>
      </c>
      <c r="BD50" s="156" t="str" cm="1">
        <f t="array" ref="BD50">INDEX(NegEffects_SEA,$A50,MATCH(BD$6,$D$6:$BB$6,0)+2)</f>
        <v/>
      </c>
      <c r="BE50" s="156" t="str" cm="1">
        <f t="array" ref="BE50">INDEX(NegEffects_SEA,$A50,MATCH(BE$6,$D$6:$BB$6,0)+2)</f>
        <v/>
      </c>
      <c r="BF50" s="156" t="str" cm="1">
        <f t="array" ref="BF50">INDEX(NegEffects_SEA,$A50,MATCH(BF$6,$D$6:$BB$6,0)+2)</f>
        <v/>
      </c>
      <c r="BG50" s="156" t="str" cm="1">
        <f t="array" ref="BG50">INDEX(NegEffects_SEA,$A50,MATCH(BG$6,$D$6:$BB$6,0)+2)</f>
        <v/>
      </c>
      <c r="BH50" s="156" t="str" cm="1">
        <f t="array" ref="BH50">INDEX(NegEffects_SEA,$A50,MATCH(BH$6,$D$6:$BB$6,0)+2)</f>
        <v/>
      </c>
      <c r="BI50" s="156" t="str" cm="1">
        <f t="array" ref="BI50">INDEX(NegEffects_SEA,$A50,MATCH(BI$6,$D$6:$BB$6,0)+2)</f>
        <v/>
      </c>
      <c r="BJ50" s="156" t="str" cm="1">
        <f t="array" ref="BJ50">INDEX(NegEffects_SEA,$A50,MATCH(BJ$6,$D$6:$BB$6,0)+2)</f>
        <v/>
      </c>
      <c r="BK50" s="156" t="str" cm="1">
        <f t="array" ref="BK50">INDEX(NegEffects_SEA,$A50,MATCH(BK$6,$D$6:$BB$6,0)+2)</f>
        <v/>
      </c>
      <c r="BL50" s="156" t="str" cm="1">
        <f t="array" ref="BL50">INDEX(NegEffects_SEA,$A50,MATCH(BL$6,$D$6:$BB$6,0)+2)</f>
        <v/>
      </c>
      <c r="BM50" s="156" t="str" cm="1">
        <f t="array" ref="BM50">INDEX(NegEffects_SEA,$A50,MATCH(BM$6,$D$6:$BB$6,0)+2)</f>
        <v/>
      </c>
      <c r="BN50" s="156" t="str" cm="1">
        <f t="array" ref="BN50">INDEX(NegEffects_SEA,$A50,MATCH(BN$6,$D$6:$BB$6,0)+2)</f>
        <v/>
      </c>
      <c r="BO50" s="156" t="str" cm="1">
        <f t="array" ref="BO50">INDEX(NegEffects_SEA,$A50,MATCH(BO$6,$D$6:$BB$6,0)+2)</f>
        <v/>
      </c>
      <c r="BP50" s="156" t="str" cm="1">
        <f t="array" ref="BP50">INDEX(NegEffects_SEA,$A50,MATCH(BP$6,$D$6:$BB$6,0)+2)</f>
        <v/>
      </c>
      <c r="BQ50" s="156" t="str" cm="1">
        <f t="array" ref="BQ50">INDEX(NegEffects_SEA,$A50,MATCH(BQ$6,$D$6:$BB$6,0)+2)</f>
        <v/>
      </c>
      <c r="BR50" s="156" t="str" cm="1">
        <f t="array" ref="BR50">INDEX(NegEffects_SEA,$A50,MATCH(BR$6,$D$6:$BB$6,0)+2)</f>
        <v/>
      </c>
      <c r="BS50" s="156" t="str" cm="1">
        <f t="array" ref="BS50">INDEX(NegEffects_SEA,$A50,MATCH(BS$6,$D$6:$BB$6,0)+2)</f>
        <v/>
      </c>
      <c r="BT50" s="156" t="str" cm="1">
        <f t="array" ref="BT50">INDEX(NegEffects_SEA,$A50,MATCH(BT$6,$D$6:$BB$6,0)+2)</f>
        <v/>
      </c>
      <c r="BV50" s="194" t="str">
        <f t="shared" si="72"/>
        <v/>
      </c>
      <c r="BW50" s="194" t="str">
        <f t="shared" si="72"/>
        <v/>
      </c>
      <c r="BX50" s="194" t="str">
        <f t="shared" si="72"/>
        <v/>
      </c>
      <c r="BY50" s="194" t="str">
        <f t="shared" si="72"/>
        <v/>
      </c>
      <c r="CA50" s="196" t="str" cm="1">
        <f t="array" ref="CA50">IF($B50="","",INDEX(SEAOptionScores_Trans,$B50+MATCH(CA$7,Stages,0)-1,MATCH(CA$6,SEACats,0)))</f>
        <v/>
      </c>
      <c r="CB50" s="196" t="str" cm="1">
        <f t="array" ref="CB50">IF($B50="","",INDEX(SEAOptionScores_Trans,$B50+MATCH(CB$7,Stages,0)-1,MATCH(CA$6,SEACats,0)))</f>
        <v/>
      </c>
      <c r="CC50" s="197" t="str">
        <f t="shared" si="55"/>
        <v/>
      </c>
      <c r="CD50" s="196" t="str" cm="1">
        <f t="array" ref="CD50">IF($B50="","",INDEX(SEAOptionScores_Trans,$B50+MATCH(CD$7,Stages,0)-1,MATCH(CD$6,SEACats,0)))</f>
        <v/>
      </c>
      <c r="CE50" s="196" t="str" cm="1">
        <f t="array" ref="CE50">IF($B50="","",INDEX(SEAOptionScores_Trans,$B50+MATCH(CE$7,Stages,0)-1,MATCH(CD$6,SEACats,0)))</f>
        <v/>
      </c>
      <c r="CF50" s="197" t="str">
        <f t="shared" si="56"/>
        <v/>
      </c>
      <c r="CG50" s="196" t="str" cm="1">
        <f t="array" ref="CG50">IF($B50="","",INDEX(SEAOptionScores_Trans,$B50+MATCH(CG$7,Stages,0)-1,MATCH(CG$6,SEACats,0)))</f>
        <v/>
      </c>
      <c r="CH50" s="196" t="str" cm="1">
        <f t="array" ref="CH50">IF($B50="","",INDEX(SEAOptionScores_Trans,$B50+MATCH(CH$7,Stages,0)-1,MATCH(CG$6,SEACats,0)))</f>
        <v/>
      </c>
      <c r="CI50" s="197" t="str">
        <f t="shared" si="57"/>
        <v/>
      </c>
      <c r="CJ50" s="196" t="str" cm="1">
        <f t="array" ref="CJ50">IF($B50="","",INDEX(SEAOptionScores_Trans,$B50+MATCH(CJ$7,Stages,0)-1,MATCH(CJ$6,SEACats,0)))</f>
        <v/>
      </c>
      <c r="CK50" s="196" t="str" cm="1">
        <f t="array" ref="CK50">IF($B50="","",INDEX(SEAOptionScores_Trans,$B50+MATCH(CK$7,Stages,0)-1,MATCH(CJ$6,SEACats,0)))</f>
        <v/>
      </c>
      <c r="CL50" s="197" t="str">
        <f t="shared" si="58"/>
        <v/>
      </c>
      <c r="CM50" s="196" t="str" cm="1">
        <f t="array" ref="CM50">IF($B50="","",INDEX(SEAOptionScores_Trans,$B50+MATCH(CM$7,Stages,0)-1,MATCH(CM$6,SEACats,0)))</f>
        <v/>
      </c>
      <c r="CN50" s="196" t="str" cm="1">
        <f t="array" ref="CN50">IF($B50="","",INDEX(SEAOptionScores_Trans,$B50+MATCH(CN$7,Stages,0)-1,MATCH(CM$6,SEACats,0)))</f>
        <v/>
      </c>
      <c r="CO50" s="197" t="str">
        <f t="shared" si="59"/>
        <v/>
      </c>
      <c r="CP50" s="196" t="str" cm="1">
        <f t="array" ref="CP50">IF($B50="","",INDEX(SEAOptionScores_Trans,$B50+MATCH(CP$7,Stages,0)-1,MATCH(CP$6,SEACats,0)))</f>
        <v/>
      </c>
      <c r="CQ50" s="196" t="str" cm="1">
        <f t="array" ref="CQ50">IF($B50="","",INDEX(SEAOptionScores_Trans,$B50+MATCH(CQ$7,Stages,0)-1,MATCH(CP$6,SEACats,0)))</f>
        <v/>
      </c>
      <c r="CR50" s="197" t="str">
        <f t="shared" si="60"/>
        <v/>
      </c>
      <c r="CS50" s="196" t="str" cm="1">
        <f t="array" ref="CS50">IF($B50="","",INDEX(SEAOptionScores_Trans,$B50+MATCH(CS$7,Stages,0)-1,MATCH(CS$6,SEACats,0)))</f>
        <v/>
      </c>
      <c r="CT50" s="196" t="str" cm="1">
        <f t="array" ref="CT50">IF($B50="","",INDEX(SEAOptionScores_Trans,$B50+MATCH(CT$7,Stages,0)-1,MATCH(CS$6,SEACats,0)))</f>
        <v/>
      </c>
      <c r="CU50" s="197" t="str">
        <f t="shared" si="61"/>
        <v/>
      </c>
      <c r="CV50" s="196" t="str" cm="1">
        <f t="array" ref="CV50">IF($B50="","",INDEX(SEAOptionScores_Trans,$B50+MATCH(CV$7,Stages,0)-1,MATCH(CV$6,SEACats,0)))</f>
        <v/>
      </c>
      <c r="CW50" s="196" t="str" cm="1">
        <f t="array" ref="CW50">IF($B50="","",INDEX(SEAOptionScores_Trans,$B50+MATCH(CW$7,Stages,0)-1,MATCH(CV$6,SEACats,0)))</f>
        <v/>
      </c>
      <c r="CX50" s="197" t="str">
        <f t="shared" si="62"/>
        <v/>
      </c>
      <c r="CY50" s="196" t="str" cm="1">
        <f t="array" ref="CY50">IF($B50="","",INDEX(SEAOptionScores_Trans,$B50+MATCH(CY$7,Stages,0)-1,MATCH(CY$6,SEACats,0)))</f>
        <v/>
      </c>
      <c r="CZ50" s="196" t="str" cm="1">
        <f t="array" ref="CZ50">IF($B50="","",INDEX(SEAOptionScores_Trans,$B50+MATCH(CZ$7,Stages,0)-1,MATCH(CY$6,SEACats,0)))</f>
        <v/>
      </c>
      <c r="DA50" s="197" t="str">
        <f t="shared" si="63"/>
        <v/>
      </c>
      <c r="DB50" s="196" t="str" cm="1">
        <f t="array" ref="DB50">IF($B50="","",INDEX(SEAOptionScores_Trans,$B50+MATCH(DB$7,Stages,0)-1,MATCH(DB$6,SEACats,0)))</f>
        <v/>
      </c>
      <c r="DC50" s="196" t="str" cm="1">
        <f t="array" ref="DC50">IF($B50="","",INDEX(SEAOptionScores_Trans,$B50+MATCH(DC$7,Stages,0)-1,MATCH(DB$6,SEACats,0)))</f>
        <v/>
      </c>
      <c r="DD50" s="197" t="str">
        <f t="shared" si="64"/>
        <v/>
      </c>
      <c r="DE50" s="196" t="str" cm="1">
        <f t="array" ref="DE50">IF($B50="","",INDEX(SEAOptionScores_Trans,$B50+MATCH(DE$7,Stages,0)-1,MATCH(DE$6,SEACats,0)))</f>
        <v/>
      </c>
      <c r="DF50" s="196" t="str" cm="1">
        <f t="array" ref="DF50">IF($B50="","",INDEX(SEAOptionScores_Trans,$B50+MATCH(DF$7,Stages,0)-1,MATCH(DE$6,SEACats,0)))</f>
        <v/>
      </c>
      <c r="DG50" s="197" t="str">
        <f t="shared" si="65"/>
        <v/>
      </c>
      <c r="DH50" s="196" t="str" cm="1">
        <f t="array" ref="DH50">IF($B50="","",INDEX(SEAOptionScores_Trans,$B50+MATCH(DH$7,Stages,0)-1,MATCH(DH$6,SEACats,0)))</f>
        <v/>
      </c>
      <c r="DI50" s="196" t="str" cm="1">
        <f t="array" ref="DI50">IF($B50="","",INDEX(SEAOptionScores_Trans,$B50+MATCH(DI$7,Stages,0)-1,MATCH(DH$6,SEACats,0)))</f>
        <v/>
      </c>
      <c r="DJ50" s="197" t="str">
        <f t="shared" si="66"/>
        <v/>
      </c>
      <c r="DK50" s="196" t="str" cm="1">
        <f t="array" ref="DK50">IF($B50="","",INDEX(SEAOptionScores_Trans,$B50+MATCH(DK$7,Stages,0)-1,MATCH(DK$6,SEACats,0)))</f>
        <v/>
      </c>
      <c r="DL50" s="196" t="str" cm="1">
        <f t="array" ref="DL50">IF($B50="","",INDEX(SEAOptionScores_Trans,$B50+MATCH(DL$7,Stages,0)-1,MATCH(DK$6,SEACats,0)))</f>
        <v/>
      </c>
      <c r="DM50" s="197" t="str">
        <f t="shared" si="67"/>
        <v/>
      </c>
      <c r="DN50" s="196" t="str" cm="1">
        <f t="array" ref="DN50">IF($B50="","",INDEX(SEAOptionScores_Trans,$B50+MATCH(DN$7,Stages,0)-1,MATCH(DN$6,SEACats,0)))</f>
        <v/>
      </c>
      <c r="DO50" s="196" t="str" cm="1">
        <f t="array" ref="DO50">IF($B50="","",INDEX(SEAOptionScores_Trans,$B50+MATCH(DO$7,Stages,0)-1,MATCH(DN$6,SEACats,0)))</f>
        <v/>
      </c>
      <c r="DP50" s="197" t="str">
        <f t="shared" si="68"/>
        <v/>
      </c>
      <c r="DQ50" s="196" t="str" cm="1">
        <f t="array" ref="DQ50">IF($B50="","",INDEX(SEAOptionScores_Trans,$B50+MATCH(DQ$7,Stages,0)-1,MATCH(DQ$6,SEACats,0)))</f>
        <v/>
      </c>
      <c r="DR50" s="196" t="str" cm="1">
        <f t="array" ref="DR50">IF($B50="","",INDEX(SEAOptionScores_Trans,$B50+MATCH(DR$7,Stages,0)-1,MATCH(DQ$6,SEACats,0)))</f>
        <v/>
      </c>
      <c r="DS50" s="197" t="str">
        <f t="shared" si="69"/>
        <v/>
      </c>
      <c r="DT50" s="196" t="str" cm="1">
        <f t="array" ref="DT50">IF($B50="","",INDEX(SEAOptionScores_Trans,$B50+MATCH(DT$7,Stages,0)-1,MATCH(DT$6,SEACats,0)))</f>
        <v/>
      </c>
      <c r="DU50" s="196" t="str" cm="1">
        <f t="array" ref="DU50">IF($B50="","",INDEX(SEAOptionScores_Trans,$B50+MATCH(DU$7,Stages,0)-1,MATCH(DT$6,SEACats,0)))</f>
        <v/>
      </c>
      <c r="DV50" s="197" t="str">
        <f t="shared" si="70"/>
        <v/>
      </c>
      <c r="DW50" s="196" t="str" cm="1">
        <f t="array" ref="DW50">IF($B50="","",INDEX(SEAOptionScores_Trans,$B50+MATCH(DW$7,Stages,0)-1,MATCH(DW$6,SEACats,0)))</f>
        <v/>
      </c>
      <c r="DX50" s="196" t="str" cm="1">
        <f t="array" ref="DX50">IF($B50="","",INDEX(SEAOptionScores_Trans,$B50+MATCH(DX$7,Stages,0)-1,MATCH(DW$6,SEACats,0)))</f>
        <v/>
      </c>
      <c r="DY50" s="197" t="str">
        <f t="shared" si="71"/>
        <v/>
      </c>
      <c r="EA50" s="156" t="str" cm="1">
        <f t="array" ref="EA50">INDEX(PosEffects_SEA,$A50,MATCH(EA$6,$D$6:$BB$6,0)+2)</f>
        <v/>
      </c>
      <c r="EB50" s="156" t="str" cm="1">
        <f t="array" ref="EB50">INDEX(PosEffects_SEA,$A50,MATCH(EB$6,$D$6:$BB$6,0)+2)</f>
        <v/>
      </c>
      <c r="EC50" s="156" t="str" cm="1">
        <f t="array" ref="EC50">INDEX(PosEffects_SEA,$A50,MATCH(EC$6,$D$6:$BB$6,0)+2)</f>
        <v/>
      </c>
      <c r="ED50" s="156" t="str" cm="1">
        <f t="array" ref="ED50">INDEX(PosEffects_SEA,$A50,MATCH(ED$6,$D$6:$BB$6,0)+2)</f>
        <v/>
      </c>
      <c r="EE50" s="156" t="str" cm="1">
        <f t="array" ref="EE50">INDEX(PosEffects_SEA,$A50,MATCH(EE$6,$D$6:$BB$6,0)+2)</f>
        <v/>
      </c>
      <c r="EF50" s="156" t="str" cm="1">
        <f t="array" ref="EF50">INDEX(PosEffects_SEA,$A50,MATCH(EF$6,$D$6:$BB$6,0)+2)</f>
        <v/>
      </c>
      <c r="EG50" s="156" t="str" cm="1">
        <f t="array" ref="EG50">INDEX(PosEffects_SEA,$A50,MATCH(EG$6,$D$6:$BB$6,0)+2)</f>
        <v/>
      </c>
      <c r="EH50" s="156" t="str" cm="1">
        <f t="array" ref="EH50">INDEX(PosEffects_SEA,$A50,MATCH(EH$6,$D$6:$BB$6,0)+2)</f>
        <v/>
      </c>
      <c r="EI50" s="156" t="str" cm="1">
        <f t="array" ref="EI50">INDEX(PosEffects_SEA,$A50,MATCH(EI$6,$D$6:$BB$6,0)+2)</f>
        <v/>
      </c>
      <c r="EJ50" s="156" t="str" cm="1">
        <f t="array" ref="EJ50">INDEX(PosEffects_SEA,$A50,MATCH(EJ$6,$D$6:$BB$6,0)+2)</f>
        <v/>
      </c>
      <c r="EK50" s="156" t="str" cm="1">
        <f t="array" ref="EK50">INDEX(PosEffects_SEA,$A50,MATCH(EK$6,$D$6:$BB$6,0)+2)</f>
        <v/>
      </c>
      <c r="EL50" s="156" t="str" cm="1">
        <f t="array" ref="EL50">INDEX(PosEffects_SEA,$A50,MATCH(EL$6,$D$6:$BB$6,0)+2)</f>
        <v/>
      </c>
      <c r="EM50" s="156" t="str" cm="1">
        <f t="array" ref="EM50">INDEX(PosEffects_SEA,$A50,MATCH(EM$6,$D$6:$BB$6,0)+2)</f>
        <v/>
      </c>
      <c r="EN50" s="156" t="str" cm="1">
        <f t="array" ref="EN50">INDEX(PosEffects_SEA,$A50,MATCH(EN$6,$D$6:$BB$6,0)+2)</f>
        <v/>
      </c>
      <c r="EO50" s="156" t="str" cm="1">
        <f t="array" ref="EO50">INDEX(PosEffects_SEA,$A50,MATCH(EO$6,$D$6:$BB$6,0)+2)</f>
        <v/>
      </c>
      <c r="EP50" s="156" t="str" cm="1">
        <f t="array" ref="EP50">INDEX(PosEffects_SEA,$A50,MATCH(EP$6,$D$6:$BB$6,0)+2)</f>
        <v/>
      </c>
      <c r="EQ50" s="156" t="str" cm="1">
        <f t="array" ref="EQ50">INDEX(PosEffects_SEA,$A50,MATCH(EQ$6,$D$6:$BB$6,0)+2)</f>
        <v/>
      </c>
      <c r="ES50" s="194" t="str">
        <f t="shared" si="73"/>
        <v/>
      </c>
      <c r="ET50" s="194" t="str">
        <f t="shared" si="73"/>
        <v/>
      </c>
      <c r="EU50" s="194" t="str">
        <f t="shared" si="73"/>
        <v/>
      </c>
      <c r="EV50" s="194" t="str">
        <f t="shared" si="73"/>
        <v/>
      </c>
    </row>
    <row r="51" spans="1:152" x14ac:dyDescent="0.25">
      <c r="A51" s="68">
        <v>44</v>
      </c>
      <c r="B51" s="271" t="str" cm="1">
        <f t="array" ref="B51">IF(A51&gt;NOptions_SEA,"",4*(A51-1)+1)</f>
        <v/>
      </c>
      <c r="C51" s="249" t="str" cm="1">
        <f t="array" ref="C51">IF($B51="","",INDEX(Options_SEA,$B51))</f>
        <v/>
      </c>
      <c r="D51" s="196" t="str" cm="1">
        <f t="array" ref="D51">IF($B51="","",INDEX(SEAOptionScores_Trans,$B51+MATCH(D$7,Stages,0)-1,MATCH(D$6,SEACats,0))-100)</f>
        <v/>
      </c>
      <c r="E51" s="196" t="str" cm="1">
        <f t="array" ref="E51">IF($B51="","",INDEX(SEAOptionScores_Trans,$B51+MATCH(E$7,Stages,0)-1,MATCH(D$6,SEACats,0))-100)</f>
        <v/>
      </c>
      <c r="F51" s="197" t="str">
        <f t="shared" si="38"/>
        <v/>
      </c>
      <c r="G51" s="196" t="str" cm="1">
        <f t="array" ref="G51">IF($B51="","",INDEX(SEAOptionScores_Trans,$B51+MATCH(G$7,Stages,0)-1,MATCH(G$6,SEACats,0))-100)</f>
        <v/>
      </c>
      <c r="H51" s="196" t="str" cm="1">
        <f t="array" ref="H51">IF($B51="","",INDEX(SEAOptionScores_Trans,$B51+MATCH(H$7,Stages,0)-1,MATCH(G$6,SEACats,0))-100)</f>
        <v/>
      </c>
      <c r="I51" s="197" t="str">
        <f t="shared" si="39"/>
        <v/>
      </c>
      <c r="J51" s="196" t="str" cm="1">
        <f t="array" ref="J51">IF($B51="","",INDEX(SEAOptionScores_Trans,$B51+MATCH(J$7,Stages,0)-1,MATCH(J$6,SEACats,0))-100)</f>
        <v/>
      </c>
      <c r="K51" s="196" t="str" cm="1">
        <f t="array" ref="K51">IF($B51="","",INDEX(SEAOptionScores_Trans,$B51+MATCH(K$7,Stages,0)-1,MATCH(J$6,SEACats,0))-100)</f>
        <v/>
      </c>
      <c r="L51" s="197" t="str">
        <f t="shared" si="40"/>
        <v/>
      </c>
      <c r="M51" s="196" t="str" cm="1">
        <f t="array" ref="M51">IF($B51="","",INDEX(SEAOptionScores_Trans,$B51+MATCH(M$7,Stages,0)-1,MATCH(M$6,SEACats,0))-100)</f>
        <v/>
      </c>
      <c r="N51" s="196" t="str" cm="1">
        <f t="array" ref="N51">IF($B51="","",INDEX(SEAOptionScores_Trans,$B51+MATCH(N$7,Stages,0)-1,MATCH(M$6,SEACats,0))-100)</f>
        <v/>
      </c>
      <c r="O51" s="197" t="str">
        <f t="shared" si="41"/>
        <v/>
      </c>
      <c r="P51" s="196" t="str" cm="1">
        <f t="array" ref="P51">IF($B51="","",INDEX(SEAOptionScores_Trans,$B51+MATCH(P$7,Stages,0)-1,MATCH(P$6,SEACats,0))-100)</f>
        <v/>
      </c>
      <c r="Q51" s="196" t="str" cm="1">
        <f t="array" ref="Q51">IF($B51="","",INDEX(SEAOptionScores_Trans,$B51+MATCH(Q$7,Stages,0)-1,MATCH(P$6,SEACats,0))-100)</f>
        <v/>
      </c>
      <c r="R51" s="197" t="str">
        <f t="shared" si="42"/>
        <v/>
      </c>
      <c r="S51" s="196" t="str" cm="1">
        <f t="array" ref="S51">IF($B51="","",INDEX(SEAOptionScores_Trans,$B51+MATCH(S$7,Stages,0)-1,MATCH(S$6,SEACats,0))-100)</f>
        <v/>
      </c>
      <c r="T51" s="196" t="str" cm="1">
        <f t="array" ref="T51">IF($B51="","",INDEX(SEAOptionScores_Trans,$B51+MATCH(T$7,Stages,0)-1,MATCH(S$6,SEACats,0))-100)</f>
        <v/>
      </c>
      <c r="U51" s="197" t="str">
        <f t="shared" si="43"/>
        <v/>
      </c>
      <c r="V51" s="196" t="str" cm="1">
        <f t="array" ref="V51">IF($B51="","",INDEX(SEAOptionScores_Trans,$B51+MATCH(V$7,Stages,0)-1,MATCH(V$6,SEACats,0))-100)</f>
        <v/>
      </c>
      <c r="W51" s="196" t="str" cm="1">
        <f t="array" ref="W51">IF($B51="","",INDEX(SEAOptionScores_Trans,$B51+MATCH(W$7,Stages,0)-1,MATCH(V$6,SEACats,0))-100)</f>
        <v/>
      </c>
      <c r="X51" s="197" t="str">
        <f t="shared" si="44"/>
        <v/>
      </c>
      <c r="Y51" s="196" t="str" cm="1">
        <f t="array" ref="Y51">IF($B51="","",INDEX(SEAOptionScores_Trans,$B51+MATCH(Y$7,Stages,0)-1,MATCH(Y$6,SEACats,0))-100)</f>
        <v/>
      </c>
      <c r="Z51" s="196" t="str" cm="1">
        <f t="array" ref="Z51">IF($B51="","",INDEX(SEAOptionScores_Trans,$B51+MATCH(Z$7,Stages,0)-1,MATCH(Y$6,SEACats,0))-100)</f>
        <v/>
      </c>
      <c r="AA51" s="197" t="str">
        <f t="shared" si="45"/>
        <v/>
      </c>
      <c r="AB51" s="196" t="str" cm="1">
        <f t="array" ref="AB51">IF($B51="","",INDEX(SEAOptionScores_Trans,$B51+MATCH(AB$7,Stages,0)-1,MATCH(AB$6,SEACats,0))-100)</f>
        <v/>
      </c>
      <c r="AC51" s="196" t="str" cm="1">
        <f t="array" ref="AC51">IF($B51="","",INDEX(SEAOptionScores_Trans,$B51+MATCH(AC$7,Stages,0)-1,MATCH(AB$6,SEACats,0))-100)</f>
        <v/>
      </c>
      <c r="AD51" s="197" t="str">
        <f t="shared" si="46"/>
        <v/>
      </c>
      <c r="AE51" s="196" t="str" cm="1">
        <f t="array" ref="AE51">IF($B51="","",INDEX(SEAOptionScores_Trans,$B51+MATCH(AE$7,Stages,0)-1,MATCH(AE$6,SEACats,0))-100)</f>
        <v/>
      </c>
      <c r="AF51" s="196" t="str" cm="1">
        <f t="array" ref="AF51">IF($B51="","",INDEX(SEAOptionScores_Trans,$B51+MATCH(AF$7,Stages,0)-1,MATCH(AE$6,SEACats,0))-100)</f>
        <v/>
      </c>
      <c r="AG51" s="197" t="str">
        <f t="shared" si="47"/>
        <v/>
      </c>
      <c r="AH51" s="196" t="str" cm="1">
        <f t="array" ref="AH51">IF($B51="","",INDEX(SEAOptionScores_Trans,$B51+MATCH(AH$7,Stages,0)-1,MATCH(AH$6,SEACats,0))-100)</f>
        <v/>
      </c>
      <c r="AI51" s="196" t="str" cm="1">
        <f t="array" ref="AI51">IF($B51="","",INDEX(SEAOptionScores_Trans,$B51+MATCH(AI$7,Stages,0)-1,MATCH(AH$6,SEACats,0))-100)</f>
        <v/>
      </c>
      <c r="AJ51" s="197" t="str">
        <f t="shared" si="48"/>
        <v/>
      </c>
      <c r="AK51" s="196" t="str" cm="1">
        <f t="array" ref="AK51">IF($B51="","",INDEX(SEAOptionScores_Trans,$B51+MATCH(AK$7,Stages,0)-1,MATCH(AK$6,SEACats,0))-100)</f>
        <v/>
      </c>
      <c r="AL51" s="196" t="str" cm="1">
        <f t="array" ref="AL51">IF($B51="","",INDEX(SEAOptionScores_Trans,$B51+MATCH(AL$7,Stages,0)-1,MATCH(AK$6,SEACats,0))-100)</f>
        <v/>
      </c>
      <c r="AM51" s="197" t="str">
        <f t="shared" si="49"/>
        <v/>
      </c>
      <c r="AN51" s="196" t="str" cm="1">
        <f t="array" ref="AN51">IF($B51="","",INDEX(SEAOptionScores_Trans,$B51+MATCH(AN$7,Stages,0)-1,MATCH(AN$6,SEACats,0))-100)</f>
        <v/>
      </c>
      <c r="AO51" s="196" t="str" cm="1">
        <f t="array" ref="AO51">IF($B51="","",INDEX(SEAOptionScores_Trans,$B51+MATCH(AO$7,Stages,0)-1,MATCH(AN$6,SEACats,0))-100)</f>
        <v/>
      </c>
      <c r="AP51" s="197" t="str">
        <f t="shared" si="50"/>
        <v/>
      </c>
      <c r="AQ51" s="196" t="str" cm="1">
        <f t="array" ref="AQ51">IF($B51="","",INDEX(SEAOptionScores_Trans,$B51+MATCH(AQ$7,Stages,0)-1,MATCH(AQ$6,SEACats,0))-100)</f>
        <v/>
      </c>
      <c r="AR51" s="196" t="str" cm="1">
        <f t="array" ref="AR51">IF($B51="","",INDEX(SEAOptionScores_Trans,$B51+MATCH(AR$7,Stages,0)-1,MATCH(AQ$6,SEACats,0))-100)</f>
        <v/>
      </c>
      <c r="AS51" s="197" t="str">
        <f t="shared" si="51"/>
        <v/>
      </c>
      <c r="AT51" s="196" t="str" cm="1">
        <f t="array" ref="AT51">IF($B51="","",INDEX(SEAOptionScores_Trans,$B51+MATCH(AT$7,Stages,0)-1,MATCH(AT$6,SEACats,0))-100)</f>
        <v/>
      </c>
      <c r="AU51" s="196" t="str" cm="1">
        <f t="array" ref="AU51">IF($B51="","",INDEX(SEAOptionScores_Trans,$B51+MATCH(AU$7,Stages,0)-1,MATCH(AT$6,SEACats,0))-100)</f>
        <v/>
      </c>
      <c r="AV51" s="197" t="str">
        <f t="shared" si="52"/>
        <v/>
      </c>
      <c r="AW51" s="196" t="str" cm="1">
        <f t="array" ref="AW51">IF($B51="","",INDEX(SEAOptionScores_Trans,$B51+MATCH(AW$7,Stages,0)-1,MATCH(AW$6,SEACats,0))-100)</f>
        <v/>
      </c>
      <c r="AX51" s="196" t="str" cm="1">
        <f t="array" ref="AX51">IF($B51="","",INDEX(SEAOptionScores_Trans,$B51+MATCH(AX$7,Stages,0)-1,MATCH(AW$6,SEACats,0))-100)</f>
        <v/>
      </c>
      <c r="AY51" s="197" t="str">
        <f t="shared" si="53"/>
        <v/>
      </c>
      <c r="AZ51" s="196" t="str" cm="1">
        <f t="array" ref="AZ51">IF($B51="","",INDEX(SEAOptionScores_Trans,$B51+MATCH(AZ$7,Stages,0)-1,MATCH(AZ$6,SEACats,0))-100)</f>
        <v/>
      </c>
      <c r="BA51" s="196" t="str" cm="1">
        <f t="array" ref="BA51">IF($B51="","",INDEX(SEAOptionScores_Trans,$B51+MATCH(BA$7,Stages,0)-1,MATCH(AZ$6,SEACats,0))-100)</f>
        <v/>
      </c>
      <c r="BB51" s="197" t="str">
        <f t="shared" si="54"/>
        <v/>
      </c>
      <c r="BD51" s="156" t="str" cm="1">
        <f t="array" ref="BD51">INDEX(NegEffects_SEA,$A51,MATCH(BD$6,$D$6:$BB$6,0)+2)</f>
        <v/>
      </c>
      <c r="BE51" s="156" t="str" cm="1">
        <f t="array" ref="BE51">INDEX(NegEffects_SEA,$A51,MATCH(BE$6,$D$6:$BB$6,0)+2)</f>
        <v/>
      </c>
      <c r="BF51" s="156" t="str" cm="1">
        <f t="array" ref="BF51">INDEX(NegEffects_SEA,$A51,MATCH(BF$6,$D$6:$BB$6,0)+2)</f>
        <v/>
      </c>
      <c r="BG51" s="156" t="str" cm="1">
        <f t="array" ref="BG51">INDEX(NegEffects_SEA,$A51,MATCH(BG$6,$D$6:$BB$6,0)+2)</f>
        <v/>
      </c>
      <c r="BH51" s="156" t="str" cm="1">
        <f t="array" ref="BH51">INDEX(NegEffects_SEA,$A51,MATCH(BH$6,$D$6:$BB$6,0)+2)</f>
        <v/>
      </c>
      <c r="BI51" s="156" t="str" cm="1">
        <f t="array" ref="BI51">INDEX(NegEffects_SEA,$A51,MATCH(BI$6,$D$6:$BB$6,0)+2)</f>
        <v/>
      </c>
      <c r="BJ51" s="156" t="str" cm="1">
        <f t="array" ref="BJ51">INDEX(NegEffects_SEA,$A51,MATCH(BJ$6,$D$6:$BB$6,0)+2)</f>
        <v/>
      </c>
      <c r="BK51" s="156" t="str" cm="1">
        <f t="array" ref="BK51">INDEX(NegEffects_SEA,$A51,MATCH(BK$6,$D$6:$BB$6,0)+2)</f>
        <v/>
      </c>
      <c r="BL51" s="156" t="str" cm="1">
        <f t="array" ref="BL51">INDEX(NegEffects_SEA,$A51,MATCH(BL$6,$D$6:$BB$6,0)+2)</f>
        <v/>
      </c>
      <c r="BM51" s="156" t="str" cm="1">
        <f t="array" ref="BM51">INDEX(NegEffects_SEA,$A51,MATCH(BM$6,$D$6:$BB$6,0)+2)</f>
        <v/>
      </c>
      <c r="BN51" s="156" t="str" cm="1">
        <f t="array" ref="BN51">INDEX(NegEffects_SEA,$A51,MATCH(BN$6,$D$6:$BB$6,0)+2)</f>
        <v/>
      </c>
      <c r="BO51" s="156" t="str" cm="1">
        <f t="array" ref="BO51">INDEX(NegEffects_SEA,$A51,MATCH(BO$6,$D$6:$BB$6,0)+2)</f>
        <v/>
      </c>
      <c r="BP51" s="156" t="str" cm="1">
        <f t="array" ref="BP51">INDEX(NegEffects_SEA,$A51,MATCH(BP$6,$D$6:$BB$6,0)+2)</f>
        <v/>
      </c>
      <c r="BQ51" s="156" t="str" cm="1">
        <f t="array" ref="BQ51">INDEX(NegEffects_SEA,$A51,MATCH(BQ$6,$D$6:$BB$6,0)+2)</f>
        <v/>
      </c>
      <c r="BR51" s="156" t="str" cm="1">
        <f t="array" ref="BR51">INDEX(NegEffects_SEA,$A51,MATCH(BR$6,$D$6:$BB$6,0)+2)</f>
        <v/>
      </c>
      <c r="BS51" s="156" t="str" cm="1">
        <f t="array" ref="BS51">INDEX(NegEffects_SEA,$A51,MATCH(BS$6,$D$6:$BB$6,0)+2)</f>
        <v/>
      </c>
      <c r="BT51" s="156" t="str" cm="1">
        <f t="array" ref="BT51">INDEX(NegEffects_SEA,$A51,MATCH(BT$6,$D$6:$BB$6,0)+2)</f>
        <v/>
      </c>
      <c r="BV51" s="194" t="str">
        <f t="shared" si="72"/>
        <v/>
      </c>
      <c r="BW51" s="194" t="str">
        <f t="shared" si="72"/>
        <v/>
      </c>
      <c r="BX51" s="194" t="str">
        <f t="shared" si="72"/>
        <v/>
      </c>
      <c r="BY51" s="194" t="str">
        <f t="shared" si="72"/>
        <v/>
      </c>
      <c r="CA51" s="196" t="str" cm="1">
        <f t="array" ref="CA51">IF($B51="","",INDEX(SEAOptionScores_Trans,$B51+MATCH(CA$7,Stages,0)-1,MATCH(CA$6,SEACats,0)))</f>
        <v/>
      </c>
      <c r="CB51" s="196" t="str" cm="1">
        <f t="array" ref="CB51">IF($B51="","",INDEX(SEAOptionScores_Trans,$B51+MATCH(CB$7,Stages,0)-1,MATCH(CA$6,SEACats,0)))</f>
        <v/>
      </c>
      <c r="CC51" s="197" t="str">
        <f t="shared" si="55"/>
        <v/>
      </c>
      <c r="CD51" s="196" t="str" cm="1">
        <f t="array" ref="CD51">IF($B51="","",INDEX(SEAOptionScores_Trans,$B51+MATCH(CD$7,Stages,0)-1,MATCH(CD$6,SEACats,0)))</f>
        <v/>
      </c>
      <c r="CE51" s="196" t="str" cm="1">
        <f t="array" ref="CE51">IF($B51="","",INDEX(SEAOptionScores_Trans,$B51+MATCH(CE$7,Stages,0)-1,MATCH(CD$6,SEACats,0)))</f>
        <v/>
      </c>
      <c r="CF51" s="197" t="str">
        <f t="shared" si="56"/>
        <v/>
      </c>
      <c r="CG51" s="196" t="str" cm="1">
        <f t="array" ref="CG51">IF($B51="","",INDEX(SEAOptionScores_Trans,$B51+MATCH(CG$7,Stages,0)-1,MATCH(CG$6,SEACats,0)))</f>
        <v/>
      </c>
      <c r="CH51" s="196" t="str" cm="1">
        <f t="array" ref="CH51">IF($B51="","",INDEX(SEAOptionScores_Trans,$B51+MATCH(CH$7,Stages,0)-1,MATCH(CG$6,SEACats,0)))</f>
        <v/>
      </c>
      <c r="CI51" s="197" t="str">
        <f t="shared" si="57"/>
        <v/>
      </c>
      <c r="CJ51" s="196" t="str" cm="1">
        <f t="array" ref="CJ51">IF($B51="","",INDEX(SEAOptionScores_Trans,$B51+MATCH(CJ$7,Stages,0)-1,MATCH(CJ$6,SEACats,0)))</f>
        <v/>
      </c>
      <c r="CK51" s="196" t="str" cm="1">
        <f t="array" ref="CK51">IF($B51="","",INDEX(SEAOptionScores_Trans,$B51+MATCH(CK$7,Stages,0)-1,MATCH(CJ$6,SEACats,0)))</f>
        <v/>
      </c>
      <c r="CL51" s="197" t="str">
        <f t="shared" si="58"/>
        <v/>
      </c>
      <c r="CM51" s="196" t="str" cm="1">
        <f t="array" ref="CM51">IF($B51="","",INDEX(SEAOptionScores_Trans,$B51+MATCH(CM$7,Stages,0)-1,MATCH(CM$6,SEACats,0)))</f>
        <v/>
      </c>
      <c r="CN51" s="196" t="str" cm="1">
        <f t="array" ref="CN51">IF($B51="","",INDEX(SEAOptionScores_Trans,$B51+MATCH(CN$7,Stages,0)-1,MATCH(CM$6,SEACats,0)))</f>
        <v/>
      </c>
      <c r="CO51" s="197" t="str">
        <f t="shared" si="59"/>
        <v/>
      </c>
      <c r="CP51" s="196" t="str" cm="1">
        <f t="array" ref="CP51">IF($B51="","",INDEX(SEAOptionScores_Trans,$B51+MATCH(CP$7,Stages,0)-1,MATCH(CP$6,SEACats,0)))</f>
        <v/>
      </c>
      <c r="CQ51" s="196" t="str" cm="1">
        <f t="array" ref="CQ51">IF($B51="","",INDEX(SEAOptionScores_Trans,$B51+MATCH(CQ$7,Stages,0)-1,MATCH(CP$6,SEACats,0)))</f>
        <v/>
      </c>
      <c r="CR51" s="197" t="str">
        <f t="shared" si="60"/>
        <v/>
      </c>
      <c r="CS51" s="196" t="str" cm="1">
        <f t="array" ref="CS51">IF($B51="","",INDEX(SEAOptionScores_Trans,$B51+MATCH(CS$7,Stages,0)-1,MATCH(CS$6,SEACats,0)))</f>
        <v/>
      </c>
      <c r="CT51" s="196" t="str" cm="1">
        <f t="array" ref="CT51">IF($B51="","",INDEX(SEAOptionScores_Trans,$B51+MATCH(CT$7,Stages,0)-1,MATCH(CS$6,SEACats,0)))</f>
        <v/>
      </c>
      <c r="CU51" s="197" t="str">
        <f t="shared" si="61"/>
        <v/>
      </c>
      <c r="CV51" s="196" t="str" cm="1">
        <f t="array" ref="CV51">IF($B51="","",INDEX(SEAOptionScores_Trans,$B51+MATCH(CV$7,Stages,0)-1,MATCH(CV$6,SEACats,0)))</f>
        <v/>
      </c>
      <c r="CW51" s="196" t="str" cm="1">
        <f t="array" ref="CW51">IF($B51="","",INDEX(SEAOptionScores_Trans,$B51+MATCH(CW$7,Stages,0)-1,MATCH(CV$6,SEACats,0)))</f>
        <v/>
      </c>
      <c r="CX51" s="197" t="str">
        <f t="shared" si="62"/>
        <v/>
      </c>
      <c r="CY51" s="196" t="str" cm="1">
        <f t="array" ref="CY51">IF($B51="","",INDEX(SEAOptionScores_Trans,$B51+MATCH(CY$7,Stages,0)-1,MATCH(CY$6,SEACats,0)))</f>
        <v/>
      </c>
      <c r="CZ51" s="196" t="str" cm="1">
        <f t="array" ref="CZ51">IF($B51="","",INDEX(SEAOptionScores_Trans,$B51+MATCH(CZ$7,Stages,0)-1,MATCH(CY$6,SEACats,0)))</f>
        <v/>
      </c>
      <c r="DA51" s="197" t="str">
        <f t="shared" si="63"/>
        <v/>
      </c>
      <c r="DB51" s="196" t="str" cm="1">
        <f t="array" ref="DB51">IF($B51="","",INDEX(SEAOptionScores_Trans,$B51+MATCH(DB$7,Stages,0)-1,MATCH(DB$6,SEACats,0)))</f>
        <v/>
      </c>
      <c r="DC51" s="196" t="str" cm="1">
        <f t="array" ref="DC51">IF($B51="","",INDEX(SEAOptionScores_Trans,$B51+MATCH(DC$7,Stages,0)-1,MATCH(DB$6,SEACats,0)))</f>
        <v/>
      </c>
      <c r="DD51" s="197" t="str">
        <f t="shared" si="64"/>
        <v/>
      </c>
      <c r="DE51" s="196" t="str" cm="1">
        <f t="array" ref="DE51">IF($B51="","",INDEX(SEAOptionScores_Trans,$B51+MATCH(DE$7,Stages,0)-1,MATCH(DE$6,SEACats,0)))</f>
        <v/>
      </c>
      <c r="DF51" s="196" t="str" cm="1">
        <f t="array" ref="DF51">IF($B51="","",INDEX(SEAOptionScores_Trans,$B51+MATCH(DF$7,Stages,0)-1,MATCH(DE$6,SEACats,0)))</f>
        <v/>
      </c>
      <c r="DG51" s="197" t="str">
        <f t="shared" si="65"/>
        <v/>
      </c>
      <c r="DH51" s="196" t="str" cm="1">
        <f t="array" ref="DH51">IF($B51="","",INDEX(SEAOptionScores_Trans,$B51+MATCH(DH$7,Stages,0)-1,MATCH(DH$6,SEACats,0)))</f>
        <v/>
      </c>
      <c r="DI51" s="196" t="str" cm="1">
        <f t="array" ref="DI51">IF($B51="","",INDEX(SEAOptionScores_Trans,$B51+MATCH(DI$7,Stages,0)-1,MATCH(DH$6,SEACats,0)))</f>
        <v/>
      </c>
      <c r="DJ51" s="197" t="str">
        <f t="shared" si="66"/>
        <v/>
      </c>
      <c r="DK51" s="196" t="str" cm="1">
        <f t="array" ref="DK51">IF($B51="","",INDEX(SEAOptionScores_Trans,$B51+MATCH(DK$7,Stages,0)-1,MATCH(DK$6,SEACats,0)))</f>
        <v/>
      </c>
      <c r="DL51" s="196" t="str" cm="1">
        <f t="array" ref="DL51">IF($B51="","",INDEX(SEAOptionScores_Trans,$B51+MATCH(DL$7,Stages,0)-1,MATCH(DK$6,SEACats,0)))</f>
        <v/>
      </c>
      <c r="DM51" s="197" t="str">
        <f t="shared" si="67"/>
        <v/>
      </c>
      <c r="DN51" s="196" t="str" cm="1">
        <f t="array" ref="DN51">IF($B51="","",INDEX(SEAOptionScores_Trans,$B51+MATCH(DN$7,Stages,0)-1,MATCH(DN$6,SEACats,0)))</f>
        <v/>
      </c>
      <c r="DO51" s="196" t="str" cm="1">
        <f t="array" ref="DO51">IF($B51="","",INDEX(SEAOptionScores_Trans,$B51+MATCH(DO$7,Stages,0)-1,MATCH(DN$6,SEACats,0)))</f>
        <v/>
      </c>
      <c r="DP51" s="197" t="str">
        <f t="shared" si="68"/>
        <v/>
      </c>
      <c r="DQ51" s="196" t="str" cm="1">
        <f t="array" ref="DQ51">IF($B51="","",INDEX(SEAOptionScores_Trans,$B51+MATCH(DQ$7,Stages,0)-1,MATCH(DQ$6,SEACats,0)))</f>
        <v/>
      </c>
      <c r="DR51" s="196" t="str" cm="1">
        <f t="array" ref="DR51">IF($B51="","",INDEX(SEAOptionScores_Trans,$B51+MATCH(DR$7,Stages,0)-1,MATCH(DQ$6,SEACats,0)))</f>
        <v/>
      </c>
      <c r="DS51" s="197" t="str">
        <f t="shared" si="69"/>
        <v/>
      </c>
      <c r="DT51" s="196" t="str" cm="1">
        <f t="array" ref="DT51">IF($B51="","",INDEX(SEAOptionScores_Trans,$B51+MATCH(DT$7,Stages,0)-1,MATCH(DT$6,SEACats,0)))</f>
        <v/>
      </c>
      <c r="DU51" s="196" t="str" cm="1">
        <f t="array" ref="DU51">IF($B51="","",INDEX(SEAOptionScores_Trans,$B51+MATCH(DU$7,Stages,0)-1,MATCH(DT$6,SEACats,0)))</f>
        <v/>
      </c>
      <c r="DV51" s="197" t="str">
        <f t="shared" si="70"/>
        <v/>
      </c>
      <c r="DW51" s="196" t="str" cm="1">
        <f t="array" ref="DW51">IF($B51="","",INDEX(SEAOptionScores_Trans,$B51+MATCH(DW$7,Stages,0)-1,MATCH(DW$6,SEACats,0)))</f>
        <v/>
      </c>
      <c r="DX51" s="196" t="str" cm="1">
        <f t="array" ref="DX51">IF($B51="","",INDEX(SEAOptionScores_Trans,$B51+MATCH(DX$7,Stages,0)-1,MATCH(DW$6,SEACats,0)))</f>
        <v/>
      </c>
      <c r="DY51" s="197" t="str">
        <f t="shared" si="71"/>
        <v/>
      </c>
      <c r="EA51" s="156" t="str" cm="1">
        <f t="array" ref="EA51">INDEX(PosEffects_SEA,$A51,MATCH(EA$6,$D$6:$BB$6,0)+2)</f>
        <v/>
      </c>
      <c r="EB51" s="156" t="str" cm="1">
        <f t="array" ref="EB51">INDEX(PosEffects_SEA,$A51,MATCH(EB$6,$D$6:$BB$6,0)+2)</f>
        <v/>
      </c>
      <c r="EC51" s="156" t="str" cm="1">
        <f t="array" ref="EC51">INDEX(PosEffects_SEA,$A51,MATCH(EC$6,$D$6:$BB$6,0)+2)</f>
        <v/>
      </c>
      <c r="ED51" s="156" t="str" cm="1">
        <f t="array" ref="ED51">INDEX(PosEffects_SEA,$A51,MATCH(ED$6,$D$6:$BB$6,0)+2)</f>
        <v/>
      </c>
      <c r="EE51" s="156" t="str" cm="1">
        <f t="array" ref="EE51">INDEX(PosEffects_SEA,$A51,MATCH(EE$6,$D$6:$BB$6,0)+2)</f>
        <v/>
      </c>
      <c r="EF51" s="156" t="str" cm="1">
        <f t="array" ref="EF51">INDEX(PosEffects_SEA,$A51,MATCH(EF$6,$D$6:$BB$6,0)+2)</f>
        <v/>
      </c>
      <c r="EG51" s="156" t="str" cm="1">
        <f t="array" ref="EG51">INDEX(PosEffects_SEA,$A51,MATCH(EG$6,$D$6:$BB$6,0)+2)</f>
        <v/>
      </c>
      <c r="EH51" s="156" t="str" cm="1">
        <f t="array" ref="EH51">INDEX(PosEffects_SEA,$A51,MATCH(EH$6,$D$6:$BB$6,0)+2)</f>
        <v/>
      </c>
      <c r="EI51" s="156" t="str" cm="1">
        <f t="array" ref="EI51">INDEX(PosEffects_SEA,$A51,MATCH(EI$6,$D$6:$BB$6,0)+2)</f>
        <v/>
      </c>
      <c r="EJ51" s="156" t="str" cm="1">
        <f t="array" ref="EJ51">INDEX(PosEffects_SEA,$A51,MATCH(EJ$6,$D$6:$BB$6,0)+2)</f>
        <v/>
      </c>
      <c r="EK51" s="156" t="str" cm="1">
        <f t="array" ref="EK51">INDEX(PosEffects_SEA,$A51,MATCH(EK$6,$D$6:$BB$6,0)+2)</f>
        <v/>
      </c>
      <c r="EL51" s="156" t="str" cm="1">
        <f t="array" ref="EL51">INDEX(PosEffects_SEA,$A51,MATCH(EL$6,$D$6:$BB$6,0)+2)</f>
        <v/>
      </c>
      <c r="EM51" s="156" t="str" cm="1">
        <f t="array" ref="EM51">INDEX(PosEffects_SEA,$A51,MATCH(EM$6,$D$6:$BB$6,0)+2)</f>
        <v/>
      </c>
      <c r="EN51" s="156" t="str" cm="1">
        <f t="array" ref="EN51">INDEX(PosEffects_SEA,$A51,MATCH(EN$6,$D$6:$BB$6,0)+2)</f>
        <v/>
      </c>
      <c r="EO51" s="156" t="str" cm="1">
        <f t="array" ref="EO51">INDEX(PosEffects_SEA,$A51,MATCH(EO$6,$D$6:$BB$6,0)+2)</f>
        <v/>
      </c>
      <c r="EP51" s="156" t="str" cm="1">
        <f t="array" ref="EP51">INDEX(PosEffects_SEA,$A51,MATCH(EP$6,$D$6:$BB$6,0)+2)</f>
        <v/>
      </c>
      <c r="EQ51" s="156" t="str" cm="1">
        <f t="array" ref="EQ51">INDEX(PosEffects_SEA,$A51,MATCH(EQ$6,$D$6:$BB$6,0)+2)</f>
        <v/>
      </c>
      <c r="ES51" s="194" t="str">
        <f t="shared" si="73"/>
        <v/>
      </c>
      <c r="ET51" s="194" t="str">
        <f t="shared" si="73"/>
        <v/>
      </c>
      <c r="EU51" s="194" t="str">
        <f t="shared" si="73"/>
        <v/>
      </c>
      <c r="EV51" s="194" t="str">
        <f t="shared" si="73"/>
        <v/>
      </c>
    </row>
    <row r="52" spans="1:152" x14ac:dyDescent="0.25">
      <c r="A52" s="68">
        <v>45</v>
      </c>
      <c r="B52" s="271" t="str" cm="1">
        <f t="array" ref="B52">IF(A52&gt;NOptions_SEA,"",4*(A52-1)+1)</f>
        <v/>
      </c>
      <c r="C52" s="249" t="str" cm="1">
        <f t="array" ref="C52">IF($B52="","",INDEX(Options_SEA,$B52))</f>
        <v/>
      </c>
      <c r="D52" s="196" t="str" cm="1">
        <f t="array" ref="D52">IF($B52="","",INDEX(SEAOptionScores_Trans,$B52+MATCH(D$7,Stages,0)-1,MATCH(D$6,SEACats,0))-100)</f>
        <v/>
      </c>
      <c r="E52" s="196" t="str" cm="1">
        <f t="array" ref="E52">IF($B52="","",INDEX(SEAOptionScores_Trans,$B52+MATCH(E$7,Stages,0)-1,MATCH(D$6,SEACats,0))-100)</f>
        <v/>
      </c>
      <c r="F52" s="197" t="str">
        <f t="shared" si="38"/>
        <v/>
      </c>
      <c r="G52" s="196" t="str" cm="1">
        <f t="array" ref="G52">IF($B52="","",INDEX(SEAOptionScores_Trans,$B52+MATCH(G$7,Stages,0)-1,MATCH(G$6,SEACats,0))-100)</f>
        <v/>
      </c>
      <c r="H52" s="196" t="str" cm="1">
        <f t="array" ref="H52">IF($B52="","",INDEX(SEAOptionScores_Trans,$B52+MATCH(H$7,Stages,0)-1,MATCH(G$6,SEACats,0))-100)</f>
        <v/>
      </c>
      <c r="I52" s="197" t="str">
        <f t="shared" si="39"/>
        <v/>
      </c>
      <c r="J52" s="196" t="str" cm="1">
        <f t="array" ref="J52">IF($B52="","",INDEX(SEAOptionScores_Trans,$B52+MATCH(J$7,Stages,0)-1,MATCH(J$6,SEACats,0))-100)</f>
        <v/>
      </c>
      <c r="K52" s="196" t="str" cm="1">
        <f t="array" ref="K52">IF($B52="","",INDEX(SEAOptionScores_Trans,$B52+MATCH(K$7,Stages,0)-1,MATCH(J$6,SEACats,0))-100)</f>
        <v/>
      </c>
      <c r="L52" s="197" t="str">
        <f t="shared" si="40"/>
        <v/>
      </c>
      <c r="M52" s="196" t="str" cm="1">
        <f t="array" ref="M52">IF($B52="","",INDEX(SEAOptionScores_Trans,$B52+MATCH(M$7,Stages,0)-1,MATCH(M$6,SEACats,0))-100)</f>
        <v/>
      </c>
      <c r="N52" s="196" t="str" cm="1">
        <f t="array" ref="N52">IF($B52="","",INDEX(SEAOptionScores_Trans,$B52+MATCH(N$7,Stages,0)-1,MATCH(M$6,SEACats,0))-100)</f>
        <v/>
      </c>
      <c r="O52" s="197" t="str">
        <f t="shared" si="41"/>
        <v/>
      </c>
      <c r="P52" s="196" t="str" cm="1">
        <f t="array" ref="P52">IF($B52="","",INDEX(SEAOptionScores_Trans,$B52+MATCH(P$7,Stages,0)-1,MATCH(P$6,SEACats,0))-100)</f>
        <v/>
      </c>
      <c r="Q52" s="196" t="str" cm="1">
        <f t="array" ref="Q52">IF($B52="","",INDEX(SEAOptionScores_Trans,$B52+MATCH(Q$7,Stages,0)-1,MATCH(P$6,SEACats,0))-100)</f>
        <v/>
      </c>
      <c r="R52" s="197" t="str">
        <f t="shared" si="42"/>
        <v/>
      </c>
      <c r="S52" s="196" t="str" cm="1">
        <f t="array" ref="S52">IF($B52="","",INDEX(SEAOptionScores_Trans,$B52+MATCH(S$7,Stages,0)-1,MATCH(S$6,SEACats,0))-100)</f>
        <v/>
      </c>
      <c r="T52" s="196" t="str" cm="1">
        <f t="array" ref="T52">IF($B52="","",INDEX(SEAOptionScores_Trans,$B52+MATCH(T$7,Stages,0)-1,MATCH(S$6,SEACats,0))-100)</f>
        <v/>
      </c>
      <c r="U52" s="197" t="str">
        <f t="shared" si="43"/>
        <v/>
      </c>
      <c r="V52" s="196" t="str" cm="1">
        <f t="array" ref="V52">IF($B52="","",INDEX(SEAOptionScores_Trans,$B52+MATCH(V$7,Stages,0)-1,MATCH(V$6,SEACats,0))-100)</f>
        <v/>
      </c>
      <c r="W52" s="196" t="str" cm="1">
        <f t="array" ref="W52">IF($B52="","",INDEX(SEAOptionScores_Trans,$B52+MATCH(W$7,Stages,0)-1,MATCH(V$6,SEACats,0))-100)</f>
        <v/>
      </c>
      <c r="X52" s="197" t="str">
        <f t="shared" si="44"/>
        <v/>
      </c>
      <c r="Y52" s="196" t="str" cm="1">
        <f t="array" ref="Y52">IF($B52="","",INDEX(SEAOptionScores_Trans,$B52+MATCH(Y$7,Stages,0)-1,MATCH(Y$6,SEACats,0))-100)</f>
        <v/>
      </c>
      <c r="Z52" s="196" t="str" cm="1">
        <f t="array" ref="Z52">IF($B52="","",INDEX(SEAOptionScores_Trans,$B52+MATCH(Z$7,Stages,0)-1,MATCH(Y$6,SEACats,0))-100)</f>
        <v/>
      </c>
      <c r="AA52" s="197" t="str">
        <f t="shared" si="45"/>
        <v/>
      </c>
      <c r="AB52" s="196" t="str" cm="1">
        <f t="array" ref="AB52">IF($B52="","",INDEX(SEAOptionScores_Trans,$B52+MATCH(AB$7,Stages,0)-1,MATCH(AB$6,SEACats,0))-100)</f>
        <v/>
      </c>
      <c r="AC52" s="196" t="str" cm="1">
        <f t="array" ref="AC52">IF($B52="","",INDEX(SEAOptionScores_Trans,$B52+MATCH(AC$7,Stages,0)-1,MATCH(AB$6,SEACats,0))-100)</f>
        <v/>
      </c>
      <c r="AD52" s="197" t="str">
        <f t="shared" si="46"/>
        <v/>
      </c>
      <c r="AE52" s="196" t="str" cm="1">
        <f t="array" ref="AE52">IF($B52="","",INDEX(SEAOptionScores_Trans,$B52+MATCH(AE$7,Stages,0)-1,MATCH(AE$6,SEACats,0))-100)</f>
        <v/>
      </c>
      <c r="AF52" s="196" t="str" cm="1">
        <f t="array" ref="AF52">IF($B52="","",INDEX(SEAOptionScores_Trans,$B52+MATCH(AF$7,Stages,0)-1,MATCH(AE$6,SEACats,0))-100)</f>
        <v/>
      </c>
      <c r="AG52" s="197" t="str">
        <f t="shared" si="47"/>
        <v/>
      </c>
      <c r="AH52" s="196" t="str" cm="1">
        <f t="array" ref="AH52">IF($B52="","",INDEX(SEAOptionScores_Trans,$B52+MATCH(AH$7,Stages,0)-1,MATCH(AH$6,SEACats,0))-100)</f>
        <v/>
      </c>
      <c r="AI52" s="196" t="str" cm="1">
        <f t="array" ref="AI52">IF($B52="","",INDEX(SEAOptionScores_Trans,$B52+MATCH(AI$7,Stages,0)-1,MATCH(AH$6,SEACats,0))-100)</f>
        <v/>
      </c>
      <c r="AJ52" s="197" t="str">
        <f t="shared" si="48"/>
        <v/>
      </c>
      <c r="AK52" s="196" t="str" cm="1">
        <f t="array" ref="AK52">IF($B52="","",INDEX(SEAOptionScores_Trans,$B52+MATCH(AK$7,Stages,0)-1,MATCH(AK$6,SEACats,0))-100)</f>
        <v/>
      </c>
      <c r="AL52" s="196" t="str" cm="1">
        <f t="array" ref="AL52">IF($B52="","",INDEX(SEAOptionScores_Trans,$B52+MATCH(AL$7,Stages,0)-1,MATCH(AK$6,SEACats,0))-100)</f>
        <v/>
      </c>
      <c r="AM52" s="197" t="str">
        <f t="shared" si="49"/>
        <v/>
      </c>
      <c r="AN52" s="196" t="str" cm="1">
        <f t="array" ref="AN52">IF($B52="","",INDEX(SEAOptionScores_Trans,$B52+MATCH(AN$7,Stages,0)-1,MATCH(AN$6,SEACats,0))-100)</f>
        <v/>
      </c>
      <c r="AO52" s="196" t="str" cm="1">
        <f t="array" ref="AO52">IF($B52="","",INDEX(SEAOptionScores_Trans,$B52+MATCH(AO$7,Stages,0)-1,MATCH(AN$6,SEACats,0))-100)</f>
        <v/>
      </c>
      <c r="AP52" s="197" t="str">
        <f t="shared" si="50"/>
        <v/>
      </c>
      <c r="AQ52" s="196" t="str" cm="1">
        <f t="array" ref="AQ52">IF($B52="","",INDEX(SEAOptionScores_Trans,$B52+MATCH(AQ$7,Stages,0)-1,MATCH(AQ$6,SEACats,0))-100)</f>
        <v/>
      </c>
      <c r="AR52" s="196" t="str" cm="1">
        <f t="array" ref="AR52">IF($B52="","",INDEX(SEAOptionScores_Trans,$B52+MATCH(AR$7,Stages,0)-1,MATCH(AQ$6,SEACats,0))-100)</f>
        <v/>
      </c>
      <c r="AS52" s="197" t="str">
        <f t="shared" si="51"/>
        <v/>
      </c>
      <c r="AT52" s="196" t="str" cm="1">
        <f t="array" ref="AT52">IF($B52="","",INDEX(SEAOptionScores_Trans,$B52+MATCH(AT$7,Stages,0)-1,MATCH(AT$6,SEACats,0))-100)</f>
        <v/>
      </c>
      <c r="AU52" s="196" t="str" cm="1">
        <f t="array" ref="AU52">IF($B52="","",INDEX(SEAOptionScores_Trans,$B52+MATCH(AU$7,Stages,0)-1,MATCH(AT$6,SEACats,0))-100)</f>
        <v/>
      </c>
      <c r="AV52" s="197" t="str">
        <f t="shared" si="52"/>
        <v/>
      </c>
      <c r="AW52" s="196" t="str" cm="1">
        <f t="array" ref="AW52">IF($B52="","",INDEX(SEAOptionScores_Trans,$B52+MATCH(AW$7,Stages,0)-1,MATCH(AW$6,SEACats,0))-100)</f>
        <v/>
      </c>
      <c r="AX52" s="196" t="str" cm="1">
        <f t="array" ref="AX52">IF($B52="","",INDEX(SEAOptionScores_Trans,$B52+MATCH(AX$7,Stages,0)-1,MATCH(AW$6,SEACats,0))-100)</f>
        <v/>
      </c>
      <c r="AY52" s="197" t="str">
        <f t="shared" si="53"/>
        <v/>
      </c>
      <c r="AZ52" s="196" t="str" cm="1">
        <f t="array" ref="AZ52">IF($B52="","",INDEX(SEAOptionScores_Trans,$B52+MATCH(AZ$7,Stages,0)-1,MATCH(AZ$6,SEACats,0))-100)</f>
        <v/>
      </c>
      <c r="BA52" s="196" t="str" cm="1">
        <f t="array" ref="BA52">IF($B52="","",INDEX(SEAOptionScores_Trans,$B52+MATCH(BA$7,Stages,0)-1,MATCH(AZ$6,SEACats,0))-100)</f>
        <v/>
      </c>
      <c r="BB52" s="197" t="str">
        <f t="shared" si="54"/>
        <v/>
      </c>
      <c r="BD52" s="156" t="str" cm="1">
        <f t="array" ref="BD52">INDEX(NegEffects_SEA,$A52,MATCH(BD$6,$D$6:$BB$6,0)+2)</f>
        <v/>
      </c>
      <c r="BE52" s="156" t="str" cm="1">
        <f t="array" ref="BE52">INDEX(NegEffects_SEA,$A52,MATCH(BE$6,$D$6:$BB$6,0)+2)</f>
        <v/>
      </c>
      <c r="BF52" s="156" t="str" cm="1">
        <f t="array" ref="BF52">INDEX(NegEffects_SEA,$A52,MATCH(BF$6,$D$6:$BB$6,0)+2)</f>
        <v/>
      </c>
      <c r="BG52" s="156" t="str" cm="1">
        <f t="array" ref="BG52">INDEX(NegEffects_SEA,$A52,MATCH(BG$6,$D$6:$BB$6,0)+2)</f>
        <v/>
      </c>
      <c r="BH52" s="156" t="str" cm="1">
        <f t="array" ref="BH52">INDEX(NegEffects_SEA,$A52,MATCH(BH$6,$D$6:$BB$6,0)+2)</f>
        <v/>
      </c>
      <c r="BI52" s="156" t="str" cm="1">
        <f t="array" ref="BI52">INDEX(NegEffects_SEA,$A52,MATCH(BI$6,$D$6:$BB$6,0)+2)</f>
        <v/>
      </c>
      <c r="BJ52" s="156" t="str" cm="1">
        <f t="array" ref="BJ52">INDEX(NegEffects_SEA,$A52,MATCH(BJ$6,$D$6:$BB$6,0)+2)</f>
        <v/>
      </c>
      <c r="BK52" s="156" t="str" cm="1">
        <f t="array" ref="BK52">INDEX(NegEffects_SEA,$A52,MATCH(BK$6,$D$6:$BB$6,0)+2)</f>
        <v/>
      </c>
      <c r="BL52" s="156" t="str" cm="1">
        <f t="array" ref="BL52">INDEX(NegEffects_SEA,$A52,MATCH(BL$6,$D$6:$BB$6,0)+2)</f>
        <v/>
      </c>
      <c r="BM52" s="156" t="str" cm="1">
        <f t="array" ref="BM52">INDEX(NegEffects_SEA,$A52,MATCH(BM$6,$D$6:$BB$6,0)+2)</f>
        <v/>
      </c>
      <c r="BN52" s="156" t="str" cm="1">
        <f t="array" ref="BN52">INDEX(NegEffects_SEA,$A52,MATCH(BN$6,$D$6:$BB$6,0)+2)</f>
        <v/>
      </c>
      <c r="BO52" s="156" t="str" cm="1">
        <f t="array" ref="BO52">INDEX(NegEffects_SEA,$A52,MATCH(BO$6,$D$6:$BB$6,0)+2)</f>
        <v/>
      </c>
      <c r="BP52" s="156" t="str" cm="1">
        <f t="array" ref="BP52">INDEX(NegEffects_SEA,$A52,MATCH(BP$6,$D$6:$BB$6,0)+2)</f>
        <v/>
      </c>
      <c r="BQ52" s="156" t="str" cm="1">
        <f t="array" ref="BQ52">INDEX(NegEffects_SEA,$A52,MATCH(BQ$6,$D$6:$BB$6,0)+2)</f>
        <v/>
      </c>
      <c r="BR52" s="156" t="str" cm="1">
        <f t="array" ref="BR52">INDEX(NegEffects_SEA,$A52,MATCH(BR$6,$D$6:$BB$6,0)+2)</f>
        <v/>
      </c>
      <c r="BS52" s="156" t="str" cm="1">
        <f t="array" ref="BS52">INDEX(NegEffects_SEA,$A52,MATCH(BS$6,$D$6:$BB$6,0)+2)</f>
        <v/>
      </c>
      <c r="BT52" s="156" t="str" cm="1">
        <f t="array" ref="BT52">INDEX(NegEffects_SEA,$A52,MATCH(BT$6,$D$6:$BB$6,0)+2)</f>
        <v/>
      </c>
      <c r="BV52" s="194" t="str">
        <f t="shared" si="72"/>
        <v/>
      </c>
      <c r="BW52" s="194" t="str">
        <f t="shared" si="72"/>
        <v/>
      </c>
      <c r="BX52" s="194" t="str">
        <f t="shared" si="72"/>
        <v/>
      </c>
      <c r="BY52" s="194" t="str">
        <f t="shared" si="72"/>
        <v/>
      </c>
      <c r="CA52" s="196" t="str" cm="1">
        <f t="array" ref="CA52">IF($B52="","",INDEX(SEAOptionScores_Trans,$B52+MATCH(CA$7,Stages,0)-1,MATCH(CA$6,SEACats,0)))</f>
        <v/>
      </c>
      <c r="CB52" s="196" t="str" cm="1">
        <f t="array" ref="CB52">IF($B52="","",INDEX(SEAOptionScores_Trans,$B52+MATCH(CB$7,Stages,0)-1,MATCH(CA$6,SEACats,0)))</f>
        <v/>
      </c>
      <c r="CC52" s="197" t="str">
        <f t="shared" si="55"/>
        <v/>
      </c>
      <c r="CD52" s="196" t="str" cm="1">
        <f t="array" ref="CD52">IF($B52="","",INDEX(SEAOptionScores_Trans,$B52+MATCH(CD$7,Stages,0)-1,MATCH(CD$6,SEACats,0)))</f>
        <v/>
      </c>
      <c r="CE52" s="196" t="str" cm="1">
        <f t="array" ref="CE52">IF($B52="","",INDEX(SEAOptionScores_Trans,$B52+MATCH(CE$7,Stages,0)-1,MATCH(CD$6,SEACats,0)))</f>
        <v/>
      </c>
      <c r="CF52" s="197" t="str">
        <f t="shared" si="56"/>
        <v/>
      </c>
      <c r="CG52" s="196" t="str" cm="1">
        <f t="array" ref="CG52">IF($B52="","",INDEX(SEAOptionScores_Trans,$B52+MATCH(CG$7,Stages,0)-1,MATCH(CG$6,SEACats,0)))</f>
        <v/>
      </c>
      <c r="CH52" s="196" t="str" cm="1">
        <f t="array" ref="CH52">IF($B52="","",INDEX(SEAOptionScores_Trans,$B52+MATCH(CH$7,Stages,0)-1,MATCH(CG$6,SEACats,0)))</f>
        <v/>
      </c>
      <c r="CI52" s="197" t="str">
        <f t="shared" si="57"/>
        <v/>
      </c>
      <c r="CJ52" s="196" t="str" cm="1">
        <f t="array" ref="CJ52">IF($B52="","",INDEX(SEAOptionScores_Trans,$B52+MATCH(CJ$7,Stages,0)-1,MATCH(CJ$6,SEACats,0)))</f>
        <v/>
      </c>
      <c r="CK52" s="196" t="str" cm="1">
        <f t="array" ref="CK52">IF($B52="","",INDEX(SEAOptionScores_Trans,$B52+MATCH(CK$7,Stages,0)-1,MATCH(CJ$6,SEACats,0)))</f>
        <v/>
      </c>
      <c r="CL52" s="197" t="str">
        <f t="shared" si="58"/>
        <v/>
      </c>
      <c r="CM52" s="196" t="str" cm="1">
        <f t="array" ref="CM52">IF($B52="","",INDEX(SEAOptionScores_Trans,$B52+MATCH(CM$7,Stages,0)-1,MATCH(CM$6,SEACats,0)))</f>
        <v/>
      </c>
      <c r="CN52" s="196" t="str" cm="1">
        <f t="array" ref="CN52">IF($B52="","",INDEX(SEAOptionScores_Trans,$B52+MATCH(CN$7,Stages,0)-1,MATCH(CM$6,SEACats,0)))</f>
        <v/>
      </c>
      <c r="CO52" s="197" t="str">
        <f t="shared" si="59"/>
        <v/>
      </c>
      <c r="CP52" s="196" t="str" cm="1">
        <f t="array" ref="CP52">IF($B52="","",INDEX(SEAOptionScores_Trans,$B52+MATCH(CP$7,Stages,0)-1,MATCH(CP$6,SEACats,0)))</f>
        <v/>
      </c>
      <c r="CQ52" s="196" t="str" cm="1">
        <f t="array" ref="CQ52">IF($B52="","",INDEX(SEAOptionScores_Trans,$B52+MATCH(CQ$7,Stages,0)-1,MATCH(CP$6,SEACats,0)))</f>
        <v/>
      </c>
      <c r="CR52" s="197" t="str">
        <f t="shared" si="60"/>
        <v/>
      </c>
      <c r="CS52" s="196" t="str" cm="1">
        <f t="array" ref="CS52">IF($B52="","",INDEX(SEAOptionScores_Trans,$B52+MATCH(CS$7,Stages,0)-1,MATCH(CS$6,SEACats,0)))</f>
        <v/>
      </c>
      <c r="CT52" s="196" t="str" cm="1">
        <f t="array" ref="CT52">IF($B52="","",INDEX(SEAOptionScores_Trans,$B52+MATCH(CT$7,Stages,0)-1,MATCH(CS$6,SEACats,0)))</f>
        <v/>
      </c>
      <c r="CU52" s="197" t="str">
        <f t="shared" si="61"/>
        <v/>
      </c>
      <c r="CV52" s="196" t="str" cm="1">
        <f t="array" ref="CV52">IF($B52="","",INDEX(SEAOptionScores_Trans,$B52+MATCH(CV$7,Stages,0)-1,MATCH(CV$6,SEACats,0)))</f>
        <v/>
      </c>
      <c r="CW52" s="196" t="str" cm="1">
        <f t="array" ref="CW52">IF($B52="","",INDEX(SEAOptionScores_Trans,$B52+MATCH(CW$7,Stages,0)-1,MATCH(CV$6,SEACats,0)))</f>
        <v/>
      </c>
      <c r="CX52" s="197" t="str">
        <f t="shared" si="62"/>
        <v/>
      </c>
      <c r="CY52" s="196" t="str" cm="1">
        <f t="array" ref="CY52">IF($B52="","",INDEX(SEAOptionScores_Trans,$B52+MATCH(CY$7,Stages,0)-1,MATCH(CY$6,SEACats,0)))</f>
        <v/>
      </c>
      <c r="CZ52" s="196" t="str" cm="1">
        <f t="array" ref="CZ52">IF($B52="","",INDEX(SEAOptionScores_Trans,$B52+MATCH(CZ$7,Stages,0)-1,MATCH(CY$6,SEACats,0)))</f>
        <v/>
      </c>
      <c r="DA52" s="197" t="str">
        <f t="shared" si="63"/>
        <v/>
      </c>
      <c r="DB52" s="196" t="str" cm="1">
        <f t="array" ref="DB52">IF($B52="","",INDEX(SEAOptionScores_Trans,$B52+MATCH(DB$7,Stages,0)-1,MATCH(DB$6,SEACats,0)))</f>
        <v/>
      </c>
      <c r="DC52" s="196" t="str" cm="1">
        <f t="array" ref="DC52">IF($B52="","",INDEX(SEAOptionScores_Trans,$B52+MATCH(DC$7,Stages,0)-1,MATCH(DB$6,SEACats,0)))</f>
        <v/>
      </c>
      <c r="DD52" s="197" t="str">
        <f t="shared" si="64"/>
        <v/>
      </c>
      <c r="DE52" s="196" t="str" cm="1">
        <f t="array" ref="DE52">IF($B52="","",INDEX(SEAOptionScores_Trans,$B52+MATCH(DE$7,Stages,0)-1,MATCH(DE$6,SEACats,0)))</f>
        <v/>
      </c>
      <c r="DF52" s="196" t="str" cm="1">
        <f t="array" ref="DF52">IF($B52="","",INDEX(SEAOptionScores_Trans,$B52+MATCH(DF$7,Stages,0)-1,MATCH(DE$6,SEACats,0)))</f>
        <v/>
      </c>
      <c r="DG52" s="197" t="str">
        <f t="shared" si="65"/>
        <v/>
      </c>
      <c r="DH52" s="196" t="str" cm="1">
        <f t="array" ref="DH52">IF($B52="","",INDEX(SEAOptionScores_Trans,$B52+MATCH(DH$7,Stages,0)-1,MATCH(DH$6,SEACats,0)))</f>
        <v/>
      </c>
      <c r="DI52" s="196" t="str" cm="1">
        <f t="array" ref="DI52">IF($B52="","",INDEX(SEAOptionScores_Trans,$B52+MATCH(DI$7,Stages,0)-1,MATCH(DH$6,SEACats,0)))</f>
        <v/>
      </c>
      <c r="DJ52" s="197" t="str">
        <f t="shared" si="66"/>
        <v/>
      </c>
      <c r="DK52" s="196" t="str" cm="1">
        <f t="array" ref="DK52">IF($B52="","",INDEX(SEAOptionScores_Trans,$B52+MATCH(DK$7,Stages,0)-1,MATCH(DK$6,SEACats,0)))</f>
        <v/>
      </c>
      <c r="DL52" s="196" t="str" cm="1">
        <f t="array" ref="DL52">IF($B52="","",INDEX(SEAOptionScores_Trans,$B52+MATCH(DL$7,Stages,0)-1,MATCH(DK$6,SEACats,0)))</f>
        <v/>
      </c>
      <c r="DM52" s="197" t="str">
        <f t="shared" si="67"/>
        <v/>
      </c>
      <c r="DN52" s="196" t="str" cm="1">
        <f t="array" ref="DN52">IF($B52="","",INDEX(SEAOptionScores_Trans,$B52+MATCH(DN$7,Stages,0)-1,MATCH(DN$6,SEACats,0)))</f>
        <v/>
      </c>
      <c r="DO52" s="196" t="str" cm="1">
        <f t="array" ref="DO52">IF($B52="","",INDEX(SEAOptionScores_Trans,$B52+MATCH(DO$7,Stages,0)-1,MATCH(DN$6,SEACats,0)))</f>
        <v/>
      </c>
      <c r="DP52" s="197" t="str">
        <f t="shared" si="68"/>
        <v/>
      </c>
      <c r="DQ52" s="196" t="str" cm="1">
        <f t="array" ref="DQ52">IF($B52="","",INDEX(SEAOptionScores_Trans,$B52+MATCH(DQ$7,Stages,0)-1,MATCH(DQ$6,SEACats,0)))</f>
        <v/>
      </c>
      <c r="DR52" s="196" t="str" cm="1">
        <f t="array" ref="DR52">IF($B52="","",INDEX(SEAOptionScores_Trans,$B52+MATCH(DR$7,Stages,0)-1,MATCH(DQ$6,SEACats,0)))</f>
        <v/>
      </c>
      <c r="DS52" s="197" t="str">
        <f t="shared" si="69"/>
        <v/>
      </c>
      <c r="DT52" s="196" t="str" cm="1">
        <f t="array" ref="DT52">IF($B52="","",INDEX(SEAOptionScores_Trans,$B52+MATCH(DT$7,Stages,0)-1,MATCH(DT$6,SEACats,0)))</f>
        <v/>
      </c>
      <c r="DU52" s="196" t="str" cm="1">
        <f t="array" ref="DU52">IF($B52="","",INDEX(SEAOptionScores_Trans,$B52+MATCH(DU$7,Stages,0)-1,MATCH(DT$6,SEACats,0)))</f>
        <v/>
      </c>
      <c r="DV52" s="197" t="str">
        <f t="shared" si="70"/>
        <v/>
      </c>
      <c r="DW52" s="196" t="str" cm="1">
        <f t="array" ref="DW52">IF($B52="","",INDEX(SEAOptionScores_Trans,$B52+MATCH(DW$7,Stages,0)-1,MATCH(DW$6,SEACats,0)))</f>
        <v/>
      </c>
      <c r="DX52" s="196" t="str" cm="1">
        <f t="array" ref="DX52">IF($B52="","",INDEX(SEAOptionScores_Trans,$B52+MATCH(DX$7,Stages,0)-1,MATCH(DW$6,SEACats,0)))</f>
        <v/>
      </c>
      <c r="DY52" s="197" t="str">
        <f t="shared" si="71"/>
        <v/>
      </c>
      <c r="EA52" s="156" t="str" cm="1">
        <f t="array" ref="EA52">INDEX(PosEffects_SEA,$A52,MATCH(EA$6,$D$6:$BB$6,0)+2)</f>
        <v/>
      </c>
      <c r="EB52" s="156" t="str" cm="1">
        <f t="array" ref="EB52">INDEX(PosEffects_SEA,$A52,MATCH(EB$6,$D$6:$BB$6,0)+2)</f>
        <v/>
      </c>
      <c r="EC52" s="156" t="str" cm="1">
        <f t="array" ref="EC52">INDEX(PosEffects_SEA,$A52,MATCH(EC$6,$D$6:$BB$6,0)+2)</f>
        <v/>
      </c>
      <c r="ED52" s="156" t="str" cm="1">
        <f t="array" ref="ED52">INDEX(PosEffects_SEA,$A52,MATCH(ED$6,$D$6:$BB$6,0)+2)</f>
        <v/>
      </c>
      <c r="EE52" s="156" t="str" cm="1">
        <f t="array" ref="EE52">INDEX(PosEffects_SEA,$A52,MATCH(EE$6,$D$6:$BB$6,0)+2)</f>
        <v/>
      </c>
      <c r="EF52" s="156" t="str" cm="1">
        <f t="array" ref="EF52">INDEX(PosEffects_SEA,$A52,MATCH(EF$6,$D$6:$BB$6,0)+2)</f>
        <v/>
      </c>
      <c r="EG52" s="156" t="str" cm="1">
        <f t="array" ref="EG52">INDEX(PosEffects_SEA,$A52,MATCH(EG$6,$D$6:$BB$6,0)+2)</f>
        <v/>
      </c>
      <c r="EH52" s="156" t="str" cm="1">
        <f t="array" ref="EH52">INDEX(PosEffects_SEA,$A52,MATCH(EH$6,$D$6:$BB$6,0)+2)</f>
        <v/>
      </c>
      <c r="EI52" s="156" t="str" cm="1">
        <f t="array" ref="EI52">INDEX(PosEffects_SEA,$A52,MATCH(EI$6,$D$6:$BB$6,0)+2)</f>
        <v/>
      </c>
      <c r="EJ52" s="156" t="str" cm="1">
        <f t="array" ref="EJ52">INDEX(PosEffects_SEA,$A52,MATCH(EJ$6,$D$6:$BB$6,0)+2)</f>
        <v/>
      </c>
      <c r="EK52" s="156" t="str" cm="1">
        <f t="array" ref="EK52">INDEX(PosEffects_SEA,$A52,MATCH(EK$6,$D$6:$BB$6,0)+2)</f>
        <v/>
      </c>
      <c r="EL52" s="156" t="str" cm="1">
        <f t="array" ref="EL52">INDEX(PosEffects_SEA,$A52,MATCH(EL$6,$D$6:$BB$6,0)+2)</f>
        <v/>
      </c>
      <c r="EM52" s="156" t="str" cm="1">
        <f t="array" ref="EM52">INDEX(PosEffects_SEA,$A52,MATCH(EM$6,$D$6:$BB$6,0)+2)</f>
        <v/>
      </c>
      <c r="EN52" s="156" t="str" cm="1">
        <f t="array" ref="EN52">INDEX(PosEffects_SEA,$A52,MATCH(EN$6,$D$6:$BB$6,0)+2)</f>
        <v/>
      </c>
      <c r="EO52" s="156" t="str" cm="1">
        <f t="array" ref="EO52">INDEX(PosEffects_SEA,$A52,MATCH(EO$6,$D$6:$BB$6,0)+2)</f>
        <v/>
      </c>
      <c r="EP52" s="156" t="str" cm="1">
        <f t="array" ref="EP52">INDEX(PosEffects_SEA,$A52,MATCH(EP$6,$D$6:$BB$6,0)+2)</f>
        <v/>
      </c>
      <c r="EQ52" s="156" t="str" cm="1">
        <f t="array" ref="EQ52">INDEX(PosEffects_SEA,$A52,MATCH(EQ$6,$D$6:$BB$6,0)+2)</f>
        <v/>
      </c>
      <c r="ES52" s="194" t="str">
        <f t="shared" si="73"/>
        <v/>
      </c>
      <c r="ET52" s="194" t="str">
        <f t="shared" si="73"/>
        <v/>
      </c>
      <c r="EU52" s="194" t="str">
        <f t="shared" si="73"/>
        <v/>
      </c>
      <c r="EV52" s="194" t="str">
        <f t="shared" si="73"/>
        <v/>
      </c>
    </row>
    <row r="53" spans="1:152" x14ac:dyDescent="0.25">
      <c r="A53" s="68">
        <v>46</v>
      </c>
      <c r="B53" s="271" t="str" cm="1">
        <f t="array" ref="B53">IF(A53&gt;NOptions_SEA,"",4*(A53-1)+1)</f>
        <v/>
      </c>
      <c r="C53" s="249" t="str" cm="1">
        <f t="array" ref="C53">IF($B53="","",INDEX(Options_SEA,$B53))</f>
        <v/>
      </c>
      <c r="D53" s="196" t="str" cm="1">
        <f t="array" ref="D53">IF($B53="","",INDEX(SEAOptionScores_Trans,$B53+MATCH(D$7,Stages,0)-1,MATCH(D$6,SEACats,0))-100)</f>
        <v/>
      </c>
      <c r="E53" s="196" t="str" cm="1">
        <f t="array" ref="E53">IF($B53="","",INDEX(SEAOptionScores_Trans,$B53+MATCH(E$7,Stages,0)-1,MATCH(D$6,SEACats,0))-100)</f>
        <v/>
      </c>
      <c r="F53" s="197" t="str">
        <f t="shared" si="38"/>
        <v/>
      </c>
      <c r="G53" s="196" t="str" cm="1">
        <f t="array" ref="G53">IF($B53="","",INDEX(SEAOptionScores_Trans,$B53+MATCH(G$7,Stages,0)-1,MATCH(G$6,SEACats,0))-100)</f>
        <v/>
      </c>
      <c r="H53" s="196" t="str" cm="1">
        <f t="array" ref="H53">IF($B53="","",INDEX(SEAOptionScores_Trans,$B53+MATCH(H$7,Stages,0)-1,MATCH(G$6,SEACats,0))-100)</f>
        <v/>
      </c>
      <c r="I53" s="197" t="str">
        <f t="shared" si="39"/>
        <v/>
      </c>
      <c r="J53" s="196" t="str" cm="1">
        <f t="array" ref="J53">IF($B53="","",INDEX(SEAOptionScores_Trans,$B53+MATCH(J$7,Stages,0)-1,MATCH(J$6,SEACats,0))-100)</f>
        <v/>
      </c>
      <c r="K53" s="196" t="str" cm="1">
        <f t="array" ref="K53">IF($B53="","",INDEX(SEAOptionScores_Trans,$B53+MATCH(K$7,Stages,0)-1,MATCH(J$6,SEACats,0))-100)</f>
        <v/>
      </c>
      <c r="L53" s="197" t="str">
        <f t="shared" si="40"/>
        <v/>
      </c>
      <c r="M53" s="196" t="str" cm="1">
        <f t="array" ref="M53">IF($B53="","",INDEX(SEAOptionScores_Trans,$B53+MATCH(M$7,Stages,0)-1,MATCH(M$6,SEACats,0))-100)</f>
        <v/>
      </c>
      <c r="N53" s="196" t="str" cm="1">
        <f t="array" ref="N53">IF($B53="","",INDEX(SEAOptionScores_Trans,$B53+MATCH(N$7,Stages,0)-1,MATCH(M$6,SEACats,0))-100)</f>
        <v/>
      </c>
      <c r="O53" s="197" t="str">
        <f t="shared" si="41"/>
        <v/>
      </c>
      <c r="P53" s="196" t="str" cm="1">
        <f t="array" ref="P53">IF($B53="","",INDEX(SEAOptionScores_Trans,$B53+MATCH(P$7,Stages,0)-1,MATCH(P$6,SEACats,0))-100)</f>
        <v/>
      </c>
      <c r="Q53" s="196" t="str" cm="1">
        <f t="array" ref="Q53">IF($B53="","",INDEX(SEAOptionScores_Trans,$B53+MATCH(Q$7,Stages,0)-1,MATCH(P$6,SEACats,0))-100)</f>
        <v/>
      </c>
      <c r="R53" s="197" t="str">
        <f t="shared" si="42"/>
        <v/>
      </c>
      <c r="S53" s="196" t="str" cm="1">
        <f t="array" ref="S53">IF($B53="","",INDEX(SEAOptionScores_Trans,$B53+MATCH(S$7,Stages,0)-1,MATCH(S$6,SEACats,0))-100)</f>
        <v/>
      </c>
      <c r="T53" s="196" t="str" cm="1">
        <f t="array" ref="T53">IF($B53="","",INDEX(SEAOptionScores_Trans,$B53+MATCH(T$7,Stages,0)-1,MATCH(S$6,SEACats,0))-100)</f>
        <v/>
      </c>
      <c r="U53" s="197" t="str">
        <f t="shared" si="43"/>
        <v/>
      </c>
      <c r="V53" s="196" t="str" cm="1">
        <f t="array" ref="V53">IF($B53="","",INDEX(SEAOptionScores_Trans,$B53+MATCH(V$7,Stages,0)-1,MATCH(V$6,SEACats,0))-100)</f>
        <v/>
      </c>
      <c r="W53" s="196" t="str" cm="1">
        <f t="array" ref="W53">IF($B53="","",INDEX(SEAOptionScores_Trans,$B53+MATCH(W$7,Stages,0)-1,MATCH(V$6,SEACats,0))-100)</f>
        <v/>
      </c>
      <c r="X53" s="197" t="str">
        <f t="shared" si="44"/>
        <v/>
      </c>
      <c r="Y53" s="196" t="str" cm="1">
        <f t="array" ref="Y53">IF($B53="","",INDEX(SEAOptionScores_Trans,$B53+MATCH(Y$7,Stages,0)-1,MATCH(Y$6,SEACats,0))-100)</f>
        <v/>
      </c>
      <c r="Z53" s="196" t="str" cm="1">
        <f t="array" ref="Z53">IF($B53="","",INDEX(SEAOptionScores_Trans,$B53+MATCH(Z$7,Stages,0)-1,MATCH(Y$6,SEACats,0))-100)</f>
        <v/>
      </c>
      <c r="AA53" s="197" t="str">
        <f t="shared" si="45"/>
        <v/>
      </c>
      <c r="AB53" s="196" t="str" cm="1">
        <f t="array" ref="AB53">IF($B53="","",INDEX(SEAOptionScores_Trans,$B53+MATCH(AB$7,Stages,0)-1,MATCH(AB$6,SEACats,0))-100)</f>
        <v/>
      </c>
      <c r="AC53" s="196" t="str" cm="1">
        <f t="array" ref="AC53">IF($B53="","",INDEX(SEAOptionScores_Trans,$B53+MATCH(AC$7,Stages,0)-1,MATCH(AB$6,SEACats,0))-100)</f>
        <v/>
      </c>
      <c r="AD53" s="197" t="str">
        <f t="shared" si="46"/>
        <v/>
      </c>
      <c r="AE53" s="196" t="str" cm="1">
        <f t="array" ref="AE53">IF($B53="","",INDEX(SEAOptionScores_Trans,$B53+MATCH(AE$7,Stages,0)-1,MATCH(AE$6,SEACats,0))-100)</f>
        <v/>
      </c>
      <c r="AF53" s="196" t="str" cm="1">
        <f t="array" ref="AF53">IF($B53="","",INDEX(SEAOptionScores_Trans,$B53+MATCH(AF$7,Stages,0)-1,MATCH(AE$6,SEACats,0))-100)</f>
        <v/>
      </c>
      <c r="AG53" s="197" t="str">
        <f t="shared" si="47"/>
        <v/>
      </c>
      <c r="AH53" s="196" t="str" cm="1">
        <f t="array" ref="AH53">IF($B53="","",INDEX(SEAOptionScores_Trans,$B53+MATCH(AH$7,Stages,0)-1,MATCH(AH$6,SEACats,0))-100)</f>
        <v/>
      </c>
      <c r="AI53" s="196" t="str" cm="1">
        <f t="array" ref="AI53">IF($B53="","",INDEX(SEAOptionScores_Trans,$B53+MATCH(AI$7,Stages,0)-1,MATCH(AH$6,SEACats,0))-100)</f>
        <v/>
      </c>
      <c r="AJ53" s="197" t="str">
        <f t="shared" si="48"/>
        <v/>
      </c>
      <c r="AK53" s="196" t="str" cm="1">
        <f t="array" ref="AK53">IF($B53="","",INDEX(SEAOptionScores_Trans,$B53+MATCH(AK$7,Stages,0)-1,MATCH(AK$6,SEACats,0))-100)</f>
        <v/>
      </c>
      <c r="AL53" s="196" t="str" cm="1">
        <f t="array" ref="AL53">IF($B53="","",INDEX(SEAOptionScores_Trans,$B53+MATCH(AL$7,Stages,0)-1,MATCH(AK$6,SEACats,0))-100)</f>
        <v/>
      </c>
      <c r="AM53" s="197" t="str">
        <f t="shared" si="49"/>
        <v/>
      </c>
      <c r="AN53" s="196" t="str" cm="1">
        <f t="array" ref="AN53">IF($B53="","",INDEX(SEAOptionScores_Trans,$B53+MATCH(AN$7,Stages,0)-1,MATCH(AN$6,SEACats,0))-100)</f>
        <v/>
      </c>
      <c r="AO53" s="196" t="str" cm="1">
        <f t="array" ref="AO53">IF($B53="","",INDEX(SEAOptionScores_Trans,$B53+MATCH(AO$7,Stages,0)-1,MATCH(AN$6,SEACats,0))-100)</f>
        <v/>
      </c>
      <c r="AP53" s="197" t="str">
        <f t="shared" si="50"/>
        <v/>
      </c>
      <c r="AQ53" s="196" t="str" cm="1">
        <f t="array" ref="AQ53">IF($B53="","",INDEX(SEAOptionScores_Trans,$B53+MATCH(AQ$7,Stages,0)-1,MATCH(AQ$6,SEACats,0))-100)</f>
        <v/>
      </c>
      <c r="AR53" s="196" t="str" cm="1">
        <f t="array" ref="AR53">IF($B53="","",INDEX(SEAOptionScores_Trans,$B53+MATCH(AR$7,Stages,0)-1,MATCH(AQ$6,SEACats,0))-100)</f>
        <v/>
      </c>
      <c r="AS53" s="197" t="str">
        <f t="shared" si="51"/>
        <v/>
      </c>
      <c r="AT53" s="196" t="str" cm="1">
        <f t="array" ref="AT53">IF($B53="","",INDEX(SEAOptionScores_Trans,$B53+MATCH(AT$7,Stages,0)-1,MATCH(AT$6,SEACats,0))-100)</f>
        <v/>
      </c>
      <c r="AU53" s="196" t="str" cm="1">
        <f t="array" ref="AU53">IF($B53="","",INDEX(SEAOptionScores_Trans,$B53+MATCH(AU$7,Stages,0)-1,MATCH(AT$6,SEACats,0))-100)</f>
        <v/>
      </c>
      <c r="AV53" s="197" t="str">
        <f t="shared" si="52"/>
        <v/>
      </c>
      <c r="AW53" s="196" t="str" cm="1">
        <f t="array" ref="AW53">IF($B53="","",INDEX(SEAOptionScores_Trans,$B53+MATCH(AW$7,Stages,0)-1,MATCH(AW$6,SEACats,0))-100)</f>
        <v/>
      </c>
      <c r="AX53" s="196" t="str" cm="1">
        <f t="array" ref="AX53">IF($B53="","",INDEX(SEAOptionScores_Trans,$B53+MATCH(AX$7,Stages,0)-1,MATCH(AW$6,SEACats,0))-100)</f>
        <v/>
      </c>
      <c r="AY53" s="197" t="str">
        <f t="shared" si="53"/>
        <v/>
      </c>
      <c r="AZ53" s="196" t="str" cm="1">
        <f t="array" ref="AZ53">IF($B53="","",INDEX(SEAOptionScores_Trans,$B53+MATCH(AZ$7,Stages,0)-1,MATCH(AZ$6,SEACats,0))-100)</f>
        <v/>
      </c>
      <c r="BA53" s="196" t="str" cm="1">
        <f t="array" ref="BA53">IF($B53="","",INDEX(SEAOptionScores_Trans,$B53+MATCH(BA$7,Stages,0)-1,MATCH(AZ$6,SEACats,0))-100)</f>
        <v/>
      </c>
      <c r="BB53" s="197" t="str">
        <f t="shared" si="54"/>
        <v/>
      </c>
      <c r="BD53" s="156" t="str" cm="1">
        <f t="array" ref="BD53">INDEX(NegEffects_SEA,$A53,MATCH(BD$6,$D$6:$BB$6,0)+2)</f>
        <v/>
      </c>
      <c r="BE53" s="156" t="str" cm="1">
        <f t="array" ref="BE53">INDEX(NegEffects_SEA,$A53,MATCH(BE$6,$D$6:$BB$6,0)+2)</f>
        <v/>
      </c>
      <c r="BF53" s="156" t="str" cm="1">
        <f t="array" ref="BF53">INDEX(NegEffects_SEA,$A53,MATCH(BF$6,$D$6:$BB$6,0)+2)</f>
        <v/>
      </c>
      <c r="BG53" s="156" t="str" cm="1">
        <f t="array" ref="BG53">INDEX(NegEffects_SEA,$A53,MATCH(BG$6,$D$6:$BB$6,0)+2)</f>
        <v/>
      </c>
      <c r="BH53" s="156" t="str" cm="1">
        <f t="array" ref="BH53">INDEX(NegEffects_SEA,$A53,MATCH(BH$6,$D$6:$BB$6,0)+2)</f>
        <v/>
      </c>
      <c r="BI53" s="156" t="str" cm="1">
        <f t="array" ref="BI53">INDEX(NegEffects_SEA,$A53,MATCH(BI$6,$D$6:$BB$6,0)+2)</f>
        <v/>
      </c>
      <c r="BJ53" s="156" t="str" cm="1">
        <f t="array" ref="BJ53">INDEX(NegEffects_SEA,$A53,MATCH(BJ$6,$D$6:$BB$6,0)+2)</f>
        <v/>
      </c>
      <c r="BK53" s="156" t="str" cm="1">
        <f t="array" ref="BK53">INDEX(NegEffects_SEA,$A53,MATCH(BK$6,$D$6:$BB$6,0)+2)</f>
        <v/>
      </c>
      <c r="BL53" s="156" t="str" cm="1">
        <f t="array" ref="BL53">INDEX(NegEffects_SEA,$A53,MATCH(BL$6,$D$6:$BB$6,0)+2)</f>
        <v/>
      </c>
      <c r="BM53" s="156" t="str" cm="1">
        <f t="array" ref="BM53">INDEX(NegEffects_SEA,$A53,MATCH(BM$6,$D$6:$BB$6,0)+2)</f>
        <v/>
      </c>
      <c r="BN53" s="156" t="str" cm="1">
        <f t="array" ref="BN53">INDEX(NegEffects_SEA,$A53,MATCH(BN$6,$D$6:$BB$6,0)+2)</f>
        <v/>
      </c>
      <c r="BO53" s="156" t="str" cm="1">
        <f t="array" ref="BO53">INDEX(NegEffects_SEA,$A53,MATCH(BO$6,$D$6:$BB$6,0)+2)</f>
        <v/>
      </c>
      <c r="BP53" s="156" t="str" cm="1">
        <f t="array" ref="BP53">INDEX(NegEffects_SEA,$A53,MATCH(BP$6,$D$6:$BB$6,0)+2)</f>
        <v/>
      </c>
      <c r="BQ53" s="156" t="str" cm="1">
        <f t="array" ref="BQ53">INDEX(NegEffects_SEA,$A53,MATCH(BQ$6,$D$6:$BB$6,0)+2)</f>
        <v/>
      </c>
      <c r="BR53" s="156" t="str" cm="1">
        <f t="array" ref="BR53">INDEX(NegEffects_SEA,$A53,MATCH(BR$6,$D$6:$BB$6,0)+2)</f>
        <v/>
      </c>
      <c r="BS53" s="156" t="str" cm="1">
        <f t="array" ref="BS53">INDEX(NegEffects_SEA,$A53,MATCH(BS$6,$D$6:$BB$6,0)+2)</f>
        <v/>
      </c>
      <c r="BT53" s="156" t="str" cm="1">
        <f t="array" ref="BT53">INDEX(NegEffects_SEA,$A53,MATCH(BT$6,$D$6:$BB$6,0)+2)</f>
        <v/>
      </c>
      <c r="BV53" s="194" t="str">
        <f t="shared" si="72"/>
        <v/>
      </c>
      <c r="BW53" s="194" t="str">
        <f t="shared" si="72"/>
        <v/>
      </c>
      <c r="BX53" s="194" t="str">
        <f t="shared" si="72"/>
        <v/>
      </c>
      <c r="BY53" s="194" t="str">
        <f t="shared" si="72"/>
        <v/>
      </c>
      <c r="CA53" s="196" t="str" cm="1">
        <f t="array" ref="CA53">IF($B53="","",INDEX(SEAOptionScores_Trans,$B53+MATCH(CA$7,Stages,0)-1,MATCH(CA$6,SEACats,0)))</f>
        <v/>
      </c>
      <c r="CB53" s="196" t="str" cm="1">
        <f t="array" ref="CB53">IF($B53="","",INDEX(SEAOptionScores_Trans,$B53+MATCH(CB$7,Stages,0)-1,MATCH(CA$6,SEACats,0)))</f>
        <v/>
      </c>
      <c r="CC53" s="197" t="str">
        <f t="shared" si="55"/>
        <v/>
      </c>
      <c r="CD53" s="196" t="str" cm="1">
        <f t="array" ref="CD53">IF($B53="","",INDEX(SEAOptionScores_Trans,$B53+MATCH(CD$7,Stages,0)-1,MATCH(CD$6,SEACats,0)))</f>
        <v/>
      </c>
      <c r="CE53" s="196" t="str" cm="1">
        <f t="array" ref="CE53">IF($B53="","",INDEX(SEAOptionScores_Trans,$B53+MATCH(CE$7,Stages,0)-1,MATCH(CD$6,SEACats,0)))</f>
        <v/>
      </c>
      <c r="CF53" s="197" t="str">
        <f t="shared" si="56"/>
        <v/>
      </c>
      <c r="CG53" s="196" t="str" cm="1">
        <f t="array" ref="CG53">IF($B53="","",INDEX(SEAOptionScores_Trans,$B53+MATCH(CG$7,Stages,0)-1,MATCH(CG$6,SEACats,0)))</f>
        <v/>
      </c>
      <c r="CH53" s="196" t="str" cm="1">
        <f t="array" ref="CH53">IF($B53="","",INDEX(SEAOptionScores_Trans,$B53+MATCH(CH$7,Stages,0)-1,MATCH(CG$6,SEACats,0)))</f>
        <v/>
      </c>
      <c r="CI53" s="197" t="str">
        <f t="shared" si="57"/>
        <v/>
      </c>
      <c r="CJ53" s="196" t="str" cm="1">
        <f t="array" ref="CJ53">IF($B53="","",INDEX(SEAOptionScores_Trans,$B53+MATCH(CJ$7,Stages,0)-1,MATCH(CJ$6,SEACats,0)))</f>
        <v/>
      </c>
      <c r="CK53" s="196" t="str" cm="1">
        <f t="array" ref="CK53">IF($B53="","",INDEX(SEAOptionScores_Trans,$B53+MATCH(CK$7,Stages,0)-1,MATCH(CJ$6,SEACats,0)))</f>
        <v/>
      </c>
      <c r="CL53" s="197" t="str">
        <f t="shared" si="58"/>
        <v/>
      </c>
      <c r="CM53" s="196" t="str" cm="1">
        <f t="array" ref="CM53">IF($B53="","",INDEX(SEAOptionScores_Trans,$B53+MATCH(CM$7,Stages,0)-1,MATCH(CM$6,SEACats,0)))</f>
        <v/>
      </c>
      <c r="CN53" s="196" t="str" cm="1">
        <f t="array" ref="CN53">IF($B53="","",INDEX(SEAOptionScores_Trans,$B53+MATCH(CN$7,Stages,0)-1,MATCH(CM$6,SEACats,0)))</f>
        <v/>
      </c>
      <c r="CO53" s="197" t="str">
        <f t="shared" si="59"/>
        <v/>
      </c>
      <c r="CP53" s="196" t="str" cm="1">
        <f t="array" ref="CP53">IF($B53="","",INDEX(SEAOptionScores_Trans,$B53+MATCH(CP$7,Stages,0)-1,MATCH(CP$6,SEACats,0)))</f>
        <v/>
      </c>
      <c r="CQ53" s="196" t="str" cm="1">
        <f t="array" ref="CQ53">IF($B53="","",INDEX(SEAOptionScores_Trans,$B53+MATCH(CQ$7,Stages,0)-1,MATCH(CP$6,SEACats,0)))</f>
        <v/>
      </c>
      <c r="CR53" s="197" t="str">
        <f t="shared" si="60"/>
        <v/>
      </c>
      <c r="CS53" s="196" t="str" cm="1">
        <f t="array" ref="CS53">IF($B53="","",INDEX(SEAOptionScores_Trans,$B53+MATCH(CS$7,Stages,0)-1,MATCH(CS$6,SEACats,0)))</f>
        <v/>
      </c>
      <c r="CT53" s="196" t="str" cm="1">
        <f t="array" ref="CT53">IF($B53="","",INDEX(SEAOptionScores_Trans,$B53+MATCH(CT$7,Stages,0)-1,MATCH(CS$6,SEACats,0)))</f>
        <v/>
      </c>
      <c r="CU53" s="197" t="str">
        <f t="shared" si="61"/>
        <v/>
      </c>
      <c r="CV53" s="196" t="str" cm="1">
        <f t="array" ref="CV53">IF($B53="","",INDEX(SEAOptionScores_Trans,$B53+MATCH(CV$7,Stages,0)-1,MATCH(CV$6,SEACats,0)))</f>
        <v/>
      </c>
      <c r="CW53" s="196" t="str" cm="1">
        <f t="array" ref="CW53">IF($B53="","",INDEX(SEAOptionScores_Trans,$B53+MATCH(CW$7,Stages,0)-1,MATCH(CV$6,SEACats,0)))</f>
        <v/>
      </c>
      <c r="CX53" s="197" t="str">
        <f t="shared" si="62"/>
        <v/>
      </c>
      <c r="CY53" s="196" t="str" cm="1">
        <f t="array" ref="CY53">IF($B53="","",INDEX(SEAOptionScores_Trans,$B53+MATCH(CY$7,Stages,0)-1,MATCH(CY$6,SEACats,0)))</f>
        <v/>
      </c>
      <c r="CZ53" s="196" t="str" cm="1">
        <f t="array" ref="CZ53">IF($B53="","",INDEX(SEAOptionScores_Trans,$B53+MATCH(CZ$7,Stages,0)-1,MATCH(CY$6,SEACats,0)))</f>
        <v/>
      </c>
      <c r="DA53" s="197" t="str">
        <f t="shared" si="63"/>
        <v/>
      </c>
      <c r="DB53" s="196" t="str" cm="1">
        <f t="array" ref="DB53">IF($B53="","",INDEX(SEAOptionScores_Trans,$B53+MATCH(DB$7,Stages,0)-1,MATCH(DB$6,SEACats,0)))</f>
        <v/>
      </c>
      <c r="DC53" s="196" t="str" cm="1">
        <f t="array" ref="DC53">IF($B53="","",INDEX(SEAOptionScores_Trans,$B53+MATCH(DC$7,Stages,0)-1,MATCH(DB$6,SEACats,0)))</f>
        <v/>
      </c>
      <c r="DD53" s="197" t="str">
        <f t="shared" si="64"/>
        <v/>
      </c>
      <c r="DE53" s="196" t="str" cm="1">
        <f t="array" ref="DE53">IF($B53="","",INDEX(SEAOptionScores_Trans,$B53+MATCH(DE$7,Stages,0)-1,MATCH(DE$6,SEACats,0)))</f>
        <v/>
      </c>
      <c r="DF53" s="196" t="str" cm="1">
        <f t="array" ref="DF53">IF($B53="","",INDEX(SEAOptionScores_Trans,$B53+MATCH(DF$7,Stages,0)-1,MATCH(DE$6,SEACats,0)))</f>
        <v/>
      </c>
      <c r="DG53" s="197" t="str">
        <f t="shared" si="65"/>
        <v/>
      </c>
      <c r="DH53" s="196" t="str" cm="1">
        <f t="array" ref="DH53">IF($B53="","",INDEX(SEAOptionScores_Trans,$B53+MATCH(DH$7,Stages,0)-1,MATCH(DH$6,SEACats,0)))</f>
        <v/>
      </c>
      <c r="DI53" s="196" t="str" cm="1">
        <f t="array" ref="DI53">IF($B53="","",INDEX(SEAOptionScores_Trans,$B53+MATCH(DI$7,Stages,0)-1,MATCH(DH$6,SEACats,0)))</f>
        <v/>
      </c>
      <c r="DJ53" s="197" t="str">
        <f t="shared" si="66"/>
        <v/>
      </c>
      <c r="DK53" s="196" t="str" cm="1">
        <f t="array" ref="DK53">IF($B53="","",INDEX(SEAOptionScores_Trans,$B53+MATCH(DK$7,Stages,0)-1,MATCH(DK$6,SEACats,0)))</f>
        <v/>
      </c>
      <c r="DL53" s="196" t="str" cm="1">
        <f t="array" ref="DL53">IF($B53="","",INDEX(SEAOptionScores_Trans,$B53+MATCH(DL$7,Stages,0)-1,MATCH(DK$6,SEACats,0)))</f>
        <v/>
      </c>
      <c r="DM53" s="197" t="str">
        <f t="shared" si="67"/>
        <v/>
      </c>
      <c r="DN53" s="196" t="str" cm="1">
        <f t="array" ref="DN53">IF($B53="","",INDEX(SEAOptionScores_Trans,$B53+MATCH(DN$7,Stages,0)-1,MATCH(DN$6,SEACats,0)))</f>
        <v/>
      </c>
      <c r="DO53" s="196" t="str" cm="1">
        <f t="array" ref="DO53">IF($B53="","",INDEX(SEAOptionScores_Trans,$B53+MATCH(DO$7,Stages,0)-1,MATCH(DN$6,SEACats,0)))</f>
        <v/>
      </c>
      <c r="DP53" s="197" t="str">
        <f t="shared" si="68"/>
        <v/>
      </c>
      <c r="DQ53" s="196" t="str" cm="1">
        <f t="array" ref="DQ53">IF($B53="","",INDEX(SEAOptionScores_Trans,$B53+MATCH(DQ$7,Stages,0)-1,MATCH(DQ$6,SEACats,0)))</f>
        <v/>
      </c>
      <c r="DR53" s="196" t="str" cm="1">
        <f t="array" ref="DR53">IF($B53="","",INDEX(SEAOptionScores_Trans,$B53+MATCH(DR$7,Stages,0)-1,MATCH(DQ$6,SEACats,0)))</f>
        <v/>
      </c>
      <c r="DS53" s="197" t="str">
        <f t="shared" si="69"/>
        <v/>
      </c>
      <c r="DT53" s="196" t="str" cm="1">
        <f t="array" ref="DT53">IF($B53="","",INDEX(SEAOptionScores_Trans,$B53+MATCH(DT$7,Stages,0)-1,MATCH(DT$6,SEACats,0)))</f>
        <v/>
      </c>
      <c r="DU53" s="196" t="str" cm="1">
        <f t="array" ref="DU53">IF($B53="","",INDEX(SEAOptionScores_Trans,$B53+MATCH(DU$7,Stages,0)-1,MATCH(DT$6,SEACats,0)))</f>
        <v/>
      </c>
      <c r="DV53" s="197" t="str">
        <f t="shared" si="70"/>
        <v/>
      </c>
      <c r="DW53" s="196" t="str" cm="1">
        <f t="array" ref="DW53">IF($B53="","",INDEX(SEAOptionScores_Trans,$B53+MATCH(DW$7,Stages,0)-1,MATCH(DW$6,SEACats,0)))</f>
        <v/>
      </c>
      <c r="DX53" s="196" t="str" cm="1">
        <f t="array" ref="DX53">IF($B53="","",INDEX(SEAOptionScores_Trans,$B53+MATCH(DX$7,Stages,0)-1,MATCH(DW$6,SEACats,0)))</f>
        <v/>
      </c>
      <c r="DY53" s="197" t="str">
        <f t="shared" si="71"/>
        <v/>
      </c>
      <c r="EA53" s="156" t="str" cm="1">
        <f t="array" ref="EA53">INDEX(PosEffects_SEA,$A53,MATCH(EA$6,$D$6:$BB$6,0)+2)</f>
        <v/>
      </c>
      <c r="EB53" s="156" t="str" cm="1">
        <f t="array" ref="EB53">INDEX(PosEffects_SEA,$A53,MATCH(EB$6,$D$6:$BB$6,0)+2)</f>
        <v/>
      </c>
      <c r="EC53" s="156" t="str" cm="1">
        <f t="array" ref="EC53">INDEX(PosEffects_SEA,$A53,MATCH(EC$6,$D$6:$BB$6,0)+2)</f>
        <v/>
      </c>
      <c r="ED53" s="156" t="str" cm="1">
        <f t="array" ref="ED53">INDEX(PosEffects_SEA,$A53,MATCH(ED$6,$D$6:$BB$6,0)+2)</f>
        <v/>
      </c>
      <c r="EE53" s="156" t="str" cm="1">
        <f t="array" ref="EE53">INDEX(PosEffects_SEA,$A53,MATCH(EE$6,$D$6:$BB$6,0)+2)</f>
        <v/>
      </c>
      <c r="EF53" s="156" t="str" cm="1">
        <f t="array" ref="EF53">INDEX(PosEffects_SEA,$A53,MATCH(EF$6,$D$6:$BB$6,0)+2)</f>
        <v/>
      </c>
      <c r="EG53" s="156" t="str" cm="1">
        <f t="array" ref="EG53">INDEX(PosEffects_SEA,$A53,MATCH(EG$6,$D$6:$BB$6,0)+2)</f>
        <v/>
      </c>
      <c r="EH53" s="156" t="str" cm="1">
        <f t="array" ref="EH53">INDEX(PosEffects_SEA,$A53,MATCH(EH$6,$D$6:$BB$6,0)+2)</f>
        <v/>
      </c>
      <c r="EI53" s="156" t="str" cm="1">
        <f t="array" ref="EI53">INDEX(PosEffects_SEA,$A53,MATCH(EI$6,$D$6:$BB$6,0)+2)</f>
        <v/>
      </c>
      <c r="EJ53" s="156" t="str" cm="1">
        <f t="array" ref="EJ53">INDEX(PosEffects_SEA,$A53,MATCH(EJ$6,$D$6:$BB$6,0)+2)</f>
        <v/>
      </c>
      <c r="EK53" s="156" t="str" cm="1">
        <f t="array" ref="EK53">INDEX(PosEffects_SEA,$A53,MATCH(EK$6,$D$6:$BB$6,0)+2)</f>
        <v/>
      </c>
      <c r="EL53" s="156" t="str" cm="1">
        <f t="array" ref="EL53">INDEX(PosEffects_SEA,$A53,MATCH(EL$6,$D$6:$BB$6,0)+2)</f>
        <v/>
      </c>
      <c r="EM53" s="156" t="str" cm="1">
        <f t="array" ref="EM53">INDEX(PosEffects_SEA,$A53,MATCH(EM$6,$D$6:$BB$6,0)+2)</f>
        <v/>
      </c>
      <c r="EN53" s="156" t="str" cm="1">
        <f t="array" ref="EN53">INDEX(PosEffects_SEA,$A53,MATCH(EN$6,$D$6:$BB$6,0)+2)</f>
        <v/>
      </c>
      <c r="EO53" s="156" t="str" cm="1">
        <f t="array" ref="EO53">INDEX(PosEffects_SEA,$A53,MATCH(EO$6,$D$6:$BB$6,0)+2)</f>
        <v/>
      </c>
      <c r="EP53" s="156" t="str" cm="1">
        <f t="array" ref="EP53">INDEX(PosEffects_SEA,$A53,MATCH(EP$6,$D$6:$BB$6,0)+2)</f>
        <v/>
      </c>
      <c r="EQ53" s="156" t="str" cm="1">
        <f t="array" ref="EQ53">INDEX(PosEffects_SEA,$A53,MATCH(EQ$6,$D$6:$BB$6,0)+2)</f>
        <v/>
      </c>
      <c r="ES53" s="194" t="str">
        <f t="shared" si="73"/>
        <v/>
      </c>
      <c r="ET53" s="194" t="str">
        <f t="shared" si="73"/>
        <v/>
      </c>
      <c r="EU53" s="194" t="str">
        <f t="shared" si="73"/>
        <v/>
      </c>
      <c r="EV53" s="194" t="str">
        <f t="shared" si="73"/>
        <v/>
      </c>
    </row>
    <row r="54" spans="1:152" x14ac:dyDescent="0.25">
      <c r="A54" s="68">
        <v>47</v>
      </c>
      <c r="B54" s="271" t="str" cm="1">
        <f t="array" ref="B54">IF(A54&gt;NOptions_SEA,"",4*(A54-1)+1)</f>
        <v/>
      </c>
      <c r="C54" s="249" t="str" cm="1">
        <f t="array" ref="C54">IF($B54="","",INDEX(Options_SEA,$B54))</f>
        <v/>
      </c>
      <c r="D54" s="196" t="str" cm="1">
        <f t="array" ref="D54">IF($B54="","",INDEX(SEAOptionScores_Trans,$B54+MATCH(D$7,Stages,0)-1,MATCH(D$6,SEACats,0))-100)</f>
        <v/>
      </c>
      <c r="E54" s="196" t="str" cm="1">
        <f t="array" ref="E54">IF($B54="","",INDEX(SEAOptionScores_Trans,$B54+MATCH(E$7,Stages,0)-1,MATCH(D$6,SEACats,0))-100)</f>
        <v/>
      </c>
      <c r="F54" s="197" t="str">
        <f t="shared" si="38"/>
        <v/>
      </c>
      <c r="G54" s="196" t="str" cm="1">
        <f t="array" ref="G54">IF($B54="","",INDEX(SEAOptionScores_Trans,$B54+MATCH(G$7,Stages,0)-1,MATCH(G$6,SEACats,0))-100)</f>
        <v/>
      </c>
      <c r="H54" s="196" t="str" cm="1">
        <f t="array" ref="H54">IF($B54="","",INDEX(SEAOptionScores_Trans,$B54+MATCH(H$7,Stages,0)-1,MATCH(G$6,SEACats,0))-100)</f>
        <v/>
      </c>
      <c r="I54" s="197" t="str">
        <f t="shared" si="39"/>
        <v/>
      </c>
      <c r="J54" s="196" t="str" cm="1">
        <f t="array" ref="J54">IF($B54="","",INDEX(SEAOptionScores_Trans,$B54+MATCH(J$7,Stages,0)-1,MATCH(J$6,SEACats,0))-100)</f>
        <v/>
      </c>
      <c r="K54" s="196" t="str" cm="1">
        <f t="array" ref="K54">IF($B54="","",INDEX(SEAOptionScores_Trans,$B54+MATCH(K$7,Stages,0)-1,MATCH(J$6,SEACats,0))-100)</f>
        <v/>
      </c>
      <c r="L54" s="197" t="str">
        <f t="shared" si="40"/>
        <v/>
      </c>
      <c r="M54" s="196" t="str" cm="1">
        <f t="array" ref="M54">IF($B54="","",INDEX(SEAOptionScores_Trans,$B54+MATCH(M$7,Stages,0)-1,MATCH(M$6,SEACats,0))-100)</f>
        <v/>
      </c>
      <c r="N54" s="196" t="str" cm="1">
        <f t="array" ref="N54">IF($B54="","",INDEX(SEAOptionScores_Trans,$B54+MATCH(N$7,Stages,0)-1,MATCH(M$6,SEACats,0))-100)</f>
        <v/>
      </c>
      <c r="O54" s="197" t="str">
        <f t="shared" si="41"/>
        <v/>
      </c>
      <c r="P54" s="196" t="str" cm="1">
        <f t="array" ref="P54">IF($B54="","",INDEX(SEAOptionScores_Trans,$B54+MATCH(P$7,Stages,0)-1,MATCH(P$6,SEACats,0))-100)</f>
        <v/>
      </c>
      <c r="Q54" s="196" t="str" cm="1">
        <f t="array" ref="Q54">IF($B54="","",INDEX(SEAOptionScores_Trans,$B54+MATCH(Q$7,Stages,0)-1,MATCH(P$6,SEACats,0))-100)</f>
        <v/>
      </c>
      <c r="R54" s="197" t="str">
        <f t="shared" si="42"/>
        <v/>
      </c>
      <c r="S54" s="196" t="str" cm="1">
        <f t="array" ref="S54">IF($B54="","",INDEX(SEAOptionScores_Trans,$B54+MATCH(S$7,Stages,0)-1,MATCH(S$6,SEACats,0))-100)</f>
        <v/>
      </c>
      <c r="T54" s="196" t="str" cm="1">
        <f t="array" ref="T54">IF($B54="","",INDEX(SEAOptionScores_Trans,$B54+MATCH(T$7,Stages,0)-1,MATCH(S$6,SEACats,0))-100)</f>
        <v/>
      </c>
      <c r="U54" s="197" t="str">
        <f t="shared" si="43"/>
        <v/>
      </c>
      <c r="V54" s="196" t="str" cm="1">
        <f t="array" ref="V54">IF($B54="","",INDEX(SEAOptionScores_Trans,$B54+MATCH(V$7,Stages,0)-1,MATCH(V$6,SEACats,0))-100)</f>
        <v/>
      </c>
      <c r="W54" s="196" t="str" cm="1">
        <f t="array" ref="W54">IF($B54="","",INDEX(SEAOptionScores_Trans,$B54+MATCH(W$7,Stages,0)-1,MATCH(V$6,SEACats,0))-100)</f>
        <v/>
      </c>
      <c r="X54" s="197" t="str">
        <f t="shared" si="44"/>
        <v/>
      </c>
      <c r="Y54" s="196" t="str" cm="1">
        <f t="array" ref="Y54">IF($B54="","",INDEX(SEAOptionScores_Trans,$B54+MATCH(Y$7,Stages,0)-1,MATCH(Y$6,SEACats,0))-100)</f>
        <v/>
      </c>
      <c r="Z54" s="196" t="str" cm="1">
        <f t="array" ref="Z54">IF($B54="","",INDEX(SEAOptionScores_Trans,$B54+MATCH(Z$7,Stages,0)-1,MATCH(Y$6,SEACats,0))-100)</f>
        <v/>
      </c>
      <c r="AA54" s="197" t="str">
        <f t="shared" si="45"/>
        <v/>
      </c>
      <c r="AB54" s="196" t="str" cm="1">
        <f t="array" ref="AB54">IF($B54="","",INDEX(SEAOptionScores_Trans,$B54+MATCH(AB$7,Stages,0)-1,MATCH(AB$6,SEACats,0))-100)</f>
        <v/>
      </c>
      <c r="AC54" s="196" t="str" cm="1">
        <f t="array" ref="AC54">IF($B54="","",INDEX(SEAOptionScores_Trans,$B54+MATCH(AC$7,Stages,0)-1,MATCH(AB$6,SEACats,0))-100)</f>
        <v/>
      </c>
      <c r="AD54" s="197" t="str">
        <f t="shared" si="46"/>
        <v/>
      </c>
      <c r="AE54" s="196" t="str" cm="1">
        <f t="array" ref="AE54">IF($B54="","",INDEX(SEAOptionScores_Trans,$B54+MATCH(AE$7,Stages,0)-1,MATCH(AE$6,SEACats,0))-100)</f>
        <v/>
      </c>
      <c r="AF54" s="196" t="str" cm="1">
        <f t="array" ref="AF54">IF($B54="","",INDEX(SEAOptionScores_Trans,$B54+MATCH(AF$7,Stages,0)-1,MATCH(AE$6,SEACats,0))-100)</f>
        <v/>
      </c>
      <c r="AG54" s="197" t="str">
        <f t="shared" si="47"/>
        <v/>
      </c>
      <c r="AH54" s="196" t="str" cm="1">
        <f t="array" ref="AH54">IF($B54="","",INDEX(SEAOptionScores_Trans,$B54+MATCH(AH$7,Stages,0)-1,MATCH(AH$6,SEACats,0))-100)</f>
        <v/>
      </c>
      <c r="AI54" s="196" t="str" cm="1">
        <f t="array" ref="AI54">IF($B54="","",INDEX(SEAOptionScores_Trans,$B54+MATCH(AI$7,Stages,0)-1,MATCH(AH$6,SEACats,0))-100)</f>
        <v/>
      </c>
      <c r="AJ54" s="197" t="str">
        <f t="shared" si="48"/>
        <v/>
      </c>
      <c r="AK54" s="196" t="str" cm="1">
        <f t="array" ref="AK54">IF($B54="","",INDEX(SEAOptionScores_Trans,$B54+MATCH(AK$7,Stages,0)-1,MATCH(AK$6,SEACats,0))-100)</f>
        <v/>
      </c>
      <c r="AL54" s="196" t="str" cm="1">
        <f t="array" ref="AL54">IF($B54="","",INDEX(SEAOptionScores_Trans,$B54+MATCH(AL$7,Stages,0)-1,MATCH(AK$6,SEACats,0))-100)</f>
        <v/>
      </c>
      <c r="AM54" s="197" t="str">
        <f t="shared" si="49"/>
        <v/>
      </c>
      <c r="AN54" s="196" t="str" cm="1">
        <f t="array" ref="AN54">IF($B54="","",INDEX(SEAOptionScores_Trans,$B54+MATCH(AN$7,Stages,0)-1,MATCH(AN$6,SEACats,0))-100)</f>
        <v/>
      </c>
      <c r="AO54" s="196" t="str" cm="1">
        <f t="array" ref="AO54">IF($B54="","",INDEX(SEAOptionScores_Trans,$B54+MATCH(AO$7,Stages,0)-1,MATCH(AN$6,SEACats,0))-100)</f>
        <v/>
      </c>
      <c r="AP54" s="197" t="str">
        <f t="shared" si="50"/>
        <v/>
      </c>
      <c r="AQ54" s="196" t="str" cm="1">
        <f t="array" ref="AQ54">IF($B54="","",INDEX(SEAOptionScores_Trans,$B54+MATCH(AQ$7,Stages,0)-1,MATCH(AQ$6,SEACats,0))-100)</f>
        <v/>
      </c>
      <c r="AR54" s="196" t="str" cm="1">
        <f t="array" ref="AR54">IF($B54="","",INDEX(SEAOptionScores_Trans,$B54+MATCH(AR$7,Stages,0)-1,MATCH(AQ$6,SEACats,0))-100)</f>
        <v/>
      </c>
      <c r="AS54" s="197" t="str">
        <f t="shared" si="51"/>
        <v/>
      </c>
      <c r="AT54" s="196" t="str" cm="1">
        <f t="array" ref="AT54">IF($B54="","",INDEX(SEAOptionScores_Trans,$B54+MATCH(AT$7,Stages,0)-1,MATCH(AT$6,SEACats,0))-100)</f>
        <v/>
      </c>
      <c r="AU54" s="196" t="str" cm="1">
        <f t="array" ref="AU54">IF($B54="","",INDEX(SEAOptionScores_Trans,$B54+MATCH(AU$7,Stages,0)-1,MATCH(AT$6,SEACats,0))-100)</f>
        <v/>
      </c>
      <c r="AV54" s="197" t="str">
        <f t="shared" si="52"/>
        <v/>
      </c>
      <c r="AW54" s="196" t="str" cm="1">
        <f t="array" ref="AW54">IF($B54="","",INDEX(SEAOptionScores_Trans,$B54+MATCH(AW$7,Stages,0)-1,MATCH(AW$6,SEACats,0))-100)</f>
        <v/>
      </c>
      <c r="AX54" s="196" t="str" cm="1">
        <f t="array" ref="AX54">IF($B54="","",INDEX(SEAOptionScores_Trans,$B54+MATCH(AX$7,Stages,0)-1,MATCH(AW$6,SEACats,0))-100)</f>
        <v/>
      </c>
      <c r="AY54" s="197" t="str">
        <f t="shared" si="53"/>
        <v/>
      </c>
      <c r="AZ54" s="196" t="str" cm="1">
        <f t="array" ref="AZ54">IF($B54="","",INDEX(SEAOptionScores_Trans,$B54+MATCH(AZ$7,Stages,0)-1,MATCH(AZ$6,SEACats,0))-100)</f>
        <v/>
      </c>
      <c r="BA54" s="196" t="str" cm="1">
        <f t="array" ref="BA54">IF($B54="","",INDEX(SEAOptionScores_Trans,$B54+MATCH(BA$7,Stages,0)-1,MATCH(AZ$6,SEACats,0))-100)</f>
        <v/>
      </c>
      <c r="BB54" s="197" t="str">
        <f t="shared" si="54"/>
        <v/>
      </c>
      <c r="BD54" s="156" t="str" cm="1">
        <f t="array" ref="BD54">INDEX(NegEffects_SEA,$A54,MATCH(BD$6,$D$6:$BB$6,0)+2)</f>
        <v/>
      </c>
      <c r="BE54" s="156" t="str" cm="1">
        <f t="array" ref="BE54">INDEX(NegEffects_SEA,$A54,MATCH(BE$6,$D$6:$BB$6,0)+2)</f>
        <v/>
      </c>
      <c r="BF54" s="156" t="str" cm="1">
        <f t="array" ref="BF54">INDEX(NegEffects_SEA,$A54,MATCH(BF$6,$D$6:$BB$6,0)+2)</f>
        <v/>
      </c>
      <c r="BG54" s="156" t="str" cm="1">
        <f t="array" ref="BG54">INDEX(NegEffects_SEA,$A54,MATCH(BG$6,$D$6:$BB$6,0)+2)</f>
        <v/>
      </c>
      <c r="BH54" s="156" t="str" cm="1">
        <f t="array" ref="BH54">INDEX(NegEffects_SEA,$A54,MATCH(BH$6,$D$6:$BB$6,0)+2)</f>
        <v/>
      </c>
      <c r="BI54" s="156" t="str" cm="1">
        <f t="array" ref="BI54">INDEX(NegEffects_SEA,$A54,MATCH(BI$6,$D$6:$BB$6,0)+2)</f>
        <v/>
      </c>
      <c r="BJ54" s="156" t="str" cm="1">
        <f t="array" ref="BJ54">INDEX(NegEffects_SEA,$A54,MATCH(BJ$6,$D$6:$BB$6,0)+2)</f>
        <v/>
      </c>
      <c r="BK54" s="156" t="str" cm="1">
        <f t="array" ref="BK54">INDEX(NegEffects_SEA,$A54,MATCH(BK$6,$D$6:$BB$6,0)+2)</f>
        <v/>
      </c>
      <c r="BL54" s="156" t="str" cm="1">
        <f t="array" ref="BL54">INDEX(NegEffects_SEA,$A54,MATCH(BL$6,$D$6:$BB$6,0)+2)</f>
        <v/>
      </c>
      <c r="BM54" s="156" t="str" cm="1">
        <f t="array" ref="BM54">INDEX(NegEffects_SEA,$A54,MATCH(BM$6,$D$6:$BB$6,0)+2)</f>
        <v/>
      </c>
      <c r="BN54" s="156" t="str" cm="1">
        <f t="array" ref="BN54">INDEX(NegEffects_SEA,$A54,MATCH(BN$6,$D$6:$BB$6,0)+2)</f>
        <v/>
      </c>
      <c r="BO54" s="156" t="str" cm="1">
        <f t="array" ref="BO54">INDEX(NegEffects_SEA,$A54,MATCH(BO$6,$D$6:$BB$6,0)+2)</f>
        <v/>
      </c>
      <c r="BP54" s="156" t="str" cm="1">
        <f t="array" ref="BP54">INDEX(NegEffects_SEA,$A54,MATCH(BP$6,$D$6:$BB$6,0)+2)</f>
        <v/>
      </c>
      <c r="BQ54" s="156" t="str" cm="1">
        <f t="array" ref="BQ54">INDEX(NegEffects_SEA,$A54,MATCH(BQ$6,$D$6:$BB$6,0)+2)</f>
        <v/>
      </c>
      <c r="BR54" s="156" t="str" cm="1">
        <f t="array" ref="BR54">INDEX(NegEffects_SEA,$A54,MATCH(BR$6,$D$6:$BB$6,0)+2)</f>
        <v/>
      </c>
      <c r="BS54" s="156" t="str" cm="1">
        <f t="array" ref="BS54">INDEX(NegEffects_SEA,$A54,MATCH(BS$6,$D$6:$BB$6,0)+2)</f>
        <v/>
      </c>
      <c r="BT54" s="156" t="str" cm="1">
        <f t="array" ref="BT54">INDEX(NegEffects_SEA,$A54,MATCH(BT$6,$D$6:$BB$6,0)+2)</f>
        <v/>
      </c>
      <c r="BV54" s="194" t="str">
        <f t="shared" si="72"/>
        <v/>
      </c>
      <c r="BW54" s="194" t="str">
        <f t="shared" si="72"/>
        <v/>
      </c>
      <c r="BX54" s="194" t="str">
        <f t="shared" si="72"/>
        <v/>
      </c>
      <c r="BY54" s="194" t="str">
        <f t="shared" si="72"/>
        <v/>
      </c>
      <c r="CA54" s="196" t="str" cm="1">
        <f t="array" ref="CA54">IF($B54="","",INDEX(SEAOptionScores_Trans,$B54+MATCH(CA$7,Stages,0)-1,MATCH(CA$6,SEACats,0)))</f>
        <v/>
      </c>
      <c r="CB54" s="196" t="str" cm="1">
        <f t="array" ref="CB54">IF($B54="","",INDEX(SEAOptionScores_Trans,$B54+MATCH(CB$7,Stages,0)-1,MATCH(CA$6,SEACats,0)))</f>
        <v/>
      </c>
      <c r="CC54" s="197" t="str">
        <f t="shared" si="55"/>
        <v/>
      </c>
      <c r="CD54" s="196" t="str" cm="1">
        <f t="array" ref="CD54">IF($B54="","",INDEX(SEAOptionScores_Trans,$B54+MATCH(CD$7,Stages,0)-1,MATCH(CD$6,SEACats,0)))</f>
        <v/>
      </c>
      <c r="CE54" s="196" t="str" cm="1">
        <f t="array" ref="CE54">IF($B54="","",INDEX(SEAOptionScores_Trans,$B54+MATCH(CE$7,Stages,0)-1,MATCH(CD$6,SEACats,0)))</f>
        <v/>
      </c>
      <c r="CF54" s="197" t="str">
        <f t="shared" si="56"/>
        <v/>
      </c>
      <c r="CG54" s="196" t="str" cm="1">
        <f t="array" ref="CG54">IF($B54="","",INDEX(SEAOptionScores_Trans,$B54+MATCH(CG$7,Stages,0)-1,MATCH(CG$6,SEACats,0)))</f>
        <v/>
      </c>
      <c r="CH54" s="196" t="str" cm="1">
        <f t="array" ref="CH54">IF($B54="","",INDEX(SEAOptionScores_Trans,$B54+MATCH(CH$7,Stages,0)-1,MATCH(CG$6,SEACats,0)))</f>
        <v/>
      </c>
      <c r="CI54" s="197" t="str">
        <f t="shared" si="57"/>
        <v/>
      </c>
      <c r="CJ54" s="196" t="str" cm="1">
        <f t="array" ref="CJ54">IF($B54="","",INDEX(SEAOptionScores_Trans,$B54+MATCH(CJ$7,Stages,0)-1,MATCH(CJ$6,SEACats,0)))</f>
        <v/>
      </c>
      <c r="CK54" s="196" t="str" cm="1">
        <f t="array" ref="CK54">IF($B54="","",INDEX(SEAOptionScores_Trans,$B54+MATCH(CK$7,Stages,0)-1,MATCH(CJ$6,SEACats,0)))</f>
        <v/>
      </c>
      <c r="CL54" s="197" t="str">
        <f t="shared" si="58"/>
        <v/>
      </c>
      <c r="CM54" s="196" t="str" cm="1">
        <f t="array" ref="CM54">IF($B54="","",INDEX(SEAOptionScores_Trans,$B54+MATCH(CM$7,Stages,0)-1,MATCH(CM$6,SEACats,0)))</f>
        <v/>
      </c>
      <c r="CN54" s="196" t="str" cm="1">
        <f t="array" ref="CN54">IF($B54="","",INDEX(SEAOptionScores_Trans,$B54+MATCH(CN$7,Stages,0)-1,MATCH(CM$6,SEACats,0)))</f>
        <v/>
      </c>
      <c r="CO54" s="197" t="str">
        <f t="shared" si="59"/>
        <v/>
      </c>
      <c r="CP54" s="196" t="str" cm="1">
        <f t="array" ref="CP54">IF($B54="","",INDEX(SEAOptionScores_Trans,$B54+MATCH(CP$7,Stages,0)-1,MATCH(CP$6,SEACats,0)))</f>
        <v/>
      </c>
      <c r="CQ54" s="196" t="str" cm="1">
        <f t="array" ref="CQ54">IF($B54="","",INDEX(SEAOptionScores_Trans,$B54+MATCH(CQ$7,Stages,0)-1,MATCH(CP$6,SEACats,0)))</f>
        <v/>
      </c>
      <c r="CR54" s="197" t="str">
        <f t="shared" si="60"/>
        <v/>
      </c>
      <c r="CS54" s="196" t="str" cm="1">
        <f t="array" ref="CS54">IF($B54="","",INDEX(SEAOptionScores_Trans,$B54+MATCH(CS$7,Stages,0)-1,MATCH(CS$6,SEACats,0)))</f>
        <v/>
      </c>
      <c r="CT54" s="196" t="str" cm="1">
        <f t="array" ref="CT54">IF($B54="","",INDEX(SEAOptionScores_Trans,$B54+MATCH(CT$7,Stages,0)-1,MATCH(CS$6,SEACats,0)))</f>
        <v/>
      </c>
      <c r="CU54" s="197" t="str">
        <f t="shared" si="61"/>
        <v/>
      </c>
      <c r="CV54" s="196" t="str" cm="1">
        <f t="array" ref="CV54">IF($B54="","",INDEX(SEAOptionScores_Trans,$B54+MATCH(CV$7,Stages,0)-1,MATCH(CV$6,SEACats,0)))</f>
        <v/>
      </c>
      <c r="CW54" s="196" t="str" cm="1">
        <f t="array" ref="CW54">IF($B54="","",INDEX(SEAOptionScores_Trans,$B54+MATCH(CW$7,Stages,0)-1,MATCH(CV$6,SEACats,0)))</f>
        <v/>
      </c>
      <c r="CX54" s="197" t="str">
        <f t="shared" si="62"/>
        <v/>
      </c>
      <c r="CY54" s="196" t="str" cm="1">
        <f t="array" ref="CY54">IF($B54="","",INDEX(SEAOptionScores_Trans,$B54+MATCH(CY$7,Stages,0)-1,MATCH(CY$6,SEACats,0)))</f>
        <v/>
      </c>
      <c r="CZ54" s="196" t="str" cm="1">
        <f t="array" ref="CZ54">IF($B54="","",INDEX(SEAOptionScores_Trans,$B54+MATCH(CZ$7,Stages,0)-1,MATCH(CY$6,SEACats,0)))</f>
        <v/>
      </c>
      <c r="DA54" s="197" t="str">
        <f t="shared" si="63"/>
        <v/>
      </c>
      <c r="DB54" s="196" t="str" cm="1">
        <f t="array" ref="DB54">IF($B54="","",INDEX(SEAOptionScores_Trans,$B54+MATCH(DB$7,Stages,0)-1,MATCH(DB$6,SEACats,0)))</f>
        <v/>
      </c>
      <c r="DC54" s="196" t="str" cm="1">
        <f t="array" ref="DC54">IF($B54="","",INDEX(SEAOptionScores_Trans,$B54+MATCH(DC$7,Stages,0)-1,MATCH(DB$6,SEACats,0)))</f>
        <v/>
      </c>
      <c r="DD54" s="197" t="str">
        <f t="shared" si="64"/>
        <v/>
      </c>
      <c r="DE54" s="196" t="str" cm="1">
        <f t="array" ref="DE54">IF($B54="","",INDEX(SEAOptionScores_Trans,$B54+MATCH(DE$7,Stages,0)-1,MATCH(DE$6,SEACats,0)))</f>
        <v/>
      </c>
      <c r="DF54" s="196" t="str" cm="1">
        <f t="array" ref="DF54">IF($B54="","",INDEX(SEAOptionScores_Trans,$B54+MATCH(DF$7,Stages,0)-1,MATCH(DE$6,SEACats,0)))</f>
        <v/>
      </c>
      <c r="DG54" s="197" t="str">
        <f t="shared" si="65"/>
        <v/>
      </c>
      <c r="DH54" s="196" t="str" cm="1">
        <f t="array" ref="DH54">IF($B54="","",INDEX(SEAOptionScores_Trans,$B54+MATCH(DH$7,Stages,0)-1,MATCH(DH$6,SEACats,0)))</f>
        <v/>
      </c>
      <c r="DI54" s="196" t="str" cm="1">
        <f t="array" ref="DI54">IF($B54="","",INDEX(SEAOptionScores_Trans,$B54+MATCH(DI$7,Stages,0)-1,MATCH(DH$6,SEACats,0)))</f>
        <v/>
      </c>
      <c r="DJ54" s="197" t="str">
        <f t="shared" si="66"/>
        <v/>
      </c>
      <c r="DK54" s="196" t="str" cm="1">
        <f t="array" ref="DK54">IF($B54="","",INDEX(SEAOptionScores_Trans,$B54+MATCH(DK$7,Stages,0)-1,MATCH(DK$6,SEACats,0)))</f>
        <v/>
      </c>
      <c r="DL54" s="196" t="str" cm="1">
        <f t="array" ref="DL54">IF($B54="","",INDEX(SEAOptionScores_Trans,$B54+MATCH(DL$7,Stages,0)-1,MATCH(DK$6,SEACats,0)))</f>
        <v/>
      </c>
      <c r="DM54" s="197" t="str">
        <f t="shared" si="67"/>
        <v/>
      </c>
      <c r="DN54" s="196" t="str" cm="1">
        <f t="array" ref="DN54">IF($B54="","",INDEX(SEAOptionScores_Trans,$B54+MATCH(DN$7,Stages,0)-1,MATCH(DN$6,SEACats,0)))</f>
        <v/>
      </c>
      <c r="DO54" s="196" t="str" cm="1">
        <f t="array" ref="DO54">IF($B54="","",INDEX(SEAOptionScores_Trans,$B54+MATCH(DO$7,Stages,0)-1,MATCH(DN$6,SEACats,0)))</f>
        <v/>
      </c>
      <c r="DP54" s="197" t="str">
        <f t="shared" si="68"/>
        <v/>
      </c>
      <c r="DQ54" s="196" t="str" cm="1">
        <f t="array" ref="DQ54">IF($B54="","",INDEX(SEAOptionScores_Trans,$B54+MATCH(DQ$7,Stages,0)-1,MATCH(DQ$6,SEACats,0)))</f>
        <v/>
      </c>
      <c r="DR54" s="196" t="str" cm="1">
        <f t="array" ref="DR54">IF($B54="","",INDEX(SEAOptionScores_Trans,$B54+MATCH(DR$7,Stages,0)-1,MATCH(DQ$6,SEACats,0)))</f>
        <v/>
      </c>
      <c r="DS54" s="197" t="str">
        <f t="shared" si="69"/>
        <v/>
      </c>
      <c r="DT54" s="196" t="str" cm="1">
        <f t="array" ref="DT54">IF($B54="","",INDEX(SEAOptionScores_Trans,$B54+MATCH(DT$7,Stages,0)-1,MATCH(DT$6,SEACats,0)))</f>
        <v/>
      </c>
      <c r="DU54" s="196" t="str" cm="1">
        <f t="array" ref="DU54">IF($B54="","",INDEX(SEAOptionScores_Trans,$B54+MATCH(DU$7,Stages,0)-1,MATCH(DT$6,SEACats,0)))</f>
        <v/>
      </c>
      <c r="DV54" s="197" t="str">
        <f t="shared" si="70"/>
        <v/>
      </c>
      <c r="DW54" s="196" t="str" cm="1">
        <f t="array" ref="DW54">IF($B54="","",INDEX(SEAOptionScores_Trans,$B54+MATCH(DW$7,Stages,0)-1,MATCH(DW$6,SEACats,0)))</f>
        <v/>
      </c>
      <c r="DX54" s="196" t="str" cm="1">
        <f t="array" ref="DX54">IF($B54="","",INDEX(SEAOptionScores_Trans,$B54+MATCH(DX$7,Stages,0)-1,MATCH(DW$6,SEACats,0)))</f>
        <v/>
      </c>
      <c r="DY54" s="197" t="str">
        <f t="shared" si="71"/>
        <v/>
      </c>
      <c r="EA54" s="156" t="str" cm="1">
        <f t="array" ref="EA54">INDEX(PosEffects_SEA,$A54,MATCH(EA$6,$D$6:$BB$6,0)+2)</f>
        <v/>
      </c>
      <c r="EB54" s="156" t="str" cm="1">
        <f t="array" ref="EB54">INDEX(PosEffects_SEA,$A54,MATCH(EB$6,$D$6:$BB$6,0)+2)</f>
        <v/>
      </c>
      <c r="EC54" s="156" t="str" cm="1">
        <f t="array" ref="EC54">INDEX(PosEffects_SEA,$A54,MATCH(EC$6,$D$6:$BB$6,0)+2)</f>
        <v/>
      </c>
      <c r="ED54" s="156" t="str" cm="1">
        <f t="array" ref="ED54">INDEX(PosEffects_SEA,$A54,MATCH(ED$6,$D$6:$BB$6,0)+2)</f>
        <v/>
      </c>
      <c r="EE54" s="156" t="str" cm="1">
        <f t="array" ref="EE54">INDEX(PosEffects_SEA,$A54,MATCH(EE$6,$D$6:$BB$6,0)+2)</f>
        <v/>
      </c>
      <c r="EF54" s="156" t="str" cm="1">
        <f t="array" ref="EF54">INDEX(PosEffects_SEA,$A54,MATCH(EF$6,$D$6:$BB$6,0)+2)</f>
        <v/>
      </c>
      <c r="EG54" s="156" t="str" cm="1">
        <f t="array" ref="EG54">INDEX(PosEffects_SEA,$A54,MATCH(EG$6,$D$6:$BB$6,0)+2)</f>
        <v/>
      </c>
      <c r="EH54" s="156" t="str" cm="1">
        <f t="array" ref="EH54">INDEX(PosEffects_SEA,$A54,MATCH(EH$6,$D$6:$BB$6,0)+2)</f>
        <v/>
      </c>
      <c r="EI54" s="156" t="str" cm="1">
        <f t="array" ref="EI54">INDEX(PosEffects_SEA,$A54,MATCH(EI$6,$D$6:$BB$6,0)+2)</f>
        <v/>
      </c>
      <c r="EJ54" s="156" t="str" cm="1">
        <f t="array" ref="EJ54">INDEX(PosEffects_SEA,$A54,MATCH(EJ$6,$D$6:$BB$6,0)+2)</f>
        <v/>
      </c>
      <c r="EK54" s="156" t="str" cm="1">
        <f t="array" ref="EK54">INDEX(PosEffects_SEA,$A54,MATCH(EK$6,$D$6:$BB$6,0)+2)</f>
        <v/>
      </c>
      <c r="EL54" s="156" t="str" cm="1">
        <f t="array" ref="EL54">INDEX(PosEffects_SEA,$A54,MATCH(EL$6,$D$6:$BB$6,0)+2)</f>
        <v/>
      </c>
      <c r="EM54" s="156" t="str" cm="1">
        <f t="array" ref="EM54">INDEX(PosEffects_SEA,$A54,MATCH(EM$6,$D$6:$BB$6,0)+2)</f>
        <v/>
      </c>
      <c r="EN54" s="156" t="str" cm="1">
        <f t="array" ref="EN54">INDEX(PosEffects_SEA,$A54,MATCH(EN$6,$D$6:$BB$6,0)+2)</f>
        <v/>
      </c>
      <c r="EO54" s="156" t="str" cm="1">
        <f t="array" ref="EO54">INDEX(PosEffects_SEA,$A54,MATCH(EO$6,$D$6:$BB$6,0)+2)</f>
        <v/>
      </c>
      <c r="EP54" s="156" t="str" cm="1">
        <f t="array" ref="EP54">INDEX(PosEffects_SEA,$A54,MATCH(EP$6,$D$6:$BB$6,0)+2)</f>
        <v/>
      </c>
      <c r="EQ54" s="156" t="str" cm="1">
        <f t="array" ref="EQ54">INDEX(PosEffects_SEA,$A54,MATCH(EQ$6,$D$6:$BB$6,0)+2)</f>
        <v/>
      </c>
      <c r="ES54" s="194" t="str">
        <f t="shared" si="73"/>
        <v/>
      </c>
      <c r="ET54" s="194" t="str">
        <f t="shared" si="73"/>
        <v/>
      </c>
      <c r="EU54" s="194" t="str">
        <f t="shared" si="73"/>
        <v/>
      </c>
      <c r="EV54" s="194" t="str">
        <f t="shared" si="73"/>
        <v/>
      </c>
    </row>
    <row r="55" spans="1:152" x14ac:dyDescent="0.25">
      <c r="A55" s="68">
        <v>48</v>
      </c>
      <c r="B55" s="271" t="str" cm="1">
        <f t="array" ref="B55">IF(A55&gt;NOptions_SEA,"",4*(A55-1)+1)</f>
        <v/>
      </c>
      <c r="C55" s="249" t="str" cm="1">
        <f t="array" ref="C55">IF($B55="","",INDEX(Options_SEA,$B55))</f>
        <v/>
      </c>
      <c r="D55" s="196" t="str" cm="1">
        <f t="array" ref="D55">IF($B55="","",INDEX(SEAOptionScores_Trans,$B55+MATCH(D$7,Stages,0)-1,MATCH(D$6,SEACats,0))-100)</f>
        <v/>
      </c>
      <c r="E55" s="196" t="str" cm="1">
        <f t="array" ref="E55">IF($B55="","",INDEX(SEAOptionScores_Trans,$B55+MATCH(E$7,Stages,0)-1,MATCH(D$6,SEACats,0))-100)</f>
        <v/>
      </c>
      <c r="F55" s="197" t="str">
        <f t="shared" si="38"/>
        <v/>
      </c>
      <c r="G55" s="196" t="str" cm="1">
        <f t="array" ref="G55">IF($B55="","",INDEX(SEAOptionScores_Trans,$B55+MATCH(G$7,Stages,0)-1,MATCH(G$6,SEACats,0))-100)</f>
        <v/>
      </c>
      <c r="H55" s="196" t="str" cm="1">
        <f t="array" ref="H55">IF($B55="","",INDEX(SEAOptionScores_Trans,$B55+MATCH(H$7,Stages,0)-1,MATCH(G$6,SEACats,0))-100)</f>
        <v/>
      </c>
      <c r="I55" s="197" t="str">
        <f t="shared" si="39"/>
        <v/>
      </c>
      <c r="J55" s="196" t="str" cm="1">
        <f t="array" ref="J55">IF($B55="","",INDEX(SEAOptionScores_Trans,$B55+MATCH(J$7,Stages,0)-1,MATCH(J$6,SEACats,0))-100)</f>
        <v/>
      </c>
      <c r="K55" s="196" t="str" cm="1">
        <f t="array" ref="K55">IF($B55="","",INDEX(SEAOptionScores_Trans,$B55+MATCH(K$7,Stages,0)-1,MATCH(J$6,SEACats,0))-100)</f>
        <v/>
      </c>
      <c r="L55" s="197" t="str">
        <f t="shared" si="40"/>
        <v/>
      </c>
      <c r="M55" s="196" t="str" cm="1">
        <f t="array" ref="M55">IF($B55="","",INDEX(SEAOptionScores_Trans,$B55+MATCH(M$7,Stages,0)-1,MATCH(M$6,SEACats,0))-100)</f>
        <v/>
      </c>
      <c r="N55" s="196" t="str" cm="1">
        <f t="array" ref="N55">IF($B55="","",INDEX(SEAOptionScores_Trans,$B55+MATCH(N$7,Stages,0)-1,MATCH(M$6,SEACats,0))-100)</f>
        <v/>
      </c>
      <c r="O55" s="197" t="str">
        <f t="shared" si="41"/>
        <v/>
      </c>
      <c r="P55" s="196" t="str" cm="1">
        <f t="array" ref="P55">IF($B55="","",INDEX(SEAOptionScores_Trans,$B55+MATCH(P$7,Stages,0)-1,MATCH(P$6,SEACats,0))-100)</f>
        <v/>
      </c>
      <c r="Q55" s="196" t="str" cm="1">
        <f t="array" ref="Q55">IF($B55="","",INDEX(SEAOptionScores_Trans,$B55+MATCH(Q$7,Stages,0)-1,MATCH(P$6,SEACats,0))-100)</f>
        <v/>
      </c>
      <c r="R55" s="197" t="str">
        <f t="shared" si="42"/>
        <v/>
      </c>
      <c r="S55" s="196" t="str" cm="1">
        <f t="array" ref="S55">IF($B55="","",INDEX(SEAOptionScores_Trans,$B55+MATCH(S$7,Stages,0)-1,MATCH(S$6,SEACats,0))-100)</f>
        <v/>
      </c>
      <c r="T55" s="196" t="str" cm="1">
        <f t="array" ref="T55">IF($B55="","",INDEX(SEAOptionScores_Trans,$B55+MATCH(T$7,Stages,0)-1,MATCH(S$6,SEACats,0))-100)</f>
        <v/>
      </c>
      <c r="U55" s="197" t="str">
        <f t="shared" si="43"/>
        <v/>
      </c>
      <c r="V55" s="196" t="str" cm="1">
        <f t="array" ref="V55">IF($B55="","",INDEX(SEAOptionScores_Trans,$B55+MATCH(V$7,Stages,0)-1,MATCH(V$6,SEACats,0))-100)</f>
        <v/>
      </c>
      <c r="W55" s="196" t="str" cm="1">
        <f t="array" ref="W55">IF($B55="","",INDEX(SEAOptionScores_Trans,$B55+MATCH(W$7,Stages,0)-1,MATCH(V$6,SEACats,0))-100)</f>
        <v/>
      </c>
      <c r="X55" s="197" t="str">
        <f t="shared" si="44"/>
        <v/>
      </c>
      <c r="Y55" s="196" t="str" cm="1">
        <f t="array" ref="Y55">IF($B55="","",INDEX(SEAOptionScores_Trans,$B55+MATCH(Y$7,Stages,0)-1,MATCH(Y$6,SEACats,0))-100)</f>
        <v/>
      </c>
      <c r="Z55" s="196" t="str" cm="1">
        <f t="array" ref="Z55">IF($B55="","",INDEX(SEAOptionScores_Trans,$B55+MATCH(Z$7,Stages,0)-1,MATCH(Y$6,SEACats,0))-100)</f>
        <v/>
      </c>
      <c r="AA55" s="197" t="str">
        <f t="shared" si="45"/>
        <v/>
      </c>
      <c r="AB55" s="196" t="str" cm="1">
        <f t="array" ref="AB55">IF($B55="","",INDEX(SEAOptionScores_Trans,$B55+MATCH(AB$7,Stages,0)-1,MATCH(AB$6,SEACats,0))-100)</f>
        <v/>
      </c>
      <c r="AC55" s="196" t="str" cm="1">
        <f t="array" ref="AC55">IF($B55="","",INDEX(SEAOptionScores_Trans,$B55+MATCH(AC$7,Stages,0)-1,MATCH(AB$6,SEACats,0))-100)</f>
        <v/>
      </c>
      <c r="AD55" s="197" t="str">
        <f t="shared" si="46"/>
        <v/>
      </c>
      <c r="AE55" s="196" t="str" cm="1">
        <f t="array" ref="AE55">IF($B55="","",INDEX(SEAOptionScores_Trans,$B55+MATCH(AE$7,Stages,0)-1,MATCH(AE$6,SEACats,0))-100)</f>
        <v/>
      </c>
      <c r="AF55" s="196" t="str" cm="1">
        <f t="array" ref="AF55">IF($B55="","",INDEX(SEAOptionScores_Trans,$B55+MATCH(AF$7,Stages,0)-1,MATCH(AE$6,SEACats,0))-100)</f>
        <v/>
      </c>
      <c r="AG55" s="197" t="str">
        <f t="shared" si="47"/>
        <v/>
      </c>
      <c r="AH55" s="196" t="str" cm="1">
        <f t="array" ref="AH55">IF($B55="","",INDEX(SEAOptionScores_Trans,$B55+MATCH(AH$7,Stages,0)-1,MATCH(AH$6,SEACats,0))-100)</f>
        <v/>
      </c>
      <c r="AI55" s="196" t="str" cm="1">
        <f t="array" ref="AI55">IF($B55="","",INDEX(SEAOptionScores_Trans,$B55+MATCH(AI$7,Stages,0)-1,MATCH(AH$6,SEACats,0))-100)</f>
        <v/>
      </c>
      <c r="AJ55" s="197" t="str">
        <f t="shared" si="48"/>
        <v/>
      </c>
      <c r="AK55" s="196" t="str" cm="1">
        <f t="array" ref="AK55">IF($B55="","",INDEX(SEAOptionScores_Trans,$B55+MATCH(AK$7,Stages,0)-1,MATCH(AK$6,SEACats,0))-100)</f>
        <v/>
      </c>
      <c r="AL55" s="196" t="str" cm="1">
        <f t="array" ref="AL55">IF($B55="","",INDEX(SEAOptionScores_Trans,$B55+MATCH(AL$7,Stages,0)-1,MATCH(AK$6,SEACats,0))-100)</f>
        <v/>
      </c>
      <c r="AM55" s="197" t="str">
        <f t="shared" si="49"/>
        <v/>
      </c>
      <c r="AN55" s="196" t="str" cm="1">
        <f t="array" ref="AN55">IF($B55="","",INDEX(SEAOptionScores_Trans,$B55+MATCH(AN$7,Stages,0)-1,MATCH(AN$6,SEACats,0))-100)</f>
        <v/>
      </c>
      <c r="AO55" s="196" t="str" cm="1">
        <f t="array" ref="AO55">IF($B55="","",INDEX(SEAOptionScores_Trans,$B55+MATCH(AO$7,Stages,0)-1,MATCH(AN$6,SEACats,0))-100)</f>
        <v/>
      </c>
      <c r="AP55" s="197" t="str">
        <f t="shared" si="50"/>
        <v/>
      </c>
      <c r="AQ55" s="196" t="str" cm="1">
        <f t="array" ref="AQ55">IF($B55="","",INDEX(SEAOptionScores_Trans,$B55+MATCH(AQ$7,Stages,0)-1,MATCH(AQ$6,SEACats,0))-100)</f>
        <v/>
      </c>
      <c r="AR55" s="196" t="str" cm="1">
        <f t="array" ref="AR55">IF($B55="","",INDEX(SEAOptionScores_Trans,$B55+MATCH(AR$7,Stages,0)-1,MATCH(AQ$6,SEACats,0))-100)</f>
        <v/>
      </c>
      <c r="AS55" s="197" t="str">
        <f t="shared" si="51"/>
        <v/>
      </c>
      <c r="AT55" s="196" t="str" cm="1">
        <f t="array" ref="AT55">IF($B55="","",INDEX(SEAOptionScores_Trans,$B55+MATCH(AT$7,Stages,0)-1,MATCH(AT$6,SEACats,0))-100)</f>
        <v/>
      </c>
      <c r="AU55" s="196" t="str" cm="1">
        <f t="array" ref="AU55">IF($B55="","",INDEX(SEAOptionScores_Trans,$B55+MATCH(AU$7,Stages,0)-1,MATCH(AT$6,SEACats,0))-100)</f>
        <v/>
      </c>
      <c r="AV55" s="197" t="str">
        <f t="shared" si="52"/>
        <v/>
      </c>
      <c r="AW55" s="196" t="str" cm="1">
        <f t="array" ref="AW55">IF($B55="","",INDEX(SEAOptionScores_Trans,$B55+MATCH(AW$7,Stages,0)-1,MATCH(AW$6,SEACats,0))-100)</f>
        <v/>
      </c>
      <c r="AX55" s="196" t="str" cm="1">
        <f t="array" ref="AX55">IF($B55="","",INDEX(SEAOptionScores_Trans,$B55+MATCH(AX$7,Stages,0)-1,MATCH(AW$6,SEACats,0))-100)</f>
        <v/>
      </c>
      <c r="AY55" s="197" t="str">
        <f t="shared" si="53"/>
        <v/>
      </c>
      <c r="AZ55" s="196" t="str" cm="1">
        <f t="array" ref="AZ55">IF($B55="","",INDEX(SEAOptionScores_Trans,$B55+MATCH(AZ$7,Stages,0)-1,MATCH(AZ$6,SEACats,0))-100)</f>
        <v/>
      </c>
      <c r="BA55" s="196" t="str" cm="1">
        <f t="array" ref="BA55">IF($B55="","",INDEX(SEAOptionScores_Trans,$B55+MATCH(BA$7,Stages,0)-1,MATCH(AZ$6,SEACats,0))-100)</f>
        <v/>
      </c>
      <c r="BB55" s="197" t="str">
        <f t="shared" si="54"/>
        <v/>
      </c>
      <c r="BD55" s="156" t="str" cm="1">
        <f t="array" ref="BD55">INDEX(NegEffects_SEA,$A55,MATCH(BD$6,$D$6:$BB$6,0)+2)</f>
        <v/>
      </c>
      <c r="BE55" s="156" t="str" cm="1">
        <f t="array" ref="BE55">INDEX(NegEffects_SEA,$A55,MATCH(BE$6,$D$6:$BB$6,0)+2)</f>
        <v/>
      </c>
      <c r="BF55" s="156" t="str" cm="1">
        <f t="array" ref="BF55">INDEX(NegEffects_SEA,$A55,MATCH(BF$6,$D$6:$BB$6,0)+2)</f>
        <v/>
      </c>
      <c r="BG55" s="156" t="str" cm="1">
        <f t="array" ref="BG55">INDEX(NegEffects_SEA,$A55,MATCH(BG$6,$D$6:$BB$6,0)+2)</f>
        <v/>
      </c>
      <c r="BH55" s="156" t="str" cm="1">
        <f t="array" ref="BH55">INDEX(NegEffects_SEA,$A55,MATCH(BH$6,$D$6:$BB$6,0)+2)</f>
        <v/>
      </c>
      <c r="BI55" s="156" t="str" cm="1">
        <f t="array" ref="BI55">INDEX(NegEffects_SEA,$A55,MATCH(BI$6,$D$6:$BB$6,0)+2)</f>
        <v/>
      </c>
      <c r="BJ55" s="156" t="str" cm="1">
        <f t="array" ref="BJ55">INDEX(NegEffects_SEA,$A55,MATCH(BJ$6,$D$6:$BB$6,0)+2)</f>
        <v/>
      </c>
      <c r="BK55" s="156" t="str" cm="1">
        <f t="array" ref="BK55">INDEX(NegEffects_SEA,$A55,MATCH(BK$6,$D$6:$BB$6,0)+2)</f>
        <v/>
      </c>
      <c r="BL55" s="156" t="str" cm="1">
        <f t="array" ref="BL55">INDEX(NegEffects_SEA,$A55,MATCH(BL$6,$D$6:$BB$6,0)+2)</f>
        <v/>
      </c>
      <c r="BM55" s="156" t="str" cm="1">
        <f t="array" ref="BM55">INDEX(NegEffects_SEA,$A55,MATCH(BM$6,$D$6:$BB$6,0)+2)</f>
        <v/>
      </c>
      <c r="BN55" s="156" t="str" cm="1">
        <f t="array" ref="BN55">INDEX(NegEffects_SEA,$A55,MATCH(BN$6,$D$6:$BB$6,0)+2)</f>
        <v/>
      </c>
      <c r="BO55" s="156" t="str" cm="1">
        <f t="array" ref="BO55">INDEX(NegEffects_SEA,$A55,MATCH(BO$6,$D$6:$BB$6,0)+2)</f>
        <v/>
      </c>
      <c r="BP55" s="156" t="str" cm="1">
        <f t="array" ref="BP55">INDEX(NegEffects_SEA,$A55,MATCH(BP$6,$D$6:$BB$6,0)+2)</f>
        <v/>
      </c>
      <c r="BQ55" s="156" t="str" cm="1">
        <f t="array" ref="BQ55">INDEX(NegEffects_SEA,$A55,MATCH(BQ$6,$D$6:$BB$6,0)+2)</f>
        <v/>
      </c>
      <c r="BR55" s="156" t="str" cm="1">
        <f t="array" ref="BR55">INDEX(NegEffects_SEA,$A55,MATCH(BR$6,$D$6:$BB$6,0)+2)</f>
        <v/>
      </c>
      <c r="BS55" s="156" t="str" cm="1">
        <f t="array" ref="BS55">INDEX(NegEffects_SEA,$A55,MATCH(BS$6,$D$6:$BB$6,0)+2)</f>
        <v/>
      </c>
      <c r="BT55" s="156" t="str" cm="1">
        <f t="array" ref="BT55">INDEX(NegEffects_SEA,$A55,MATCH(BT$6,$D$6:$BB$6,0)+2)</f>
        <v/>
      </c>
      <c r="BV55" s="194" t="str">
        <f t="shared" si="72"/>
        <v/>
      </c>
      <c r="BW55" s="194" t="str">
        <f t="shared" si="72"/>
        <v/>
      </c>
      <c r="BX55" s="194" t="str">
        <f t="shared" si="72"/>
        <v/>
      </c>
      <c r="BY55" s="194" t="str">
        <f t="shared" si="72"/>
        <v/>
      </c>
      <c r="CA55" s="196" t="str" cm="1">
        <f t="array" ref="CA55">IF($B55="","",INDEX(SEAOptionScores_Trans,$B55+MATCH(CA$7,Stages,0)-1,MATCH(CA$6,SEACats,0)))</f>
        <v/>
      </c>
      <c r="CB55" s="196" t="str" cm="1">
        <f t="array" ref="CB55">IF($B55="","",INDEX(SEAOptionScores_Trans,$B55+MATCH(CB$7,Stages,0)-1,MATCH(CA$6,SEACats,0)))</f>
        <v/>
      </c>
      <c r="CC55" s="197" t="str">
        <f t="shared" si="55"/>
        <v/>
      </c>
      <c r="CD55" s="196" t="str" cm="1">
        <f t="array" ref="CD55">IF($B55="","",INDEX(SEAOptionScores_Trans,$B55+MATCH(CD$7,Stages,0)-1,MATCH(CD$6,SEACats,0)))</f>
        <v/>
      </c>
      <c r="CE55" s="196" t="str" cm="1">
        <f t="array" ref="CE55">IF($B55="","",INDEX(SEAOptionScores_Trans,$B55+MATCH(CE$7,Stages,0)-1,MATCH(CD$6,SEACats,0)))</f>
        <v/>
      </c>
      <c r="CF55" s="197" t="str">
        <f t="shared" si="56"/>
        <v/>
      </c>
      <c r="CG55" s="196" t="str" cm="1">
        <f t="array" ref="CG55">IF($B55="","",INDEX(SEAOptionScores_Trans,$B55+MATCH(CG$7,Stages,0)-1,MATCH(CG$6,SEACats,0)))</f>
        <v/>
      </c>
      <c r="CH55" s="196" t="str" cm="1">
        <f t="array" ref="CH55">IF($B55="","",INDEX(SEAOptionScores_Trans,$B55+MATCH(CH$7,Stages,0)-1,MATCH(CG$6,SEACats,0)))</f>
        <v/>
      </c>
      <c r="CI55" s="197" t="str">
        <f t="shared" si="57"/>
        <v/>
      </c>
      <c r="CJ55" s="196" t="str" cm="1">
        <f t="array" ref="CJ55">IF($B55="","",INDEX(SEAOptionScores_Trans,$B55+MATCH(CJ$7,Stages,0)-1,MATCH(CJ$6,SEACats,0)))</f>
        <v/>
      </c>
      <c r="CK55" s="196" t="str" cm="1">
        <f t="array" ref="CK55">IF($B55="","",INDEX(SEAOptionScores_Trans,$B55+MATCH(CK$7,Stages,0)-1,MATCH(CJ$6,SEACats,0)))</f>
        <v/>
      </c>
      <c r="CL55" s="197" t="str">
        <f t="shared" si="58"/>
        <v/>
      </c>
      <c r="CM55" s="196" t="str" cm="1">
        <f t="array" ref="CM55">IF($B55="","",INDEX(SEAOptionScores_Trans,$B55+MATCH(CM$7,Stages,0)-1,MATCH(CM$6,SEACats,0)))</f>
        <v/>
      </c>
      <c r="CN55" s="196" t="str" cm="1">
        <f t="array" ref="CN55">IF($B55="","",INDEX(SEAOptionScores_Trans,$B55+MATCH(CN$7,Stages,0)-1,MATCH(CM$6,SEACats,0)))</f>
        <v/>
      </c>
      <c r="CO55" s="197" t="str">
        <f t="shared" si="59"/>
        <v/>
      </c>
      <c r="CP55" s="196" t="str" cm="1">
        <f t="array" ref="CP55">IF($B55="","",INDEX(SEAOptionScores_Trans,$B55+MATCH(CP$7,Stages,0)-1,MATCH(CP$6,SEACats,0)))</f>
        <v/>
      </c>
      <c r="CQ55" s="196" t="str" cm="1">
        <f t="array" ref="CQ55">IF($B55="","",INDEX(SEAOptionScores_Trans,$B55+MATCH(CQ$7,Stages,0)-1,MATCH(CP$6,SEACats,0)))</f>
        <v/>
      </c>
      <c r="CR55" s="197" t="str">
        <f t="shared" si="60"/>
        <v/>
      </c>
      <c r="CS55" s="196" t="str" cm="1">
        <f t="array" ref="CS55">IF($B55="","",INDEX(SEAOptionScores_Trans,$B55+MATCH(CS$7,Stages,0)-1,MATCH(CS$6,SEACats,0)))</f>
        <v/>
      </c>
      <c r="CT55" s="196" t="str" cm="1">
        <f t="array" ref="CT55">IF($B55="","",INDEX(SEAOptionScores_Trans,$B55+MATCH(CT$7,Stages,0)-1,MATCH(CS$6,SEACats,0)))</f>
        <v/>
      </c>
      <c r="CU55" s="197" t="str">
        <f t="shared" si="61"/>
        <v/>
      </c>
      <c r="CV55" s="196" t="str" cm="1">
        <f t="array" ref="CV55">IF($B55="","",INDEX(SEAOptionScores_Trans,$B55+MATCH(CV$7,Stages,0)-1,MATCH(CV$6,SEACats,0)))</f>
        <v/>
      </c>
      <c r="CW55" s="196" t="str" cm="1">
        <f t="array" ref="CW55">IF($B55="","",INDEX(SEAOptionScores_Trans,$B55+MATCH(CW$7,Stages,0)-1,MATCH(CV$6,SEACats,0)))</f>
        <v/>
      </c>
      <c r="CX55" s="197" t="str">
        <f t="shared" si="62"/>
        <v/>
      </c>
      <c r="CY55" s="196" t="str" cm="1">
        <f t="array" ref="CY55">IF($B55="","",INDEX(SEAOptionScores_Trans,$B55+MATCH(CY$7,Stages,0)-1,MATCH(CY$6,SEACats,0)))</f>
        <v/>
      </c>
      <c r="CZ55" s="196" t="str" cm="1">
        <f t="array" ref="CZ55">IF($B55="","",INDEX(SEAOptionScores_Trans,$B55+MATCH(CZ$7,Stages,0)-1,MATCH(CY$6,SEACats,0)))</f>
        <v/>
      </c>
      <c r="DA55" s="197" t="str">
        <f t="shared" si="63"/>
        <v/>
      </c>
      <c r="DB55" s="196" t="str" cm="1">
        <f t="array" ref="DB55">IF($B55="","",INDEX(SEAOptionScores_Trans,$B55+MATCH(DB$7,Stages,0)-1,MATCH(DB$6,SEACats,0)))</f>
        <v/>
      </c>
      <c r="DC55" s="196" t="str" cm="1">
        <f t="array" ref="DC55">IF($B55="","",INDEX(SEAOptionScores_Trans,$B55+MATCH(DC$7,Stages,0)-1,MATCH(DB$6,SEACats,0)))</f>
        <v/>
      </c>
      <c r="DD55" s="197" t="str">
        <f t="shared" si="64"/>
        <v/>
      </c>
      <c r="DE55" s="196" t="str" cm="1">
        <f t="array" ref="DE55">IF($B55="","",INDEX(SEAOptionScores_Trans,$B55+MATCH(DE$7,Stages,0)-1,MATCH(DE$6,SEACats,0)))</f>
        <v/>
      </c>
      <c r="DF55" s="196" t="str" cm="1">
        <f t="array" ref="DF55">IF($B55="","",INDEX(SEAOptionScores_Trans,$B55+MATCH(DF$7,Stages,0)-1,MATCH(DE$6,SEACats,0)))</f>
        <v/>
      </c>
      <c r="DG55" s="197" t="str">
        <f t="shared" si="65"/>
        <v/>
      </c>
      <c r="DH55" s="196" t="str" cm="1">
        <f t="array" ref="DH55">IF($B55="","",INDEX(SEAOptionScores_Trans,$B55+MATCH(DH$7,Stages,0)-1,MATCH(DH$6,SEACats,0)))</f>
        <v/>
      </c>
      <c r="DI55" s="196" t="str" cm="1">
        <f t="array" ref="DI55">IF($B55="","",INDEX(SEAOptionScores_Trans,$B55+MATCH(DI$7,Stages,0)-1,MATCH(DH$6,SEACats,0)))</f>
        <v/>
      </c>
      <c r="DJ55" s="197" t="str">
        <f t="shared" si="66"/>
        <v/>
      </c>
      <c r="DK55" s="196" t="str" cm="1">
        <f t="array" ref="DK55">IF($B55="","",INDEX(SEAOptionScores_Trans,$B55+MATCH(DK$7,Stages,0)-1,MATCH(DK$6,SEACats,0)))</f>
        <v/>
      </c>
      <c r="DL55" s="196" t="str" cm="1">
        <f t="array" ref="DL55">IF($B55="","",INDEX(SEAOptionScores_Trans,$B55+MATCH(DL$7,Stages,0)-1,MATCH(DK$6,SEACats,0)))</f>
        <v/>
      </c>
      <c r="DM55" s="197" t="str">
        <f t="shared" si="67"/>
        <v/>
      </c>
      <c r="DN55" s="196" t="str" cm="1">
        <f t="array" ref="DN55">IF($B55="","",INDEX(SEAOptionScores_Trans,$B55+MATCH(DN$7,Stages,0)-1,MATCH(DN$6,SEACats,0)))</f>
        <v/>
      </c>
      <c r="DO55" s="196" t="str" cm="1">
        <f t="array" ref="DO55">IF($B55="","",INDEX(SEAOptionScores_Trans,$B55+MATCH(DO$7,Stages,0)-1,MATCH(DN$6,SEACats,0)))</f>
        <v/>
      </c>
      <c r="DP55" s="197" t="str">
        <f t="shared" si="68"/>
        <v/>
      </c>
      <c r="DQ55" s="196" t="str" cm="1">
        <f t="array" ref="DQ55">IF($B55="","",INDEX(SEAOptionScores_Trans,$B55+MATCH(DQ$7,Stages,0)-1,MATCH(DQ$6,SEACats,0)))</f>
        <v/>
      </c>
      <c r="DR55" s="196" t="str" cm="1">
        <f t="array" ref="DR55">IF($B55="","",INDEX(SEAOptionScores_Trans,$B55+MATCH(DR$7,Stages,0)-1,MATCH(DQ$6,SEACats,0)))</f>
        <v/>
      </c>
      <c r="DS55" s="197" t="str">
        <f t="shared" si="69"/>
        <v/>
      </c>
      <c r="DT55" s="196" t="str" cm="1">
        <f t="array" ref="DT55">IF($B55="","",INDEX(SEAOptionScores_Trans,$B55+MATCH(DT$7,Stages,0)-1,MATCH(DT$6,SEACats,0)))</f>
        <v/>
      </c>
      <c r="DU55" s="196" t="str" cm="1">
        <f t="array" ref="DU55">IF($B55="","",INDEX(SEAOptionScores_Trans,$B55+MATCH(DU$7,Stages,0)-1,MATCH(DT$6,SEACats,0)))</f>
        <v/>
      </c>
      <c r="DV55" s="197" t="str">
        <f t="shared" si="70"/>
        <v/>
      </c>
      <c r="DW55" s="196" t="str" cm="1">
        <f t="array" ref="DW55">IF($B55="","",INDEX(SEAOptionScores_Trans,$B55+MATCH(DW$7,Stages,0)-1,MATCH(DW$6,SEACats,0)))</f>
        <v/>
      </c>
      <c r="DX55" s="196" t="str" cm="1">
        <f t="array" ref="DX55">IF($B55="","",INDEX(SEAOptionScores_Trans,$B55+MATCH(DX$7,Stages,0)-1,MATCH(DW$6,SEACats,0)))</f>
        <v/>
      </c>
      <c r="DY55" s="197" t="str">
        <f t="shared" si="71"/>
        <v/>
      </c>
      <c r="EA55" s="156" t="str" cm="1">
        <f t="array" ref="EA55">INDEX(PosEffects_SEA,$A55,MATCH(EA$6,$D$6:$BB$6,0)+2)</f>
        <v/>
      </c>
      <c r="EB55" s="156" t="str" cm="1">
        <f t="array" ref="EB55">INDEX(PosEffects_SEA,$A55,MATCH(EB$6,$D$6:$BB$6,0)+2)</f>
        <v/>
      </c>
      <c r="EC55" s="156" t="str" cm="1">
        <f t="array" ref="EC55">INDEX(PosEffects_SEA,$A55,MATCH(EC$6,$D$6:$BB$6,0)+2)</f>
        <v/>
      </c>
      <c r="ED55" s="156" t="str" cm="1">
        <f t="array" ref="ED55">INDEX(PosEffects_SEA,$A55,MATCH(ED$6,$D$6:$BB$6,0)+2)</f>
        <v/>
      </c>
      <c r="EE55" s="156" t="str" cm="1">
        <f t="array" ref="EE55">INDEX(PosEffects_SEA,$A55,MATCH(EE$6,$D$6:$BB$6,0)+2)</f>
        <v/>
      </c>
      <c r="EF55" s="156" t="str" cm="1">
        <f t="array" ref="EF55">INDEX(PosEffects_SEA,$A55,MATCH(EF$6,$D$6:$BB$6,0)+2)</f>
        <v/>
      </c>
      <c r="EG55" s="156" t="str" cm="1">
        <f t="array" ref="EG55">INDEX(PosEffects_SEA,$A55,MATCH(EG$6,$D$6:$BB$6,0)+2)</f>
        <v/>
      </c>
      <c r="EH55" s="156" t="str" cm="1">
        <f t="array" ref="EH55">INDEX(PosEffects_SEA,$A55,MATCH(EH$6,$D$6:$BB$6,0)+2)</f>
        <v/>
      </c>
      <c r="EI55" s="156" t="str" cm="1">
        <f t="array" ref="EI55">INDEX(PosEffects_SEA,$A55,MATCH(EI$6,$D$6:$BB$6,0)+2)</f>
        <v/>
      </c>
      <c r="EJ55" s="156" t="str" cm="1">
        <f t="array" ref="EJ55">INDEX(PosEffects_SEA,$A55,MATCH(EJ$6,$D$6:$BB$6,0)+2)</f>
        <v/>
      </c>
      <c r="EK55" s="156" t="str" cm="1">
        <f t="array" ref="EK55">INDEX(PosEffects_SEA,$A55,MATCH(EK$6,$D$6:$BB$6,0)+2)</f>
        <v/>
      </c>
      <c r="EL55" s="156" t="str" cm="1">
        <f t="array" ref="EL55">INDEX(PosEffects_SEA,$A55,MATCH(EL$6,$D$6:$BB$6,0)+2)</f>
        <v/>
      </c>
      <c r="EM55" s="156" t="str" cm="1">
        <f t="array" ref="EM55">INDEX(PosEffects_SEA,$A55,MATCH(EM$6,$D$6:$BB$6,0)+2)</f>
        <v/>
      </c>
      <c r="EN55" s="156" t="str" cm="1">
        <f t="array" ref="EN55">INDEX(PosEffects_SEA,$A55,MATCH(EN$6,$D$6:$BB$6,0)+2)</f>
        <v/>
      </c>
      <c r="EO55" s="156" t="str" cm="1">
        <f t="array" ref="EO55">INDEX(PosEffects_SEA,$A55,MATCH(EO$6,$D$6:$BB$6,0)+2)</f>
        <v/>
      </c>
      <c r="EP55" s="156" t="str" cm="1">
        <f t="array" ref="EP55">INDEX(PosEffects_SEA,$A55,MATCH(EP$6,$D$6:$BB$6,0)+2)</f>
        <v/>
      </c>
      <c r="EQ55" s="156" t="str" cm="1">
        <f t="array" ref="EQ55">INDEX(PosEffects_SEA,$A55,MATCH(EQ$6,$D$6:$BB$6,0)+2)</f>
        <v/>
      </c>
      <c r="ES55" s="194" t="str">
        <f t="shared" si="73"/>
        <v/>
      </c>
      <c r="ET55" s="194" t="str">
        <f t="shared" si="73"/>
        <v/>
      </c>
      <c r="EU55" s="194" t="str">
        <f t="shared" si="73"/>
        <v/>
      </c>
      <c r="EV55" s="194" t="str">
        <f t="shared" si="73"/>
        <v/>
      </c>
    </row>
    <row r="56" spans="1:152" x14ac:dyDescent="0.25">
      <c r="A56" s="242">
        <v>49</v>
      </c>
      <c r="B56" s="271" t="str" cm="1">
        <f t="array" ref="B56">IF(A56&gt;NOptions_SEA,"",4*(A56-1)+1)</f>
        <v/>
      </c>
      <c r="C56" s="249" t="str" cm="1">
        <f t="array" ref="C56">IF($B56="","",INDEX(Options_SEA,$B56))</f>
        <v/>
      </c>
      <c r="D56" s="196" t="str" cm="1">
        <f t="array" ref="D56">IF($B56="","",INDEX(SEAOptionScores_Trans,$B56+MATCH(D$7,Stages,0)-1,MATCH(D$6,SEACats,0))-100)</f>
        <v/>
      </c>
      <c r="E56" s="196" t="str" cm="1">
        <f t="array" ref="E56">IF($B56="","",INDEX(SEAOptionScores_Trans,$B56+MATCH(E$7,Stages,0)-1,MATCH(D$6,SEACats,0))-100)</f>
        <v/>
      </c>
      <c r="F56" s="197" t="str">
        <f t="shared" si="38"/>
        <v/>
      </c>
      <c r="G56" s="196" t="str" cm="1">
        <f t="array" ref="G56">IF($B56="","",INDEX(SEAOptionScores_Trans,$B56+MATCH(G$7,Stages,0)-1,MATCH(G$6,SEACats,0))-100)</f>
        <v/>
      </c>
      <c r="H56" s="196" t="str" cm="1">
        <f t="array" ref="H56">IF($B56="","",INDEX(SEAOptionScores_Trans,$B56+MATCH(H$7,Stages,0)-1,MATCH(G$6,SEACats,0))-100)</f>
        <v/>
      </c>
      <c r="I56" s="197" t="str">
        <f t="shared" si="39"/>
        <v/>
      </c>
      <c r="J56" s="196" t="str" cm="1">
        <f t="array" ref="J56">IF($B56="","",INDEX(SEAOptionScores_Trans,$B56+MATCH(J$7,Stages,0)-1,MATCH(J$6,SEACats,0))-100)</f>
        <v/>
      </c>
      <c r="K56" s="196" t="str" cm="1">
        <f t="array" ref="K56">IF($B56="","",INDEX(SEAOptionScores_Trans,$B56+MATCH(K$7,Stages,0)-1,MATCH(J$6,SEACats,0))-100)</f>
        <v/>
      </c>
      <c r="L56" s="197" t="str">
        <f t="shared" si="40"/>
        <v/>
      </c>
      <c r="M56" s="196" t="str" cm="1">
        <f t="array" ref="M56">IF($B56="","",INDEX(SEAOptionScores_Trans,$B56+MATCH(M$7,Stages,0)-1,MATCH(M$6,SEACats,0))-100)</f>
        <v/>
      </c>
      <c r="N56" s="196" t="str" cm="1">
        <f t="array" ref="N56">IF($B56="","",INDEX(SEAOptionScores_Trans,$B56+MATCH(N$7,Stages,0)-1,MATCH(M$6,SEACats,0))-100)</f>
        <v/>
      </c>
      <c r="O56" s="197" t="str">
        <f t="shared" si="41"/>
        <v/>
      </c>
      <c r="P56" s="196" t="str" cm="1">
        <f t="array" ref="P56">IF($B56="","",INDEX(SEAOptionScores_Trans,$B56+MATCH(P$7,Stages,0)-1,MATCH(P$6,SEACats,0))-100)</f>
        <v/>
      </c>
      <c r="Q56" s="196" t="str" cm="1">
        <f t="array" ref="Q56">IF($B56="","",INDEX(SEAOptionScores_Trans,$B56+MATCH(Q$7,Stages,0)-1,MATCH(P$6,SEACats,0))-100)</f>
        <v/>
      </c>
      <c r="R56" s="197" t="str">
        <f t="shared" si="42"/>
        <v/>
      </c>
      <c r="S56" s="196" t="str" cm="1">
        <f t="array" ref="S56">IF($B56="","",INDEX(SEAOptionScores_Trans,$B56+MATCH(S$7,Stages,0)-1,MATCH(S$6,SEACats,0))-100)</f>
        <v/>
      </c>
      <c r="T56" s="196" t="str" cm="1">
        <f t="array" ref="T56">IF($B56="","",INDEX(SEAOptionScores_Trans,$B56+MATCH(T$7,Stages,0)-1,MATCH(S$6,SEACats,0))-100)</f>
        <v/>
      </c>
      <c r="U56" s="197" t="str">
        <f t="shared" si="43"/>
        <v/>
      </c>
      <c r="V56" s="196" t="str" cm="1">
        <f t="array" ref="V56">IF($B56="","",INDEX(SEAOptionScores_Trans,$B56+MATCH(V$7,Stages,0)-1,MATCH(V$6,SEACats,0))-100)</f>
        <v/>
      </c>
      <c r="W56" s="196" t="str" cm="1">
        <f t="array" ref="W56">IF($B56="","",INDEX(SEAOptionScores_Trans,$B56+MATCH(W$7,Stages,0)-1,MATCH(V$6,SEACats,0))-100)</f>
        <v/>
      </c>
      <c r="X56" s="197" t="str">
        <f t="shared" si="44"/>
        <v/>
      </c>
      <c r="Y56" s="196" t="str" cm="1">
        <f t="array" ref="Y56">IF($B56="","",INDEX(SEAOptionScores_Trans,$B56+MATCH(Y$7,Stages,0)-1,MATCH(Y$6,SEACats,0))-100)</f>
        <v/>
      </c>
      <c r="Z56" s="196" t="str" cm="1">
        <f t="array" ref="Z56">IF($B56="","",INDEX(SEAOptionScores_Trans,$B56+MATCH(Z$7,Stages,0)-1,MATCH(Y$6,SEACats,0))-100)</f>
        <v/>
      </c>
      <c r="AA56" s="197" t="str">
        <f t="shared" si="45"/>
        <v/>
      </c>
      <c r="AB56" s="196" t="str" cm="1">
        <f t="array" ref="AB56">IF($B56="","",INDEX(SEAOptionScores_Trans,$B56+MATCH(AB$7,Stages,0)-1,MATCH(AB$6,SEACats,0))-100)</f>
        <v/>
      </c>
      <c r="AC56" s="196" t="str" cm="1">
        <f t="array" ref="AC56">IF($B56="","",INDEX(SEAOptionScores_Trans,$B56+MATCH(AC$7,Stages,0)-1,MATCH(AB$6,SEACats,0))-100)</f>
        <v/>
      </c>
      <c r="AD56" s="197" t="str">
        <f t="shared" si="46"/>
        <v/>
      </c>
      <c r="AE56" s="196" t="str" cm="1">
        <f t="array" ref="AE56">IF($B56="","",INDEX(SEAOptionScores_Trans,$B56+MATCH(AE$7,Stages,0)-1,MATCH(AE$6,SEACats,0))-100)</f>
        <v/>
      </c>
      <c r="AF56" s="196" t="str" cm="1">
        <f t="array" ref="AF56">IF($B56="","",INDEX(SEAOptionScores_Trans,$B56+MATCH(AF$7,Stages,0)-1,MATCH(AE$6,SEACats,0))-100)</f>
        <v/>
      </c>
      <c r="AG56" s="197" t="str">
        <f t="shared" si="47"/>
        <v/>
      </c>
      <c r="AH56" s="196" t="str" cm="1">
        <f t="array" ref="AH56">IF($B56="","",INDEX(SEAOptionScores_Trans,$B56+MATCH(AH$7,Stages,0)-1,MATCH(AH$6,SEACats,0))-100)</f>
        <v/>
      </c>
      <c r="AI56" s="196" t="str" cm="1">
        <f t="array" ref="AI56">IF($B56="","",INDEX(SEAOptionScores_Trans,$B56+MATCH(AI$7,Stages,0)-1,MATCH(AH$6,SEACats,0))-100)</f>
        <v/>
      </c>
      <c r="AJ56" s="197" t="str">
        <f t="shared" si="48"/>
        <v/>
      </c>
      <c r="AK56" s="196" t="str" cm="1">
        <f t="array" ref="AK56">IF($B56="","",INDEX(SEAOptionScores_Trans,$B56+MATCH(AK$7,Stages,0)-1,MATCH(AK$6,SEACats,0))-100)</f>
        <v/>
      </c>
      <c r="AL56" s="196" t="str" cm="1">
        <f t="array" ref="AL56">IF($B56="","",INDEX(SEAOptionScores_Trans,$B56+MATCH(AL$7,Stages,0)-1,MATCH(AK$6,SEACats,0))-100)</f>
        <v/>
      </c>
      <c r="AM56" s="197" t="str">
        <f t="shared" si="49"/>
        <v/>
      </c>
      <c r="AN56" s="196" t="str" cm="1">
        <f t="array" ref="AN56">IF($B56="","",INDEX(SEAOptionScores_Trans,$B56+MATCH(AN$7,Stages,0)-1,MATCH(AN$6,SEACats,0))-100)</f>
        <v/>
      </c>
      <c r="AO56" s="196" t="str" cm="1">
        <f t="array" ref="AO56">IF($B56="","",INDEX(SEAOptionScores_Trans,$B56+MATCH(AO$7,Stages,0)-1,MATCH(AN$6,SEACats,0))-100)</f>
        <v/>
      </c>
      <c r="AP56" s="197" t="str">
        <f t="shared" si="50"/>
        <v/>
      </c>
      <c r="AQ56" s="196" t="str" cm="1">
        <f t="array" ref="AQ56">IF($B56="","",INDEX(SEAOptionScores_Trans,$B56+MATCH(AQ$7,Stages,0)-1,MATCH(AQ$6,SEACats,0))-100)</f>
        <v/>
      </c>
      <c r="AR56" s="196" t="str" cm="1">
        <f t="array" ref="AR56">IF($B56="","",INDEX(SEAOptionScores_Trans,$B56+MATCH(AR$7,Stages,0)-1,MATCH(AQ$6,SEACats,0))-100)</f>
        <v/>
      </c>
      <c r="AS56" s="197" t="str">
        <f t="shared" si="51"/>
        <v/>
      </c>
      <c r="AT56" s="196" t="str" cm="1">
        <f t="array" ref="AT56">IF($B56="","",INDEX(SEAOptionScores_Trans,$B56+MATCH(AT$7,Stages,0)-1,MATCH(AT$6,SEACats,0))-100)</f>
        <v/>
      </c>
      <c r="AU56" s="196" t="str" cm="1">
        <f t="array" ref="AU56">IF($B56="","",INDEX(SEAOptionScores_Trans,$B56+MATCH(AU$7,Stages,0)-1,MATCH(AT$6,SEACats,0))-100)</f>
        <v/>
      </c>
      <c r="AV56" s="197" t="str">
        <f t="shared" si="52"/>
        <v/>
      </c>
      <c r="AW56" s="196" t="str" cm="1">
        <f t="array" ref="AW56">IF($B56="","",INDEX(SEAOptionScores_Trans,$B56+MATCH(AW$7,Stages,0)-1,MATCH(AW$6,SEACats,0))-100)</f>
        <v/>
      </c>
      <c r="AX56" s="196" t="str" cm="1">
        <f t="array" ref="AX56">IF($B56="","",INDEX(SEAOptionScores_Trans,$B56+MATCH(AX$7,Stages,0)-1,MATCH(AW$6,SEACats,0))-100)</f>
        <v/>
      </c>
      <c r="AY56" s="197" t="str">
        <f t="shared" si="53"/>
        <v/>
      </c>
      <c r="AZ56" s="196" t="str" cm="1">
        <f t="array" ref="AZ56">IF($B56="","",INDEX(SEAOptionScores_Trans,$B56+MATCH(AZ$7,Stages,0)-1,MATCH(AZ$6,SEACats,0))-100)</f>
        <v/>
      </c>
      <c r="BA56" s="196" t="str" cm="1">
        <f t="array" ref="BA56">IF($B56="","",INDEX(SEAOptionScores_Trans,$B56+MATCH(BA$7,Stages,0)-1,MATCH(AZ$6,SEACats,0))-100)</f>
        <v/>
      </c>
      <c r="BB56" s="197" t="str">
        <f t="shared" si="54"/>
        <v/>
      </c>
      <c r="BC56" s="243"/>
      <c r="BD56" s="250" t="str" cm="1">
        <f t="array" ref="BD56">INDEX(NegEffects_SEA,$A56,MATCH(BD$6,$D$6:$BB$6,0)+2)</f>
        <v/>
      </c>
      <c r="BE56" s="250" t="str" cm="1">
        <f t="array" ref="BE56">INDEX(NegEffects_SEA,$A56,MATCH(BE$6,$D$6:$BB$6,0)+2)</f>
        <v/>
      </c>
      <c r="BF56" s="250" t="str" cm="1">
        <f t="array" ref="BF56">INDEX(NegEffects_SEA,$A56,MATCH(BF$6,$D$6:$BB$6,0)+2)</f>
        <v/>
      </c>
      <c r="BG56" s="250" t="str" cm="1">
        <f t="array" ref="BG56">INDEX(NegEffects_SEA,$A56,MATCH(BG$6,$D$6:$BB$6,0)+2)</f>
        <v/>
      </c>
      <c r="BH56" s="250" t="str" cm="1">
        <f t="array" ref="BH56">INDEX(NegEffects_SEA,$A56,MATCH(BH$6,$D$6:$BB$6,0)+2)</f>
        <v/>
      </c>
      <c r="BI56" s="250" t="str" cm="1">
        <f t="array" ref="BI56">INDEX(NegEffects_SEA,$A56,MATCH(BI$6,$D$6:$BB$6,0)+2)</f>
        <v/>
      </c>
      <c r="BJ56" s="250" t="str" cm="1">
        <f t="array" ref="BJ56">INDEX(NegEffects_SEA,$A56,MATCH(BJ$6,$D$6:$BB$6,0)+2)</f>
        <v/>
      </c>
      <c r="BK56" s="250" t="str" cm="1">
        <f t="array" ref="BK56">INDEX(NegEffects_SEA,$A56,MATCH(BK$6,$D$6:$BB$6,0)+2)</f>
        <v/>
      </c>
      <c r="BL56" s="250" t="str" cm="1">
        <f t="array" ref="BL56">INDEX(NegEffects_SEA,$A56,MATCH(BL$6,$D$6:$BB$6,0)+2)</f>
        <v/>
      </c>
      <c r="BM56" s="250" t="str" cm="1">
        <f t="array" ref="BM56">INDEX(NegEffects_SEA,$A56,MATCH(BM$6,$D$6:$BB$6,0)+2)</f>
        <v/>
      </c>
      <c r="BN56" s="250" t="str" cm="1">
        <f t="array" ref="BN56">INDEX(NegEffects_SEA,$A56,MATCH(BN$6,$D$6:$BB$6,0)+2)</f>
        <v/>
      </c>
      <c r="BO56" s="250" t="str" cm="1">
        <f t="array" ref="BO56">INDEX(NegEffects_SEA,$A56,MATCH(BO$6,$D$6:$BB$6,0)+2)</f>
        <v/>
      </c>
      <c r="BP56" s="250" t="str" cm="1">
        <f t="array" ref="BP56">INDEX(NegEffects_SEA,$A56,MATCH(BP$6,$D$6:$BB$6,0)+2)</f>
        <v/>
      </c>
      <c r="BQ56" s="250" t="str" cm="1">
        <f t="array" ref="BQ56">INDEX(NegEffects_SEA,$A56,MATCH(BQ$6,$D$6:$BB$6,0)+2)</f>
        <v/>
      </c>
      <c r="BR56" s="250" t="str" cm="1">
        <f t="array" ref="BR56">INDEX(NegEffects_SEA,$A56,MATCH(BR$6,$D$6:$BB$6,0)+2)</f>
        <v/>
      </c>
      <c r="BS56" s="250" t="str" cm="1">
        <f t="array" ref="BS56">INDEX(NegEffects_SEA,$A56,MATCH(BS$6,$D$6:$BB$6,0)+2)</f>
        <v/>
      </c>
      <c r="BT56" s="250" t="str" cm="1">
        <f t="array" ref="BT56">INDEX(NegEffects_SEA,$A56,MATCH(BT$6,$D$6:$BB$6,0)+2)</f>
        <v/>
      </c>
      <c r="BU56" s="243"/>
      <c r="BV56" s="194" t="str">
        <f t="shared" si="72"/>
        <v/>
      </c>
      <c r="BW56" s="194" t="str">
        <f t="shared" si="72"/>
        <v/>
      </c>
      <c r="BX56" s="194" t="str">
        <f t="shared" si="72"/>
        <v/>
      </c>
      <c r="BY56" s="194" t="str">
        <f t="shared" si="72"/>
        <v/>
      </c>
      <c r="BZ56" s="243"/>
      <c r="CA56" s="196" t="str" cm="1">
        <f t="array" ref="CA56">IF($B56="","",INDEX(SEAOptionScores_Trans,$B56+MATCH(CA$7,Stages,0)-1,MATCH(CA$6,SEACats,0)))</f>
        <v/>
      </c>
      <c r="CB56" s="196" t="str" cm="1">
        <f t="array" ref="CB56">IF($B56="","",INDEX(SEAOptionScores_Trans,$B56+MATCH(CB$7,Stages,0)-1,MATCH(CA$6,SEACats,0)))</f>
        <v/>
      </c>
      <c r="CC56" s="197" t="str">
        <f t="shared" si="55"/>
        <v/>
      </c>
      <c r="CD56" s="196" t="str" cm="1">
        <f t="array" ref="CD56">IF($B56="","",INDEX(SEAOptionScores_Trans,$B56+MATCH(CD$7,Stages,0)-1,MATCH(CD$6,SEACats,0)))</f>
        <v/>
      </c>
      <c r="CE56" s="196" t="str" cm="1">
        <f t="array" ref="CE56">IF($B56="","",INDEX(SEAOptionScores_Trans,$B56+MATCH(CE$7,Stages,0)-1,MATCH(CD$6,SEACats,0)))</f>
        <v/>
      </c>
      <c r="CF56" s="197" t="str">
        <f t="shared" si="56"/>
        <v/>
      </c>
      <c r="CG56" s="196" t="str" cm="1">
        <f t="array" ref="CG56">IF($B56="","",INDEX(SEAOptionScores_Trans,$B56+MATCH(CG$7,Stages,0)-1,MATCH(CG$6,SEACats,0)))</f>
        <v/>
      </c>
      <c r="CH56" s="196" t="str" cm="1">
        <f t="array" ref="CH56">IF($B56="","",INDEX(SEAOptionScores_Trans,$B56+MATCH(CH$7,Stages,0)-1,MATCH(CG$6,SEACats,0)))</f>
        <v/>
      </c>
      <c r="CI56" s="197" t="str">
        <f t="shared" si="57"/>
        <v/>
      </c>
      <c r="CJ56" s="196" t="str" cm="1">
        <f t="array" ref="CJ56">IF($B56="","",INDEX(SEAOptionScores_Trans,$B56+MATCH(CJ$7,Stages,0)-1,MATCH(CJ$6,SEACats,0)))</f>
        <v/>
      </c>
      <c r="CK56" s="196" t="str" cm="1">
        <f t="array" ref="CK56">IF($B56="","",INDEX(SEAOptionScores_Trans,$B56+MATCH(CK$7,Stages,0)-1,MATCH(CJ$6,SEACats,0)))</f>
        <v/>
      </c>
      <c r="CL56" s="197" t="str">
        <f t="shared" si="58"/>
        <v/>
      </c>
      <c r="CM56" s="196" t="str" cm="1">
        <f t="array" ref="CM56">IF($B56="","",INDEX(SEAOptionScores_Trans,$B56+MATCH(CM$7,Stages,0)-1,MATCH(CM$6,SEACats,0)))</f>
        <v/>
      </c>
      <c r="CN56" s="196" t="str" cm="1">
        <f t="array" ref="CN56">IF($B56="","",INDEX(SEAOptionScores_Trans,$B56+MATCH(CN$7,Stages,0)-1,MATCH(CM$6,SEACats,0)))</f>
        <v/>
      </c>
      <c r="CO56" s="197" t="str">
        <f t="shared" si="59"/>
        <v/>
      </c>
      <c r="CP56" s="196" t="str" cm="1">
        <f t="array" ref="CP56">IF($B56="","",INDEX(SEAOptionScores_Trans,$B56+MATCH(CP$7,Stages,0)-1,MATCH(CP$6,SEACats,0)))</f>
        <v/>
      </c>
      <c r="CQ56" s="196" t="str" cm="1">
        <f t="array" ref="CQ56">IF($B56="","",INDEX(SEAOptionScores_Trans,$B56+MATCH(CQ$7,Stages,0)-1,MATCH(CP$6,SEACats,0)))</f>
        <v/>
      </c>
      <c r="CR56" s="197" t="str">
        <f t="shared" si="60"/>
        <v/>
      </c>
      <c r="CS56" s="196" t="str" cm="1">
        <f t="array" ref="CS56">IF($B56="","",INDEX(SEAOptionScores_Trans,$B56+MATCH(CS$7,Stages,0)-1,MATCH(CS$6,SEACats,0)))</f>
        <v/>
      </c>
      <c r="CT56" s="196" t="str" cm="1">
        <f t="array" ref="CT56">IF($B56="","",INDEX(SEAOptionScores_Trans,$B56+MATCH(CT$7,Stages,0)-1,MATCH(CS$6,SEACats,0)))</f>
        <v/>
      </c>
      <c r="CU56" s="197" t="str">
        <f t="shared" si="61"/>
        <v/>
      </c>
      <c r="CV56" s="196" t="str" cm="1">
        <f t="array" ref="CV56">IF($B56="","",INDEX(SEAOptionScores_Trans,$B56+MATCH(CV$7,Stages,0)-1,MATCH(CV$6,SEACats,0)))</f>
        <v/>
      </c>
      <c r="CW56" s="196" t="str" cm="1">
        <f t="array" ref="CW56">IF($B56="","",INDEX(SEAOptionScores_Trans,$B56+MATCH(CW$7,Stages,0)-1,MATCH(CV$6,SEACats,0)))</f>
        <v/>
      </c>
      <c r="CX56" s="197" t="str">
        <f t="shared" si="62"/>
        <v/>
      </c>
      <c r="CY56" s="196" t="str" cm="1">
        <f t="array" ref="CY56">IF($B56="","",INDEX(SEAOptionScores_Trans,$B56+MATCH(CY$7,Stages,0)-1,MATCH(CY$6,SEACats,0)))</f>
        <v/>
      </c>
      <c r="CZ56" s="196" t="str" cm="1">
        <f t="array" ref="CZ56">IF($B56="","",INDEX(SEAOptionScores_Trans,$B56+MATCH(CZ$7,Stages,0)-1,MATCH(CY$6,SEACats,0)))</f>
        <v/>
      </c>
      <c r="DA56" s="197" t="str">
        <f t="shared" si="63"/>
        <v/>
      </c>
      <c r="DB56" s="196" t="str" cm="1">
        <f t="array" ref="DB56">IF($B56="","",INDEX(SEAOptionScores_Trans,$B56+MATCH(DB$7,Stages,0)-1,MATCH(DB$6,SEACats,0)))</f>
        <v/>
      </c>
      <c r="DC56" s="196" t="str" cm="1">
        <f t="array" ref="DC56">IF($B56="","",INDEX(SEAOptionScores_Trans,$B56+MATCH(DC$7,Stages,0)-1,MATCH(DB$6,SEACats,0)))</f>
        <v/>
      </c>
      <c r="DD56" s="197" t="str">
        <f t="shared" si="64"/>
        <v/>
      </c>
      <c r="DE56" s="196" t="str" cm="1">
        <f t="array" ref="DE56">IF($B56="","",INDEX(SEAOptionScores_Trans,$B56+MATCH(DE$7,Stages,0)-1,MATCH(DE$6,SEACats,0)))</f>
        <v/>
      </c>
      <c r="DF56" s="196" t="str" cm="1">
        <f t="array" ref="DF56">IF($B56="","",INDEX(SEAOptionScores_Trans,$B56+MATCH(DF$7,Stages,0)-1,MATCH(DE$6,SEACats,0)))</f>
        <v/>
      </c>
      <c r="DG56" s="197" t="str">
        <f t="shared" si="65"/>
        <v/>
      </c>
      <c r="DH56" s="196" t="str" cm="1">
        <f t="array" ref="DH56">IF($B56="","",INDEX(SEAOptionScores_Trans,$B56+MATCH(DH$7,Stages,0)-1,MATCH(DH$6,SEACats,0)))</f>
        <v/>
      </c>
      <c r="DI56" s="196" t="str" cm="1">
        <f t="array" ref="DI56">IF($B56="","",INDEX(SEAOptionScores_Trans,$B56+MATCH(DI$7,Stages,0)-1,MATCH(DH$6,SEACats,0)))</f>
        <v/>
      </c>
      <c r="DJ56" s="197" t="str">
        <f t="shared" si="66"/>
        <v/>
      </c>
      <c r="DK56" s="196" t="str" cm="1">
        <f t="array" ref="DK56">IF($B56="","",INDEX(SEAOptionScores_Trans,$B56+MATCH(DK$7,Stages,0)-1,MATCH(DK$6,SEACats,0)))</f>
        <v/>
      </c>
      <c r="DL56" s="196" t="str" cm="1">
        <f t="array" ref="DL56">IF($B56="","",INDEX(SEAOptionScores_Trans,$B56+MATCH(DL$7,Stages,0)-1,MATCH(DK$6,SEACats,0)))</f>
        <v/>
      </c>
      <c r="DM56" s="197" t="str">
        <f t="shared" si="67"/>
        <v/>
      </c>
      <c r="DN56" s="196" t="str" cm="1">
        <f t="array" ref="DN56">IF($B56="","",INDEX(SEAOptionScores_Trans,$B56+MATCH(DN$7,Stages,0)-1,MATCH(DN$6,SEACats,0)))</f>
        <v/>
      </c>
      <c r="DO56" s="196" t="str" cm="1">
        <f t="array" ref="DO56">IF($B56="","",INDEX(SEAOptionScores_Trans,$B56+MATCH(DO$7,Stages,0)-1,MATCH(DN$6,SEACats,0)))</f>
        <v/>
      </c>
      <c r="DP56" s="197" t="str">
        <f t="shared" si="68"/>
        <v/>
      </c>
      <c r="DQ56" s="196" t="str" cm="1">
        <f t="array" ref="DQ56">IF($B56="","",INDEX(SEAOptionScores_Trans,$B56+MATCH(DQ$7,Stages,0)-1,MATCH(DQ$6,SEACats,0)))</f>
        <v/>
      </c>
      <c r="DR56" s="196" t="str" cm="1">
        <f t="array" ref="DR56">IF($B56="","",INDEX(SEAOptionScores_Trans,$B56+MATCH(DR$7,Stages,0)-1,MATCH(DQ$6,SEACats,0)))</f>
        <v/>
      </c>
      <c r="DS56" s="197" t="str">
        <f t="shared" si="69"/>
        <v/>
      </c>
      <c r="DT56" s="196" t="str" cm="1">
        <f t="array" ref="DT56">IF($B56="","",INDEX(SEAOptionScores_Trans,$B56+MATCH(DT$7,Stages,0)-1,MATCH(DT$6,SEACats,0)))</f>
        <v/>
      </c>
      <c r="DU56" s="196" t="str" cm="1">
        <f t="array" ref="DU56">IF($B56="","",INDEX(SEAOptionScores_Trans,$B56+MATCH(DU$7,Stages,0)-1,MATCH(DT$6,SEACats,0)))</f>
        <v/>
      </c>
      <c r="DV56" s="197" t="str">
        <f t="shared" si="70"/>
        <v/>
      </c>
      <c r="DW56" s="196" t="str" cm="1">
        <f t="array" ref="DW56">IF($B56="","",INDEX(SEAOptionScores_Trans,$B56+MATCH(DW$7,Stages,0)-1,MATCH(DW$6,SEACats,0)))</f>
        <v/>
      </c>
      <c r="DX56" s="196" t="str" cm="1">
        <f t="array" ref="DX56">IF($B56="","",INDEX(SEAOptionScores_Trans,$B56+MATCH(DX$7,Stages,0)-1,MATCH(DW$6,SEACats,0)))</f>
        <v/>
      </c>
      <c r="DY56" s="197" t="str">
        <f t="shared" si="71"/>
        <v/>
      </c>
      <c r="DZ56" s="243"/>
      <c r="EA56" s="250" t="str" cm="1">
        <f t="array" ref="EA56">INDEX(PosEffects_SEA,$A56,MATCH(EA$6,$D$6:$BB$6,0)+2)</f>
        <v/>
      </c>
      <c r="EB56" s="250" t="str" cm="1">
        <f t="array" ref="EB56">INDEX(PosEffects_SEA,$A56,MATCH(EB$6,$D$6:$BB$6,0)+2)</f>
        <v/>
      </c>
      <c r="EC56" s="250" t="str" cm="1">
        <f t="array" ref="EC56">INDEX(PosEffects_SEA,$A56,MATCH(EC$6,$D$6:$BB$6,0)+2)</f>
        <v/>
      </c>
      <c r="ED56" s="250" t="str" cm="1">
        <f t="array" ref="ED56">INDEX(PosEffects_SEA,$A56,MATCH(ED$6,$D$6:$BB$6,0)+2)</f>
        <v/>
      </c>
      <c r="EE56" s="250" t="str" cm="1">
        <f t="array" ref="EE56">INDEX(PosEffects_SEA,$A56,MATCH(EE$6,$D$6:$BB$6,0)+2)</f>
        <v/>
      </c>
      <c r="EF56" s="250" t="str" cm="1">
        <f t="array" ref="EF56">INDEX(PosEffects_SEA,$A56,MATCH(EF$6,$D$6:$BB$6,0)+2)</f>
        <v/>
      </c>
      <c r="EG56" s="250" t="str" cm="1">
        <f t="array" ref="EG56">INDEX(PosEffects_SEA,$A56,MATCH(EG$6,$D$6:$BB$6,0)+2)</f>
        <v/>
      </c>
      <c r="EH56" s="250" t="str" cm="1">
        <f t="array" ref="EH56">INDEX(PosEffects_SEA,$A56,MATCH(EH$6,$D$6:$BB$6,0)+2)</f>
        <v/>
      </c>
      <c r="EI56" s="250" t="str" cm="1">
        <f t="array" ref="EI56">INDEX(PosEffects_SEA,$A56,MATCH(EI$6,$D$6:$BB$6,0)+2)</f>
        <v/>
      </c>
      <c r="EJ56" s="250" t="str" cm="1">
        <f t="array" ref="EJ56">INDEX(PosEffects_SEA,$A56,MATCH(EJ$6,$D$6:$BB$6,0)+2)</f>
        <v/>
      </c>
      <c r="EK56" s="250" t="str" cm="1">
        <f t="array" ref="EK56">INDEX(PosEffects_SEA,$A56,MATCH(EK$6,$D$6:$BB$6,0)+2)</f>
        <v/>
      </c>
      <c r="EL56" s="250" t="str" cm="1">
        <f t="array" ref="EL56">INDEX(PosEffects_SEA,$A56,MATCH(EL$6,$D$6:$BB$6,0)+2)</f>
        <v/>
      </c>
      <c r="EM56" s="250" t="str" cm="1">
        <f t="array" ref="EM56">INDEX(PosEffects_SEA,$A56,MATCH(EM$6,$D$6:$BB$6,0)+2)</f>
        <v/>
      </c>
      <c r="EN56" s="250" t="str" cm="1">
        <f t="array" ref="EN56">INDEX(PosEffects_SEA,$A56,MATCH(EN$6,$D$6:$BB$6,0)+2)</f>
        <v/>
      </c>
      <c r="EO56" s="250" t="str" cm="1">
        <f t="array" ref="EO56">INDEX(PosEffects_SEA,$A56,MATCH(EO$6,$D$6:$BB$6,0)+2)</f>
        <v/>
      </c>
      <c r="EP56" s="250" t="str" cm="1">
        <f t="array" ref="EP56">INDEX(PosEffects_SEA,$A56,MATCH(EP$6,$D$6:$BB$6,0)+2)</f>
        <v/>
      </c>
      <c r="EQ56" s="250" t="str" cm="1">
        <f t="array" ref="EQ56">INDEX(PosEffects_SEA,$A56,MATCH(EQ$6,$D$6:$BB$6,0)+2)</f>
        <v/>
      </c>
      <c r="ER56" s="243"/>
      <c r="ES56" s="194" t="str">
        <f t="shared" si="73"/>
        <v/>
      </c>
      <c r="ET56" s="194" t="str">
        <f t="shared" si="73"/>
        <v/>
      </c>
      <c r="EU56" s="194" t="str">
        <f t="shared" si="73"/>
        <v/>
      </c>
      <c r="EV56" s="194" t="str">
        <f t="shared" si="73"/>
        <v/>
      </c>
    </row>
    <row r="57" spans="1:152" x14ac:dyDescent="0.25">
      <c r="A57" s="242">
        <v>50</v>
      </c>
      <c r="B57" s="271" t="str" cm="1">
        <f t="array" ref="B57">IF(A57&gt;NOptions_SEA,"",4*(A57-1)+1)</f>
        <v/>
      </c>
      <c r="C57" s="249" t="str" cm="1">
        <f t="array" ref="C57">IF($B57="","",INDEX(Options_SEA,$B57))</f>
        <v/>
      </c>
      <c r="D57" s="196" t="str" cm="1">
        <f t="array" ref="D57">IF($B57="","",INDEX(SEAOptionScores_Trans,$B57+MATCH(D$7,Stages,0)-1,MATCH(D$6,SEACats,0))-100)</f>
        <v/>
      </c>
      <c r="E57" s="196" t="str" cm="1">
        <f t="array" ref="E57">IF($B57="","",INDEX(SEAOptionScores_Trans,$B57+MATCH(E$7,Stages,0)-1,MATCH(D$6,SEACats,0))-100)</f>
        <v/>
      </c>
      <c r="F57" s="197" t="str">
        <f t="shared" si="38"/>
        <v/>
      </c>
      <c r="G57" s="196" t="str" cm="1">
        <f t="array" ref="G57">IF($B57="","",INDEX(SEAOptionScores_Trans,$B57+MATCH(G$7,Stages,0)-1,MATCH(G$6,SEACats,0))-100)</f>
        <v/>
      </c>
      <c r="H57" s="196" t="str" cm="1">
        <f t="array" ref="H57">IF($B57="","",INDEX(SEAOptionScores_Trans,$B57+MATCH(H$7,Stages,0)-1,MATCH(G$6,SEACats,0))-100)</f>
        <v/>
      </c>
      <c r="I57" s="197" t="str">
        <f t="shared" si="39"/>
        <v/>
      </c>
      <c r="J57" s="196" t="str" cm="1">
        <f t="array" ref="J57">IF($B57="","",INDEX(SEAOptionScores_Trans,$B57+MATCH(J$7,Stages,0)-1,MATCH(J$6,SEACats,0))-100)</f>
        <v/>
      </c>
      <c r="K57" s="196" t="str" cm="1">
        <f t="array" ref="K57">IF($B57="","",INDEX(SEAOptionScores_Trans,$B57+MATCH(K$7,Stages,0)-1,MATCH(J$6,SEACats,0))-100)</f>
        <v/>
      </c>
      <c r="L57" s="197" t="str">
        <f t="shared" si="40"/>
        <v/>
      </c>
      <c r="M57" s="196" t="str" cm="1">
        <f t="array" ref="M57">IF($B57="","",INDEX(SEAOptionScores_Trans,$B57+MATCH(M$7,Stages,0)-1,MATCH(M$6,SEACats,0))-100)</f>
        <v/>
      </c>
      <c r="N57" s="196" t="str" cm="1">
        <f t="array" ref="N57">IF($B57="","",INDEX(SEAOptionScores_Trans,$B57+MATCH(N$7,Stages,0)-1,MATCH(M$6,SEACats,0))-100)</f>
        <v/>
      </c>
      <c r="O57" s="197" t="str">
        <f t="shared" si="41"/>
        <v/>
      </c>
      <c r="P57" s="196" t="str" cm="1">
        <f t="array" ref="P57">IF($B57="","",INDEX(SEAOptionScores_Trans,$B57+MATCH(P$7,Stages,0)-1,MATCH(P$6,SEACats,0))-100)</f>
        <v/>
      </c>
      <c r="Q57" s="196" t="str" cm="1">
        <f t="array" ref="Q57">IF($B57="","",INDEX(SEAOptionScores_Trans,$B57+MATCH(Q$7,Stages,0)-1,MATCH(P$6,SEACats,0))-100)</f>
        <v/>
      </c>
      <c r="R57" s="197" t="str">
        <f t="shared" si="42"/>
        <v/>
      </c>
      <c r="S57" s="196" t="str" cm="1">
        <f t="array" ref="S57">IF($B57="","",INDEX(SEAOptionScores_Trans,$B57+MATCH(S$7,Stages,0)-1,MATCH(S$6,SEACats,0))-100)</f>
        <v/>
      </c>
      <c r="T57" s="196" t="str" cm="1">
        <f t="array" ref="T57">IF($B57="","",INDEX(SEAOptionScores_Trans,$B57+MATCH(T$7,Stages,0)-1,MATCH(S$6,SEACats,0))-100)</f>
        <v/>
      </c>
      <c r="U57" s="197" t="str">
        <f t="shared" si="43"/>
        <v/>
      </c>
      <c r="V57" s="196" t="str" cm="1">
        <f t="array" ref="V57">IF($B57="","",INDEX(SEAOptionScores_Trans,$B57+MATCH(V$7,Stages,0)-1,MATCH(V$6,SEACats,0))-100)</f>
        <v/>
      </c>
      <c r="W57" s="196" t="str" cm="1">
        <f t="array" ref="W57">IF($B57="","",INDEX(SEAOptionScores_Trans,$B57+MATCH(W$7,Stages,0)-1,MATCH(V$6,SEACats,0))-100)</f>
        <v/>
      </c>
      <c r="X57" s="197" t="str">
        <f t="shared" si="44"/>
        <v/>
      </c>
      <c r="Y57" s="196" t="str" cm="1">
        <f t="array" ref="Y57">IF($B57="","",INDEX(SEAOptionScores_Trans,$B57+MATCH(Y$7,Stages,0)-1,MATCH(Y$6,SEACats,0))-100)</f>
        <v/>
      </c>
      <c r="Z57" s="196" t="str" cm="1">
        <f t="array" ref="Z57">IF($B57="","",INDEX(SEAOptionScores_Trans,$B57+MATCH(Z$7,Stages,0)-1,MATCH(Y$6,SEACats,0))-100)</f>
        <v/>
      </c>
      <c r="AA57" s="197" t="str">
        <f t="shared" si="45"/>
        <v/>
      </c>
      <c r="AB57" s="196" t="str" cm="1">
        <f t="array" ref="AB57">IF($B57="","",INDEX(SEAOptionScores_Trans,$B57+MATCH(AB$7,Stages,0)-1,MATCH(AB$6,SEACats,0))-100)</f>
        <v/>
      </c>
      <c r="AC57" s="196" t="str" cm="1">
        <f t="array" ref="AC57">IF($B57="","",INDEX(SEAOptionScores_Trans,$B57+MATCH(AC$7,Stages,0)-1,MATCH(AB$6,SEACats,0))-100)</f>
        <v/>
      </c>
      <c r="AD57" s="197" t="str">
        <f t="shared" si="46"/>
        <v/>
      </c>
      <c r="AE57" s="196" t="str" cm="1">
        <f t="array" ref="AE57">IF($B57="","",INDEX(SEAOptionScores_Trans,$B57+MATCH(AE$7,Stages,0)-1,MATCH(AE$6,SEACats,0))-100)</f>
        <v/>
      </c>
      <c r="AF57" s="196" t="str" cm="1">
        <f t="array" ref="AF57">IF($B57="","",INDEX(SEAOptionScores_Trans,$B57+MATCH(AF$7,Stages,0)-1,MATCH(AE$6,SEACats,0))-100)</f>
        <v/>
      </c>
      <c r="AG57" s="197" t="str">
        <f t="shared" si="47"/>
        <v/>
      </c>
      <c r="AH57" s="196" t="str" cm="1">
        <f t="array" ref="AH57">IF($B57="","",INDEX(SEAOptionScores_Trans,$B57+MATCH(AH$7,Stages,0)-1,MATCH(AH$6,SEACats,0))-100)</f>
        <v/>
      </c>
      <c r="AI57" s="196" t="str" cm="1">
        <f t="array" ref="AI57">IF($B57="","",INDEX(SEAOptionScores_Trans,$B57+MATCH(AI$7,Stages,0)-1,MATCH(AH$6,SEACats,0))-100)</f>
        <v/>
      </c>
      <c r="AJ57" s="197" t="str">
        <f t="shared" si="48"/>
        <v/>
      </c>
      <c r="AK57" s="196" t="str" cm="1">
        <f t="array" ref="AK57">IF($B57="","",INDEX(SEAOptionScores_Trans,$B57+MATCH(AK$7,Stages,0)-1,MATCH(AK$6,SEACats,0))-100)</f>
        <v/>
      </c>
      <c r="AL57" s="196" t="str" cm="1">
        <f t="array" ref="AL57">IF($B57="","",INDEX(SEAOptionScores_Trans,$B57+MATCH(AL$7,Stages,0)-1,MATCH(AK$6,SEACats,0))-100)</f>
        <v/>
      </c>
      <c r="AM57" s="197" t="str">
        <f t="shared" si="49"/>
        <v/>
      </c>
      <c r="AN57" s="196" t="str" cm="1">
        <f t="array" ref="AN57">IF($B57="","",INDEX(SEAOptionScores_Trans,$B57+MATCH(AN$7,Stages,0)-1,MATCH(AN$6,SEACats,0))-100)</f>
        <v/>
      </c>
      <c r="AO57" s="196" t="str" cm="1">
        <f t="array" ref="AO57">IF($B57="","",INDEX(SEAOptionScores_Trans,$B57+MATCH(AO$7,Stages,0)-1,MATCH(AN$6,SEACats,0))-100)</f>
        <v/>
      </c>
      <c r="AP57" s="197" t="str">
        <f t="shared" si="50"/>
        <v/>
      </c>
      <c r="AQ57" s="196" t="str" cm="1">
        <f t="array" ref="AQ57">IF($B57="","",INDEX(SEAOptionScores_Trans,$B57+MATCH(AQ$7,Stages,0)-1,MATCH(AQ$6,SEACats,0))-100)</f>
        <v/>
      </c>
      <c r="AR57" s="196" t="str" cm="1">
        <f t="array" ref="AR57">IF($B57="","",INDEX(SEAOptionScores_Trans,$B57+MATCH(AR$7,Stages,0)-1,MATCH(AQ$6,SEACats,0))-100)</f>
        <v/>
      </c>
      <c r="AS57" s="197" t="str">
        <f t="shared" si="51"/>
        <v/>
      </c>
      <c r="AT57" s="196" t="str" cm="1">
        <f t="array" ref="AT57">IF($B57="","",INDEX(SEAOptionScores_Trans,$B57+MATCH(AT$7,Stages,0)-1,MATCH(AT$6,SEACats,0))-100)</f>
        <v/>
      </c>
      <c r="AU57" s="196" t="str" cm="1">
        <f t="array" ref="AU57">IF($B57="","",INDEX(SEAOptionScores_Trans,$B57+MATCH(AU$7,Stages,0)-1,MATCH(AT$6,SEACats,0))-100)</f>
        <v/>
      </c>
      <c r="AV57" s="197" t="str">
        <f t="shared" si="52"/>
        <v/>
      </c>
      <c r="AW57" s="196" t="str" cm="1">
        <f t="array" ref="AW57">IF($B57="","",INDEX(SEAOptionScores_Trans,$B57+MATCH(AW$7,Stages,0)-1,MATCH(AW$6,SEACats,0))-100)</f>
        <v/>
      </c>
      <c r="AX57" s="196" t="str" cm="1">
        <f t="array" ref="AX57">IF($B57="","",INDEX(SEAOptionScores_Trans,$B57+MATCH(AX$7,Stages,0)-1,MATCH(AW$6,SEACats,0))-100)</f>
        <v/>
      </c>
      <c r="AY57" s="197" t="str">
        <f t="shared" si="53"/>
        <v/>
      </c>
      <c r="AZ57" s="196" t="str" cm="1">
        <f t="array" ref="AZ57">IF($B57="","",INDEX(SEAOptionScores_Trans,$B57+MATCH(AZ$7,Stages,0)-1,MATCH(AZ$6,SEACats,0))-100)</f>
        <v/>
      </c>
      <c r="BA57" s="196" t="str" cm="1">
        <f t="array" ref="BA57">IF($B57="","",INDEX(SEAOptionScores_Trans,$B57+MATCH(BA$7,Stages,0)-1,MATCH(AZ$6,SEACats,0))-100)</f>
        <v/>
      </c>
      <c r="BB57" s="197" t="str">
        <f t="shared" si="54"/>
        <v/>
      </c>
      <c r="BC57" s="243"/>
      <c r="BD57" s="250" t="str" cm="1">
        <f t="array" ref="BD57">INDEX(NegEffects_SEA,$A57,MATCH(BD$6,$D$6:$BB$6,0)+2)</f>
        <v/>
      </c>
      <c r="BE57" s="250" t="str" cm="1">
        <f t="array" ref="BE57">INDEX(NegEffects_SEA,$A57,MATCH(BE$6,$D$6:$BB$6,0)+2)</f>
        <v/>
      </c>
      <c r="BF57" s="250" t="str" cm="1">
        <f t="array" ref="BF57">INDEX(NegEffects_SEA,$A57,MATCH(BF$6,$D$6:$BB$6,0)+2)</f>
        <v/>
      </c>
      <c r="BG57" s="250" t="str" cm="1">
        <f t="array" ref="BG57">INDEX(NegEffects_SEA,$A57,MATCH(BG$6,$D$6:$BB$6,0)+2)</f>
        <v/>
      </c>
      <c r="BH57" s="250" t="str" cm="1">
        <f t="array" ref="BH57">INDEX(NegEffects_SEA,$A57,MATCH(BH$6,$D$6:$BB$6,0)+2)</f>
        <v/>
      </c>
      <c r="BI57" s="250" t="str" cm="1">
        <f t="array" ref="BI57">INDEX(NegEffects_SEA,$A57,MATCH(BI$6,$D$6:$BB$6,0)+2)</f>
        <v/>
      </c>
      <c r="BJ57" s="250" t="str" cm="1">
        <f t="array" ref="BJ57">INDEX(NegEffects_SEA,$A57,MATCH(BJ$6,$D$6:$BB$6,0)+2)</f>
        <v/>
      </c>
      <c r="BK57" s="250" t="str" cm="1">
        <f t="array" ref="BK57">INDEX(NegEffects_SEA,$A57,MATCH(BK$6,$D$6:$BB$6,0)+2)</f>
        <v/>
      </c>
      <c r="BL57" s="250" t="str" cm="1">
        <f t="array" ref="BL57">INDEX(NegEffects_SEA,$A57,MATCH(BL$6,$D$6:$BB$6,0)+2)</f>
        <v/>
      </c>
      <c r="BM57" s="250" t="str" cm="1">
        <f t="array" ref="BM57">INDEX(NegEffects_SEA,$A57,MATCH(BM$6,$D$6:$BB$6,0)+2)</f>
        <v/>
      </c>
      <c r="BN57" s="250" t="str" cm="1">
        <f t="array" ref="BN57">INDEX(NegEffects_SEA,$A57,MATCH(BN$6,$D$6:$BB$6,0)+2)</f>
        <v/>
      </c>
      <c r="BO57" s="250" t="str" cm="1">
        <f t="array" ref="BO57">INDEX(NegEffects_SEA,$A57,MATCH(BO$6,$D$6:$BB$6,0)+2)</f>
        <v/>
      </c>
      <c r="BP57" s="250" t="str" cm="1">
        <f t="array" ref="BP57">INDEX(NegEffects_SEA,$A57,MATCH(BP$6,$D$6:$BB$6,0)+2)</f>
        <v/>
      </c>
      <c r="BQ57" s="250" t="str" cm="1">
        <f t="array" ref="BQ57">INDEX(NegEffects_SEA,$A57,MATCH(BQ$6,$D$6:$BB$6,0)+2)</f>
        <v/>
      </c>
      <c r="BR57" s="250" t="str" cm="1">
        <f t="array" ref="BR57">INDEX(NegEffects_SEA,$A57,MATCH(BR$6,$D$6:$BB$6,0)+2)</f>
        <v/>
      </c>
      <c r="BS57" s="250" t="str" cm="1">
        <f t="array" ref="BS57">INDEX(NegEffects_SEA,$A57,MATCH(BS$6,$D$6:$BB$6,0)+2)</f>
        <v/>
      </c>
      <c r="BT57" s="250" t="str" cm="1">
        <f t="array" ref="BT57">INDEX(NegEffects_SEA,$A57,MATCH(BT$6,$D$6:$BB$6,0)+2)</f>
        <v/>
      </c>
      <c r="BU57" s="243"/>
      <c r="BV57" s="194" t="str">
        <f t="shared" si="72"/>
        <v/>
      </c>
      <c r="BW57" s="194" t="str">
        <f t="shared" si="72"/>
        <v/>
      </c>
      <c r="BX57" s="194" t="str">
        <f t="shared" si="72"/>
        <v/>
      </c>
      <c r="BY57" s="194" t="str">
        <f t="shared" si="72"/>
        <v/>
      </c>
      <c r="BZ57" s="243"/>
      <c r="CA57" s="196" t="str" cm="1">
        <f t="array" ref="CA57">IF($B57="","",INDEX(SEAOptionScores_Trans,$B57+MATCH(CA$7,Stages,0)-1,MATCH(CA$6,SEACats,0)))</f>
        <v/>
      </c>
      <c r="CB57" s="196" t="str" cm="1">
        <f t="array" ref="CB57">IF($B57="","",INDEX(SEAOptionScores_Trans,$B57+MATCH(CB$7,Stages,0)-1,MATCH(CA$6,SEACats,0)))</f>
        <v/>
      </c>
      <c r="CC57" s="197" t="str">
        <f t="shared" si="55"/>
        <v/>
      </c>
      <c r="CD57" s="196" t="str" cm="1">
        <f t="array" ref="CD57">IF($B57="","",INDEX(SEAOptionScores_Trans,$B57+MATCH(CD$7,Stages,0)-1,MATCH(CD$6,SEACats,0)))</f>
        <v/>
      </c>
      <c r="CE57" s="196" t="str" cm="1">
        <f t="array" ref="CE57">IF($B57="","",INDEX(SEAOptionScores_Trans,$B57+MATCH(CE$7,Stages,0)-1,MATCH(CD$6,SEACats,0)))</f>
        <v/>
      </c>
      <c r="CF57" s="197" t="str">
        <f t="shared" si="56"/>
        <v/>
      </c>
      <c r="CG57" s="196" t="str" cm="1">
        <f t="array" ref="CG57">IF($B57="","",INDEX(SEAOptionScores_Trans,$B57+MATCH(CG$7,Stages,0)-1,MATCH(CG$6,SEACats,0)))</f>
        <v/>
      </c>
      <c r="CH57" s="196" t="str" cm="1">
        <f t="array" ref="CH57">IF($B57="","",INDEX(SEAOptionScores_Trans,$B57+MATCH(CH$7,Stages,0)-1,MATCH(CG$6,SEACats,0)))</f>
        <v/>
      </c>
      <c r="CI57" s="197" t="str">
        <f t="shared" si="57"/>
        <v/>
      </c>
      <c r="CJ57" s="196" t="str" cm="1">
        <f t="array" ref="CJ57">IF($B57="","",INDEX(SEAOptionScores_Trans,$B57+MATCH(CJ$7,Stages,0)-1,MATCH(CJ$6,SEACats,0)))</f>
        <v/>
      </c>
      <c r="CK57" s="196" t="str" cm="1">
        <f t="array" ref="CK57">IF($B57="","",INDEX(SEAOptionScores_Trans,$B57+MATCH(CK$7,Stages,0)-1,MATCH(CJ$6,SEACats,0)))</f>
        <v/>
      </c>
      <c r="CL57" s="197" t="str">
        <f t="shared" si="58"/>
        <v/>
      </c>
      <c r="CM57" s="196" t="str" cm="1">
        <f t="array" ref="CM57">IF($B57="","",INDEX(SEAOptionScores_Trans,$B57+MATCH(CM$7,Stages,0)-1,MATCH(CM$6,SEACats,0)))</f>
        <v/>
      </c>
      <c r="CN57" s="196" t="str" cm="1">
        <f t="array" ref="CN57">IF($B57="","",INDEX(SEAOptionScores_Trans,$B57+MATCH(CN$7,Stages,0)-1,MATCH(CM$6,SEACats,0)))</f>
        <v/>
      </c>
      <c r="CO57" s="197" t="str">
        <f t="shared" si="59"/>
        <v/>
      </c>
      <c r="CP57" s="196" t="str" cm="1">
        <f t="array" ref="CP57">IF($B57="","",INDEX(SEAOptionScores_Trans,$B57+MATCH(CP$7,Stages,0)-1,MATCH(CP$6,SEACats,0)))</f>
        <v/>
      </c>
      <c r="CQ57" s="196" t="str" cm="1">
        <f t="array" ref="CQ57">IF($B57="","",INDEX(SEAOptionScores_Trans,$B57+MATCH(CQ$7,Stages,0)-1,MATCH(CP$6,SEACats,0)))</f>
        <v/>
      </c>
      <c r="CR57" s="197" t="str">
        <f t="shared" si="60"/>
        <v/>
      </c>
      <c r="CS57" s="196" t="str" cm="1">
        <f t="array" ref="CS57">IF($B57="","",INDEX(SEAOptionScores_Trans,$B57+MATCH(CS$7,Stages,0)-1,MATCH(CS$6,SEACats,0)))</f>
        <v/>
      </c>
      <c r="CT57" s="196" t="str" cm="1">
        <f t="array" ref="CT57">IF($B57="","",INDEX(SEAOptionScores_Trans,$B57+MATCH(CT$7,Stages,0)-1,MATCH(CS$6,SEACats,0)))</f>
        <v/>
      </c>
      <c r="CU57" s="197" t="str">
        <f t="shared" si="61"/>
        <v/>
      </c>
      <c r="CV57" s="196" t="str" cm="1">
        <f t="array" ref="CV57">IF($B57="","",INDEX(SEAOptionScores_Trans,$B57+MATCH(CV$7,Stages,0)-1,MATCH(CV$6,SEACats,0)))</f>
        <v/>
      </c>
      <c r="CW57" s="196" t="str" cm="1">
        <f t="array" ref="CW57">IF($B57="","",INDEX(SEAOptionScores_Trans,$B57+MATCH(CW$7,Stages,0)-1,MATCH(CV$6,SEACats,0)))</f>
        <v/>
      </c>
      <c r="CX57" s="197" t="str">
        <f t="shared" si="62"/>
        <v/>
      </c>
      <c r="CY57" s="196" t="str" cm="1">
        <f t="array" ref="CY57">IF($B57="","",INDEX(SEAOptionScores_Trans,$B57+MATCH(CY$7,Stages,0)-1,MATCH(CY$6,SEACats,0)))</f>
        <v/>
      </c>
      <c r="CZ57" s="196" t="str" cm="1">
        <f t="array" ref="CZ57">IF($B57="","",INDEX(SEAOptionScores_Trans,$B57+MATCH(CZ$7,Stages,0)-1,MATCH(CY$6,SEACats,0)))</f>
        <v/>
      </c>
      <c r="DA57" s="197" t="str">
        <f t="shared" si="63"/>
        <v/>
      </c>
      <c r="DB57" s="196" t="str" cm="1">
        <f t="array" ref="DB57">IF($B57="","",INDEX(SEAOptionScores_Trans,$B57+MATCH(DB$7,Stages,0)-1,MATCH(DB$6,SEACats,0)))</f>
        <v/>
      </c>
      <c r="DC57" s="196" t="str" cm="1">
        <f t="array" ref="DC57">IF($B57="","",INDEX(SEAOptionScores_Trans,$B57+MATCH(DC$7,Stages,0)-1,MATCH(DB$6,SEACats,0)))</f>
        <v/>
      </c>
      <c r="DD57" s="197" t="str">
        <f t="shared" si="64"/>
        <v/>
      </c>
      <c r="DE57" s="196" t="str" cm="1">
        <f t="array" ref="DE57">IF($B57="","",INDEX(SEAOptionScores_Trans,$B57+MATCH(DE$7,Stages,0)-1,MATCH(DE$6,SEACats,0)))</f>
        <v/>
      </c>
      <c r="DF57" s="196" t="str" cm="1">
        <f t="array" ref="DF57">IF($B57="","",INDEX(SEAOptionScores_Trans,$B57+MATCH(DF$7,Stages,0)-1,MATCH(DE$6,SEACats,0)))</f>
        <v/>
      </c>
      <c r="DG57" s="197" t="str">
        <f t="shared" si="65"/>
        <v/>
      </c>
      <c r="DH57" s="196" t="str" cm="1">
        <f t="array" ref="DH57">IF($B57="","",INDEX(SEAOptionScores_Trans,$B57+MATCH(DH$7,Stages,0)-1,MATCH(DH$6,SEACats,0)))</f>
        <v/>
      </c>
      <c r="DI57" s="196" t="str" cm="1">
        <f t="array" ref="DI57">IF($B57="","",INDEX(SEAOptionScores_Trans,$B57+MATCH(DI$7,Stages,0)-1,MATCH(DH$6,SEACats,0)))</f>
        <v/>
      </c>
      <c r="DJ57" s="197" t="str">
        <f t="shared" si="66"/>
        <v/>
      </c>
      <c r="DK57" s="196" t="str" cm="1">
        <f t="array" ref="DK57">IF($B57="","",INDEX(SEAOptionScores_Trans,$B57+MATCH(DK$7,Stages,0)-1,MATCH(DK$6,SEACats,0)))</f>
        <v/>
      </c>
      <c r="DL57" s="196" t="str" cm="1">
        <f t="array" ref="DL57">IF($B57="","",INDEX(SEAOptionScores_Trans,$B57+MATCH(DL$7,Stages,0)-1,MATCH(DK$6,SEACats,0)))</f>
        <v/>
      </c>
      <c r="DM57" s="197" t="str">
        <f t="shared" si="67"/>
        <v/>
      </c>
      <c r="DN57" s="196" t="str" cm="1">
        <f t="array" ref="DN57">IF($B57="","",INDEX(SEAOptionScores_Trans,$B57+MATCH(DN$7,Stages,0)-1,MATCH(DN$6,SEACats,0)))</f>
        <v/>
      </c>
      <c r="DO57" s="196" t="str" cm="1">
        <f t="array" ref="DO57">IF($B57="","",INDEX(SEAOptionScores_Trans,$B57+MATCH(DO$7,Stages,0)-1,MATCH(DN$6,SEACats,0)))</f>
        <v/>
      </c>
      <c r="DP57" s="197" t="str">
        <f t="shared" si="68"/>
        <v/>
      </c>
      <c r="DQ57" s="196" t="str" cm="1">
        <f t="array" ref="DQ57">IF($B57="","",INDEX(SEAOptionScores_Trans,$B57+MATCH(DQ$7,Stages,0)-1,MATCH(DQ$6,SEACats,0)))</f>
        <v/>
      </c>
      <c r="DR57" s="196" t="str" cm="1">
        <f t="array" ref="DR57">IF($B57="","",INDEX(SEAOptionScores_Trans,$B57+MATCH(DR$7,Stages,0)-1,MATCH(DQ$6,SEACats,0)))</f>
        <v/>
      </c>
      <c r="DS57" s="197" t="str">
        <f t="shared" si="69"/>
        <v/>
      </c>
      <c r="DT57" s="196" t="str" cm="1">
        <f t="array" ref="DT57">IF($B57="","",INDEX(SEAOptionScores_Trans,$B57+MATCH(DT$7,Stages,0)-1,MATCH(DT$6,SEACats,0)))</f>
        <v/>
      </c>
      <c r="DU57" s="196" t="str" cm="1">
        <f t="array" ref="DU57">IF($B57="","",INDEX(SEAOptionScores_Trans,$B57+MATCH(DU$7,Stages,0)-1,MATCH(DT$6,SEACats,0)))</f>
        <v/>
      </c>
      <c r="DV57" s="197" t="str">
        <f t="shared" si="70"/>
        <v/>
      </c>
      <c r="DW57" s="196" t="str" cm="1">
        <f t="array" ref="DW57">IF($B57="","",INDEX(SEAOptionScores_Trans,$B57+MATCH(DW$7,Stages,0)-1,MATCH(DW$6,SEACats,0)))</f>
        <v/>
      </c>
      <c r="DX57" s="196" t="str" cm="1">
        <f t="array" ref="DX57">IF($B57="","",INDEX(SEAOptionScores_Trans,$B57+MATCH(DX$7,Stages,0)-1,MATCH(DW$6,SEACats,0)))</f>
        <v/>
      </c>
      <c r="DY57" s="197" t="str">
        <f t="shared" si="71"/>
        <v/>
      </c>
      <c r="DZ57" s="243"/>
      <c r="EA57" s="250" t="str" cm="1">
        <f t="array" ref="EA57">INDEX(PosEffects_SEA,$A57,MATCH(EA$6,$D$6:$BB$6,0)+2)</f>
        <v/>
      </c>
      <c r="EB57" s="250" t="str" cm="1">
        <f t="array" ref="EB57">INDEX(PosEffects_SEA,$A57,MATCH(EB$6,$D$6:$BB$6,0)+2)</f>
        <v/>
      </c>
      <c r="EC57" s="250" t="str" cm="1">
        <f t="array" ref="EC57">INDEX(PosEffects_SEA,$A57,MATCH(EC$6,$D$6:$BB$6,0)+2)</f>
        <v/>
      </c>
      <c r="ED57" s="250" t="str" cm="1">
        <f t="array" ref="ED57">INDEX(PosEffects_SEA,$A57,MATCH(ED$6,$D$6:$BB$6,0)+2)</f>
        <v/>
      </c>
      <c r="EE57" s="250" t="str" cm="1">
        <f t="array" ref="EE57">INDEX(PosEffects_SEA,$A57,MATCH(EE$6,$D$6:$BB$6,0)+2)</f>
        <v/>
      </c>
      <c r="EF57" s="250" t="str" cm="1">
        <f t="array" ref="EF57">INDEX(PosEffects_SEA,$A57,MATCH(EF$6,$D$6:$BB$6,0)+2)</f>
        <v/>
      </c>
      <c r="EG57" s="250" t="str" cm="1">
        <f t="array" ref="EG57">INDEX(PosEffects_SEA,$A57,MATCH(EG$6,$D$6:$BB$6,0)+2)</f>
        <v/>
      </c>
      <c r="EH57" s="250" t="str" cm="1">
        <f t="array" ref="EH57">INDEX(PosEffects_SEA,$A57,MATCH(EH$6,$D$6:$BB$6,0)+2)</f>
        <v/>
      </c>
      <c r="EI57" s="250" t="str" cm="1">
        <f t="array" ref="EI57">INDEX(PosEffects_SEA,$A57,MATCH(EI$6,$D$6:$BB$6,0)+2)</f>
        <v/>
      </c>
      <c r="EJ57" s="250" t="str" cm="1">
        <f t="array" ref="EJ57">INDEX(PosEffects_SEA,$A57,MATCH(EJ$6,$D$6:$BB$6,0)+2)</f>
        <v/>
      </c>
      <c r="EK57" s="250" t="str" cm="1">
        <f t="array" ref="EK57">INDEX(PosEffects_SEA,$A57,MATCH(EK$6,$D$6:$BB$6,0)+2)</f>
        <v/>
      </c>
      <c r="EL57" s="250" t="str" cm="1">
        <f t="array" ref="EL57">INDEX(PosEffects_SEA,$A57,MATCH(EL$6,$D$6:$BB$6,0)+2)</f>
        <v/>
      </c>
      <c r="EM57" s="250" t="str" cm="1">
        <f t="array" ref="EM57">INDEX(PosEffects_SEA,$A57,MATCH(EM$6,$D$6:$BB$6,0)+2)</f>
        <v/>
      </c>
      <c r="EN57" s="250" t="str" cm="1">
        <f t="array" ref="EN57">INDEX(PosEffects_SEA,$A57,MATCH(EN$6,$D$6:$BB$6,0)+2)</f>
        <v/>
      </c>
      <c r="EO57" s="250" t="str" cm="1">
        <f t="array" ref="EO57">INDEX(PosEffects_SEA,$A57,MATCH(EO$6,$D$6:$BB$6,0)+2)</f>
        <v/>
      </c>
      <c r="EP57" s="250" t="str" cm="1">
        <f t="array" ref="EP57">INDEX(PosEffects_SEA,$A57,MATCH(EP$6,$D$6:$BB$6,0)+2)</f>
        <v/>
      </c>
      <c r="EQ57" s="250" t="str" cm="1">
        <f t="array" ref="EQ57">INDEX(PosEffects_SEA,$A57,MATCH(EQ$6,$D$6:$BB$6,0)+2)</f>
        <v/>
      </c>
      <c r="ER57" s="243"/>
      <c r="ES57" s="194" t="str">
        <f t="shared" si="73"/>
        <v/>
      </c>
      <c r="ET57" s="194" t="str">
        <f t="shared" si="73"/>
        <v/>
      </c>
      <c r="EU57" s="194" t="str">
        <f t="shared" si="73"/>
        <v/>
      </c>
      <c r="EV57" s="194" t="str">
        <f t="shared" si="73"/>
        <v/>
      </c>
    </row>
    <row r="58" spans="1:152" x14ac:dyDescent="0.25">
      <c r="A58" s="242">
        <v>51</v>
      </c>
      <c r="B58" s="271" t="str" cm="1">
        <f t="array" ref="B58">IF(A58&gt;NOptions_SEA,"",4*(A58-1)+1)</f>
        <v/>
      </c>
      <c r="C58" s="249" t="str" cm="1">
        <f t="array" ref="C58">IF($B58="","",INDEX(Options_SEA,$B58))</f>
        <v/>
      </c>
      <c r="D58" s="196" t="str" cm="1">
        <f t="array" ref="D58">IF($B58="","",INDEX(SEAOptionScores_Trans,$B58+MATCH(D$7,Stages,0)-1,MATCH(D$6,SEACats,0))-100)</f>
        <v/>
      </c>
      <c r="E58" s="196" t="str" cm="1">
        <f t="array" ref="E58">IF($B58="","",INDEX(SEAOptionScores_Trans,$B58+MATCH(E$7,Stages,0)-1,MATCH(D$6,SEACats,0))-100)</f>
        <v/>
      </c>
      <c r="F58" s="197" t="str">
        <f t="shared" si="38"/>
        <v/>
      </c>
      <c r="G58" s="196" t="str" cm="1">
        <f t="array" ref="G58">IF($B58="","",INDEX(SEAOptionScores_Trans,$B58+MATCH(G$7,Stages,0)-1,MATCH(G$6,SEACats,0))-100)</f>
        <v/>
      </c>
      <c r="H58" s="196" t="str" cm="1">
        <f t="array" ref="H58">IF($B58="","",INDEX(SEAOptionScores_Trans,$B58+MATCH(H$7,Stages,0)-1,MATCH(G$6,SEACats,0))-100)</f>
        <v/>
      </c>
      <c r="I58" s="197" t="str">
        <f t="shared" si="39"/>
        <v/>
      </c>
      <c r="J58" s="196" t="str" cm="1">
        <f t="array" ref="J58">IF($B58="","",INDEX(SEAOptionScores_Trans,$B58+MATCH(J$7,Stages,0)-1,MATCH(J$6,SEACats,0))-100)</f>
        <v/>
      </c>
      <c r="K58" s="196" t="str" cm="1">
        <f t="array" ref="K58">IF($B58="","",INDEX(SEAOptionScores_Trans,$B58+MATCH(K$7,Stages,0)-1,MATCH(J$6,SEACats,0))-100)</f>
        <v/>
      </c>
      <c r="L58" s="197" t="str">
        <f t="shared" si="40"/>
        <v/>
      </c>
      <c r="M58" s="196" t="str" cm="1">
        <f t="array" ref="M58">IF($B58="","",INDEX(SEAOptionScores_Trans,$B58+MATCH(M$7,Stages,0)-1,MATCH(M$6,SEACats,0))-100)</f>
        <v/>
      </c>
      <c r="N58" s="196" t="str" cm="1">
        <f t="array" ref="N58">IF($B58="","",INDEX(SEAOptionScores_Trans,$B58+MATCH(N$7,Stages,0)-1,MATCH(M$6,SEACats,0))-100)</f>
        <v/>
      </c>
      <c r="O58" s="197" t="str">
        <f t="shared" si="41"/>
        <v/>
      </c>
      <c r="P58" s="196" t="str" cm="1">
        <f t="array" ref="P58">IF($B58="","",INDEX(SEAOptionScores_Trans,$B58+MATCH(P$7,Stages,0)-1,MATCH(P$6,SEACats,0))-100)</f>
        <v/>
      </c>
      <c r="Q58" s="196" t="str" cm="1">
        <f t="array" ref="Q58">IF($B58="","",INDEX(SEAOptionScores_Trans,$B58+MATCH(Q$7,Stages,0)-1,MATCH(P$6,SEACats,0))-100)</f>
        <v/>
      </c>
      <c r="R58" s="197" t="str">
        <f t="shared" si="42"/>
        <v/>
      </c>
      <c r="S58" s="196" t="str" cm="1">
        <f t="array" ref="S58">IF($B58="","",INDEX(SEAOptionScores_Trans,$B58+MATCH(S$7,Stages,0)-1,MATCH(S$6,SEACats,0))-100)</f>
        <v/>
      </c>
      <c r="T58" s="196" t="str" cm="1">
        <f t="array" ref="T58">IF($B58="","",INDEX(SEAOptionScores_Trans,$B58+MATCH(T$7,Stages,0)-1,MATCH(S$6,SEACats,0))-100)</f>
        <v/>
      </c>
      <c r="U58" s="197" t="str">
        <f t="shared" si="43"/>
        <v/>
      </c>
      <c r="V58" s="196" t="str" cm="1">
        <f t="array" ref="V58">IF($B58="","",INDEX(SEAOptionScores_Trans,$B58+MATCH(V$7,Stages,0)-1,MATCH(V$6,SEACats,0))-100)</f>
        <v/>
      </c>
      <c r="W58" s="196" t="str" cm="1">
        <f t="array" ref="W58">IF($B58="","",INDEX(SEAOptionScores_Trans,$B58+MATCH(W$7,Stages,0)-1,MATCH(V$6,SEACats,0))-100)</f>
        <v/>
      </c>
      <c r="X58" s="197" t="str">
        <f t="shared" si="44"/>
        <v/>
      </c>
      <c r="Y58" s="196" t="str" cm="1">
        <f t="array" ref="Y58">IF($B58="","",INDEX(SEAOptionScores_Trans,$B58+MATCH(Y$7,Stages,0)-1,MATCH(Y$6,SEACats,0))-100)</f>
        <v/>
      </c>
      <c r="Z58" s="196" t="str" cm="1">
        <f t="array" ref="Z58">IF($B58="","",INDEX(SEAOptionScores_Trans,$B58+MATCH(Z$7,Stages,0)-1,MATCH(Y$6,SEACats,0))-100)</f>
        <v/>
      </c>
      <c r="AA58" s="197" t="str">
        <f t="shared" si="45"/>
        <v/>
      </c>
      <c r="AB58" s="196" t="str" cm="1">
        <f t="array" ref="AB58">IF($B58="","",INDEX(SEAOptionScores_Trans,$B58+MATCH(AB$7,Stages,0)-1,MATCH(AB$6,SEACats,0))-100)</f>
        <v/>
      </c>
      <c r="AC58" s="196" t="str" cm="1">
        <f t="array" ref="AC58">IF($B58="","",INDEX(SEAOptionScores_Trans,$B58+MATCH(AC$7,Stages,0)-1,MATCH(AB$6,SEACats,0))-100)</f>
        <v/>
      </c>
      <c r="AD58" s="197" t="str">
        <f t="shared" si="46"/>
        <v/>
      </c>
      <c r="AE58" s="196" t="str" cm="1">
        <f t="array" ref="AE58">IF($B58="","",INDEX(SEAOptionScores_Trans,$B58+MATCH(AE$7,Stages,0)-1,MATCH(AE$6,SEACats,0))-100)</f>
        <v/>
      </c>
      <c r="AF58" s="196" t="str" cm="1">
        <f t="array" ref="AF58">IF($B58="","",INDEX(SEAOptionScores_Trans,$B58+MATCH(AF$7,Stages,0)-1,MATCH(AE$6,SEACats,0))-100)</f>
        <v/>
      </c>
      <c r="AG58" s="197" t="str">
        <f t="shared" si="47"/>
        <v/>
      </c>
      <c r="AH58" s="196" t="str" cm="1">
        <f t="array" ref="AH58">IF($B58="","",INDEX(SEAOptionScores_Trans,$B58+MATCH(AH$7,Stages,0)-1,MATCH(AH$6,SEACats,0))-100)</f>
        <v/>
      </c>
      <c r="AI58" s="196" t="str" cm="1">
        <f t="array" ref="AI58">IF($B58="","",INDEX(SEAOptionScores_Trans,$B58+MATCH(AI$7,Stages,0)-1,MATCH(AH$6,SEACats,0))-100)</f>
        <v/>
      </c>
      <c r="AJ58" s="197" t="str">
        <f t="shared" si="48"/>
        <v/>
      </c>
      <c r="AK58" s="196" t="str" cm="1">
        <f t="array" ref="AK58">IF($B58="","",INDEX(SEAOptionScores_Trans,$B58+MATCH(AK$7,Stages,0)-1,MATCH(AK$6,SEACats,0))-100)</f>
        <v/>
      </c>
      <c r="AL58" s="196" t="str" cm="1">
        <f t="array" ref="AL58">IF($B58="","",INDEX(SEAOptionScores_Trans,$B58+MATCH(AL$7,Stages,0)-1,MATCH(AK$6,SEACats,0))-100)</f>
        <v/>
      </c>
      <c r="AM58" s="197" t="str">
        <f t="shared" si="49"/>
        <v/>
      </c>
      <c r="AN58" s="196" t="str" cm="1">
        <f t="array" ref="AN58">IF($B58="","",INDEX(SEAOptionScores_Trans,$B58+MATCH(AN$7,Stages,0)-1,MATCH(AN$6,SEACats,0))-100)</f>
        <v/>
      </c>
      <c r="AO58" s="196" t="str" cm="1">
        <f t="array" ref="AO58">IF($B58="","",INDEX(SEAOptionScores_Trans,$B58+MATCH(AO$7,Stages,0)-1,MATCH(AN$6,SEACats,0))-100)</f>
        <v/>
      </c>
      <c r="AP58" s="197" t="str">
        <f t="shared" si="50"/>
        <v/>
      </c>
      <c r="AQ58" s="196" t="str" cm="1">
        <f t="array" ref="AQ58">IF($B58="","",INDEX(SEAOptionScores_Trans,$B58+MATCH(AQ$7,Stages,0)-1,MATCH(AQ$6,SEACats,0))-100)</f>
        <v/>
      </c>
      <c r="AR58" s="196" t="str" cm="1">
        <f t="array" ref="AR58">IF($B58="","",INDEX(SEAOptionScores_Trans,$B58+MATCH(AR$7,Stages,0)-1,MATCH(AQ$6,SEACats,0))-100)</f>
        <v/>
      </c>
      <c r="AS58" s="197" t="str">
        <f t="shared" si="51"/>
        <v/>
      </c>
      <c r="AT58" s="196" t="str" cm="1">
        <f t="array" ref="AT58">IF($B58="","",INDEX(SEAOptionScores_Trans,$B58+MATCH(AT$7,Stages,0)-1,MATCH(AT$6,SEACats,0))-100)</f>
        <v/>
      </c>
      <c r="AU58" s="196" t="str" cm="1">
        <f t="array" ref="AU58">IF($B58="","",INDEX(SEAOptionScores_Trans,$B58+MATCH(AU$7,Stages,0)-1,MATCH(AT$6,SEACats,0))-100)</f>
        <v/>
      </c>
      <c r="AV58" s="197" t="str">
        <f t="shared" si="52"/>
        <v/>
      </c>
      <c r="AW58" s="196" t="str" cm="1">
        <f t="array" ref="AW58">IF($B58="","",INDEX(SEAOptionScores_Trans,$B58+MATCH(AW$7,Stages,0)-1,MATCH(AW$6,SEACats,0))-100)</f>
        <v/>
      </c>
      <c r="AX58" s="196" t="str" cm="1">
        <f t="array" ref="AX58">IF($B58="","",INDEX(SEAOptionScores_Trans,$B58+MATCH(AX$7,Stages,0)-1,MATCH(AW$6,SEACats,0))-100)</f>
        <v/>
      </c>
      <c r="AY58" s="197" t="str">
        <f t="shared" si="53"/>
        <v/>
      </c>
      <c r="AZ58" s="196" t="str" cm="1">
        <f t="array" ref="AZ58">IF($B58="","",INDEX(SEAOptionScores_Trans,$B58+MATCH(AZ$7,Stages,0)-1,MATCH(AZ$6,SEACats,0))-100)</f>
        <v/>
      </c>
      <c r="BA58" s="196" t="str" cm="1">
        <f t="array" ref="BA58">IF($B58="","",INDEX(SEAOptionScores_Trans,$B58+MATCH(BA$7,Stages,0)-1,MATCH(AZ$6,SEACats,0))-100)</f>
        <v/>
      </c>
      <c r="BB58" s="197" t="str">
        <f t="shared" si="54"/>
        <v/>
      </c>
      <c r="BC58" s="243"/>
      <c r="BD58" s="250" t="str" cm="1">
        <f t="array" ref="BD58">INDEX(NegEffects_SEA,$A58,MATCH(BD$6,$D$6:$BB$6,0)+2)</f>
        <v/>
      </c>
      <c r="BE58" s="250" t="str" cm="1">
        <f t="array" ref="BE58">INDEX(NegEffects_SEA,$A58,MATCH(BE$6,$D$6:$BB$6,0)+2)</f>
        <v/>
      </c>
      <c r="BF58" s="250" t="str" cm="1">
        <f t="array" ref="BF58">INDEX(NegEffects_SEA,$A58,MATCH(BF$6,$D$6:$BB$6,0)+2)</f>
        <v/>
      </c>
      <c r="BG58" s="250" t="str" cm="1">
        <f t="array" ref="BG58">INDEX(NegEffects_SEA,$A58,MATCH(BG$6,$D$6:$BB$6,0)+2)</f>
        <v/>
      </c>
      <c r="BH58" s="250" t="str" cm="1">
        <f t="array" ref="BH58">INDEX(NegEffects_SEA,$A58,MATCH(BH$6,$D$6:$BB$6,0)+2)</f>
        <v/>
      </c>
      <c r="BI58" s="250" t="str" cm="1">
        <f t="array" ref="BI58">INDEX(NegEffects_SEA,$A58,MATCH(BI$6,$D$6:$BB$6,0)+2)</f>
        <v/>
      </c>
      <c r="BJ58" s="250" t="str" cm="1">
        <f t="array" ref="BJ58">INDEX(NegEffects_SEA,$A58,MATCH(BJ$6,$D$6:$BB$6,0)+2)</f>
        <v/>
      </c>
      <c r="BK58" s="250" t="str" cm="1">
        <f t="array" ref="BK58">INDEX(NegEffects_SEA,$A58,MATCH(BK$6,$D$6:$BB$6,0)+2)</f>
        <v/>
      </c>
      <c r="BL58" s="250" t="str" cm="1">
        <f t="array" ref="BL58">INDEX(NegEffects_SEA,$A58,MATCH(BL$6,$D$6:$BB$6,0)+2)</f>
        <v/>
      </c>
      <c r="BM58" s="250" t="str" cm="1">
        <f t="array" ref="BM58">INDEX(NegEffects_SEA,$A58,MATCH(BM$6,$D$6:$BB$6,0)+2)</f>
        <v/>
      </c>
      <c r="BN58" s="250" t="str" cm="1">
        <f t="array" ref="BN58">INDEX(NegEffects_SEA,$A58,MATCH(BN$6,$D$6:$BB$6,0)+2)</f>
        <v/>
      </c>
      <c r="BO58" s="250" t="str" cm="1">
        <f t="array" ref="BO58">INDEX(NegEffects_SEA,$A58,MATCH(BO$6,$D$6:$BB$6,0)+2)</f>
        <v/>
      </c>
      <c r="BP58" s="250" t="str" cm="1">
        <f t="array" ref="BP58">INDEX(NegEffects_SEA,$A58,MATCH(BP$6,$D$6:$BB$6,0)+2)</f>
        <v/>
      </c>
      <c r="BQ58" s="250" t="str" cm="1">
        <f t="array" ref="BQ58">INDEX(NegEffects_SEA,$A58,MATCH(BQ$6,$D$6:$BB$6,0)+2)</f>
        <v/>
      </c>
      <c r="BR58" s="250" t="str" cm="1">
        <f t="array" ref="BR58">INDEX(NegEffects_SEA,$A58,MATCH(BR$6,$D$6:$BB$6,0)+2)</f>
        <v/>
      </c>
      <c r="BS58" s="250" t="str" cm="1">
        <f t="array" ref="BS58">INDEX(NegEffects_SEA,$A58,MATCH(BS$6,$D$6:$BB$6,0)+2)</f>
        <v/>
      </c>
      <c r="BT58" s="250" t="str" cm="1">
        <f t="array" ref="BT58">INDEX(NegEffects_SEA,$A58,MATCH(BT$6,$D$6:$BB$6,0)+2)</f>
        <v/>
      </c>
      <c r="BU58" s="243"/>
      <c r="BV58" s="194" t="str">
        <f t="shared" si="72"/>
        <v/>
      </c>
      <c r="BW58" s="194" t="str">
        <f t="shared" si="72"/>
        <v/>
      </c>
      <c r="BX58" s="194" t="str">
        <f t="shared" si="72"/>
        <v/>
      </c>
      <c r="BY58" s="194" t="str">
        <f t="shared" si="72"/>
        <v/>
      </c>
      <c r="BZ58" s="243"/>
      <c r="CA58" s="196" t="str" cm="1">
        <f t="array" ref="CA58">IF($B58="","",INDEX(SEAOptionScores_Trans,$B58+MATCH(CA$7,Stages,0)-1,MATCH(CA$6,SEACats,0)))</f>
        <v/>
      </c>
      <c r="CB58" s="196" t="str" cm="1">
        <f t="array" ref="CB58">IF($B58="","",INDEX(SEAOptionScores_Trans,$B58+MATCH(CB$7,Stages,0)-1,MATCH(CA$6,SEACats,0)))</f>
        <v/>
      </c>
      <c r="CC58" s="197" t="str">
        <f t="shared" si="55"/>
        <v/>
      </c>
      <c r="CD58" s="196" t="str" cm="1">
        <f t="array" ref="CD58">IF($B58="","",INDEX(SEAOptionScores_Trans,$B58+MATCH(CD$7,Stages,0)-1,MATCH(CD$6,SEACats,0)))</f>
        <v/>
      </c>
      <c r="CE58" s="196" t="str" cm="1">
        <f t="array" ref="CE58">IF($B58="","",INDEX(SEAOptionScores_Trans,$B58+MATCH(CE$7,Stages,0)-1,MATCH(CD$6,SEACats,0)))</f>
        <v/>
      </c>
      <c r="CF58" s="197" t="str">
        <f t="shared" si="56"/>
        <v/>
      </c>
      <c r="CG58" s="196" t="str" cm="1">
        <f t="array" ref="CG58">IF($B58="","",INDEX(SEAOptionScores_Trans,$B58+MATCH(CG$7,Stages,0)-1,MATCH(CG$6,SEACats,0)))</f>
        <v/>
      </c>
      <c r="CH58" s="196" t="str" cm="1">
        <f t="array" ref="CH58">IF($B58="","",INDEX(SEAOptionScores_Trans,$B58+MATCH(CH$7,Stages,0)-1,MATCH(CG$6,SEACats,0)))</f>
        <v/>
      </c>
      <c r="CI58" s="197" t="str">
        <f t="shared" si="57"/>
        <v/>
      </c>
      <c r="CJ58" s="196" t="str" cm="1">
        <f t="array" ref="CJ58">IF($B58="","",INDEX(SEAOptionScores_Trans,$B58+MATCH(CJ$7,Stages,0)-1,MATCH(CJ$6,SEACats,0)))</f>
        <v/>
      </c>
      <c r="CK58" s="196" t="str" cm="1">
        <f t="array" ref="CK58">IF($B58="","",INDEX(SEAOptionScores_Trans,$B58+MATCH(CK$7,Stages,0)-1,MATCH(CJ$6,SEACats,0)))</f>
        <v/>
      </c>
      <c r="CL58" s="197" t="str">
        <f t="shared" si="58"/>
        <v/>
      </c>
      <c r="CM58" s="196" t="str" cm="1">
        <f t="array" ref="CM58">IF($B58="","",INDEX(SEAOptionScores_Trans,$B58+MATCH(CM$7,Stages,0)-1,MATCH(CM$6,SEACats,0)))</f>
        <v/>
      </c>
      <c r="CN58" s="196" t="str" cm="1">
        <f t="array" ref="CN58">IF($B58="","",INDEX(SEAOptionScores_Trans,$B58+MATCH(CN$7,Stages,0)-1,MATCH(CM$6,SEACats,0)))</f>
        <v/>
      </c>
      <c r="CO58" s="197" t="str">
        <f t="shared" si="59"/>
        <v/>
      </c>
      <c r="CP58" s="196" t="str" cm="1">
        <f t="array" ref="CP58">IF($B58="","",INDEX(SEAOptionScores_Trans,$B58+MATCH(CP$7,Stages,0)-1,MATCH(CP$6,SEACats,0)))</f>
        <v/>
      </c>
      <c r="CQ58" s="196" t="str" cm="1">
        <f t="array" ref="CQ58">IF($B58="","",INDEX(SEAOptionScores_Trans,$B58+MATCH(CQ$7,Stages,0)-1,MATCH(CP$6,SEACats,0)))</f>
        <v/>
      </c>
      <c r="CR58" s="197" t="str">
        <f t="shared" si="60"/>
        <v/>
      </c>
      <c r="CS58" s="196" t="str" cm="1">
        <f t="array" ref="CS58">IF($B58="","",INDEX(SEAOptionScores_Trans,$B58+MATCH(CS$7,Stages,0)-1,MATCH(CS$6,SEACats,0)))</f>
        <v/>
      </c>
      <c r="CT58" s="196" t="str" cm="1">
        <f t="array" ref="CT58">IF($B58="","",INDEX(SEAOptionScores_Trans,$B58+MATCH(CT$7,Stages,0)-1,MATCH(CS$6,SEACats,0)))</f>
        <v/>
      </c>
      <c r="CU58" s="197" t="str">
        <f t="shared" si="61"/>
        <v/>
      </c>
      <c r="CV58" s="196" t="str" cm="1">
        <f t="array" ref="CV58">IF($B58="","",INDEX(SEAOptionScores_Trans,$B58+MATCH(CV$7,Stages,0)-1,MATCH(CV$6,SEACats,0)))</f>
        <v/>
      </c>
      <c r="CW58" s="196" t="str" cm="1">
        <f t="array" ref="CW58">IF($B58="","",INDEX(SEAOptionScores_Trans,$B58+MATCH(CW$7,Stages,0)-1,MATCH(CV$6,SEACats,0)))</f>
        <v/>
      </c>
      <c r="CX58" s="197" t="str">
        <f t="shared" si="62"/>
        <v/>
      </c>
      <c r="CY58" s="196" t="str" cm="1">
        <f t="array" ref="CY58">IF($B58="","",INDEX(SEAOptionScores_Trans,$B58+MATCH(CY$7,Stages,0)-1,MATCH(CY$6,SEACats,0)))</f>
        <v/>
      </c>
      <c r="CZ58" s="196" t="str" cm="1">
        <f t="array" ref="CZ58">IF($B58="","",INDEX(SEAOptionScores_Trans,$B58+MATCH(CZ$7,Stages,0)-1,MATCH(CY$6,SEACats,0)))</f>
        <v/>
      </c>
      <c r="DA58" s="197" t="str">
        <f t="shared" si="63"/>
        <v/>
      </c>
      <c r="DB58" s="196" t="str" cm="1">
        <f t="array" ref="DB58">IF($B58="","",INDEX(SEAOptionScores_Trans,$B58+MATCH(DB$7,Stages,0)-1,MATCH(DB$6,SEACats,0)))</f>
        <v/>
      </c>
      <c r="DC58" s="196" t="str" cm="1">
        <f t="array" ref="DC58">IF($B58="","",INDEX(SEAOptionScores_Trans,$B58+MATCH(DC$7,Stages,0)-1,MATCH(DB$6,SEACats,0)))</f>
        <v/>
      </c>
      <c r="DD58" s="197" t="str">
        <f t="shared" si="64"/>
        <v/>
      </c>
      <c r="DE58" s="196" t="str" cm="1">
        <f t="array" ref="DE58">IF($B58="","",INDEX(SEAOptionScores_Trans,$B58+MATCH(DE$7,Stages,0)-1,MATCH(DE$6,SEACats,0)))</f>
        <v/>
      </c>
      <c r="DF58" s="196" t="str" cm="1">
        <f t="array" ref="DF58">IF($B58="","",INDEX(SEAOptionScores_Trans,$B58+MATCH(DF$7,Stages,0)-1,MATCH(DE$6,SEACats,0)))</f>
        <v/>
      </c>
      <c r="DG58" s="197" t="str">
        <f t="shared" si="65"/>
        <v/>
      </c>
      <c r="DH58" s="196" t="str" cm="1">
        <f t="array" ref="DH58">IF($B58="","",INDEX(SEAOptionScores_Trans,$B58+MATCH(DH$7,Stages,0)-1,MATCH(DH$6,SEACats,0)))</f>
        <v/>
      </c>
      <c r="DI58" s="196" t="str" cm="1">
        <f t="array" ref="DI58">IF($B58="","",INDEX(SEAOptionScores_Trans,$B58+MATCH(DI$7,Stages,0)-1,MATCH(DH$6,SEACats,0)))</f>
        <v/>
      </c>
      <c r="DJ58" s="197" t="str">
        <f t="shared" si="66"/>
        <v/>
      </c>
      <c r="DK58" s="196" t="str" cm="1">
        <f t="array" ref="DK58">IF($B58="","",INDEX(SEAOptionScores_Trans,$B58+MATCH(DK$7,Stages,0)-1,MATCH(DK$6,SEACats,0)))</f>
        <v/>
      </c>
      <c r="DL58" s="196" t="str" cm="1">
        <f t="array" ref="DL58">IF($B58="","",INDEX(SEAOptionScores_Trans,$B58+MATCH(DL$7,Stages,0)-1,MATCH(DK$6,SEACats,0)))</f>
        <v/>
      </c>
      <c r="DM58" s="197" t="str">
        <f t="shared" si="67"/>
        <v/>
      </c>
      <c r="DN58" s="196" t="str" cm="1">
        <f t="array" ref="DN58">IF($B58="","",INDEX(SEAOptionScores_Trans,$B58+MATCH(DN$7,Stages,0)-1,MATCH(DN$6,SEACats,0)))</f>
        <v/>
      </c>
      <c r="DO58" s="196" t="str" cm="1">
        <f t="array" ref="DO58">IF($B58="","",INDEX(SEAOptionScores_Trans,$B58+MATCH(DO$7,Stages,0)-1,MATCH(DN$6,SEACats,0)))</f>
        <v/>
      </c>
      <c r="DP58" s="197" t="str">
        <f t="shared" si="68"/>
        <v/>
      </c>
      <c r="DQ58" s="196" t="str" cm="1">
        <f t="array" ref="DQ58">IF($B58="","",INDEX(SEAOptionScores_Trans,$B58+MATCH(DQ$7,Stages,0)-1,MATCH(DQ$6,SEACats,0)))</f>
        <v/>
      </c>
      <c r="DR58" s="196" t="str" cm="1">
        <f t="array" ref="DR58">IF($B58="","",INDEX(SEAOptionScores_Trans,$B58+MATCH(DR$7,Stages,0)-1,MATCH(DQ$6,SEACats,0)))</f>
        <v/>
      </c>
      <c r="DS58" s="197" t="str">
        <f t="shared" si="69"/>
        <v/>
      </c>
      <c r="DT58" s="196" t="str" cm="1">
        <f t="array" ref="DT58">IF($B58="","",INDEX(SEAOptionScores_Trans,$B58+MATCH(DT$7,Stages,0)-1,MATCH(DT$6,SEACats,0)))</f>
        <v/>
      </c>
      <c r="DU58" s="196" t="str" cm="1">
        <f t="array" ref="DU58">IF($B58="","",INDEX(SEAOptionScores_Trans,$B58+MATCH(DU$7,Stages,0)-1,MATCH(DT$6,SEACats,0)))</f>
        <v/>
      </c>
      <c r="DV58" s="197" t="str">
        <f t="shared" si="70"/>
        <v/>
      </c>
      <c r="DW58" s="196" t="str" cm="1">
        <f t="array" ref="DW58">IF($B58="","",INDEX(SEAOptionScores_Trans,$B58+MATCH(DW$7,Stages,0)-1,MATCH(DW$6,SEACats,0)))</f>
        <v/>
      </c>
      <c r="DX58" s="196" t="str" cm="1">
        <f t="array" ref="DX58">IF($B58="","",INDEX(SEAOptionScores_Trans,$B58+MATCH(DX$7,Stages,0)-1,MATCH(DW$6,SEACats,0)))</f>
        <v/>
      </c>
      <c r="DY58" s="197" t="str">
        <f t="shared" si="71"/>
        <v/>
      </c>
      <c r="DZ58" s="243"/>
      <c r="EA58" s="250" t="str" cm="1">
        <f t="array" ref="EA58">INDEX(PosEffects_SEA,$A58,MATCH(EA$6,$D$6:$BB$6,0)+2)</f>
        <v/>
      </c>
      <c r="EB58" s="250" t="str" cm="1">
        <f t="array" ref="EB58">INDEX(PosEffects_SEA,$A58,MATCH(EB$6,$D$6:$BB$6,0)+2)</f>
        <v/>
      </c>
      <c r="EC58" s="250" t="str" cm="1">
        <f t="array" ref="EC58">INDEX(PosEffects_SEA,$A58,MATCH(EC$6,$D$6:$BB$6,0)+2)</f>
        <v/>
      </c>
      <c r="ED58" s="250" t="str" cm="1">
        <f t="array" ref="ED58">INDEX(PosEffects_SEA,$A58,MATCH(ED$6,$D$6:$BB$6,0)+2)</f>
        <v/>
      </c>
      <c r="EE58" s="250" t="str" cm="1">
        <f t="array" ref="EE58">INDEX(PosEffects_SEA,$A58,MATCH(EE$6,$D$6:$BB$6,0)+2)</f>
        <v/>
      </c>
      <c r="EF58" s="250" t="str" cm="1">
        <f t="array" ref="EF58">INDEX(PosEffects_SEA,$A58,MATCH(EF$6,$D$6:$BB$6,0)+2)</f>
        <v/>
      </c>
      <c r="EG58" s="250" t="str" cm="1">
        <f t="array" ref="EG58">INDEX(PosEffects_SEA,$A58,MATCH(EG$6,$D$6:$BB$6,0)+2)</f>
        <v/>
      </c>
      <c r="EH58" s="250" t="str" cm="1">
        <f t="array" ref="EH58">INDEX(PosEffects_SEA,$A58,MATCH(EH$6,$D$6:$BB$6,0)+2)</f>
        <v/>
      </c>
      <c r="EI58" s="250" t="str" cm="1">
        <f t="array" ref="EI58">INDEX(PosEffects_SEA,$A58,MATCH(EI$6,$D$6:$BB$6,0)+2)</f>
        <v/>
      </c>
      <c r="EJ58" s="250" t="str" cm="1">
        <f t="array" ref="EJ58">INDEX(PosEffects_SEA,$A58,MATCH(EJ$6,$D$6:$BB$6,0)+2)</f>
        <v/>
      </c>
      <c r="EK58" s="250" t="str" cm="1">
        <f t="array" ref="EK58">INDEX(PosEffects_SEA,$A58,MATCH(EK$6,$D$6:$BB$6,0)+2)</f>
        <v/>
      </c>
      <c r="EL58" s="250" t="str" cm="1">
        <f t="array" ref="EL58">INDEX(PosEffects_SEA,$A58,MATCH(EL$6,$D$6:$BB$6,0)+2)</f>
        <v/>
      </c>
      <c r="EM58" s="250" t="str" cm="1">
        <f t="array" ref="EM58">INDEX(PosEffects_SEA,$A58,MATCH(EM$6,$D$6:$BB$6,0)+2)</f>
        <v/>
      </c>
      <c r="EN58" s="250" t="str" cm="1">
        <f t="array" ref="EN58">INDEX(PosEffects_SEA,$A58,MATCH(EN$6,$D$6:$BB$6,0)+2)</f>
        <v/>
      </c>
      <c r="EO58" s="250" t="str" cm="1">
        <f t="array" ref="EO58">INDEX(PosEffects_SEA,$A58,MATCH(EO$6,$D$6:$BB$6,0)+2)</f>
        <v/>
      </c>
      <c r="EP58" s="250" t="str" cm="1">
        <f t="array" ref="EP58">INDEX(PosEffects_SEA,$A58,MATCH(EP$6,$D$6:$BB$6,0)+2)</f>
        <v/>
      </c>
      <c r="EQ58" s="250" t="str" cm="1">
        <f t="array" ref="EQ58">INDEX(PosEffects_SEA,$A58,MATCH(EQ$6,$D$6:$BB$6,0)+2)</f>
        <v/>
      </c>
      <c r="ER58" s="243"/>
      <c r="ES58" s="194" t="str">
        <f t="shared" si="73"/>
        <v/>
      </c>
      <c r="ET58" s="194" t="str">
        <f t="shared" si="73"/>
        <v/>
      </c>
      <c r="EU58" s="194" t="str">
        <f t="shared" si="73"/>
        <v/>
      </c>
      <c r="EV58" s="194" t="str">
        <f t="shared" si="73"/>
        <v/>
      </c>
    </row>
    <row r="59" spans="1:152" x14ac:dyDescent="0.25">
      <c r="A59" s="242">
        <v>52</v>
      </c>
      <c r="B59" s="271" t="str" cm="1">
        <f t="array" ref="B59">IF(A59&gt;NOptions_SEA,"",4*(A59-1)+1)</f>
        <v/>
      </c>
      <c r="C59" s="249" t="str" cm="1">
        <f t="array" ref="C59">IF($B59="","",INDEX(Options_SEA,$B59))</f>
        <v/>
      </c>
      <c r="D59" s="196" t="str" cm="1">
        <f t="array" ref="D59">IF($B59="","",INDEX(SEAOptionScores_Trans,$B59+MATCH(D$7,Stages,0)-1,MATCH(D$6,SEACats,0))-100)</f>
        <v/>
      </c>
      <c r="E59" s="196" t="str" cm="1">
        <f t="array" ref="E59">IF($B59="","",INDEX(SEAOptionScores_Trans,$B59+MATCH(E$7,Stages,0)-1,MATCH(D$6,SEACats,0))-100)</f>
        <v/>
      </c>
      <c r="F59" s="197" t="str">
        <f t="shared" si="38"/>
        <v/>
      </c>
      <c r="G59" s="196" t="str" cm="1">
        <f t="array" ref="G59">IF($B59="","",INDEX(SEAOptionScores_Trans,$B59+MATCH(G$7,Stages,0)-1,MATCH(G$6,SEACats,0))-100)</f>
        <v/>
      </c>
      <c r="H59" s="196" t="str" cm="1">
        <f t="array" ref="H59">IF($B59="","",INDEX(SEAOptionScores_Trans,$B59+MATCH(H$7,Stages,0)-1,MATCH(G$6,SEACats,0))-100)</f>
        <v/>
      </c>
      <c r="I59" s="197" t="str">
        <f t="shared" si="39"/>
        <v/>
      </c>
      <c r="J59" s="196" t="str" cm="1">
        <f t="array" ref="J59">IF($B59="","",INDEX(SEAOptionScores_Trans,$B59+MATCH(J$7,Stages,0)-1,MATCH(J$6,SEACats,0))-100)</f>
        <v/>
      </c>
      <c r="K59" s="196" t="str" cm="1">
        <f t="array" ref="K59">IF($B59="","",INDEX(SEAOptionScores_Trans,$B59+MATCH(K$7,Stages,0)-1,MATCH(J$6,SEACats,0))-100)</f>
        <v/>
      </c>
      <c r="L59" s="197" t="str">
        <f t="shared" si="40"/>
        <v/>
      </c>
      <c r="M59" s="196" t="str" cm="1">
        <f t="array" ref="M59">IF($B59="","",INDEX(SEAOptionScores_Trans,$B59+MATCH(M$7,Stages,0)-1,MATCH(M$6,SEACats,0))-100)</f>
        <v/>
      </c>
      <c r="N59" s="196" t="str" cm="1">
        <f t="array" ref="N59">IF($B59="","",INDEX(SEAOptionScores_Trans,$B59+MATCH(N$7,Stages,0)-1,MATCH(M$6,SEACats,0))-100)</f>
        <v/>
      </c>
      <c r="O59" s="197" t="str">
        <f t="shared" si="41"/>
        <v/>
      </c>
      <c r="P59" s="196" t="str" cm="1">
        <f t="array" ref="P59">IF($B59="","",INDEX(SEAOptionScores_Trans,$B59+MATCH(P$7,Stages,0)-1,MATCH(P$6,SEACats,0))-100)</f>
        <v/>
      </c>
      <c r="Q59" s="196" t="str" cm="1">
        <f t="array" ref="Q59">IF($B59="","",INDEX(SEAOptionScores_Trans,$B59+MATCH(Q$7,Stages,0)-1,MATCH(P$6,SEACats,0))-100)</f>
        <v/>
      </c>
      <c r="R59" s="197" t="str">
        <f t="shared" si="42"/>
        <v/>
      </c>
      <c r="S59" s="196" t="str" cm="1">
        <f t="array" ref="S59">IF($B59="","",INDEX(SEAOptionScores_Trans,$B59+MATCH(S$7,Stages,0)-1,MATCH(S$6,SEACats,0))-100)</f>
        <v/>
      </c>
      <c r="T59" s="196" t="str" cm="1">
        <f t="array" ref="T59">IF($B59="","",INDEX(SEAOptionScores_Trans,$B59+MATCH(T$7,Stages,0)-1,MATCH(S$6,SEACats,0))-100)</f>
        <v/>
      </c>
      <c r="U59" s="197" t="str">
        <f t="shared" si="43"/>
        <v/>
      </c>
      <c r="V59" s="196" t="str" cm="1">
        <f t="array" ref="V59">IF($B59="","",INDEX(SEAOptionScores_Trans,$B59+MATCH(V$7,Stages,0)-1,MATCH(V$6,SEACats,0))-100)</f>
        <v/>
      </c>
      <c r="W59" s="196" t="str" cm="1">
        <f t="array" ref="W59">IF($B59="","",INDEX(SEAOptionScores_Trans,$B59+MATCH(W$7,Stages,0)-1,MATCH(V$6,SEACats,0))-100)</f>
        <v/>
      </c>
      <c r="X59" s="197" t="str">
        <f t="shared" si="44"/>
        <v/>
      </c>
      <c r="Y59" s="196" t="str" cm="1">
        <f t="array" ref="Y59">IF($B59="","",INDEX(SEAOptionScores_Trans,$B59+MATCH(Y$7,Stages,0)-1,MATCH(Y$6,SEACats,0))-100)</f>
        <v/>
      </c>
      <c r="Z59" s="196" t="str" cm="1">
        <f t="array" ref="Z59">IF($B59="","",INDEX(SEAOptionScores_Trans,$B59+MATCH(Z$7,Stages,0)-1,MATCH(Y$6,SEACats,0))-100)</f>
        <v/>
      </c>
      <c r="AA59" s="197" t="str">
        <f t="shared" si="45"/>
        <v/>
      </c>
      <c r="AB59" s="196" t="str" cm="1">
        <f t="array" ref="AB59">IF($B59="","",INDEX(SEAOptionScores_Trans,$B59+MATCH(AB$7,Stages,0)-1,MATCH(AB$6,SEACats,0))-100)</f>
        <v/>
      </c>
      <c r="AC59" s="196" t="str" cm="1">
        <f t="array" ref="AC59">IF($B59="","",INDEX(SEAOptionScores_Trans,$B59+MATCH(AC$7,Stages,0)-1,MATCH(AB$6,SEACats,0))-100)</f>
        <v/>
      </c>
      <c r="AD59" s="197" t="str">
        <f t="shared" si="46"/>
        <v/>
      </c>
      <c r="AE59" s="196" t="str" cm="1">
        <f t="array" ref="AE59">IF($B59="","",INDEX(SEAOptionScores_Trans,$B59+MATCH(AE$7,Stages,0)-1,MATCH(AE$6,SEACats,0))-100)</f>
        <v/>
      </c>
      <c r="AF59" s="196" t="str" cm="1">
        <f t="array" ref="AF59">IF($B59="","",INDEX(SEAOptionScores_Trans,$B59+MATCH(AF$7,Stages,0)-1,MATCH(AE$6,SEACats,0))-100)</f>
        <v/>
      </c>
      <c r="AG59" s="197" t="str">
        <f t="shared" si="47"/>
        <v/>
      </c>
      <c r="AH59" s="196" t="str" cm="1">
        <f t="array" ref="AH59">IF($B59="","",INDEX(SEAOptionScores_Trans,$B59+MATCH(AH$7,Stages,0)-1,MATCH(AH$6,SEACats,0))-100)</f>
        <v/>
      </c>
      <c r="AI59" s="196" t="str" cm="1">
        <f t="array" ref="AI59">IF($B59="","",INDEX(SEAOptionScores_Trans,$B59+MATCH(AI$7,Stages,0)-1,MATCH(AH$6,SEACats,0))-100)</f>
        <v/>
      </c>
      <c r="AJ59" s="197" t="str">
        <f t="shared" si="48"/>
        <v/>
      </c>
      <c r="AK59" s="196" t="str" cm="1">
        <f t="array" ref="AK59">IF($B59="","",INDEX(SEAOptionScores_Trans,$B59+MATCH(AK$7,Stages,0)-1,MATCH(AK$6,SEACats,0))-100)</f>
        <v/>
      </c>
      <c r="AL59" s="196" t="str" cm="1">
        <f t="array" ref="AL59">IF($B59="","",INDEX(SEAOptionScores_Trans,$B59+MATCH(AL$7,Stages,0)-1,MATCH(AK$6,SEACats,0))-100)</f>
        <v/>
      </c>
      <c r="AM59" s="197" t="str">
        <f t="shared" si="49"/>
        <v/>
      </c>
      <c r="AN59" s="196" t="str" cm="1">
        <f t="array" ref="AN59">IF($B59="","",INDEX(SEAOptionScores_Trans,$B59+MATCH(AN$7,Stages,0)-1,MATCH(AN$6,SEACats,0))-100)</f>
        <v/>
      </c>
      <c r="AO59" s="196" t="str" cm="1">
        <f t="array" ref="AO59">IF($B59="","",INDEX(SEAOptionScores_Trans,$B59+MATCH(AO$7,Stages,0)-1,MATCH(AN$6,SEACats,0))-100)</f>
        <v/>
      </c>
      <c r="AP59" s="197" t="str">
        <f t="shared" si="50"/>
        <v/>
      </c>
      <c r="AQ59" s="196" t="str" cm="1">
        <f t="array" ref="AQ59">IF($B59="","",INDEX(SEAOptionScores_Trans,$B59+MATCH(AQ$7,Stages,0)-1,MATCH(AQ$6,SEACats,0))-100)</f>
        <v/>
      </c>
      <c r="AR59" s="196" t="str" cm="1">
        <f t="array" ref="AR59">IF($B59="","",INDEX(SEAOptionScores_Trans,$B59+MATCH(AR$7,Stages,0)-1,MATCH(AQ$6,SEACats,0))-100)</f>
        <v/>
      </c>
      <c r="AS59" s="197" t="str">
        <f t="shared" si="51"/>
        <v/>
      </c>
      <c r="AT59" s="196" t="str" cm="1">
        <f t="array" ref="AT59">IF($B59="","",INDEX(SEAOptionScores_Trans,$B59+MATCH(AT$7,Stages,0)-1,MATCH(AT$6,SEACats,0))-100)</f>
        <v/>
      </c>
      <c r="AU59" s="196" t="str" cm="1">
        <f t="array" ref="AU59">IF($B59="","",INDEX(SEAOptionScores_Trans,$B59+MATCH(AU$7,Stages,0)-1,MATCH(AT$6,SEACats,0))-100)</f>
        <v/>
      </c>
      <c r="AV59" s="197" t="str">
        <f t="shared" si="52"/>
        <v/>
      </c>
      <c r="AW59" s="196" t="str" cm="1">
        <f t="array" ref="AW59">IF($B59="","",INDEX(SEAOptionScores_Trans,$B59+MATCH(AW$7,Stages,0)-1,MATCH(AW$6,SEACats,0))-100)</f>
        <v/>
      </c>
      <c r="AX59" s="196" t="str" cm="1">
        <f t="array" ref="AX59">IF($B59="","",INDEX(SEAOptionScores_Trans,$B59+MATCH(AX$7,Stages,0)-1,MATCH(AW$6,SEACats,0))-100)</f>
        <v/>
      </c>
      <c r="AY59" s="197" t="str">
        <f t="shared" si="53"/>
        <v/>
      </c>
      <c r="AZ59" s="196" t="str" cm="1">
        <f t="array" ref="AZ59">IF($B59="","",INDEX(SEAOptionScores_Trans,$B59+MATCH(AZ$7,Stages,0)-1,MATCH(AZ$6,SEACats,0))-100)</f>
        <v/>
      </c>
      <c r="BA59" s="196" t="str" cm="1">
        <f t="array" ref="BA59">IF($B59="","",INDEX(SEAOptionScores_Trans,$B59+MATCH(BA$7,Stages,0)-1,MATCH(AZ$6,SEACats,0))-100)</f>
        <v/>
      </c>
      <c r="BB59" s="197" t="str">
        <f t="shared" si="54"/>
        <v/>
      </c>
      <c r="BC59" s="243"/>
      <c r="BD59" s="250" t="str" cm="1">
        <f t="array" ref="BD59">INDEX(NegEffects_SEA,$A59,MATCH(BD$6,$D$6:$BB$6,0)+2)</f>
        <v/>
      </c>
      <c r="BE59" s="250" t="str" cm="1">
        <f t="array" ref="BE59">INDEX(NegEffects_SEA,$A59,MATCH(BE$6,$D$6:$BB$6,0)+2)</f>
        <v/>
      </c>
      <c r="BF59" s="250" t="str" cm="1">
        <f t="array" ref="BF59">INDEX(NegEffects_SEA,$A59,MATCH(BF$6,$D$6:$BB$6,0)+2)</f>
        <v/>
      </c>
      <c r="BG59" s="250" t="str" cm="1">
        <f t="array" ref="BG59">INDEX(NegEffects_SEA,$A59,MATCH(BG$6,$D$6:$BB$6,0)+2)</f>
        <v/>
      </c>
      <c r="BH59" s="250" t="str" cm="1">
        <f t="array" ref="BH59">INDEX(NegEffects_SEA,$A59,MATCH(BH$6,$D$6:$BB$6,0)+2)</f>
        <v/>
      </c>
      <c r="BI59" s="250" t="str" cm="1">
        <f t="array" ref="BI59">INDEX(NegEffects_SEA,$A59,MATCH(BI$6,$D$6:$BB$6,0)+2)</f>
        <v/>
      </c>
      <c r="BJ59" s="250" t="str" cm="1">
        <f t="array" ref="BJ59">INDEX(NegEffects_SEA,$A59,MATCH(BJ$6,$D$6:$BB$6,0)+2)</f>
        <v/>
      </c>
      <c r="BK59" s="250" t="str" cm="1">
        <f t="array" ref="BK59">INDEX(NegEffects_SEA,$A59,MATCH(BK$6,$D$6:$BB$6,0)+2)</f>
        <v/>
      </c>
      <c r="BL59" s="250" t="str" cm="1">
        <f t="array" ref="BL59">INDEX(NegEffects_SEA,$A59,MATCH(BL$6,$D$6:$BB$6,0)+2)</f>
        <v/>
      </c>
      <c r="BM59" s="250" t="str" cm="1">
        <f t="array" ref="BM59">INDEX(NegEffects_SEA,$A59,MATCH(BM$6,$D$6:$BB$6,0)+2)</f>
        <v/>
      </c>
      <c r="BN59" s="250" t="str" cm="1">
        <f t="array" ref="BN59">INDEX(NegEffects_SEA,$A59,MATCH(BN$6,$D$6:$BB$6,0)+2)</f>
        <v/>
      </c>
      <c r="BO59" s="250" t="str" cm="1">
        <f t="array" ref="BO59">INDEX(NegEffects_SEA,$A59,MATCH(BO$6,$D$6:$BB$6,0)+2)</f>
        <v/>
      </c>
      <c r="BP59" s="250" t="str" cm="1">
        <f t="array" ref="BP59">INDEX(NegEffects_SEA,$A59,MATCH(BP$6,$D$6:$BB$6,0)+2)</f>
        <v/>
      </c>
      <c r="BQ59" s="250" t="str" cm="1">
        <f t="array" ref="BQ59">INDEX(NegEffects_SEA,$A59,MATCH(BQ$6,$D$6:$BB$6,0)+2)</f>
        <v/>
      </c>
      <c r="BR59" s="250" t="str" cm="1">
        <f t="array" ref="BR59">INDEX(NegEffects_SEA,$A59,MATCH(BR$6,$D$6:$BB$6,0)+2)</f>
        <v/>
      </c>
      <c r="BS59" s="250" t="str" cm="1">
        <f t="array" ref="BS59">INDEX(NegEffects_SEA,$A59,MATCH(BS$6,$D$6:$BB$6,0)+2)</f>
        <v/>
      </c>
      <c r="BT59" s="250" t="str" cm="1">
        <f t="array" ref="BT59">INDEX(NegEffects_SEA,$A59,MATCH(BT$6,$D$6:$BB$6,0)+2)</f>
        <v/>
      </c>
      <c r="BU59" s="243"/>
      <c r="BV59" s="194" t="str">
        <f t="shared" si="72"/>
        <v/>
      </c>
      <c r="BW59" s="194" t="str">
        <f t="shared" si="72"/>
        <v/>
      </c>
      <c r="BX59" s="194" t="str">
        <f t="shared" si="72"/>
        <v/>
      </c>
      <c r="BY59" s="194" t="str">
        <f t="shared" si="72"/>
        <v/>
      </c>
      <c r="BZ59" s="243"/>
      <c r="CA59" s="196" t="str" cm="1">
        <f t="array" ref="CA59">IF($B59="","",INDEX(SEAOptionScores_Trans,$B59+MATCH(CA$7,Stages,0)-1,MATCH(CA$6,SEACats,0)))</f>
        <v/>
      </c>
      <c r="CB59" s="196" t="str" cm="1">
        <f t="array" ref="CB59">IF($B59="","",INDEX(SEAOptionScores_Trans,$B59+MATCH(CB$7,Stages,0)-1,MATCH(CA$6,SEACats,0)))</f>
        <v/>
      </c>
      <c r="CC59" s="197" t="str">
        <f t="shared" si="55"/>
        <v/>
      </c>
      <c r="CD59" s="196" t="str" cm="1">
        <f t="array" ref="CD59">IF($B59="","",INDEX(SEAOptionScores_Trans,$B59+MATCH(CD$7,Stages,0)-1,MATCH(CD$6,SEACats,0)))</f>
        <v/>
      </c>
      <c r="CE59" s="196" t="str" cm="1">
        <f t="array" ref="CE59">IF($B59="","",INDEX(SEAOptionScores_Trans,$B59+MATCH(CE$7,Stages,0)-1,MATCH(CD$6,SEACats,0)))</f>
        <v/>
      </c>
      <c r="CF59" s="197" t="str">
        <f t="shared" si="56"/>
        <v/>
      </c>
      <c r="CG59" s="196" t="str" cm="1">
        <f t="array" ref="CG59">IF($B59="","",INDEX(SEAOptionScores_Trans,$B59+MATCH(CG$7,Stages,0)-1,MATCH(CG$6,SEACats,0)))</f>
        <v/>
      </c>
      <c r="CH59" s="196" t="str" cm="1">
        <f t="array" ref="CH59">IF($B59="","",INDEX(SEAOptionScores_Trans,$B59+MATCH(CH$7,Stages,0)-1,MATCH(CG$6,SEACats,0)))</f>
        <v/>
      </c>
      <c r="CI59" s="197" t="str">
        <f t="shared" si="57"/>
        <v/>
      </c>
      <c r="CJ59" s="196" t="str" cm="1">
        <f t="array" ref="CJ59">IF($B59="","",INDEX(SEAOptionScores_Trans,$B59+MATCH(CJ$7,Stages,0)-1,MATCH(CJ$6,SEACats,0)))</f>
        <v/>
      </c>
      <c r="CK59" s="196" t="str" cm="1">
        <f t="array" ref="CK59">IF($B59="","",INDEX(SEAOptionScores_Trans,$B59+MATCH(CK$7,Stages,0)-1,MATCH(CJ$6,SEACats,0)))</f>
        <v/>
      </c>
      <c r="CL59" s="197" t="str">
        <f t="shared" si="58"/>
        <v/>
      </c>
      <c r="CM59" s="196" t="str" cm="1">
        <f t="array" ref="CM59">IF($B59="","",INDEX(SEAOptionScores_Trans,$B59+MATCH(CM$7,Stages,0)-1,MATCH(CM$6,SEACats,0)))</f>
        <v/>
      </c>
      <c r="CN59" s="196" t="str" cm="1">
        <f t="array" ref="CN59">IF($B59="","",INDEX(SEAOptionScores_Trans,$B59+MATCH(CN$7,Stages,0)-1,MATCH(CM$6,SEACats,0)))</f>
        <v/>
      </c>
      <c r="CO59" s="197" t="str">
        <f t="shared" si="59"/>
        <v/>
      </c>
      <c r="CP59" s="196" t="str" cm="1">
        <f t="array" ref="CP59">IF($B59="","",INDEX(SEAOptionScores_Trans,$B59+MATCH(CP$7,Stages,0)-1,MATCH(CP$6,SEACats,0)))</f>
        <v/>
      </c>
      <c r="CQ59" s="196" t="str" cm="1">
        <f t="array" ref="CQ59">IF($B59="","",INDEX(SEAOptionScores_Trans,$B59+MATCH(CQ$7,Stages,0)-1,MATCH(CP$6,SEACats,0)))</f>
        <v/>
      </c>
      <c r="CR59" s="197" t="str">
        <f t="shared" si="60"/>
        <v/>
      </c>
      <c r="CS59" s="196" t="str" cm="1">
        <f t="array" ref="CS59">IF($B59="","",INDEX(SEAOptionScores_Trans,$B59+MATCH(CS$7,Stages,0)-1,MATCH(CS$6,SEACats,0)))</f>
        <v/>
      </c>
      <c r="CT59" s="196" t="str" cm="1">
        <f t="array" ref="CT59">IF($B59="","",INDEX(SEAOptionScores_Trans,$B59+MATCH(CT$7,Stages,0)-1,MATCH(CS$6,SEACats,0)))</f>
        <v/>
      </c>
      <c r="CU59" s="197" t="str">
        <f t="shared" si="61"/>
        <v/>
      </c>
      <c r="CV59" s="196" t="str" cm="1">
        <f t="array" ref="CV59">IF($B59="","",INDEX(SEAOptionScores_Trans,$B59+MATCH(CV$7,Stages,0)-1,MATCH(CV$6,SEACats,0)))</f>
        <v/>
      </c>
      <c r="CW59" s="196" t="str" cm="1">
        <f t="array" ref="CW59">IF($B59="","",INDEX(SEAOptionScores_Trans,$B59+MATCH(CW$7,Stages,0)-1,MATCH(CV$6,SEACats,0)))</f>
        <v/>
      </c>
      <c r="CX59" s="197" t="str">
        <f t="shared" si="62"/>
        <v/>
      </c>
      <c r="CY59" s="196" t="str" cm="1">
        <f t="array" ref="CY59">IF($B59="","",INDEX(SEAOptionScores_Trans,$B59+MATCH(CY$7,Stages,0)-1,MATCH(CY$6,SEACats,0)))</f>
        <v/>
      </c>
      <c r="CZ59" s="196" t="str" cm="1">
        <f t="array" ref="CZ59">IF($B59="","",INDEX(SEAOptionScores_Trans,$B59+MATCH(CZ$7,Stages,0)-1,MATCH(CY$6,SEACats,0)))</f>
        <v/>
      </c>
      <c r="DA59" s="197" t="str">
        <f t="shared" si="63"/>
        <v/>
      </c>
      <c r="DB59" s="196" t="str" cm="1">
        <f t="array" ref="DB59">IF($B59="","",INDEX(SEAOptionScores_Trans,$B59+MATCH(DB$7,Stages,0)-1,MATCH(DB$6,SEACats,0)))</f>
        <v/>
      </c>
      <c r="DC59" s="196" t="str" cm="1">
        <f t="array" ref="DC59">IF($B59="","",INDEX(SEAOptionScores_Trans,$B59+MATCH(DC$7,Stages,0)-1,MATCH(DB$6,SEACats,0)))</f>
        <v/>
      </c>
      <c r="DD59" s="197" t="str">
        <f t="shared" si="64"/>
        <v/>
      </c>
      <c r="DE59" s="196" t="str" cm="1">
        <f t="array" ref="DE59">IF($B59="","",INDEX(SEAOptionScores_Trans,$B59+MATCH(DE$7,Stages,0)-1,MATCH(DE$6,SEACats,0)))</f>
        <v/>
      </c>
      <c r="DF59" s="196" t="str" cm="1">
        <f t="array" ref="DF59">IF($B59="","",INDEX(SEAOptionScores_Trans,$B59+MATCH(DF$7,Stages,0)-1,MATCH(DE$6,SEACats,0)))</f>
        <v/>
      </c>
      <c r="DG59" s="197" t="str">
        <f t="shared" si="65"/>
        <v/>
      </c>
      <c r="DH59" s="196" t="str" cm="1">
        <f t="array" ref="DH59">IF($B59="","",INDEX(SEAOptionScores_Trans,$B59+MATCH(DH$7,Stages,0)-1,MATCH(DH$6,SEACats,0)))</f>
        <v/>
      </c>
      <c r="DI59" s="196" t="str" cm="1">
        <f t="array" ref="DI59">IF($B59="","",INDEX(SEAOptionScores_Trans,$B59+MATCH(DI$7,Stages,0)-1,MATCH(DH$6,SEACats,0)))</f>
        <v/>
      </c>
      <c r="DJ59" s="197" t="str">
        <f t="shared" si="66"/>
        <v/>
      </c>
      <c r="DK59" s="196" t="str" cm="1">
        <f t="array" ref="DK59">IF($B59="","",INDEX(SEAOptionScores_Trans,$B59+MATCH(DK$7,Stages,0)-1,MATCH(DK$6,SEACats,0)))</f>
        <v/>
      </c>
      <c r="DL59" s="196" t="str" cm="1">
        <f t="array" ref="DL59">IF($B59="","",INDEX(SEAOptionScores_Trans,$B59+MATCH(DL$7,Stages,0)-1,MATCH(DK$6,SEACats,0)))</f>
        <v/>
      </c>
      <c r="DM59" s="197" t="str">
        <f t="shared" si="67"/>
        <v/>
      </c>
      <c r="DN59" s="196" t="str" cm="1">
        <f t="array" ref="DN59">IF($B59="","",INDEX(SEAOptionScores_Trans,$B59+MATCH(DN$7,Stages,0)-1,MATCH(DN$6,SEACats,0)))</f>
        <v/>
      </c>
      <c r="DO59" s="196" t="str" cm="1">
        <f t="array" ref="DO59">IF($B59="","",INDEX(SEAOptionScores_Trans,$B59+MATCH(DO$7,Stages,0)-1,MATCH(DN$6,SEACats,0)))</f>
        <v/>
      </c>
      <c r="DP59" s="197" t="str">
        <f t="shared" si="68"/>
        <v/>
      </c>
      <c r="DQ59" s="196" t="str" cm="1">
        <f t="array" ref="DQ59">IF($B59="","",INDEX(SEAOptionScores_Trans,$B59+MATCH(DQ$7,Stages,0)-1,MATCH(DQ$6,SEACats,0)))</f>
        <v/>
      </c>
      <c r="DR59" s="196" t="str" cm="1">
        <f t="array" ref="DR59">IF($B59="","",INDEX(SEAOptionScores_Trans,$B59+MATCH(DR$7,Stages,0)-1,MATCH(DQ$6,SEACats,0)))</f>
        <v/>
      </c>
      <c r="DS59" s="197" t="str">
        <f t="shared" si="69"/>
        <v/>
      </c>
      <c r="DT59" s="196" t="str" cm="1">
        <f t="array" ref="DT59">IF($B59="","",INDEX(SEAOptionScores_Trans,$B59+MATCH(DT$7,Stages,0)-1,MATCH(DT$6,SEACats,0)))</f>
        <v/>
      </c>
      <c r="DU59" s="196" t="str" cm="1">
        <f t="array" ref="DU59">IF($B59="","",INDEX(SEAOptionScores_Trans,$B59+MATCH(DU$7,Stages,0)-1,MATCH(DT$6,SEACats,0)))</f>
        <v/>
      </c>
      <c r="DV59" s="197" t="str">
        <f t="shared" si="70"/>
        <v/>
      </c>
      <c r="DW59" s="196" t="str" cm="1">
        <f t="array" ref="DW59">IF($B59="","",INDEX(SEAOptionScores_Trans,$B59+MATCH(DW$7,Stages,0)-1,MATCH(DW$6,SEACats,0)))</f>
        <v/>
      </c>
      <c r="DX59" s="196" t="str" cm="1">
        <f t="array" ref="DX59">IF($B59="","",INDEX(SEAOptionScores_Trans,$B59+MATCH(DX$7,Stages,0)-1,MATCH(DW$6,SEACats,0)))</f>
        <v/>
      </c>
      <c r="DY59" s="197" t="str">
        <f t="shared" si="71"/>
        <v/>
      </c>
      <c r="DZ59" s="243"/>
      <c r="EA59" s="250" t="str" cm="1">
        <f t="array" ref="EA59">INDEX(PosEffects_SEA,$A59,MATCH(EA$6,$D$6:$BB$6,0)+2)</f>
        <v/>
      </c>
      <c r="EB59" s="250" t="str" cm="1">
        <f t="array" ref="EB59">INDEX(PosEffects_SEA,$A59,MATCH(EB$6,$D$6:$BB$6,0)+2)</f>
        <v/>
      </c>
      <c r="EC59" s="250" t="str" cm="1">
        <f t="array" ref="EC59">INDEX(PosEffects_SEA,$A59,MATCH(EC$6,$D$6:$BB$6,0)+2)</f>
        <v/>
      </c>
      <c r="ED59" s="250" t="str" cm="1">
        <f t="array" ref="ED59">INDEX(PosEffects_SEA,$A59,MATCH(ED$6,$D$6:$BB$6,0)+2)</f>
        <v/>
      </c>
      <c r="EE59" s="250" t="str" cm="1">
        <f t="array" ref="EE59">INDEX(PosEffects_SEA,$A59,MATCH(EE$6,$D$6:$BB$6,0)+2)</f>
        <v/>
      </c>
      <c r="EF59" s="250" t="str" cm="1">
        <f t="array" ref="EF59">INDEX(PosEffects_SEA,$A59,MATCH(EF$6,$D$6:$BB$6,0)+2)</f>
        <v/>
      </c>
      <c r="EG59" s="250" t="str" cm="1">
        <f t="array" ref="EG59">INDEX(PosEffects_SEA,$A59,MATCH(EG$6,$D$6:$BB$6,0)+2)</f>
        <v/>
      </c>
      <c r="EH59" s="250" t="str" cm="1">
        <f t="array" ref="EH59">INDEX(PosEffects_SEA,$A59,MATCH(EH$6,$D$6:$BB$6,0)+2)</f>
        <v/>
      </c>
      <c r="EI59" s="250" t="str" cm="1">
        <f t="array" ref="EI59">INDEX(PosEffects_SEA,$A59,MATCH(EI$6,$D$6:$BB$6,0)+2)</f>
        <v/>
      </c>
      <c r="EJ59" s="250" t="str" cm="1">
        <f t="array" ref="EJ59">INDEX(PosEffects_SEA,$A59,MATCH(EJ$6,$D$6:$BB$6,0)+2)</f>
        <v/>
      </c>
      <c r="EK59" s="250" t="str" cm="1">
        <f t="array" ref="EK59">INDEX(PosEffects_SEA,$A59,MATCH(EK$6,$D$6:$BB$6,0)+2)</f>
        <v/>
      </c>
      <c r="EL59" s="250" t="str" cm="1">
        <f t="array" ref="EL59">INDEX(PosEffects_SEA,$A59,MATCH(EL$6,$D$6:$BB$6,0)+2)</f>
        <v/>
      </c>
      <c r="EM59" s="250" t="str" cm="1">
        <f t="array" ref="EM59">INDEX(PosEffects_SEA,$A59,MATCH(EM$6,$D$6:$BB$6,0)+2)</f>
        <v/>
      </c>
      <c r="EN59" s="250" t="str" cm="1">
        <f t="array" ref="EN59">INDEX(PosEffects_SEA,$A59,MATCH(EN$6,$D$6:$BB$6,0)+2)</f>
        <v/>
      </c>
      <c r="EO59" s="250" t="str" cm="1">
        <f t="array" ref="EO59">INDEX(PosEffects_SEA,$A59,MATCH(EO$6,$D$6:$BB$6,0)+2)</f>
        <v/>
      </c>
      <c r="EP59" s="250" t="str" cm="1">
        <f t="array" ref="EP59">INDEX(PosEffects_SEA,$A59,MATCH(EP$6,$D$6:$BB$6,0)+2)</f>
        <v/>
      </c>
      <c r="EQ59" s="250" t="str" cm="1">
        <f t="array" ref="EQ59">INDEX(PosEffects_SEA,$A59,MATCH(EQ$6,$D$6:$BB$6,0)+2)</f>
        <v/>
      </c>
      <c r="ER59" s="243"/>
      <c r="ES59" s="194" t="str">
        <f t="shared" si="73"/>
        <v/>
      </c>
      <c r="ET59" s="194" t="str">
        <f t="shared" si="73"/>
        <v/>
      </c>
      <c r="EU59" s="194" t="str">
        <f t="shared" si="73"/>
        <v/>
      </c>
      <c r="EV59" s="194" t="str">
        <f t="shared" si="73"/>
        <v/>
      </c>
    </row>
    <row r="60" spans="1:152" x14ac:dyDescent="0.25">
      <c r="A60" s="242">
        <v>53</v>
      </c>
      <c r="B60" s="271" t="str" cm="1">
        <f t="array" ref="B60">IF(A60&gt;NOptions_SEA,"",4*(A60-1)+1)</f>
        <v/>
      </c>
      <c r="C60" s="249" t="str" cm="1">
        <f t="array" ref="C60">IF($B60="","",INDEX(Options_SEA,$B60))</f>
        <v/>
      </c>
      <c r="D60" s="196" t="str" cm="1">
        <f t="array" ref="D60">IF($B60="","",INDEX(SEAOptionScores_Trans,$B60+MATCH(D$7,Stages,0)-1,MATCH(D$6,SEACats,0))-100)</f>
        <v/>
      </c>
      <c r="E60" s="196" t="str" cm="1">
        <f t="array" ref="E60">IF($B60="","",INDEX(SEAOptionScores_Trans,$B60+MATCH(E$7,Stages,0)-1,MATCH(D$6,SEACats,0))-100)</f>
        <v/>
      </c>
      <c r="F60" s="197" t="str">
        <f t="shared" si="38"/>
        <v/>
      </c>
      <c r="G60" s="196" t="str" cm="1">
        <f t="array" ref="G60">IF($B60="","",INDEX(SEAOptionScores_Trans,$B60+MATCH(G$7,Stages,0)-1,MATCH(G$6,SEACats,0))-100)</f>
        <v/>
      </c>
      <c r="H60" s="196" t="str" cm="1">
        <f t="array" ref="H60">IF($B60="","",INDEX(SEAOptionScores_Trans,$B60+MATCH(H$7,Stages,0)-1,MATCH(G$6,SEACats,0))-100)</f>
        <v/>
      </c>
      <c r="I60" s="197" t="str">
        <f t="shared" si="39"/>
        <v/>
      </c>
      <c r="J60" s="196" t="str" cm="1">
        <f t="array" ref="J60">IF($B60="","",INDEX(SEAOptionScores_Trans,$B60+MATCH(J$7,Stages,0)-1,MATCH(J$6,SEACats,0))-100)</f>
        <v/>
      </c>
      <c r="K60" s="196" t="str" cm="1">
        <f t="array" ref="K60">IF($B60="","",INDEX(SEAOptionScores_Trans,$B60+MATCH(K$7,Stages,0)-1,MATCH(J$6,SEACats,0))-100)</f>
        <v/>
      </c>
      <c r="L60" s="197" t="str">
        <f t="shared" si="40"/>
        <v/>
      </c>
      <c r="M60" s="196" t="str" cm="1">
        <f t="array" ref="M60">IF($B60="","",INDEX(SEAOptionScores_Trans,$B60+MATCH(M$7,Stages,0)-1,MATCH(M$6,SEACats,0))-100)</f>
        <v/>
      </c>
      <c r="N60" s="196" t="str" cm="1">
        <f t="array" ref="N60">IF($B60="","",INDEX(SEAOptionScores_Trans,$B60+MATCH(N$7,Stages,0)-1,MATCH(M$6,SEACats,0))-100)</f>
        <v/>
      </c>
      <c r="O60" s="197" t="str">
        <f t="shared" si="41"/>
        <v/>
      </c>
      <c r="P60" s="196" t="str" cm="1">
        <f t="array" ref="P60">IF($B60="","",INDEX(SEAOptionScores_Trans,$B60+MATCH(P$7,Stages,0)-1,MATCH(P$6,SEACats,0))-100)</f>
        <v/>
      </c>
      <c r="Q60" s="196" t="str" cm="1">
        <f t="array" ref="Q60">IF($B60="","",INDEX(SEAOptionScores_Trans,$B60+MATCH(Q$7,Stages,0)-1,MATCH(P$6,SEACats,0))-100)</f>
        <v/>
      </c>
      <c r="R60" s="197" t="str">
        <f t="shared" si="42"/>
        <v/>
      </c>
      <c r="S60" s="196" t="str" cm="1">
        <f t="array" ref="S60">IF($B60="","",INDEX(SEAOptionScores_Trans,$B60+MATCH(S$7,Stages,0)-1,MATCH(S$6,SEACats,0))-100)</f>
        <v/>
      </c>
      <c r="T60" s="196" t="str" cm="1">
        <f t="array" ref="T60">IF($B60="","",INDEX(SEAOptionScores_Trans,$B60+MATCH(T$7,Stages,0)-1,MATCH(S$6,SEACats,0))-100)</f>
        <v/>
      </c>
      <c r="U60" s="197" t="str">
        <f t="shared" si="43"/>
        <v/>
      </c>
      <c r="V60" s="196" t="str" cm="1">
        <f t="array" ref="V60">IF($B60="","",INDEX(SEAOptionScores_Trans,$B60+MATCH(V$7,Stages,0)-1,MATCH(V$6,SEACats,0))-100)</f>
        <v/>
      </c>
      <c r="W60" s="196" t="str" cm="1">
        <f t="array" ref="W60">IF($B60="","",INDEX(SEAOptionScores_Trans,$B60+MATCH(W$7,Stages,0)-1,MATCH(V$6,SEACats,0))-100)</f>
        <v/>
      </c>
      <c r="X60" s="197" t="str">
        <f t="shared" si="44"/>
        <v/>
      </c>
      <c r="Y60" s="196" t="str" cm="1">
        <f t="array" ref="Y60">IF($B60="","",INDEX(SEAOptionScores_Trans,$B60+MATCH(Y$7,Stages,0)-1,MATCH(Y$6,SEACats,0))-100)</f>
        <v/>
      </c>
      <c r="Z60" s="196" t="str" cm="1">
        <f t="array" ref="Z60">IF($B60="","",INDEX(SEAOptionScores_Trans,$B60+MATCH(Z$7,Stages,0)-1,MATCH(Y$6,SEACats,0))-100)</f>
        <v/>
      </c>
      <c r="AA60" s="197" t="str">
        <f t="shared" si="45"/>
        <v/>
      </c>
      <c r="AB60" s="196" t="str" cm="1">
        <f t="array" ref="AB60">IF($B60="","",INDEX(SEAOptionScores_Trans,$B60+MATCH(AB$7,Stages,0)-1,MATCH(AB$6,SEACats,0))-100)</f>
        <v/>
      </c>
      <c r="AC60" s="196" t="str" cm="1">
        <f t="array" ref="AC60">IF($B60="","",INDEX(SEAOptionScores_Trans,$B60+MATCH(AC$7,Stages,0)-1,MATCH(AB$6,SEACats,0))-100)</f>
        <v/>
      </c>
      <c r="AD60" s="197" t="str">
        <f t="shared" si="46"/>
        <v/>
      </c>
      <c r="AE60" s="196" t="str" cm="1">
        <f t="array" ref="AE60">IF($B60="","",INDEX(SEAOptionScores_Trans,$B60+MATCH(AE$7,Stages,0)-1,MATCH(AE$6,SEACats,0))-100)</f>
        <v/>
      </c>
      <c r="AF60" s="196" t="str" cm="1">
        <f t="array" ref="AF60">IF($B60="","",INDEX(SEAOptionScores_Trans,$B60+MATCH(AF$7,Stages,0)-1,MATCH(AE$6,SEACats,0))-100)</f>
        <v/>
      </c>
      <c r="AG60" s="197" t="str">
        <f t="shared" si="47"/>
        <v/>
      </c>
      <c r="AH60" s="196" t="str" cm="1">
        <f t="array" ref="AH60">IF($B60="","",INDEX(SEAOptionScores_Trans,$B60+MATCH(AH$7,Stages,0)-1,MATCH(AH$6,SEACats,0))-100)</f>
        <v/>
      </c>
      <c r="AI60" s="196" t="str" cm="1">
        <f t="array" ref="AI60">IF($B60="","",INDEX(SEAOptionScores_Trans,$B60+MATCH(AI$7,Stages,0)-1,MATCH(AH$6,SEACats,0))-100)</f>
        <v/>
      </c>
      <c r="AJ60" s="197" t="str">
        <f t="shared" si="48"/>
        <v/>
      </c>
      <c r="AK60" s="196" t="str" cm="1">
        <f t="array" ref="AK60">IF($B60="","",INDEX(SEAOptionScores_Trans,$B60+MATCH(AK$7,Stages,0)-1,MATCH(AK$6,SEACats,0))-100)</f>
        <v/>
      </c>
      <c r="AL60" s="196" t="str" cm="1">
        <f t="array" ref="AL60">IF($B60="","",INDEX(SEAOptionScores_Trans,$B60+MATCH(AL$7,Stages,0)-1,MATCH(AK$6,SEACats,0))-100)</f>
        <v/>
      </c>
      <c r="AM60" s="197" t="str">
        <f t="shared" si="49"/>
        <v/>
      </c>
      <c r="AN60" s="196" t="str" cm="1">
        <f t="array" ref="AN60">IF($B60="","",INDEX(SEAOptionScores_Trans,$B60+MATCH(AN$7,Stages,0)-1,MATCH(AN$6,SEACats,0))-100)</f>
        <v/>
      </c>
      <c r="AO60" s="196" t="str" cm="1">
        <f t="array" ref="AO60">IF($B60="","",INDEX(SEAOptionScores_Trans,$B60+MATCH(AO$7,Stages,0)-1,MATCH(AN$6,SEACats,0))-100)</f>
        <v/>
      </c>
      <c r="AP60" s="197" t="str">
        <f t="shared" si="50"/>
        <v/>
      </c>
      <c r="AQ60" s="196" t="str" cm="1">
        <f t="array" ref="AQ60">IF($B60="","",INDEX(SEAOptionScores_Trans,$B60+MATCH(AQ$7,Stages,0)-1,MATCH(AQ$6,SEACats,0))-100)</f>
        <v/>
      </c>
      <c r="AR60" s="196" t="str" cm="1">
        <f t="array" ref="AR60">IF($B60="","",INDEX(SEAOptionScores_Trans,$B60+MATCH(AR$7,Stages,0)-1,MATCH(AQ$6,SEACats,0))-100)</f>
        <v/>
      </c>
      <c r="AS60" s="197" t="str">
        <f t="shared" si="51"/>
        <v/>
      </c>
      <c r="AT60" s="196" t="str" cm="1">
        <f t="array" ref="AT60">IF($B60="","",INDEX(SEAOptionScores_Trans,$B60+MATCH(AT$7,Stages,0)-1,MATCH(AT$6,SEACats,0))-100)</f>
        <v/>
      </c>
      <c r="AU60" s="196" t="str" cm="1">
        <f t="array" ref="AU60">IF($B60="","",INDEX(SEAOptionScores_Trans,$B60+MATCH(AU$7,Stages,0)-1,MATCH(AT$6,SEACats,0))-100)</f>
        <v/>
      </c>
      <c r="AV60" s="197" t="str">
        <f t="shared" si="52"/>
        <v/>
      </c>
      <c r="AW60" s="196" t="str" cm="1">
        <f t="array" ref="AW60">IF($B60="","",INDEX(SEAOptionScores_Trans,$B60+MATCH(AW$7,Stages,0)-1,MATCH(AW$6,SEACats,0))-100)</f>
        <v/>
      </c>
      <c r="AX60" s="196" t="str" cm="1">
        <f t="array" ref="AX60">IF($B60="","",INDEX(SEAOptionScores_Trans,$B60+MATCH(AX$7,Stages,0)-1,MATCH(AW$6,SEACats,0))-100)</f>
        <v/>
      </c>
      <c r="AY60" s="197" t="str">
        <f t="shared" si="53"/>
        <v/>
      </c>
      <c r="AZ60" s="196" t="str" cm="1">
        <f t="array" ref="AZ60">IF($B60="","",INDEX(SEAOptionScores_Trans,$B60+MATCH(AZ$7,Stages,0)-1,MATCH(AZ$6,SEACats,0))-100)</f>
        <v/>
      </c>
      <c r="BA60" s="196" t="str" cm="1">
        <f t="array" ref="BA60">IF($B60="","",INDEX(SEAOptionScores_Trans,$B60+MATCH(BA$7,Stages,0)-1,MATCH(AZ$6,SEACats,0))-100)</f>
        <v/>
      </c>
      <c r="BB60" s="197" t="str">
        <f t="shared" si="54"/>
        <v/>
      </c>
      <c r="BC60" s="243"/>
      <c r="BD60" s="250" t="str" cm="1">
        <f t="array" ref="BD60">INDEX(NegEffects_SEA,$A60,MATCH(BD$6,$D$6:$BB$6,0)+2)</f>
        <v/>
      </c>
      <c r="BE60" s="250" t="str" cm="1">
        <f t="array" ref="BE60">INDEX(NegEffects_SEA,$A60,MATCH(BE$6,$D$6:$BB$6,0)+2)</f>
        <v/>
      </c>
      <c r="BF60" s="250" t="str" cm="1">
        <f t="array" ref="BF60">INDEX(NegEffects_SEA,$A60,MATCH(BF$6,$D$6:$BB$6,0)+2)</f>
        <v/>
      </c>
      <c r="BG60" s="250" t="str" cm="1">
        <f t="array" ref="BG60">INDEX(NegEffects_SEA,$A60,MATCH(BG$6,$D$6:$BB$6,0)+2)</f>
        <v/>
      </c>
      <c r="BH60" s="250" t="str" cm="1">
        <f t="array" ref="BH60">INDEX(NegEffects_SEA,$A60,MATCH(BH$6,$D$6:$BB$6,0)+2)</f>
        <v/>
      </c>
      <c r="BI60" s="250" t="str" cm="1">
        <f t="array" ref="BI60">INDEX(NegEffects_SEA,$A60,MATCH(BI$6,$D$6:$BB$6,0)+2)</f>
        <v/>
      </c>
      <c r="BJ60" s="250" t="str" cm="1">
        <f t="array" ref="BJ60">INDEX(NegEffects_SEA,$A60,MATCH(BJ$6,$D$6:$BB$6,0)+2)</f>
        <v/>
      </c>
      <c r="BK60" s="250" t="str" cm="1">
        <f t="array" ref="BK60">INDEX(NegEffects_SEA,$A60,MATCH(BK$6,$D$6:$BB$6,0)+2)</f>
        <v/>
      </c>
      <c r="BL60" s="250" t="str" cm="1">
        <f t="array" ref="BL60">INDEX(NegEffects_SEA,$A60,MATCH(BL$6,$D$6:$BB$6,0)+2)</f>
        <v/>
      </c>
      <c r="BM60" s="250" t="str" cm="1">
        <f t="array" ref="BM60">INDEX(NegEffects_SEA,$A60,MATCH(BM$6,$D$6:$BB$6,0)+2)</f>
        <v/>
      </c>
      <c r="BN60" s="250" t="str" cm="1">
        <f t="array" ref="BN60">INDEX(NegEffects_SEA,$A60,MATCH(BN$6,$D$6:$BB$6,0)+2)</f>
        <v/>
      </c>
      <c r="BO60" s="250" t="str" cm="1">
        <f t="array" ref="BO60">INDEX(NegEffects_SEA,$A60,MATCH(BO$6,$D$6:$BB$6,0)+2)</f>
        <v/>
      </c>
      <c r="BP60" s="250" t="str" cm="1">
        <f t="array" ref="BP60">INDEX(NegEffects_SEA,$A60,MATCH(BP$6,$D$6:$BB$6,0)+2)</f>
        <v/>
      </c>
      <c r="BQ60" s="250" t="str" cm="1">
        <f t="array" ref="BQ60">INDEX(NegEffects_SEA,$A60,MATCH(BQ$6,$D$6:$BB$6,0)+2)</f>
        <v/>
      </c>
      <c r="BR60" s="250" t="str" cm="1">
        <f t="array" ref="BR60">INDEX(NegEffects_SEA,$A60,MATCH(BR$6,$D$6:$BB$6,0)+2)</f>
        <v/>
      </c>
      <c r="BS60" s="250" t="str" cm="1">
        <f t="array" ref="BS60">INDEX(NegEffects_SEA,$A60,MATCH(BS$6,$D$6:$BB$6,0)+2)</f>
        <v/>
      </c>
      <c r="BT60" s="250" t="str" cm="1">
        <f t="array" ref="BT60">INDEX(NegEffects_SEA,$A60,MATCH(BT$6,$D$6:$BB$6,0)+2)</f>
        <v/>
      </c>
      <c r="BU60" s="243"/>
      <c r="BV60" s="194" t="str">
        <f t="shared" si="72"/>
        <v/>
      </c>
      <c r="BW60" s="194" t="str">
        <f t="shared" si="72"/>
        <v/>
      </c>
      <c r="BX60" s="194" t="str">
        <f t="shared" si="72"/>
        <v/>
      </c>
      <c r="BY60" s="194" t="str">
        <f t="shared" si="72"/>
        <v/>
      </c>
      <c r="BZ60" s="243"/>
      <c r="CA60" s="196" t="str" cm="1">
        <f t="array" ref="CA60">IF($B60="","",INDEX(SEAOptionScores_Trans,$B60+MATCH(CA$7,Stages,0)-1,MATCH(CA$6,SEACats,0)))</f>
        <v/>
      </c>
      <c r="CB60" s="196" t="str" cm="1">
        <f t="array" ref="CB60">IF($B60="","",INDEX(SEAOptionScores_Trans,$B60+MATCH(CB$7,Stages,0)-1,MATCH(CA$6,SEACats,0)))</f>
        <v/>
      </c>
      <c r="CC60" s="197" t="str">
        <f t="shared" si="55"/>
        <v/>
      </c>
      <c r="CD60" s="196" t="str" cm="1">
        <f t="array" ref="CD60">IF($B60="","",INDEX(SEAOptionScores_Trans,$B60+MATCH(CD$7,Stages,0)-1,MATCH(CD$6,SEACats,0)))</f>
        <v/>
      </c>
      <c r="CE60" s="196" t="str" cm="1">
        <f t="array" ref="CE60">IF($B60="","",INDEX(SEAOptionScores_Trans,$B60+MATCH(CE$7,Stages,0)-1,MATCH(CD$6,SEACats,0)))</f>
        <v/>
      </c>
      <c r="CF60" s="197" t="str">
        <f t="shared" si="56"/>
        <v/>
      </c>
      <c r="CG60" s="196" t="str" cm="1">
        <f t="array" ref="CG60">IF($B60="","",INDEX(SEAOptionScores_Trans,$B60+MATCH(CG$7,Stages,0)-1,MATCH(CG$6,SEACats,0)))</f>
        <v/>
      </c>
      <c r="CH60" s="196" t="str" cm="1">
        <f t="array" ref="CH60">IF($B60="","",INDEX(SEAOptionScores_Trans,$B60+MATCH(CH$7,Stages,0)-1,MATCH(CG$6,SEACats,0)))</f>
        <v/>
      </c>
      <c r="CI60" s="197" t="str">
        <f t="shared" si="57"/>
        <v/>
      </c>
      <c r="CJ60" s="196" t="str" cm="1">
        <f t="array" ref="CJ60">IF($B60="","",INDEX(SEAOptionScores_Trans,$B60+MATCH(CJ$7,Stages,0)-1,MATCH(CJ$6,SEACats,0)))</f>
        <v/>
      </c>
      <c r="CK60" s="196" t="str" cm="1">
        <f t="array" ref="CK60">IF($B60="","",INDEX(SEAOptionScores_Trans,$B60+MATCH(CK$7,Stages,0)-1,MATCH(CJ$6,SEACats,0)))</f>
        <v/>
      </c>
      <c r="CL60" s="197" t="str">
        <f t="shared" si="58"/>
        <v/>
      </c>
      <c r="CM60" s="196" t="str" cm="1">
        <f t="array" ref="CM60">IF($B60="","",INDEX(SEAOptionScores_Trans,$B60+MATCH(CM$7,Stages,0)-1,MATCH(CM$6,SEACats,0)))</f>
        <v/>
      </c>
      <c r="CN60" s="196" t="str" cm="1">
        <f t="array" ref="CN60">IF($B60="","",INDEX(SEAOptionScores_Trans,$B60+MATCH(CN$7,Stages,0)-1,MATCH(CM$6,SEACats,0)))</f>
        <v/>
      </c>
      <c r="CO60" s="197" t="str">
        <f t="shared" si="59"/>
        <v/>
      </c>
      <c r="CP60" s="196" t="str" cm="1">
        <f t="array" ref="CP60">IF($B60="","",INDEX(SEAOptionScores_Trans,$B60+MATCH(CP$7,Stages,0)-1,MATCH(CP$6,SEACats,0)))</f>
        <v/>
      </c>
      <c r="CQ60" s="196" t="str" cm="1">
        <f t="array" ref="CQ60">IF($B60="","",INDEX(SEAOptionScores_Trans,$B60+MATCH(CQ$7,Stages,0)-1,MATCH(CP$6,SEACats,0)))</f>
        <v/>
      </c>
      <c r="CR60" s="197" t="str">
        <f t="shared" si="60"/>
        <v/>
      </c>
      <c r="CS60" s="196" t="str" cm="1">
        <f t="array" ref="CS60">IF($B60="","",INDEX(SEAOptionScores_Trans,$B60+MATCH(CS$7,Stages,0)-1,MATCH(CS$6,SEACats,0)))</f>
        <v/>
      </c>
      <c r="CT60" s="196" t="str" cm="1">
        <f t="array" ref="CT60">IF($B60="","",INDEX(SEAOptionScores_Trans,$B60+MATCH(CT$7,Stages,0)-1,MATCH(CS$6,SEACats,0)))</f>
        <v/>
      </c>
      <c r="CU60" s="197" t="str">
        <f t="shared" si="61"/>
        <v/>
      </c>
      <c r="CV60" s="196" t="str" cm="1">
        <f t="array" ref="CV60">IF($B60="","",INDEX(SEAOptionScores_Trans,$B60+MATCH(CV$7,Stages,0)-1,MATCH(CV$6,SEACats,0)))</f>
        <v/>
      </c>
      <c r="CW60" s="196" t="str" cm="1">
        <f t="array" ref="CW60">IF($B60="","",INDEX(SEAOptionScores_Trans,$B60+MATCH(CW$7,Stages,0)-1,MATCH(CV$6,SEACats,0)))</f>
        <v/>
      </c>
      <c r="CX60" s="197" t="str">
        <f t="shared" si="62"/>
        <v/>
      </c>
      <c r="CY60" s="196" t="str" cm="1">
        <f t="array" ref="CY60">IF($B60="","",INDEX(SEAOptionScores_Trans,$B60+MATCH(CY$7,Stages,0)-1,MATCH(CY$6,SEACats,0)))</f>
        <v/>
      </c>
      <c r="CZ60" s="196" t="str" cm="1">
        <f t="array" ref="CZ60">IF($B60="","",INDEX(SEAOptionScores_Trans,$B60+MATCH(CZ$7,Stages,0)-1,MATCH(CY$6,SEACats,0)))</f>
        <v/>
      </c>
      <c r="DA60" s="197" t="str">
        <f t="shared" si="63"/>
        <v/>
      </c>
      <c r="DB60" s="196" t="str" cm="1">
        <f t="array" ref="DB60">IF($B60="","",INDEX(SEAOptionScores_Trans,$B60+MATCH(DB$7,Stages,0)-1,MATCH(DB$6,SEACats,0)))</f>
        <v/>
      </c>
      <c r="DC60" s="196" t="str" cm="1">
        <f t="array" ref="DC60">IF($B60="","",INDEX(SEAOptionScores_Trans,$B60+MATCH(DC$7,Stages,0)-1,MATCH(DB$6,SEACats,0)))</f>
        <v/>
      </c>
      <c r="DD60" s="197" t="str">
        <f t="shared" si="64"/>
        <v/>
      </c>
      <c r="DE60" s="196" t="str" cm="1">
        <f t="array" ref="DE60">IF($B60="","",INDEX(SEAOptionScores_Trans,$B60+MATCH(DE$7,Stages,0)-1,MATCH(DE$6,SEACats,0)))</f>
        <v/>
      </c>
      <c r="DF60" s="196" t="str" cm="1">
        <f t="array" ref="DF60">IF($B60="","",INDEX(SEAOptionScores_Trans,$B60+MATCH(DF$7,Stages,0)-1,MATCH(DE$6,SEACats,0)))</f>
        <v/>
      </c>
      <c r="DG60" s="197" t="str">
        <f t="shared" si="65"/>
        <v/>
      </c>
      <c r="DH60" s="196" t="str" cm="1">
        <f t="array" ref="DH60">IF($B60="","",INDEX(SEAOptionScores_Trans,$B60+MATCH(DH$7,Stages,0)-1,MATCH(DH$6,SEACats,0)))</f>
        <v/>
      </c>
      <c r="DI60" s="196" t="str" cm="1">
        <f t="array" ref="DI60">IF($B60="","",INDEX(SEAOptionScores_Trans,$B60+MATCH(DI$7,Stages,0)-1,MATCH(DH$6,SEACats,0)))</f>
        <v/>
      </c>
      <c r="DJ60" s="197" t="str">
        <f t="shared" si="66"/>
        <v/>
      </c>
      <c r="DK60" s="196" t="str" cm="1">
        <f t="array" ref="DK60">IF($B60="","",INDEX(SEAOptionScores_Trans,$B60+MATCH(DK$7,Stages,0)-1,MATCH(DK$6,SEACats,0)))</f>
        <v/>
      </c>
      <c r="DL60" s="196" t="str" cm="1">
        <f t="array" ref="DL60">IF($B60="","",INDEX(SEAOptionScores_Trans,$B60+MATCH(DL$7,Stages,0)-1,MATCH(DK$6,SEACats,0)))</f>
        <v/>
      </c>
      <c r="DM60" s="197" t="str">
        <f t="shared" si="67"/>
        <v/>
      </c>
      <c r="DN60" s="196" t="str" cm="1">
        <f t="array" ref="DN60">IF($B60="","",INDEX(SEAOptionScores_Trans,$B60+MATCH(DN$7,Stages,0)-1,MATCH(DN$6,SEACats,0)))</f>
        <v/>
      </c>
      <c r="DO60" s="196" t="str" cm="1">
        <f t="array" ref="DO60">IF($B60="","",INDEX(SEAOptionScores_Trans,$B60+MATCH(DO$7,Stages,0)-1,MATCH(DN$6,SEACats,0)))</f>
        <v/>
      </c>
      <c r="DP60" s="197" t="str">
        <f t="shared" si="68"/>
        <v/>
      </c>
      <c r="DQ60" s="196" t="str" cm="1">
        <f t="array" ref="DQ60">IF($B60="","",INDEX(SEAOptionScores_Trans,$B60+MATCH(DQ$7,Stages,0)-1,MATCH(DQ$6,SEACats,0)))</f>
        <v/>
      </c>
      <c r="DR60" s="196" t="str" cm="1">
        <f t="array" ref="DR60">IF($B60="","",INDEX(SEAOptionScores_Trans,$B60+MATCH(DR$7,Stages,0)-1,MATCH(DQ$6,SEACats,0)))</f>
        <v/>
      </c>
      <c r="DS60" s="197" t="str">
        <f t="shared" si="69"/>
        <v/>
      </c>
      <c r="DT60" s="196" t="str" cm="1">
        <f t="array" ref="DT60">IF($B60="","",INDEX(SEAOptionScores_Trans,$B60+MATCH(DT$7,Stages,0)-1,MATCH(DT$6,SEACats,0)))</f>
        <v/>
      </c>
      <c r="DU60" s="196" t="str" cm="1">
        <f t="array" ref="DU60">IF($B60="","",INDEX(SEAOptionScores_Trans,$B60+MATCH(DU$7,Stages,0)-1,MATCH(DT$6,SEACats,0)))</f>
        <v/>
      </c>
      <c r="DV60" s="197" t="str">
        <f t="shared" si="70"/>
        <v/>
      </c>
      <c r="DW60" s="196" t="str" cm="1">
        <f t="array" ref="DW60">IF($B60="","",INDEX(SEAOptionScores_Trans,$B60+MATCH(DW$7,Stages,0)-1,MATCH(DW$6,SEACats,0)))</f>
        <v/>
      </c>
      <c r="DX60" s="196" t="str" cm="1">
        <f t="array" ref="DX60">IF($B60="","",INDEX(SEAOptionScores_Trans,$B60+MATCH(DX$7,Stages,0)-1,MATCH(DW$6,SEACats,0)))</f>
        <v/>
      </c>
      <c r="DY60" s="197" t="str">
        <f t="shared" si="71"/>
        <v/>
      </c>
      <c r="DZ60" s="243"/>
      <c r="EA60" s="250" t="str" cm="1">
        <f t="array" ref="EA60">INDEX(PosEffects_SEA,$A60,MATCH(EA$6,$D$6:$BB$6,0)+2)</f>
        <v/>
      </c>
      <c r="EB60" s="250" t="str" cm="1">
        <f t="array" ref="EB60">INDEX(PosEffects_SEA,$A60,MATCH(EB$6,$D$6:$BB$6,0)+2)</f>
        <v/>
      </c>
      <c r="EC60" s="250" t="str" cm="1">
        <f t="array" ref="EC60">INDEX(PosEffects_SEA,$A60,MATCH(EC$6,$D$6:$BB$6,0)+2)</f>
        <v/>
      </c>
      <c r="ED60" s="250" t="str" cm="1">
        <f t="array" ref="ED60">INDEX(PosEffects_SEA,$A60,MATCH(ED$6,$D$6:$BB$6,0)+2)</f>
        <v/>
      </c>
      <c r="EE60" s="250" t="str" cm="1">
        <f t="array" ref="EE60">INDEX(PosEffects_SEA,$A60,MATCH(EE$6,$D$6:$BB$6,0)+2)</f>
        <v/>
      </c>
      <c r="EF60" s="250" t="str" cm="1">
        <f t="array" ref="EF60">INDEX(PosEffects_SEA,$A60,MATCH(EF$6,$D$6:$BB$6,0)+2)</f>
        <v/>
      </c>
      <c r="EG60" s="250" t="str" cm="1">
        <f t="array" ref="EG60">INDEX(PosEffects_SEA,$A60,MATCH(EG$6,$D$6:$BB$6,0)+2)</f>
        <v/>
      </c>
      <c r="EH60" s="250" t="str" cm="1">
        <f t="array" ref="EH60">INDEX(PosEffects_SEA,$A60,MATCH(EH$6,$D$6:$BB$6,0)+2)</f>
        <v/>
      </c>
      <c r="EI60" s="250" t="str" cm="1">
        <f t="array" ref="EI60">INDEX(PosEffects_SEA,$A60,MATCH(EI$6,$D$6:$BB$6,0)+2)</f>
        <v/>
      </c>
      <c r="EJ60" s="250" t="str" cm="1">
        <f t="array" ref="EJ60">INDEX(PosEffects_SEA,$A60,MATCH(EJ$6,$D$6:$BB$6,0)+2)</f>
        <v/>
      </c>
      <c r="EK60" s="250" t="str" cm="1">
        <f t="array" ref="EK60">INDEX(PosEffects_SEA,$A60,MATCH(EK$6,$D$6:$BB$6,0)+2)</f>
        <v/>
      </c>
      <c r="EL60" s="250" t="str" cm="1">
        <f t="array" ref="EL60">INDEX(PosEffects_SEA,$A60,MATCH(EL$6,$D$6:$BB$6,0)+2)</f>
        <v/>
      </c>
      <c r="EM60" s="250" t="str" cm="1">
        <f t="array" ref="EM60">INDEX(PosEffects_SEA,$A60,MATCH(EM$6,$D$6:$BB$6,0)+2)</f>
        <v/>
      </c>
      <c r="EN60" s="250" t="str" cm="1">
        <f t="array" ref="EN60">INDEX(PosEffects_SEA,$A60,MATCH(EN$6,$D$6:$BB$6,0)+2)</f>
        <v/>
      </c>
      <c r="EO60" s="250" t="str" cm="1">
        <f t="array" ref="EO60">INDEX(PosEffects_SEA,$A60,MATCH(EO$6,$D$6:$BB$6,0)+2)</f>
        <v/>
      </c>
      <c r="EP60" s="250" t="str" cm="1">
        <f t="array" ref="EP60">INDEX(PosEffects_SEA,$A60,MATCH(EP$6,$D$6:$BB$6,0)+2)</f>
        <v/>
      </c>
      <c r="EQ60" s="250" t="str" cm="1">
        <f t="array" ref="EQ60">INDEX(PosEffects_SEA,$A60,MATCH(EQ$6,$D$6:$BB$6,0)+2)</f>
        <v/>
      </c>
      <c r="ER60" s="243"/>
      <c r="ES60" s="194" t="str">
        <f t="shared" si="73"/>
        <v/>
      </c>
      <c r="ET60" s="194" t="str">
        <f t="shared" si="73"/>
        <v/>
      </c>
      <c r="EU60" s="194" t="str">
        <f t="shared" si="73"/>
        <v/>
      </c>
      <c r="EV60" s="194" t="str">
        <f t="shared" si="73"/>
        <v/>
      </c>
    </row>
    <row r="61" spans="1:152" x14ac:dyDescent="0.25">
      <c r="A61" s="242">
        <v>54</v>
      </c>
      <c r="B61" s="271" t="str" cm="1">
        <f t="array" ref="B61">IF(A61&gt;NOptions_SEA,"",4*(A61-1)+1)</f>
        <v/>
      </c>
      <c r="C61" s="249" t="str" cm="1">
        <f t="array" ref="C61">IF($B61="","",INDEX(Options_SEA,$B61))</f>
        <v/>
      </c>
      <c r="D61" s="196" t="str" cm="1">
        <f t="array" ref="D61">IF($B61="","",INDEX(SEAOptionScores_Trans,$B61+MATCH(D$7,Stages,0)-1,MATCH(D$6,SEACats,0))-100)</f>
        <v/>
      </c>
      <c r="E61" s="196" t="str" cm="1">
        <f t="array" ref="E61">IF($B61="","",INDEX(SEAOptionScores_Trans,$B61+MATCH(E$7,Stages,0)-1,MATCH(D$6,SEACats,0))-100)</f>
        <v/>
      </c>
      <c r="F61" s="197" t="str">
        <f t="shared" si="38"/>
        <v/>
      </c>
      <c r="G61" s="196" t="str" cm="1">
        <f t="array" ref="G61">IF($B61="","",INDEX(SEAOptionScores_Trans,$B61+MATCH(G$7,Stages,0)-1,MATCH(G$6,SEACats,0))-100)</f>
        <v/>
      </c>
      <c r="H61" s="196" t="str" cm="1">
        <f t="array" ref="H61">IF($B61="","",INDEX(SEAOptionScores_Trans,$B61+MATCH(H$7,Stages,0)-1,MATCH(G$6,SEACats,0))-100)</f>
        <v/>
      </c>
      <c r="I61" s="197" t="str">
        <f t="shared" si="39"/>
        <v/>
      </c>
      <c r="J61" s="196" t="str" cm="1">
        <f t="array" ref="J61">IF($B61="","",INDEX(SEAOptionScores_Trans,$B61+MATCH(J$7,Stages,0)-1,MATCH(J$6,SEACats,0))-100)</f>
        <v/>
      </c>
      <c r="K61" s="196" t="str" cm="1">
        <f t="array" ref="K61">IF($B61="","",INDEX(SEAOptionScores_Trans,$B61+MATCH(K$7,Stages,0)-1,MATCH(J$6,SEACats,0))-100)</f>
        <v/>
      </c>
      <c r="L61" s="197" t="str">
        <f t="shared" si="40"/>
        <v/>
      </c>
      <c r="M61" s="196" t="str" cm="1">
        <f t="array" ref="M61">IF($B61="","",INDEX(SEAOptionScores_Trans,$B61+MATCH(M$7,Stages,0)-1,MATCH(M$6,SEACats,0))-100)</f>
        <v/>
      </c>
      <c r="N61" s="196" t="str" cm="1">
        <f t="array" ref="N61">IF($B61="","",INDEX(SEAOptionScores_Trans,$B61+MATCH(N$7,Stages,0)-1,MATCH(M$6,SEACats,0))-100)</f>
        <v/>
      </c>
      <c r="O61" s="197" t="str">
        <f t="shared" si="41"/>
        <v/>
      </c>
      <c r="P61" s="196" t="str" cm="1">
        <f t="array" ref="P61">IF($B61="","",INDEX(SEAOptionScores_Trans,$B61+MATCH(P$7,Stages,0)-1,MATCH(P$6,SEACats,0))-100)</f>
        <v/>
      </c>
      <c r="Q61" s="196" t="str" cm="1">
        <f t="array" ref="Q61">IF($B61="","",INDEX(SEAOptionScores_Trans,$B61+MATCH(Q$7,Stages,0)-1,MATCH(P$6,SEACats,0))-100)</f>
        <v/>
      </c>
      <c r="R61" s="197" t="str">
        <f t="shared" si="42"/>
        <v/>
      </c>
      <c r="S61" s="196" t="str" cm="1">
        <f t="array" ref="S61">IF($B61="","",INDEX(SEAOptionScores_Trans,$B61+MATCH(S$7,Stages,0)-1,MATCH(S$6,SEACats,0))-100)</f>
        <v/>
      </c>
      <c r="T61" s="196" t="str" cm="1">
        <f t="array" ref="T61">IF($B61="","",INDEX(SEAOptionScores_Trans,$B61+MATCH(T$7,Stages,0)-1,MATCH(S$6,SEACats,0))-100)</f>
        <v/>
      </c>
      <c r="U61" s="197" t="str">
        <f t="shared" si="43"/>
        <v/>
      </c>
      <c r="V61" s="196" t="str" cm="1">
        <f t="array" ref="V61">IF($B61="","",INDEX(SEAOptionScores_Trans,$B61+MATCH(V$7,Stages,0)-1,MATCH(V$6,SEACats,0))-100)</f>
        <v/>
      </c>
      <c r="W61" s="196" t="str" cm="1">
        <f t="array" ref="W61">IF($B61="","",INDEX(SEAOptionScores_Trans,$B61+MATCH(W$7,Stages,0)-1,MATCH(V$6,SEACats,0))-100)</f>
        <v/>
      </c>
      <c r="X61" s="197" t="str">
        <f t="shared" si="44"/>
        <v/>
      </c>
      <c r="Y61" s="196" t="str" cm="1">
        <f t="array" ref="Y61">IF($B61="","",INDEX(SEAOptionScores_Trans,$B61+MATCH(Y$7,Stages,0)-1,MATCH(Y$6,SEACats,0))-100)</f>
        <v/>
      </c>
      <c r="Z61" s="196" t="str" cm="1">
        <f t="array" ref="Z61">IF($B61="","",INDEX(SEAOptionScores_Trans,$B61+MATCH(Z$7,Stages,0)-1,MATCH(Y$6,SEACats,0))-100)</f>
        <v/>
      </c>
      <c r="AA61" s="197" t="str">
        <f t="shared" si="45"/>
        <v/>
      </c>
      <c r="AB61" s="196" t="str" cm="1">
        <f t="array" ref="AB61">IF($B61="","",INDEX(SEAOptionScores_Trans,$B61+MATCH(AB$7,Stages,0)-1,MATCH(AB$6,SEACats,0))-100)</f>
        <v/>
      </c>
      <c r="AC61" s="196" t="str" cm="1">
        <f t="array" ref="AC61">IF($B61="","",INDEX(SEAOptionScores_Trans,$B61+MATCH(AC$7,Stages,0)-1,MATCH(AB$6,SEACats,0))-100)</f>
        <v/>
      </c>
      <c r="AD61" s="197" t="str">
        <f t="shared" si="46"/>
        <v/>
      </c>
      <c r="AE61" s="196" t="str" cm="1">
        <f t="array" ref="AE61">IF($B61="","",INDEX(SEAOptionScores_Trans,$B61+MATCH(AE$7,Stages,0)-1,MATCH(AE$6,SEACats,0))-100)</f>
        <v/>
      </c>
      <c r="AF61" s="196" t="str" cm="1">
        <f t="array" ref="AF61">IF($B61="","",INDEX(SEAOptionScores_Trans,$B61+MATCH(AF$7,Stages,0)-1,MATCH(AE$6,SEACats,0))-100)</f>
        <v/>
      </c>
      <c r="AG61" s="197" t="str">
        <f t="shared" si="47"/>
        <v/>
      </c>
      <c r="AH61" s="196" t="str" cm="1">
        <f t="array" ref="AH61">IF($B61="","",INDEX(SEAOptionScores_Trans,$B61+MATCH(AH$7,Stages,0)-1,MATCH(AH$6,SEACats,0))-100)</f>
        <v/>
      </c>
      <c r="AI61" s="196" t="str" cm="1">
        <f t="array" ref="AI61">IF($B61="","",INDEX(SEAOptionScores_Trans,$B61+MATCH(AI$7,Stages,0)-1,MATCH(AH$6,SEACats,0))-100)</f>
        <v/>
      </c>
      <c r="AJ61" s="197" t="str">
        <f t="shared" si="48"/>
        <v/>
      </c>
      <c r="AK61" s="196" t="str" cm="1">
        <f t="array" ref="AK61">IF($B61="","",INDEX(SEAOptionScores_Trans,$B61+MATCH(AK$7,Stages,0)-1,MATCH(AK$6,SEACats,0))-100)</f>
        <v/>
      </c>
      <c r="AL61" s="196" t="str" cm="1">
        <f t="array" ref="AL61">IF($B61="","",INDEX(SEAOptionScores_Trans,$B61+MATCH(AL$7,Stages,0)-1,MATCH(AK$6,SEACats,0))-100)</f>
        <v/>
      </c>
      <c r="AM61" s="197" t="str">
        <f t="shared" si="49"/>
        <v/>
      </c>
      <c r="AN61" s="196" t="str" cm="1">
        <f t="array" ref="AN61">IF($B61="","",INDEX(SEAOptionScores_Trans,$B61+MATCH(AN$7,Stages,0)-1,MATCH(AN$6,SEACats,0))-100)</f>
        <v/>
      </c>
      <c r="AO61" s="196" t="str" cm="1">
        <f t="array" ref="AO61">IF($B61="","",INDEX(SEAOptionScores_Trans,$B61+MATCH(AO$7,Stages,0)-1,MATCH(AN$6,SEACats,0))-100)</f>
        <v/>
      </c>
      <c r="AP61" s="197" t="str">
        <f t="shared" si="50"/>
        <v/>
      </c>
      <c r="AQ61" s="196" t="str" cm="1">
        <f t="array" ref="AQ61">IF($B61="","",INDEX(SEAOptionScores_Trans,$B61+MATCH(AQ$7,Stages,0)-1,MATCH(AQ$6,SEACats,0))-100)</f>
        <v/>
      </c>
      <c r="AR61" s="196" t="str" cm="1">
        <f t="array" ref="AR61">IF($B61="","",INDEX(SEAOptionScores_Trans,$B61+MATCH(AR$7,Stages,0)-1,MATCH(AQ$6,SEACats,0))-100)</f>
        <v/>
      </c>
      <c r="AS61" s="197" t="str">
        <f t="shared" si="51"/>
        <v/>
      </c>
      <c r="AT61" s="196" t="str" cm="1">
        <f t="array" ref="AT61">IF($B61="","",INDEX(SEAOptionScores_Trans,$B61+MATCH(AT$7,Stages,0)-1,MATCH(AT$6,SEACats,0))-100)</f>
        <v/>
      </c>
      <c r="AU61" s="196" t="str" cm="1">
        <f t="array" ref="AU61">IF($B61="","",INDEX(SEAOptionScores_Trans,$B61+MATCH(AU$7,Stages,0)-1,MATCH(AT$6,SEACats,0))-100)</f>
        <v/>
      </c>
      <c r="AV61" s="197" t="str">
        <f t="shared" si="52"/>
        <v/>
      </c>
      <c r="AW61" s="196" t="str" cm="1">
        <f t="array" ref="AW61">IF($B61="","",INDEX(SEAOptionScores_Trans,$B61+MATCH(AW$7,Stages,0)-1,MATCH(AW$6,SEACats,0))-100)</f>
        <v/>
      </c>
      <c r="AX61" s="196" t="str" cm="1">
        <f t="array" ref="AX61">IF($B61="","",INDEX(SEAOptionScores_Trans,$B61+MATCH(AX$7,Stages,0)-1,MATCH(AW$6,SEACats,0))-100)</f>
        <v/>
      </c>
      <c r="AY61" s="197" t="str">
        <f t="shared" si="53"/>
        <v/>
      </c>
      <c r="AZ61" s="196" t="str" cm="1">
        <f t="array" ref="AZ61">IF($B61="","",INDEX(SEAOptionScores_Trans,$B61+MATCH(AZ$7,Stages,0)-1,MATCH(AZ$6,SEACats,0))-100)</f>
        <v/>
      </c>
      <c r="BA61" s="196" t="str" cm="1">
        <f t="array" ref="BA61">IF($B61="","",INDEX(SEAOptionScores_Trans,$B61+MATCH(BA$7,Stages,0)-1,MATCH(AZ$6,SEACats,0))-100)</f>
        <v/>
      </c>
      <c r="BB61" s="197" t="str">
        <f t="shared" si="54"/>
        <v/>
      </c>
      <c r="BC61" s="243"/>
      <c r="BD61" s="250" t="str" cm="1">
        <f t="array" ref="BD61">INDEX(NegEffects_SEA,$A61,MATCH(BD$6,$D$6:$BB$6,0)+2)</f>
        <v/>
      </c>
      <c r="BE61" s="250" t="str" cm="1">
        <f t="array" ref="BE61">INDEX(NegEffects_SEA,$A61,MATCH(BE$6,$D$6:$BB$6,0)+2)</f>
        <v/>
      </c>
      <c r="BF61" s="250" t="str" cm="1">
        <f t="array" ref="BF61">INDEX(NegEffects_SEA,$A61,MATCH(BF$6,$D$6:$BB$6,0)+2)</f>
        <v/>
      </c>
      <c r="BG61" s="250" t="str" cm="1">
        <f t="array" ref="BG61">INDEX(NegEffects_SEA,$A61,MATCH(BG$6,$D$6:$BB$6,0)+2)</f>
        <v/>
      </c>
      <c r="BH61" s="250" t="str" cm="1">
        <f t="array" ref="BH61">INDEX(NegEffects_SEA,$A61,MATCH(BH$6,$D$6:$BB$6,0)+2)</f>
        <v/>
      </c>
      <c r="BI61" s="250" t="str" cm="1">
        <f t="array" ref="BI61">INDEX(NegEffects_SEA,$A61,MATCH(BI$6,$D$6:$BB$6,0)+2)</f>
        <v/>
      </c>
      <c r="BJ61" s="250" t="str" cm="1">
        <f t="array" ref="BJ61">INDEX(NegEffects_SEA,$A61,MATCH(BJ$6,$D$6:$BB$6,0)+2)</f>
        <v/>
      </c>
      <c r="BK61" s="250" t="str" cm="1">
        <f t="array" ref="BK61">INDEX(NegEffects_SEA,$A61,MATCH(BK$6,$D$6:$BB$6,0)+2)</f>
        <v/>
      </c>
      <c r="BL61" s="250" t="str" cm="1">
        <f t="array" ref="BL61">INDEX(NegEffects_SEA,$A61,MATCH(BL$6,$D$6:$BB$6,0)+2)</f>
        <v/>
      </c>
      <c r="BM61" s="250" t="str" cm="1">
        <f t="array" ref="BM61">INDEX(NegEffects_SEA,$A61,MATCH(BM$6,$D$6:$BB$6,0)+2)</f>
        <v/>
      </c>
      <c r="BN61" s="250" t="str" cm="1">
        <f t="array" ref="BN61">INDEX(NegEffects_SEA,$A61,MATCH(BN$6,$D$6:$BB$6,0)+2)</f>
        <v/>
      </c>
      <c r="BO61" s="250" t="str" cm="1">
        <f t="array" ref="BO61">INDEX(NegEffects_SEA,$A61,MATCH(BO$6,$D$6:$BB$6,0)+2)</f>
        <v/>
      </c>
      <c r="BP61" s="250" t="str" cm="1">
        <f t="array" ref="BP61">INDEX(NegEffects_SEA,$A61,MATCH(BP$6,$D$6:$BB$6,0)+2)</f>
        <v/>
      </c>
      <c r="BQ61" s="250" t="str" cm="1">
        <f t="array" ref="BQ61">INDEX(NegEffects_SEA,$A61,MATCH(BQ$6,$D$6:$BB$6,0)+2)</f>
        <v/>
      </c>
      <c r="BR61" s="250" t="str" cm="1">
        <f t="array" ref="BR61">INDEX(NegEffects_SEA,$A61,MATCH(BR$6,$D$6:$BB$6,0)+2)</f>
        <v/>
      </c>
      <c r="BS61" s="250" t="str" cm="1">
        <f t="array" ref="BS61">INDEX(NegEffects_SEA,$A61,MATCH(BS$6,$D$6:$BB$6,0)+2)</f>
        <v/>
      </c>
      <c r="BT61" s="250" t="str" cm="1">
        <f t="array" ref="BT61">INDEX(NegEffects_SEA,$A61,MATCH(BT$6,$D$6:$BB$6,0)+2)</f>
        <v/>
      </c>
      <c r="BU61" s="243"/>
      <c r="BV61" s="194" t="str">
        <f t="shared" si="72"/>
        <v/>
      </c>
      <c r="BW61" s="194" t="str">
        <f t="shared" si="72"/>
        <v/>
      </c>
      <c r="BX61" s="194" t="str">
        <f t="shared" si="72"/>
        <v/>
      </c>
      <c r="BY61" s="194" t="str">
        <f t="shared" si="72"/>
        <v/>
      </c>
      <c r="BZ61" s="243"/>
      <c r="CA61" s="196" t="str" cm="1">
        <f t="array" ref="CA61">IF($B61="","",INDEX(SEAOptionScores_Trans,$B61+MATCH(CA$7,Stages,0)-1,MATCH(CA$6,SEACats,0)))</f>
        <v/>
      </c>
      <c r="CB61" s="196" t="str" cm="1">
        <f t="array" ref="CB61">IF($B61="","",INDEX(SEAOptionScores_Trans,$B61+MATCH(CB$7,Stages,0)-1,MATCH(CA$6,SEACats,0)))</f>
        <v/>
      </c>
      <c r="CC61" s="197" t="str">
        <f t="shared" si="55"/>
        <v/>
      </c>
      <c r="CD61" s="196" t="str" cm="1">
        <f t="array" ref="CD61">IF($B61="","",INDEX(SEAOptionScores_Trans,$B61+MATCH(CD$7,Stages,0)-1,MATCH(CD$6,SEACats,0)))</f>
        <v/>
      </c>
      <c r="CE61" s="196" t="str" cm="1">
        <f t="array" ref="CE61">IF($B61="","",INDEX(SEAOptionScores_Trans,$B61+MATCH(CE$7,Stages,0)-1,MATCH(CD$6,SEACats,0)))</f>
        <v/>
      </c>
      <c r="CF61" s="197" t="str">
        <f t="shared" si="56"/>
        <v/>
      </c>
      <c r="CG61" s="196" t="str" cm="1">
        <f t="array" ref="CG61">IF($B61="","",INDEX(SEAOptionScores_Trans,$B61+MATCH(CG$7,Stages,0)-1,MATCH(CG$6,SEACats,0)))</f>
        <v/>
      </c>
      <c r="CH61" s="196" t="str" cm="1">
        <f t="array" ref="CH61">IF($B61="","",INDEX(SEAOptionScores_Trans,$B61+MATCH(CH$7,Stages,0)-1,MATCH(CG$6,SEACats,0)))</f>
        <v/>
      </c>
      <c r="CI61" s="197" t="str">
        <f t="shared" si="57"/>
        <v/>
      </c>
      <c r="CJ61" s="196" t="str" cm="1">
        <f t="array" ref="CJ61">IF($B61="","",INDEX(SEAOptionScores_Trans,$B61+MATCH(CJ$7,Stages,0)-1,MATCH(CJ$6,SEACats,0)))</f>
        <v/>
      </c>
      <c r="CK61" s="196" t="str" cm="1">
        <f t="array" ref="CK61">IF($B61="","",INDEX(SEAOptionScores_Trans,$B61+MATCH(CK$7,Stages,0)-1,MATCH(CJ$6,SEACats,0)))</f>
        <v/>
      </c>
      <c r="CL61" s="197" t="str">
        <f t="shared" si="58"/>
        <v/>
      </c>
      <c r="CM61" s="196" t="str" cm="1">
        <f t="array" ref="CM61">IF($B61="","",INDEX(SEAOptionScores_Trans,$B61+MATCH(CM$7,Stages,0)-1,MATCH(CM$6,SEACats,0)))</f>
        <v/>
      </c>
      <c r="CN61" s="196" t="str" cm="1">
        <f t="array" ref="CN61">IF($B61="","",INDEX(SEAOptionScores_Trans,$B61+MATCH(CN$7,Stages,0)-1,MATCH(CM$6,SEACats,0)))</f>
        <v/>
      </c>
      <c r="CO61" s="197" t="str">
        <f t="shared" si="59"/>
        <v/>
      </c>
      <c r="CP61" s="196" t="str" cm="1">
        <f t="array" ref="CP61">IF($B61="","",INDEX(SEAOptionScores_Trans,$B61+MATCH(CP$7,Stages,0)-1,MATCH(CP$6,SEACats,0)))</f>
        <v/>
      </c>
      <c r="CQ61" s="196" t="str" cm="1">
        <f t="array" ref="CQ61">IF($B61="","",INDEX(SEAOptionScores_Trans,$B61+MATCH(CQ$7,Stages,0)-1,MATCH(CP$6,SEACats,0)))</f>
        <v/>
      </c>
      <c r="CR61" s="197" t="str">
        <f t="shared" si="60"/>
        <v/>
      </c>
      <c r="CS61" s="196" t="str" cm="1">
        <f t="array" ref="CS61">IF($B61="","",INDEX(SEAOptionScores_Trans,$B61+MATCH(CS$7,Stages,0)-1,MATCH(CS$6,SEACats,0)))</f>
        <v/>
      </c>
      <c r="CT61" s="196" t="str" cm="1">
        <f t="array" ref="CT61">IF($B61="","",INDEX(SEAOptionScores_Trans,$B61+MATCH(CT$7,Stages,0)-1,MATCH(CS$6,SEACats,0)))</f>
        <v/>
      </c>
      <c r="CU61" s="197" t="str">
        <f t="shared" si="61"/>
        <v/>
      </c>
      <c r="CV61" s="196" t="str" cm="1">
        <f t="array" ref="CV61">IF($B61="","",INDEX(SEAOptionScores_Trans,$B61+MATCH(CV$7,Stages,0)-1,MATCH(CV$6,SEACats,0)))</f>
        <v/>
      </c>
      <c r="CW61" s="196" t="str" cm="1">
        <f t="array" ref="CW61">IF($B61="","",INDEX(SEAOptionScores_Trans,$B61+MATCH(CW$7,Stages,0)-1,MATCH(CV$6,SEACats,0)))</f>
        <v/>
      </c>
      <c r="CX61" s="197" t="str">
        <f t="shared" si="62"/>
        <v/>
      </c>
      <c r="CY61" s="196" t="str" cm="1">
        <f t="array" ref="CY61">IF($B61="","",INDEX(SEAOptionScores_Trans,$B61+MATCH(CY$7,Stages,0)-1,MATCH(CY$6,SEACats,0)))</f>
        <v/>
      </c>
      <c r="CZ61" s="196" t="str" cm="1">
        <f t="array" ref="CZ61">IF($B61="","",INDEX(SEAOptionScores_Trans,$B61+MATCH(CZ$7,Stages,0)-1,MATCH(CY$6,SEACats,0)))</f>
        <v/>
      </c>
      <c r="DA61" s="197" t="str">
        <f t="shared" si="63"/>
        <v/>
      </c>
      <c r="DB61" s="196" t="str" cm="1">
        <f t="array" ref="DB61">IF($B61="","",INDEX(SEAOptionScores_Trans,$B61+MATCH(DB$7,Stages,0)-1,MATCH(DB$6,SEACats,0)))</f>
        <v/>
      </c>
      <c r="DC61" s="196" t="str" cm="1">
        <f t="array" ref="DC61">IF($B61="","",INDEX(SEAOptionScores_Trans,$B61+MATCH(DC$7,Stages,0)-1,MATCH(DB$6,SEACats,0)))</f>
        <v/>
      </c>
      <c r="DD61" s="197" t="str">
        <f t="shared" si="64"/>
        <v/>
      </c>
      <c r="DE61" s="196" t="str" cm="1">
        <f t="array" ref="DE61">IF($B61="","",INDEX(SEAOptionScores_Trans,$B61+MATCH(DE$7,Stages,0)-1,MATCH(DE$6,SEACats,0)))</f>
        <v/>
      </c>
      <c r="DF61" s="196" t="str" cm="1">
        <f t="array" ref="DF61">IF($B61="","",INDEX(SEAOptionScores_Trans,$B61+MATCH(DF$7,Stages,0)-1,MATCH(DE$6,SEACats,0)))</f>
        <v/>
      </c>
      <c r="DG61" s="197" t="str">
        <f t="shared" si="65"/>
        <v/>
      </c>
      <c r="DH61" s="196" t="str" cm="1">
        <f t="array" ref="DH61">IF($B61="","",INDEX(SEAOptionScores_Trans,$B61+MATCH(DH$7,Stages,0)-1,MATCH(DH$6,SEACats,0)))</f>
        <v/>
      </c>
      <c r="DI61" s="196" t="str" cm="1">
        <f t="array" ref="DI61">IF($B61="","",INDEX(SEAOptionScores_Trans,$B61+MATCH(DI$7,Stages,0)-1,MATCH(DH$6,SEACats,0)))</f>
        <v/>
      </c>
      <c r="DJ61" s="197" t="str">
        <f t="shared" si="66"/>
        <v/>
      </c>
      <c r="DK61" s="196" t="str" cm="1">
        <f t="array" ref="DK61">IF($B61="","",INDEX(SEAOptionScores_Trans,$B61+MATCH(DK$7,Stages,0)-1,MATCH(DK$6,SEACats,0)))</f>
        <v/>
      </c>
      <c r="DL61" s="196" t="str" cm="1">
        <f t="array" ref="DL61">IF($B61="","",INDEX(SEAOptionScores_Trans,$B61+MATCH(DL$7,Stages,0)-1,MATCH(DK$6,SEACats,0)))</f>
        <v/>
      </c>
      <c r="DM61" s="197" t="str">
        <f t="shared" si="67"/>
        <v/>
      </c>
      <c r="DN61" s="196" t="str" cm="1">
        <f t="array" ref="DN61">IF($B61="","",INDEX(SEAOptionScores_Trans,$B61+MATCH(DN$7,Stages,0)-1,MATCH(DN$6,SEACats,0)))</f>
        <v/>
      </c>
      <c r="DO61" s="196" t="str" cm="1">
        <f t="array" ref="DO61">IF($B61="","",INDEX(SEAOptionScores_Trans,$B61+MATCH(DO$7,Stages,0)-1,MATCH(DN$6,SEACats,0)))</f>
        <v/>
      </c>
      <c r="DP61" s="197" t="str">
        <f t="shared" si="68"/>
        <v/>
      </c>
      <c r="DQ61" s="196" t="str" cm="1">
        <f t="array" ref="DQ61">IF($B61="","",INDEX(SEAOptionScores_Trans,$B61+MATCH(DQ$7,Stages,0)-1,MATCH(DQ$6,SEACats,0)))</f>
        <v/>
      </c>
      <c r="DR61" s="196" t="str" cm="1">
        <f t="array" ref="DR61">IF($B61="","",INDEX(SEAOptionScores_Trans,$B61+MATCH(DR$7,Stages,0)-1,MATCH(DQ$6,SEACats,0)))</f>
        <v/>
      </c>
      <c r="DS61" s="197" t="str">
        <f t="shared" si="69"/>
        <v/>
      </c>
      <c r="DT61" s="196" t="str" cm="1">
        <f t="array" ref="DT61">IF($B61="","",INDEX(SEAOptionScores_Trans,$B61+MATCH(DT$7,Stages,0)-1,MATCH(DT$6,SEACats,0)))</f>
        <v/>
      </c>
      <c r="DU61" s="196" t="str" cm="1">
        <f t="array" ref="DU61">IF($B61="","",INDEX(SEAOptionScores_Trans,$B61+MATCH(DU$7,Stages,0)-1,MATCH(DT$6,SEACats,0)))</f>
        <v/>
      </c>
      <c r="DV61" s="197" t="str">
        <f t="shared" si="70"/>
        <v/>
      </c>
      <c r="DW61" s="196" t="str" cm="1">
        <f t="array" ref="DW61">IF($B61="","",INDEX(SEAOptionScores_Trans,$B61+MATCH(DW$7,Stages,0)-1,MATCH(DW$6,SEACats,0)))</f>
        <v/>
      </c>
      <c r="DX61" s="196" t="str" cm="1">
        <f t="array" ref="DX61">IF($B61="","",INDEX(SEAOptionScores_Trans,$B61+MATCH(DX$7,Stages,0)-1,MATCH(DW$6,SEACats,0)))</f>
        <v/>
      </c>
      <c r="DY61" s="197" t="str">
        <f t="shared" si="71"/>
        <v/>
      </c>
      <c r="DZ61" s="243"/>
      <c r="EA61" s="250" t="str" cm="1">
        <f t="array" ref="EA61">INDEX(PosEffects_SEA,$A61,MATCH(EA$6,$D$6:$BB$6,0)+2)</f>
        <v/>
      </c>
      <c r="EB61" s="250" t="str" cm="1">
        <f t="array" ref="EB61">INDEX(PosEffects_SEA,$A61,MATCH(EB$6,$D$6:$BB$6,0)+2)</f>
        <v/>
      </c>
      <c r="EC61" s="250" t="str" cm="1">
        <f t="array" ref="EC61">INDEX(PosEffects_SEA,$A61,MATCH(EC$6,$D$6:$BB$6,0)+2)</f>
        <v/>
      </c>
      <c r="ED61" s="250" t="str" cm="1">
        <f t="array" ref="ED61">INDEX(PosEffects_SEA,$A61,MATCH(ED$6,$D$6:$BB$6,0)+2)</f>
        <v/>
      </c>
      <c r="EE61" s="250" t="str" cm="1">
        <f t="array" ref="EE61">INDEX(PosEffects_SEA,$A61,MATCH(EE$6,$D$6:$BB$6,0)+2)</f>
        <v/>
      </c>
      <c r="EF61" s="250" t="str" cm="1">
        <f t="array" ref="EF61">INDEX(PosEffects_SEA,$A61,MATCH(EF$6,$D$6:$BB$6,0)+2)</f>
        <v/>
      </c>
      <c r="EG61" s="250" t="str" cm="1">
        <f t="array" ref="EG61">INDEX(PosEffects_SEA,$A61,MATCH(EG$6,$D$6:$BB$6,0)+2)</f>
        <v/>
      </c>
      <c r="EH61" s="250" t="str" cm="1">
        <f t="array" ref="EH61">INDEX(PosEffects_SEA,$A61,MATCH(EH$6,$D$6:$BB$6,0)+2)</f>
        <v/>
      </c>
      <c r="EI61" s="250" t="str" cm="1">
        <f t="array" ref="EI61">INDEX(PosEffects_SEA,$A61,MATCH(EI$6,$D$6:$BB$6,0)+2)</f>
        <v/>
      </c>
      <c r="EJ61" s="250" t="str" cm="1">
        <f t="array" ref="EJ61">INDEX(PosEffects_SEA,$A61,MATCH(EJ$6,$D$6:$BB$6,0)+2)</f>
        <v/>
      </c>
      <c r="EK61" s="250" t="str" cm="1">
        <f t="array" ref="EK61">INDEX(PosEffects_SEA,$A61,MATCH(EK$6,$D$6:$BB$6,0)+2)</f>
        <v/>
      </c>
      <c r="EL61" s="250" t="str" cm="1">
        <f t="array" ref="EL61">INDEX(PosEffects_SEA,$A61,MATCH(EL$6,$D$6:$BB$6,0)+2)</f>
        <v/>
      </c>
      <c r="EM61" s="250" t="str" cm="1">
        <f t="array" ref="EM61">INDEX(PosEffects_SEA,$A61,MATCH(EM$6,$D$6:$BB$6,0)+2)</f>
        <v/>
      </c>
      <c r="EN61" s="250" t="str" cm="1">
        <f t="array" ref="EN61">INDEX(PosEffects_SEA,$A61,MATCH(EN$6,$D$6:$BB$6,0)+2)</f>
        <v/>
      </c>
      <c r="EO61" s="250" t="str" cm="1">
        <f t="array" ref="EO61">INDEX(PosEffects_SEA,$A61,MATCH(EO$6,$D$6:$BB$6,0)+2)</f>
        <v/>
      </c>
      <c r="EP61" s="250" t="str" cm="1">
        <f t="array" ref="EP61">INDEX(PosEffects_SEA,$A61,MATCH(EP$6,$D$6:$BB$6,0)+2)</f>
        <v/>
      </c>
      <c r="EQ61" s="250" t="str" cm="1">
        <f t="array" ref="EQ61">INDEX(PosEffects_SEA,$A61,MATCH(EQ$6,$D$6:$BB$6,0)+2)</f>
        <v/>
      </c>
      <c r="ER61" s="243"/>
      <c r="ES61" s="194" t="str">
        <f t="shared" si="73"/>
        <v/>
      </c>
      <c r="ET61" s="194" t="str">
        <f t="shared" si="73"/>
        <v/>
      </c>
      <c r="EU61" s="194" t="str">
        <f t="shared" si="73"/>
        <v/>
      </c>
      <c r="EV61" s="194" t="str">
        <f t="shared" si="73"/>
        <v/>
      </c>
    </row>
    <row r="62" spans="1:152" x14ac:dyDescent="0.25">
      <c r="A62" s="242">
        <v>55</v>
      </c>
      <c r="B62" s="271" t="str" cm="1">
        <f t="array" ref="B62">IF(A62&gt;NOptions_SEA,"",4*(A62-1)+1)</f>
        <v/>
      </c>
      <c r="C62" s="249" t="str" cm="1">
        <f t="array" ref="C62">IF($B62="","",INDEX(Options_SEA,$B62))</f>
        <v/>
      </c>
      <c r="D62" s="196" t="str" cm="1">
        <f t="array" ref="D62">IF($B62="","",INDEX(SEAOptionScores_Trans,$B62+MATCH(D$7,Stages,0)-1,MATCH(D$6,SEACats,0))-100)</f>
        <v/>
      </c>
      <c r="E62" s="196" t="str" cm="1">
        <f t="array" ref="E62">IF($B62="","",INDEX(SEAOptionScores_Trans,$B62+MATCH(E$7,Stages,0)-1,MATCH(D$6,SEACats,0))-100)</f>
        <v/>
      </c>
      <c r="F62" s="197" t="str">
        <f t="shared" si="38"/>
        <v/>
      </c>
      <c r="G62" s="196" t="str" cm="1">
        <f t="array" ref="G62">IF($B62="","",INDEX(SEAOptionScores_Trans,$B62+MATCH(G$7,Stages,0)-1,MATCH(G$6,SEACats,0))-100)</f>
        <v/>
      </c>
      <c r="H62" s="196" t="str" cm="1">
        <f t="array" ref="H62">IF($B62="","",INDEX(SEAOptionScores_Trans,$B62+MATCH(H$7,Stages,0)-1,MATCH(G$6,SEACats,0))-100)</f>
        <v/>
      </c>
      <c r="I62" s="197" t="str">
        <f t="shared" si="39"/>
        <v/>
      </c>
      <c r="J62" s="196" t="str" cm="1">
        <f t="array" ref="J62">IF($B62="","",INDEX(SEAOptionScores_Trans,$B62+MATCH(J$7,Stages,0)-1,MATCH(J$6,SEACats,0))-100)</f>
        <v/>
      </c>
      <c r="K62" s="196" t="str" cm="1">
        <f t="array" ref="K62">IF($B62="","",INDEX(SEAOptionScores_Trans,$B62+MATCH(K$7,Stages,0)-1,MATCH(J$6,SEACats,0))-100)</f>
        <v/>
      </c>
      <c r="L62" s="197" t="str">
        <f t="shared" si="40"/>
        <v/>
      </c>
      <c r="M62" s="196" t="str" cm="1">
        <f t="array" ref="M62">IF($B62="","",INDEX(SEAOptionScores_Trans,$B62+MATCH(M$7,Stages,0)-1,MATCH(M$6,SEACats,0))-100)</f>
        <v/>
      </c>
      <c r="N62" s="196" t="str" cm="1">
        <f t="array" ref="N62">IF($B62="","",INDEX(SEAOptionScores_Trans,$B62+MATCH(N$7,Stages,0)-1,MATCH(M$6,SEACats,0))-100)</f>
        <v/>
      </c>
      <c r="O62" s="197" t="str">
        <f t="shared" si="41"/>
        <v/>
      </c>
      <c r="P62" s="196" t="str" cm="1">
        <f t="array" ref="P62">IF($B62="","",INDEX(SEAOptionScores_Trans,$B62+MATCH(P$7,Stages,0)-1,MATCH(P$6,SEACats,0))-100)</f>
        <v/>
      </c>
      <c r="Q62" s="196" t="str" cm="1">
        <f t="array" ref="Q62">IF($B62="","",INDEX(SEAOptionScores_Trans,$B62+MATCH(Q$7,Stages,0)-1,MATCH(P$6,SEACats,0))-100)</f>
        <v/>
      </c>
      <c r="R62" s="197" t="str">
        <f t="shared" si="42"/>
        <v/>
      </c>
      <c r="S62" s="196" t="str" cm="1">
        <f t="array" ref="S62">IF($B62="","",INDEX(SEAOptionScores_Trans,$B62+MATCH(S$7,Stages,0)-1,MATCH(S$6,SEACats,0))-100)</f>
        <v/>
      </c>
      <c r="T62" s="196" t="str" cm="1">
        <f t="array" ref="T62">IF($B62="","",INDEX(SEAOptionScores_Trans,$B62+MATCH(T$7,Stages,0)-1,MATCH(S$6,SEACats,0))-100)</f>
        <v/>
      </c>
      <c r="U62" s="197" t="str">
        <f t="shared" si="43"/>
        <v/>
      </c>
      <c r="V62" s="196" t="str" cm="1">
        <f t="array" ref="V62">IF($B62="","",INDEX(SEAOptionScores_Trans,$B62+MATCH(V$7,Stages,0)-1,MATCH(V$6,SEACats,0))-100)</f>
        <v/>
      </c>
      <c r="W62" s="196" t="str" cm="1">
        <f t="array" ref="W62">IF($B62="","",INDEX(SEAOptionScores_Trans,$B62+MATCH(W$7,Stages,0)-1,MATCH(V$6,SEACats,0))-100)</f>
        <v/>
      </c>
      <c r="X62" s="197" t="str">
        <f t="shared" si="44"/>
        <v/>
      </c>
      <c r="Y62" s="196" t="str" cm="1">
        <f t="array" ref="Y62">IF($B62="","",INDEX(SEAOptionScores_Trans,$B62+MATCH(Y$7,Stages,0)-1,MATCH(Y$6,SEACats,0))-100)</f>
        <v/>
      </c>
      <c r="Z62" s="196" t="str" cm="1">
        <f t="array" ref="Z62">IF($B62="","",INDEX(SEAOptionScores_Trans,$B62+MATCH(Z$7,Stages,0)-1,MATCH(Y$6,SEACats,0))-100)</f>
        <v/>
      </c>
      <c r="AA62" s="197" t="str">
        <f t="shared" si="45"/>
        <v/>
      </c>
      <c r="AB62" s="196" t="str" cm="1">
        <f t="array" ref="AB62">IF($B62="","",INDEX(SEAOptionScores_Trans,$B62+MATCH(AB$7,Stages,0)-1,MATCH(AB$6,SEACats,0))-100)</f>
        <v/>
      </c>
      <c r="AC62" s="196" t="str" cm="1">
        <f t="array" ref="AC62">IF($B62="","",INDEX(SEAOptionScores_Trans,$B62+MATCH(AC$7,Stages,0)-1,MATCH(AB$6,SEACats,0))-100)</f>
        <v/>
      </c>
      <c r="AD62" s="197" t="str">
        <f t="shared" si="46"/>
        <v/>
      </c>
      <c r="AE62" s="196" t="str" cm="1">
        <f t="array" ref="AE62">IF($B62="","",INDEX(SEAOptionScores_Trans,$B62+MATCH(AE$7,Stages,0)-1,MATCH(AE$6,SEACats,0))-100)</f>
        <v/>
      </c>
      <c r="AF62" s="196" t="str" cm="1">
        <f t="array" ref="AF62">IF($B62="","",INDEX(SEAOptionScores_Trans,$B62+MATCH(AF$7,Stages,0)-1,MATCH(AE$6,SEACats,0))-100)</f>
        <v/>
      </c>
      <c r="AG62" s="197" t="str">
        <f t="shared" si="47"/>
        <v/>
      </c>
      <c r="AH62" s="196" t="str" cm="1">
        <f t="array" ref="AH62">IF($B62="","",INDEX(SEAOptionScores_Trans,$B62+MATCH(AH$7,Stages,0)-1,MATCH(AH$6,SEACats,0))-100)</f>
        <v/>
      </c>
      <c r="AI62" s="196" t="str" cm="1">
        <f t="array" ref="AI62">IF($B62="","",INDEX(SEAOptionScores_Trans,$B62+MATCH(AI$7,Stages,0)-1,MATCH(AH$6,SEACats,0))-100)</f>
        <v/>
      </c>
      <c r="AJ62" s="197" t="str">
        <f t="shared" si="48"/>
        <v/>
      </c>
      <c r="AK62" s="196" t="str" cm="1">
        <f t="array" ref="AK62">IF($B62="","",INDEX(SEAOptionScores_Trans,$B62+MATCH(AK$7,Stages,0)-1,MATCH(AK$6,SEACats,0))-100)</f>
        <v/>
      </c>
      <c r="AL62" s="196" t="str" cm="1">
        <f t="array" ref="AL62">IF($B62="","",INDEX(SEAOptionScores_Trans,$B62+MATCH(AL$7,Stages,0)-1,MATCH(AK$6,SEACats,0))-100)</f>
        <v/>
      </c>
      <c r="AM62" s="197" t="str">
        <f t="shared" si="49"/>
        <v/>
      </c>
      <c r="AN62" s="196" t="str" cm="1">
        <f t="array" ref="AN62">IF($B62="","",INDEX(SEAOptionScores_Trans,$B62+MATCH(AN$7,Stages,0)-1,MATCH(AN$6,SEACats,0))-100)</f>
        <v/>
      </c>
      <c r="AO62" s="196" t="str" cm="1">
        <f t="array" ref="AO62">IF($B62="","",INDEX(SEAOptionScores_Trans,$B62+MATCH(AO$7,Stages,0)-1,MATCH(AN$6,SEACats,0))-100)</f>
        <v/>
      </c>
      <c r="AP62" s="197" t="str">
        <f t="shared" si="50"/>
        <v/>
      </c>
      <c r="AQ62" s="196" t="str" cm="1">
        <f t="array" ref="AQ62">IF($B62="","",INDEX(SEAOptionScores_Trans,$B62+MATCH(AQ$7,Stages,0)-1,MATCH(AQ$6,SEACats,0))-100)</f>
        <v/>
      </c>
      <c r="AR62" s="196" t="str" cm="1">
        <f t="array" ref="AR62">IF($B62="","",INDEX(SEAOptionScores_Trans,$B62+MATCH(AR$7,Stages,0)-1,MATCH(AQ$6,SEACats,0))-100)</f>
        <v/>
      </c>
      <c r="AS62" s="197" t="str">
        <f t="shared" si="51"/>
        <v/>
      </c>
      <c r="AT62" s="196" t="str" cm="1">
        <f t="array" ref="AT62">IF($B62="","",INDEX(SEAOptionScores_Trans,$B62+MATCH(AT$7,Stages,0)-1,MATCH(AT$6,SEACats,0))-100)</f>
        <v/>
      </c>
      <c r="AU62" s="196" t="str" cm="1">
        <f t="array" ref="AU62">IF($B62="","",INDEX(SEAOptionScores_Trans,$B62+MATCH(AU$7,Stages,0)-1,MATCH(AT$6,SEACats,0))-100)</f>
        <v/>
      </c>
      <c r="AV62" s="197" t="str">
        <f t="shared" si="52"/>
        <v/>
      </c>
      <c r="AW62" s="196" t="str" cm="1">
        <f t="array" ref="AW62">IF($B62="","",INDEX(SEAOptionScores_Trans,$B62+MATCH(AW$7,Stages,0)-1,MATCH(AW$6,SEACats,0))-100)</f>
        <v/>
      </c>
      <c r="AX62" s="196" t="str" cm="1">
        <f t="array" ref="AX62">IF($B62="","",INDEX(SEAOptionScores_Trans,$B62+MATCH(AX$7,Stages,0)-1,MATCH(AW$6,SEACats,0))-100)</f>
        <v/>
      </c>
      <c r="AY62" s="197" t="str">
        <f t="shared" si="53"/>
        <v/>
      </c>
      <c r="AZ62" s="196" t="str" cm="1">
        <f t="array" ref="AZ62">IF($B62="","",INDEX(SEAOptionScores_Trans,$B62+MATCH(AZ$7,Stages,0)-1,MATCH(AZ$6,SEACats,0))-100)</f>
        <v/>
      </c>
      <c r="BA62" s="196" t="str" cm="1">
        <f t="array" ref="BA62">IF($B62="","",INDEX(SEAOptionScores_Trans,$B62+MATCH(BA$7,Stages,0)-1,MATCH(AZ$6,SEACats,0))-100)</f>
        <v/>
      </c>
      <c r="BB62" s="197" t="str">
        <f t="shared" si="54"/>
        <v/>
      </c>
      <c r="BC62" s="243"/>
      <c r="BD62" s="250" t="str" cm="1">
        <f t="array" ref="BD62">INDEX(NegEffects_SEA,$A62,MATCH(BD$6,$D$6:$BB$6,0)+2)</f>
        <v/>
      </c>
      <c r="BE62" s="250" t="str" cm="1">
        <f t="array" ref="BE62">INDEX(NegEffects_SEA,$A62,MATCH(BE$6,$D$6:$BB$6,0)+2)</f>
        <v/>
      </c>
      <c r="BF62" s="250" t="str" cm="1">
        <f t="array" ref="BF62">INDEX(NegEffects_SEA,$A62,MATCH(BF$6,$D$6:$BB$6,0)+2)</f>
        <v/>
      </c>
      <c r="BG62" s="250" t="str" cm="1">
        <f t="array" ref="BG62">INDEX(NegEffects_SEA,$A62,MATCH(BG$6,$D$6:$BB$6,0)+2)</f>
        <v/>
      </c>
      <c r="BH62" s="250" t="str" cm="1">
        <f t="array" ref="BH62">INDEX(NegEffects_SEA,$A62,MATCH(BH$6,$D$6:$BB$6,0)+2)</f>
        <v/>
      </c>
      <c r="BI62" s="250" t="str" cm="1">
        <f t="array" ref="BI62">INDEX(NegEffects_SEA,$A62,MATCH(BI$6,$D$6:$BB$6,0)+2)</f>
        <v/>
      </c>
      <c r="BJ62" s="250" t="str" cm="1">
        <f t="array" ref="BJ62">INDEX(NegEffects_SEA,$A62,MATCH(BJ$6,$D$6:$BB$6,0)+2)</f>
        <v/>
      </c>
      <c r="BK62" s="250" t="str" cm="1">
        <f t="array" ref="BK62">INDEX(NegEffects_SEA,$A62,MATCH(BK$6,$D$6:$BB$6,0)+2)</f>
        <v/>
      </c>
      <c r="BL62" s="250" t="str" cm="1">
        <f t="array" ref="BL62">INDEX(NegEffects_SEA,$A62,MATCH(BL$6,$D$6:$BB$6,0)+2)</f>
        <v/>
      </c>
      <c r="BM62" s="250" t="str" cm="1">
        <f t="array" ref="BM62">INDEX(NegEffects_SEA,$A62,MATCH(BM$6,$D$6:$BB$6,0)+2)</f>
        <v/>
      </c>
      <c r="BN62" s="250" t="str" cm="1">
        <f t="array" ref="BN62">INDEX(NegEffects_SEA,$A62,MATCH(BN$6,$D$6:$BB$6,0)+2)</f>
        <v/>
      </c>
      <c r="BO62" s="250" t="str" cm="1">
        <f t="array" ref="BO62">INDEX(NegEffects_SEA,$A62,MATCH(BO$6,$D$6:$BB$6,0)+2)</f>
        <v/>
      </c>
      <c r="BP62" s="250" t="str" cm="1">
        <f t="array" ref="BP62">INDEX(NegEffects_SEA,$A62,MATCH(BP$6,$D$6:$BB$6,0)+2)</f>
        <v/>
      </c>
      <c r="BQ62" s="250" t="str" cm="1">
        <f t="array" ref="BQ62">INDEX(NegEffects_SEA,$A62,MATCH(BQ$6,$D$6:$BB$6,0)+2)</f>
        <v/>
      </c>
      <c r="BR62" s="250" t="str" cm="1">
        <f t="array" ref="BR62">INDEX(NegEffects_SEA,$A62,MATCH(BR$6,$D$6:$BB$6,0)+2)</f>
        <v/>
      </c>
      <c r="BS62" s="250" t="str" cm="1">
        <f t="array" ref="BS62">INDEX(NegEffects_SEA,$A62,MATCH(BS$6,$D$6:$BB$6,0)+2)</f>
        <v/>
      </c>
      <c r="BT62" s="250" t="str" cm="1">
        <f t="array" ref="BT62">INDEX(NegEffects_SEA,$A62,MATCH(BT$6,$D$6:$BB$6,0)+2)</f>
        <v/>
      </c>
      <c r="BU62" s="243"/>
      <c r="BV62" s="194" t="str">
        <f t="shared" si="72"/>
        <v/>
      </c>
      <c r="BW62" s="194" t="str">
        <f t="shared" si="72"/>
        <v/>
      </c>
      <c r="BX62" s="194" t="str">
        <f t="shared" si="72"/>
        <v/>
      </c>
      <c r="BY62" s="194" t="str">
        <f t="shared" si="72"/>
        <v/>
      </c>
      <c r="BZ62" s="243"/>
      <c r="CA62" s="196" t="str" cm="1">
        <f t="array" ref="CA62">IF($B62="","",INDEX(SEAOptionScores_Trans,$B62+MATCH(CA$7,Stages,0)-1,MATCH(CA$6,SEACats,0)))</f>
        <v/>
      </c>
      <c r="CB62" s="196" t="str" cm="1">
        <f t="array" ref="CB62">IF($B62="","",INDEX(SEAOptionScores_Trans,$B62+MATCH(CB$7,Stages,0)-1,MATCH(CA$6,SEACats,0)))</f>
        <v/>
      </c>
      <c r="CC62" s="197" t="str">
        <f t="shared" si="55"/>
        <v/>
      </c>
      <c r="CD62" s="196" t="str" cm="1">
        <f t="array" ref="CD62">IF($B62="","",INDEX(SEAOptionScores_Trans,$B62+MATCH(CD$7,Stages,0)-1,MATCH(CD$6,SEACats,0)))</f>
        <v/>
      </c>
      <c r="CE62" s="196" t="str" cm="1">
        <f t="array" ref="CE62">IF($B62="","",INDEX(SEAOptionScores_Trans,$B62+MATCH(CE$7,Stages,0)-1,MATCH(CD$6,SEACats,0)))</f>
        <v/>
      </c>
      <c r="CF62" s="197" t="str">
        <f t="shared" si="56"/>
        <v/>
      </c>
      <c r="CG62" s="196" t="str" cm="1">
        <f t="array" ref="CG62">IF($B62="","",INDEX(SEAOptionScores_Trans,$B62+MATCH(CG$7,Stages,0)-1,MATCH(CG$6,SEACats,0)))</f>
        <v/>
      </c>
      <c r="CH62" s="196" t="str" cm="1">
        <f t="array" ref="CH62">IF($B62="","",INDEX(SEAOptionScores_Trans,$B62+MATCH(CH$7,Stages,0)-1,MATCH(CG$6,SEACats,0)))</f>
        <v/>
      </c>
      <c r="CI62" s="197" t="str">
        <f t="shared" si="57"/>
        <v/>
      </c>
      <c r="CJ62" s="196" t="str" cm="1">
        <f t="array" ref="CJ62">IF($B62="","",INDEX(SEAOptionScores_Trans,$B62+MATCH(CJ$7,Stages,0)-1,MATCH(CJ$6,SEACats,0)))</f>
        <v/>
      </c>
      <c r="CK62" s="196" t="str" cm="1">
        <f t="array" ref="CK62">IF($B62="","",INDEX(SEAOptionScores_Trans,$B62+MATCH(CK$7,Stages,0)-1,MATCH(CJ$6,SEACats,0)))</f>
        <v/>
      </c>
      <c r="CL62" s="197" t="str">
        <f t="shared" si="58"/>
        <v/>
      </c>
      <c r="CM62" s="196" t="str" cm="1">
        <f t="array" ref="CM62">IF($B62="","",INDEX(SEAOptionScores_Trans,$B62+MATCH(CM$7,Stages,0)-1,MATCH(CM$6,SEACats,0)))</f>
        <v/>
      </c>
      <c r="CN62" s="196" t="str" cm="1">
        <f t="array" ref="CN62">IF($B62="","",INDEX(SEAOptionScores_Trans,$B62+MATCH(CN$7,Stages,0)-1,MATCH(CM$6,SEACats,0)))</f>
        <v/>
      </c>
      <c r="CO62" s="197" t="str">
        <f t="shared" si="59"/>
        <v/>
      </c>
      <c r="CP62" s="196" t="str" cm="1">
        <f t="array" ref="CP62">IF($B62="","",INDEX(SEAOptionScores_Trans,$B62+MATCH(CP$7,Stages,0)-1,MATCH(CP$6,SEACats,0)))</f>
        <v/>
      </c>
      <c r="CQ62" s="196" t="str" cm="1">
        <f t="array" ref="CQ62">IF($B62="","",INDEX(SEAOptionScores_Trans,$B62+MATCH(CQ$7,Stages,0)-1,MATCH(CP$6,SEACats,0)))</f>
        <v/>
      </c>
      <c r="CR62" s="197" t="str">
        <f t="shared" si="60"/>
        <v/>
      </c>
      <c r="CS62" s="196" t="str" cm="1">
        <f t="array" ref="CS62">IF($B62="","",INDEX(SEAOptionScores_Trans,$B62+MATCH(CS$7,Stages,0)-1,MATCH(CS$6,SEACats,0)))</f>
        <v/>
      </c>
      <c r="CT62" s="196" t="str" cm="1">
        <f t="array" ref="CT62">IF($B62="","",INDEX(SEAOptionScores_Trans,$B62+MATCH(CT$7,Stages,0)-1,MATCH(CS$6,SEACats,0)))</f>
        <v/>
      </c>
      <c r="CU62" s="197" t="str">
        <f t="shared" si="61"/>
        <v/>
      </c>
      <c r="CV62" s="196" t="str" cm="1">
        <f t="array" ref="CV62">IF($B62="","",INDEX(SEAOptionScores_Trans,$B62+MATCH(CV$7,Stages,0)-1,MATCH(CV$6,SEACats,0)))</f>
        <v/>
      </c>
      <c r="CW62" s="196" t="str" cm="1">
        <f t="array" ref="CW62">IF($B62="","",INDEX(SEAOptionScores_Trans,$B62+MATCH(CW$7,Stages,0)-1,MATCH(CV$6,SEACats,0)))</f>
        <v/>
      </c>
      <c r="CX62" s="197" t="str">
        <f t="shared" si="62"/>
        <v/>
      </c>
      <c r="CY62" s="196" t="str" cm="1">
        <f t="array" ref="CY62">IF($B62="","",INDEX(SEAOptionScores_Trans,$B62+MATCH(CY$7,Stages,0)-1,MATCH(CY$6,SEACats,0)))</f>
        <v/>
      </c>
      <c r="CZ62" s="196" t="str" cm="1">
        <f t="array" ref="CZ62">IF($B62="","",INDEX(SEAOptionScores_Trans,$B62+MATCH(CZ$7,Stages,0)-1,MATCH(CY$6,SEACats,0)))</f>
        <v/>
      </c>
      <c r="DA62" s="197" t="str">
        <f t="shared" si="63"/>
        <v/>
      </c>
      <c r="DB62" s="196" t="str" cm="1">
        <f t="array" ref="DB62">IF($B62="","",INDEX(SEAOptionScores_Trans,$B62+MATCH(DB$7,Stages,0)-1,MATCH(DB$6,SEACats,0)))</f>
        <v/>
      </c>
      <c r="DC62" s="196" t="str" cm="1">
        <f t="array" ref="DC62">IF($B62="","",INDEX(SEAOptionScores_Trans,$B62+MATCH(DC$7,Stages,0)-1,MATCH(DB$6,SEACats,0)))</f>
        <v/>
      </c>
      <c r="DD62" s="197" t="str">
        <f t="shared" si="64"/>
        <v/>
      </c>
      <c r="DE62" s="196" t="str" cm="1">
        <f t="array" ref="DE62">IF($B62="","",INDEX(SEAOptionScores_Trans,$B62+MATCH(DE$7,Stages,0)-1,MATCH(DE$6,SEACats,0)))</f>
        <v/>
      </c>
      <c r="DF62" s="196" t="str" cm="1">
        <f t="array" ref="DF62">IF($B62="","",INDEX(SEAOptionScores_Trans,$B62+MATCH(DF$7,Stages,0)-1,MATCH(DE$6,SEACats,0)))</f>
        <v/>
      </c>
      <c r="DG62" s="197" t="str">
        <f t="shared" si="65"/>
        <v/>
      </c>
      <c r="DH62" s="196" t="str" cm="1">
        <f t="array" ref="DH62">IF($B62="","",INDEX(SEAOptionScores_Trans,$B62+MATCH(DH$7,Stages,0)-1,MATCH(DH$6,SEACats,0)))</f>
        <v/>
      </c>
      <c r="DI62" s="196" t="str" cm="1">
        <f t="array" ref="DI62">IF($B62="","",INDEX(SEAOptionScores_Trans,$B62+MATCH(DI$7,Stages,0)-1,MATCH(DH$6,SEACats,0)))</f>
        <v/>
      </c>
      <c r="DJ62" s="197" t="str">
        <f t="shared" si="66"/>
        <v/>
      </c>
      <c r="DK62" s="196" t="str" cm="1">
        <f t="array" ref="DK62">IF($B62="","",INDEX(SEAOptionScores_Trans,$B62+MATCH(DK$7,Stages,0)-1,MATCH(DK$6,SEACats,0)))</f>
        <v/>
      </c>
      <c r="DL62" s="196" t="str" cm="1">
        <f t="array" ref="DL62">IF($B62="","",INDEX(SEAOptionScores_Trans,$B62+MATCH(DL$7,Stages,0)-1,MATCH(DK$6,SEACats,0)))</f>
        <v/>
      </c>
      <c r="DM62" s="197" t="str">
        <f t="shared" si="67"/>
        <v/>
      </c>
      <c r="DN62" s="196" t="str" cm="1">
        <f t="array" ref="DN62">IF($B62="","",INDEX(SEAOptionScores_Trans,$B62+MATCH(DN$7,Stages,0)-1,MATCH(DN$6,SEACats,0)))</f>
        <v/>
      </c>
      <c r="DO62" s="196" t="str" cm="1">
        <f t="array" ref="DO62">IF($B62="","",INDEX(SEAOptionScores_Trans,$B62+MATCH(DO$7,Stages,0)-1,MATCH(DN$6,SEACats,0)))</f>
        <v/>
      </c>
      <c r="DP62" s="197" t="str">
        <f t="shared" si="68"/>
        <v/>
      </c>
      <c r="DQ62" s="196" t="str" cm="1">
        <f t="array" ref="DQ62">IF($B62="","",INDEX(SEAOptionScores_Trans,$B62+MATCH(DQ$7,Stages,0)-1,MATCH(DQ$6,SEACats,0)))</f>
        <v/>
      </c>
      <c r="DR62" s="196" t="str" cm="1">
        <f t="array" ref="DR62">IF($B62="","",INDEX(SEAOptionScores_Trans,$B62+MATCH(DR$7,Stages,0)-1,MATCH(DQ$6,SEACats,0)))</f>
        <v/>
      </c>
      <c r="DS62" s="197" t="str">
        <f t="shared" si="69"/>
        <v/>
      </c>
      <c r="DT62" s="196" t="str" cm="1">
        <f t="array" ref="DT62">IF($B62="","",INDEX(SEAOptionScores_Trans,$B62+MATCH(DT$7,Stages,0)-1,MATCH(DT$6,SEACats,0)))</f>
        <v/>
      </c>
      <c r="DU62" s="196" t="str" cm="1">
        <f t="array" ref="DU62">IF($B62="","",INDEX(SEAOptionScores_Trans,$B62+MATCH(DU$7,Stages,0)-1,MATCH(DT$6,SEACats,0)))</f>
        <v/>
      </c>
      <c r="DV62" s="197" t="str">
        <f t="shared" si="70"/>
        <v/>
      </c>
      <c r="DW62" s="196" t="str" cm="1">
        <f t="array" ref="DW62">IF($B62="","",INDEX(SEAOptionScores_Trans,$B62+MATCH(DW$7,Stages,0)-1,MATCH(DW$6,SEACats,0)))</f>
        <v/>
      </c>
      <c r="DX62" s="196" t="str" cm="1">
        <f t="array" ref="DX62">IF($B62="","",INDEX(SEAOptionScores_Trans,$B62+MATCH(DX$7,Stages,0)-1,MATCH(DW$6,SEACats,0)))</f>
        <v/>
      </c>
      <c r="DY62" s="197" t="str">
        <f t="shared" si="71"/>
        <v/>
      </c>
      <c r="DZ62" s="243"/>
      <c r="EA62" s="250" t="str" cm="1">
        <f t="array" ref="EA62">INDEX(PosEffects_SEA,$A62,MATCH(EA$6,$D$6:$BB$6,0)+2)</f>
        <v/>
      </c>
      <c r="EB62" s="250" t="str" cm="1">
        <f t="array" ref="EB62">INDEX(PosEffects_SEA,$A62,MATCH(EB$6,$D$6:$BB$6,0)+2)</f>
        <v/>
      </c>
      <c r="EC62" s="250" t="str" cm="1">
        <f t="array" ref="EC62">INDEX(PosEffects_SEA,$A62,MATCH(EC$6,$D$6:$BB$6,0)+2)</f>
        <v/>
      </c>
      <c r="ED62" s="250" t="str" cm="1">
        <f t="array" ref="ED62">INDEX(PosEffects_SEA,$A62,MATCH(ED$6,$D$6:$BB$6,0)+2)</f>
        <v/>
      </c>
      <c r="EE62" s="250" t="str" cm="1">
        <f t="array" ref="EE62">INDEX(PosEffects_SEA,$A62,MATCH(EE$6,$D$6:$BB$6,0)+2)</f>
        <v/>
      </c>
      <c r="EF62" s="250" t="str" cm="1">
        <f t="array" ref="EF62">INDEX(PosEffects_SEA,$A62,MATCH(EF$6,$D$6:$BB$6,0)+2)</f>
        <v/>
      </c>
      <c r="EG62" s="250" t="str" cm="1">
        <f t="array" ref="EG62">INDEX(PosEffects_SEA,$A62,MATCH(EG$6,$D$6:$BB$6,0)+2)</f>
        <v/>
      </c>
      <c r="EH62" s="250" t="str" cm="1">
        <f t="array" ref="EH62">INDEX(PosEffects_SEA,$A62,MATCH(EH$6,$D$6:$BB$6,0)+2)</f>
        <v/>
      </c>
      <c r="EI62" s="250" t="str" cm="1">
        <f t="array" ref="EI62">INDEX(PosEffects_SEA,$A62,MATCH(EI$6,$D$6:$BB$6,0)+2)</f>
        <v/>
      </c>
      <c r="EJ62" s="250" t="str" cm="1">
        <f t="array" ref="EJ62">INDEX(PosEffects_SEA,$A62,MATCH(EJ$6,$D$6:$BB$6,0)+2)</f>
        <v/>
      </c>
      <c r="EK62" s="250" t="str" cm="1">
        <f t="array" ref="EK62">INDEX(PosEffects_SEA,$A62,MATCH(EK$6,$D$6:$BB$6,0)+2)</f>
        <v/>
      </c>
      <c r="EL62" s="250" t="str" cm="1">
        <f t="array" ref="EL62">INDEX(PosEffects_SEA,$A62,MATCH(EL$6,$D$6:$BB$6,0)+2)</f>
        <v/>
      </c>
      <c r="EM62" s="250" t="str" cm="1">
        <f t="array" ref="EM62">INDEX(PosEffects_SEA,$A62,MATCH(EM$6,$D$6:$BB$6,0)+2)</f>
        <v/>
      </c>
      <c r="EN62" s="250" t="str" cm="1">
        <f t="array" ref="EN62">INDEX(PosEffects_SEA,$A62,MATCH(EN$6,$D$6:$BB$6,0)+2)</f>
        <v/>
      </c>
      <c r="EO62" s="250" t="str" cm="1">
        <f t="array" ref="EO62">INDEX(PosEffects_SEA,$A62,MATCH(EO$6,$D$6:$BB$6,0)+2)</f>
        <v/>
      </c>
      <c r="EP62" s="250" t="str" cm="1">
        <f t="array" ref="EP62">INDEX(PosEffects_SEA,$A62,MATCH(EP$6,$D$6:$BB$6,0)+2)</f>
        <v/>
      </c>
      <c r="EQ62" s="250" t="str" cm="1">
        <f t="array" ref="EQ62">INDEX(PosEffects_SEA,$A62,MATCH(EQ$6,$D$6:$BB$6,0)+2)</f>
        <v/>
      </c>
      <c r="ER62" s="243"/>
      <c r="ES62" s="194" t="str">
        <f t="shared" si="73"/>
        <v/>
      </c>
      <c r="ET62" s="194" t="str">
        <f t="shared" si="73"/>
        <v/>
      </c>
      <c r="EU62" s="194" t="str">
        <f t="shared" si="73"/>
        <v/>
      </c>
      <c r="EV62" s="194" t="str">
        <f t="shared" si="73"/>
        <v/>
      </c>
    </row>
    <row r="63" spans="1:152" x14ac:dyDescent="0.25">
      <c r="A63" s="242">
        <v>56</v>
      </c>
      <c r="B63" s="271" t="str" cm="1">
        <f t="array" ref="B63">IF(A63&gt;NOptions_SEA,"",4*(A63-1)+1)</f>
        <v/>
      </c>
      <c r="C63" s="249" t="str" cm="1">
        <f t="array" ref="C63">IF($B63="","",INDEX(Options_SEA,$B63))</f>
        <v/>
      </c>
      <c r="D63" s="196" t="str" cm="1">
        <f t="array" ref="D63">IF($B63="","",INDEX(SEAOptionScores_Trans,$B63+MATCH(D$7,Stages,0)-1,MATCH(D$6,SEACats,0))-100)</f>
        <v/>
      </c>
      <c r="E63" s="196" t="str" cm="1">
        <f t="array" ref="E63">IF($B63="","",INDEX(SEAOptionScores_Trans,$B63+MATCH(E$7,Stages,0)-1,MATCH(D$6,SEACats,0))-100)</f>
        <v/>
      </c>
      <c r="F63" s="197" t="str">
        <f t="shared" si="38"/>
        <v/>
      </c>
      <c r="G63" s="196" t="str" cm="1">
        <f t="array" ref="G63">IF($B63="","",INDEX(SEAOptionScores_Trans,$B63+MATCH(G$7,Stages,0)-1,MATCH(G$6,SEACats,0))-100)</f>
        <v/>
      </c>
      <c r="H63" s="196" t="str" cm="1">
        <f t="array" ref="H63">IF($B63="","",INDEX(SEAOptionScores_Trans,$B63+MATCH(H$7,Stages,0)-1,MATCH(G$6,SEACats,0))-100)</f>
        <v/>
      </c>
      <c r="I63" s="197" t="str">
        <f t="shared" si="39"/>
        <v/>
      </c>
      <c r="J63" s="196" t="str" cm="1">
        <f t="array" ref="J63">IF($B63="","",INDEX(SEAOptionScores_Trans,$B63+MATCH(J$7,Stages,0)-1,MATCH(J$6,SEACats,0))-100)</f>
        <v/>
      </c>
      <c r="K63" s="196" t="str" cm="1">
        <f t="array" ref="K63">IF($B63="","",INDEX(SEAOptionScores_Trans,$B63+MATCH(K$7,Stages,0)-1,MATCH(J$6,SEACats,0))-100)</f>
        <v/>
      </c>
      <c r="L63" s="197" t="str">
        <f t="shared" si="40"/>
        <v/>
      </c>
      <c r="M63" s="196" t="str" cm="1">
        <f t="array" ref="M63">IF($B63="","",INDEX(SEAOptionScores_Trans,$B63+MATCH(M$7,Stages,0)-1,MATCH(M$6,SEACats,0))-100)</f>
        <v/>
      </c>
      <c r="N63" s="196" t="str" cm="1">
        <f t="array" ref="N63">IF($B63="","",INDEX(SEAOptionScores_Trans,$B63+MATCH(N$7,Stages,0)-1,MATCH(M$6,SEACats,0))-100)</f>
        <v/>
      </c>
      <c r="O63" s="197" t="str">
        <f t="shared" si="41"/>
        <v/>
      </c>
      <c r="P63" s="196" t="str" cm="1">
        <f t="array" ref="P63">IF($B63="","",INDEX(SEAOptionScores_Trans,$B63+MATCH(P$7,Stages,0)-1,MATCH(P$6,SEACats,0))-100)</f>
        <v/>
      </c>
      <c r="Q63" s="196" t="str" cm="1">
        <f t="array" ref="Q63">IF($B63="","",INDEX(SEAOptionScores_Trans,$B63+MATCH(Q$7,Stages,0)-1,MATCH(P$6,SEACats,0))-100)</f>
        <v/>
      </c>
      <c r="R63" s="197" t="str">
        <f t="shared" si="42"/>
        <v/>
      </c>
      <c r="S63" s="196" t="str" cm="1">
        <f t="array" ref="S63">IF($B63="","",INDEX(SEAOptionScores_Trans,$B63+MATCH(S$7,Stages,0)-1,MATCH(S$6,SEACats,0))-100)</f>
        <v/>
      </c>
      <c r="T63" s="196" t="str" cm="1">
        <f t="array" ref="T63">IF($B63="","",INDEX(SEAOptionScores_Trans,$B63+MATCH(T$7,Stages,0)-1,MATCH(S$6,SEACats,0))-100)</f>
        <v/>
      </c>
      <c r="U63" s="197" t="str">
        <f t="shared" si="43"/>
        <v/>
      </c>
      <c r="V63" s="196" t="str" cm="1">
        <f t="array" ref="V63">IF($B63="","",INDEX(SEAOptionScores_Trans,$B63+MATCH(V$7,Stages,0)-1,MATCH(V$6,SEACats,0))-100)</f>
        <v/>
      </c>
      <c r="W63" s="196" t="str" cm="1">
        <f t="array" ref="W63">IF($B63="","",INDEX(SEAOptionScores_Trans,$B63+MATCH(W$7,Stages,0)-1,MATCH(V$6,SEACats,0))-100)</f>
        <v/>
      </c>
      <c r="X63" s="197" t="str">
        <f t="shared" si="44"/>
        <v/>
      </c>
      <c r="Y63" s="196" t="str" cm="1">
        <f t="array" ref="Y63">IF($B63="","",INDEX(SEAOptionScores_Trans,$B63+MATCH(Y$7,Stages,0)-1,MATCH(Y$6,SEACats,0))-100)</f>
        <v/>
      </c>
      <c r="Z63" s="196" t="str" cm="1">
        <f t="array" ref="Z63">IF($B63="","",INDEX(SEAOptionScores_Trans,$B63+MATCH(Z$7,Stages,0)-1,MATCH(Y$6,SEACats,0))-100)</f>
        <v/>
      </c>
      <c r="AA63" s="197" t="str">
        <f t="shared" si="45"/>
        <v/>
      </c>
      <c r="AB63" s="196" t="str" cm="1">
        <f t="array" ref="AB63">IF($B63="","",INDEX(SEAOptionScores_Trans,$B63+MATCH(AB$7,Stages,0)-1,MATCH(AB$6,SEACats,0))-100)</f>
        <v/>
      </c>
      <c r="AC63" s="196" t="str" cm="1">
        <f t="array" ref="AC63">IF($B63="","",INDEX(SEAOptionScores_Trans,$B63+MATCH(AC$7,Stages,0)-1,MATCH(AB$6,SEACats,0))-100)</f>
        <v/>
      </c>
      <c r="AD63" s="197" t="str">
        <f t="shared" si="46"/>
        <v/>
      </c>
      <c r="AE63" s="196" t="str" cm="1">
        <f t="array" ref="AE63">IF($B63="","",INDEX(SEAOptionScores_Trans,$B63+MATCH(AE$7,Stages,0)-1,MATCH(AE$6,SEACats,0))-100)</f>
        <v/>
      </c>
      <c r="AF63" s="196" t="str" cm="1">
        <f t="array" ref="AF63">IF($B63="","",INDEX(SEAOptionScores_Trans,$B63+MATCH(AF$7,Stages,0)-1,MATCH(AE$6,SEACats,0))-100)</f>
        <v/>
      </c>
      <c r="AG63" s="197" t="str">
        <f t="shared" si="47"/>
        <v/>
      </c>
      <c r="AH63" s="196" t="str" cm="1">
        <f t="array" ref="AH63">IF($B63="","",INDEX(SEAOptionScores_Trans,$B63+MATCH(AH$7,Stages,0)-1,MATCH(AH$6,SEACats,0))-100)</f>
        <v/>
      </c>
      <c r="AI63" s="196" t="str" cm="1">
        <f t="array" ref="AI63">IF($B63="","",INDEX(SEAOptionScores_Trans,$B63+MATCH(AI$7,Stages,0)-1,MATCH(AH$6,SEACats,0))-100)</f>
        <v/>
      </c>
      <c r="AJ63" s="197" t="str">
        <f t="shared" si="48"/>
        <v/>
      </c>
      <c r="AK63" s="196" t="str" cm="1">
        <f t="array" ref="AK63">IF($B63="","",INDEX(SEAOptionScores_Trans,$B63+MATCH(AK$7,Stages,0)-1,MATCH(AK$6,SEACats,0))-100)</f>
        <v/>
      </c>
      <c r="AL63" s="196" t="str" cm="1">
        <f t="array" ref="AL63">IF($B63="","",INDEX(SEAOptionScores_Trans,$B63+MATCH(AL$7,Stages,0)-1,MATCH(AK$6,SEACats,0))-100)</f>
        <v/>
      </c>
      <c r="AM63" s="197" t="str">
        <f t="shared" si="49"/>
        <v/>
      </c>
      <c r="AN63" s="196" t="str" cm="1">
        <f t="array" ref="AN63">IF($B63="","",INDEX(SEAOptionScores_Trans,$B63+MATCH(AN$7,Stages,0)-1,MATCH(AN$6,SEACats,0))-100)</f>
        <v/>
      </c>
      <c r="AO63" s="196" t="str" cm="1">
        <f t="array" ref="AO63">IF($B63="","",INDEX(SEAOptionScores_Trans,$B63+MATCH(AO$7,Stages,0)-1,MATCH(AN$6,SEACats,0))-100)</f>
        <v/>
      </c>
      <c r="AP63" s="197" t="str">
        <f t="shared" si="50"/>
        <v/>
      </c>
      <c r="AQ63" s="196" t="str" cm="1">
        <f t="array" ref="AQ63">IF($B63="","",INDEX(SEAOptionScores_Trans,$B63+MATCH(AQ$7,Stages,0)-1,MATCH(AQ$6,SEACats,0))-100)</f>
        <v/>
      </c>
      <c r="AR63" s="196" t="str" cm="1">
        <f t="array" ref="AR63">IF($B63="","",INDEX(SEAOptionScores_Trans,$B63+MATCH(AR$7,Stages,0)-1,MATCH(AQ$6,SEACats,0))-100)</f>
        <v/>
      </c>
      <c r="AS63" s="197" t="str">
        <f t="shared" si="51"/>
        <v/>
      </c>
      <c r="AT63" s="196" t="str" cm="1">
        <f t="array" ref="AT63">IF($B63="","",INDEX(SEAOptionScores_Trans,$B63+MATCH(AT$7,Stages,0)-1,MATCH(AT$6,SEACats,0))-100)</f>
        <v/>
      </c>
      <c r="AU63" s="196" t="str" cm="1">
        <f t="array" ref="AU63">IF($B63="","",INDEX(SEAOptionScores_Trans,$B63+MATCH(AU$7,Stages,0)-1,MATCH(AT$6,SEACats,0))-100)</f>
        <v/>
      </c>
      <c r="AV63" s="197" t="str">
        <f t="shared" si="52"/>
        <v/>
      </c>
      <c r="AW63" s="196" t="str" cm="1">
        <f t="array" ref="AW63">IF($B63="","",INDEX(SEAOptionScores_Trans,$B63+MATCH(AW$7,Stages,0)-1,MATCH(AW$6,SEACats,0))-100)</f>
        <v/>
      </c>
      <c r="AX63" s="196" t="str" cm="1">
        <f t="array" ref="AX63">IF($B63="","",INDEX(SEAOptionScores_Trans,$B63+MATCH(AX$7,Stages,0)-1,MATCH(AW$6,SEACats,0))-100)</f>
        <v/>
      </c>
      <c r="AY63" s="197" t="str">
        <f t="shared" si="53"/>
        <v/>
      </c>
      <c r="AZ63" s="196" t="str" cm="1">
        <f t="array" ref="AZ63">IF($B63="","",INDEX(SEAOptionScores_Trans,$B63+MATCH(AZ$7,Stages,0)-1,MATCH(AZ$6,SEACats,0))-100)</f>
        <v/>
      </c>
      <c r="BA63" s="196" t="str" cm="1">
        <f t="array" ref="BA63">IF($B63="","",INDEX(SEAOptionScores_Trans,$B63+MATCH(BA$7,Stages,0)-1,MATCH(AZ$6,SEACats,0))-100)</f>
        <v/>
      </c>
      <c r="BB63" s="197" t="str">
        <f t="shared" si="54"/>
        <v/>
      </c>
      <c r="BC63" s="243"/>
      <c r="BD63" s="250" t="str" cm="1">
        <f t="array" ref="BD63">INDEX(NegEffects_SEA,$A63,MATCH(BD$6,$D$6:$BB$6,0)+2)</f>
        <v/>
      </c>
      <c r="BE63" s="250" t="str" cm="1">
        <f t="array" ref="BE63">INDEX(NegEffects_SEA,$A63,MATCH(BE$6,$D$6:$BB$6,0)+2)</f>
        <v/>
      </c>
      <c r="BF63" s="250" t="str" cm="1">
        <f t="array" ref="BF63">INDEX(NegEffects_SEA,$A63,MATCH(BF$6,$D$6:$BB$6,0)+2)</f>
        <v/>
      </c>
      <c r="BG63" s="250" t="str" cm="1">
        <f t="array" ref="BG63">INDEX(NegEffects_SEA,$A63,MATCH(BG$6,$D$6:$BB$6,0)+2)</f>
        <v/>
      </c>
      <c r="BH63" s="250" t="str" cm="1">
        <f t="array" ref="BH63">INDEX(NegEffects_SEA,$A63,MATCH(BH$6,$D$6:$BB$6,0)+2)</f>
        <v/>
      </c>
      <c r="BI63" s="250" t="str" cm="1">
        <f t="array" ref="BI63">INDEX(NegEffects_SEA,$A63,MATCH(BI$6,$D$6:$BB$6,0)+2)</f>
        <v/>
      </c>
      <c r="BJ63" s="250" t="str" cm="1">
        <f t="array" ref="BJ63">INDEX(NegEffects_SEA,$A63,MATCH(BJ$6,$D$6:$BB$6,0)+2)</f>
        <v/>
      </c>
      <c r="BK63" s="250" t="str" cm="1">
        <f t="array" ref="BK63">INDEX(NegEffects_SEA,$A63,MATCH(BK$6,$D$6:$BB$6,0)+2)</f>
        <v/>
      </c>
      <c r="BL63" s="250" t="str" cm="1">
        <f t="array" ref="BL63">INDEX(NegEffects_SEA,$A63,MATCH(BL$6,$D$6:$BB$6,0)+2)</f>
        <v/>
      </c>
      <c r="BM63" s="250" t="str" cm="1">
        <f t="array" ref="BM63">INDEX(NegEffects_SEA,$A63,MATCH(BM$6,$D$6:$BB$6,0)+2)</f>
        <v/>
      </c>
      <c r="BN63" s="250" t="str" cm="1">
        <f t="array" ref="BN63">INDEX(NegEffects_SEA,$A63,MATCH(BN$6,$D$6:$BB$6,0)+2)</f>
        <v/>
      </c>
      <c r="BO63" s="250" t="str" cm="1">
        <f t="array" ref="BO63">INDEX(NegEffects_SEA,$A63,MATCH(BO$6,$D$6:$BB$6,0)+2)</f>
        <v/>
      </c>
      <c r="BP63" s="250" t="str" cm="1">
        <f t="array" ref="BP63">INDEX(NegEffects_SEA,$A63,MATCH(BP$6,$D$6:$BB$6,0)+2)</f>
        <v/>
      </c>
      <c r="BQ63" s="250" t="str" cm="1">
        <f t="array" ref="BQ63">INDEX(NegEffects_SEA,$A63,MATCH(BQ$6,$D$6:$BB$6,0)+2)</f>
        <v/>
      </c>
      <c r="BR63" s="250" t="str" cm="1">
        <f t="array" ref="BR63">INDEX(NegEffects_SEA,$A63,MATCH(BR$6,$D$6:$BB$6,0)+2)</f>
        <v/>
      </c>
      <c r="BS63" s="250" t="str" cm="1">
        <f t="array" ref="BS63">INDEX(NegEffects_SEA,$A63,MATCH(BS$6,$D$6:$BB$6,0)+2)</f>
        <v/>
      </c>
      <c r="BT63" s="250" t="str" cm="1">
        <f t="array" ref="BT63">INDEX(NegEffects_SEA,$A63,MATCH(BT$6,$D$6:$BB$6,0)+2)</f>
        <v/>
      </c>
      <c r="BU63" s="243"/>
      <c r="BV63" s="194" t="str">
        <f t="shared" si="72"/>
        <v/>
      </c>
      <c r="BW63" s="194" t="str">
        <f t="shared" si="72"/>
        <v/>
      </c>
      <c r="BX63" s="194" t="str">
        <f t="shared" si="72"/>
        <v/>
      </c>
      <c r="BY63" s="194" t="str">
        <f t="shared" si="72"/>
        <v/>
      </c>
      <c r="BZ63" s="243"/>
      <c r="CA63" s="196" t="str" cm="1">
        <f t="array" ref="CA63">IF($B63="","",INDEX(SEAOptionScores_Trans,$B63+MATCH(CA$7,Stages,0)-1,MATCH(CA$6,SEACats,0)))</f>
        <v/>
      </c>
      <c r="CB63" s="196" t="str" cm="1">
        <f t="array" ref="CB63">IF($B63="","",INDEX(SEAOptionScores_Trans,$B63+MATCH(CB$7,Stages,0)-1,MATCH(CA$6,SEACats,0)))</f>
        <v/>
      </c>
      <c r="CC63" s="197" t="str">
        <f t="shared" si="55"/>
        <v/>
      </c>
      <c r="CD63" s="196" t="str" cm="1">
        <f t="array" ref="CD63">IF($B63="","",INDEX(SEAOptionScores_Trans,$B63+MATCH(CD$7,Stages,0)-1,MATCH(CD$6,SEACats,0)))</f>
        <v/>
      </c>
      <c r="CE63" s="196" t="str" cm="1">
        <f t="array" ref="CE63">IF($B63="","",INDEX(SEAOptionScores_Trans,$B63+MATCH(CE$7,Stages,0)-1,MATCH(CD$6,SEACats,0)))</f>
        <v/>
      </c>
      <c r="CF63" s="197" t="str">
        <f t="shared" si="56"/>
        <v/>
      </c>
      <c r="CG63" s="196" t="str" cm="1">
        <f t="array" ref="CG63">IF($B63="","",INDEX(SEAOptionScores_Trans,$B63+MATCH(CG$7,Stages,0)-1,MATCH(CG$6,SEACats,0)))</f>
        <v/>
      </c>
      <c r="CH63" s="196" t="str" cm="1">
        <f t="array" ref="CH63">IF($B63="","",INDEX(SEAOptionScores_Trans,$B63+MATCH(CH$7,Stages,0)-1,MATCH(CG$6,SEACats,0)))</f>
        <v/>
      </c>
      <c r="CI63" s="197" t="str">
        <f t="shared" si="57"/>
        <v/>
      </c>
      <c r="CJ63" s="196" t="str" cm="1">
        <f t="array" ref="CJ63">IF($B63="","",INDEX(SEAOptionScores_Trans,$B63+MATCH(CJ$7,Stages,0)-1,MATCH(CJ$6,SEACats,0)))</f>
        <v/>
      </c>
      <c r="CK63" s="196" t="str" cm="1">
        <f t="array" ref="CK63">IF($B63="","",INDEX(SEAOptionScores_Trans,$B63+MATCH(CK$7,Stages,0)-1,MATCH(CJ$6,SEACats,0)))</f>
        <v/>
      </c>
      <c r="CL63" s="197" t="str">
        <f t="shared" si="58"/>
        <v/>
      </c>
      <c r="CM63" s="196" t="str" cm="1">
        <f t="array" ref="CM63">IF($B63="","",INDEX(SEAOptionScores_Trans,$B63+MATCH(CM$7,Stages,0)-1,MATCH(CM$6,SEACats,0)))</f>
        <v/>
      </c>
      <c r="CN63" s="196" t="str" cm="1">
        <f t="array" ref="CN63">IF($B63="","",INDEX(SEAOptionScores_Trans,$B63+MATCH(CN$7,Stages,0)-1,MATCH(CM$6,SEACats,0)))</f>
        <v/>
      </c>
      <c r="CO63" s="197" t="str">
        <f t="shared" si="59"/>
        <v/>
      </c>
      <c r="CP63" s="196" t="str" cm="1">
        <f t="array" ref="CP63">IF($B63="","",INDEX(SEAOptionScores_Trans,$B63+MATCH(CP$7,Stages,0)-1,MATCH(CP$6,SEACats,0)))</f>
        <v/>
      </c>
      <c r="CQ63" s="196" t="str" cm="1">
        <f t="array" ref="CQ63">IF($B63="","",INDEX(SEAOptionScores_Trans,$B63+MATCH(CQ$7,Stages,0)-1,MATCH(CP$6,SEACats,0)))</f>
        <v/>
      </c>
      <c r="CR63" s="197" t="str">
        <f t="shared" si="60"/>
        <v/>
      </c>
      <c r="CS63" s="196" t="str" cm="1">
        <f t="array" ref="CS63">IF($B63="","",INDEX(SEAOptionScores_Trans,$B63+MATCH(CS$7,Stages,0)-1,MATCH(CS$6,SEACats,0)))</f>
        <v/>
      </c>
      <c r="CT63" s="196" t="str" cm="1">
        <f t="array" ref="CT63">IF($B63="","",INDEX(SEAOptionScores_Trans,$B63+MATCH(CT$7,Stages,0)-1,MATCH(CS$6,SEACats,0)))</f>
        <v/>
      </c>
      <c r="CU63" s="197" t="str">
        <f t="shared" si="61"/>
        <v/>
      </c>
      <c r="CV63" s="196" t="str" cm="1">
        <f t="array" ref="CV63">IF($B63="","",INDEX(SEAOptionScores_Trans,$B63+MATCH(CV$7,Stages,0)-1,MATCH(CV$6,SEACats,0)))</f>
        <v/>
      </c>
      <c r="CW63" s="196" t="str" cm="1">
        <f t="array" ref="CW63">IF($B63="","",INDEX(SEAOptionScores_Trans,$B63+MATCH(CW$7,Stages,0)-1,MATCH(CV$6,SEACats,0)))</f>
        <v/>
      </c>
      <c r="CX63" s="197" t="str">
        <f t="shared" si="62"/>
        <v/>
      </c>
      <c r="CY63" s="196" t="str" cm="1">
        <f t="array" ref="CY63">IF($B63="","",INDEX(SEAOptionScores_Trans,$B63+MATCH(CY$7,Stages,0)-1,MATCH(CY$6,SEACats,0)))</f>
        <v/>
      </c>
      <c r="CZ63" s="196" t="str" cm="1">
        <f t="array" ref="CZ63">IF($B63="","",INDEX(SEAOptionScores_Trans,$B63+MATCH(CZ$7,Stages,0)-1,MATCH(CY$6,SEACats,0)))</f>
        <v/>
      </c>
      <c r="DA63" s="197" t="str">
        <f t="shared" si="63"/>
        <v/>
      </c>
      <c r="DB63" s="196" t="str" cm="1">
        <f t="array" ref="DB63">IF($B63="","",INDEX(SEAOptionScores_Trans,$B63+MATCH(DB$7,Stages,0)-1,MATCH(DB$6,SEACats,0)))</f>
        <v/>
      </c>
      <c r="DC63" s="196" t="str" cm="1">
        <f t="array" ref="DC63">IF($B63="","",INDEX(SEAOptionScores_Trans,$B63+MATCH(DC$7,Stages,0)-1,MATCH(DB$6,SEACats,0)))</f>
        <v/>
      </c>
      <c r="DD63" s="197" t="str">
        <f t="shared" si="64"/>
        <v/>
      </c>
      <c r="DE63" s="196" t="str" cm="1">
        <f t="array" ref="DE63">IF($B63="","",INDEX(SEAOptionScores_Trans,$B63+MATCH(DE$7,Stages,0)-1,MATCH(DE$6,SEACats,0)))</f>
        <v/>
      </c>
      <c r="DF63" s="196" t="str" cm="1">
        <f t="array" ref="DF63">IF($B63="","",INDEX(SEAOptionScores_Trans,$B63+MATCH(DF$7,Stages,0)-1,MATCH(DE$6,SEACats,0)))</f>
        <v/>
      </c>
      <c r="DG63" s="197" t="str">
        <f t="shared" si="65"/>
        <v/>
      </c>
      <c r="DH63" s="196" t="str" cm="1">
        <f t="array" ref="DH63">IF($B63="","",INDEX(SEAOptionScores_Trans,$B63+MATCH(DH$7,Stages,0)-1,MATCH(DH$6,SEACats,0)))</f>
        <v/>
      </c>
      <c r="DI63" s="196" t="str" cm="1">
        <f t="array" ref="DI63">IF($B63="","",INDEX(SEAOptionScores_Trans,$B63+MATCH(DI$7,Stages,0)-1,MATCH(DH$6,SEACats,0)))</f>
        <v/>
      </c>
      <c r="DJ63" s="197" t="str">
        <f t="shared" si="66"/>
        <v/>
      </c>
      <c r="DK63" s="196" t="str" cm="1">
        <f t="array" ref="DK63">IF($B63="","",INDEX(SEAOptionScores_Trans,$B63+MATCH(DK$7,Stages,0)-1,MATCH(DK$6,SEACats,0)))</f>
        <v/>
      </c>
      <c r="DL63" s="196" t="str" cm="1">
        <f t="array" ref="DL63">IF($B63="","",INDEX(SEAOptionScores_Trans,$B63+MATCH(DL$7,Stages,0)-1,MATCH(DK$6,SEACats,0)))</f>
        <v/>
      </c>
      <c r="DM63" s="197" t="str">
        <f t="shared" si="67"/>
        <v/>
      </c>
      <c r="DN63" s="196" t="str" cm="1">
        <f t="array" ref="DN63">IF($B63="","",INDEX(SEAOptionScores_Trans,$B63+MATCH(DN$7,Stages,0)-1,MATCH(DN$6,SEACats,0)))</f>
        <v/>
      </c>
      <c r="DO63" s="196" t="str" cm="1">
        <f t="array" ref="DO63">IF($B63="","",INDEX(SEAOptionScores_Trans,$B63+MATCH(DO$7,Stages,0)-1,MATCH(DN$6,SEACats,0)))</f>
        <v/>
      </c>
      <c r="DP63" s="197" t="str">
        <f t="shared" si="68"/>
        <v/>
      </c>
      <c r="DQ63" s="196" t="str" cm="1">
        <f t="array" ref="DQ63">IF($B63="","",INDEX(SEAOptionScores_Trans,$B63+MATCH(DQ$7,Stages,0)-1,MATCH(DQ$6,SEACats,0)))</f>
        <v/>
      </c>
      <c r="DR63" s="196" t="str" cm="1">
        <f t="array" ref="DR63">IF($B63="","",INDEX(SEAOptionScores_Trans,$B63+MATCH(DR$7,Stages,0)-1,MATCH(DQ$6,SEACats,0)))</f>
        <v/>
      </c>
      <c r="DS63" s="197" t="str">
        <f t="shared" si="69"/>
        <v/>
      </c>
      <c r="DT63" s="196" t="str" cm="1">
        <f t="array" ref="DT63">IF($B63="","",INDEX(SEAOptionScores_Trans,$B63+MATCH(DT$7,Stages,0)-1,MATCH(DT$6,SEACats,0)))</f>
        <v/>
      </c>
      <c r="DU63" s="196" t="str" cm="1">
        <f t="array" ref="DU63">IF($B63="","",INDEX(SEAOptionScores_Trans,$B63+MATCH(DU$7,Stages,0)-1,MATCH(DT$6,SEACats,0)))</f>
        <v/>
      </c>
      <c r="DV63" s="197" t="str">
        <f t="shared" si="70"/>
        <v/>
      </c>
      <c r="DW63" s="196" t="str" cm="1">
        <f t="array" ref="DW63">IF($B63="","",INDEX(SEAOptionScores_Trans,$B63+MATCH(DW$7,Stages,0)-1,MATCH(DW$6,SEACats,0)))</f>
        <v/>
      </c>
      <c r="DX63" s="196" t="str" cm="1">
        <f t="array" ref="DX63">IF($B63="","",INDEX(SEAOptionScores_Trans,$B63+MATCH(DX$7,Stages,0)-1,MATCH(DW$6,SEACats,0)))</f>
        <v/>
      </c>
      <c r="DY63" s="197" t="str">
        <f t="shared" si="71"/>
        <v/>
      </c>
      <c r="DZ63" s="243"/>
      <c r="EA63" s="250" t="str" cm="1">
        <f t="array" ref="EA63">INDEX(PosEffects_SEA,$A63,MATCH(EA$6,$D$6:$BB$6,0)+2)</f>
        <v/>
      </c>
      <c r="EB63" s="250" t="str" cm="1">
        <f t="array" ref="EB63">INDEX(PosEffects_SEA,$A63,MATCH(EB$6,$D$6:$BB$6,0)+2)</f>
        <v/>
      </c>
      <c r="EC63" s="250" t="str" cm="1">
        <f t="array" ref="EC63">INDEX(PosEffects_SEA,$A63,MATCH(EC$6,$D$6:$BB$6,0)+2)</f>
        <v/>
      </c>
      <c r="ED63" s="250" t="str" cm="1">
        <f t="array" ref="ED63">INDEX(PosEffects_SEA,$A63,MATCH(ED$6,$D$6:$BB$6,0)+2)</f>
        <v/>
      </c>
      <c r="EE63" s="250" t="str" cm="1">
        <f t="array" ref="EE63">INDEX(PosEffects_SEA,$A63,MATCH(EE$6,$D$6:$BB$6,0)+2)</f>
        <v/>
      </c>
      <c r="EF63" s="250" t="str" cm="1">
        <f t="array" ref="EF63">INDEX(PosEffects_SEA,$A63,MATCH(EF$6,$D$6:$BB$6,0)+2)</f>
        <v/>
      </c>
      <c r="EG63" s="250" t="str" cm="1">
        <f t="array" ref="EG63">INDEX(PosEffects_SEA,$A63,MATCH(EG$6,$D$6:$BB$6,0)+2)</f>
        <v/>
      </c>
      <c r="EH63" s="250" t="str" cm="1">
        <f t="array" ref="EH63">INDEX(PosEffects_SEA,$A63,MATCH(EH$6,$D$6:$BB$6,0)+2)</f>
        <v/>
      </c>
      <c r="EI63" s="250" t="str" cm="1">
        <f t="array" ref="EI63">INDEX(PosEffects_SEA,$A63,MATCH(EI$6,$D$6:$BB$6,0)+2)</f>
        <v/>
      </c>
      <c r="EJ63" s="250" t="str" cm="1">
        <f t="array" ref="EJ63">INDEX(PosEffects_SEA,$A63,MATCH(EJ$6,$D$6:$BB$6,0)+2)</f>
        <v/>
      </c>
      <c r="EK63" s="250" t="str" cm="1">
        <f t="array" ref="EK63">INDEX(PosEffects_SEA,$A63,MATCH(EK$6,$D$6:$BB$6,0)+2)</f>
        <v/>
      </c>
      <c r="EL63" s="250" t="str" cm="1">
        <f t="array" ref="EL63">INDEX(PosEffects_SEA,$A63,MATCH(EL$6,$D$6:$BB$6,0)+2)</f>
        <v/>
      </c>
      <c r="EM63" s="250" t="str" cm="1">
        <f t="array" ref="EM63">INDEX(PosEffects_SEA,$A63,MATCH(EM$6,$D$6:$BB$6,0)+2)</f>
        <v/>
      </c>
      <c r="EN63" s="250" t="str" cm="1">
        <f t="array" ref="EN63">INDEX(PosEffects_SEA,$A63,MATCH(EN$6,$D$6:$BB$6,0)+2)</f>
        <v/>
      </c>
      <c r="EO63" s="250" t="str" cm="1">
        <f t="array" ref="EO63">INDEX(PosEffects_SEA,$A63,MATCH(EO$6,$D$6:$BB$6,0)+2)</f>
        <v/>
      </c>
      <c r="EP63" s="250" t="str" cm="1">
        <f t="array" ref="EP63">INDEX(PosEffects_SEA,$A63,MATCH(EP$6,$D$6:$BB$6,0)+2)</f>
        <v/>
      </c>
      <c r="EQ63" s="250" t="str" cm="1">
        <f t="array" ref="EQ63">INDEX(PosEffects_SEA,$A63,MATCH(EQ$6,$D$6:$BB$6,0)+2)</f>
        <v/>
      </c>
      <c r="ER63" s="243"/>
      <c r="ES63" s="194" t="str">
        <f t="shared" si="73"/>
        <v/>
      </c>
      <c r="ET63" s="194" t="str">
        <f t="shared" si="73"/>
        <v/>
      </c>
      <c r="EU63" s="194" t="str">
        <f t="shared" si="73"/>
        <v/>
      </c>
      <c r="EV63" s="194" t="str">
        <f t="shared" si="73"/>
        <v/>
      </c>
    </row>
    <row r="64" spans="1:152" x14ac:dyDescent="0.25">
      <c r="A64" s="242">
        <v>57</v>
      </c>
      <c r="B64" s="271" t="str" cm="1">
        <f t="array" ref="B64">IF(A64&gt;NOptions_SEA,"",4*(A64-1)+1)</f>
        <v/>
      </c>
      <c r="C64" s="249" t="str" cm="1">
        <f t="array" ref="C64">IF($B64="","",INDEX(Options_SEA,$B64))</f>
        <v/>
      </c>
      <c r="D64" s="196" t="str" cm="1">
        <f t="array" ref="D64">IF($B64="","",INDEX(SEAOptionScores_Trans,$B64+MATCH(D$7,Stages,0)-1,MATCH(D$6,SEACats,0))-100)</f>
        <v/>
      </c>
      <c r="E64" s="196" t="str" cm="1">
        <f t="array" ref="E64">IF($B64="","",INDEX(SEAOptionScores_Trans,$B64+MATCH(E$7,Stages,0)-1,MATCH(D$6,SEACats,0))-100)</f>
        <v/>
      </c>
      <c r="F64" s="197" t="str">
        <f t="shared" si="38"/>
        <v/>
      </c>
      <c r="G64" s="196" t="str" cm="1">
        <f t="array" ref="G64">IF($B64="","",INDEX(SEAOptionScores_Trans,$B64+MATCH(G$7,Stages,0)-1,MATCH(G$6,SEACats,0))-100)</f>
        <v/>
      </c>
      <c r="H64" s="196" t="str" cm="1">
        <f t="array" ref="H64">IF($B64="","",INDEX(SEAOptionScores_Trans,$B64+MATCH(H$7,Stages,0)-1,MATCH(G$6,SEACats,0))-100)</f>
        <v/>
      </c>
      <c r="I64" s="197" t="str">
        <f t="shared" si="39"/>
        <v/>
      </c>
      <c r="J64" s="196" t="str" cm="1">
        <f t="array" ref="J64">IF($B64="","",INDEX(SEAOptionScores_Trans,$B64+MATCH(J$7,Stages,0)-1,MATCH(J$6,SEACats,0))-100)</f>
        <v/>
      </c>
      <c r="K64" s="196" t="str" cm="1">
        <f t="array" ref="K64">IF($B64="","",INDEX(SEAOptionScores_Trans,$B64+MATCH(K$7,Stages,0)-1,MATCH(J$6,SEACats,0))-100)</f>
        <v/>
      </c>
      <c r="L64" s="197" t="str">
        <f t="shared" si="40"/>
        <v/>
      </c>
      <c r="M64" s="196" t="str" cm="1">
        <f t="array" ref="M64">IF($B64="","",INDEX(SEAOptionScores_Trans,$B64+MATCH(M$7,Stages,0)-1,MATCH(M$6,SEACats,0))-100)</f>
        <v/>
      </c>
      <c r="N64" s="196" t="str" cm="1">
        <f t="array" ref="N64">IF($B64="","",INDEX(SEAOptionScores_Trans,$B64+MATCH(N$7,Stages,0)-1,MATCH(M$6,SEACats,0))-100)</f>
        <v/>
      </c>
      <c r="O64" s="197" t="str">
        <f t="shared" si="41"/>
        <v/>
      </c>
      <c r="P64" s="196" t="str" cm="1">
        <f t="array" ref="P64">IF($B64="","",INDEX(SEAOptionScores_Trans,$B64+MATCH(P$7,Stages,0)-1,MATCH(P$6,SEACats,0))-100)</f>
        <v/>
      </c>
      <c r="Q64" s="196" t="str" cm="1">
        <f t="array" ref="Q64">IF($B64="","",INDEX(SEAOptionScores_Trans,$B64+MATCH(Q$7,Stages,0)-1,MATCH(P$6,SEACats,0))-100)</f>
        <v/>
      </c>
      <c r="R64" s="197" t="str">
        <f t="shared" si="42"/>
        <v/>
      </c>
      <c r="S64" s="196" t="str" cm="1">
        <f t="array" ref="S64">IF($B64="","",INDEX(SEAOptionScores_Trans,$B64+MATCH(S$7,Stages,0)-1,MATCH(S$6,SEACats,0))-100)</f>
        <v/>
      </c>
      <c r="T64" s="196" t="str" cm="1">
        <f t="array" ref="T64">IF($B64="","",INDEX(SEAOptionScores_Trans,$B64+MATCH(T$7,Stages,0)-1,MATCH(S$6,SEACats,0))-100)</f>
        <v/>
      </c>
      <c r="U64" s="197" t="str">
        <f t="shared" si="43"/>
        <v/>
      </c>
      <c r="V64" s="196" t="str" cm="1">
        <f t="array" ref="V64">IF($B64="","",INDEX(SEAOptionScores_Trans,$B64+MATCH(V$7,Stages,0)-1,MATCH(V$6,SEACats,0))-100)</f>
        <v/>
      </c>
      <c r="W64" s="196" t="str" cm="1">
        <f t="array" ref="W64">IF($B64="","",INDEX(SEAOptionScores_Trans,$B64+MATCH(W$7,Stages,0)-1,MATCH(V$6,SEACats,0))-100)</f>
        <v/>
      </c>
      <c r="X64" s="197" t="str">
        <f t="shared" si="44"/>
        <v/>
      </c>
      <c r="Y64" s="196" t="str" cm="1">
        <f t="array" ref="Y64">IF($B64="","",INDEX(SEAOptionScores_Trans,$B64+MATCH(Y$7,Stages,0)-1,MATCH(Y$6,SEACats,0))-100)</f>
        <v/>
      </c>
      <c r="Z64" s="196" t="str" cm="1">
        <f t="array" ref="Z64">IF($B64="","",INDEX(SEAOptionScores_Trans,$B64+MATCH(Z$7,Stages,0)-1,MATCH(Y$6,SEACats,0))-100)</f>
        <v/>
      </c>
      <c r="AA64" s="197" t="str">
        <f t="shared" si="45"/>
        <v/>
      </c>
      <c r="AB64" s="196" t="str" cm="1">
        <f t="array" ref="AB64">IF($B64="","",INDEX(SEAOptionScores_Trans,$B64+MATCH(AB$7,Stages,0)-1,MATCH(AB$6,SEACats,0))-100)</f>
        <v/>
      </c>
      <c r="AC64" s="196" t="str" cm="1">
        <f t="array" ref="AC64">IF($B64="","",INDEX(SEAOptionScores_Trans,$B64+MATCH(AC$7,Stages,0)-1,MATCH(AB$6,SEACats,0))-100)</f>
        <v/>
      </c>
      <c r="AD64" s="197" t="str">
        <f t="shared" si="46"/>
        <v/>
      </c>
      <c r="AE64" s="196" t="str" cm="1">
        <f t="array" ref="AE64">IF($B64="","",INDEX(SEAOptionScores_Trans,$B64+MATCH(AE$7,Stages,0)-1,MATCH(AE$6,SEACats,0))-100)</f>
        <v/>
      </c>
      <c r="AF64" s="196" t="str" cm="1">
        <f t="array" ref="AF64">IF($B64="","",INDEX(SEAOptionScores_Trans,$B64+MATCH(AF$7,Stages,0)-1,MATCH(AE$6,SEACats,0))-100)</f>
        <v/>
      </c>
      <c r="AG64" s="197" t="str">
        <f t="shared" si="47"/>
        <v/>
      </c>
      <c r="AH64" s="196" t="str" cm="1">
        <f t="array" ref="AH64">IF($B64="","",INDEX(SEAOptionScores_Trans,$B64+MATCH(AH$7,Stages,0)-1,MATCH(AH$6,SEACats,0))-100)</f>
        <v/>
      </c>
      <c r="AI64" s="196" t="str" cm="1">
        <f t="array" ref="AI64">IF($B64="","",INDEX(SEAOptionScores_Trans,$B64+MATCH(AI$7,Stages,0)-1,MATCH(AH$6,SEACats,0))-100)</f>
        <v/>
      </c>
      <c r="AJ64" s="197" t="str">
        <f t="shared" si="48"/>
        <v/>
      </c>
      <c r="AK64" s="196" t="str" cm="1">
        <f t="array" ref="AK64">IF($B64="","",INDEX(SEAOptionScores_Trans,$B64+MATCH(AK$7,Stages,0)-1,MATCH(AK$6,SEACats,0))-100)</f>
        <v/>
      </c>
      <c r="AL64" s="196" t="str" cm="1">
        <f t="array" ref="AL64">IF($B64="","",INDEX(SEAOptionScores_Trans,$B64+MATCH(AL$7,Stages,0)-1,MATCH(AK$6,SEACats,0))-100)</f>
        <v/>
      </c>
      <c r="AM64" s="197" t="str">
        <f t="shared" si="49"/>
        <v/>
      </c>
      <c r="AN64" s="196" t="str" cm="1">
        <f t="array" ref="AN64">IF($B64="","",INDEX(SEAOptionScores_Trans,$B64+MATCH(AN$7,Stages,0)-1,MATCH(AN$6,SEACats,0))-100)</f>
        <v/>
      </c>
      <c r="AO64" s="196" t="str" cm="1">
        <f t="array" ref="AO64">IF($B64="","",INDEX(SEAOptionScores_Trans,$B64+MATCH(AO$7,Stages,0)-1,MATCH(AN$6,SEACats,0))-100)</f>
        <v/>
      </c>
      <c r="AP64" s="197" t="str">
        <f t="shared" si="50"/>
        <v/>
      </c>
      <c r="AQ64" s="196" t="str" cm="1">
        <f t="array" ref="AQ64">IF($B64="","",INDEX(SEAOptionScores_Trans,$B64+MATCH(AQ$7,Stages,0)-1,MATCH(AQ$6,SEACats,0))-100)</f>
        <v/>
      </c>
      <c r="AR64" s="196" t="str" cm="1">
        <f t="array" ref="AR64">IF($B64="","",INDEX(SEAOptionScores_Trans,$B64+MATCH(AR$7,Stages,0)-1,MATCH(AQ$6,SEACats,0))-100)</f>
        <v/>
      </c>
      <c r="AS64" s="197" t="str">
        <f t="shared" si="51"/>
        <v/>
      </c>
      <c r="AT64" s="196" t="str" cm="1">
        <f t="array" ref="AT64">IF($B64="","",INDEX(SEAOptionScores_Trans,$B64+MATCH(AT$7,Stages,0)-1,MATCH(AT$6,SEACats,0))-100)</f>
        <v/>
      </c>
      <c r="AU64" s="196" t="str" cm="1">
        <f t="array" ref="AU64">IF($B64="","",INDEX(SEAOptionScores_Trans,$B64+MATCH(AU$7,Stages,0)-1,MATCH(AT$6,SEACats,0))-100)</f>
        <v/>
      </c>
      <c r="AV64" s="197" t="str">
        <f t="shared" si="52"/>
        <v/>
      </c>
      <c r="AW64" s="196" t="str" cm="1">
        <f t="array" ref="AW64">IF($B64="","",INDEX(SEAOptionScores_Trans,$B64+MATCH(AW$7,Stages,0)-1,MATCH(AW$6,SEACats,0))-100)</f>
        <v/>
      </c>
      <c r="AX64" s="196" t="str" cm="1">
        <f t="array" ref="AX64">IF($B64="","",INDEX(SEAOptionScores_Trans,$B64+MATCH(AX$7,Stages,0)-1,MATCH(AW$6,SEACats,0))-100)</f>
        <v/>
      </c>
      <c r="AY64" s="197" t="str">
        <f t="shared" si="53"/>
        <v/>
      </c>
      <c r="AZ64" s="196" t="str" cm="1">
        <f t="array" ref="AZ64">IF($B64="","",INDEX(SEAOptionScores_Trans,$B64+MATCH(AZ$7,Stages,0)-1,MATCH(AZ$6,SEACats,0))-100)</f>
        <v/>
      </c>
      <c r="BA64" s="196" t="str" cm="1">
        <f t="array" ref="BA64">IF($B64="","",INDEX(SEAOptionScores_Trans,$B64+MATCH(BA$7,Stages,0)-1,MATCH(AZ$6,SEACats,0))-100)</f>
        <v/>
      </c>
      <c r="BB64" s="197" t="str">
        <f t="shared" si="54"/>
        <v/>
      </c>
      <c r="BC64" s="243"/>
      <c r="BD64" s="250" t="str" cm="1">
        <f t="array" ref="BD64">INDEX(NegEffects_SEA,$A64,MATCH(BD$6,$D$6:$BB$6,0)+2)</f>
        <v/>
      </c>
      <c r="BE64" s="250" t="str" cm="1">
        <f t="array" ref="BE64">INDEX(NegEffects_SEA,$A64,MATCH(BE$6,$D$6:$BB$6,0)+2)</f>
        <v/>
      </c>
      <c r="BF64" s="250" t="str" cm="1">
        <f t="array" ref="BF64">INDEX(NegEffects_SEA,$A64,MATCH(BF$6,$D$6:$BB$6,0)+2)</f>
        <v/>
      </c>
      <c r="BG64" s="250" t="str" cm="1">
        <f t="array" ref="BG64">INDEX(NegEffects_SEA,$A64,MATCH(BG$6,$D$6:$BB$6,0)+2)</f>
        <v/>
      </c>
      <c r="BH64" s="250" t="str" cm="1">
        <f t="array" ref="BH64">INDEX(NegEffects_SEA,$A64,MATCH(BH$6,$D$6:$BB$6,0)+2)</f>
        <v/>
      </c>
      <c r="BI64" s="250" t="str" cm="1">
        <f t="array" ref="BI64">INDEX(NegEffects_SEA,$A64,MATCH(BI$6,$D$6:$BB$6,0)+2)</f>
        <v/>
      </c>
      <c r="BJ64" s="250" t="str" cm="1">
        <f t="array" ref="BJ64">INDEX(NegEffects_SEA,$A64,MATCH(BJ$6,$D$6:$BB$6,0)+2)</f>
        <v/>
      </c>
      <c r="BK64" s="250" t="str" cm="1">
        <f t="array" ref="BK64">INDEX(NegEffects_SEA,$A64,MATCH(BK$6,$D$6:$BB$6,0)+2)</f>
        <v/>
      </c>
      <c r="BL64" s="250" t="str" cm="1">
        <f t="array" ref="BL64">INDEX(NegEffects_SEA,$A64,MATCH(BL$6,$D$6:$BB$6,0)+2)</f>
        <v/>
      </c>
      <c r="BM64" s="250" t="str" cm="1">
        <f t="array" ref="BM64">INDEX(NegEffects_SEA,$A64,MATCH(BM$6,$D$6:$BB$6,0)+2)</f>
        <v/>
      </c>
      <c r="BN64" s="250" t="str" cm="1">
        <f t="array" ref="BN64">INDEX(NegEffects_SEA,$A64,MATCH(BN$6,$D$6:$BB$6,0)+2)</f>
        <v/>
      </c>
      <c r="BO64" s="250" t="str" cm="1">
        <f t="array" ref="BO64">INDEX(NegEffects_SEA,$A64,MATCH(BO$6,$D$6:$BB$6,0)+2)</f>
        <v/>
      </c>
      <c r="BP64" s="250" t="str" cm="1">
        <f t="array" ref="BP64">INDEX(NegEffects_SEA,$A64,MATCH(BP$6,$D$6:$BB$6,0)+2)</f>
        <v/>
      </c>
      <c r="BQ64" s="250" t="str" cm="1">
        <f t="array" ref="BQ64">INDEX(NegEffects_SEA,$A64,MATCH(BQ$6,$D$6:$BB$6,0)+2)</f>
        <v/>
      </c>
      <c r="BR64" s="250" t="str" cm="1">
        <f t="array" ref="BR64">INDEX(NegEffects_SEA,$A64,MATCH(BR$6,$D$6:$BB$6,0)+2)</f>
        <v/>
      </c>
      <c r="BS64" s="250" t="str" cm="1">
        <f t="array" ref="BS64">INDEX(NegEffects_SEA,$A64,MATCH(BS$6,$D$6:$BB$6,0)+2)</f>
        <v/>
      </c>
      <c r="BT64" s="250" t="str" cm="1">
        <f t="array" ref="BT64">INDEX(NegEffects_SEA,$A64,MATCH(BT$6,$D$6:$BB$6,0)+2)</f>
        <v/>
      </c>
      <c r="BU64" s="243"/>
      <c r="BV64" s="194" t="str">
        <f t="shared" si="72"/>
        <v/>
      </c>
      <c r="BW64" s="194" t="str">
        <f t="shared" si="72"/>
        <v/>
      </c>
      <c r="BX64" s="194" t="str">
        <f t="shared" si="72"/>
        <v/>
      </c>
      <c r="BY64" s="194" t="str">
        <f t="shared" si="72"/>
        <v/>
      </c>
      <c r="BZ64" s="243"/>
      <c r="CA64" s="196" t="str" cm="1">
        <f t="array" ref="CA64">IF($B64="","",INDEX(SEAOptionScores_Trans,$B64+MATCH(CA$7,Stages,0)-1,MATCH(CA$6,SEACats,0)))</f>
        <v/>
      </c>
      <c r="CB64" s="196" t="str" cm="1">
        <f t="array" ref="CB64">IF($B64="","",INDEX(SEAOptionScores_Trans,$B64+MATCH(CB$7,Stages,0)-1,MATCH(CA$6,SEACats,0)))</f>
        <v/>
      </c>
      <c r="CC64" s="197" t="str">
        <f t="shared" si="55"/>
        <v/>
      </c>
      <c r="CD64" s="196" t="str" cm="1">
        <f t="array" ref="CD64">IF($B64="","",INDEX(SEAOptionScores_Trans,$B64+MATCH(CD$7,Stages,0)-1,MATCH(CD$6,SEACats,0)))</f>
        <v/>
      </c>
      <c r="CE64" s="196" t="str" cm="1">
        <f t="array" ref="CE64">IF($B64="","",INDEX(SEAOptionScores_Trans,$B64+MATCH(CE$7,Stages,0)-1,MATCH(CD$6,SEACats,0)))</f>
        <v/>
      </c>
      <c r="CF64" s="197" t="str">
        <f t="shared" si="56"/>
        <v/>
      </c>
      <c r="CG64" s="196" t="str" cm="1">
        <f t="array" ref="CG64">IF($B64="","",INDEX(SEAOptionScores_Trans,$B64+MATCH(CG$7,Stages,0)-1,MATCH(CG$6,SEACats,0)))</f>
        <v/>
      </c>
      <c r="CH64" s="196" t="str" cm="1">
        <f t="array" ref="CH64">IF($B64="","",INDEX(SEAOptionScores_Trans,$B64+MATCH(CH$7,Stages,0)-1,MATCH(CG$6,SEACats,0)))</f>
        <v/>
      </c>
      <c r="CI64" s="197" t="str">
        <f t="shared" si="57"/>
        <v/>
      </c>
      <c r="CJ64" s="196" t="str" cm="1">
        <f t="array" ref="CJ64">IF($B64="","",INDEX(SEAOptionScores_Trans,$B64+MATCH(CJ$7,Stages,0)-1,MATCH(CJ$6,SEACats,0)))</f>
        <v/>
      </c>
      <c r="CK64" s="196" t="str" cm="1">
        <f t="array" ref="CK64">IF($B64="","",INDEX(SEAOptionScores_Trans,$B64+MATCH(CK$7,Stages,0)-1,MATCH(CJ$6,SEACats,0)))</f>
        <v/>
      </c>
      <c r="CL64" s="197" t="str">
        <f t="shared" si="58"/>
        <v/>
      </c>
      <c r="CM64" s="196" t="str" cm="1">
        <f t="array" ref="CM64">IF($B64="","",INDEX(SEAOptionScores_Trans,$B64+MATCH(CM$7,Stages,0)-1,MATCH(CM$6,SEACats,0)))</f>
        <v/>
      </c>
      <c r="CN64" s="196" t="str" cm="1">
        <f t="array" ref="CN64">IF($B64="","",INDEX(SEAOptionScores_Trans,$B64+MATCH(CN$7,Stages,0)-1,MATCH(CM$6,SEACats,0)))</f>
        <v/>
      </c>
      <c r="CO64" s="197" t="str">
        <f t="shared" si="59"/>
        <v/>
      </c>
      <c r="CP64" s="196" t="str" cm="1">
        <f t="array" ref="CP64">IF($B64="","",INDEX(SEAOptionScores_Trans,$B64+MATCH(CP$7,Stages,0)-1,MATCH(CP$6,SEACats,0)))</f>
        <v/>
      </c>
      <c r="CQ64" s="196" t="str" cm="1">
        <f t="array" ref="CQ64">IF($B64="","",INDEX(SEAOptionScores_Trans,$B64+MATCH(CQ$7,Stages,0)-1,MATCH(CP$6,SEACats,0)))</f>
        <v/>
      </c>
      <c r="CR64" s="197" t="str">
        <f t="shared" si="60"/>
        <v/>
      </c>
      <c r="CS64" s="196" t="str" cm="1">
        <f t="array" ref="CS64">IF($B64="","",INDEX(SEAOptionScores_Trans,$B64+MATCH(CS$7,Stages,0)-1,MATCH(CS$6,SEACats,0)))</f>
        <v/>
      </c>
      <c r="CT64" s="196" t="str" cm="1">
        <f t="array" ref="CT64">IF($B64="","",INDEX(SEAOptionScores_Trans,$B64+MATCH(CT$7,Stages,0)-1,MATCH(CS$6,SEACats,0)))</f>
        <v/>
      </c>
      <c r="CU64" s="197" t="str">
        <f t="shared" si="61"/>
        <v/>
      </c>
      <c r="CV64" s="196" t="str" cm="1">
        <f t="array" ref="CV64">IF($B64="","",INDEX(SEAOptionScores_Trans,$B64+MATCH(CV$7,Stages,0)-1,MATCH(CV$6,SEACats,0)))</f>
        <v/>
      </c>
      <c r="CW64" s="196" t="str" cm="1">
        <f t="array" ref="CW64">IF($B64="","",INDEX(SEAOptionScores_Trans,$B64+MATCH(CW$7,Stages,0)-1,MATCH(CV$6,SEACats,0)))</f>
        <v/>
      </c>
      <c r="CX64" s="197" t="str">
        <f t="shared" si="62"/>
        <v/>
      </c>
      <c r="CY64" s="196" t="str" cm="1">
        <f t="array" ref="CY64">IF($B64="","",INDEX(SEAOptionScores_Trans,$B64+MATCH(CY$7,Stages,0)-1,MATCH(CY$6,SEACats,0)))</f>
        <v/>
      </c>
      <c r="CZ64" s="196" t="str" cm="1">
        <f t="array" ref="CZ64">IF($B64="","",INDEX(SEAOptionScores_Trans,$B64+MATCH(CZ$7,Stages,0)-1,MATCH(CY$6,SEACats,0)))</f>
        <v/>
      </c>
      <c r="DA64" s="197" t="str">
        <f t="shared" si="63"/>
        <v/>
      </c>
      <c r="DB64" s="196" t="str" cm="1">
        <f t="array" ref="DB64">IF($B64="","",INDEX(SEAOptionScores_Trans,$B64+MATCH(DB$7,Stages,0)-1,MATCH(DB$6,SEACats,0)))</f>
        <v/>
      </c>
      <c r="DC64" s="196" t="str" cm="1">
        <f t="array" ref="DC64">IF($B64="","",INDEX(SEAOptionScores_Trans,$B64+MATCH(DC$7,Stages,0)-1,MATCH(DB$6,SEACats,0)))</f>
        <v/>
      </c>
      <c r="DD64" s="197" t="str">
        <f t="shared" si="64"/>
        <v/>
      </c>
      <c r="DE64" s="196" t="str" cm="1">
        <f t="array" ref="DE64">IF($B64="","",INDEX(SEAOptionScores_Trans,$B64+MATCH(DE$7,Stages,0)-1,MATCH(DE$6,SEACats,0)))</f>
        <v/>
      </c>
      <c r="DF64" s="196" t="str" cm="1">
        <f t="array" ref="DF64">IF($B64="","",INDEX(SEAOptionScores_Trans,$B64+MATCH(DF$7,Stages,0)-1,MATCH(DE$6,SEACats,0)))</f>
        <v/>
      </c>
      <c r="DG64" s="197" t="str">
        <f t="shared" si="65"/>
        <v/>
      </c>
      <c r="DH64" s="196" t="str" cm="1">
        <f t="array" ref="DH64">IF($B64="","",INDEX(SEAOptionScores_Trans,$B64+MATCH(DH$7,Stages,0)-1,MATCH(DH$6,SEACats,0)))</f>
        <v/>
      </c>
      <c r="DI64" s="196" t="str" cm="1">
        <f t="array" ref="DI64">IF($B64="","",INDEX(SEAOptionScores_Trans,$B64+MATCH(DI$7,Stages,0)-1,MATCH(DH$6,SEACats,0)))</f>
        <v/>
      </c>
      <c r="DJ64" s="197" t="str">
        <f t="shared" si="66"/>
        <v/>
      </c>
      <c r="DK64" s="196" t="str" cm="1">
        <f t="array" ref="DK64">IF($B64="","",INDEX(SEAOptionScores_Trans,$B64+MATCH(DK$7,Stages,0)-1,MATCH(DK$6,SEACats,0)))</f>
        <v/>
      </c>
      <c r="DL64" s="196" t="str" cm="1">
        <f t="array" ref="DL64">IF($B64="","",INDEX(SEAOptionScores_Trans,$B64+MATCH(DL$7,Stages,0)-1,MATCH(DK$6,SEACats,0)))</f>
        <v/>
      </c>
      <c r="DM64" s="197" t="str">
        <f t="shared" si="67"/>
        <v/>
      </c>
      <c r="DN64" s="196" t="str" cm="1">
        <f t="array" ref="DN64">IF($B64="","",INDEX(SEAOptionScores_Trans,$B64+MATCH(DN$7,Stages,0)-1,MATCH(DN$6,SEACats,0)))</f>
        <v/>
      </c>
      <c r="DO64" s="196" t="str" cm="1">
        <f t="array" ref="DO64">IF($B64="","",INDEX(SEAOptionScores_Trans,$B64+MATCH(DO$7,Stages,0)-1,MATCH(DN$6,SEACats,0)))</f>
        <v/>
      </c>
      <c r="DP64" s="197" t="str">
        <f t="shared" si="68"/>
        <v/>
      </c>
      <c r="DQ64" s="196" t="str" cm="1">
        <f t="array" ref="DQ64">IF($B64="","",INDEX(SEAOptionScores_Trans,$B64+MATCH(DQ$7,Stages,0)-1,MATCH(DQ$6,SEACats,0)))</f>
        <v/>
      </c>
      <c r="DR64" s="196" t="str" cm="1">
        <f t="array" ref="DR64">IF($B64="","",INDEX(SEAOptionScores_Trans,$B64+MATCH(DR$7,Stages,0)-1,MATCH(DQ$6,SEACats,0)))</f>
        <v/>
      </c>
      <c r="DS64" s="197" t="str">
        <f t="shared" si="69"/>
        <v/>
      </c>
      <c r="DT64" s="196" t="str" cm="1">
        <f t="array" ref="DT64">IF($B64="","",INDEX(SEAOptionScores_Trans,$B64+MATCH(DT$7,Stages,0)-1,MATCH(DT$6,SEACats,0)))</f>
        <v/>
      </c>
      <c r="DU64" s="196" t="str" cm="1">
        <f t="array" ref="DU64">IF($B64="","",INDEX(SEAOptionScores_Trans,$B64+MATCH(DU$7,Stages,0)-1,MATCH(DT$6,SEACats,0)))</f>
        <v/>
      </c>
      <c r="DV64" s="197" t="str">
        <f t="shared" si="70"/>
        <v/>
      </c>
      <c r="DW64" s="196" t="str" cm="1">
        <f t="array" ref="DW64">IF($B64="","",INDEX(SEAOptionScores_Trans,$B64+MATCH(DW$7,Stages,0)-1,MATCH(DW$6,SEACats,0)))</f>
        <v/>
      </c>
      <c r="DX64" s="196" t="str" cm="1">
        <f t="array" ref="DX64">IF($B64="","",INDEX(SEAOptionScores_Trans,$B64+MATCH(DX$7,Stages,0)-1,MATCH(DW$6,SEACats,0)))</f>
        <v/>
      </c>
      <c r="DY64" s="197" t="str">
        <f t="shared" si="71"/>
        <v/>
      </c>
      <c r="DZ64" s="243"/>
      <c r="EA64" s="250" t="str" cm="1">
        <f t="array" ref="EA64">INDEX(PosEffects_SEA,$A64,MATCH(EA$6,$D$6:$BB$6,0)+2)</f>
        <v/>
      </c>
      <c r="EB64" s="250" t="str" cm="1">
        <f t="array" ref="EB64">INDEX(PosEffects_SEA,$A64,MATCH(EB$6,$D$6:$BB$6,0)+2)</f>
        <v/>
      </c>
      <c r="EC64" s="250" t="str" cm="1">
        <f t="array" ref="EC64">INDEX(PosEffects_SEA,$A64,MATCH(EC$6,$D$6:$BB$6,0)+2)</f>
        <v/>
      </c>
      <c r="ED64" s="250" t="str" cm="1">
        <f t="array" ref="ED64">INDEX(PosEffects_SEA,$A64,MATCH(ED$6,$D$6:$BB$6,0)+2)</f>
        <v/>
      </c>
      <c r="EE64" s="250" t="str" cm="1">
        <f t="array" ref="EE64">INDEX(PosEffects_SEA,$A64,MATCH(EE$6,$D$6:$BB$6,0)+2)</f>
        <v/>
      </c>
      <c r="EF64" s="250" t="str" cm="1">
        <f t="array" ref="EF64">INDEX(PosEffects_SEA,$A64,MATCH(EF$6,$D$6:$BB$6,0)+2)</f>
        <v/>
      </c>
      <c r="EG64" s="250" t="str" cm="1">
        <f t="array" ref="EG64">INDEX(PosEffects_SEA,$A64,MATCH(EG$6,$D$6:$BB$6,0)+2)</f>
        <v/>
      </c>
      <c r="EH64" s="250" t="str" cm="1">
        <f t="array" ref="EH64">INDEX(PosEffects_SEA,$A64,MATCH(EH$6,$D$6:$BB$6,0)+2)</f>
        <v/>
      </c>
      <c r="EI64" s="250" t="str" cm="1">
        <f t="array" ref="EI64">INDEX(PosEffects_SEA,$A64,MATCH(EI$6,$D$6:$BB$6,0)+2)</f>
        <v/>
      </c>
      <c r="EJ64" s="250" t="str" cm="1">
        <f t="array" ref="EJ64">INDEX(PosEffects_SEA,$A64,MATCH(EJ$6,$D$6:$BB$6,0)+2)</f>
        <v/>
      </c>
      <c r="EK64" s="250" t="str" cm="1">
        <f t="array" ref="EK64">INDEX(PosEffects_SEA,$A64,MATCH(EK$6,$D$6:$BB$6,0)+2)</f>
        <v/>
      </c>
      <c r="EL64" s="250" t="str" cm="1">
        <f t="array" ref="EL64">INDEX(PosEffects_SEA,$A64,MATCH(EL$6,$D$6:$BB$6,0)+2)</f>
        <v/>
      </c>
      <c r="EM64" s="250" t="str" cm="1">
        <f t="array" ref="EM64">INDEX(PosEffects_SEA,$A64,MATCH(EM$6,$D$6:$BB$6,0)+2)</f>
        <v/>
      </c>
      <c r="EN64" s="250" t="str" cm="1">
        <f t="array" ref="EN64">INDEX(PosEffects_SEA,$A64,MATCH(EN$6,$D$6:$BB$6,0)+2)</f>
        <v/>
      </c>
      <c r="EO64" s="250" t="str" cm="1">
        <f t="array" ref="EO64">INDEX(PosEffects_SEA,$A64,MATCH(EO$6,$D$6:$BB$6,0)+2)</f>
        <v/>
      </c>
      <c r="EP64" s="250" t="str" cm="1">
        <f t="array" ref="EP64">INDEX(PosEffects_SEA,$A64,MATCH(EP$6,$D$6:$BB$6,0)+2)</f>
        <v/>
      </c>
      <c r="EQ64" s="250" t="str" cm="1">
        <f t="array" ref="EQ64">INDEX(PosEffects_SEA,$A64,MATCH(EQ$6,$D$6:$BB$6,0)+2)</f>
        <v/>
      </c>
      <c r="ER64" s="243"/>
      <c r="ES64" s="194" t="str">
        <f t="shared" si="73"/>
        <v/>
      </c>
      <c r="ET64" s="194" t="str">
        <f t="shared" si="73"/>
        <v/>
      </c>
      <c r="EU64" s="194" t="str">
        <f t="shared" si="73"/>
        <v/>
      </c>
      <c r="EV64" s="194" t="str">
        <f t="shared" si="73"/>
        <v/>
      </c>
    </row>
    <row r="65" spans="1:152" x14ac:dyDescent="0.25">
      <c r="A65" s="242">
        <v>58</v>
      </c>
      <c r="B65" s="271" t="str" cm="1">
        <f t="array" ref="B65">IF(A65&gt;NOptions_SEA,"",4*(A65-1)+1)</f>
        <v/>
      </c>
      <c r="C65" s="249" t="str" cm="1">
        <f t="array" ref="C65">IF($B65="","",INDEX(Options_SEA,$B65))</f>
        <v/>
      </c>
      <c r="D65" s="196" t="str" cm="1">
        <f t="array" ref="D65">IF($B65="","",INDEX(SEAOptionScores_Trans,$B65+MATCH(D$7,Stages,0)-1,MATCH(D$6,SEACats,0))-100)</f>
        <v/>
      </c>
      <c r="E65" s="196" t="str" cm="1">
        <f t="array" ref="E65">IF($B65="","",INDEX(SEAOptionScores_Trans,$B65+MATCH(E$7,Stages,0)-1,MATCH(D$6,SEACats,0))-100)</f>
        <v/>
      </c>
      <c r="F65" s="197" t="str">
        <f t="shared" si="38"/>
        <v/>
      </c>
      <c r="G65" s="196" t="str" cm="1">
        <f t="array" ref="G65">IF($B65="","",INDEX(SEAOptionScores_Trans,$B65+MATCH(G$7,Stages,0)-1,MATCH(G$6,SEACats,0))-100)</f>
        <v/>
      </c>
      <c r="H65" s="196" t="str" cm="1">
        <f t="array" ref="H65">IF($B65="","",INDEX(SEAOptionScores_Trans,$B65+MATCH(H$7,Stages,0)-1,MATCH(G$6,SEACats,0))-100)</f>
        <v/>
      </c>
      <c r="I65" s="197" t="str">
        <f t="shared" si="39"/>
        <v/>
      </c>
      <c r="J65" s="196" t="str" cm="1">
        <f t="array" ref="J65">IF($B65="","",INDEX(SEAOptionScores_Trans,$B65+MATCH(J$7,Stages,0)-1,MATCH(J$6,SEACats,0))-100)</f>
        <v/>
      </c>
      <c r="K65" s="196" t="str" cm="1">
        <f t="array" ref="K65">IF($B65="","",INDEX(SEAOptionScores_Trans,$B65+MATCH(K$7,Stages,0)-1,MATCH(J$6,SEACats,0))-100)</f>
        <v/>
      </c>
      <c r="L65" s="197" t="str">
        <f t="shared" si="40"/>
        <v/>
      </c>
      <c r="M65" s="196" t="str" cm="1">
        <f t="array" ref="M65">IF($B65="","",INDEX(SEAOptionScores_Trans,$B65+MATCH(M$7,Stages,0)-1,MATCH(M$6,SEACats,0))-100)</f>
        <v/>
      </c>
      <c r="N65" s="196" t="str" cm="1">
        <f t="array" ref="N65">IF($B65="","",INDEX(SEAOptionScores_Trans,$B65+MATCH(N$7,Stages,0)-1,MATCH(M$6,SEACats,0))-100)</f>
        <v/>
      </c>
      <c r="O65" s="197" t="str">
        <f t="shared" si="41"/>
        <v/>
      </c>
      <c r="P65" s="196" t="str" cm="1">
        <f t="array" ref="P65">IF($B65="","",INDEX(SEAOptionScores_Trans,$B65+MATCH(P$7,Stages,0)-1,MATCH(P$6,SEACats,0))-100)</f>
        <v/>
      </c>
      <c r="Q65" s="196" t="str" cm="1">
        <f t="array" ref="Q65">IF($B65="","",INDEX(SEAOptionScores_Trans,$B65+MATCH(Q$7,Stages,0)-1,MATCH(P$6,SEACats,0))-100)</f>
        <v/>
      </c>
      <c r="R65" s="197" t="str">
        <f t="shared" si="42"/>
        <v/>
      </c>
      <c r="S65" s="196" t="str" cm="1">
        <f t="array" ref="S65">IF($B65="","",INDEX(SEAOptionScores_Trans,$B65+MATCH(S$7,Stages,0)-1,MATCH(S$6,SEACats,0))-100)</f>
        <v/>
      </c>
      <c r="T65" s="196" t="str" cm="1">
        <f t="array" ref="T65">IF($B65="","",INDEX(SEAOptionScores_Trans,$B65+MATCH(T$7,Stages,0)-1,MATCH(S$6,SEACats,0))-100)</f>
        <v/>
      </c>
      <c r="U65" s="197" t="str">
        <f t="shared" si="43"/>
        <v/>
      </c>
      <c r="V65" s="196" t="str" cm="1">
        <f t="array" ref="V65">IF($B65="","",INDEX(SEAOptionScores_Trans,$B65+MATCH(V$7,Stages,0)-1,MATCH(V$6,SEACats,0))-100)</f>
        <v/>
      </c>
      <c r="W65" s="196" t="str" cm="1">
        <f t="array" ref="W65">IF($B65="","",INDEX(SEAOptionScores_Trans,$B65+MATCH(W$7,Stages,0)-1,MATCH(V$6,SEACats,0))-100)</f>
        <v/>
      </c>
      <c r="X65" s="197" t="str">
        <f t="shared" si="44"/>
        <v/>
      </c>
      <c r="Y65" s="196" t="str" cm="1">
        <f t="array" ref="Y65">IF($B65="","",INDEX(SEAOptionScores_Trans,$B65+MATCH(Y$7,Stages,0)-1,MATCH(Y$6,SEACats,0))-100)</f>
        <v/>
      </c>
      <c r="Z65" s="196" t="str" cm="1">
        <f t="array" ref="Z65">IF($B65="","",INDEX(SEAOptionScores_Trans,$B65+MATCH(Z$7,Stages,0)-1,MATCH(Y$6,SEACats,0))-100)</f>
        <v/>
      </c>
      <c r="AA65" s="197" t="str">
        <f t="shared" si="45"/>
        <v/>
      </c>
      <c r="AB65" s="196" t="str" cm="1">
        <f t="array" ref="AB65">IF($B65="","",INDEX(SEAOptionScores_Trans,$B65+MATCH(AB$7,Stages,0)-1,MATCH(AB$6,SEACats,0))-100)</f>
        <v/>
      </c>
      <c r="AC65" s="196" t="str" cm="1">
        <f t="array" ref="AC65">IF($B65="","",INDEX(SEAOptionScores_Trans,$B65+MATCH(AC$7,Stages,0)-1,MATCH(AB$6,SEACats,0))-100)</f>
        <v/>
      </c>
      <c r="AD65" s="197" t="str">
        <f t="shared" si="46"/>
        <v/>
      </c>
      <c r="AE65" s="196" t="str" cm="1">
        <f t="array" ref="AE65">IF($B65="","",INDEX(SEAOptionScores_Trans,$B65+MATCH(AE$7,Stages,0)-1,MATCH(AE$6,SEACats,0))-100)</f>
        <v/>
      </c>
      <c r="AF65" s="196" t="str" cm="1">
        <f t="array" ref="AF65">IF($B65="","",INDEX(SEAOptionScores_Trans,$B65+MATCH(AF$7,Stages,0)-1,MATCH(AE$6,SEACats,0))-100)</f>
        <v/>
      </c>
      <c r="AG65" s="197" t="str">
        <f t="shared" si="47"/>
        <v/>
      </c>
      <c r="AH65" s="196" t="str" cm="1">
        <f t="array" ref="AH65">IF($B65="","",INDEX(SEAOptionScores_Trans,$B65+MATCH(AH$7,Stages,0)-1,MATCH(AH$6,SEACats,0))-100)</f>
        <v/>
      </c>
      <c r="AI65" s="196" t="str" cm="1">
        <f t="array" ref="AI65">IF($B65="","",INDEX(SEAOptionScores_Trans,$B65+MATCH(AI$7,Stages,0)-1,MATCH(AH$6,SEACats,0))-100)</f>
        <v/>
      </c>
      <c r="AJ65" s="197" t="str">
        <f t="shared" si="48"/>
        <v/>
      </c>
      <c r="AK65" s="196" t="str" cm="1">
        <f t="array" ref="AK65">IF($B65="","",INDEX(SEAOptionScores_Trans,$B65+MATCH(AK$7,Stages,0)-1,MATCH(AK$6,SEACats,0))-100)</f>
        <v/>
      </c>
      <c r="AL65" s="196" t="str" cm="1">
        <f t="array" ref="AL65">IF($B65="","",INDEX(SEAOptionScores_Trans,$B65+MATCH(AL$7,Stages,0)-1,MATCH(AK$6,SEACats,0))-100)</f>
        <v/>
      </c>
      <c r="AM65" s="197" t="str">
        <f t="shared" si="49"/>
        <v/>
      </c>
      <c r="AN65" s="196" t="str" cm="1">
        <f t="array" ref="AN65">IF($B65="","",INDEX(SEAOptionScores_Trans,$B65+MATCH(AN$7,Stages,0)-1,MATCH(AN$6,SEACats,0))-100)</f>
        <v/>
      </c>
      <c r="AO65" s="196" t="str" cm="1">
        <f t="array" ref="AO65">IF($B65="","",INDEX(SEAOptionScores_Trans,$B65+MATCH(AO$7,Stages,0)-1,MATCH(AN$6,SEACats,0))-100)</f>
        <v/>
      </c>
      <c r="AP65" s="197" t="str">
        <f t="shared" si="50"/>
        <v/>
      </c>
      <c r="AQ65" s="196" t="str" cm="1">
        <f t="array" ref="AQ65">IF($B65="","",INDEX(SEAOptionScores_Trans,$B65+MATCH(AQ$7,Stages,0)-1,MATCH(AQ$6,SEACats,0))-100)</f>
        <v/>
      </c>
      <c r="AR65" s="196" t="str" cm="1">
        <f t="array" ref="AR65">IF($B65="","",INDEX(SEAOptionScores_Trans,$B65+MATCH(AR$7,Stages,0)-1,MATCH(AQ$6,SEACats,0))-100)</f>
        <v/>
      </c>
      <c r="AS65" s="197" t="str">
        <f t="shared" si="51"/>
        <v/>
      </c>
      <c r="AT65" s="196" t="str" cm="1">
        <f t="array" ref="AT65">IF($B65="","",INDEX(SEAOptionScores_Trans,$B65+MATCH(AT$7,Stages,0)-1,MATCH(AT$6,SEACats,0))-100)</f>
        <v/>
      </c>
      <c r="AU65" s="196" t="str" cm="1">
        <f t="array" ref="AU65">IF($B65="","",INDEX(SEAOptionScores_Trans,$B65+MATCH(AU$7,Stages,0)-1,MATCH(AT$6,SEACats,0))-100)</f>
        <v/>
      </c>
      <c r="AV65" s="197" t="str">
        <f t="shared" si="52"/>
        <v/>
      </c>
      <c r="AW65" s="196" t="str" cm="1">
        <f t="array" ref="AW65">IF($B65="","",INDEX(SEAOptionScores_Trans,$B65+MATCH(AW$7,Stages,0)-1,MATCH(AW$6,SEACats,0))-100)</f>
        <v/>
      </c>
      <c r="AX65" s="196" t="str" cm="1">
        <f t="array" ref="AX65">IF($B65="","",INDEX(SEAOptionScores_Trans,$B65+MATCH(AX$7,Stages,0)-1,MATCH(AW$6,SEACats,0))-100)</f>
        <v/>
      </c>
      <c r="AY65" s="197" t="str">
        <f t="shared" si="53"/>
        <v/>
      </c>
      <c r="AZ65" s="196" t="str" cm="1">
        <f t="array" ref="AZ65">IF($B65="","",INDEX(SEAOptionScores_Trans,$B65+MATCH(AZ$7,Stages,0)-1,MATCH(AZ$6,SEACats,0))-100)</f>
        <v/>
      </c>
      <c r="BA65" s="196" t="str" cm="1">
        <f t="array" ref="BA65">IF($B65="","",INDEX(SEAOptionScores_Trans,$B65+MATCH(BA$7,Stages,0)-1,MATCH(AZ$6,SEACats,0))-100)</f>
        <v/>
      </c>
      <c r="BB65" s="197" t="str">
        <f t="shared" si="54"/>
        <v/>
      </c>
      <c r="BC65" s="243"/>
      <c r="BD65" s="250" t="str" cm="1">
        <f t="array" ref="BD65">INDEX(NegEffects_SEA,$A65,MATCH(BD$6,$D$6:$BB$6,0)+2)</f>
        <v/>
      </c>
      <c r="BE65" s="250" t="str" cm="1">
        <f t="array" ref="BE65">INDEX(NegEffects_SEA,$A65,MATCH(BE$6,$D$6:$BB$6,0)+2)</f>
        <v/>
      </c>
      <c r="BF65" s="250" t="str" cm="1">
        <f t="array" ref="BF65">INDEX(NegEffects_SEA,$A65,MATCH(BF$6,$D$6:$BB$6,0)+2)</f>
        <v/>
      </c>
      <c r="BG65" s="250" t="str" cm="1">
        <f t="array" ref="BG65">INDEX(NegEffects_SEA,$A65,MATCH(BG$6,$D$6:$BB$6,0)+2)</f>
        <v/>
      </c>
      <c r="BH65" s="250" t="str" cm="1">
        <f t="array" ref="BH65">INDEX(NegEffects_SEA,$A65,MATCH(BH$6,$D$6:$BB$6,0)+2)</f>
        <v/>
      </c>
      <c r="BI65" s="250" t="str" cm="1">
        <f t="array" ref="BI65">INDEX(NegEffects_SEA,$A65,MATCH(BI$6,$D$6:$BB$6,0)+2)</f>
        <v/>
      </c>
      <c r="BJ65" s="250" t="str" cm="1">
        <f t="array" ref="BJ65">INDEX(NegEffects_SEA,$A65,MATCH(BJ$6,$D$6:$BB$6,0)+2)</f>
        <v/>
      </c>
      <c r="BK65" s="250" t="str" cm="1">
        <f t="array" ref="BK65">INDEX(NegEffects_SEA,$A65,MATCH(BK$6,$D$6:$BB$6,0)+2)</f>
        <v/>
      </c>
      <c r="BL65" s="250" t="str" cm="1">
        <f t="array" ref="BL65">INDEX(NegEffects_SEA,$A65,MATCH(BL$6,$D$6:$BB$6,0)+2)</f>
        <v/>
      </c>
      <c r="BM65" s="250" t="str" cm="1">
        <f t="array" ref="BM65">INDEX(NegEffects_SEA,$A65,MATCH(BM$6,$D$6:$BB$6,0)+2)</f>
        <v/>
      </c>
      <c r="BN65" s="250" t="str" cm="1">
        <f t="array" ref="BN65">INDEX(NegEffects_SEA,$A65,MATCH(BN$6,$D$6:$BB$6,0)+2)</f>
        <v/>
      </c>
      <c r="BO65" s="250" t="str" cm="1">
        <f t="array" ref="BO65">INDEX(NegEffects_SEA,$A65,MATCH(BO$6,$D$6:$BB$6,0)+2)</f>
        <v/>
      </c>
      <c r="BP65" s="250" t="str" cm="1">
        <f t="array" ref="BP65">INDEX(NegEffects_SEA,$A65,MATCH(BP$6,$D$6:$BB$6,0)+2)</f>
        <v/>
      </c>
      <c r="BQ65" s="250" t="str" cm="1">
        <f t="array" ref="BQ65">INDEX(NegEffects_SEA,$A65,MATCH(BQ$6,$D$6:$BB$6,0)+2)</f>
        <v/>
      </c>
      <c r="BR65" s="250" t="str" cm="1">
        <f t="array" ref="BR65">INDEX(NegEffects_SEA,$A65,MATCH(BR$6,$D$6:$BB$6,0)+2)</f>
        <v/>
      </c>
      <c r="BS65" s="250" t="str" cm="1">
        <f t="array" ref="BS65">INDEX(NegEffects_SEA,$A65,MATCH(BS$6,$D$6:$BB$6,0)+2)</f>
        <v/>
      </c>
      <c r="BT65" s="250" t="str" cm="1">
        <f t="array" ref="BT65">INDEX(NegEffects_SEA,$A65,MATCH(BT$6,$D$6:$BB$6,0)+2)</f>
        <v/>
      </c>
      <c r="BU65" s="243"/>
      <c r="BV65" s="194" t="str">
        <f t="shared" si="72"/>
        <v/>
      </c>
      <c r="BW65" s="194" t="str">
        <f t="shared" si="72"/>
        <v/>
      </c>
      <c r="BX65" s="194" t="str">
        <f t="shared" si="72"/>
        <v/>
      </c>
      <c r="BY65" s="194" t="str">
        <f t="shared" si="72"/>
        <v/>
      </c>
      <c r="BZ65" s="243"/>
      <c r="CA65" s="196" t="str" cm="1">
        <f t="array" ref="CA65">IF($B65="","",INDEX(SEAOptionScores_Trans,$B65+MATCH(CA$7,Stages,0)-1,MATCH(CA$6,SEACats,0)))</f>
        <v/>
      </c>
      <c r="CB65" s="196" t="str" cm="1">
        <f t="array" ref="CB65">IF($B65="","",INDEX(SEAOptionScores_Trans,$B65+MATCH(CB$7,Stages,0)-1,MATCH(CA$6,SEACats,0)))</f>
        <v/>
      </c>
      <c r="CC65" s="197" t="str">
        <f t="shared" si="55"/>
        <v/>
      </c>
      <c r="CD65" s="196" t="str" cm="1">
        <f t="array" ref="CD65">IF($B65="","",INDEX(SEAOptionScores_Trans,$B65+MATCH(CD$7,Stages,0)-1,MATCH(CD$6,SEACats,0)))</f>
        <v/>
      </c>
      <c r="CE65" s="196" t="str" cm="1">
        <f t="array" ref="CE65">IF($B65="","",INDEX(SEAOptionScores_Trans,$B65+MATCH(CE$7,Stages,0)-1,MATCH(CD$6,SEACats,0)))</f>
        <v/>
      </c>
      <c r="CF65" s="197" t="str">
        <f t="shared" si="56"/>
        <v/>
      </c>
      <c r="CG65" s="196" t="str" cm="1">
        <f t="array" ref="CG65">IF($B65="","",INDEX(SEAOptionScores_Trans,$B65+MATCH(CG$7,Stages,0)-1,MATCH(CG$6,SEACats,0)))</f>
        <v/>
      </c>
      <c r="CH65" s="196" t="str" cm="1">
        <f t="array" ref="CH65">IF($B65="","",INDEX(SEAOptionScores_Trans,$B65+MATCH(CH$7,Stages,0)-1,MATCH(CG$6,SEACats,0)))</f>
        <v/>
      </c>
      <c r="CI65" s="197" t="str">
        <f t="shared" si="57"/>
        <v/>
      </c>
      <c r="CJ65" s="196" t="str" cm="1">
        <f t="array" ref="CJ65">IF($B65="","",INDEX(SEAOptionScores_Trans,$B65+MATCH(CJ$7,Stages,0)-1,MATCH(CJ$6,SEACats,0)))</f>
        <v/>
      </c>
      <c r="CK65" s="196" t="str" cm="1">
        <f t="array" ref="CK65">IF($B65="","",INDEX(SEAOptionScores_Trans,$B65+MATCH(CK$7,Stages,0)-1,MATCH(CJ$6,SEACats,0)))</f>
        <v/>
      </c>
      <c r="CL65" s="197" t="str">
        <f t="shared" si="58"/>
        <v/>
      </c>
      <c r="CM65" s="196" t="str" cm="1">
        <f t="array" ref="CM65">IF($B65="","",INDEX(SEAOptionScores_Trans,$B65+MATCH(CM$7,Stages,0)-1,MATCH(CM$6,SEACats,0)))</f>
        <v/>
      </c>
      <c r="CN65" s="196" t="str" cm="1">
        <f t="array" ref="CN65">IF($B65="","",INDEX(SEAOptionScores_Trans,$B65+MATCH(CN$7,Stages,0)-1,MATCH(CM$6,SEACats,0)))</f>
        <v/>
      </c>
      <c r="CO65" s="197" t="str">
        <f t="shared" si="59"/>
        <v/>
      </c>
      <c r="CP65" s="196" t="str" cm="1">
        <f t="array" ref="CP65">IF($B65="","",INDEX(SEAOptionScores_Trans,$B65+MATCH(CP$7,Stages,0)-1,MATCH(CP$6,SEACats,0)))</f>
        <v/>
      </c>
      <c r="CQ65" s="196" t="str" cm="1">
        <f t="array" ref="CQ65">IF($B65="","",INDEX(SEAOptionScores_Trans,$B65+MATCH(CQ$7,Stages,0)-1,MATCH(CP$6,SEACats,0)))</f>
        <v/>
      </c>
      <c r="CR65" s="197" t="str">
        <f t="shared" si="60"/>
        <v/>
      </c>
      <c r="CS65" s="196" t="str" cm="1">
        <f t="array" ref="CS65">IF($B65="","",INDEX(SEAOptionScores_Trans,$B65+MATCH(CS$7,Stages,0)-1,MATCH(CS$6,SEACats,0)))</f>
        <v/>
      </c>
      <c r="CT65" s="196" t="str" cm="1">
        <f t="array" ref="CT65">IF($B65="","",INDEX(SEAOptionScores_Trans,$B65+MATCH(CT$7,Stages,0)-1,MATCH(CS$6,SEACats,0)))</f>
        <v/>
      </c>
      <c r="CU65" s="197" t="str">
        <f t="shared" si="61"/>
        <v/>
      </c>
      <c r="CV65" s="196" t="str" cm="1">
        <f t="array" ref="CV65">IF($B65="","",INDEX(SEAOptionScores_Trans,$B65+MATCH(CV$7,Stages,0)-1,MATCH(CV$6,SEACats,0)))</f>
        <v/>
      </c>
      <c r="CW65" s="196" t="str" cm="1">
        <f t="array" ref="CW65">IF($B65="","",INDEX(SEAOptionScores_Trans,$B65+MATCH(CW$7,Stages,0)-1,MATCH(CV$6,SEACats,0)))</f>
        <v/>
      </c>
      <c r="CX65" s="197" t="str">
        <f t="shared" si="62"/>
        <v/>
      </c>
      <c r="CY65" s="196" t="str" cm="1">
        <f t="array" ref="CY65">IF($B65="","",INDEX(SEAOptionScores_Trans,$B65+MATCH(CY$7,Stages,0)-1,MATCH(CY$6,SEACats,0)))</f>
        <v/>
      </c>
      <c r="CZ65" s="196" t="str" cm="1">
        <f t="array" ref="CZ65">IF($B65="","",INDEX(SEAOptionScores_Trans,$B65+MATCH(CZ$7,Stages,0)-1,MATCH(CY$6,SEACats,0)))</f>
        <v/>
      </c>
      <c r="DA65" s="197" t="str">
        <f t="shared" si="63"/>
        <v/>
      </c>
      <c r="DB65" s="196" t="str" cm="1">
        <f t="array" ref="DB65">IF($B65="","",INDEX(SEAOptionScores_Trans,$B65+MATCH(DB$7,Stages,0)-1,MATCH(DB$6,SEACats,0)))</f>
        <v/>
      </c>
      <c r="DC65" s="196" t="str" cm="1">
        <f t="array" ref="DC65">IF($B65="","",INDEX(SEAOptionScores_Trans,$B65+MATCH(DC$7,Stages,0)-1,MATCH(DB$6,SEACats,0)))</f>
        <v/>
      </c>
      <c r="DD65" s="197" t="str">
        <f t="shared" si="64"/>
        <v/>
      </c>
      <c r="DE65" s="196" t="str" cm="1">
        <f t="array" ref="DE65">IF($B65="","",INDEX(SEAOptionScores_Trans,$B65+MATCH(DE$7,Stages,0)-1,MATCH(DE$6,SEACats,0)))</f>
        <v/>
      </c>
      <c r="DF65" s="196" t="str" cm="1">
        <f t="array" ref="DF65">IF($B65="","",INDEX(SEAOptionScores_Trans,$B65+MATCH(DF$7,Stages,0)-1,MATCH(DE$6,SEACats,0)))</f>
        <v/>
      </c>
      <c r="DG65" s="197" t="str">
        <f t="shared" si="65"/>
        <v/>
      </c>
      <c r="DH65" s="196" t="str" cm="1">
        <f t="array" ref="DH65">IF($B65="","",INDEX(SEAOptionScores_Trans,$B65+MATCH(DH$7,Stages,0)-1,MATCH(DH$6,SEACats,0)))</f>
        <v/>
      </c>
      <c r="DI65" s="196" t="str" cm="1">
        <f t="array" ref="DI65">IF($B65="","",INDEX(SEAOptionScores_Trans,$B65+MATCH(DI$7,Stages,0)-1,MATCH(DH$6,SEACats,0)))</f>
        <v/>
      </c>
      <c r="DJ65" s="197" t="str">
        <f t="shared" si="66"/>
        <v/>
      </c>
      <c r="DK65" s="196" t="str" cm="1">
        <f t="array" ref="DK65">IF($B65="","",INDEX(SEAOptionScores_Trans,$B65+MATCH(DK$7,Stages,0)-1,MATCH(DK$6,SEACats,0)))</f>
        <v/>
      </c>
      <c r="DL65" s="196" t="str" cm="1">
        <f t="array" ref="DL65">IF($B65="","",INDEX(SEAOptionScores_Trans,$B65+MATCH(DL$7,Stages,0)-1,MATCH(DK$6,SEACats,0)))</f>
        <v/>
      </c>
      <c r="DM65" s="197" t="str">
        <f t="shared" si="67"/>
        <v/>
      </c>
      <c r="DN65" s="196" t="str" cm="1">
        <f t="array" ref="DN65">IF($B65="","",INDEX(SEAOptionScores_Trans,$B65+MATCH(DN$7,Stages,0)-1,MATCH(DN$6,SEACats,0)))</f>
        <v/>
      </c>
      <c r="DO65" s="196" t="str" cm="1">
        <f t="array" ref="DO65">IF($B65="","",INDEX(SEAOptionScores_Trans,$B65+MATCH(DO$7,Stages,0)-1,MATCH(DN$6,SEACats,0)))</f>
        <v/>
      </c>
      <c r="DP65" s="197" t="str">
        <f t="shared" si="68"/>
        <v/>
      </c>
      <c r="DQ65" s="196" t="str" cm="1">
        <f t="array" ref="DQ65">IF($B65="","",INDEX(SEAOptionScores_Trans,$B65+MATCH(DQ$7,Stages,0)-1,MATCH(DQ$6,SEACats,0)))</f>
        <v/>
      </c>
      <c r="DR65" s="196" t="str" cm="1">
        <f t="array" ref="DR65">IF($B65="","",INDEX(SEAOptionScores_Trans,$B65+MATCH(DR$7,Stages,0)-1,MATCH(DQ$6,SEACats,0)))</f>
        <v/>
      </c>
      <c r="DS65" s="197" t="str">
        <f t="shared" si="69"/>
        <v/>
      </c>
      <c r="DT65" s="196" t="str" cm="1">
        <f t="array" ref="DT65">IF($B65="","",INDEX(SEAOptionScores_Trans,$B65+MATCH(DT$7,Stages,0)-1,MATCH(DT$6,SEACats,0)))</f>
        <v/>
      </c>
      <c r="DU65" s="196" t="str" cm="1">
        <f t="array" ref="DU65">IF($B65="","",INDEX(SEAOptionScores_Trans,$B65+MATCH(DU$7,Stages,0)-1,MATCH(DT$6,SEACats,0)))</f>
        <v/>
      </c>
      <c r="DV65" s="197" t="str">
        <f t="shared" si="70"/>
        <v/>
      </c>
      <c r="DW65" s="196" t="str" cm="1">
        <f t="array" ref="DW65">IF($B65="","",INDEX(SEAOptionScores_Trans,$B65+MATCH(DW$7,Stages,0)-1,MATCH(DW$6,SEACats,0)))</f>
        <v/>
      </c>
      <c r="DX65" s="196" t="str" cm="1">
        <f t="array" ref="DX65">IF($B65="","",INDEX(SEAOptionScores_Trans,$B65+MATCH(DX$7,Stages,0)-1,MATCH(DW$6,SEACats,0)))</f>
        <v/>
      </c>
      <c r="DY65" s="197" t="str">
        <f t="shared" si="71"/>
        <v/>
      </c>
      <c r="DZ65" s="243"/>
      <c r="EA65" s="250" t="str" cm="1">
        <f t="array" ref="EA65">INDEX(PosEffects_SEA,$A65,MATCH(EA$6,$D$6:$BB$6,0)+2)</f>
        <v/>
      </c>
      <c r="EB65" s="250" t="str" cm="1">
        <f t="array" ref="EB65">INDEX(PosEffects_SEA,$A65,MATCH(EB$6,$D$6:$BB$6,0)+2)</f>
        <v/>
      </c>
      <c r="EC65" s="250" t="str" cm="1">
        <f t="array" ref="EC65">INDEX(PosEffects_SEA,$A65,MATCH(EC$6,$D$6:$BB$6,0)+2)</f>
        <v/>
      </c>
      <c r="ED65" s="250" t="str" cm="1">
        <f t="array" ref="ED65">INDEX(PosEffects_SEA,$A65,MATCH(ED$6,$D$6:$BB$6,0)+2)</f>
        <v/>
      </c>
      <c r="EE65" s="250" t="str" cm="1">
        <f t="array" ref="EE65">INDEX(PosEffects_SEA,$A65,MATCH(EE$6,$D$6:$BB$6,0)+2)</f>
        <v/>
      </c>
      <c r="EF65" s="250" t="str" cm="1">
        <f t="array" ref="EF65">INDEX(PosEffects_SEA,$A65,MATCH(EF$6,$D$6:$BB$6,0)+2)</f>
        <v/>
      </c>
      <c r="EG65" s="250" t="str" cm="1">
        <f t="array" ref="EG65">INDEX(PosEffects_SEA,$A65,MATCH(EG$6,$D$6:$BB$6,0)+2)</f>
        <v/>
      </c>
      <c r="EH65" s="250" t="str" cm="1">
        <f t="array" ref="EH65">INDEX(PosEffects_SEA,$A65,MATCH(EH$6,$D$6:$BB$6,0)+2)</f>
        <v/>
      </c>
      <c r="EI65" s="250" t="str" cm="1">
        <f t="array" ref="EI65">INDEX(PosEffects_SEA,$A65,MATCH(EI$6,$D$6:$BB$6,0)+2)</f>
        <v/>
      </c>
      <c r="EJ65" s="250" t="str" cm="1">
        <f t="array" ref="EJ65">INDEX(PosEffects_SEA,$A65,MATCH(EJ$6,$D$6:$BB$6,0)+2)</f>
        <v/>
      </c>
      <c r="EK65" s="250" t="str" cm="1">
        <f t="array" ref="EK65">INDEX(PosEffects_SEA,$A65,MATCH(EK$6,$D$6:$BB$6,0)+2)</f>
        <v/>
      </c>
      <c r="EL65" s="250" t="str" cm="1">
        <f t="array" ref="EL65">INDEX(PosEffects_SEA,$A65,MATCH(EL$6,$D$6:$BB$6,0)+2)</f>
        <v/>
      </c>
      <c r="EM65" s="250" t="str" cm="1">
        <f t="array" ref="EM65">INDEX(PosEffects_SEA,$A65,MATCH(EM$6,$D$6:$BB$6,0)+2)</f>
        <v/>
      </c>
      <c r="EN65" s="250" t="str" cm="1">
        <f t="array" ref="EN65">INDEX(PosEffects_SEA,$A65,MATCH(EN$6,$D$6:$BB$6,0)+2)</f>
        <v/>
      </c>
      <c r="EO65" s="250" t="str" cm="1">
        <f t="array" ref="EO65">INDEX(PosEffects_SEA,$A65,MATCH(EO$6,$D$6:$BB$6,0)+2)</f>
        <v/>
      </c>
      <c r="EP65" s="250" t="str" cm="1">
        <f t="array" ref="EP65">INDEX(PosEffects_SEA,$A65,MATCH(EP$6,$D$6:$BB$6,0)+2)</f>
        <v/>
      </c>
      <c r="EQ65" s="250" t="str" cm="1">
        <f t="array" ref="EQ65">INDEX(PosEffects_SEA,$A65,MATCH(EQ$6,$D$6:$BB$6,0)+2)</f>
        <v/>
      </c>
      <c r="ER65" s="243"/>
      <c r="ES65" s="194" t="str">
        <f t="shared" si="73"/>
        <v/>
      </c>
      <c r="ET65" s="194" t="str">
        <f t="shared" si="73"/>
        <v/>
      </c>
      <c r="EU65" s="194" t="str">
        <f t="shared" si="73"/>
        <v/>
      </c>
      <c r="EV65" s="194" t="str">
        <f t="shared" si="73"/>
        <v/>
      </c>
    </row>
    <row r="66" spans="1:152" x14ac:dyDescent="0.25">
      <c r="A66" s="242">
        <v>59</v>
      </c>
      <c r="B66" s="271" t="str" cm="1">
        <f t="array" ref="B66">IF(A66&gt;NOptions_SEA,"",4*(A66-1)+1)</f>
        <v/>
      </c>
      <c r="C66" s="249" t="str" cm="1">
        <f t="array" ref="C66">IF($B66="","",INDEX(Options_SEA,$B66))</f>
        <v/>
      </c>
      <c r="D66" s="196" t="str" cm="1">
        <f t="array" ref="D66">IF($B66="","",INDEX(SEAOptionScores_Trans,$B66+MATCH(D$7,Stages,0)-1,MATCH(D$6,SEACats,0))-100)</f>
        <v/>
      </c>
      <c r="E66" s="196" t="str" cm="1">
        <f t="array" ref="E66">IF($B66="","",INDEX(SEAOptionScores_Trans,$B66+MATCH(E$7,Stages,0)-1,MATCH(D$6,SEACats,0))-100)</f>
        <v/>
      </c>
      <c r="F66" s="197" t="str">
        <f t="shared" si="38"/>
        <v/>
      </c>
      <c r="G66" s="196" t="str" cm="1">
        <f t="array" ref="G66">IF($B66="","",INDEX(SEAOptionScores_Trans,$B66+MATCH(G$7,Stages,0)-1,MATCH(G$6,SEACats,0))-100)</f>
        <v/>
      </c>
      <c r="H66" s="196" t="str" cm="1">
        <f t="array" ref="H66">IF($B66="","",INDEX(SEAOptionScores_Trans,$B66+MATCH(H$7,Stages,0)-1,MATCH(G$6,SEACats,0))-100)</f>
        <v/>
      </c>
      <c r="I66" s="197" t="str">
        <f t="shared" si="39"/>
        <v/>
      </c>
      <c r="J66" s="196" t="str" cm="1">
        <f t="array" ref="J66">IF($B66="","",INDEX(SEAOptionScores_Trans,$B66+MATCH(J$7,Stages,0)-1,MATCH(J$6,SEACats,0))-100)</f>
        <v/>
      </c>
      <c r="K66" s="196" t="str" cm="1">
        <f t="array" ref="K66">IF($B66="","",INDEX(SEAOptionScores_Trans,$B66+MATCH(K$7,Stages,0)-1,MATCH(J$6,SEACats,0))-100)</f>
        <v/>
      </c>
      <c r="L66" s="197" t="str">
        <f t="shared" si="40"/>
        <v/>
      </c>
      <c r="M66" s="196" t="str" cm="1">
        <f t="array" ref="M66">IF($B66="","",INDEX(SEAOptionScores_Trans,$B66+MATCH(M$7,Stages,0)-1,MATCH(M$6,SEACats,0))-100)</f>
        <v/>
      </c>
      <c r="N66" s="196" t="str" cm="1">
        <f t="array" ref="N66">IF($B66="","",INDEX(SEAOptionScores_Trans,$B66+MATCH(N$7,Stages,0)-1,MATCH(M$6,SEACats,0))-100)</f>
        <v/>
      </c>
      <c r="O66" s="197" t="str">
        <f t="shared" si="41"/>
        <v/>
      </c>
      <c r="P66" s="196" t="str" cm="1">
        <f t="array" ref="P66">IF($B66="","",INDEX(SEAOptionScores_Trans,$B66+MATCH(P$7,Stages,0)-1,MATCH(P$6,SEACats,0))-100)</f>
        <v/>
      </c>
      <c r="Q66" s="196" t="str" cm="1">
        <f t="array" ref="Q66">IF($B66="","",INDEX(SEAOptionScores_Trans,$B66+MATCH(Q$7,Stages,0)-1,MATCH(P$6,SEACats,0))-100)</f>
        <v/>
      </c>
      <c r="R66" s="197" t="str">
        <f t="shared" si="42"/>
        <v/>
      </c>
      <c r="S66" s="196" t="str" cm="1">
        <f t="array" ref="S66">IF($B66="","",INDEX(SEAOptionScores_Trans,$B66+MATCH(S$7,Stages,0)-1,MATCH(S$6,SEACats,0))-100)</f>
        <v/>
      </c>
      <c r="T66" s="196" t="str" cm="1">
        <f t="array" ref="T66">IF($B66="","",INDEX(SEAOptionScores_Trans,$B66+MATCH(T$7,Stages,0)-1,MATCH(S$6,SEACats,0))-100)</f>
        <v/>
      </c>
      <c r="U66" s="197" t="str">
        <f t="shared" si="43"/>
        <v/>
      </c>
      <c r="V66" s="196" t="str" cm="1">
        <f t="array" ref="V66">IF($B66="","",INDEX(SEAOptionScores_Trans,$B66+MATCH(V$7,Stages,0)-1,MATCH(V$6,SEACats,0))-100)</f>
        <v/>
      </c>
      <c r="W66" s="196" t="str" cm="1">
        <f t="array" ref="W66">IF($B66="","",INDEX(SEAOptionScores_Trans,$B66+MATCH(W$7,Stages,0)-1,MATCH(V$6,SEACats,0))-100)</f>
        <v/>
      </c>
      <c r="X66" s="197" t="str">
        <f t="shared" si="44"/>
        <v/>
      </c>
      <c r="Y66" s="196" t="str" cm="1">
        <f t="array" ref="Y66">IF($B66="","",INDEX(SEAOptionScores_Trans,$B66+MATCH(Y$7,Stages,0)-1,MATCH(Y$6,SEACats,0))-100)</f>
        <v/>
      </c>
      <c r="Z66" s="196" t="str" cm="1">
        <f t="array" ref="Z66">IF($B66="","",INDEX(SEAOptionScores_Trans,$B66+MATCH(Z$7,Stages,0)-1,MATCH(Y$6,SEACats,0))-100)</f>
        <v/>
      </c>
      <c r="AA66" s="197" t="str">
        <f t="shared" si="45"/>
        <v/>
      </c>
      <c r="AB66" s="196" t="str" cm="1">
        <f t="array" ref="AB66">IF($B66="","",INDEX(SEAOptionScores_Trans,$B66+MATCH(AB$7,Stages,0)-1,MATCH(AB$6,SEACats,0))-100)</f>
        <v/>
      </c>
      <c r="AC66" s="196" t="str" cm="1">
        <f t="array" ref="AC66">IF($B66="","",INDEX(SEAOptionScores_Trans,$B66+MATCH(AC$7,Stages,0)-1,MATCH(AB$6,SEACats,0))-100)</f>
        <v/>
      </c>
      <c r="AD66" s="197" t="str">
        <f t="shared" si="46"/>
        <v/>
      </c>
      <c r="AE66" s="196" t="str" cm="1">
        <f t="array" ref="AE66">IF($B66="","",INDEX(SEAOptionScores_Trans,$B66+MATCH(AE$7,Stages,0)-1,MATCH(AE$6,SEACats,0))-100)</f>
        <v/>
      </c>
      <c r="AF66" s="196" t="str" cm="1">
        <f t="array" ref="AF66">IF($B66="","",INDEX(SEAOptionScores_Trans,$B66+MATCH(AF$7,Stages,0)-1,MATCH(AE$6,SEACats,0))-100)</f>
        <v/>
      </c>
      <c r="AG66" s="197" t="str">
        <f t="shared" si="47"/>
        <v/>
      </c>
      <c r="AH66" s="196" t="str" cm="1">
        <f t="array" ref="AH66">IF($B66="","",INDEX(SEAOptionScores_Trans,$B66+MATCH(AH$7,Stages,0)-1,MATCH(AH$6,SEACats,0))-100)</f>
        <v/>
      </c>
      <c r="AI66" s="196" t="str" cm="1">
        <f t="array" ref="AI66">IF($B66="","",INDEX(SEAOptionScores_Trans,$B66+MATCH(AI$7,Stages,0)-1,MATCH(AH$6,SEACats,0))-100)</f>
        <v/>
      </c>
      <c r="AJ66" s="197" t="str">
        <f t="shared" si="48"/>
        <v/>
      </c>
      <c r="AK66" s="196" t="str" cm="1">
        <f t="array" ref="AK66">IF($B66="","",INDEX(SEAOptionScores_Trans,$B66+MATCH(AK$7,Stages,0)-1,MATCH(AK$6,SEACats,0))-100)</f>
        <v/>
      </c>
      <c r="AL66" s="196" t="str" cm="1">
        <f t="array" ref="AL66">IF($B66="","",INDEX(SEAOptionScores_Trans,$B66+MATCH(AL$7,Stages,0)-1,MATCH(AK$6,SEACats,0))-100)</f>
        <v/>
      </c>
      <c r="AM66" s="197" t="str">
        <f t="shared" si="49"/>
        <v/>
      </c>
      <c r="AN66" s="196" t="str" cm="1">
        <f t="array" ref="AN66">IF($B66="","",INDEX(SEAOptionScores_Trans,$B66+MATCH(AN$7,Stages,0)-1,MATCH(AN$6,SEACats,0))-100)</f>
        <v/>
      </c>
      <c r="AO66" s="196" t="str" cm="1">
        <f t="array" ref="AO66">IF($B66="","",INDEX(SEAOptionScores_Trans,$B66+MATCH(AO$7,Stages,0)-1,MATCH(AN$6,SEACats,0))-100)</f>
        <v/>
      </c>
      <c r="AP66" s="197" t="str">
        <f t="shared" si="50"/>
        <v/>
      </c>
      <c r="AQ66" s="196" t="str" cm="1">
        <f t="array" ref="AQ66">IF($B66="","",INDEX(SEAOptionScores_Trans,$B66+MATCH(AQ$7,Stages,0)-1,MATCH(AQ$6,SEACats,0))-100)</f>
        <v/>
      </c>
      <c r="AR66" s="196" t="str" cm="1">
        <f t="array" ref="AR66">IF($B66="","",INDEX(SEAOptionScores_Trans,$B66+MATCH(AR$7,Stages,0)-1,MATCH(AQ$6,SEACats,0))-100)</f>
        <v/>
      </c>
      <c r="AS66" s="197" t="str">
        <f t="shared" si="51"/>
        <v/>
      </c>
      <c r="AT66" s="196" t="str" cm="1">
        <f t="array" ref="AT66">IF($B66="","",INDEX(SEAOptionScores_Trans,$B66+MATCH(AT$7,Stages,0)-1,MATCH(AT$6,SEACats,0))-100)</f>
        <v/>
      </c>
      <c r="AU66" s="196" t="str" cm="1">
        <f t="array" ref="AU66">IF($B66="","",INDEX(SEAOptionScores_Trans,$B66+MATCH(AU$7,Stages,0)-1,MATCH(AT$6,SEACats,0))-100)</f>
        <v/>
      </c>
      <c r="AV66" s="197" t="str">
        <f t="shared" si="52"/>
        <v/>
      </c>
      <c r="AW66" s="196" t="str" cm="1">
        <f t="array" ref="AW66">IF($B66="","",INDEX(SEAOptionScores_Trans,$B66+MATCH(AW$7,Stages,0)-1,MATCH(AW$6,SEACats,0))-100)</f>
        <v/>
      </c>
      <c r="AX66" s="196" t="str" cm="1">
        <f t="array" ref="AX66">IF($B66="","",INDEX(SEAOptionScores_Trans,$B66+MATCH(AX$7,Stages,0)-1,MATCH(AW$6,SEACats,0))-100)</f>
        <v/>
      </c>
      <c r="AY66" s="197" t="str">
        <f t="shared" si="53"/>
        <v/>
      </c>
      <c r="AZ66" s="196" t="str" cm="1">
        <f t="array" ref="AZ66">IF($B66="","",INDEX(SEAOptionScores_Trans,$B66+MATCH(AZ$7,Stages,0)-1,MATCH(AZ$6,SEACats,0))-100)</f>
        <v/>
      </c>
      <c r="BA66" s="196" t="str" cm="1">
        <f t="array" ref="BA66">IF($B66="","",INDEX(SEAOptionScores_Trans,$B66+MATCH(BA$7,Stages,0)-1,MATCH(AZ$6,SEACats,0))-100)</f>
        <v/>
      </c>
      <c r="BB66" s="197" t="str">
        <f t="shared" si="54"/>
        <v/>
      </c>
      <c r="BC66" s="243"/>
      <c r="BD66" s="250" t="str" cm="1">
        <f t="array" ref="BD66">INDEX(NegEffects_SEA,$A66,MATCH(BD$6,$D$6:$BB$6,0)+2)</f>
        <v/>
      </c>
      <c r="BE66" s="250" t="str" cm="1">
        <f t="array" ref="BE66">INDEX(NegEffects_SEA,$A66,MATCH(BE$6,$D$6:$BB$6,0)+2)</f>
        <v/>
      </c>
      <c r="BF66" s="250" t="str" cm="1">
        <f t="array" ref="BF66">INDEX(NegEffects_SEA,$A66,MATCH(BF$6,$D$6:$BB$6,0)+2)</f>
        <v/>
      </c>
      <c r="BG66" s="250" t="str" cm="1">
        <f t="array" ref="BG66">INDEX(NegEffects_SEA,$A66,MATCH(BG$6,$D$6:$BB$6,0)+2)</f>
        <v/>
      </c>
      <c r="BH66" s="250" t="str" cm="1">
        <f t="array" ref="BH66">INDEX(NegEffects_SEA,$A66,MATCH(BH$6,$D$6:$BB$6,0)+2)</f>
        <v/>
      </c>
      <c r="BI66" s="250" t="str" cm="1">
        <f t="array" ref="BI66">INDEX(NegEffects_SEA,$A66,MATCH(BI$6,$D$6:$BB$6,0)+2)</f>
        <v/>
      </c>
      <c r="BJ66" s="250" t="str" cm="1">
        <f t="array" ref="BJ66">INDEX(NegEffects_SEA,$A66,MATCH(BJ$6,$D$6:$BB$6,0)+2)</f>
        <v/>
      </c>
      <c r="BK66" s="250" t="str" cm="1">
        <f t="array" ref="BK66">INDEX(NegEffects_SEA,$A66,MATCH(BK$6,$D$6:$BB$6,0)+2)</f>
        <v/>
      </c>
      <c r="BL66" s="250" t="str" cm="1">
        <f t="array" ref="BL66">INDEX(NegEffects_SEA,$A66,MATCH(BL$6,$D$6:$BB$6,0)+2)</f>
        <v/>
      </c>
      <c r="BM66" s="250" t="str" cm="1">
        <f t="array" ref="BM66">INDEX(NegEffects_SEA,$A66,MATCH(BM$6,$D$6:$BB$6,0)+2)</f>
        <v/>
      </c>
      <c r="BN66" s="250" t="str" cm="1">
        <f t="array" ref="BN66">INDEX(NegEffects_SEA,$A66,MATCH(BN$6,$D$6:$BB$6,0)+2)</f>
        <v/>
      </c>
      <c r="BO66" s="250" t="str" cm="1">
        <f t="array" ref="BO66">INDEX(NegEffects_SEA,$A66,MATCH(BO$6,$D$6:$BB$6,0)+2)</f>
        <v/>
      </c>
      <c r="BP66" s="250" t="str" cm="1">
        <f t="array" ref="BP66">INDEX(NegEffects_SEA,$A66,MATCH(BP$6,$D$6:$BB$6,0)+2)</f>
        <v/>
      </c>
      <c r="BQ66" s="250" t="str" cm="1">
        <f t="array" ref="BQ66">INDEX(NegEffects_SEA,$A66,MATCH(BQ$6,$D$6:$BB$6,0)+2)</f>
        <v/>
      </c>
      <c r="BR66" s="250" t="str" cm="1">
        <f t="array" ref="BR66">INDEX(NegEffects_SEA,$A66,MATCH(BR$6,$D$6:$BB$6,0)+2)</f>
        <v/>
      </c>
      <c r="BS66" s="250" t="str" cm="1">
        <f t="array" ref="BS66">INDEX(NegEffects_SEA,$A66,MATCH(BS$6,$D$6:$BB$6,0)+2)</f>
        <v/>
      </c>
      <c r="BT66" s="250" t="str" cm="1">
        <f t="array" ref="BT66">INDEX(NegEffects_SEA,$A66,MATCH(BT$6,$D$6:$BB$6,0)+2)</f>
        <v/>
      </c>
      <c r="BU66" s="243"/>
      <c r="BV66" s="194" t="str">
        <f t="shared" si="72"/>
        <v/>
      </c>
      <c r="BW66" s="194" t="str">
        <f t="shared" si="72"/>
        <v/>
      </c>
      <c r="BX66" s="194" t="str">
        <f t="shared" si="72"/>
        <v/>
      </c>
      <c r="BY66" s="194" t="str">
        <f t="shared" si="72"/>
        <v/>
      </c>
      <c r="BZ66" s="243"/>
      <c r="CA66" s="196" t="str" cm="1">
        <f t="array" ref="CA66">IF($B66="","",INDEX(SEAOptionScores_Trans,$B66+MATCH(CA$7,Stages,0)-1,MATCH(CA$6,SEACats,0)))</f>
        <v/>
      </c>
      <c r="CB66" s="196" t="str" cm="1">
        <f t="array" ref="CB66">IF($B66="","",INDEX(SEAOptionScores_Trans,$B66+MATCH(CB$7,Stages,0)-1,MATCH(CA$6,SEACats,0)))</f>
        <v/>
      </c>
      <c r="CC66" s="197" t="str">
        <f t="shared" si="55"/>
        <v/>
      </c>
      <c r="CD66" s="196" t="str" cm="1">
        <f t="array" ref="CD66">IF($B66="","",INDEX(SEAOptionScores_Trans,$B66+MATCH(CD$7,Stages,0)-1,MATCH(CD$6,SEACats,0)))</f>
        <v/>
      </c>
      <c r="CE66" s="196" t="str" cm="1">
        <f t="array" ref="CE66">IF($B66="","",INDEX(SEAOptionScores_Trans,$B66+MATCH(CE$7,Stages,0)-1,MATCH(CD$6,SEACats,0)))</f>
        <v/>
      </c>
      <c r="CF66" s="197" t="str">
        <f t="shared" si="56"/>
        <v/>
      </c>
      <c r="CG66" s="196" t="str" cm="1">
        <f t="array" ref="CG66">IF($B66="","",INDEX(SEAOptionScores_Trans,$B66+MATCH(CG$7,Stages,0)-1,MATCH(CG$6,SEACats,0)))</f>
        <v/>
      </c>
      <c r="CH66" s="196" t="str" cm="1">
        <f t="array" ref="CH66">IF($B66="","",INDEX(SEAOptionScores_Trans,$B66+MATCH(CH$7,Stages,0)-1,MATCH(CG$6,SEACats,0)))</f>
        <v/>
      </c>
      <c r="CI66" s="197" t="str">
        <f t="shared" si="57"/>
        <v/>
      </c>
      <c r="CJ66" s="196" t="str" cm="1">
        <f t="array" ref="CJ66">IF($B66="","",INDEX(SEAOptionScores_Trans,$B66+MATCH(CJ$7,Stages,0)-1,MATCH(CJ$6,SEACats,0)))</f>
        <v/>
      </c>
      <c r="CK66" s="196" t="str" cm="1">
        <f t="array" ref="CK66">IF($B66="","",INDEX(SEAOptionScores_Trans,$B66+MATCH(CK$7,Stages,0)-1,MATCH(CJ$6,SEACats,0)))</f>
        <v/>
      </c>
      <c r="CL66" s="197" t="str">
        <f t="shared" si="58"/>
        <v/>
      </c>
      <c r="CM66" s="196" t="str" cm="1">
        <f t="array" ref="CM66">IF($B66="","",INDEX(SEAOptionScores_Trans,$B66+MATCH(CM$7,Stages,0)-1,MATCH(CM$6,SEACats,0)))</f>
        <v/>
      </c>
      <c r="CN66" s="196" t="str" cm="1">
        <f t="array" ref="CN66">IF($B66="","",INDEX(SEAOptionScores_Trans,$B66+MATCH(CN$7,Stages,0)-1,MATCH(CM$6,SEACats,0)))</f>
        <v/>
      </c>
      <c r="CO66" s="197" t="str">
        <f t="shared" si="59"/>
        <v/>
      </c>
      <c r="CP66" s="196" t="str" cm="1">
        <f t="array" ref="CP66">IF($B66="","",INDEX(SEAOptionScores_Trans,$B66+MATCH(CP$7,Stages,0)-1,MATCH(CP$6,SEACats,0)))</f>
        <v/>
      </c>
      <c r="CQ66" s="196" t="str" cm="1">
        <f t="array" ref="CQ66">IF($B66="","",INDEX(SEAOptionScores_Trans,$B66+MATCH(CQ$7,Stages,0)-1,MATCH(CP$6,SEACats,0)))</f>
        <v/>
      </c>
      <c r="CR66" s="197" t="str">
        <f t="shared" si="60"/>
        <v/>
      </c>
      <c r="CS66" s="196" t="str" cm="1">
        <f t="array" ref="CS66">IF($B66="","",INDEX(SEAOptionScores_Trans,$B66+MATCH(CS$7,Stages,0)-1,MATCH(CS$6,SEACats,0)))</f>
        <v/>
      </c>
      <c r="CT66" s="196" t="str" cm="1">
        <f t="array" ref="CT66">IF($B66="","",INDEX(SEAOptionScores_Trans,$B66+MATCH(CT$7,Stages,0)-1,MATCH(CS$6,SEACats,0)))</f>
        <v/>
      </c>
      <c r="CU66" s="197" t="str">
        <f t="shared" si="61"/>
        <v/>
      </c>
      <c r="CV66" s="196" t="str" cm="1">
        <f t="array" ref="CV66">IF($B66="","",INDEX(SEAOptionScores_Trans,$B66+MATCH(CV$7,Stages,0)-1,MATCH(CV$6,SEACats,0)))</f>
        <v/>
      </c>
      <c r="CW66" s="196" t="str" cm="1">
        <f t="array" ref="CW66">IF($B66="","",INDEX(SEAOptionScores_Trans,$B66+MATCH(CW$7,Stages,0)-1,MATCH(CV$6,SEACats,0)))</f>
        <v/>
      </c>
      <c r="CX66" s="197" t="str">
        <f t="shared" si="62"/>
        <v/>
      </c>
      <c r="CY66" s="196" t="str" cm="1">
        <f t="array" ref="CY66">IF($B66="","",INDEX(SEAOptionScores_Trans,$B66+MATCH(CY$7,Stages,0)-1,MATCH(CY$6,SEACats,0)))</f>
        <v/>
      </c>
      <c r="CZ66" s="196" t="str" cm="1">
        <f t="array" ref="CZ66">IF($B66="","",INDEX(SEAOptionScores_Trans,$B66+MATCH(CZ$7,Stages,0)-1,MATCH(CY$6,SEACats,0)))</f>
        <v/>
      </c>
      <c r="DA66" s="197" t="str">
        <f t="shared" si="63"/>
        <v/>
      </c>
      <c r="DB66" s="196" t="str" cm="1">
        <f t="array" ref="DB66">IF($B66="","",INDEX(SEAOptionScores_Trans,$B66+MATCH(DB$7,Stages,0)-1,MATCH(DB$6,SEACats,0)))</f>
        <v/>
      </c>
      <c r="DC66" s="196" t="str" cm="1">
        <f t="array" ref="DC66">IF($B66="","",INDEX(SEAOptionScores_Trans,$B66+MATCH(DC$7,Stages,0)-1,MATCH(DB$6,SEACats,0)))</f>
        <v/>
      </c>
      <c r="DD66" s="197" t="str">
        <f t="shared" si="64"/>
        <v/>
      </c>
      <c r="DE66" s="196" t="str" cm="1">
        <f t="array" ref="DE66">IF($B66="","",INDEX(SEAOptionScores_Trans,$B66+MATCH(DE$7,Stages,0)-1,MATCH(DE$6,SEACats,0)))</f>
        <v/>
      </c>
      <c r="DF66" s="196" t="str" cm="1">
        <f t="array" ref="DF66">IF($B66="","",INDEX(SEAOptionScores_Trans,$B66+MATCH(DF$7,Stages,0)-1,MATCH(DE$6,SEACats,0)))</f>
        <v/>
      </c>
      <c r="DG66" s="197" t="str">
        <f t="shared" si="65"/>
        <v/>
      </c>
      <c r="DH66" s="196" t="str" cm="1">
        <f t="array" ref="DH66">IF($B66="","",INDEX(SEAOptionScores_Trans,$B66+MATCH(DH$7,Stages,0)-1,MATCH(DH$6,SEACats,0)))</f>
        <v/>
      </c>
      <c r="DI66" s="196" t="str" cm="1">
        <f t="array" ref="DI66">IF($B66="","",INDEX(SEAOptionScores_Trans,$B66+MATCH(DI$7,Stages,0)-1,MATCH(DH$6,SEACats,0)))</f>
        <v/>
      </c>
      <c r="DJ66" s="197" t="str">
        <f t="shared" si="66"/>
        <v/>
      </c>
      <c r="DK66" s="196" t="str" cm="1">
        <f t="array" ref="DK66">IF($B66="","",INDEX(SEAOptionScores_Trans,$B66+MATCH(DK$7,Stages,0)-1,MATCH(DK$6,SEACats,0)))</f>
        <v/>
      </c>
      <c r="DL66" s="196" t="str" cm="1">
        <f t="array" ref="DL66">IF($B66="","",INDEX(SEAOptionScores_Trans,$B66+MATCH(DL$7,Stages,0)-1,MATCH(DK$6,SEACats,0)))</f>
        <v/>
      </c>
      <c r="DM66" s="197" t="str">
        <f t="shared" si="67"/>
        <v/>
      </c>
      <c r="DN66" s="196" t="str" cm="1">
        <f t="array" ref="DN66">IF($B66="","",INDEX(SEAOptionScores_Trans,$B66+MATCH(DN$7,Stages,0)-1,MATCH(DN$6,SEACats,0)))</f>
        <v/>
      </c>
      <c r="DO66" s="196" t="str" cm="1">
        <f t="array" ref="DO66">IF($B66="","",INDEX(SEAOptionScores_Trans,$B66+MATCH(DO$7,Stages,0)-1,MATCH(DN$6,SEACats,0)))</f>
        <v/>
      </c>
      <c r="DP66" s="197" t="str">
        <f t="shared" si="68"/>
        <v/>
      </c>
      <c r="DQ66" s="196" t="str" cm="1">
        <f t="array" ref="DQ66">IF($B66="","",INDEX(SEAOptionScores_Trans,$B66+MATCH(DQ$7,Stages,0)-1,MATCH(DQ$6,SEACats,0)))</f>
        <v/>
      </c>
      <c r="DR66" s="196" t="str" cm="1">
        <f t="array" ref="DR66">IF($B66="","",INDEX(SEAOptionScores_Trans,$B66+MATCH(DR$7,Stages,0)-1,MATCH(DQ$6,SEACats,0)))</f>
        <v/>
      </c>
      <c r="DS66" s="197" t="str">
        <f t="shared" si="69"/>
        <v/>
      </c>
      <c r="DT66" s="196" t="str" cm="1">
        <f t="array" ref="DT66">IF($B66="","",INDEX(SEAOptionScores_Trans,$B66+MATCH(DT$7,Stages,0)-1,MATCH(DT$6,SEACats,0)))</f>
        <v/>
      </c>
      <c r="DU66" s="196" t="str" cm="1">
        <f t="array" ref="DU66">IF($B66="","",INDEX(SEAOptionScores_Trans,$B66+MATCH(DU$7,Stages,0)-1,MATCH(DT$6,SEACats,0)))</f>
        <v/>
      </c>
      <c r="DV66" s="197" t="str">
        <f t="shared" si="70"/>
        <v/>
      </c>
      <c r="DW66" s="196" t="str" cm="1">
        <f t="array" ref="DW66">IF($B66="","",INDEX(SEAOptionScores_Trans,$B66+MATCH(DW$7,Stages,0)-1,MATCH(DW$6,SEACats,0)))</f>
        <v/>
      </c>
      <c r="DX66" s="196" t="str" cm="1">
        <f t="array" ref="DX66">IF($B66="","",INDEX(SEAOptionScores_Trans,$B66+MATCH(DX$7,Stages,0)-1,MATCH(DW$6,SEACats,0)))</f>
        <v/>
      </c>
      <c r="DY66" s="197" t="str">
        <f t="shared" si="71"/>
        <v/>
      </c>
      <c r="DZ66" s="243"/>
      <c r="EA66" s="250" t="str" cm="1">
        <f t="array" ref="EA66">INDEX(PosEffects_SEA,$A66,MATCH(EA$6,$D$6:$BB$6,0)+2)</f>
        <v/>
      </c>
      <c r="EB66" s="250" t="str" cm="1">
        <f t="array" ref="EB66">INDEX(PosEffects_SEA,$A66,MATCH(EB$6,$D$6:$BB$6,0)+2)</f>
        <v/>
      </c>
      <c r="EC66" s="250" t="str" cm="1">
        <f t="array" ref="EC66">INDEX(PosEffects_SEA,$A66,MATCH(EC$6,$D$6:$BB$6,0)+2)</f>
        <v/>
      </c>
      <c r="ED66" s="250" t="str" cm="1">
        <f t="array" ref="ED66">INDEX(PosEffects_SEA,$A66,MATCH(ED$6,$D$6:$BB$6,0)+2)</f>
        <v/>
      </c>
      <c r="EE66" s="250" t="str" cm="1">
        <f t="array" ref="EE66">INDEX(PosEffects_SEA,$A66,MATCH(EE$6,$D$6:$BB$6,0)+2)</f>
        <v/>
      </c>
      <c r="EF66" s="250" t="str" cm="1">
        <f t="array" ref="EF66">INDEX(PosEffects_SEA,$A66,MATCH(EF$6,$D$6:$BB$6,0)+2)</f>
        <v/>
      </c>
      <c r="EG66" s="250" t="str" cm="1">
        <f t="array" ref="EG66">INDEX(PosEffects_SEA,$A66,MATCH(EG$6,$D$6:$BB$6,0)+2)</f>
        <v/>
      </c>
      <c r="EH66" s="250" t="str" cm="1">
        <f t="array" ref="EH66">INDEX(PosEffects_SEA,$A66,MATCH(EH$6,$D$6:$BB$6,0)+2)</f>
        <v/>
      </c>
      <c r="EI66" s="250" t="str" cm="1">
        <f t="array" ref="EI66">INDEX(PosEffects_SEA,$A66,MATCH(EI$6,$D$6:$BB$6,0)+2)</f>
        <v/>
      </c>
      <c r="EJ66" s="250" t="str" cm="1">
        <f t="array" ref="EJ66">INDEX(PosEffects_SEA,$A66,MATCH(EJ$6,$D$6:$BB$6,0)+2)</f>
        <v/>
      </c>
      <c r="EK66" s="250" t="str" cm="1">
        <f t="array" ref="EK66">INDEX(PosEffects_SEA,$A66,MATCH(EK$6,$D$6:$BB$6,0)+2)</f>
        <v/>
      </c>
      <c r="EL66" s="250" t="str" cm="1">
        <f t="array" ref="EL66">INDEX(PosEffects_SEA,$A66,MATCH(EL$6,$D$6:$BB$6,0)+2)</f>
        <v/>
      </c>
      <c r="EM66" s="250" t="str" cm="1">
        <f t="array" ref="EM66">INDEX(PosEffects_SEA,$A66,MATCH(EM$6,$D$6:$BB$6,0)+2)</f>
        <v/>
      </c>
      <c r="EN66" s="250" t="str" cm="1">
        <f t="array" ref="EN66">INDEX(PosEffects_SEA,$A66,MATCH(EN$6,$D$6:$BB$6,0)+2)</f>
        <v/>
      </c>
      <c r="EO66" s="250" t="str" cm="1">
        <f t="array" ref="EO66">INDEX(PosEffects_SEA,$A66,MATCH(EO$6,$D$6:$BB$6,0)+2)</f>
        <v/>
      </c>
      <c r="EP66" s="250" t="str" cm="1">
        <f t="array" ref="EP66">INDEX(PosEffects_SEA,$A66,MATCH(EP$6,$D$6:$BB$6,0)+2)</f>
        <v/>
      </c>
      <c r="EQ66" s="250" t="str" cm="1">
        <f t="array" ref="EQ66">INDEX(PosEffects_SEA,$A66,MATCH(EQ$6,$D$6:$BB$6,0)+2)</f>
        <v/>
      </c>
      <c r="ER66" s="243"/>
      <c r="ES66" s="194" t="str">
        <f t="shared" si="73"/>
        <v/>
      </c>
      <c r="ET66" s="194" t="str">
        <f t="shared" si="73"/>
        <v/>
      </c>
      <c r="EU66" s="194" t="str">
        <f t="shared" si="73"/>
        <v/>
      </c>
      <c r="EV66" s="194" t="str">
        <f t="shared" si="73"/>
        <v/>
      </c>
    </row>
    <row r="67" spans="1:152" x14ac:dyDescent="0.25">
      <c r="A67" s="242">
        <v>60</v>
      </c>
      <c r="B67" s="271" t="str" cm="1">
        <f t="array" ref="B67">IF(A67&gt;NOptions_SEA,"",4*(A67-1)+1)</f>
        <v/>
      </c>
      <c r="C67" s="249" t="str" cm="1">
        <f t="array" ref="C67">IF($B67="","",INDEX(Options_SEA,$B67))</f>
        <v/>
      </c>
      <c r="D67" s="196" t="str" cm="1">
        <f t="array" ref="D67">IF($B67="","",INDEX(SEAOptionScores_Trans,$B67+MATCH(D$7,Stages,0)-1,MATCH(D$6,SEACats,0))-100)</f>
        <v/>
      </c>
      <c r="E67" s="196" t="str" cm="1">
        <f t="array" ref="E67">IF($B67="","",INDEX(SEAOptionScores_Trans,$B67+MATCH(E$7,Stages,0)-1,MATCH(D$6,SEACats,0))-100)</f>
        <v/>
      </c>
      <c r="F67" s="197" t="str">
        <f t="shared" si="38"/>
        <v/>
      </c>
      <c r="G67" s="196" t="str" cm="1">
        <f t="array" ref="G67">IF($B67="","",INDEX(SEAOptionScores_Trans,$B67+MATCH(G$7,Stages,0)-1,MATCH(G$6,SEACats,0))-100)</f>
        <v/>
      </c>
      <c r="H67" s="196" t="str" cm="1">
        <f t="array" ref="H67">IF($B67="","",INDEX(SEAOptionScores_Trans,$B67+MATCH(H$7,Stages,0)-1,MATCH(G$6,SEACats,0))-100)</f>
        <v/>
      </c>
      <c r="I67" s="197" t="str">
        <f t="shared" si="39"/>
        <v/>
      </c>
      <c r="J67" s="196" t="str" cm="1">
        <f t="array" ref="J67">IF($B67="","",INDEX(SEAOptionScores_Trans,$B67+MATCH(J$7,Stages,0)-1,MATCH(J$6,SEACats,0))-100)</f>
        <v/>
      </c>
      <c r="K67" s="196" t="str" cm="1">
        <f t="array" ref="K67">IF($B67="","",INDEX(SEAOptionScores_Trans,$B67+MATCH(K$7,Stages,0)-1,MATCH(J$6,SEACats,0))-100)</f>
        <v/>
      </c>
      <c r="L67" s="197" t="str">
        <f t="shared" si="40"/>
        <v/>
      </c>
      <c r="M67" s="196" t="str" cm="1">
        <f t="array" ref="M67">IF($B67="","",INDEX(SEAOptionScores_Trans,$B67+MATCH(M$7,Stages,0)-1,MATCH(M$6,SEACats,0))-100)</f>
        <v/>
      </c>
      <c r="N67" s="196" t="str" cm="1">
        <f t="array" ref="N67">IF($B67="","",INDEX(SEAOptionScores_Trans,$B67+MATCH(N$7,Stages,0)-1,MATCH(M$6,SEACats,0))-100)</f>
        <v/>
      </c>
      <c r="O67" s="197" t="str">
        <f t="shared" si="41"/>
        <v/>
      </c>
      <c r="P67" s="196" t="str" cm="1">
        <f t="array" ref="P67">IF($B67="","",INDEX(SEAOptionScores_Trans,$B67+MATCH(P$7,Stages,0)-1,MATCH(P$6,SEACats,0))-100)</f>
        <v/>
      </c>
      <c r="Q67" s="196" t="str" cm="1">
        <f t="array" ref="Q67">IF($B67="","",INDEX(SEAOptionScores_Trans,$B67+MATCH(Q$7,Stages,0)-1,MATCH(P$6,SEACats,0))-100)</f>
        <v/>
      </c>
      <c r="R67" s="197" t="str">
        <f t="shared" si="42"/>
        <v/>
      </c>
      <c r="S67" s="196" t="str" cm="1">
        <f t="array" ref="S67">IF($B67="","",INDEX(SEAOptionScores_Trans,$B67+MATCH(S$7,Stages,0)-1,MATCH(S$6,SEACats,0))-100)</f>
        <v/>
      </c>
      <c r="T67" s="196" t="str" cm="1">
        <f t="array" ref="T67">IF($B67="","",INDEX(SEAOptionScores_Trans,$B67+MATCH(T$7,Stages,0)-1,MATCH(S$6,SEACats,0))-100)</f>
        <v/>
      </c>
      <c r="U67" s="197" t="str">
        <f t="shared" si="43"/>
        <v/>
      </c>
      <c r="V67" s="196" t="str" cm="1">
        <f t="array" ref="V67">IF($B67="","",INDEX(SEAOptionScores_Trans,$B67+MATCH(V$7,Stages,0)-1,MATCH(V$6,SEACats,0))-100)</f>
        <v/>
      </c>
      <c r="W67" s="196" t="str" cm="1">
        <f t="array" ref="W67">IF($B67="","",INDEX(SEAOptionScores_Trans,$B67+MATCH(W$7,Stages,0)-1,MATCH(V$6,SEACats,0))-100)</f>
        <v/>
      </c>
      <c r="X67" s="197" t="str">
        <f t="shared" si="44"/>
        <v/>
      </c>
      <c r="Y67" s="196" t="str" cm="1">
        <f t="array" ref="Y67">IF($B67="","",INDEX(SEAOptionScores_Trans,$B67+MATCH(Y$7,Stages,0)-1,MATCH(Y$6,SEACats,0))-100)</f>
        <v/>
      </c>
      <c r="Z67" s="196" t="str" cm="1">
        <f t="array" ref="Z67">IF($B67="","",INDEX(SEAOptionScores_Trans,$B67+MATCH(Z$7,Stages,0)-1,MATCH(Y$6,SEACats,0))-100)</f>
        <v/>
      </c>
      <c r="AA67" s="197" t="str">
        <f t="shared" si="45"/>
        <v/>
      </c>
      <c r="AB67" s="196" t="str" cm="1">
        <f t="array" ref="AB67">IF($B67="","",INDEX(SEAOptionScores_Trans,$B67+MATCH(AB$7,Stages,0)-1,MATCH(AB$6,SEACats,0))-100)</f>
        <v/>
      </c>
      <c r="AC67" s="196" t="str" cm="1">
        <f t="array" ref="AC67">IF($B67="","",INDEX(SEAOptionScores_Trans,$B67+MATCH(AC$7,Stages,0)-1,MATCH(AB$6,SEACats,0))-100)</f>
        <v/>
      </c>
      <c r="AD67" s="197" t="str">
        <f t="shared" si="46"/>
        <v/>
      </c>
      <c r="AE67" s="196" t="str" cm="1">
        <f t="array" ref="AE67">IF($B67="","",INDEX(SEAOptionScores_Trans,$B67+MATCH(AE$7,Stages,0)-1,MATCH(AE$6,SEACats,0))-100)</f>
        <v/>
      </c>
      <c r="AF67" s="196" t="str" cm="1">
        <f t="array" ref="AF67">IF($B67="","",INDEX(SEAOptionScores_Trans,$B67+MATCH(AF$7,Stages,0)-1,MATCH(AE$6,SEACats,0))-100)</f>
        <v/>
      </c>
      <c r="AG67" s="197" t="str">
        <f t="shared" si="47"/>
        <v/>
      </c>
      <c r="AH67" s="196" t="str" cm="1">
        <f t="array" ref="AH67">IF($B67="","",INDEX(SEAOptionScores_Trans,$B67+MATCH(AH$7,Stages,0)-1,MATCH(AH$6,SEACats,0))-100)</f>
        <v/>
      </c>
      <c r="AI67" s="196" t="str" cm="1">
        <f t="array" ref="AI67">IF($B67="","",INDEX(SEAOptionScores_Trans,$B67+MATCH(AI$7,Stages,0)-1,MATCH(AH$6,SEACats,0))-100)</f>
        <v/>
      </c>
      <c r="AJ67" s="197" t="str">
        <f t="shared" si="48"/>
        <v/>
      </c>
      <c r="AK67" s="196" t="str" cm="1">
        <f t="array" ref="AK67">IF($B67="","",INDEX(SEAOptionScores_Trans,$B67+MATCH(AK$7,Stages,0)-1,MATCH(AK$6,SEACats,0))-100)</f>
        <v/>
      </c>
      <c r="AL67" s="196" t="str" cm="1">
        <f t="array" ref="AL67">IF($B67="","",INDEX(SEAOptionScores_Trans,$B67+MATCH(AL$7,Stages,0)-1,MATCH(AK$6,SEACats,0))-100)</f>
        <v/>
      </c>
      <c r="AM67" s="197" t="str">
        <f t="shared" si="49"/>
        <v/>
      </c>
      <c r="AN67" s="196" t="str" cm="1">
        <f t="array" ref="AN67">IF($B67="","",INDEX(SEAOptionScores_Trans,$B67+MATCH(AN$7,Stages,0)-1,MATCH(AN$6,SEACats,0))-100)</f>
        <v/>
      </c>
      <c r="AO67" s="196" t="str" cm="1">
        <f t="array" ref="AO67">IF($B67="","",INDEX(SEAOptionScores_Trans,$B67+MATCH(AO$7,Stages,0)-1,MATCH(AN$6,SEACats,0))-100)</f>
        <v/>
      </c>
      <c r="AP67" s="197" t="str">
        <f t="shared" si="50"/>
        <v/>
      </c>
      <c r="AQ67" s="196" t="str" cm="1">
        <f t="array" ref="AQ67">IF($B67="","",INDEX(SEAOptionScores_Trans,$B67+MATCH(AQ$7,Stages,0)-1,MATCH(AQ$6,SEACats,0))-100)</f>
        <v/>
      </c>
      <c r="AR67" s="196" t="str" cm="1">
        <f t="array" ref="AR67">IF($B67="","",INDEX(SEAOptionScores_Trans,$B67+MATCH(AR$7,Stages,0)-1,MATCH(AQ$6,SEACats,0))-100)</f>
        <v/>
      </c>
      <c r="AS67" s="197" t="str">
        <f t="shared" si="51"/>
        <v/>
      </c>
      <c r="AT67" s="196" t="str" cm="1">
        <f t="array" ref="AT67">IF($B67="","",INDEX(SEAOptionScores_Trans,$B67+MATCH(AT$7,Stages,0)-1,MATCH(AT$6,SEACats,0))-100)</f>
        <v/>
      </c>
      <c r="AU67" s="196" t="str" cm="1">
        <f t="array" ref="AU67">IF($B67="","",INDEX(SEAOptionScores_Trans,$B67+MATCH(AU$7,Stages,0)-1,MATCH(AT$6,SEACats,0))-100)</f>
        <v/>
      </c>
      <c r="AV67" s="197" t="str">
        <f t="shared" si="52"/>
        <v/>
      </c>
      <c r="AW67" s="196" t="str" cm="1">
        <f t="array" ref="AW67">IF($B67="","",INDEX(SEAOptionScores_Trans,$B67+MATCH(AW$7,Stages,0)-1,MATCH(AW$6,SEACats,0))-100)</f>
        <v/>
      </c>
      <c r="AX67" s="196" t="str" cm="1">
        <f t="array" ref="AX67">IF($B67="","",INDEX(SEAOptionScores_Trans,$B67+MATCH(AX$7,Stages,0)-1,MATCH(AW$6,SEACats,0))-100)</f>
        <v/>
      </c>
      <c r="AY67" s="197" t="str">
        <f t="shared" si="53"/>
        <v/>
      </c>
      <c r="AZ67" s="196" t="str" cm="1">
        <f t="array" ref="AZ67">IF($B67="","",INDEX(SEAOptionScores_Trans,$B67+MATCH(AZ$7,Stages,0)-1,MATCH(AZ$6,SEACats,0))-100)</f>
        <v/>
      </c>
      <c r="BA67" s="196" t="str" cm="1">
        <f t="array" ref="BA67">IF($B67="","",INDEX(SEAOptionScores_Trans,$B67+MATCH(BA$7,Stages,0)-1,MATCH(AZ$6,SEACats,0))-100)</f>
        <v/>
      </c>
      <c r="BB67" s="197" t="str">
        <f t="shared" si="54"/>
        <v/>
      </c>
      <c r="BC67" s="243"/>
      <c r="BD67" s="250" t="str" cm="1">
        <f t="array" ref="BD67">INDEX(NegEffects_SEA,$A67,MATCH(BD$6,$D$6:$BB$6,0)+2)</f>
        <v/>
      </c>
      <c r="BE67" s="250" t="str" cm="1">
        <f t="array" ref="BE67">INDEX(NegEffects_SEA,$A67,MATCH(BE$6,$D$6:$BB$6,0)+2)</f>
        <v/>
      </c>
      <c r="BF67" s="250" t="str" cm="1">
        <f t="array" ref="BF67">INDEX(NegEffects_SEA,$A67,MATCH(BF$6,$D$6:$BB$6,0)+2)</f>
        <v/>
      </c>
      <c r="BG67" s="250" t="str" cm="1">
        <f t="array" ref="BG67">INDEX(NegEffects_SEA,$A67,MATCH(BG$6,$D$6:$BB$6,0)+2)</f>
        <v/>
      </c>
      <c r="BH67" s="250" t="str" cm="1">
        <f t="array" ref="BH67">INDEX(NegEffects_SEA,$A67,MATCH(BH$6,$D$6:$BB$6,0)+2)</f>
        <v/>
      </c>
      <c r="BI67" s="250" t="str" cm="1">
        <f t="array" ref="BI67">INDEX(NegEffects_SEA,$A67,MATCH(BI$6,$D$6:$BB$6,0)+2)</f>
        <v/>
      </c>
      <c r="BJ67" s="250" t="str" cm="1">
        <f t="array" ref="BJ67">INDEX(NegEffects_SEA,$A67,MATCH(BJ$6,$D$6:$BB$6,0)+2)</f>
        <v/>
      </c>
      <c r="BK67" s="250" t="str" cm="1">
        <f t="array" ref="BK67">INDEX(NegEffects_SEA,$A67,MATCH(BK$6,$D$6:$BB$6,0)+2)</f>
        <v/>
      </c>
      <c r="BL67" s="250" t="str" cm="1">
        <f t="array" ref="BL67">INDEX(NegEffects_SEA,$A67,MATCH(BL$6,$D$6:$BB$6,0)+2)</f>
        <v/>
      </c>
      <c r="BM67" s="250" t="str" cm="1">
        <f t="array" ref="BM67">INDEX(NegEffects_SEA,$A67,MATCH(BM$6,$D$6:$BB$6,0)+2)</f>
        <v/>
      </c>
      <c r="BN67" s="250" t="str" cm="1">
        <f t="array" ref="BN67">INDEX(NegEffects_SEA,$A67,MATCH(BN$6,$D$6:$BB$6,0)+2)</f>
        <v/>
      </c>
      <c r="BO67" s="250" t="str" cm="1">
        <f t="array" ref="BO67">INDEX(NegEffects_SEA,$A67,MATCH(BO$6,$D$6:$BB$6,0)+2)</f>
        <v/>
      </c>
      <c r="BP67" s="250" t="str" cm="1">
        <f t="array" ref="BP67">INDEX(NegEffects_SEA,$A67,MATCH(BP$6,$D$6:$BB$6,0)+2)</f>
        <v/>
      </c>
      <c r="BQ67" s="250" t="str" cm="1">
        <f t="array" ref="BQ67">INDEX(NegEffects_SEA,$A67,MATCH(BQ$6,$D$6:$BB$6,0)+2)</f>
        <v/>
      </c>
      <c r="BR67" s="250" t="str" cm="1">
        <f t="array" ref="BR67">INDEX(NegEffects_SEA,$A67,MATCH(BR$6,$D$6:$BB$6,0)+2)</f>
        <v/>
      </c>
      <c r="BS67" s="250" t="str" cm="1">
        <f t="array" ref="BS67">INDEX(NegEffects_SEA,$A67,MATCH(BS$6,$D$6:$BB$6,0)+2)</f>
        <v/>
      </c>
      <c r="BT67" s="250" t="str" cm="1">
        <f t="array" ref="BT67">INDEX(NegEffects_SEA,$A67,MATCH(BT$6,$D$6:$BB$6,0)+2)</f>
        <v/>
      </c>
      <c r="BU67" s="243"/>
      <c r="BV67" s="194" t="str">
        <f t="shared" si="72"/>
        <v/>
      </c>
      <c r="BW67" s="194" t="str">
        <f t="shared" si="72"/>
        <v/>
      </c>
      <c r="BX67" s="194" t="str">
        <f t="shared" si="72"/>
        <v/>
      </c>
      <c r="BY67" s="194" t="str">
        <f t="shared" si="72"/>
        <v/>
      </c>
      <c r="BZ67" s="243"/>
      <c r="CA67" s="196" t="str" cm="1">
        <f t="array" ref="CA67">IF($B67="","",INDEX(SEAOptionScores_Trans,$B67+MATCH(CA$7,Stages,0)-1,MATCH(CA$6,SEACats,0)))</f>
        <v/>
      </c>
      <c r="CB67" s="196" t="str" cm="1">
        <f t="array" ref="CB67">IF($B67="","",INDEX(SEAOptionScores_Trans,$B67+MATCH(CB$7,Stages,0)-1,MATCH(CA$6,SEACats,0)))</f>
        <v/>
      </c>
      <c r="CC67" s="197" t="str">
        <f t="shared" si="55"/>
        <v/>
      </c>
      <c r="CD67" s="196" t="str" cm="1">
        <f t="array" ref="CD67">IF($B67="","",INDEX(SEAOptionScores_Trans,$B67+MATCH(CD$7,Stages,0)-1,MATCH(CD$6,SEACats,0)))</f>
        <v/>
      </c>
      <c r="CE67" s="196" t="str" cm="1">
        <f t="array" ref="CE67">IF($B67="","",INDEX(SEAOptionScores_Trans,$B67+MATCH(CE$7,Stages,0)-1,MATCH(CD$6,SEACats,0)))</f>
        <v/>
      </c>
      <c r="CF67" s="197" t="str">
        <f t="shared" si="56"/>
        <v/>
      </c>
      <c r="CG67" s="196" t="str" cm="1">
        <f t="array" ref="CG67">IF($B67="","",INDEX(SEAOptionScores_Trans,$B67+MATCH(CG$7,Stages,0)-1,MATCH(CG$6,SEACats,0)))</f>
        <v/>
      </c>
      <c r="CH67" s="196" t="str" cm="1">
        <f t="array" ref="CH67">IF($B67="","",INDEX(SEAOptionScores_Trans,$B67+MATCH(CH$7,Stages,0)-1,MATCH(CG$6,SEACats,0)))</f>
        <v/>
      </c>
      <c r="CI67" s="197" t="str">
        <f t="shared" si="57"/>
        <v/>
      </c>
      <c r="CJ67" s="196" t="str" cm="1">
        <f t="array" ref="CJ67">IF($B67="","",INDEX(SEAOptionScores_Trans,$B67+MATCH(CJ$7,Stages,0)-1,MATCH(CJ$6,SEACats,0)))</f>
        <v/>
      </c>
      <c r="CK67" s="196" t="str" cm="1">
        <f t="array" ref="CK67">IF($B67="","",INDEX(SEAOptionScores_Trans,$B67+MATCH(CK$7,Stages,0)-1,MATCH(CJ$6,SEACats,0)))</f>
        <v/>
      </c>
      <c r="CL67" s="197" t="str">
        <f t="shared" si="58"/>
        <v/>
      </c>
      <c r="CM67" s="196" t="str" cm="1">
        <f t="array" ref="CM67">IF($B67="","",INDEX(SEAOptionScores_Trans,$B67+MATCH(CM$7,Stages,0)-1,MATCH(CM$6,SEACats,0)))</f>
        <v/>
      </c>
      <c r="CN67" s="196" t="str" cm="1">
        <f t="array" ref="CN67">IF($B67="","",INDEX(SEAOptionScores_Trans,$B67+MATCH(CN$7,Stages,0)-1,MATCH(CM$6,SEACats,0)))</f>
        <v/>
      </c>
      <c r="CO67" s="197" t="str">
        <f t="shared" si="59"/>
        <v/>
      </c>
      <c r="CP67" s="196" t="str" cm="1">
        <f t="array" ref="CP67">IF($B67="","",INDEX(SEAOptionScores_Trans,$B67+MATCH(CP$7,Stages,0)-1,MATCH(CP$6,SEACats,0)))</f>
        <v/>
      </c>
      <c r="CQ67" s="196" t="str" cm="1">
        <f t="array" ref="CQ67">IF($B67="","",INDEX(SEAOptionScores_Trans,$B67+MATCH(CQ$7,Stages,0)-1,MATCH(CP$6,SEACats,0)))</f>
        <v/>
      </c>
      <c r="CR67" s="197" t="str">
        <f t="shared" si="60"/>
        <v/>
      </c>
      <c r="CS67" s="196" t="str" cm="1">
        <f t="array" ref="CS67">IF($B67="","",INDEX(SEAOptionScores_Trans,$B67+MATCH(CS$7,Stages,0)-1,MATCH(CS$6,SEACats,0)))</f>
        <v/>
      </c>
      <c r="CT67" s="196" t="str" cm="1">
        <f t="array" ref="CT67">IF($B67="","",INDEX(SEAOptionScores_Trans,$B67+MATCH(CT$7,Stages,0)-1,MATCH(CS$6,SEACats,0)))</f>
        <v/>
      </c>
      <c r="CU67" s="197" t="str">
        <f t="shared" si="61"/>
        <v/>
      </c>
      <c r="CV67" s="196" t="str" cm="1">
        <f t="array" ref="CV67">IF($B67="","",INDEX(SEAOptionScores_Trans,$B67+MATCH(CV$7,Stages,0)-1,MATCH(CV$6,SEACats,0)))</f>
        <v/>
      </c>
      <c r="CW67" s="196" t="str" cm="1">
        <f t="array" ref="CW67">IF($B67="","",INDEX(SEAOptionScores_Trans,$B67+MATCH(CW$7,Stages,0)-1,MATCH(CV$6,SEACats,0)))</f>
        <v/>
      </c>
      <c r="CX67" s="197" t="str">
        <f t="shared" si="62"/>
        <v/>
      </c>
      <c r="CY67" s="196" t="str" cm="1">
        <f t="array" ref="CY67">IF($B67="","",INDEX(SEAOptionScores_Trans,$B67+MATCH(CY$7,Stages,0)-1,MATCH(CY$6,SEACats,0)))</f>
        <v/>
      </c>
      <c r="CZ67" s="196" t="str" cm="1">
        <f t="array" ref="CZ67">IF($B67="","",INDEX(SEAOptionScores_Trans,$B67+MATCH(CZ$7,Stages,0)-1,MATCH(CY$6,SEACats,0)))</f>
        <v/>
      </c>
      <c r="DA67" s="197" t="str">
        <f t="shared" si="63"/>
        <v/>
      </c>
      <c r="DB67" s="196" t="str" cm="1">
        <f t="array" ref="DB67">IF($B67="","",INDEX(SEAOptionScores_Trans,$B67+MATCH(DB$7,Stages,0)-1,MATCH(DB$6,SEACats,0)))</f>
        <v/>
      </c>
      <c r="DC67" s="196" t="str" cm="1">
        <f t="array" ref="DC67">IF($B67="","",INDEX(SEAOptionScores_Trans,$B67+MATCH(DC$7,Stages,0)-1,MATCH(DB$6,SEACats,0)))</f>
        <v/>
      </c>
      <c r="DD67" s="197" t="str">
        <f t="shared" si="64"/>
        <v/>
      </c>
      <c r="DE67" s="196" t="str" cm="1">
        <f t="array" ref="DE67">IF($B67="","",INDEX(SEAOptionScores_Trans,$B67+MATCH(DE$7,Stages,0)-1,MATCH(DE$6,SEACats,0)))</f>
        <v/>
      </c>
      <c r="DF67" s="196" t="str" cm="1">
        <f t="array" ref="DF67">IF($B67="","",INDEX(SEAOptionScores_Trans,$B67+MATCH(DF$7,Stages,0)-1,MATCH(DE$6,SEACats,0)))</f>
        <v/>
      </c>
      <c r="DG67" s="197" t="str">
        <f t="shared" si="65"/>
        <v/>
      </c>
      <c r="DH67" s="196" t="str" cm="1">
        <f t="array" ref="DH67">IF($B67="","",INDEX(SEAOptionScores_Trans,$B67+MATCH(DH$7,Stages,0)-1,MATCH(DH$6,SEACats,0)))</f>
        <v/>
      </c>
      <c r="DI67" s="196" t="str" cm="1">
        <f t="array" ref="DI67">IF($B67="","",INDEX(SEAOptionScores_Trans,$B67+MATCH(DI$7,Stages,0)-1,MATCH(DH$6,SEACats,0)))</f>
        <v/>
      </c>
      <c r="DJ67" s="197" t="str">
        <f t="shared" si="66"/>
        <v/>
      </c>
      <c r="DK67" s="196" t="str" cm="1">
        <f t="array" ref="DK67">IF($B67="","",INDEX(SEAOptionScores_Trans,$B67+MATCH(DK$7,Stages,0)-1,MATCH(DK$6,SEACats,0)))</f>
        <v/>
      </c>
      <c r="DL67" s="196" t="str" cm="1">
        <f t="array" ref="DL67">IF($B67="","",INDEX(SEAOptionScores_Trans,$B67+MATCH(DL$7,Stages,0)-1,MATCH(DK$6,SEACats,0)))</f>
        <v/>
      </c>
      <c r="DM67" s="197" t="str">
        <f t="shared" si="67"/>
        <v/>
      </c>
      <c r="DN67" s="196" t="str" cm="1">
        <f t="array" ref="DN67">IF($B67="","",INDEX(SEAOptionScores_Trans,$B67+MATCH(DN$7,Stages,0)-1,MATCH(DN$6,SEACats,0)))</f>
        <v/>
      </c>
      <c r="DO67" s="196" t="str" cm="1">
        <f t="array" ref="DO67">IF($B67="","",INDEX(SEAOptionScores_Trans,$B67+MATCH(DO$7,Stages,0)-1,MATCH(DN$6,SEACats,0)))</f>
        <v/>
      </c>
      <c r="DP67" s="197" t="str">
        <f t="shared" si="68"/>
        <v/>
      </c>
      <c r="DQ67" s="196" t="str" cm="1">
        <f t="array" ref="DQ67">IF($B67="","",INDEX(SEAOptionScores_Trans,$B67+MATCH(DQ$7,Stages,0)-1,MATCH(DQ$6,SEACats,0)))</f>
        <v/>
      </c>
      <c r="DR67" s="196" t="str" cm="1">
        <f t="array" ref="DR67">IF($B67="","",INDEX(SEAOptionScores_Trans,$B67+MATCH(DR$7,Stages,0)-1,MATCH(DQ$6,SEACats,0)))</f>
        <v/>
      </c>
      <c r="DS67" s="197" t="str">
        <f t="shared" si="69"/>
        <v/>
      </c>
      <c r="DT67" s="196" t="str" cm="1">
        <f t="array" ref="DT67">IF($B67="","",INDEX(SEAOptionScores_Trans,$B67+MATCH(DT$7,Stages,0)-1,MATCH(DT$6,SEACats,0)))</f>
        <v/>
      </c>
      <c r="DU67" s="196" t="str" cm="1">
        <f t="array" ref="DU67">IF($B67="","",INDEX(SEAOptionScores_Trans,$B67+MATCH(DU$7,Stages,0)-1,MATCH(DT$6,SEACats,0)))</f>
        <v/>
      </c>
      <c r="DV67" s="197" t="str">
        <f t="shared" si="70"/>
        <v/>
      </c>
      <c r="DW67" s="196" t="str" cm="1">
        <f t="array" ref="DW67">IF($B67="","",INDEX(SEAOptionScores_Trans,$B67+MATCH(DW$7,Stages,0)-1,MATCH(DW$6,SEACats,0)))</f>
        <v/>
      </c>
      <c r="DX67" s="196" t="str" cm="1">
        <f t="array" ref="DX67">IF($B67="","",INDEX(SEAOptionScores_Trans,$B67+MATCH(DX$7,Stages,0)-1,MATCH(DW$6,SEACats,0)))</f>
        <v/>
      </c>
      <c r="DY67" s="197" t="str">
        <f t="shared" si="71"/>
        <v/>
      </c>
      <c r="DZ67" s="243"/>
      <c r="EA67" s="250" t="str" cm="1">
        <f t="array" ref="EA67">INDEX(PosEffects_SEA,$A67,MATCH(EA$6,$D$6:$BB$6,0)+2)</f>
        <v/>
      </c>
      <c r="EB67" s="250" t="str" cm="1">
        <f t="array" ref="EB67">INDEX(PosEffects_SEA,$A67,MATCH(EB$6,$D$6:$BB$6,0)+2)</f>
        <v/>
      </c>
      <c r="EC67" s="250" t="str" cm="1">
        <f t="array" ref="EC67">INDEX(PosEffects_SEA,$A67,MATCH(EC$6,$D$6:$BB$6,0)+2)</f>
        <v/>
      </c>
      <c r="ED67" s="250" t="str" cm="1">
        <f t="array" ref="ED67">INDEX(PosEffects_SEA,$A67,MATCH(ED$6,$D$6:$BB$6,0)+2)</f>
        <v/>
      </c>
      <c r="EE67" s="250" t="str" cm="1">
        <f t="array" ref="EE67">INDEX(PosEffects_SEA,$A67,MATCH(EE$6,$D$6:$BB$6,0)+2)</f>
        <v/>
      </c>
      <c r="EF67" s="250" t="str" cm="1">
        <f t="array" ref="EF67">INDEX(PosEffects_SEA,$A67,MATCH(EF$6,$D$6:$BB$6,0)+2)</f>
        <v/>
      </c>
      <c r="EG67" s="250" t="str" cm="1">
        <f t="array" ref="EG67">INDEX(PosEffects_SEA,$A67,MATCH(EG$6,$D$6:$BB$6,0)+2)</f>
        <v/>
      </c>
      <c r="EH67" s="250" t="str" cm="1">
        <f t="array" ref="EH67">INDEX(PosEffects_SEA,$A67,MATCH(EH$6,$D$6:$BB$6,0)+2)</f>
        <v/>
      </c>
      <c r="EI67" s="250" t="str" cm="1">
        <f t="array" ref="EI67">INDEX(PosEffects_SEA,$A67,MATCH(EI$6,$D$6:$BB$6,0)+2)</f>
        <v/>
      </c>
      <c r="EJ67" s="250" t="str" cm="1">
        <f t="array" ref="EJ67">INDEX(PosEffects_SEA,$A67,MATCH(EJ$6,$D$6:$BB$6,0)+2)</f>
        <v/>
      </c>
      <c r="EK67" s="250" t="str" cm="1">
        <f t="array" ref="EK67">INDEX(PosEffects_SEA,$A67,MATCH(EK$6,$D$6:$BB$6,0)+2)</f>
        <v/>
      </c>
      <c r="EL67" s="250" t="str" cm="1">
        <f t="array" ref="EL67">INDEX(PosEffects_SEA,$A67,MATCH(EL$6,$D$6:$BB$6,0)+2)</f>
        <v/>
      </c>
      <c r="EM67" s="250" t="str" cm="1">
        <f t="array" ref="EM67">INDEX(PosEffects_SEA,$A67,MATCH(EM$6,$D$6:$BB$6,0)+2)</f>
        <v/>
      </c>
      <c r="EN67" s="250" t="str" cm="1">
        <f t="array" ref="EN67">INDEX(PosEffects_SEA,$A67,MATCH(EN$6,$D$6:$BB$6,0)+2)</f>
        <v/>
      </c>
      <c r="EO67" s="250" t="str" cm="1">
        <f t="array" ref="EO67">INDEX(PosEffects_SEA,$A67,MATCH(EO$6,$D$6:$BB$6,0)+2)</f>
        <v/>
      </c>
      <c r="EP67" s="250" t="str" cm="1">
        <f t="array" ref="EP67">INDEX(PosEffects_SEA,$A67,MATCH(EP$6,$D$6:$BB$6,0)+2)</f>
        <v/>
      </c>
      <c r="EQ67" s="250" t="str" cm="1">
        <f t="array" ref="EQ67">INDEX(PosEffects_SEA,$A67,MATCH(EQ$6,$D$6:$BB$6,0)+2)</f>
        <v/>
      </c>
      <c r="ER67" s="243"/>
      <c r="ES67" s="194" t="str">
        <f t="shared" si="73"/>
        <v/>
      </c>
      <c r="ET67" s="194" t="str">
        <f t="shared" si="73"/>
        <v/>
      </c>
      <c r="EU67" s="194" t="str">
        <f t="shared" si="73"/>
        <v/>
      </c>
      <c r="EV67" s="194" t="str">
        <f t="shared" si="73"/>
        <v/>
      </c>
    </row>
    <row r="68" spans="1:152" x14ac:dyDescent="0.25">
      <c r="A68" s="242">
        <v>61</v>
      </c>
      <c r="B68" s="271" t="str" cm="1">
        <f t="array" ref="B68">IF(A68&gt;NOptions_SEA,"",4*(A68-1)+1)</f>
        <v/>
      </c>
      <c r="C68" s="249" t="str" cm="1">
        <f t="array" ref="C68">IF($B68="","",INDEX(Options_SEA,$B68))</f>
        <v/>
      </c>
      <c r="D68" s="196" t="str" cm="1">
        <f t="array" ref="D68">IF($B68="","",INDEX(SEAOptionScores_Trans,$B68+MATCH(D$7,Stages,0)-1,MATCH(D$6,SEACats,0))-100)</f>
        <v/>
      </c>
      <c r="E68" s="196" t="str" cm="1">
        <f t="array" ref="E68">IF($B68="","",INDEX(SEAOptionScores_Trans,$B68+MATCH(E$7,Stages,0)-1,MATCH(D$6,SEACats,0))-100)</f>
        <v/>
      </c>
      <c r="F68" s="197" t="str">
        <f t="shared" si="38"/>
        <v/>
      </c>
      <c r="G68" s="196" t="str" cm="1">
        <f t="array" ref="G68">IF($B68="","",INDEX(SEAOptionScores_Trans,$B68+MATCH(G$7,Stages,0)-1,MATCH(G$6,SEACats,0))-100)</f>
        <v/>
      </c>
      <c r="H68" s="196" t="str" cm="1">
        <f t="array" ref="H68">IF($B68="","",INDEX(SEAOptionScores_Trans,$B68+MATCH(H$7,Stages,0)-1,MATCH(G$6,SEACats,0))-100)</f>
        <v/>
      </c>
      <c r="I68" s="197" t="str">
        <f t="shared" si="39"/>
        <v/>
      </c>
      <c r="J68" s="196" t="str" cm="1">
        <f t="array" ref="J68">IF($B68="","",INDEX(SEAOptionScores_Trans,$B68+MATCH(J$7,Stages,0)-1,MATCH(J$6,SEACats,0))-100)</f>
        <v/>
      </c>
      <c r="K68" s="196" t="str" cm="1">
        <f t="array" ref="K68">IF($B68="","",INDEX(SEAOptionScores_Trans,$B68+MATCH(K$7,Stages,0)-1,MATCH(J$6,SEACats,0))-100)</f>
        <v/>
      </c>
      <c r="L68" s="197" t="str">
        <f t="shared" si="40"/>
        <v/>
      </c>
      <c r="M68" s="196" t="str" cm="1">
        <f t="array" ref="M68">IF($B68="","",INDEX(SEAOptionScores_Trans,$B68+MATCH(M$7,Stages,0)-1,MATCH(M$6,SEACats,0))-100)</f>
        <v/>
      </c>
      <c r="N68" s="196" t="str" cm="1">
        <f t="array" ref="N68">IF($B68="","",INDEX(SEAOptionScores_Trans,$B68+MATCH(N$7,Stages,0)-1,MATCH(M$6,SEACats,0))-100)</f>
        <v/>
      </c>
      <c r="O68" s="197" t="str">
        <f t="shared" si="41"/>
        <v/>
      </c>
      <c r="P68" s="196" t="str" cm="1">
        <f t="array" ref="P68">IF($B68="","",INDEX(SEAOptionScores_Trans,$B68+MATCH(P$7,Stages,0)-1,MATCH(P$6,SEACats,0))-100)</f>
        <v/>
      </c>
      <c r="Q68" s="196" t="str" cm="1">
        <f t="array" ref="Q68">IF($B68="","",INDEX(SEAOptionScores_Trans,$B68+MATCH(Q$7,Stages,0)-1,MATCH(P$6,SEACats,0))-100)</f>
        <v/>
      </c>
      <c r="R68" s="197" t="str">
        <f t="shared" si="42"/>
        <v/>
      </c>
      <c r="S68" s="196" t="str" cm="1">
        <f t="array" ref="S68">IF($B68="","",INDEX(SEAOptionScores_Trans,$B68+MATCH(S$7,Stages,0)-1,MATCH(S$6,SEACats,0))-100)</f>
        <v/>
      </c>
      <c r="T68" s="196" t="str" cm="1">
        <f t="array" ref="T68">IF($B68="","",INDEX(SEAOptionScores_Trans,$B68+MATCH(T$7,Stages,0)-1,MATCH(S$6,SEACats,0))-100)</f>
        <v/>
      </c>
      <c r="U68" s="197" t="str">
        <f t="shared" si="43"/>
        <v/>
      </c>
      <c r="V68" s="196" t="str" cm="1">
        <f t="array" ref="V68">IF($B68="","",INDEX(SEAOptionScores_Trans,$B68+MATCH(V$7,Stages,0)-1,MATCH(V$6,SEACats,0))-100)</f>
        <v/>
      </c>
      <c r="W68" s="196" t="str" cm="1">
        <f t="array" ref="W68">IF($B68="","",INDEX(SEAOptionScores_Trans,$B68+MATCH(W$7,Stages,0)-1,MATCH(V$6,SEACats,0))-100)</f>
        <v/>
      </c>
      <c r="X68" s="197" t="str">
        <f t="shared" si="44"/>
        <v/>
      </c>
      <c r="Y68" s="196" t="str" cm="1">
        <f t="array" ref="Y68">IF($B68="","",INDEX(SEAOptionScores_Trans,$B68+MATCH(Y$7,Stages,0)-1,MATCH(Y$6,SEACats,0))-100)</f>
        <v/>
      </c>
      <c r="Z68" s="196" t="str" cm="1">
        <f t="array" ref="Z68">IF($B68="","",INDEX(SEAOptionScores_Trans,$B68+MATCH(Z$7,Stages,0)-1,MATCH(Y$6,SEACats,0))-100)</f>
        <v/>
      </c>
      <c r="AA68" s="197" t="str">
        <f t="shared" si="45"/>
        <v/>
      </c>
      <c r="AB68" s="196" t="str" cm="1">
        <f t="array" ref="AB68">IF($B68="","",INDEX(SEAOptionScores_Trans,$B68+MATCH(AB$7,Stages,0)-1,MATCH(AB$6,SEACats,0))-100)</f>
        <v/>
      </c>
      <c r="AC68" s="196" t="str" cm="1">
        <f t="array" ref="AC68">IF($B68="","",INDEX(SEAOptionScores_Trans,$B68+MATCH(AC$7,Stages,0)-1,MATCH(AB$6,SEACats,0))-100)</f>
        <v/>
      </c>
      <c r="AD68" s="197" t="str">
        <f t="shared" si="46"/>
        <v/>
      </c>
      <c r="AE68" s="196" t="str" cm="1">
        <f t="array" ref="AE68">IF($B68="","",INDEX(SEAOptionScores_Trans,$B68+MATCH(AE$7,Stages,0)-1,MATCH(AE$6,SEACats,0))-100)</f>
        <v/>
      </c>
      <c r="AF68" s="196" t="str" cm="1">
        <f t="array" ref="AF68">IF($B68="","",INDEX(SEAOptionScores_Trans,$B68+MATCH(AF$7,Stages,0)-1,MATCH(AE$6,SEACats,0))-100)</f>
        <v/>
      </c>
      <c r="AG68" s="197" t="str">
        <f t="shared" si="47"/>
        <v/>
      </c>
      <c r="AH68" s="196" t="str" cm="1">
        <f t="array" ref="AH68">IF($B68="","",INDEX(SEAOptionScores_Trans,$B68+MATCH(AH$7,Stages,0)-1,MATCH(AH$6,SEACats,0))-100)</f>
        <v/>
      </c>
      <c r="AI68" s="196" t="str" cm="1">
        <f t="array" ref="AI68">IF($B68="","",INDEX(SEAOptionScores_Trans,$B68+MATCH(AI$7,Stages,0)-1,MATCH(AH$6,SEACats,0))-100)</f>
        <v/>
      </c>
      <c r="AJ68" s="197" t="str">
        <f t="shared" si="48"/>
        <v/>
      </c>
      <c r="AK68" s="196" t="str" cm="1">
        <f t="array" ref="AK68">IF($B68="","",INDEX(SEAOptionScores_Trans,$B68+MATCH(AK$7,Stages,0)-1,MATCH(AK$6,SEACats,0))-100)</f>
        <v/>
      </c>
      <c r="AL68" s="196" t="str" cm="1">
        <f t="array" ref="AL68">IF($B68="","",INDEX(SEAOptionScores_Trans,$B68+MATCH(AL$7,Stages,0)-1,MATCH(AK$6,SEACats,0))-100)</f>
        <v/>
      </c>
      <c r="AM68" s="197" t="str">
        <f t="shared" si="49"/>
        <v/>
      </c>
      <c r="AN68" s="196" t="str" cm="1">
        <f t="array" ref="AN68">IF($B68="","",INDEX(SEAOptionScores_Trans,$B68+MATCH(AN$7,Stages,0)-1,MATCH(AN$6,SEACats,0))-100)</f>
        <v/>
      </c>
      <c r="AO68" s="196" t="str" cm="1">
        <f t="array" ref="AO68">IF($B68="","",INDEX(SEAOptionScores_Trans,$B68+MATCH(AO$7,Stages,0)-1,MATCH(AN$6,SEACats,0))-100)</f>
        <v/>
      </c>
      <c r="AP68" s="197" t="str">
        <f t="shared" si="50"/>
        <v/>
      </c>
      <c r="AQ68" s="196" t="str" cm="1">
        <f t="array" ref="AQ68">IF($B68="","",INDEX(SEAOptionScores_Trans,$B68+MATCH(AQ$7,Stages,0)-1,MATCH(AQ$6,SEACats,0))-100)</f>
        <v/>
      </c>
      <c r="AR68" s="196" t="str" cm="1">
        <f t="array" ref="AR68">IF($B68="","",INDEX(SEAOptionScores_Trans,$B68+MATCH(AR$7,Stages,0)-1,MATCH(AQ$6,SEACats,0))-100)</f>
        <v/>
      </c>
      <c r="AS68" s="197" t="str">
        <f t="shared" si="51"/>
        <v/>
      </c>
      <c r="AT68" s="196" t="str" cm="1">
        <f t="array" ref="AT68">IF($B68="","",INDEX(SEAOptionScores_Trans,$B68+MATCH(AT$7,Stages,0)-1,MATCH(AT$6,SEACats,0))-100)</f>
        <v/>
      </c>
      <c r="AU68" s="196" t="str" cm="1">
        <f t="array" ref="AU68">IF($B68="","",INDEX(SEAOptionScores_Trans,$B68+MATCH(AU$7,Stages,0)-1,MATCH(AT$6,SEACats,0))-100)</f>
        <v/>
      </c>
      <c r="AV68" s="197" t="str">
        <f t="shared" si="52"/>
        <v/>
      </c>
      <c r="AW68" s="196" t="str" cm="1">
        <f t="array" ref="AW68">IF($B68="","",INDEX(SEAOptionScores_Trans,$B68+MATCH(AW$7,Stages,0)-1,MATCH(AW$6,SEACats,0))-100)</f>
        <v/>
      </c>
      <c r="AX68" s="196" t="str" cm="1">
        <f t="array" ref="AX68">IF($B68="","",INDEX(SEAOptionScores_Trans,$B68+MATCH(AX$7,Stages,0)-1,MATCH(AW$6,SEACats,0))-100)</f>
        <v/>
      </c>
      <c r="AY68" s="197" t="str">
        <f t="shared" si="53"/>
        <v/>
      </c>
      <c r="AZ68" s="196" t="str" cm="1">
        <f t="array" ref="AZ68">IF($B68="","",INDEX(SEAOptionScores_Trans,$B68+MATCH(AZ$7,Stages,0)-1,MATCH(AZ$6,SEACats,0))-100)</f>
        <v/>
      </c>
      <c r="BA68" s="196" t="str" cm="1">
        <f t="array" ref="BA68">IF($B68="","",INDEX(SEAOptionScores_Trans,$B68+MATCH(BA$7,Stages,0)-1,MATCH(AZ$6,SEACats,0))-100)</f>
        <v/>
      </c>
      <c r="BB68" s="197" t="str">
        <f t="shared" si="54"/>
        <v/>
      </c>
      <c r="BC68" s="243"/>
      <c r="BD68" s="250" t="str" cm="1">
        <f t="array" ref="BD68">INDEX(NegEffects_SEA,$A68,MATCH(BD$6,$D$6:$BB$6,0)+2)</f>
        <v/>
      </c>
      <c r="BE68" s="250" t="str" cm="1">
        <f t="array" ref="BE68">INDEX(NegEffects_SEA,$A68,MATCH(BE$6,$D$6:$BB$6,0)+2)</f>
        <v/>
      </c>
      <c r="BF68" s="250" t="str" cm="1">
        <f t="array" ref="BF68">INDEX(NegEffects_SEA,$A68,MATCH(BF$6,$D$6:$BB$6,0)+2)</f>
        <v/>
      </c>
      <c r="BG68" s="250" t="str" cm="1">
        <f t="array" ref="BG68">INDEX(NegEffects_SEA,$A68,MATCH(BG$6,$D$6:$BB$6,0)+2)</f>
        <v/>
      </c>
      <c r="BH68" s="250" t="str" cm="1">
        <f t="array" ref="BH68">INDEX(NegEffects_SEA,$A68,MATCH(BH$6,$D$6:$BB$6,0)+2)</f>
        <v/>
      </c>
      <c r="BI68" s="250" t="str" cm="1">
        <f t="array" ref="BI68">INDEX(NegEffects_SEA,$A68,MATCH(BI$6,$D$6:$BB$6,0)+2)</f>
        <v/>
      </c>
      <c r="BJ68" s="250" t="str" cm="1">
        <f t="array" ref="BJ68">INDEX(NegEffects_SEA,$A68,MATCH(BJ$6,$D$6:$BB$6,0)+2)</f>
        <v/>
      </c>
      <c r="BK68" s="250" t="str" cm="1">
        <f t="array" ref="BK68">INDEX(NegEffects_SEA,$A68,MATCH(BK$6,$D$6:$BB$6,0)+2)</f>
        <v/>
      </c>
      <c r="BL68" s="250" t="str" cm="1">
        <f t="array" ref="BL68">INDEX(NegEffects_SEA,$A68,MATCH(BL$6,$D$6:$BB$6,0)+2)</f>
        <v/>
      </c>
      <c r="BM68" s="250" t="str" cm="1">
        <f t="array" ref="BM68">INDEX(NegEffects_SEA,$A68,MATCH(BM$6,$D$6:$BB$6,0)+2)</f>
        <v/>
      </c>
      <c r="BN68" s="250" t="str" cm="1">
        <f t="array" ref="BN68">INDEX(NegEffects_SEA,$A68,MATCH(BN$6,$D$6:$BB$6,0)+2)</f>
        <v/>
      </c>
      <c r="BO68" s="250" t="str" cm="1">
        <f t="array" ref="BO68">INDEX(NegEffects_SEA,$A68,MATCH(BO$6,$D$6:$BB$6,0)+2)</f>
        <v/>
      </c>
      <c r="BP68" s="250" t="str" cm="1">
        <f t="array" ref="BP68">INDEX(NegEffects_SEA,$A68,MATCH(BP$6,$D$6:$BB$6,0)+2)</f>
        <v/>
      </c>
      <c r="BQ68" s="250" t="str" cm="1">
        <f t="array" ref="BQ68">INDEX(NegEffects_SEA,$A68,MATCH(BQ$6,$D$6:$BB$6,0)+2)</f>
        <v/>
      </c>
      <c r="BR68" s="250" t="str" cm="1">
        <f t="array" ref="BR68">INDEX(NegEffects_SEA,$A68,MATCH(BR$6,$D$6:$BB$6,0)+2)</f>
        <v/>
      </c>
      <c r="BS68" s="250" t="str" cm="1">
        <f t="array" ref="BS68">INDEX(NegEffects_SEA,$A68,MATCH(BS$6,$D$6:$BB$6,0)+2)</f>
        <v/>
      </c>
      <c r="BT68" s="250" t="str" cm="1">
        <f t="array" ref="BT68">INDEX(NegEffects_SEA,$A68,MATCH(BT$6,$D$6:$BB$6,0)+2)</f>
        <v/>
      </c>
      <c r="BU68" s="243"/>
      <c r="BV68" s="194" t="str">
        <f t="shared" ref="BV68:BY87" si="74">IF($B68="","",SUMPRODUCT(INDEX(NegEffects_SEA_Combined,$A68,0),INDEX(WRWMetricWeights_SEA,MATCH(BV$6,WRWMetrics_SEA,0),)))</f>
        <v/>
      </c>
      <c r="BW68" s="194" t="str">
        <f t="shared" si="74"/>
        <v/>
      </c>
      <c r="BX68" s="194" t="str">
        <f t="shared" si="74"/>
        <v/>
      </c>
      <c r="BY68" s="194" t="str">
        <f t="shared" si="74"/>
        <v/>
      </c>
      <c r="BZ68" s="243"/>
      <c r="CA68" s="196" t="str" cm="1">
        <f t="array" ref="CA68">IF($B68="","",INDEX(SEAOptionScores_Trans,$B68+MATCH(CA$7,Stages,0)-1,MATCH(CA$6,SEACats,0)))</f>
        <v/>
      </c>
      <c r="CB68" s="196" t="str" cm="1">
        <f t="array" ref="CB68">IF($B68="","",INDEX(SEAOptionScores_Trans,$B68+MATCH(CB$7,Stages,0)-1,MATCH(CA$6,SEACats,0)))</f>
        <v/>
      </c>
      <c r="CC68" s="197" t="str">
        <f t="shared" si="55"/>
        <v/>
      </c>
      <c r="CD68" s="196" t="str" cm="1">
        <f t="array" ref="CD68">IF($B68="","",INDEX(SEAOptionScores_Trans,$B68+MATCH(CD$7,Stages,0)-1,MATCH(CD$6,SEACats,0)))</f>
        <v/>
      </c>
      <c r="CE68" s="196" t="str" cm="1">
        <f t="array" ref="CE68">IF($B68="","",INDEX(SEAOptionScores_Trans,$B68+MATCH(CE$7,Stages,0)-1,MATCH(CD$6,SEACats,0)))</f>
        <v/>
      </c>
      <c r="CF68" s="197" t="str">
        <f t="shared" si="56"/>
        <v/>
      </c>
      <c r="CG68" s="196" t="str" cm="1">
        <f t="array" ref="CG68">IF($B68="","",INDEX(SEAOptionScores_Trans,$B68+MATCH(CG$7,Stages,0)-1,MATCH(CG$6,SEACats,0)))</f>
        <v/>
      </c>
      <c r="CH68" s="196" t="str" cm="1">
        <f t="array" ref="CH68">IF($B68="","",INDEX(SEAOptionScores_Trans,$B68+MATCH(CH$7,Stages,0)-1,MATCH(CG$6,SEACats,0)))</f>
        <v/>
      </c>
      <c r="CI68" s="197" t="str">
        <f t="shared" si="57"/>
        <v/>
      </c>
      <c r="CJ68" s="196" t="str" cm="1">
        <f t="array" ref="CJ68">IF($B68="","",INDEX(SEAOptionScores_Trans,$B68+MATCH(CJ$7,Stages,0)-1,MATCH(CJ$6,SEACats,0)))</f>
        <v/>
      </c>
      <c r="CK68" s="196" t="str" cm="1">
        <f t="array" ref="CK68">IF($B68="","",INDEX(SEAOptionScores_Trans,$B68+MATCH(CK$7,Stages,0)-1,MATCH(CJ$6,SEACats,0)))</f>
        <v/>
      </c>
      <c r="CL68" s="197" t="str">
        <f t="shared" si="58"/>
        <v/>
      </c>
      <c r="CM68" s="196" t="str" cm="1">
        <f t="array" ref="CM68">IF($B68="","",INDEX(SEAOptionScores_Trans,$B68+MATCH(CM$7,Stages,0)-1,MATCH(CM$6,SEACats,0)))</f>
        <v/>
      </c>
      <c r="CN68" s="196" t="str" cm="1">
        <f t="array" ref="CN68">IF($B68="","",INDEX(SEAOptionScores_Trans,$B68+MATCH(CN$7,Stages,0)-1,MATCH(CM$6,SEACats,0)))</f>
        <v/>
      </c>
      <c r="CO68" s="197" t="str">
        <f t="shared" si="59"/>
        <v/>
      </c>
      <c r="CP68" s="196" t="str" cm="1">
        <f t="array" ref="CP68">IF($B68="","",INDEX(SEAOptionScores_Trans,$B68+MATCH(CP$7,Stages,0)-1,MATCH(CP$6,SEACats,0)))</f>
        <v/>
      </c>
      <c r="CQ68" s="196" t="str" cm="1">
        <f t="array" ref="CQ68">IF($B68="","",INDEX(SEAOptionScores_Trans,$B68+MATCH(CQ$7,Stages,0)-1,MATCH(CP$6,SEACats,0)))</f>
        <v/>
      </c>
      <c r="CR68" s="197" t="str">
        <f t="shared" si="60"/>
        <v/>
      </c>
      <c r="CS68" s="196" t="str" cm="1">
        <f t="array" ref="CS68">IF($B68="","",INDEX(SEAOptionScores_Trans,$B68+MATCH(CS$7,Stages,0)-1,MATCH(CS$6,SEACats,0)))</f>
        <v/>
      </c>
      <c r="CT68" s="196" t="str" cm="1">
        <f t="array" ref="CT68">IF($B68="","",INDEX(SEAOptionScores_Trans,$B68+MATCH(CT$7,Stages,0)-1,MATCH(CS$6,SEACats,0)))</f>
        <v/>
      </c>
      <c r="CU68" s="197" t="str">
        <f t="shared" si="61"/>
        <v/>
      </c>
      <c r="CV68" s="196" t="str" cm="1">
        <f t="array" ref="CV68">IF($B68="","",INDEX(SEAOptionScores_Trans,$B68+MATCH(CV$7,Stages,0)-1,MATCH(CV$6,SEACats,0)))</f>
        <v/>
      </c>
      <c r="CW68" s="196" t="str" cm="1">
        <f t="array" ref="CW68">IF($B68="","",INDEX(SEAOptionScores_Trans,$B68+MATCH(CW$7,Stages,0)-1,MATCH(CV$6,SEACats,0)))</f>
        <v/>
      </c>
      <c r="CX68" s="197" t="str">
        <f t="shared" si="62"/>
        <v/>
      </c>
      <c r="CY68" s="196" t="str" cm="1">
        <f t="array" ref="CY68">IF($B68="","",INDEX(SEAOptionScores_Trans,$B68+MATCH(CY$7,Stages,0)-1,MATCH(CY$6,SEACats,0)))</f>
        <v/>
      </c>
      <c r="CZ68" s="196" t="str" cm="1">
        <f t="array" ref="CZ68">IF($B68="","",INDEX(SEAOptionScores_Trans,$B68+MATCH(CZ$7,Stages,0)-1,MATCH(CY$6,SEACats,0)))</f>
        <v/>
      </c>
      <c r="DA68" s="197" t="str">
        <f t="shared" si="63"/>
        <v/>
      </c>
      <c r="DB68" s="196" t="str" cm="1">
        <f t="array" ref="DB68">IF($B68="","",INDEX(SEAOptionScores_Trans,$B68+MATCH(DB$7,Stages,0)-1,MATCH(DB$6,SEACats,0)))</f>
        <v/>
      </c>
      <c r="DC68" s="196" t="str" cm="1">
        <f t="array" ref="DC68">IF($B68="","",INDEX(SEAOptionScores_Trans,$B68+MATCH(DC$7,Stages,0)-1,MATCH(DB$6,SEACats,0)))</f>
        <v/>
      </c>
      <c r="DD68" s="197" t="str">
        <f t="shared" si="64"/>
        <v/>
      </c>
      <c r="DE68" s="196" t="str" cm="1">
        <f t="array" ref="DE68">IF($B68="","",INDEX(SEAOptionScores_Trans,$B68+MATCH(DE$7,Stages,0)-1,MATCH(DE$6,SEACats,0)))</f>
        <v/>
      </c>
      <c r="DF68" s="196" t="str" cm="1">
        <f t="array" ref="DF68">IF($B68="","",INDEX(SEAOptionScores_Trans,$B68+MATCH(DF$7,Stages,0)-1,MATCH(DE$6,SEACats,0)))</f>
        <v/>
      </c>
      <c r="DG68" s="197" t="str">
        <f t="shared" si="65"/>
        <v/>
      </c>
      <c r="DH68" s="196" t="str" cm="1">
        <f t="array" ref="DH68">IF($B68="","",INDEX(SEAOptionScores_Trans,$B68+MATCH(DH$7,Stages,0)-1,MATCH(DH$6,SEACats,0)))</f>
        <v/>
      </c>
      <c r="DI68" s="196" t="str" cm="1">
        <f t="array" ref="DI68">IF($B68="","",INDEX(SEAOptionScores_Trans,$B68+MATCH(DI$7,Stages,0)-1,MATCH(DH$6,SEACats,0)))</f>
        <v/>
      </c>
      <c r="DJ68" s="197" t="str">
        <f t="shared" si="66"/>
        <v/>
      </c>
      <c r="DK68" s="196" t="str" cm="1">
        <f t="array" ref="DK68">IF($B68="","",INDEX(SEAOptionScores_Trans,$B68+MATCH(DK$7,Stages,0)-1,MATCH(DK$6,SEACats,0)))</f>
        <v/>
      </c>
      <c r="DL68" s="196" t="str" cm="1">
        <f t="array" ref="DL68">IF($B68="","",INDEX(SEAOptionScores_Trans,$B68+MATCH(DL$7,Stages,0)-1,MATCH(DK$6,SEACats,0)))</f>
        <v/>
      </c>
      <c r="DM68" s="197" t="str">
        <f t="shared" si="67"/>
        <v/>
      </c>
      <c r="DN68" s="196" t="str" cm="1">
        <f t="array" ref="DN68">IF($B68="","",INDEX(SEAOptionScores_Trans,$B68+MATCH(DN$7,Stages,0)-1,MATCH(DN$6,SEACats,0)))</f>
        <v/>
      </c>
      <c r="DO68" s="196" t="str" cm="1">
        <f t="array" ref="DO68">IF($B68="","",INDEX(SEAOptionScores_Trans,$B68+MATCH(DO$7,Stages,0)-1,MATCH(DN$6,SEACats,0)))</f>
        <v/>
      </c>
      <c r="DP68" s="197" t="str">
        <f t="shared" si="68"/>
        <v/>
      </c>
      <c r="DQ68" s="196" t="str" cm="1">
        <f t="array" ref="DQ68">IF($B68="","",INDEX(SEAOptionScores_Trans,$B68+MATCH(DQ$7,Stages,0)-1,MATCH(DQ$6,SEACats,0)))</f>
        <v/>
      </c>
      <c r="DR68" s="196" t="str" cm="1">
        <f t="array" ref="DR68">IF($B68="","",INDEX(SEAOptionScores_Trans,$B68+MATCH(DR$7,Stages,0)-1,MATCH(DQ$6,SEACats,0)))</f>
        <v/>
      </c>
      <c r="DS68" s="197" t="str">
        <f t="shared" si="69"/>
        <v/>
      </c>
      <c r="DT68" s="196" t="str" cm="1">
        <f t="array" ref="DT68">IF($B68="","",INDEX(SEAOptionScores_Trans,$B68+MATCH(DT$7,Stages,0)-1,MATCH(DT$6,SEACats,0)))</f>
        <v/>
      </c>
      <c r="DU68" s="196" t="str" cm="1">
        <f t="array" ref="DU68">IF($B68="","",INDEX(SEAOptionScores_Trans,$B68+MATCH(DU$7,Stages,0)-1,MATCH(DT$6,SEACats,0)))</f>
        <v/>
      </c>
      <c r="DV68" s="197" t="str">
        <f t="shared" si="70"/>
        <v/>
      </c>
      <c r="DW68" s="196" t="str" cm="1">
        <f t="array" ref="DW68">IF($B68="","",INDEX(SEAOptionScores_Trans,$B68+MATCH(DW$7,Stages,0)-1,MATCH(DW$6,SEACats,0)))</f>
        <v/>
      </c>
      <c r="DX68" s="196" t="str" cm="1">
        <f t="array" ref="DX68">IF($B68="","",INDEX(SEAOptionScores_Trans,$B68+MATCH(DX$7,Stages,0)-1,MATCH(DW$6,SEACats,0)))</f>
        <v/>
      </c>
      <c r="DY68" s="197" t="str">
        <f t="shared" si="71"/>
        <v/>
      </c>
      <c r="DZ68" s="243"/>
      <c r="EA68" s="250" t="str" cm="1">
        <f t="array" ref="EA68">INDEX(PosEffects_SEA,$A68,MATCH(EA$6,$D$6:$BB$6,0)+2)</f>
        <v/>
      </c>
      <c r="EB68" s="250" t="str" cm="1">
        <f t="array" ref="EB68">INDEX(PosEffects_SEA,$A68,MATCH(EB$6,$D$6:$BB$6,0)+2)</f>
        <v/>
      </c>
      <c r="EC68" s="250" t="str" cm="1">
        <f t="array" ref="EC68">INDEX(PosEffects_SEA,$A68,MATCH(EC$6,$D$6:$BB$6,0)+2)</f>
        <v/>
      </c>
      <c r="ED68" s="250" t="str" cm="1">
        <f t="array" ref="ED68">INDEX(PosEffects_SEA,$A68,MATCH(ED$6,$D$6:$BB$6,0)+2)</f>
        <v/>
      </c>
      <c r="EE68" s="250" t="str" cm="1">
        <f t="array" ref="EE68">INDEX(PosEffects_SEA,$A68,MATCH(EE$6,$D$6:$BB$6,0)+2)</f>
        <v/>
      </c>
      <c r="EF68" s="250" t="str" cm="1">
        <f t="array" ref="EF68">INDEX(PosEffects_SEA,$A68,MATCH(EF$6,$D$6:$BB$6,0)+2)</f>
        <v/>
      </c>
      <c r="EG68" s="250" t="str" cm="1">
        <f t="array" ref="EG68">INDEX(PosEffects_SEA,$A68,MATCH(EG$6,$D$6:$BB$6,0)+2)</f>
        <v/>
      </c>
      <c r="EH68" s="250" t="str" cm="1">
        <f t="array" ref="EH68">INDEX(PosEffects_SEA,$A68,MATCH(EH$6,$D$6:$BB$6,0)+2)</f>
        <v/>
      </c>
      <c r="EI68" s="250" t="str" cm="1">
        <f t="array" ref="EI68">INDEX(PosEffects_SEA,$A68,MATCH(EI$6,$D$6:$BB$6,0)+2)</f>
        <v/>
      </c>
      <c r="EJ68" s="250" t="str" cm="1">
        <f t="array" ref="EJ68">INDEX(PosEffects_SEA,$A68,MATCH(EJ$6,$D$6:$BB$6,0)+2)</f>
        <v/>
      </c>
      <c r="EK68" s="250" t="str" cm="1">
        <f t="array" ref="EK68">INDEX(PosEffects_SEA,$A68,MATCH(EK$6,$D$6:$BB$6,0)+2)</f>
        <v/>
      </c>
      <c r="EL68" s="250" t="str" cm="1">
        <f t="array" ref="EL68">INDEX(PosEffects_SEA,$A68,MATCH(EL$6,$D$6:$BB$6,0)+2)</f>
        <v/>
      </c>
      <c r="EM68" s="250" t="str" cm="1">
        <f t="array" ref="EM68">INDEX(PosEffects_SEA,$A68,MATCH(EM$6,$D$6:$BB$6,0)+2)</f>
        <v/>
      </c>
      <c r="EN68" s="250" t="str" cm="1">
        <f t="array" ref="EN68">INDEX(PosEffects_SEA,$A68,MATCH(EN$6,$D$6:$BB$6,0)+2)</f>
        <v/>
      </c>
      <c r="EO68" s="250" t="str" cm="1">
        <f t="array" ref="EO68">INDEX(PosEffects_SEA,$A68,MATCH(EO$6,$D$6:$BB$6,0)+2)</f>
        <v/>
      </c>
      <c r="EP68" s="250" t="str" cm="1">
        <f t="array" ref="EP68">INDEX(PosEffects_SEA,$A68,MATCH(EP$6,$D$6:$BB$6,0)+2)</f>
        <v/>
      </c>
      <c r="EQ68" s="250" t="str" cm="1">
        <f t="array" ref="EQ68">INDEX(PosEffects_SEA,$A68,MATCH(EQ$6,$D$6:$BB$6,0)+2)</f>
        <v/>
      </c>
      <c r="ER68" s="243"/>
      <c r="ES68" s="194" t="str">
        <f t="shared" ref="ES68:EV87" si="75">IF($B68="","",SUMPRODUCT(INDEX(PosEffects_SEA_Combined,$A68,0),INDEX(WRWMetricWeights_SEA,MATCH(ES$6,WRWMetrics_SEA,0),)))</f>
        <v/>
      </c>
      <c r="ET68" s="194" t="str">
        <f t="shared" si="75"/>
        <v/>
      </c>
      <c r="EU68" s="194" t="str">
        <f t="shared" si="75"/>
        <v/>
      </c>
      <c r="EV68" s="194" t="str">
        <f t="shared" si="75"/>
        <v/>
      </c>
    </row>
    <row r="69" spans="1:152" x14ac:dyDescent="0.25">
      <c r="A69" s="242">
        <v>62</v>
      </c>
      <c r="B69" s="271" t="str" cm="1">
        <f t="array" ref="B69">IF(A69&gt;NOptions_SEA,"",4*(A69-1)+1)</f>
        <v/>
      </c>
      <c r="C69" s="249" t="str" cm="1">
        <f t="array" ref="C69">IF($B69="","",INDEX(Options_SEA,$B69))</f>
        <v/>
      </c>
      <c r="D69" s="196" t="str" cm="1">
        <f t="array" ref="D69">IF($B69="","",INDEX(SEAOptionScores_Trans,$B69+MATCH(D$7,Stages,0)-1,MATCH(D$6,SEACats,0))-100)</f>
        <v/>
      </c>
      <c r="E69" s="196" t="str" cm="1">
        <f t="array" ref="E69">IF($B69="","",INDEX(SEAOptionScores_Trans,$B69+MATCH(E$7,Stages,0)-1,MATCH(D$6,SEACats,0))-100)</f>
        <v/>
      </c>
      <c r="F69" s="197" t="str">
        <f t="shared" si="38"/>
        <v/>
      </c>
      <c r="G69" s="196" t="str" cm="1">
        <f t="array" ref="G69">IF($B69="","",INDEX(SEAOptionScores_Trans,$B69+MATCH(G$7,Stages,0)-1,MATCH(G$6,SEACats,0))-100)</f>
        <v/>
      </c>
      <c r="H69" s="196" t="str" cm="1">
        <f t="array" ref="H69">IF($B69="","",INDEX(SEAOptionScores_Trans,$B69+MATCH(H$7,Stages,0)-1,MATCH(G$6,SEACats,0))-100)</f>
        <v/>
      </c>
      <c r="I69" s="197" t="str">
        <f t="shared" si="39"/>
        <v/>
      </c>
      <c r="J69" s="196" t="str" cm="1">
        <f t="array" ref="J69">IF($B69="","",INDEX(SEAOptionScores_Trans,$B69+MATCH(J$7,Stages,0)-1,MATCH(J$6,SEACats,0))-100)</f>
        <v/>
      </c>
      <c r="K69" s="196" t="str" cm="1">
        <f t="array" ref="K69">IF($B69="","",INDEX(SEAOptionScores_Trans,$B69+MATCH(K$7,Stages,0)-1,MATCH(J$6,SEACats,0))-100)</f>
        <v/>
      </c>
      <c r="L69" s="197" t="str">
        <f t="shared" si="40"/>
        <v/>
      </c>
      <c r="M69" s="196" t="str" cm="1">
        <f t="array" ref="M69">IF($B69="","",INDEX(SEAOptionScores_Trans,$B69+MATCH(M$7,Stages,0)-1,MATCH(M$6,SEACats,0))-100)</f>
        <v/>
      </c>
      <c r="N69" s="196" t="str" cm="1">
        <f t="array" ref="N69">IF($B69="","",INDEX(SEAOptionScores_Trans,$B69+MATCH(N$7,Stages,0)-1,MATCH(M$6,SEACats,0))-100)</f>
        <v/>
      </c>
      <c r="O69" s="197" t="str">
        <f t="shared" si="41"/>
        <v/>
      </c>
      <c r="P69" s="196" t="str" cm="1">
        <f t="array" ref="P69">IF($B69="","",INDEX(SEAOptionScores_Trans,$B69+MATCH(P$7,Stages,0)-1,MATCH(P$6,SEACats,0))-100)</f>
        <v/>
      </c>
      <c r="Q69" s="196" t="str" cm="1">
        <f t="array" ref="Q69">IF($B69="","",INDEX(SEAOptionScores_Trans,$B69+MATCH(Q$7,Stages,0)-1,MATCH(P$6,SEACats,0))-100)</f>
        <v/>
      </c>
      <c r="R69" s="197" t="str">
        <f t="shared" si="42"/>
        <v/>
      </c>
      <c r="S69" s="196" t="str" cm="1">
        <f t="array" ref="S69">IF($B69="","",INDEX(SEAOptionScores_Trans,$B69+MATCH(S$7,Stages,0)-1,MATCH(S$6,SEACats,0))-100)</f>
        <v/>
      </c>
      <c r="T69" s="196" t="str" cm="1">
        <f t="array" ref="T69">IF($B69="","",INDEX(SEAOptionScores_Trans,$B69+MATCH(T$7,Stages,0)-1,MATCH(S$6,SEACats,0))-100)</f>
        <v/>
      </c>
      <c r="U69" s="197" t="str">
        <f t="shared" si="43"/>
        <v/>
      </c>
      <c r="V69" s="196" t="str" cm="1">
        <f t="array" ref="V69">IF($B69="","",INDEX(SEAOptionScores_Trans,$B69+MATCH(V$7,Stages,0)-1,MATCH(V$6,SEACats,0))-100)</f>
        <v/>
      </c>
      <c r="W69" s="196" t="str" cm="1">
        <f t="array" ref="W69">IF($B69="","",INDEX(SEAOptionScores_Trans,$B69+MATCH(W$7,Stages,0)-1,MATCH(V$6,SEACats,0))-100)</f>
        <v/>
      </c>
      <c r="X69" s="197" t="str">
        <f t="shared" si="44"/>
        <v/>
      </c>
      <c r="Y69" s="196" t="str" cm="1">
        <f t="array" ref="Y69">IF($B69="","",INDEX(SEAOptionScores_Trans,$B69+MATCH(Y$7,Stages,0)-1,MATCH(Y$6,SEACats,0))-100)</f>
        <v/>
      </c>
      <c r="Z69" s="196" t="str" cm="1">
        <f t="array" ref="Z69">IF($B69="","",INDEX(SEAOptionScores_Trans,$B69+MATCH(Z$7,Stages,0)-1,MATCH(Y$6,SEACats,0))-100)</f>
        <v/>
      </c>
      <c r="AA69" s="197" t="str">
        <f t="shared" si="45"/>
        <v/>
      </c>
      <c r="AB69" s="196" t="str" cm="1">
        <f t="array" ref="AB69">IF($B69="","",INDEX(SEAOptionScores_Trans,$B69+MATCH(AB$7,Stages,0)-1,MATCH(AB$6,SEACats,0))-100)</f>
        <v/>
      </c>
      <c r="AC69" s="196" t="str" cm="1">
        <f t="array" ref="AC69">IF($B69="","",INDEX(SEAOptionScores_Trans,$B69+MATCH(AC$7,Stages,0)-1,MATCH(AB$6,SEACats,0))-100)</f>
        <v/>
      </c>
      <c r="AD69" s="197" t="str">
        <f t="shared" si="46"/>
        <v/>
      </c>
      <c r="AE69" s="196" t="str" cm="1">
        <f t="array" ref="AE69">IF($B69="","",INDEX(SEAOptionScores_Trans,$B69+MATCH(AE$7,Stages,0)-1,MATCH(AE$6,SEACats,0))-100)</f>
        <v/>
      </c>
      <c r="AF69" s="196" t="str" cm="1">
        <f t="array" ref="AF69">IF($B69="","",INDEX(SEAOptionScores_Trans,$B69+MATCH(AF$7,Stages,0)-1,MATCH(AE$6,SEACats,0))-100)</f>
        <v/>
      </c>
      <c r="AG69" s="197" t="str">
        <f t="shared" si="47"/>
        <v/>
      </c>
      <c r="AH69" s="196" t="str" cm="1">
        <f t="array" ref="AH69">IF($B69="","",INDEX(SEAOptionScores_Trans,$B69+MATCH(AH$7,Stages,0)-1,MATCH(AH$6,SEACats,0))-100)</f>
        <v/>
      </c>
      <c r="AI69" s="196" t="str" cm="1">
        <f t="array" ref="AI69">IF($B69="","",INDEX(SEAOptionScores_Trans,$B69+MATCH(AI$7,Stages,0)-1,MATCH(AH$6,SEACats,0))-100)</f>
        <v/>
      </c>
      <c r="AJ69" s="197" t="str">
        <f t="shared" si="48"/>
        <v/>
      </c>
      <c r="AK69" s="196" t="str" cm="1">
        <f t="array" ref="AK69">IF($B69="","",INDEX(SEAOptionScores_Trans,$B69+MATCH(AK$7,Stages,0)-1,MATCH(AK$6,SEACats,0))-100)</f>
        <v/>
      </c>
      <c r="AL69" s="196" t="str" cm="1">
        <f t="array" ref="AL69">IF($B69="","",INDEX(SEAOptionScores_Trans,$B69+MATCH(AL$7,Stages,0)-1,MATCH(AK$6,SEACats,0))-100)</f>
        <v/>
      </c>
      <c r="AM69" s="197" t="str">
        <f t="shared" si="49"/>
        <v/>
      </c>
      <c r="AN69" s="196" t="str" cm="1">
        <f t="array" ref="AN69">IF($B69="","",INDEX(SEAOptionScores_Trans,$B69+MATCH(AN$7,Stages,0)-1,MATCH(AN$6,SEACats,0))-100)</f>
        <v/>
      </c>
      <c r="AO69" s="196" t="str" cm="1">
        <f t="array" ref="AO69">IF($B69="","",INDEX(SEAOptionScores_Trans,$B69+MATCH(AO$7,Stages,0)-1,MATCH(AN$6,SEACats,0))-100)</f>
        <v/>
      </c>
      <c r="AP69" s="197" t="str">
        <f t="shared" si="50"/>
        <v/>
      </c>
      <c r="AQ69" s="196" t="str" cm="1">
        <f t="array" ref="AQ69">IF($B69="","",INDEX(SEAOptionScores_Trans,$B69+MATCH(AQ$7,Stages,0)-1,MATCH(AQ$6,SEACats,0))-100)</f>
        <v/>
      </c>
      <c r="AR69" s="196" t="str" cm="1">
        <f t="array" ref="AR69">IF($B69="","",INDEX(SEAOptionScores_Trans,$B69+MATCH(AR$7,Stages,0)-1,MATCH(AQ$6,SEACats,0))-100)</f>
        <v/>
      </c>
      <c r="AS69" s="197" t="str">
        <f t="shared" si="51"/>
        <v/>
      </c>
      <c r="AT69" s="196" t="str" cm="1">
        <f t="array" ref="AT69">IF($B69="","",INDEX(SEAOptionScores_Trans,$B69+MATCH(AT$7,Stages,0)-1,MATCH(AT$6,SEACats,0))-100)</f>
        <v/>
      </c>
      <c r="AU69" s="196" t="str" cm="1">
        <f t="array" ref="AU69">IF($B69="","",INDEX(SEAOptionScores_Trans,$B69+MATCH(AU$7,Stages,0)-1,MATCH(AT$6,SEACats,0))-100)</f>
        <v/>
      </c>
      <c r="AV69" s="197" t="str">
        <f t="shared" si="52"/>
        <v/>
      </c>
      <c r="AW69" s="196" t="str" cm="1">
        <f t="array" ref="AW69">IF($B69="","",INDEX(SEAOptionScores_Trans,$B69+MATCH(AW$7,Stages,0)-1,MATCH(AW$6,SEACats,0))-100)</f>
        <v/>
      </c>
      <c r="AX69" s="196" t="str" cm="1">
        <f t="array" ref="AX69">IF($B69="","",INDEX(SEAOptionScores_Trans,$B69+MATCH(AX$7,Stages,0)-1,MATCH(AW$6,SEACats,0))-100)</f>
        <v/>
      </c>
      <c r="AY69" s="197" t="str">
        <f t="shared" si="53"/>
        <v/>
      </c>
      <c r="AZ69" s="196" t="str" cm="1">
        <f t="array" ref="AZ69">IF($B69="","",INDEX(SEAOptionScores_Trans,$B69+MATCH(AZ$7,Stages,0)-1,MATCH(AZ$6,SEACats,0))-100)</f>
        <v/>
      </c>
      <c r="BA69" s="196" t="str" cm="1">
        <f t="array" ref="BA69">IF($B69="","",INDEX(SEAOptionScores_Trans,$B69+MATCH(BA$7,Stages,0)-1,MATCH(AZ$6,SEACats,0))-100)</f>
        <v/>
      </c>
      <c r="BB69" s="197" t="str">
        <f t="shared" si="54"/>
        <v/>
      </c>
      <c r="BC69" s="243"/>
      <c r="BD69" s="250" t="str" cm="1">
        <f t="array" ref="BD69">INDEX(NegEffects_SEA,$A69,MATCH(BD$6,$D$6:$BB$6,0)+2)</f>
        <v/>
      </c>
      <c r="BE69" s="250" t="str" cm="1">
        <f t="array" ref="BE69">INDEX(NegEffects_SEA,$A69,MATCH(BE$6,$D$6:$BB$6,0)+2)</f>
        <v/>
      </c>
      <c r="BF69" s="250" t="str" cm="1">
        <f t="array" ref="BF69">INDEX(NegEffects_SEA,$A69,MATCH(BF$6,$D$6:$BB$6,0)+2)</f>
        <v/>
      </c>
      <c r="BG69" s="250" t="str" cm="1">
        <f t="array" ref="BG69">INDEX(NegEffects_SEA,$A69,MATCH(BG$6,$D$6:$BB$6,0)+2)</f>
        <v/>
      </c>
      <c r="BH69" s="250" t="str" cm="1">
        <f t="array" ref="BH69">INDEX(NegEffects_SEA,$A69,MATCH(BH$6,$D$6:$BB$6,0)+2)</f>
        <v/>
      </c>
      <c r="BI69" s="250" t="str" cm="1">
        <f t="array" ref="BI69">INDEX(NegEffects_SEA,$A69,MATCH(BI$6,$D$6:$BB$6,0)+2)</f>
        <v/>
      </c>
      <c r="BJ69" s="250" t="str" cm="1">
        <f t="array" ref="BJ69">INDEX(NegEffects_SEA,$A69,MATCH(BJ$6,$D$6:$BB$6,0)+2)</f>
        <v/>
      </c>
      <c r="BK69" s="250" t="str" cm="1">
        <f t="array" ref="BK69">INDEX(NegEffects_SEA,$A69,MATCH(BK$6,$D$6:$BB$6,0)+2)</f>
        <v/>
      </c>
      <c r="BL69" s="250" t="str" cm="1">
        <f t="array" ref="BL69">INDEX(NegEffects_SEA,$A69,MATCH(BL$6,$D$6:$BB$6,0)+2)</f>
        <v/>
      </c>
      <c r="BM69" s="250" t="str" cm="1">
        <f t="array" ref="BM69">INDEX(NegEffects_SEA,$A69,MATCH(BM$6,$D$6:$BB$6,0)+2)</f>
        <v/>
      </c>
      <c r="BN69" s="250" t="str" cm="1">
        <f t="array" ref="BN69">INDEX(NegEffects_SEA,$A69,MATCH(BN$6,$D$6:$BB$6,0)+2)</f>
        <v/>
      </c>
      <c r="BO69" s="250" t="str" cm="1">
        <f t="array" ref="BO69">INDEX(NegEffects_SEA,$A69,MATCH(BO$6,$D$6:$BB$6,0)+2)</f>
        <v/>
      </c>
      <c r="BP69" s="250" t="str" cm="1">
        <f t="array" ref="BP69">INDEX(NegEffects_SEA,$A69,MATCH(BP$6,$D$6:$BB$6,0)+2)</f>
        <v/>
      </c>
      <c r="BQ69" s="250" t="str" cm="1">
        <f t="array" ref="BQ69">INDEX(NegEffects_SEA,$A69,MATCH(BQ$6,$D$6:$BB$6,0)+2)</f>
        <v/>
      </c>
      <c r="BR69" s="250" t="str" cm="1">
        <f t="array" ref="BR69">INDEX(NegEffects_SEA,$A69,MATCH(BR$6,$D$6:$BB$6,0)+2)</f>
        <v/>
      </c>
      <c r="BS69" s="250" t="str" cm="1">
        <f t="array" ref="BS69">INDEX(NegEffects_SEA,$A69,MATCH(BS$6,$D$6:$BB$6,0)+2)</f>
        <v/>
      </c>
      <c r="BT69" s="250" t="str" cm="1">
        <f t="array" ref="BT69">INDEX(NegEffects_SEA,$A69,MATCH(BT$6,$D$6:$BB$6,0)+2)</f>
        <v/>
      </c>
      <c r="BU69" s="243"/>
      <c r="BV69" s="194" t="str">
        <f t="shared" si="74"/>
        <v/>
      </c>
      <c r="BW69" s="194" t="str">
        <f t="shared" si="74"/>
        <v/>
      </c>
      <c r="BX69" s="194" t="str">
        <f t="shared" si="74"/>
        <v/>
      </c>
      <c r="BY69" s="194" t="str">
        <f t="shared" si="74"/>
        <v/>
      </c>
      <c r="BZ69" s="243"/>
      <c r="CA69" s="196" t="str" cm="1">
        <f t="array" ref="CA69">IF($B69="","",INDEX(SEAOptionScores_Trans,$B69+MATCH(CA$7,Stages,0)-1,MATCH(CA$6,SEACats,0)))</f>
        <v/>
      </c>
      <c r="CB69" s="196" t="str" cm="1">
        <f t="array" ref="CB69">IF($B69="","",INDEX(SEAOptionScores_Trans,$B69+MATCH(CB$7,Stages,0)-1,MATCH(CA$6,SEACats,0)))</f>
        <v/>
      </c>
      <c r="CC69" s="197" t="str">
        <f t="shared" si="55"/>
        <v/>
      </c>
      <c r="CD69" s="196" t="str" cm="1">
        <f t="array" ref="CD69">IF($B69="","",INDEX(SEAOptionScores_Trans,$B69+MATCH(CD$7,Stages,0)-1,MATCH(CD$6,SEACats,0)))</f>
        <v/>
      </c>
      <c r="CE69" s="196" t="str" cm="1">
        <f t="array" ref="CE69">IF($B69="","",INDEX(SEAOptionScores_Trans,$B69+MATCH(CE$7,Stages,0)-1,MATCH(CD$6,SEACats,0)))</f>
        <v/>
      </c>
      <c r="CF69" s="197" t="str">
        <f t="shared" si="56"/>
        <v/>
      </c>
      <c r="CG69" s="196" t="str" cm="1">
        <f t="array" ref="CG69">IF($B69="","",INDEX(SEAOptionScores_Trans,$B69+MATCH(CG$7,Stages,0)-1,MATCH(CG$6,SEACats,0)))</f>
        <v/>
      </c>
      <c r="CH69" s="196" t="str" cm="1">
        <f t="array" ref="CH69">IF($B69="","",INDEX(SEAOptionScores_Trans,$B69+MATCH(CH$7,Stages,0)-1,MATCH(CG$6,SEACats,0)))</f>
        <v/>
      </c>
      <c r="CI69" s="197" t="str">
        <f t="shared" si="57"/>
        <v/>
      </c>
      <c r="CJ69" s="196" t="str" cm="1">
        <f t="array" ref="CJ69">IF($B69="","",INDEX(SEAOptionScores_Trans,$B69+MATCH(CJ$7,Stages,0)-1,MATCH(CJ$6,SEACats,0)))</f>
        <v/>
      </c>
      <c r="CK69" s="196" t="str" cm="1">
        <f t="array" ref="CK69">IF($B69="","",INDEX(SEAOptionScores_Trans,$B69+MATCH(CK$7,Stages,0)-1,MATCH(CJ$6,SEACats,0)))</f>
        <v/>
      </c>
      <c r="CL69" s="197" t="str">
        <f t="shared" si="58"/>
        <v/>
      </c>
      <c r="CM69" s="196" t="str" cm="1">
        <f t="array" ref="CM69">IF($B69="","",INDEX(SEAOptionScores_Trans,$B69+MATCH(CM$7,Stages,0)-1,MATCH(CM$6,SEACats,0)))</f>
        <v/>
      </c>
      <c r="CN69" s="196" t="str" cm="1">
        <f t="array" ref="CN69">IF($B69="","",INDEX(SEAOptionScores_Trans,$B69+MATCH(CN$7,Stages,0)-1,MATCH(CM$6,SEACats,0)))</f>
        <v/>
      </c>
      <c r="CO69" s="197" t="str">
        <f t="shared" si="59"/>
        <v/>
      </c>
      <c r="CP69" s="196" t="str" cm="1">
        <f t="array" ref="CP69">IF($B69="","",INDEX(SEAOptionScores_Trans,$B69+MATCH(CP$7,Stages,0)-1,MATCH(CP$6,SEACats,0)))</f>
        <v/>
      </c>
      <c r="CQ69" s="196" t="str" cm="1">
        <f t="array" ref="CQ69">IF($B69="","",INDEX(SEAOptionScores_Trans,$B69+MATCH(CQ$7,Stages,0)-1,MATCH(CP$6,SEACats,0)))</f>
        <v/>
      </c>
      <c r="CR69" s="197" t="str">
        <f t="shared" si="60"/>
        <v/>
      </c>
      <c r="CS69" s="196" t="str" cm="1">
        <f t="array" ref="CS69">IF($B69="","",INDEX(SEAOptionScores_Trans,$B69+MATCH(CS$7,Stages,0)-1,MATCH(CS$6,SEACats,0)))</f>
        <v/>
      </c>
      <c r="CT69" s="196" t="str" cm="1">
        <f t="array" ref="CT69">IF($B69="","",INDEX(SEAOptionScores_Trans,$B69+MATCH(CT$7,Stages,0)-1,MATCH(CS$6,SEACats,0)))</f>
        <v/>
      </c>
      <c r="CU69" s="197" t="str">
        <f t="shared" si="61"/>
        <v/>
      </c>
      <c r="CV69" s="196" t="str" cm="1">
        <f t="array" ref="CV69">IF($B69="","",INDEX(SEAOptionScores_Trans,$B69+MATCH(CV$7,Stages,0)-1,MATCH(CV$6,SEACats,0)))</f>
        <v/>
      </c>
      <c r="CW69" s="196" t="str" cm="1">
        <f t="array" ref="CW69">IF($B69="","",INDEX(SEAOptionScores_Trans,$B69+MATCH(CW$7,Stages,0)-1,MATCH(CV$6,SEACats,0)))</f>
        <v/>
      </c>
      <c r="CX69" s="197" t="str">
        <f t="shared" si="62"/>
        <v/>
      </c>
      <c r="CY69" s="196" t="str" cm="1">
        <f t="array" ref="CY69">IF($B69="","",INDEX(SEAOptionScores_Trans,$B69+MATCH(CY$7,Stages,0)-1,MATCH(CY$6,SEACats,0)))</f>
        <v/>
      </c>
      <c r="CZ69" s="196" t="str" cm="1">
        <f t="array" ref="CZ69">IF($B69="","",INDEX(SEAOptionScores_Trans,$B69+MATCH(CZ$7,Stages,0)-1,MATCH(CY$6,SEACats,0)))</f>
        <v/>
      </c>
      <c r="DA69" s="197" t="str">
        <f t="shared" si="63"/>
        <v/>
      </c>
      <c r="DB69" s="196" t="str" cm="1">
        <f t="array" ref="DB69">IF($B69="","",INDEX(SEAOptionScores_Trans,$B69+MATCH(DB$7,Stages,0)-1,MATCH(DB$6,SEACats,0)))</f>
        <v/>
      </c>
      <c r="DC69" s="196" t="str" cm="1">
        <f t="array" ref="DC69">IF($B69="","",INDEX(SEAOptionScores_Trans,$B69+MATCH(DC$7,Stages,0)-1,MATCH(DB$6,SEACats,0)))</f>
        <v/>
      </c>
      <c r="DD69" s="197" t="str">
        <f t="shared" si="64"/>
        <v/>
      </c>
      <c r="DE69" s="196" t="str" cm="1">
        <f t="array" ref="DE69">IF($B69="","",INDEX(SEAOptionScores_Trans,$B69+MATCH(DE$7,Stages,0)-1,MATCH(DE$6,SEACats,0)))</f>
        <v/>
      </c>
      <c r="DF69" s="196" t="str" cm="1">
        <f t="array" ref="DF69">IF($B69="","",INDEX(SEAOptionScores_Trans,$B69+MATCH(DF$7,Stages,0)-1,MATCH(DE$6,SEACats,0)))</f>
        <v/>
      </c>
      <c r="DG69" s="197" t="str">
        <f t="shared" si="65"/>
        <v/>
      </c>
      <c r="DH69" s="196" t="str" cm="1">
        <f t="array" ref="DH69">IF($B69="","",INDEX(SEAOptionScores_Trans,$B69+MATCH(DH$7,Stages,0)-1,MATCH(DH$6,SEACats,0)))</f>
        <v/>
      </c>
      <c r="DI69" s="196" t="str" cm="1">
        <f t="array" ref="DI69">IF($B69="","",INDEX(SEAOptionScores_Trans,$B69+MATCH(DI$7,Stages,0)-1,MATCH(DH$6,SEACats,0)))</f>
        <v/>
      </c>
      <c r="DJ69" s="197" t="str">
        <f t="shared" si="66"/>
        <v/>
      </c>
      <c r="DK69" s="196" t="str" cm="1">
        <f t="array" ref="DK69">IF($B69="","",INDEX(SEAOptionScores_Trans,$B69+MATCH(DK$7,Stages,0)-1,MATCH(DK$6,SEACats,0)))</f>
        <v/>
      </c>
      <c r="DL69" s="196" t="str" cm="1">
        <f t="array" ref="DL69">IF($B69="","",INDEX(SEAOptionScores_Trans,$B69+MATCH(DL$7,Stages,0)-1,MATCH(DK$6,SEACats,0)))</f>
        <v/>
      </c>
      <c r="DM69" s="197" t="str">
        <f t="shared" si="67"/>
        <v/>
      </c>
      <c r="DN69" s="196" t="str" cm="1">
        <f t="array" ref="DN69">IF($B69="","",INDEX(SEAOptionScores_Trans,$B69+MATCH(DN$7,Stages,0)-1,MATCH(DN$6,SEACats,0)))</f>
        <v/>
      </c>
      <c r="DO69" s="196" t="str" cm="1">
        <f t="array" ref="DO69">IF($B69="","",INDEX(SEAOptionScores_Trans,$B69+MATCH(DO$7,Stages,0)-1,MATCH(DN$6,SEACats,0)))</f>
        <v/>
      </c>
      <c r="DP69" s="197" t="str">
        <f t="shared" si="68"/>
        <v/>
      </c>
      <c r="DQ69" s="196" t="str" cm="1">
        <f t="array" ref="DQ69">IF($B69="","",INDEX(SEAOptionScores_Trans,$B69+MATCH(DQ$7,Stages,0)-1,MATCH(DQ$6,SEACats,0)))</f>
        <v/>
      </c>
      <c r="DR69" s="196" t="str" cm="1">
        <f t="array" ref="DR69">IF($B69="","",INDEX(SEAOptionScores_Trans,$B69+MATCH(DR$7,Stages,0)-1,MATCH(DQ$6,SEACats,0)))</f>
        <v/>
      </c>
      <c r="DS69" s="197" t="str">
        <f t="shared" si="69"/>
        <v/>
      </c>
      <c r="DT69" s="196" t="str" cm="1">
        <f t="array" ref="DT69">IF($B69="","",INDEX(SEAOptionScores_Trans,$B69+MATCH(DT$7,Stages,0)-1,MATCH(DT$6,SEACats,0)))</f>
        <v/>
      </c>
      <c r="DU69" s="196" t="str" cm="1">
        <f t="array" ref="DU69">IF($B69="","",INDEX(SEAOptionScores_Trans,$B69+MATCH(DU$7,Stages,0)-1,MATCH(DT$6,SEACats,0)))</f>
        <v/>
      </c>
      <c r="DV69" s="197" t="str">
        <f t="shared" si="70"/>
        <v/>
      </c>
      <c r="DW69" s="196" t="str" cm="1">
        <f t="array" ref="DW69">IF($B69="","",INDEX(SEAOptionScores_Trans,$B69+MATCH(DW$7,Stages,0)-1,MATCH(DW$6,SEACats,0)))</f>
        <v/>
      </c>
      <c r="DX69" s="196" t="str" cm="1">
        <f t="array" ref="DX69">IF($B69="","",INDEX(SEAOptionScores_Trans,$B69+MATCH(DX$7,Stages,0)-1,MATCH(DW$6,SEACats,0)))</f>
        <v/>
      </c>
      <c r="DY69" s="197" t="str">
        <f t="shared" si="71"/>
        <v/>
      </c>
      <c r="DZ69" s="243"/>
      <c r="EA69" s="250" t="str" cm="1">
        <f t="array" ref="EA69">INDEX(PosEffects_SEA,$A69,MATCH(EA$6,$D$6:$BB$6,0)+2)</f>
        <v/>
      </c>
      <c r="EB69" s="250" t="str" cm="1">
        <f t="array" ref="EB69">INDEX(PosEffects_SEA,$A69,MATCH(EB$6,$D$6:$BB$6,0)+2)</f>
        <v/>
      </c>
      <c r="EC69" s="250" t="str" cm="1">
        <f t="array" ref="EC69">INDEX(PosEffects_SEA,$A69,MATCH(EC$6,$D$6:$BB$6,0)+2)</f>
        <v/>
      </c>
      <c r="ED69" s="250" t="str" cm="1">
        <f t="array" ref="ED69">INDEX(PosEffects_SEA,$A69,MATCH(ED$6,$D$6:$BB$6,0)+2)</f>
        <v/>
      </c>
      <c r="EE69" s="250" t="str" cm="1">
        <f t="array" ref="EE69">INDEX(PosEffects_SEA,$A69,MATCH(EE$6,$D$6:$BB$6,0)+2)</f>
        <v/>
      </c>
      <c r="EF69" s="250" t="str" cm="1">
        <f t="array" ref="EF69">INDEX(PosEffects_SEA,$A69,MATCH(EF$6,$D$6:$BB$6,0)+2)</f>
        <v/>
      </c>
      <c r="EG69" s="250" t="str" cm="1">
        <f t="array" ref="EG69">INDEX(PosEffects_SEA,$A69,MATCH(EG$6,$D$6:$BB$6,0)+2)</f>
        <v/>
      </c>
      <c r="EH69" s="250" t="str" cm="1">
        <f t="array" ref="EH69">INDEX(PosEffects_SEA,$A69,MATCH(EH$6,$D$6:$BB$6,0)+2)</f>
        <v/>
      </c>
      <c r="EI69" s="250" t="str" cm="1">
        <f t="array" ref="EI69">INDEX(PosEffects_SEA,$A69,MATCH(EI$6,$D$6:$BB$6,0)+2)</f>
        <v/>
      </c>
      <c r="EJ69" s="250" t="str" cm="1">
        <f t="array" ref="EJ69">INDEX(PosEffects_SEA,$A69,MATCH(EJ$6,$D$6:$BB$6,0)+2)</f>
        <v/>
      </c>
      <c r="EK69" s="250" t="str" cm="1">
        <f t="array" ref="EK69">INDEX(PosEffects_SEA,$A69,MATCH(EK$6,$D$6:$BB$6,0)+2)</f>
        <v/>
      </c>
      <c r="EL69" s="250" t="str" cm="1">
        <f t="array" ref="EL69">INDEX(PosEffects_SEA,$A69,MATCH(EL$6,$D$6:$BB$6,0)+2)</f>
        <v/>
      </c>
      <c r="EM69" s="250" t="str" cm="1">
        <f t="array" ref="EM69">INDEX(PosEffects_SEA,$A69,MATCH(EM$6,$D$6:$BB$6,0)+2)</f>
        <v/>
      </c>
      <c r="EN69" s="250" t="str" cm="1">
        <f t="array" ref="EN69">INDEX(PosEffects_SEA,$A69,MATCH(EN$6,$D$6:$BB$6,0)+2)</f>
        <v/>
      </c>
      <c r="EO69" s="250" t="str" cm="1">
        <f t="array" ref="EO69">INDEX(PosEffects_SEA,$A69,MATCH(EO$6,$D$6:$BB$6,0)+2)</f>
        <v/>
      </c>
      <c r="EP69" s="250" t="str" cm="1">
        <f t="array" ref="EP69">INDEX(PosEffects_SEA,$A69,MATCH(EP$6,$D$6:$BB$6,0)+2)</f>
        <v/>
      </c>
      <c r="EQ69" s="250" t="str" cm="1">
        <f t="array" ref="EQ69">INDEX(PosEffects_SEA,$A69,MATCH(EQ$6,$D$6:$BB$6,0)+2)</f>
        <v/>
      </c>
      <c r="ER69" s="243"/>
      <c r="ES69" s="194" t="str">
        <f t="shared" si="75"/>
        <v/>
      </c>
      <c r="ET69" s="194" t="str">
        <f t="shared" si="75"/>
        <v/>
      </c>
      <c r="EU69" s="194" t="str">
        <f t="shared" si="75"/>
        <v/>
      </c>
      <c r="EV69" s="194" t="str">
        <f t="shared" si="75"/>
        <v/>
      </c>
    </row>
    <row r="70" spans="1:152" x14ac:dyDescent="0.25">
      <c r="A70" s="242">
        <v>63</v>
      </c>
      <c r="B70" s="271" t="str" cm="1">
        <f t="array" ref="B70">IF(A70&gt;NOptions_SEA,"",4*(A70-1)+1)</f>
        <v/>
      </c>
      <c r="C70" s="249" t="str" cm="1">
        <f t="array" ref="C70">IF($B70="","",INDEX(Options_SEA,$B70))</f>
        <v/>
      </c>
      <c r="D70" s="196" t="str" cm="1">
        <f t="array" ref="D70">IF($B70="","",INDEX(SEAOptionScores_Trans,$B70+MATCH(D$7,Stages,0)-1,MATCH(D$6,SEACats,0))-100)</f>
        <v/>
      </c>
      <c r="E70" s="196" t="str" cm="1">
        <f t="array" ref="E70">IF($B70="","",INDEX(SEAOptionScores_Trans,$B70+MATCH(E$7,Stages,0)-1,MATCH(D$6,SEACats,0))-100)</f>
        <v/>
      </c>
      <c r="F70" s="197" t="str">
        <f t="shared" si="38"/>
        <v/>
      </c>
      <c r="G70" s="196" t="str" cm="1">
        <f t="array" ref="G70">IF($B70="","",INDEX(SEAOptionScores_Trans,$B70+MATCH(G$7,Stages,0)-1,MATCH(G$6,SEACats,0))-100)</f>
        <v/>
      </c>
      <c r="H70" s="196" t="str" cm="1">
        <f t="array" ref="H70">IF($B70="","",INDEX(SEAOptionScores_Trans,$B70+MATCH(H$7,Stages,0)-1,MATCH(G$6,SEACats,0))-100)</f>
        <v/>
      </c>
      <c r="I70" s="197" t="str">
        <f t="shared" si="39"/>
        <v/>
      </c>
      <c r="J70" s="196" t="str" cm="1">
        <f t="array" ref="J70">IF($B70="","",INDEX(SEAOptionScores_Trans,$B70+MATCH(J$7,Stages,0)-1,MATCH(J$6,SEACats,0))-100)</f>
        <v/>
      </c>
      <c r="K70" s="196" t="str" cm="1">
        <f t="array" ref="K70">IF($B70="","",INDEX(SEAOptionScores_Trans,$B70+MATCH(K$7,Stages,0)-1,MATCH(J$6,SEACats,0))-100)</f>
        <v/>
      </c>
      <c r="L70" s="197" t="str">
        <f t="shared" si="40"/>
        <v/>
      </c>
      <c r="M70" s="196" t="str" cm="1">
        <f t="array" ref="M70">IF($B70="","",INDEX(SEAOptionScores_Trans,$B70+MATCH(M$7,Stages,0)-1,MATCH(M$6,SEACats,0))-100)</f>
        <v/>
      </c>
      <c r="N70" s="196" t="str" cm="1">
        <f t="array" ref="N70">IF($B70="","",INDEX(SEAOptionScores_Trans,$B70+MATCH(N$7,Stages,0)-1,MATCH(M$6,SEACats,0))-100)</f>
        <v/>
      </c>
      <c r="O70" s="197" t="str">
        <f t="shared" si="41"/>
        <v/>
      </c>
      <c r="P70" s="196" t="str" cm="1">
        <f t="array" ref="P70">IF($B70="","",INDEX(SEAOptionScores_Trans,$B70+MATCH(P$7,Stages,0)-1,MATCH(P$6,SEACats,0))-100)</f>
        <v/>
      </c>
      <c r="Q70" s="196" t="str" cm="1">
        <f t="array" ref="Q70">IF($B70="","",INDEX(SEAOptionScores_Trans,$B70+MATCH(Q$7,Stages,0)-1,MATCH(P$6,SEACats,0))-100)</f>
        <v/>
      </c>
      <c r="R70" s="197" t="str">
        <f t="shared" si="42"/>
        <v/>
      </c>
      <c r="S70" s="196" t="str" cm="1">
        <f t="array" ref="S70">IF($B70="","",INDEX(SEAOptionScores_Trans,$B70+MATCH(S$7,Stages,0)-1,MATCH(S$6,SEACats,0))-100)</f>
        <v/>
      </c>
      <c r="T70" s="196" t="str" cm="1">
        <f t="array" ref="T70">IF($B70="","",INDEX(SEAOptionScores_Trans,$B70+MATCH(T$7,Stages,0)-1,MATCH(S$6,SEACats,0))-100)</f>
        <v/>
      </c>
      <c r="U70" s="197" t="str">
        <f t="shared" si="43"/>
        <v/>
      </c>
      <c r="V70" s="196" t="str" cm="1">
        <f t="array" ref="V70">IF($B70="","",INDEX(SEAOptionScores_Trans,$B70+MATCH(V$7,Stages,0)-1,MATCH(V$6,SEACats,0))-100)</f>
        <v/>
      </c>
      <c r="W70" s="196" t="str" cm="1">
        <f t="array" ref="W70">IF($B70="","",INDEX(SEAOptionScores_Trans,$B70+MATCH(W$7,Stages,0)-1,MATCH(V$6,SEACats,0))-100)</f>
        <v/>
      </c>
      <c r="X70" s="197" t="str">
        <f t="shared" si="44"/>
        <v/>
      </c>
      <c r="Y70" s="196" t="str" cm="1">
        <f t="array" ref="Y70">IF($B70="","",INDEX(SEAOptionScores_Trans,$B70+MATCH(Y$7,Stages,0)-1,MATCH(Y$6,SEACats,0))-100)</f>
        <v/>
      </c>
      <c r="Z70" s="196" t="str" cm="1">
        <f t="array" ref="Z70">IF($B70="","",INDEX(SEAOptionScores_Trans,$B70+MATCH(Z$7,Stages,0)-1,MATCH(Y$6,SEACats,0))-100)</f>
        <v/>
      </c>
      <c r="AA70" s="197" t="str">
        <f t="shared" si="45"/>
        <v/>
      </c>
      <c r="AB70" s="196" t="str" cm="1">
        <f t="array" ref="AB70">IF($B70="","",INDEX(SEAOptionScores_Trans,$B70+MATCH(AB$7,Stages,0)-1,MATCH(AB$6,SEACats,0))-100)</f>
        <v/>
      </c>
      <c r="AC70" s="196" t="str" cm="1">
        <f t="array" ref="AC70">IF($B70="","",INDEX(SEAOptionScores_Trans,$B70+MATCH(AC$7,Stages,0)-1,MATCH(AB$6,SEACats,0))-100)</f>
        <v/>
      </c>
      <c r="AD70" s="197" t="str">
        <f t="shared" si="46"/>
        <v/>
      </c>
      <c r="AE70" s="196" t="str" cm="1">
        <f t="array" ref="AE70">IF($B70="","",INDEX(SEAOptionScores_Trans,$B70+MATCH(AE$7,Stages,0)-1,MATCH(AE$6,SEACats,0))-100)</f>
        <v/>
      </c>
      <c r="AF70" s="196" t="str" cm="1">
        <f t="array" ref="AF70">IF($B70="","",INDEX(SEAOptionScores_Trans,$B70+MATCH(AF$7,Stages,0)-1,MATCH(AE$6,SEACats,0))-100)</f>
        <v/>
      </c>
      <c r="AG70" s="197" t="str">
        <f t="shared" si="47"/>
        <v/>
      </c>
      <c r="AH70" s="196" t="str" cm="1">
        <f t="array" ref="AH70">IF($B70="","",INDEX(SEAOptionScores_Trans,$B70+MATCH(AH$7,Stages,0)-1,MATCH(AH$6,SEACats,0))-100)</f>
        <v/>
      </c>
      <c r="AI70" s="196" t="str" cm="1">
        <f t="array" ref="AI70">IF($B70="","",INDEX(SEAOptionScores_Trans,$B70+MATCH(AI$7,Stages,0)-1,MATCH(AH$6,SEACats,0))-100)</f>
        <v/>
      </c>
      <c r="AJ70" s="197" t="str">
        <f t="shared" si="48"/>
        <v/>
      </c>
      <c r="AK70" s="196" t="str" cm="1">
        <f t="array" ref="AK70">IF($B70="","",INDEX(SEAOptionScores_Trans,$B70+MATCH(AK$7,Stages,0)-1,MATCH(AK$6,SEACats,0))-100)</f>
        <v/>
      </c>
      <c r="AL70" s="196" t="str" cm="1">
        <f t="array" ref="AL70">IF($B70="","",INDEX(SEAOptionScores_Trans,$B70+MATCH(AL$7,Stages,0)-1,MATCH(AK$6,SEACats,0))-100)</f>
        <v/>
      </c>
      <c r="AM70" s="197" t="str">
        <f t="shared" si="49"/>
        <v/>
      </c>
      <c r="AN70" s="196" t="str" cm="1">
        <f t="array" ref="AN70">IF($B70="","",INDEX(SEAOptionScores_Trans,$B70+MATCH(AN$7,Stages,0)-1,MATCH(AN$6,SEACats,0))-100)</f>
        <v/>
      </c>
      <c r="AO70" s="196" t="str" cm="1">
        <f t="array" ref="AO70">IF($B70="","",INDEX(SEAOptionScores_Trans,$B70+MATCH(AO$7,Stages,0)-1,MATCH(AN$6,SEACats,0))-100)</f>
        <v/>
      </c>
      <c r="AP70" s="197" t="str">
        <f t="shared" si="50"/>
        <v/>
      </c>
      <c r="AQ70" s="196" t="str" cm="1">
        <f t="array" ref="AQ70">IF($B70="","",INDEX(SEAOptionScores_Trans,$B70+MATCH(AQ$7,Stages,0)-1,MATCH(AQ$6,SEACats,0))-100)</f>
        <v/>
      </c>
      <c r="AR70" s="196" t="str" cm="1">
        <f t="array" ref="AR70">IF($B70="","",INDEX(SEAOptionScores_Trans,$B70+MATCH(AR$7,Stages,0)-1,MATCH(AQ$6,SEACats,0))-100)</f>
        <v/>
      </c>
      <c r="AS70" s="197" t="str">
        <f t="shared" si="51"/>
        <v/>
      </c>
      <c r="AT70" s="196" t="str" cm="1">
        <f t="array" ref="AT70">IF($B70="","",INDEX(SEAOptionScores_Trans,$B70+MATCH(AT$7,Stages,0)-1,MATCH(AT$6,SEACats,0))-100)</f>
        <v/>
      </c>
      <c r="AU70" s="196" t="str" cm="1">
        <f t="array" ref="AU70">IF($B70="","",INDEX(SEAOptionScores_Trans,$B70+MATCH(AU$7,Stages,0)-1,MATCH(AT$6,SEACats,0))-100)</f>
        <v/>
      </c>
      <c r="AV70" s="197" t="str">
        <f t="shared" si="52"/>
        <v/>
      </c>
      <c r="AW70" s="196" t="str" cm="1">
        <f t="array" ref="AW70">IF($B70="","",INDEX(SEAOptionScores_Trans,$B70+MATCH(AW$7,Stages,0)-1,MATCH(AW$6,SEACats,0))-100)</f>
        <v/>
      </c>
      <c r="AX70" s="196" t="str" cm="1">
        <f t="array" ref="AX70">IF($B70="","",INDEX(SEAOptionScores_Trans,$B70+MATCH(AX$7,Stages,0)-1,MATCH(AW$6,SEACats,0))-100)</f>
        <v/>
      </c>
      <c r="AY70" s="197" t="str">
        <f t="shared" si="53"/>
        <v/>
      </c>
      <c r="AZ70" s="196" t="str" cm="1">
        <f t="array" ref="AZ70">IF($B70="","",INDEX(SEAOptionScores_Trans,$B70+MATCH(AZ$7,Stages,0)-1,MATCH(AZ$6,SEACats,0))-100)</f>
        <v/>
      </c>
      <c r="BA70" s="196" t="str" cm="1">
        <f t="array" ref="BA70">IF($B70="","",INDEX(SEAOptionScores_Trans,$B70+MATCH(BA$7,Stages,0)-1,MATCH(AZ$6,SEACats,0))-100)</f>
        <v/>
      </c>
      <c r="BB70" s="197" t="str">
        <f t="shared" si="54"/>
        <v/>
      </c>
      <c r="BC70" s="243"/>
      <c r="BD70" s="250" t="str" cm="1">
        <f t="array" ref="BD70">INDEX(NegEffects_SEA,$A70,MATCH(BD$6,$D$6:$BB$6,0)+2)</f>
        <v/>
      </c>
      <c r="BE70" s="250" t="str" cm="1">
        <f t="array" ref="BE70">INDEX(NegEffects_SEA,$A70,MATCH(BE$6,$D$6:$BB$6,0)+2)</f>
        <v/>
      </c>
      <c r="BF70" s="250" t="str" cm="1">
        <f t="array" ref="BF70">INDEX(NegEffects_SEA,$A70,MATCH(BF$6,$D$6:$BB$6,0)+2)</f>
        <v/>
      </c>
      <c r="BG70" s="250" t="str" cm="1">
        <f t="array" ref="BG70">INDEX(NegEffects_SEA,$A70,MATCH(BG$6,$D$6:$BB$6,0)+2)</f>
        <v/>
      </c>
      <c r="BH70" s="250" t="str" cm="1">
        <f t="array" ref="BH70">INDEX(NegEffects_SEA,$A70,MATCH(BH$6,$D$6:$BB$6,0)+2)</f>
        <v/>
      </c>
      <c r="BI70" s="250" t="str" cm="1">
        <f t="array" ref="BI70">INDEX(NegEffects_SEA,$A70,MATCH(BI$6,$D$6:$BB$6,0)+2)</f>
        <v/>
      </c>
      <c r="BJ70" s="250" t="str" cm="1">
        <f t="array" ref="BJ70">INDEX(NegEffects_SEA,$A70,MATCH(BJ$6,$D$6:$BB$6,0)+2)</f>
        <v/>
      </c>
      <c r="BK70" s="250" t="str" cm="1">
        <f t="array" ref="BK70">INDEX(NegEffects_SEA,$A70,MATCH(BK$6,$D$6:$BB$6,0)+2)</f>
        <v/>
      </c>
      <c r="BL70" s="250" t="str" cm="1">
        <f t="array" ref="BL70">INDEX(NegEffects_SEA,$A70,MATCH(BL$6,$D$6:$BB$6,0)+2)</f>
        <v/>
      </c>
      <c r="BM70" s="250" t="str" cm="1">
        <f t="array" ref="BM70">INDEX(NegEffects_SEA,$A70,MATCH(BM$6,$D$6:$BB$6,0)+2)</f>
        <v/>
      </c>
      <c r="BN70" s="250" t="str" cm="1">
        <f t="array" ref="BN70">INDEX(NegEffects_SEA,$A70,MATCH(BN$6,$D$6:$BB$6,0)+2)</f>
        <v/>
      </c>
      <c r="BO70" s="250" t="str" cm="1">
        <f t="array" ref="BO70">INDEX(NegEffects_SEA,$A70,MATCH(BO$6,$D$6:$BB$6,0)+2)</f>
        <v/>
      </c>
      <c r="BP70" s="250" t="str" cm="1">
        <f t="array" ref="BP70">INDEX(NegEffects_SEA,$A70,MATCH(BP$6,$D$6:$BB$6,0)+2)</f>
        <v/>
      </c>
      <c r="BQ70" s="250" t="str" cm="1">
        <f t="array" ref="BQ70">INDEX(NegEffects_SEA,$A70,MATCH(BQ$6,$D$6:$BB$6,0)+2)</f>
        <v/>
      </c>
      <c r="BR70" s="250" t="str" cm="1">
        <f t="array" ref="BR70">INDEX(NegEffects_SEA,$A70,MATCH(BR$6,$D$6:$BB$6,0)+2)</f>
        <v/>
      </c>
      <c r="BS70" s="250" t="str" cm="1">
        <f t="array" ref="BS70">INDEX(NegEffects_SEA,$A70,MATCH(BS$6,$D$6:$BB$6,0)+2)</f>
        <v/>
      </c>
      <c r="BT70" s="250" t="str" cm="1">
        <f t="array" ref="BT70">INDEX(NegEffects_SEA,$A70,MATCH(BT$6,$D$6:$BB$6,0)+2)</f>
        <v/>
      </c>
      <c r="BU70" s="243"/>
      <c r="BV70" s="194" t="str">
        <f t="shared" si="74"/>
        <v/>
      </c>
      <c r="BW70" s="194" t="str">
        <f t="shared" si="74"/>
        <v/>
      </c>
      <c r="BX70" s="194" t="str">
        <f t="shared" si="74"/>
        <v/>
      </c>
      <c r="BY70" s="194" t="str">
        <f t="shared" si="74"/>
        <v/>
      </c>
      <c r="BZ70" s="243"/>
      <c r="CA70" s="196" t="str" cm="1">
        <f t="array" ref="CA70">IF($B70="","",INDEX(SEAOptionScores_Trans,$B70+MATCH(CA$7,Stages,0)-1,MATCH(CA$6,SEACats,0)))</f>
        <v/>
      </c>
      <c r="CB70" s="196" t="str" cm="1">
        <f t="array" ref="CB70">IF($B70="","",INDEX(SEAOptionScores_Trans,$B70+MATCH(CB$7,Stages,0)-1,MATCH(CA$6,SEACats,0)))</f>
        <v/>
      </c>
      <c r="CC70" s="197" t="str">
        <f t="shared" si="55"/>
        <v/>
      </c>
      <c r="CD70" s="196" t="str" cm="1">
        <f t="array" ref="CD70">IF($B70="","",INDEX(SEAOptionScores_Trans,$B70+MATCH(CD$7,Stages,0)-1,MATCH(CD$6,SEACats,0)))</f>
        <v/>
      </c>
      <c r="CE70" s="196" t="str" cm="1">
        <f t="array" ref="CE70">IF($B70="","",INDEX(SEAOptionScores_Trans,$B70+MATCH(CE$7,Stages,0)-1,MATCH(CD$6,SEACats,0)))</f>
        <v/>
      </c>
      <c r="CF70" s="197" t="str">
        <f t="shared" si="56"/>
        <v/>
      </c>
      <c r="CG70" s="196" t="str" cm="1">
        <f t="array" ref="CG70">IF($B70="","",INDEX(SEAOptionScores_Trans,$B70+MATCH(CG$7,Stages,0)-1,MATCH(CG$6,SEACats,0)))</f>
        <v/>
      </c>
      <c r="CH70" s="196" t="str" cm="1">
        <f t="array" ref="CH70">IF($B70="","",INDEX(SEAOptionScores_Trans,$B70+MATCH(CH$7,Stages,0)-1,MATCH(CG$6,SEACats,0)))</f>
        <v/>
      </c>
      <c r="CI70" s="197" t="str">
        <f t="shared" si="57"/>
        <v/>
      </c>
      <c r="CJ70" s="196" t="str" cm="1">
        <f t="array" ref="CJ70">IF($B70="","",INDEX(SEAOptionScores_Trans,$B70+MATCH(CJ$7,Stages,0)-1,MATCH(CJ$6,SEACats,0)))</f>
        <v/>
      </c>
      <c r="CK70" s="196" t="str" cm="1">
        <f t="array" ref="CK70">IF($B70="","",INDEX(SEAOptionScores_Trans,$B70+MATCH(CK$7,Stages,0)-1,MATCH(CJ$6,SEACats,0)))</f>
        <v/>
      </c>
      <c r="CL70" s="197" t="str">
        <f t="shared" si="58"/>
        <v/>
      </c>
      <c r="CM70" s="196" t="str" cm="1">
        <f t="array" ref="CM70">IF($B70="","",INDEX(SEAOptionScores_Trans,$B70+MATCH(CM$7,Stages,0)-1,MATCH(CM$6,SEACats,0)))</f>
        <v/>
      </c>
      <c r="CN70" s="196" t="str" cm="1">
        <f t="array" ref="CN70">IF($B70="","",INDEX(SEAOptionScores_Trans,$B70+MATCH(CN$7,Stages,0)-1,MATCH(CM$6,SEACats,0)))</f>
        <v/>
      </c>
      <c r="CO70" s="197" t="str">
        <f t="shared" si="59"/>
        <v/>
      </c>
      <c r="CP70" s="196" t="str" cm="1">
        <f t="array" ref="CP70">IF($B70="","",INDEX(SEAOptionScores_Trans,$B70+MATCH(CP$7,Stages,0)-1,MATCH(CP$6,SEACats,0)))</f>
        <v/>
      </c>
      <c r="CQ70" s="196" t="str" cm="1">
        <f t="array" ref="CQ70">IF($B70="","",INDEX(SEAOptionScores_Trans,$B70+MATCH(CQ$7,Stages,0)-1,MATCH(CP$6,SEACats,0)))</f>
        <v/>
      </c>
      <c r="CR70" s="197" t="str">
        <f t="shared" si="60"/>
        <v/>
      </c>
      <c r="CS70" s="196" t="str" cm="1">
        <f t="array" ref="CS70">IF($B70="","",INDEX(SEAOptionScores_Trans,$B70+MATCH(CS$7,Stages,0)-1,MATCH(CS$6,SEACats,0)))</f>
        <v/>
      </c>
      <c r="CT70" s="196" t="str" cm="1">
        <f t="array" ref="CT70">IF($B70="","",INDEX(SEAOptionScores_Trans,$B70+MATCH(CT$7,Stages,0)-1,MATCH(CS$6,SEACats,0)))</f>
        <v/>
      </c>
      <c r="CU70" s="197" t="str">
        <f t="shared" si="61"/>
        <v/>
      </c>
      <c r="CV70" s="196" t="str" cm="1">
        <f t="array" ref="CV70">IF($B70="","",INDEX(SEAOptionScores_Trans,$B70+MATCH(CV$7,Stages,0)-1,MATCH(CV$6,SEACats,0)))</f>
        <v/>
      </c>
      <c r="CW70" s="196" t="str" cm="1">
        <f t="array" ref="CW70">IF($B70="","",INDEX(SEAOptionScores_Trans,$B70+MATCH(CW$7,Stages,0)-1,MATCH(CV$6,SEACats,0)))</f>
        <v/>
      </c>
      <c r="CX70" s="197" t="str">
        <f t="shared" si="62"/>
        <v/>
      </c>
      <c r="CY70" s="196" t="str" cm="1">
        <f t="array" ref="CY70">IF($B70="","",INDEX(SEAOptionScores_Trans,$B70+MATCH(CY$7,Stages,0)-1,MATCH(CY$6,SEACats,0)))</f>
        <v/>
      </c>
      <c r="CZ70" s="196" t="str" cm="1">
        <f t="array" ref="CZ70">IF($B70="","",INDEX(SEAOptionScores_Trans,$B70+MATCH(CZ$7,Stages,0)-1,MATCH(CY$6,SEACats,0)))</f>
        <v/>
      </c>
      <c r="DA70" s="197" t="str">
        <f t="shared" si="63"/>
        <v/>
      </c>
      <c r="DB70" s="196" t="str" cm="1">
        <f t="array" ref="DB70">IF($B70="","",INDEX(SEAOptionScores_Trans,$B70+MATCH(DB$7,Stages,0)-1,MATCH(DB$6,SEACats,0)))</f>
        <v/>
      </c>
      <c r="DC70" s="196" t="str" cm="1">
        <f t="array" ref="DC70">IF($B70="","",INDEX(SEAOptionScores_Trans,$B70+MATCH(DC$7,Stages,0)-1,MATCH(DB$6,SEACats,0)))</f>
        <v/>
      </c>
      <c r="DD70" s="197" t="str">
        <f t="shared" si="64"/>
        <v/>
      </c>
      <c r="DE70" s="196" t="str" cm="1">
        <f t="array" ref="DE70">IF($B70="","",INDEX(SEAOptionScores_Trans,$B70+MATCH(DE$7,Stages,0)-1,MATCH(DE$6,SEACats,0)))</f>
        <v/>
      </c>
      <c r="DF70" s="196" t="str" cm="1">
        <f t="array" ref="DF70">IF($B70="","",INDEX(SEAOptionScores_Trans,$B70+MATCH(DF$7,Stages,0)-1,MATCH(DE$6,SEACats,0)))</f>
        <v/>
      </c>
      <c r="DG70" s="197" t="str">
        <f t="shared" si="65"/>
        <v/>
      </c>
      <c r="DH70" s="196" t="str" cm="1">
        <f t="array" ref="DH70">IF($B70="","",INDEX(SEAOptionScores_Trans,$B70+MATCH(DH$7,Stages,0)-1,MATCH(DH$6,SEACats,0)))</f>
        <v/>
      </c>
      <c r="DI70" s="196" t="str" cm="1">
        <f t="array" ref="DI70">IF($B70="","",INDEX(SEAOptionScores_Trans,$B70+MATCH(DI$7,Stages,0)-1,MATCH(DH$6,SEACats,0)))</f>
        <v/>
      </c>
      <c r="DJ70" s="197" t="str">
        <f t="shared" si="66"/>
        <v/>
      </c>
      <c r="DK70" s="196" t="str" cm="1">
        <f t="array" ref="DK70">IF($B70="","",INDEX(SEAOptionScores_Trans,$B70+MATCH(DK$7,Stages,0)-1,MATCH(DK$6,SEACats,0)))</f>
        <v/>
      </c>
      <c r="DL70" s="196" t="str" cm="1">
        <f t="array" ref="DL70">IF($B70="","",INDEX(SEAOptionScores_Trans,$B70+MATCH(DL$7,Stages,0)-1,MATCH(DK$6,SEACats,0)))</f>
        <v/>
      </c>
      <c r="DM70" s="197" t="str">
        <f t="shared" si="67"/>
        <v/>
      </c>
      <c r="DN70" s="196" t="str" cm="1">
        <f t="array" ref="DN70">IF($B70="","",INDEX(SEAOptionScores_Trans,$B70+MATCH(DN$7,Stages,0)-1,MATCH(DN$6,SEACats,0)))</f>
        <v/>
      </c>
      <c r="DO70" s="196" t="str" cm="1">
        <f t="array" ref="DO70">IF($B70="","",INDEX(SEAOptionScores_Trans,$B70+MATCH(DO$7,Stages,0)-1,MATCH(DN$6,SEACats,0)))</f>
        <v/>
      </c>
      <c r="DP70" s="197" t="str">
        <f t="shared" si="68"/>
        <v/>
      </c>
      <c r="DQ70" s="196" t="str" cm="1">
        <f t="array" ref="DQ70">IF($B70="","",INDEX(SEAOptionScores_Trans,$B70+MATCH(DQ$7,Stages,0)-1,MATCH(DQ$6,SEACats,0)))</f>
        <v/>
      </c>
      <c r="DR70" s="196" t="str" cm="1">
        <f t="array" ref="DR70">IF($B70="","",INDEX(SEAOptionScores_Trans,$B70+MATCH(DR$7,Stages,0)-1,MATCH(DQ$6,SEACats,0)))</f>
        <v/>
      </c>
      <c r="DS70" s="197" t="str">
        <f t="shared" si="69"/>
        <v/>
      </c>
      <c r="DT70" s="196" t="str" cm="1">
        <f t="array" ref="DT70">IF($B70="","",INDEX(SEAOptionScores_Trans,$B70+MATCH(DT$7,Stages,0)-1,MATCH(DT$6,SEACats,0)))</f>
        <v/>
      </c>
      <c r="DU70" s="196" t="str" cm="1">
        <f t="array" ref="DU70">IF($B70="","",INDEX(SEAOptionScores_Trans,$B70+MATCH(DU$7,Stages,0)-1,MATCH(DT$6,SEACats,0)))</f>
        <v/>
      </c>
      <c r="DV70" s="197" t="str">
        <f t="shared" si="70"/>
        <v/>
      </c>
      <c r="DW70" s="196" t="str" cm="1">
        <f t="array" ref="DW70">IF($B70="","",INDEX(SEAOptionScores_Trans,$B70+MATCH(DW$7,Stages,0)-1,MATCH(DW$6,SEACats,0)))</f>
        <v/>
      </c>
      <c r="DX70" s="196" t="str" cm="1">
        <f t="array" ref="DX70">IF($B70="","",INDEX(SEAOptionScores_Trans,$B70+MATCH(DX$7,Stages,0)-1,MATCH(DW$6,SEACats,0)))</f>
        <v/>
      </c>
      <c r="DY70" s="197" t="str">
        <f t="shared" si="71"/>
        <v/>
      </c>
      <c r="DZ70" s="243"/>
      <c r="EA70" s="250" t="str" cm="1">
        <f t="array" ref="EA70">INDEX(PosEffects_SEA,$A70,MATCH(EA$6,$D$6:$BB$6,0)+2)</f>
        <v/>
      </c>
      <c r="EB70" s="250" t="str" cm="1">
        <f t="array" ref="EB70">INDEX(PosEffects_SEA,$A70,MATCH(EB$6,$D$6:$BB$6,0)+2)</f>
        <v/>
      </c>
      <c r="EC70" s="250" t="str" cm="1">
        <f t="array" ref="EC70">INDEX(PosEffects_SEA,$A70,MATCH(EC$6,$D$6:$BB$6,0)+2)</f>
        <v/>
      </c>
      <c r="ED70" s="250" t="str" cm="1">
        <f t="array" ref="ED70">INDEX(PosEffects_SEA,$A70,MATCH(ED$6,$D$6:$BB$6,0)+2)</f>
        <v/>
      </c>
      <c r="EE70" s="250" t="str" cm="1">
        <f t="array" ref="EE70">INDEX(PosEffects_SEA,$A70,MATCH(EE$6,$D$6:$BB$6,0)+2)</f>
        <v/>
      </c>
      <c r="EF70" s="250" t="str" cm="1">
        <f t="array" ref="EF70">INDEX(PosEffects_SEA,$A70,MATCH(EF$6,$D$6:$BB$6,0)+2)</f>
        <v/>
      </c>
      <c r="EG70" s="250" t="str" cm="1">
        <f t="array" ref="EG70">INDEX(PosEffects_SEA,$A70,MATCH(EG$6,$D$6:$BB$6,0)+2)</f>
        <v/>
      </c>
      <c r="EH70" s="250" t="str" cm="1">
        <f t="array" ref="EH70">INDEX(PosEffects_SEA,$A70,MATCH(EH$6,$D$6:$BB$6,0)+2)</f>
        <v/>
      </c>
      <c r="EI70" s="250" t="str" cm="1">
        <f t="array" ref="EI70">INDEX(PosEffects_SEA,$A70,MATCH(EI$6,$D$6:$BB$6,0)+2)</f>
        <v/>
      </c>
      <c r="EJ70" s="250" t="str" cm="1">
        <f t="array" ref="EJ70">INDEX(PosEffects_SEA,$A70,MATCH(EJ$6,$D$6:$BB$6,0)+2)</f>
        <v/>
      </c>
      <c r="EK70" s="250" t="str" cm="1">
        <f t="array" ref="EK70">INDEX(PosEffects_SEA,$A70,MATCH(EK$6,$D$6:$BB$6,0)+2)</f>
        <v/>
      </c>
      <c r="EL70" s="250" t="str" cm="1">
        <f t="array" ref="EL70">INDEX(PosEffects_SEA,$A70,MATCH(EL$6,$D$6:$BB$6,0)+2)</f>
        <v/>
      </c>
      <c r="EM70" s="250" t="str" cm="1">
        <f t="array" ref="EM70">INDEX(PosEffects_SEA,$A70,MATCH(EM$6,$D$6:$BB$6,0)+2)</f>
        <v/>
      </c>
      <c r="EN70" s="250" t="str" cm="1">
        <f t="array" ref="EN70">INDEX(PosEffects_SEA,$A70,MATCH(EN$6,$D$6:$BB$6,0)+2)</f>
        <v/>
      </c>
      <c r="EO70" s="250" t="str" cm="1">
        <f t="array" ref="EO70">INDEX(PosEffects_SEA,$A70,MATCH(EO$6,$D$6:$BB$6,0)+2)</f>
        <v/>
      </c>
      <c r="EP70" s="250" t="str" cm="1">
        <f t="array" ref="EP70">INDEX(PosEffects_SEA,$A70,MATCH(EP$6,$D$6:$BB$6,0)+2)</f>
        <v/>
      </c>
      <c r="EQ70" s="250" t="str" cm="1">
        <f t="array" ref="EQ70">INDEX(PosEffects_SEA,$A70,MATCH(EQ$6,$D$6:$BB$6,0)+2)</f>
        <v/>
      </c>
      <c r="ER70" s="243"/>
      <c r="ES70" s="194" t="str">
        <f t="shared" si="75"/>
        <v/>
      </c>
      <c r="ET70" s="194" t="str">
        <f t="shared" si="75"/>
        <v/>
      </c>
      <c r="EU70" s="194" t="str">
        <f t="shared" si="75"/>
        <v/>
      </c>
      <c r="EV70" s="194" t="str">
        <f t="shared" si="75"/>
        <v/>
      </c>
    </row>
    <row r="71" spans="1:152" x14ac:dyDescent="0.25">
      <c r="A71" s="242">
        <v>64</v>
      </c>
      <c r="B71" s="271" t="str" cm="1">
        <f t="array" ref="B71">IF(A71&gt;NOptions_SEA,"",4*(A71-1)+1)</f>
        <v/>
      </c>
      <c r="C71" s="249" t="str" cm="1">
        <f t="array" ref="C71">IF($B71="","",INDEX(Options_SEA,$B71))</f>
        <v/>
      </c>
      <c r="D71" s="196" t="str" cm="1">
        <f t="array" ref="D71">IF($B71="","",INDEX(SEAOptionScores_Trans,$B71+MATCH(D$7,Stages,0)-1,MATCH(D$6,SEACats,0))-100)</f>
        <v/>
      </c>
      <c r="E71" s="196" t="str" cm="1">
        <f t="array" ref="E71">IF($B71="","",INDEX(SEAOptionScores_Trans,$B71+MATCH(E$7,Stages,0)-1,MATCH(D$6,SEACats,0))-100)</f>
        <v/>
      </c>
      <c r="F71" s="197" t="str">
        <f t="shared" si="38"/>
        <v/>
      </c>
      <c r="G71" s="196" t="str" cm="1">
        <f t="array" ref="G71">IF($B71="","",INDEX(SEAOptionScores_Trans,$B71+MATCH(G$7,Stages,0)-1,MATCH(G$6,SEACats,0))-100)</f>
        <v/>
      </c>
      <c r="H71" s="196" t="str" cm="1">
        <f t="array" ref="H71">IF($B71="","",INDEX(SEAOptionScores_Trans,$B71+MATCH(H$7,Stages,0)-1,MATCH(G$6,SEACats,0))-100)</f>
        <v/>
      </c>
      <c r="I71" s="197" t="str">
        <f t="shared" si="39"/>
        <v/>
      </c>
      <c r="J71" s="196" t="str" cm="1">
        <f t="array" ref="J71">IF($B71="","",INDEX(SEAOptionScores_Trans,$B71+MATCH(J$7,Stages,0)-1,MATCH(J$6,SEACats,0))-100)</f>
        <v/>
      </c>
      <c r="K71" s="196" t="str" cm="1">
        <f t="array" ref="K71">IF($B71="","",INDEX(SEAOptionScores_Trans,$B71+MATCH(K$7,Stages,0)-1,MATCH(J$6,SEACats,0))-100)</f>
        <v/>
      </c>
      <c r="L71" s="197" t="str">
        <f t="shared" si="40"/>
        <v/>
      </c>
      <c r="M71" s="196" t="str" cm="1">
        <f t="array" ref="M71">IF($B71="","",INDEX(SEAOptionScores_Trans,$B71+MATCH(M$7,Stages,0)-1,MATCH(M$6,SEACats,0))-100)</f>
        <v/>
      </c>
      <c r="N71" s="196" t="str" cm="1">
        <f t="array" ref="N71">IF($B71="","",INDEX(SEAOptionScores_Trans,$B71+MATCH(N$7,Stages,0)-1,MATCH(M$6,SEACats,0))-100)</f>
        <v/>
      </c>
      <c r="O71" s="197" t="str">
        <f t="shared" si="41"/>
        <v/>
      </c>
      <c r="P71" s="196" t="str" cm="1">
        <f t="array" ref="P71">IF($B71="","",INDEX(SEAOptionScores_Trans,$B71+MATCH(P$7,Stages,0)-1,MATCH(P$6,SEACats,0))-100)</f>
        <v/>
      </c>
      <c r="Q71" s="196" t="str" cm="1">
        <f t="array" ref="Q71">IF($B71="","",INDEX(SEAOptionScores_Trans,$B71+MATCH(Q$7,Stages,0)-1,MATCH(P$6,SEACats,0))-100)</f>
        <v/>
      </c>
      <c r="R71" s="197" t="str">
        <f t="shared" si="42"/>
        <v/>
      </c>
      <c r="S71" s="196" t="str" cm="1">
        <f t="array" ref="S71">IF($B71="","",INDEX(SEAOptionScores_Trans,$B71+MATCH(S$7,Stages,0)-1,MATCH(S$6,SEACats,0))-100)</f>
        <v/>
      </c>
      <c r="T71" s="196" t="str" cm="1">
        <f t="array" ref="T71">IF($B71="","",INDEX(SEAOptionScores_Trans,$B71+MATCH(T$7,Stages,0)-1,MATCH(S$6,SEACats,0))-100)</f>
        <v/>
      </c>
      <c r="U71" s="197" t="str">
        <f t="shared" si="43"/>
        <v/>
      </c>
      <c r="V71" s="196" t="str" cm="1">
        <f t="array" ref="V71">IF($B71="","",INDEX(SEAOptionScores_Trans,$B71+MATCH(V$7,Stages,0)-1,MATCH(V$6,SEACats,0))-100)</f>
        <v/>
      </c>
      <c r="W71" s="196" t="str" cm="1">
        <f t="array" ref="W71">IF($B71="","",INDEX(SEAOptionScores_Trans,$B71+MATCH(W$7,Stages,0)-1,MATCH(V$6,SEACats,0))-100)</f>
        <v/>
      </c>
      <c r="X71" s="197" t="str">
        <f t="shared" si="44"/>
        <v/>
      </c>
      <c r="Y71" s="196" t="str" cm="1">
        <f t="array" ref="Y71">IF($B71="","",INDEX(SEAOptionScores_Trans,$B71+MATCH(Y$7,Stages,0)-1,MATCH(Y$6,SEACats,0))-100)</f>
        <v/>
      </c>
      <c r="Z71" s="196" t="str" cm="1">
        <f t="array" ref="Z71">IF($B71="","",INDEX(SEAOptionScores_Trans,$B71+MATCH(Z$7,Stages,0)-1,MATCH(Y$6,SEACats,0))-100)</f>
        <v/>
      </c>
      <c r="AA71" s="197" t="str">
        <f t="shared" si="45"/>
        <v/>
      </c>
      <c r="AB71" s="196" t="str" cm="1">
        <f t="array" ref="AB71">IF($B71="","",INDEX(SEAOptionScores_Trans,$B71+MATCH(AB$7,Stages,0)-1,MATCH(AB$6,SEACats,0))-100)</f>
        <v/>
      </c>
      <c r="AC71" s="196" t="str" cm="1">
        <f t="array" ref="AC71">IF($B71="","",INDEX(SEAOptionScores_Trans,$B71+MATCH(AC$7,Stages,0)-1,MATCH(AB$6,SEACats,0))-100)</f>
        <v/>
      </c>
      <c r="AD71" s="197" t="str">
        <f t="shared" si="46"/>
        <v/>
      </c>
      <c r="AE71" s="196" t="str" cm="1">
        <f t="array" ref="AE71">IF($B71="","",INDEX(SEAOptionScores_Trans,$B71+MATCH(AE$7,Stages,0)-1,MATCH(AE$6,SEACats,0))-100)</f>
        <v/>
      </c>
      <c r="AF71" s="196" t="str" cm="1">
        <f t="array" ref="AF71">IF($B71="","",INDEX(SEAOptionScores_Trans,$B71+MATCH(AF$7,Stages,0)-1,MATCH(AE$6,SEACats,0))-100)</f>
        <v/>
      </c>
      <c r="AG71" s="197" t="str">
        <f t="shared" si="47"/>
        <v/>
      </c>
      <c r="AH71" s="196" t="str" cm="1">
        <f t="array" ref="AH71">IF($B71="","",INDEX(SEAOptionScores_Trans,$B71+MATCH(AH$7,Stages,0)-1,MATCH(AH$6,SEACats,0))-100)</f>
        <v/>
      </c>
      <c r="AI71" s="196" t="str" cm="1">
        <f t="array" ref="AI71">IF($B71="","",INDEX(SEAOptionScores_Trans,$B71+MATCH(AI$7,Stages,0)-1,MATCH(AH$6,SEACats,0))-100)</f>
        <v/>
      </c>
      <c r="AJ71" s="197" t="str">
        <f t="shared" si="48"/>
        <v/>
      </c>
      <c r="AK71" s="196" t="str" cm="1">
        <f t="array" ref="AK71">IF($B71="","",INDEX(SEAOptionScores_Trans,$B71+MATCH(AK$7,Stages,0)-1,MATCH(AK$6,SEACats,0))-100)</f>
        <v/>
      </c>
      <c r="AL71" s="196" t="str" cm="1">
        <f t="array" ref="AL71">IF($B71="","",INDEX(SEAOptionScores_Trans,$B71+MATCH(AL$7,Stages,0)-1,MATCH(AK$6,SEACats,0))-100)</f>
        <v/>
      </c>
      <c r="AM71" s="197" t="str">
        <f t="shared" si="49"/>
        <v/>
      </c>
      <c r="AN71" s="196" t="str" cm="1">
        <f t="array" ref="AN71">IF($B71="","",INDEX(SEAOptionScores_Trans,$B71+MATCH(AN$7,Stages,0)-1,MATCH(AN$6,SEACats,0))-100)</f>
        <v/>
      </c>
      <c r="AO71" s="196" t="str" cm="1">
        <f t="array" ref="AO71">IF($B71="","",INDEX(SEAOptionScores_Trans,$B71+MATCH(AO$7,Stages,0)-1,MATCH(AN$6,SEACats,0))-100)</f>
        <v/>
      </c>
      <c r="AP71" s="197" t="str">
        <f t="shared" si="50"/>
        <v/>
      </c>
      <c r="AQ71" s="196" t="str" cm="1">
        <f t="array" ref="AQ71">IF($B71="","",INDEX(SEAOptionScores_Trans,$B71+MATCH(AQ$7,Stages,0)-1,MATCH(AQ$6,SEACats,0))-100)</f>
        <v/>
      </c>
      <c r="AR71" s="196" t="str" cm="1">
        <f t="array" ref="AR71">IF($B71="","",INDEX(SEAOptionScores_Trans,$B71+MATCH(AR$7,Stages,0)-1,MATCH(AQ$6,SEACats,0))-100)</f>
        <v/>
      </c>
      <c r="AS71" s="197" t="str">
        <f t="shared" si="51"/>
        <v/>
      </c>
      <c r="AT71" s="196" t="str" cm="1">
        <f t="array" ref="AT71">IF($B71="","",INDEX(SEAOptionScores_Trans,$B71+MATCH(AT$7,Stages,0)-1,MATCH(AT$6,SEACats,0))-100)</f>
        <v/>
      </c>
      <c r="AU71" s="196" t="str" cm="1">
        <f t="array" ref="AU71">IF($B71="","",INDEX(SEAOptionScores_Trans,$B71+MATCH(AU$7,Stages,0)-1,MATCH(AT$6,SEACats,0))-100)</f>
        <v/>
      </c>
      <c r="AV71" s="197" t="str">
        <f t="shared" si="52"/>
        <v/>
      </c>
      <c r="AW71" s="196" t="str" cm="1">
        <f t="array" ref="AW71">IF($B71="","",INDEX(SEAOptionScores_Trans,$B71+MATCH(AW$7,Stages,0)-1,MATCH(AW$6,SEACats,0))-100)</f>
        <v/>
      </c>
      <c r="AX71" s="196" t="str" cm="1">
        <f t="array" ref="AX71">IF($B71="","",INDEX(SEAOptionScores_Trans,$B71+MATCH(AX$7,Stages,0)-1,MATCH(AW$6,SEACats,0))-100)</f>
        <v/>
      </c>
      <c r="AY71" s="197" t="str">
        <f t="shared" si="53"/>
        <v/>
      </c>
      <c r="AZ71" s="196" t="str" cm="1">
        <f t="array" ref="AZ71">IF($B71="","",INDEX(SEAOptionScores_Trans,$B71+MATCH(AZ$7,Stages,0)-1,MATCH(AZ$6,SEACats,0))-100)</f>
        <v/>
      </c>
      <c r="BA71" s="196" t="str" cm="1">
        <f t="array" ref="BA71">IF($B71="","",INDEX(SEAOptionScores_Trans,$B71+MATCH(BA$7,Stages,0)-1,MATCH(AZ$6,SEACats,0))-100)</f>
        <v/>
      </c>
      <c r="BB71" s="197" t="str">
        <f t="shared" si="54"/>
        <v/>
      </c>
      <c r="BC71" s="243"/>
      <c r="BD71" s="250" t="str" cm="1">
        <f t="array" ref="BD71">INDEX(NegEffects_SEA,$A71,MATCH(BD$6,$D$6:$BB$6,0)+2)</f>
        <v/>
      </c>
      <c r="BE71" s="250" t="str" cm="1">
        <f t="array" ref="BE71">INDEX(NegEffects_SEA,$A71,MATCH(BE$6,$D$6:$BB$6,0)+2)</f>
        <v/>
      </c>
      <c r="BF71" s="250" t="str" cm="1">
        <f t="array" ref="BF71">INDEX(NegEffects_SEA,$A71,MATCH(BF$6,$D$6:$BB$6,0)+2)</f>
        <v/>
      </c>
      <c r="BG71" s="250" t="str" cm="1">
        <f t="array" ref="BG71">INDEX(NegEffects_SEA,$A71,MATCH(BG$6,$D$6:$BB$6,0)+2)</f>
        <v/>
      </c>
      <c r="BH71" s="250" t="str" cm="1">
        <f t="array" ref="BH71">INDEX(NegEffects_SEA,$A71,MATCH(BH$6,$D$6:$BB$6,0)+2)</f>
        <v/>
      </c>
      <c r="BI71" s="250" t="str" cm="1">
        <f t="array" ref="BI71">INDEX(NegEffects_SEA,$A71,MATCH(BI$6,$D$6:$BB$6,0)+2)</f>
        <v/>
      </c>
      <c r="BJ71" s="250" t="str" cm="1">
        <f t="array" ref="BJ71">INDEX(NegEffects_SEA,$A71,MATCH(BJ$6,$D$6:$BB$6,0)+2)</f>
        <v/>
      </c>
      <c r="BK71" s="250" t="str" cm="1">
        <f t="array" ref="BK71">INDEX(NegEffects_SEA,$A71,MATCH(BK$6,$D$6:$BB$6,0)+2)</f>
        <v/>
      </c>
      <c r="BL71" s="250" t="str" cm="1">
        <f t="array" ref="BL71">INDEX(NegEffects_SEA,$A71,MATCH(BL$6,$D$6:$BB$6,0)+2)</f>
        <v/>
      </c>
      <c r="BM71" s="250" t="str" cm="1">
        <f t="array" ref="BM71">INDEX(NegEffects_SEA,$A71,MATCH(BM$6,$D$6:$BB$6,0)+2)</f>
        <v/>
      </c>
      <c r="BN71" s="250" t="str" cm="1">
        <f t="array" ref="BN71">INDEX(NegEffects_SEA,$A71,MATCH(BN$6,$D$6:$BB$6,0)+2)</f>
        <v/>
      </c>
      <c r="BO71" s="250" t="str" cm="1">
        <f t="array" ref="BO71">INDEX(NegEffects_SEA,$A71,MATCH(BO$6,$D$6:$BB$6,0)+2)</f>
        <v/>
      </c>
      <c r="BP71" s="250" t="str" cm="1">
        <f t="array" ref="BP71">INDEX(NegEffects_SEA,$A71,MATCH(BP$6,$D$6:$BB$6,0)+2)</f>
        <v/>
      </c>
      <c r="BQ71" s="250" t="str" cm="1">
        <f t="array" ref="BQ71">INDEX(NegEffects_SEA,$A71,MATCH(BQ$6,$D$6:$BB$6,0)+2)</f>
        <v/>
      </c>
      <c r="BR71" s="250" t="str" cm="1">
        <f t="array" ref="BR71">INDEX(NegEffects_SEA,$A71,MATCH(BR$6,$D$6:$BB$6,0)+2)</f>
        <v/>
      </c>
      <c r="BS71" s="250" t="str" cm="1">
        <f t="array" ref="BS71">INDEX(NegEffects_SEA,$A71,MATCH(BS$6,$D$6:$BB$6,0)+2)</f>
        <v/>
      </c>
      <c r="BT71" s="250" t="str" cm="1">
        <f t="array" ref="BT71">INDEX(NegEffects_SEA,$A71,MATCH(BT$6,$D$6:$BB$6,0)+2)</f>
        <v/>
      </c>
      <c r="BU71" s="243"/>
      <c r="BV71" s="194" t="str">
        <f t="shared" si="74"/>
        <v/>
      </c>
      <c r="BW71" s="194" t="str">
        <f t="shared" si="74"/>
        <v/>
      </c>
      <c r="BX71" s="194" t="str">
        <f t="shared" si="74"/>
        <v/>
      </c>
      <c r="BY71" s="194" t="str">
        <f t="shared" si="74"/>
        <v/>
      </c>
      <c r="BZ71" s="243"/>
      <c r="CA71" s="196" t="str" cm="1">
        <f t="array" ref="CA71">IF($B71="","",INDEX(SEAOptionScores_Trans,$B71+MATCH(CA$7,Stages,0)-1,MATCH(CA$6,SEACats,0)))</f>
        <v/>
      </c>
      <c r="CB71" s="196" t="str" cm="1">
        <f t="array" ref="CB71">IF($B71="","",INDEX(SEAOptionScores_Trans,$B71+MATCH(CB$7,Stages,0)-1,MATCH(CA$6,SEACats,0)))</f>
        <v/>
      </c>
      <c r="CC71" s="197" t="str">
        <f t="shared" si="55"/>
        <v/>
      </c>
      <c r="CD71" s="196" t="str" cm="1">
        <f t="array" ref="CD71">IF($B71="","",INDEX(SEAOptionScores_Trans,$B71+MATCH(CD$7,Stages,0)-1,MATCH(CD$6,SEACats,0)))</f>
        <v/>
      </c>
      <c r="CE71" s="196" t="str" cm="1">
        <f t="array" ref="CE71">IF($B71="","",INDEX(SEAOptionScores_Trans,$B71+MATCH(CE$7,Stages,0)-1,MATCH(CD$6,SEACats,0)))</f>
        <v/>
      </c>
      <c r="CF71" s="197" t="str">
        <f t="shared" si="56"/>
        <v/>
      </c>
      <c r="CG71" s="196" t="str" cm="1">
        <f t="array" ref="CG71">IF($B71="","",INDEX(SEAOptionScores_Trans,$B71+MATCH(CG$7,Stages,0)-1,MATCH(CG$6,SEACats,0)))</f>
        <v/>
      </c>
      <c r="CH71" s="196" t="str" cm="1">
        <f t="array" ref="CH71">IF($B71="","",INDEX(SEAOptionScores_Trans,$B71+MATCH(CH$7,Stages,0)-1,MATCH(CG$6,SEACats,0)))</f>
        <v/>
      </c>
      <c r="CI71" s="197" t="str">
        <f t="shared" si="57"/>
        <v/>
      </c>
      <c r="CJ71" s="196" t="str" cm="1">
        <f t="array" ref="CJ71">IF($B71="","",INDEX(SEAOptionScores_Trans,$B71+MATCH(CJ$7,Stages,0)-1,MATCH(CJ$6,SEACats,0)))</f>
        <v/>
      </c>
      <c r="CK71" s="196" t="str" cm="1">
        <f t="array" ref="CK71">IF($B71="","",INDEX(SEAOptionScores_Trans,$B71+MATCH(CK$7,Stages,0)-1,MATCH(CJ$6,SEACats,0)))</f>
        <v/>
      </c>
      <c r="CL71" s="197" t="str">
        <f t="shared" si="58"/>
        <v/>
      </c>
      <c r="CM71" s="196" t="str" cm="1">
        <f t="array" ref="CM71">IF($B71="","",INDEX(SEAOptionScores_Trans,$B71+MATCH(CM$7,Stages,0)-1,MATCH(CM$6,SEACats,0)))</f>
        <v/>
      </c>
      <c r="CN71" s="196" t="str" cm="1">
        <f t="array" ref="CN71">IF($B71="","",INDEX(SEAOptionScores_Trans,$B71+MATCH(CN$7,Stages,0)-1,MATCH(CM$6,SEACats,0)))</f>
        <v/>
      </c>
      <c r="CO71" s="197" t="str">
        <f t="shared" si="59"/>
        <v/>
      </c>
      <c r="CP71" s="196" t="str" cm="1">
        <f t="array" ref="CP71">IF($B71="","",INDEX(SEAOptionScores_Trans,$B71+MATCH(CP$7,Stages,0)-1,MATCH(CP$6,SEACats,0)))</f>
        <v/>
      </c>
      <c r="CQ71" s="196" t="str" cm="1">
        <f t="array" ref="CQ71">IF($B71="","",INDEX(SEAOptionScores_Trans,$B71+MATCH(CQ$7,Stages,0)-1,MATCH(CP$6,SEACats,0)))</f>
        <v/>
      </c>
      <c r="CR71" s="197" t="str">
        <f t="shared" si="60"/>
        <v/>
      </c>
      <c r="CS71" s="196" t="str" cm="1">
        <f t="array" ref="CS71">IF($B71="","",INDEX(SEAOptionScores_Trans,$B71+MATCH(CS$7,Stages,0)-1,MATCH(CS$6,SEACats,0)))</f>
        <v/>
      </c>
      <c r="CT71" s="196" t="str" cm="1">
        <f t="array" ref="CT71">IF($B71="","",INDEX(SEAOptionScores_Trans,$B71+MATCH(CT$7,Stages,0)-1,MATCH(CS$6,SEACats,0)))</f>
        <v/>
      </c>
      <c r="CU71" s="197" t="str">
        <f t="shared" si="61"/>
        <v/>
      </c>
      <c r="CV71" s="196" t="str" cm="1">
        <f t="array" ref="CV71">IF($B71="","",INDEX(SEAOptionScores_Trans,$B71+MATCH(CV$7,Stages,0)-1,MATCH(CV$6,SEACats,0)))</f>
        <v/>
      </c>
      <c r="CW71" s="196" t="str" cm="1">
        <f t="array" ref="CW71">IF($B71="","",INDEX(SEAOptionScores_Trans,$B71+MATCH(CW$7,Stages,0)-1,MATCH(CV$6,SEACats,0)))</f>
        <v/>
      </c>
      <c r="CX71" s="197" t="str">
        <f t="shared" si="62"/>
        <v/>
      </c>
      <c r="CY71" s="196" t="str" cm="1">
        <f t="array" ref="CY71">IF($B71="","",INDEX(SEAOptionScores_Trans,$B71+MATCH(CY$7,Stages,0)-1,MATCH(CY$6,SEACats,0)))</f>
        <v/>
      </c>
      <c r="CZ71" s="196" t="str" cm="1">
        <f t="array" ref="CZ71">IF($B71="","",INDEX(SEAOptionScores_Trans,$B71+MATCH(CZ$7,Stages,0)-1,MATCH(CY$6,SEACats,0)))</f>
        <v/>
      </c>
      <c r="DA71" s="197" t="str">
        <f t="shared" si="63"/>
        <v/>
      </c>
      <c r="DB71" s="196" t="str" cm="1">
        <f t="array" ref="DB71">IF($B71="","",INDEX(SEAOptionScores_Trans,$B71+MATCH(DB$7,Stages,0)-1,MATCH(DB$6,SEACats,0)))</f>
        <v/>
      </c>
      <c r="DC71" s="196" t="str" cm="1">
        <f t="array" ref="DC71">IF($B71="","",INDEX(SEAOptionScores_Trans,$B71+MATCH(DC$7,Stages,0)-1,MATCH(DB$6,SEACats,0)))</f>
        <v/>
      </c>
      <c r="DD71" s="197" t="str">
        <f t="shared" si="64"/>
        <v/>
      </c>
      <c r="DE71" s="196" t="str" cm="1">
        <f t="array" ref="DE71">IF($B71="","",INDEX(SEAOptionScores_Trans,$B71+MATCH(DE$7,Stages,0)-1,MATCH(DE$6,SEACats,0)))</f>
        <v/>
      </c>
      <c r="DF71" s="196" t="str" cm="1">
        <f t="array" ref="DF71">IF($B71="","",INDEX(SEAOptionScores_Trans,$B71+MATCH(DF$7,Stages,0)-1,MATCH(DE$6,SEACats,0)))</f>
        <v/>
      </c>
      <c r="DG71" s="197" t="str">
        <f t="shared" si="65"/>
        <v/>
      </c>
      <c r="DH71" s="196" t="str" cm="1">
        <f t="array" ref="DH71">IF($B71="","",INDEX(SEAOptionScores_Trans,$B71+MATCH(DH$7,Stages,0)-1,MATCH(DH$6,SEACats,0)))</f>
        <v/>
      </c>
      <c r="DI71" s="196" t="str" cm="1">
        <f t="array" ref="DI71">IF($B71="","",INDEX(SEAOptionScores_Trans,$B71+MATCH(DI$7,Stages,0)-1,MATCH(DH$6,SEACats,0)))</f>
        <v/>
      </c>
      <c r="DJ71" s="197" t="str">
        <f t="shared" si="66"/>
        <v/>
      </c>
      <c r="DK71" s="196" t="str" cm="1">
        <f t="array" ref="DK71">IF($B71="","",INDEX(SEAOptionScores_Trans,$B71+MATCH(DK$7,Stages,0)-1,MATCH(DK$6,SEACats,0)))</f>
        <v/>
      </c>
      <c r="DL71" s="196" t="str" cm="1">
        <f t="array" ref="DL71">IF($B71="","",INDEX(SEAOptionScores_Trans,$B71+MATCH(DL$7,Stages,0)-1,MATCH(DK$6,SEACats,0)))</f>
        <v/>
      </c>
      <c r="DM71" s="197" t="str">
        <f t="shared" si="67"/>
        <v/>
      </c>
      <c r="DN71" s="196" t="str" cm="1">
        <f t="array" ref="DN71">IF($B71="","",INDEX(SEAOptionScores_Trans,$B71+MATCH(DN$7,Stages,0)-1,MATCH(DN$6,SEACats,0)))</f>
        <v/>
      </c>
      <c r="DO71" s="196" t="str" cm="1">
        <f t="array" ref="DO71">IF($B71="","",INDEX(SEAOptionScores_Trans,$B71+MATCH(DO$7,Stages,0)-1,MATCH(DN$6,SEACats,0)))</f>
        <v/>
      </c>
      <c r="DP71" s="197" t="str">
        <f t="shared" si="68"/>
        <v/>
      </c>
      <c r="DQ71" s="196" t="str" cm="1">
        <f t="array" ref="DQ71">IF($B71="","",INDEX(SEAOptionScores_Trans,$B71+MATCH(DQ$7,Stages,0)-1,MATCH(DQ$6,SEACats,0)))</f>
        <v/>
      </c>
      <c r="DR71" s="196" t="str" cm="1">
        <f t="array" ref="DR71">IF($B71="","",INDEX(SEAOptionScores_Trans,$B71+MATCH(DR$7,Stages,0)-1,MATCH(DQ$6,SEACats,0)))</f>
        <v/>
      </c>
      <c r="DS71" s="197" t="str">
        <f t="shared" si="69"/>
        <v/>
      </c>
      <c r="DT71" s="196" t="str" cm="1">
        <f t="array" ref="DT71">IF($B71="","",INDEX(SEAOptionScores_Trans,$B71+MATCH(DT$7,Stages,0)-1,MATCH(DT$6,SEACats,0)))</f>
        <v/>
      </c>
      <c r="DU71" s="196" t="str" cm="1">
        <f t="array" ref="DU71">IF($B71="","",INDEX(SEAOptionScores_Trans,$B71+MATCH(DU$7,Stages,0)-1,MATCH(DT$6,SEACats,0)))</f>
        <v/>
      </c>
      <c r="DV71" s="197" t="str">
        <f t="shared" si="70"/>
        <v/>
      </c>
      <c r="DW71" s="196" t="str" cm="1">
        <f t="array" ref="DW71">IF($B71="","",INDEX(SEAOptionScores_Trans,$B71+MATCH(DW$7,Stages,0)-1,MATCH(DW$6,SEACats,0)))</f>
        <v/>
      </c>
      <c r="DX71" s="196" t="str" cm="1">
        <f t="array" ref="DX71">IF($B71="","",INDEX(SEAOptionScores_Trans,$B71+MATCH(DX$7,Stages,0)-1,MATCH(DW$6,SEACats,0)))</f>
        <v/>
      </c>
      <c r="DY71" s="197" t="str">
        <f t="shared" si="71"/>
        <v/>
      </c>
      <c r="DZ71" s="243"/>
      <c r="EA71" s="250" t="str" cm="1">
        <f t="array" ref="EA71">INDEX(PosEffects_SEA,$A71,MATCH(EA$6,$D$6:$BB$6,0)+2)</f>
        <v/>
      </c>
      <c r="EB71" s="250" t="str" cm="1">
        <f t="array" ref="EB71">INDEX(PosEffects_SEA,$A71,MATCH(EB$6,$D$6:$BB$6,0)+2)</f>
        <v/>
      </c>
      <c r="EC71" s="250" t="str" cm="1">
        <f t="array" ref="EC71">INDEX(PosEffects_SEA,$A71,MATCH(EC$6,$D$6:$BB$6,0)+2)</f>
        <v/>
      </c>
      <c r="ED71" s="250" t="str" cm="1">
        <f t="array" ref="ED71">INDEX(PosEffects_SEA,$A71,MATCH(ED$6,$D$6:$BB$6,0)+2)</f>
        <v/>
      </c>
      <c r="EE71" s="250" t="str" cm="1">
        <f t="array" ref="EE71">INDEX(PosEffects_SEA,$A71,MATCH(EE$6,$D$6:$BB$6,0)+2)</f>
        <v/>
      </c>
      <c r="EF71" s="250" t="str" cm="1">
        <f t="array" ref="EF71">INDEX(PosEffects_SEA,$A71,MATCH(EF$6,$D$6:$BB$6,0)+2)</f>
        <v/>
      </c>
      <c r="EG71" s="250" t="str" cm="1">
        <f t="array" ref="EG71">INDEX(PosEffects_SEA,$A71,MATCH(EG$6,$D$6:$BB$6,0)+2)</f>
        <v/>
      </c>
      <c r="EH71" s="250" t="str" cm="1">
        <f t="array" ref="EH71">INDEX(PosEffects_SEA,$A71,MATCH(EH$6,$D$6:$BB$6,0)+2)</f>
        <v/>
      </c>
      <c r="EI71" s="250" t="str" cm="1">
        <f t="array" ref="EI71">INDEX(PosEffects_SEA,$A71,MATCH(EI$6,$D$6:$BB$6,0)+2)</f>
        <v/>
      </c>
      <c r="EJ71" s="250" t="str" cm="1">
        <f t="array" ref="EJ71">INDEX(PosEffects_SEA,$A71,MATCH(EJ$6,$D$6:$BB$6,0)+2)</f>
        <v/>
      </c>
      <c r="EK71" s="250" t="str" cm="1">
        <f t="array" ref="EK71">INDEX(PosEffects_SEA,$A71,MATCH(EK$6,$D$6:$BB$6,0)+2)</f>
        <v/>
      </c>
      <c r="EL71" s="250" t="str" cm="1">
        <f t="array" ref="EL71">INDEX(PosEffects_SEA,$A71,MATCH(EL$6,$D$6:$BB$6,0)+2)</f>
        <v/>
      </c>
      <c r="EM71" s="250" t="str" cm="1">
        <f t="array" ref="EM71">INDEX(PosEffects_SEA,$A71,MATCH(EM$6,$D$6:$BB$6,0)+2)</f>
        <v/>
      </c>
      <c r="EN71" s="250" t="str" cm="1">
        <f t="array" ref="EN71">INDEX(PosEffects_SEA,$A71,MATCH(EN$6,$D$6:$BB$6,0)+2)</f>
        <v/>
      </c>
      <c r="EO71" s="250" t="str" cm="1">
        <f t="array" ref="EO71">INDEX(PosEffects_SEA,$A71,MATCH(EO$6,$D$6:$BB$6,0)+2)</f>
        <v/>
      </c>
      <c r="EP71" s="250" t="str" cm="1">
        <f t="array" ref="EP71">INDEX(PosEffects_SEA,$A71,MATCH(EP$6,$D$6:$BB$6,0)+2)</f>
        <v/>
      </c>
      <c r="EQ71" s="250" t="str" cm="1">
        <f t="array" ref="EQ71">INDEX(PosEffects_SEA,$A71,MATCH(EQ$6,$D$6:$BB$6,0)+2)</f>
        <v/>
      </c>
      <c r="ER71" s="243"/>
      <c r="ES71" s="194" t="str">
        <f t="shared" si="75"/>
        <v/>
      </c>
      <c r="ET71" s="194" t="str">
        <f t="shared" si="75"/>
        <v/>
      </c>
      <c r="EU71" s="194" t="str">
        <f t="shared" si="75"/>
        <v/>
      </c>
      <c r="EV71" s="194" t="str">
        <f t="shared" si="75"/>
        <v/>
      </c>
    </row>
    <row r="72" spans="1:152" x14ac:dyDescent="0.25">
      <c r="A72" s="242">
        <v>65</v>
      </c>
      <c r="B72" s="271" t="str" cm="1">
        <f t="array" ref="B72">IF(A72&gt;NOptions_SEA,"",4*(A72-1)+1)</f>
        <v/>
      </c>
      <c r="C72" s="249" t="str" cm="1">
        <f t="array" ref="C72">IF($B72="","",INDEX(Options_SEA,$B72))</f>
        <v/>
      </c>
      <c r="D72" s="196" t="str" cm="1">
        <f t="array" ref="D72">IF($B72="","",INDEX(SEAOptionScores_Trans,$B72+MATCH(D$7,Stages,0)-1,MATCH(D$6,SEACats,0))-100)</f>
        <v/>
      </c>
      <c r="E72" s="196" t="str" cm="1">
        <f t="array" ref="E72">IF($B72="","",INDEX(SEAOptionScores_Trans,$B72+MATCH(E$7,Stages,0)-1,MATCH(D$6,SEACats,0))-100)</f>
        <v/>
      </c>
      <c r="F72" s="197" t="str">
        <f t="shared" ref="F72:F103" si="76">IF($B72="","",D72*INDEX(w_C_Neg,MATCH(D$6,SEACats,0)) +E72*INDEX(w_O_Neg,MATCH(D$6,SEACats,0)))</f>
        <v/>
      </c>
      <c r="G72" s="196" t="str" cm="1">
        <f t="array" ref="G72">IF($B72="","",INDEX(SEAOptionScores_Trans,$B72+MATCH(G$7,Stages,0)-1,MATCH(G$6,SEACats,0))-100)</f>
        <v/>
      </c>
      <c r="H72" s="196" t="str" cm="1">
        <f t="array" ref="H72">IF($B72="","",INDEX(SEAOptionScores_Trans,$B72+MATCH(H$7,Stages,0)-1,MATCH(G$6,SEACats,0))-100)</f>
        <v/>
      </c>
      <c r="I72" s="197" t="str">
        <f t="shared" ref="I72:I103" si="77">IF($B72="","",G72*INDEX(w_C_Neg,MATCH(G$6,SEACats,0)) +H72*INDEX(w_O_Neg,MATCH(G$6,SEACats,0)))</f>
        <v/>
      </c>
      <c r="J72" s="196" t="str" cm="1">
        <f t="array" ref="J72">IF($B72="","",INDEX(SEAOptionScores_Trans,$B72+MATCH(J$7,Stages,0)-1,MATCH(J$6,SEACats,0))-100)</f>
        <v/>
      </c>
      <c r="K72" s="196" t="str" cm="1">
        <f t="array" ref="K72">IF($B72="","",INDEX(SEAOptionScores_Trans,$B72+MATCH(K$7,Stages,0)-1,MATCH(J$6,SEACats,0))-100)</f>
        <v/>
      </c>
      <c r="L72" s="197" t="str">
        <f t="shared" ref="L72:L103" si="78">IF($B72="","",J72*INDEX(w_C_Neg,MATCH(J$6,SEACats,0)) +K72*INDEX(w_O_Neg,MATCH(J$6,SEACats,0)))</f>
        <v/>
      </c>
      <c r="M72" s="196" t="str" cm="1">
        <f t="array" ref="M72">IF($B72="","",INDEX(SEAOptionScores_Trans,$B72+MATCH(M$7,Stages,0)-1,MATCH(M$6,SEACats,0))-100)</f>
        <v/>
      </c>
      <c r="N72" s="196" t="str" cm="1">
        <f t="array" ref="N72">IF($B72="","",INDEX(SEAOptionScores_Trans,$B72+MATCH(N$7,Stages,0)-1,MATCH(M$6,SEACats,0))-100)</f>
        <v/>
      </c>
      <c r="O72" s="197" t="str">
        <f t="shared" ref="O72:O103" si="79">IF($B72="","",M72*INDEX(w_C_Neg,MATCH(M$6,SEACats,0)) +N72*INDEX(w_O_Neg,MATCH(M$6,SEACats,0)))</f>
        <v/>
      </c>
      <c r="P72" s="196" t="str" cm="1">
        <f t="array" ref="P72">IF($B72="","",INDEX(SEAOptionScores_Trans,$B72+MATCH(P$7,Stages,0)-1,MATCH(P$6,SEACats,0))-100)</f>
        <v/>
      </c>
      <c r="Q72" s="196" t="str" cm="1">
        <f t="array" ref="Q72">IF($B72="","",INDEX(SEAOptionScores_Trans,$B72+MATCH(Q$7,Stages,0)-1,MATCH(P$6,SEACats,0))-100)</f>
        <v/>
      </c>
      <c r="R72" s="197" t="str">
        <f t="shared" ref="R72:R103" si="80">IF($B72="","",P72*INDEX(w_C_Neg,MATCH(P$6,SEACats,0)) +Q72*INDEX(w_O_Neg,MATCH(P$6,SEACats,0)))</f>
        <v/>
      </c>
      <c r="S72" s="196" t="str" cm="1">
        <f t="array" ref="S72">IF($B72="","",INDEX(SEAOptionScores_Trans,$B72+MATCH(S$7,Stages,0)-1,MATCH(S$6,SEACats,0))-100)</f>
        <v/>
      </c>
      <c r="T72" s="196" t="str" cm="1">
        <f t="array" ref="T72">IF($B72="","",INDEX(SEAOptionScores_Trans,$B72+MATCH(T$7,Stages,0)-1,MATCH(S$6,SEACats,0))-100)</f>
        <v/>
      </c>
      <c r="U72" s="197" t="str">
        <f t="shared" ref="U72:U103" si="81">IF($B72="","",S72*INDEX(w_C_Neg,MATCH(S$6,SEACats,0)) +T72*INDEX(w_O_Neg,MATCH(S$6,SEACats,0)))</f>
        <v/>
      </c>
      <c r="V72" s="196" t="str" cm="1">
        <f t="array" ref="V72">IF($B72="","",INDEX(SEAOptionScores_Trans,$B72+MATCH(V$7,Stages,0)-1,MATCH(V$6,SEACats,0))-100)</f>
        <v/>
      </c>
      <c r="W72" s="196" t="str" cm="1">
        <f t="array" ref="W72">IF($B72="","",INDEX(SEAOptionScores_Trans,$B72+MATCH(W$7,Stages,0)-1,MATCH(V$6,SEACats,0))-100)</f>
        <v/>
      </c>
      <c r="X72" s="197" t="str">
        <f t="shared" ref="X72:X103" si="82">IF($B72="","",V72*INDEX(w_C_Neg,MATCH(V$6,SEACats,0)) +W72*INDEX(w_O_Neg,MATCH(V$6,SEACats,0)))</f>
        <v/>
      </c>
      <c r="Y72" s="196" t="str" cm="1">
        <f t="array" ref="Y72">IF($B72="","",INDEX(SEAOptionScores_Trans,$B72+MATCH(Y$7,Stages,0)-1,MATCH(Y$6,SEACats,0))-100)</f>
        <v/>
      </c>
      <c r="Z72" s="196" t="str" cm="1">
        <f t="array" ref="Z72">IF($B72="","",INDEX(SEAOptionScores_Trans,$B72+MATCH(Z$7,Stages,0)-1,MATCH(Y$6,SEACats,0))-100)</f>
        <v/>
      </c>
      <c r="AA72" s="197" t="str">
        <f t="shared" ref="AA72:AA103" si="83">IF($B72="","",Y72*INDEX(w_C_Neg,MATCH(Y$6,SEACats,0)) +Z72*INDEX(w_O_Neg,MATCH(Y$6,SEACats,0)))</f>
        <v/>
      </c>
      <c r="AB72" s="196" t="str" cm="1">
        <f t="array" ref="AB72">IF($B72="","",INDEX(SEAOptionScores_Trans,$B72+MATCH(AB$7,Stages,0)-1,MATCH(AB$6,SEACats,0))-100)</f>
        <v/>
      </c>
      <c r="AC72" s="196" t="str" cm="1">
        <f t="array" ref="AC72">IF($B72="","",INDEX(SEAOptionScores_Trans,$B72+MATCH(AC$7,Stages,0)-1,MATCH(AB$6,SEACats,0))-100)</f>
        <v/>
      </c>
      <c r="AD72" s="197" t="str">
        <f t="shared" ref="AD72:AD103" si="84">IF($B72="","",AB72*INDEX(w_C_Neg,MATCH(AB$6,SEACats,0)) +AC72*INDEX(w_O_Neg,MATCH(AB$6,SEACats,0)))</f>
        <v/>
      </c>
      <c r="AE72" s="196" t="str" cm="1">
        <f t="array" ref="AE72">IF($B72="","",INDEX(SEAOptionScores_Trans,$B72+MATCH(AE$7,Stages,0)-1,MATCH(AE$6,SEACats,0))-100)</f>
        <v/>
      </c>
      <c r="AF72" s="196" t="str" cm="1">
        <f t="array" ref="AF72">IF($B72="","",INDEX(SEAOptionScores_Trans,$B72+MATCH(AF$7,Stages,0)-1,MATCH(AE$6,SEACats,0))-100)</f>
        <v/>
      </c>
      <c r="AG72" s="197" t="str">
        <f t="shared" ref="AG72:AG103" si="85">IF($B72="","",AE72*INDEX(w_C_Neg,MATCH(AE$6,SEACats,0)) +AF72*INDEX(w_O_Neg,MATCH(AE$6,SEACats,0)))</f>
        <v/>
      </c>
      <c r="AH72" s="196" t="str" cm="1">
        <f t="array" ref="AH72">IF($B72="","",INDEX(SEAOptionScores_Trans,$B72+MATCH(AH$7,Stages,0)-1,MATCH(AH$6,SEACats,0))-100)</f>
        <v/>
      </c>
      <c r="AI72" s="196" t="str" cm="1">
        <f t="array" ref="AI72">IF($B72="","",INDEX(SEAOptionScores_Trans,$B72+MATCH(AI$7,Stages,0)-1,MATCH(AH$6,SEACats,0))-100)</f>
        <v/>
      </c>
      <c r="AJ72" s="197" t="str">
        <f t="shared" ref="AJ72:AJ103" si="86">IF($B72="","",AH72*INDEX(w_C_Neg,MATCH(AH$6,SEACats,0)) +AI72*INDEX(w_O_Neg,MATCH(AH$6,SEACats,0)))</f>
        <v/>
      </c>
      <c r="AK72" s="196" t="str" cm="1">
        <f t="array" ref="AK72">IF($B72="","",INDEX(SEAOptionScores_Trans,$B72+MATCH(AK$7,Stages,0)-1,MATCH(AK$6,SEACats,0))-100)</f>
        <v/>
      </c>
      <c r="AL72" s="196" t="str" cm="1">
        <f t="array" ref="AL72">IF($B72="","",INDEX(SEAOptionScores_Trans,$B72+MATCH(AL$7,Stages,0)-1,MATCH(AK$6,SEACats,0))-100)</f>
        <v/>
      </c>
      <c r="AM72" s="197" t="str">
        <f t="shared" ref="AM72:AM103" si="87">IF($B72="","",AK72*INDEX(w_C_Neg,MATCH(AK$6,SEACats,0)) +AL72*INDEX(w_O_Neg,MATCH(AK$6,SEACats,0)))</f>
        <v/>
      </c>
      <c r="AN72" s="196" t="str" cm="1">
        <f t="array" ref="AN72">IF($B72="","",INDEX(SEAOptionScores_Trans,$B72+MATCH(AN$7,Stages,0)-1,MATCH(AN$6,SEACats,0))-100)</f>
        <v/>
      </c>
      <c r="AO72" s="196" t="str" cm="1">
        <f t="array" ref="AO72">IF($B72="","",INDEX(SEAOptionScores_Trans,$B72+MATCH(AO$7,Stages,0)-1,MATCH(AN$6,SEACats,0))-100)</f>
        <v/>
      </c>
      <c r="AP72" s="197" t="str">
        <f t="shared" ref="AP72:AP103" si="88">IF($B72="","",AN72*INDEX(w_C_Neg,MATCH(AN$6,SEACats,0)) +AO72*INDEX(w_O_Neg,MATCH(AN$6,SEACats,0)))</f>
        <v/>
      </c>
      <c r="AQ72" s="196" t="str" cm="1">
        <f t="array" ref="AQ72">IF($B72="","",INDEX(SEAOptionScores_Trans,$B72+MATCH(AQ$7,Stages,0)-1,MATCH(AQ$6,SEACats,0))-100)</f>
        <v/>
      </c>
      <c r="AR72" s="196" t="str" cm="1">
        <f t="array" ref="AR72">IF($B72="","",INDEX(SEAOptionScores_Trans,$B72+MATCH(AR$7,Stages,0)-1,MATCH(AQ$6,SEACats,0))-100)</f>
        <v/>
      </c>
      <c r="AS72" s="197" t="str">
        <f t="shared" ref="AS72:AS103" si="89">IF($B72="","",AQ72*INDEX(w_C_Neg,MATCH(AQ$6,SEACats,0)) +AR72*INDEX(w_O_Neg,MATCH(AQ$6,SEACats,0)))</f>
        <v/>
      </c>
      <c r="AT72" s="196" t="str" cm="1">
        <f t="array" ref="AT72">IF($B72="","",INDEX(SEAOptionScores_Trans,$B72+MATCH(AT$7,Stages,0)-1,MATCH(AT$6,SEACats,0))-100)</f>
        <v/>
      </c>
      <c r="AU72" s="196" t="str" cm="1">
        <f t="array" ref="AU72">IF($B72="","",INDEX(SEAOptionScores_Trans,$B72+MATCH(AU$7,Stages,0)-1,MATCH(AT$6,SEACats,0))-100)</f>
        <v/>
      </c>
      <c r="AV72" s="197" t="str">
        <f t="shared" ref="AV72:AV103" si="90">IF($B72="","",AT72*INDEX(w_C_Neg,MATCH(AT$6,SEACats,0)) +AU72*INDEX(w_O_Neg,MATCH(AT$6,SEACats,0)))</f>
        <v/>
      </c>
      <c r="AW72" s="196" t="str" cm="1">
        <f t="array" ref="AW72">IF($B72="","",INDEX(SEAOptionScores_Trans,$B72+MATCH(AW$7,Stages,0)-1,MATCH(AW$6,SEACats,0))-100)</f>
        <v/>
      </c>
      <c r="AX72" s="196" t="str" cm="1">
        <f t="array" ref="AX72">IF($B72="","",INDEX(SEAOptionScores_Trans,$B72+MATCH(AX$7,Stages,0)-1,MATCH(AW$6,SEACats,0))-100)</f>
        <v/>
      </c>
      <c r="AY72" s="197" t="str">
        <f t="shared" ref="AY72:AY103" si="91">IF($B72="","",AW72*INDEX(w_C_Neg,MATCH(AW$6,SEACats,0)) +AX72*INDEX(w_O_Neg,MATCH(AW$6,SEACats,0)))</f>
        <v/>
      </c>
      <c r="AZ72" s="196" t="str" cm="1">
        <f t="array" ref="AZ72">IF($B72="","",INDEX(SEAOptionScores_Trans,$B72+MATCH(AZ$7,Stages,0)-1,MATCH(AZ$6,SEACats,0))-100)</f>
        <v/>
      </c>
      <c r="BA72" s="196" t="str" cm="1">
        <f t="array" ref="BA72">IF($B72="","",INDEX(SEAOptionScores_Trans,$B72+MATCH(BA$7,Stages,0)-1,MATCH(AZ$6,SEACats,0))-100)</f>
        <v/>
      </c>
      <c r="BB72" s="197" t="str">
        <f t="shared" ref="BB72:BB103" si="92">IF($B72="","",AZ72*INDEX(w_C_Neg,MATCH(AZ$6,SEACats,0)) +BA72*INDEX(w_O_Neg,MATCH(AZ$6,SEACats,0)))</f>
        <v/>
      </c>
      <c r="BC72" s="243"/>
      <c r="BD72" s="250" t="str" cm="1">
        <f t="array" ref="BD72">INDEX(NegEffects_SEA,$A72,MATCH(BD$6,$D$6:$BB$6,0)+2)</f>
        <v/>
      </c>
      <c r="BE72" s="250" t="str" cm="1">
        <f t="array" ref="BE72">INDEX(NegEffects_SEA,$A72,MATCH(BE$6,$D$6:$BB$6,0)+2)</f>
        <v/>
      </c>
      <c r="BF72" s="250" t="str" cm="1">
        <f t="array" ref="BF72">INDEX(NegEffects_SEA,$A72,MATCH(BF$6,$D$6:$BB$6,0)+2)</f>
        <v/>
      </c>
      <c r="BG72" s="250" t="str" cm="1">
        <f t="array" ref="BG72">INDEX(NegEffects_SEA,$A72,MATCH(BG$6,$D$6:$BB$6,0)+2)</f>
        <v/>
      </c>
      <c r="BH72" s="250" t="str" cm="1">
        <f t="array" ref="BH72">INDEX(NegEffects_SEA,$A72,MATCH(BH$6,$D$6:$BB$6,0)+2)</f>
        <v/>
      </c>
      <c r="BI72" s="250" t="str" cm="1">
        <f t="array" ref="BI72">INDEX(NegEffects_SEA,$A72,MATCH(BI$6,$D$6:$BB$6,0)+2)</f>
        <v/>
      </c>
      <c r="BJ72" s="250" t="str" cm="1">
        <f t="array" ref="BJ72">INDEX(NegEffects_SEA,$A72,MATCH(BJ$6,$D$6:$BB$6,0)+2)</f>
        <v/>
      </c>
      <c r="BK72" s="250" t="str" cm="1">
        <f t="array" ref="BK72">INDEX(NegEffects_SEA,$A72,MATCH(BK$6,$D$6:$BB$6,0)+2)</f>
        <v/>
      </c>
      <c r="BL72" s="250" t="str" cm="1">
        <f t="array" ref="BL72">INDEX(NegEffects_SEA,$A72,MATCH(BL$6,$D$6:$BB$6,0)+2)</f>
        <v/>
      </c>
      <c r="BM72" s="250" t="str" cm="1">
        <f t="array" ref="BM72">INDEX(NegEffects_SEA,$A72,MATCH(BM$6,$D$6:$BB$6,0)+2)</f>
        <v/>
      </c>
      <c r="BN72" s="250" t="str" cm="1">
        <f t="array" ref="BN72">INDEX(NegEffects_SEA,$A72,MATCH(BN$6,$D$6:$BB$6,0)+2)</f>
        <v/>
      </c>
      <c r="BO72" s="250" t="str" cm="1">
        <f t="array" ref="BO72">INDEX(NegEffects_SEA,$A72,MATCH(BO$6,$D$6:$BB$6,0)+2)</f>
        <v/>
      </c>
      <c r="BP72" s="250" t="str" cm="1">
        <f t="array" ref="BP72">INDEX(NegEffects_SEA,$A72,MATCH(BP$6,$D$6:$BB$6,0)+2)</f>
        <v/>
      </c>
      <c r="BQ72" s="250" t="str" cm="1">
        <f t="array" ref="BQ72">INDEX(NegEffects_SEA,$A72,MATCH(BQ$6,$D$6:$BB$6,0)+2)</f>
        <v/>
      </c>
      <c r="BR72" s="250" t="str" cm="1">
        <f t="array" ref="BR72">INDEX(NegEffects_SEA,$A72,MATCH(BR$6,$D$6:$BB$6,0)+2)</f>
        <v/>
      </c>
      <c r="BS72" s="250" t="str" cm="1">
        <f t="array" ref="BS72">INDEX(NegEffects_SEA,$A72,MATCH(BS$6,$D$6:$BB$6,0)+2)</f>
        <v/>
      </c>
      <c r="BT72" s="250" t="str" cm="1">
        <f t="array" ref="BT72">INDEX(NegEffects_SEA,$A72,MATCH(BT$6,$D$6:$BB$6,0)+2)</f>
        <v/>
      </c>
      <c r="BU72" s="243"/>
      <c r="BV72" s="194" t="str">
        <f t="shared" si="74"/>
        <v/>
      </c>
      <c r="BW72" s="194" t="str">
        <f t="shared" si="74"/>
        <v/>
      </c>
      <c r="BX72" s="194" t="str">
        <f t="shared" si="74"/>
        <v/>
      </c>
      <c r="BY72" s="194" t="str">
        <f t="shared" si="74"/>
        <v/>
      </c>
      <c r="BZ72" s="243"/>
      <c r="CA72" s="196" t="str" cm="1">
        <f t="array" ref="CA72">IF($B72="","",INDEX(SEAOptionScores_Trans,$B72+MATCH(CA$7,Stages,0)-1,MATCH(CA$6,SEACats,0)))</f>
        <v/>
      </c>
      <c r="CB72" s="196" t="str" cm="1">
        <f t="array" ref="CB72">IF($B72="","",INDEX(SEAOptionScores_Trans,$B72+MATCH(CB$7,Stages,0)-1,MATCH(CA$6,SEACats,0)))</f>
        <v/>
      </c>
      <c r="CC72" s="197" t="str">
        <f t="shared" ref="CC72:CC103" si="93">IF($B72="","",CA72*INDEX(w_C_Pos,MATCH(CA$6,SEACats,0)) +CB72*INDEX(w_O_Pos,MATCH(CA$6,SEACats,0)))</f>
        <v/>
      </c>
      <c r="CD72" s="196" t="str" cm="1">
        <f t="array" ref="CD72">IF($B72="","",INDEX(SEAOptionScores_Trans,$B72+MATCH(CD$7,Stages,0)-1,MATCH(CD$6,SEACats,0)))</f>
        <v/>
      </c>
      <c r="CE72" s="196" t="str" cm="1">
        <f t="array" ref="CE72">IF($B72="","",INDEX(SEAOptionScores_Trans,$B72+MATCH(CE$7,Stages,0)-1,MATCH(CD$6,SEACats,0)))</f>
        <v/>
      </c>
      <c r="CF72" s="197" t="str">
        <f t="shared" ref="CF72:CF103" si="94">IF($B72="","",CD72*INDEX(w_C_Pos,MATCH(CD$6,SEACats,0)) +CE72*INDEX(w_O_Pos,MATCH(CD$6,SEACats,0)))</f>
        <v/>
      </c>
      <c r="CG72" s="196" t="str" cm="1">
        <f t="array" ref="CG72">IF($B72="","",INDEX(SEAOptionScores_Trans,$B72+MATCH(CG$7,Stages,0)-1,MATCH(CG$6,SEACats,0)))</f>
        <v/>
      </c>
      <c r="CH72" s="196" t="str" cm="1">
        <f t="array" ref="CH72">IF($B72="","",INDEX(SEAOptionScores_Trans,$B72+MATCH(CH$7,Stages,0)-1,MATCH(CG$6,SEACats,0)))</f>
        <v/>
      </c>
      <c r="CI72" s="197" t="str">
        <f t="shared" ref="CI72:CI103" si="95">IF($B72="","",CG72*INDEX(w_C_Pos,MATCH(CG$6,SEACats,0)) +CH72*INDEX(w_O_Pos,MATCH(CG$6,SEACats,0)))</f>
        <v/>
      </c>
      <c r="CJ72" s="196" t="str" cm="1">
        <f t="array" ref="CJ72">IF($B72="","",INDEX(SEAOptionScores_Trans,$B72+MATCH(CJ$7,Stages,0)-1,MATCH(CJ$6,SEACats,0)))</f>
        <v/>
      </c>
      <c r="CK72" s="196" t="str" cm="1">
        <f t="array" ref="CK72">IF($B72="","",INDEX(SEAOptionScores_Trans,$B72+MATCH(CK$7,Stages,0)-1,MATCH(CJ$6,SEACats,0)))</f>
        <v/>
      </c>
      <c r="CL72" s="197" t="str">
        <f t="shared" ref="CL72:CL103" si="96">IF($B72="","",CJ72*INDEX(w_C_Pos,MATCH(CJ$6,SEACats,0)) +CK72*INDEX(w_O_Pos,MATCH(CJ$6,SEACats,0)))</f>
        <v/>
      </c>
      <c r="CM72" s="196" t="str" cm="1">
        <f t="array" ref="CM72">IF($B72="","",INDEX(SEAOptionScores_Trans,$B72+MATCH(CM$7,Stages,0)-1,MATCH(CM$6,SEACats,0)))</f>
        <v/>
      </c>
      <c r="CN72" s="196" t="str" cm="1">
        <f t="array" ref="CN72">IF($B72="","",INDEX(SEAOptionScores_Trans,$B72+MATCH(CN$7,Stages,0)-1,MATCH(CM$6,SEACats,0)))</f>
        <v/>
      </c>
      <c r="CO72" s="197" t="str">
        <f t="shared" ref="CO72:CO103" si="97">IF($B72="","",CM72*INDEX(w_C_Pos,MATCH(CM$6,SEACats,0)) +CN72*INDEX(w_O_Pos,MATCH(CM$6,SEACats,0)))</f>
        <v/>
      </c>
      <c r="CP72" s="196" t="str" cm="1">
        <f t="array" ref="CP72">IF($B72="","",INDEX(SEAOptionScores_Trans,$B72+MATCH(CP$7,Stages,0)-1,MATCH(CP$6,SEACats,0)))</f>
        <v/>
      </c>
      <c r="CQ72" s="196" t="str" cm="1">
        <f t="array" ref="CQ72">IF($B72="","",INDEX(SEAOptionScores_Trans,$B72+MATCH(CQ$7,Stages,0)-1,MATCH(CP$6,SEACats,0)))</f>
        <v/>
      </c>
      <c r="CR72" s="197" t="str">
        <f t="shared" ref="CR72:CR103" si="98">IF($B72="","",CP72*INDEX(w_C_Pos,MATCH(CP$6,SEACats,0)) +CQ72*INDEX(w_O_Pos,MATCH(CP$6,SEACats,0)))</f>
        <v/>
      </c>
      <c r="CS72" s="196" t="str" cm="1">
        <f t="array" ref="CS72">IF($B72="","",INDEX(SEAOptionScores_Trans,$B72+MATCH(CS$7,Stages,0)-1,MATCH(CS$6,SEACats,0)))</f>
        <v/>
      </c>
      <c r="CT72" s="196" t="str" cm="1">
        <f t="array" ref="CT72">IF($B72="","",INDEX(SEAOptionScores_Trans,$B72+MATCH(CT$7,Stages,0)-1,MATCH(CS$6,SEACats,0)))</f>
        <v/>
      </c>
      <c r="CU72" s="197" t="str">
        <f t="shared" ref="CU72:CU103" si="99">IF($B72="","",CS72*INDEX(w_C_Pos,MATCH(CS$6,SEACats,0)) +CT72*INDEX(w_O_Pos,MATCH(CS$6,SEACats,0)))</f>
        <v/>
      </c>
      <c r="CV72" s="196" t="str" cm="1">
        <f t="array" ref="CV72">IF($B72="","",INDEX(SEAOptionScores_Trans,$B72+MATCH(CV$7,Stages,0)-1,MATCH(CV$6,SEACats,0)))</f>
        <v/>
      </c>
      <c r="CW72" s="196" t="str" cm="1">
        <f t="array" ref="CW72">IF($B72="","",INDEX(SEAOptionScores_Trans,$B72+MATCH(CW$7,Stages,0)-1,MATCH(CV$6,SEACats,0)))</f>
        <v/>
      </c>
      <c r="CX72" s="197" t="str">
        <f t="shared" ref="CX72:CX103" si="100">IF($B72="","",CV72*INDEX(w_C_Pos,MATCH(CV$6,SEACats,0)) +CW72*INDEX(w_O_Pos,MATCH(CV$6,SEACats,0)))</f>
        <v/>
      </c>
      <c r="CY72" s="196" t="str" cm="1">
        <f t="array" ref="CY72">IF($B72="","",INDEX(SEAOptionScores_Trans,$B72+MATCH(CY$7,Stages,0)-1,MATCH(CY$6,SEACats,0)))</f>
        <v/>
      </c>
      <c r="CZ72" s="196" t="str" cm="1">
        <f t="array" ref="CZ72">IF($B72="","",INDEX(SEAOptionScores_Trans,$B72+MATCH(CZ$7,Stages,0)-1,MATCH(CY$6,SEACats,0)))</f>
        <v/>
      </c>
      <c r="DA72" s="197" t="str">
        <f t="shared" ref="DA72:DA103" si="101">IF($B72="","",CY72*INDEX(w_C_Pos,MATCH(CY$6,SEACats,0)) +CZ72*INDEX(w_O_Pos,MATCH(CY$6,SEACats,0)))</f>
        <v/>
      </c>
      <c r="DB72" s="196" t="str" cm="1">
        <f t="array" ref="DB72">IF($B72="","",INDEX(SEAOptionScores_Trans,$B72+MATCH(DB$7,Stages,0)-1,MATCH(DB$6,SEACats,0)))</f>
        <v/>
      </c>
      <c r="DC72" s="196" t="str" cm="1">
        <f t="array" ref="DC72">IF($B72="","",INDEX(SEAOptionScores_Trans,$B72+MATCH(DC$7,Stages,0)-1,MATCH(DB$6,SEACats,0)))</f>
        <v/>
      </c>
      <c r="DD72" s="197" t="str">
        <f t="shared" ref="DD72:DD103" si="102">IF($B72="","",DB72*INDEX(w_C_Pos,MATCH(DB$6,SEACats,0)) +DC72*INDEX(w_O_Pos,MATCH(DB$6,SEACats,0)))</f>
        <v/>
      </c>
      <c r="DE72" s="196" t="str" cm="1">
        <f t="array" ref="DE72">IF($B72="","",INDEX(SEAOptionScores_Trans,$B72+MATCH(DE$7,Stages,0)-1,MATCH(DE$6,SEACats,0)))</f>
        <v/>
      </c>
      <c r="DF72" s="196" t="str" cm="1">
        <f t="array" ref="DF72">IF($B72="","",INDEX(SEAOptionScores_Trans,$B72+MATCH(DF$7,Stages,0)-1,MATCH(DE$6,SEACats,0)))</f>
        <v/>
      </c>
      <c r="DG72" s="197" t="str">
        <f t="shared" ref="DG72:DG103" si="103">IF($B72="","",DE72*INDEX(w_C_Pos,MATCH(DE$6,SEACats,0)) +DF72*INDEX(w_O_Pos,MATCH(DE$6,SEACats,0)))</f>
        <v/>
      </c>
      <c r="DH72" s="196" t="str" cm="1">
        <f t="array" ref="DH72">IF($B72="","",INDEX(SEAOptionScores_Trans,$B72+MATCH(DH$7,Stages,0)-1,MATCH(DH$6,SEACats,0)))</f>
        <v/>
      </c>
      <c r="DI72" s="196" t="str" cm="1">
        <f t="array" ref="DI72">IF($B72="","",INDEX(SEAOptionScores_Trans,$B72+MATCH(DI$7,Stages,0)-1,MATCH(DH$6,SEACats,0)))</f>
        <v/>
      </c>
      <c r="DJ72" s="197" t="str">
        <f t="shared" ref="DJ72:DJ103" si="104">IF($B72="","",DH72*INDEX(w_C_Pos,MATCH(DH$6,SEACats,0)) +DI72*INDEX(w_O_Pos,MATCH(DH$6,SEACats,0)))</f>
        <v/>
      </c>
      <c r="DK72" s="196" t="str" cm="1">
        <f t="array" ref="DK72">IF($B72="","",INDEX(SEAOptionScores_Trans,$B72+MATCH(DK$7,Stages,0)-1,MATCH(DK$6,SEACats,0)))</f>
        <v/>
      </c>
      <c r="DL72" s="196" t="str" cm="1">
        <f t="array" ref="DL72">IF($B72="","",INDEX(SEAOptionScores_Trans,$B72+MATCH(DL$7,Stages,0)-1,MATCH(DK$6,SEACats,0)))</f>
        <v/>
      </c>
      <c r="DM72" s="197" t="str">
        <f t="shared" ref="DM72:DM103" si="105">IF($B72="","",DK72*INDEX(w_C_Pos,MATCH(DK$6,SEACats,0)) +DL72*INDEX(w_O_Pos,MATCH(DK$6,SEACats,0)))</f>
        <v/>
      </c>
      <c r="DN72" s="196" t="str" cm="1">
        <f t="array" ref="DN72">IF($B72="","",INDEX(SEAOptionScores_Trans,$B72+MATCH(DN$7,Stages,0)-1,MATCH(DN$6,SEACats,0)))</f>
        <v/>
      </c>
      <c r="DO72" s="196" t="str" cm="1">
        <f t="array" ref="DO72">IF($B72="","",INDEX(SEAOptionScores_Trans,$B72+MATCH(DO$7,Stages,0)-1,MATCH(DN$6,SEACats,0)))</f>
        <v/>
      </c>
      <c r="DP72" s="197" t="str">
        <f t="shared" ref="DP72:DP103" si="106">IF($B72="","",DN72*INDEX(w_C_Pos,MATCH(DN$6,SEACats,0)) +DO72*INDEX(w_O_Pos,MATCH(DN$6,SEACats,0)))</f>
        <v/>
      </c>
      <c r="DQ72" s="196" t="str" cm="1">
        <f t="array" ref="DQ72">IF($B72="","",INDEX(SEAOptionScores_Trans,$B72+MATCH(DQ$7,Stages,0)-1,MATCH(DQ$6,SEACats,0)))</f>
        <v/>
      </c>
      <c r="DR72" s="196" t="str" cm="1">
        <f t="array" ref="DR72">IF($B72="","",INDEX(SEAOptionScores_Trans,$B72+MATCH(DR$7,Stages,0)-1,MATCH(DQ$6,SEACats,0)))</f>
        <v/>
      </c>
      <c r="DS72" s="197" t="str">
        <f t="shared" ref="DS72:DS103" si="107">IF($B72="","",DQ72*INDEX(w_C_Pos,MATCH(DQ$6,SEACats,0)) +DR72*INDEX(w_O_Pos,MATCH(DQ$6,SEACats,0)))</f>
        <v/>
      </c>
      <c r="DT72" s="196" t="str" cm="1">
        <f t="array" ref="DT72">IF($B72="","",INDEX(SEAOptionScores_Trans,$B72+MATCH(DT$7,Stages,0)-1,MATCH(DT$6,SEACats,0)))</f>
        <v/>
      </c>
      <c r="DU72" s="196" t="str" cm="1">
        <f t="array" ref="DU72">IF($B72="","",INDEX(SEAOptionScores_Trans,$B72+MATCH(DU$7,Stages,0)-1,MATCH(DT$6,SEACats,0)))</f>
        <v/>
      </c>
      <c r="DV72" s="197" t="str">
        <f t="shared" ref="DV72:DV103" si="108">IF($B72="","",DT72*INDEX(w_C_Pos,MATCH(DT$6,SEACats,0)) +DU72*INDEX(w_O_Pos,MATCH(DT$6,SEACats,0)))</f>
        <v/>
      </c>
      <c r="DW72" s="196" t="str" cm="1">
        <f t="array" ref="DW72">IF($B72="","",INDEX(SEAOptionScores_Trans,$B72+MATCH(DW$7,Stages,0)-1,MATCH(DW$6,SEACats,0)))</f>
        <v/>
      </c>
      <c r="DX72" s="196" t="str" cm="1">
        <f t="array" ref="DX72">IF($B72="","",INDEX(SEAOptionScores_Trans,$B72+MATCH(DX$7,Stages,0)-1,MATCH(DW$6,SEACats,0)))</f>
        <v/>
      </c>
      <c r="DY72" s="197" t="str">
        <f t="shared" ref="DY72:DY103" si="109">IF($B72="","",DW72*INDEX(w_C_Pos,MATCH(DW$6,SEACats,0)) +DX72*INDEX(w_O_Pos,MATCH(DW$6,SEACats,0)))</f>
        <v/>
      </c>
      <c r="DZ72" s="243"/>
      <c r="EA72" s="250" t="str" cm="1">
        <f t="array" ref="EA72">INDEX(PosEffects_SEA,$A72,MATCH(EA$6,$D$6:$BB$6,0)+2)</f>
        <v/>
      </c>
      <c r="EB72" s="250" t="str" cm="1">
        <f t="array" ref="EB72">INDEX(PosEffects_SEA,$A72,MATCH(EB$6,$D$6:$BB$6,0)+2)</f>
        <v/>
      </c>
      <c r="EC72" s="250" t="str" cm="1">
        <f t="array" ref="EC72">INDEX(PosEffects_SEA,$A72,MATCH(EC$6,$D$6:$BB$6,0)+2)</f>
        <v/>
      </c>
      <c r="ED72" s="250" t="str" cm="1">
        <f t="array" ref="ED72">INDEX(PosEffects_SEA,$A72,MATCH(ED$6,$D$6:$BB$6,0)+2)</f>
        <v/>
      </c>
      <c r="EE72" s="250" t="str" cm="1">
        <f t="array" ref="EE72">INDEX(PosEffects_SEA,$A72,MATCH(EE$6,$D$6:$BB$6,0)+2)</f>
        <v/>
      </c>
      <c r="EF72" s="250" t="str" cm="1">
        <f t="array" ref="EF72">INDEX(PosEffects_SEA,$A72,MATCH(EF$6,$D$6:$BB$6,0)+2)</f>
        <v/>
      </c>
      <c r="EG72" s="250" t="str" cm="1">
        <f t="array" ref="EG72">INDEX(PosEffects_SEA,$A72,MATCH(EG$6,$D$6:$BB$6,0)+2)</f>
        <v/>
      </c>
      <c r="EH72" s="250" t="str" cm="1">
        <f t="array" ref="EH72">INDEX(PosEffects_SEA,$A72,MATCH(EH$6,$D$6:$BB$6,0)+2)</f>
        <v/>
      </c>
      <c r="EI72" s="250" t="str" cm="1">
        <f t="array" ref="EI72">INDEX(PosEffects_SEA,$A72,MATCH(EI$6,$D$6:$BB$6,0)+2)</f>
        <v/>
      </c>
      <c r="EJ72" s="250" t="str" cm="1">
        <f t="array" ref="EJ72">INDEX(PosEffects_SEA,$A72,MATCH(EJ$6,$D$6:$BB$6,0)+2)</f>
        <v/>
      </c>
      <c r="EK72" s="250" t="str" cm="1">
        <f t="array" ref="EK72">INDEX(PosEffects_SEA,$A72,MATCH(EK$6,$D$6:$BB$6,0)+2)</f>
        <v/>
      </c>
      <c r="EL72" s="250" t="str" cm="1">
        <f t="array" ref="EL72">INDEX(PosEffects_SEA,$A72,MATCH(EL$6,$D$6:$BB$6,0)+2)</f>
        <v/>
      </c>
      <c r="EM72" s="250" t="str" cm="1">
        <f t="array" ref="EM72">INDEX(PosEffects_SEA,$A72,MATCH(EM$6,$D$6:$BB$6,0)+2)</f>
        <v/>
      </c>
      <c r="EN72" s="250" t="str" cm="1">
        <f t="array" ref="EN72">INDEX(PosEffects_SEA,$A72,MATCH(EN$6,$D$6:$BB$6,0)+2)</f>
        <v/>
      </c>
      <c r="EO72" s="250" t="str" cm="1">
        <f t="array" ref="EO72">INDEX(PosEffects_SEA,$A72,MATCH(EO$6,$D$6:$BB$6,0)+2)</f>
        <v/>
      </c>
      <c r="EP72" s="250" t="str" cm="1">
        <f t="array" ref="EP72">INDEX(PosEffects_SEA,$A72,MATCH(EP$6,$D$6:$BB$6,0)+2)</f>
        <v/>
      </c>
      <c r="EQ72" s="250" t="str" cm="1">
        <f t="array" ref="EQ72">INDEX(PosEffects_SEA,$A72,MATCH(EQ$6,$D$6:$BB$6,0)+2)</f>
        <v/>
      </c>
      <c r="ER72" s="243"/>
      <c r="ES72" s="194" t="str">
        <f t="shared" si="75"/>
        <v/>
      </c>
      <c r="ET72" s="194" t="str">
        <f t="shared" si="75"/>
        <v/>
      </c>
      <c r="EU72" s="194" t="str">
        <f t="shared" si="75"/>
        <v/>
      </c>
      <c r="EV72" s="194" t="str">
        <f t="shared" si="75"/>
        <v/>
      </c>
    </row>
    <row r="73" spans="1:152" x14ac:dyDescent="0.25">
      <c r="A73" s="242">
        <v>66</v>
      </c>
      <c r="B73" s="271" t="str" cm="1">
        <f t="array" ref="B73">IF(A73&gt;NOptions_SEA,"",4*(A73-1)+1)</f>
        <v/>
      </c>
      <c r="C73" s="249" t="str" cm="1">
        <f t="array" ref="C73">IF($B73="","",INDEX(Options_SEA,$B73))</f>
        <v/>
      </c>
      <c r="D73" s="196" t="str" cm="1">
        <f t="array" ref="D73">IF($B73="","",INDEX(SEAOptionScores_Trans,$B73+MATCH(D$7,Stages,0)-1,MATCH(D$6,SEACats,0))-100)</f>
        <v/>
      </c>
      <c r="E73" s="196" t="str" cm="1">
        <f t="array" ref="E73">IF($B73="","",INDEX(SEAOptionScores_Trans,$B73+MATCH(E$7,Stages,0)-1,MATCH(D$6,SEACats,0))-100)</f>
        <v/>
      </c>
      <c r="F73" s="197" t="str">
        <f t="shared" si="76"/>
        <v/>
      </c>
      <c r="G73" s="196" t="str" cm="1">
        <f t="array" ref="G73">IF($B73="","",INDEX(SEAOptionScores_Trans,$B73+MATCH(G$7,Stages,0)-1,MATCH(G$6,SEACats,0))-100)</f>
        <v/>
      </c>
      <c r="H73" s="196" t="str" cm="1">
        <f t="array" ref="H73">IF($B73="","",INDEX(SEAOptionScores_Trans,$B73+MATCH(H$7,Stages,0)-1,MATCH(G$6,SEACats,0))-100)</f>
        <v/>
      </c>
      <c r="I73" s="197" t="str">
        <f t="shared" si="77"/>
        <v/>
      </c>
      <c r="J73" s="196" t="str" cm="1">
        <f t="array" ref="J73">IF($B73="","",INDEX(SEAOptionScores_Trans,$B73+MATCH(J$7,Stages,0)-1,MATCH(J$6,SEACats,0))-100)</f>
        <v/>
      </c>
      <c r="K73" s="196" t="str" cm="1">
        <f t="array" ref="K73">IF($B73="","",INDEX(SEAOptionScores_Trans,$B73+MATCH(K$7,Stages,0)-1,MATCH(J$6,SEACats,0))-100)</f>
        <v/>
      </c>
      <c r="L73" s="197" t="str">
        <f t="shared" si="78"/>
        <v/>
      </c>
      <c r="M73" s="196" t="str" cm="1">
        <f t="array" ref="M73">IF($B73="","",INDEX(SEAOptionScores_Trans,$B73+MATCH(M$7,Stages,0)-1,MATCH(M$6,SEACats,0))-100)</f>
        <v/>
      </c>
      <c r="N73" s="196" t="str" cm="1">
        <f t="array" ref="N73">IF($B73="","",INDEX(SEAOptionScores_Trans,$B73+MATCH(N$7,Stages,0)-1,MATCH(M$6,SEACats,0))-100)</f>
        <v/>
      </c>
      <c r="O73" s="197" t="str">
        <f t="shared" si="79"/>
        <v/>
      </c>
      <c r="P73" s="196" t="str" cm="1">
        <f t="array" ref="P73">IF($B73="","",INDEX(SEAOptionScores_Trans,$B73+MATCH(P$7,Stages,0)-1,MATCH(P$6,SEACats,0))-100)</f>
        <v/>
      </c>
      <c r="Q73" s="196" t="str" cm="1">
        <f t="array" ref="Q73">IF($B73="","",INDEX(SEAOptionScores_Trans,$B73+MATCH(Q$7,Stages,0)-1,MATCH(P$6,SEACats,0))-100)</f>
        <v/>
      </c>
      <c r="R73" s="197" t="str">
        <f t="shared" si="80"/>
        <v/>
      </c>
      <c r="S73" s="196" t="str" cm="1">
        <f t="array" ref="S73">IF($B73="","",INDEX(SEAOptionScores_Trans,$B73+MATCH(S$7,Stages,0)-1,MATCH(S$6,SEACats,0))-100)</f>
        <v/>
      </c>
      <c r="T73" s="196" t="str" cm="1">
        <f t="array" ref="T73">IF($B73="","",INDEX(SEAOptionScores_Trans,$B73+MATCH(T$7,Stages,0)-1,MATCH(S$6,SEACats,0))-100)</f>
        <v/>
      </c>
      <c r="U73" s="197" t="str">
        <f t="shared" si="81"/>
        <v/>
      </c>
      <c r="V73" s="196" t="str" cm="1">
        <f t="array" ref="V73">IF($B73="","",INDEX(SEAOptionScores_Trans,$B73+MATCH(V$7,Stages,0)-1,MATCH(V$6,SEACats,0))-100)</f>
        <v/>
      </c>
      <c r="W73" s="196" t="str" cm="1">
        <f t="array" ref="W73">IF($B73="","",INDEX(SEAOptionScores_Trans,$B73+MATCH(W$7,Stages,0)-1,MATCH(V$6,SEACats,0))-100)</f>
        <v/>
      </c>
      <c r="X73" s="197" t="str">
        <f t="shared" si="82"/>
        <v/>
      </c>
      <c r="Y73" s="196" t="str" cm="1">
        <f t="array" ref="Y73">IF($B73="","",INDEX(SEAOptionScores_Trans,$B73+MATCH(Y$7,Stages,0)-1,MATCH(Y$6,SEACats,0))-100)</f>
        <v/>
      </c>
      <c r="Z73" s="196" t="str" cm="1">
        <f t="array" ref="Z73">IF($B73="","",INDEX(SEAOptionScores_Trans,$B73+MATCH(Z$7,Stages,0)-1,MATCH(Y$6,SEACats,0))-100)</f>
        <v/>
      </c>
      <c r="AA73" s="197" t="str">
        <f t="shared" si="83"/>
        <v/>
      </c>
      <c r="AB73" s="196" t="str" cm="1">
        <f t="array" ref="AB73">IF($B73="","",INDEX(SEAOptionScores_Trans,$B73+MATCH(AB$7,Stages,0)-1,MATCH(AB$6,SEACats,0))-100)</f>
        <v/>
      </c>
      <c r="AC73" s="196" t="str" cm="1">
        <f t="array" ref="AC73">IF($B73="","",INDEX(SEAOptionScores_Trans,$B73+MATCH(AC$7,Stages,0)-1,MATCH(AB$6,SEACats,0))-100)</f>
        <v/>
      </c>
      <c r="AD73" s="197" t="str">
        <f t="shared" si="84"/>
        <v/>
      </c>
      <c r="AE73" s="196" t="str" cm="1">
        <f t="array" ref="AE73">IF($B73="","",INDEX(SEAOptionScores_Trans,$B73+MATCH(AE$7,Stages,0)-1,MATCH(AE$6,SEACats,0))-100)</f>
        <v/>
      </c>
      <c r="AF73" s="196" t="str" cm="1">
        <f t="array" ref="AF73">IF($B73="","",INDEX(SEAOptionScores_Trans,$B73+MATCH(AF$7,Stages,0)-1,MATCH(AE$6,SEACats,0))-100)</f>
        <v/>
      </c>
      <c r="AG73" s="197" t="str">
        <f t="shared" si="85"/>
        <v/>
      </c>
      <c r="AH73" s="196" t="str" cm="1">
        <f t="array" ref="AH73">IF($B73="","",INDEX(SEAOptionScores_Trans,$B73+MATCH(AH$7,Stages,0)-1,MATCH(AH$6,SEACats,0))-100)</f>
        <v/>
      </c>
      <c r="AI73" s="196" t="str" cm="1">
        <f t="array" ref="AI73">IF($B73="","",INDEX(SEAOptionScores_Trans,$B73+MATCH(AI$7,Stages,0)-1,MATCH(AH$6,SEACats,0))-100)</f>
        <v/>
      </c>
      <c r="AJ73" s="197" t="str">
        <f t="shared" si="86"/>
        <v/>
      </c>
      <c r="AK73" s="196" t="str" cm="1">
        <f t="array" ref="AK73">IF($B73="","",INDEX(SEAOptionScores_Trans,$B73+MATCH(AK$7,Stages,0)-1,MATCH(AK$6,SEACats,0))-100)</f>
        <v/>
      </c>
      <c r="AL73" s="196" t="str" cm="1">
        <f t="array" ref="AL73">IF($B73="","",INDEX(SEAOptionScores_Trans,$B73+MATCH(AL$7,Stages,0)-1,MATCH(AK$6,SEACats,0))-100)</f>
        <v/>
      </c>
      <c r="AM73" s="197" t="str">
        <f t="shared" si="87"/>
        <v/>
      </c>
      <c r="AN73" s="196" t="str" cm="1">
        <f t="array" ref="AN73">IF($B73="","",INDEX(SEAOptionScores_Trans,$B73+MATCH(AN$7,Stages,0)-1,MATCH(AN$6,SEACats,0))-100)</f>
        <v/>
      </c>
      <c r="AO73" s="196" t="str" cm="1">
        <f t="array" ref="AO73">IF($B73="","",INDEX(SEAOptionScores_Trans,$B73+MATCH(AO$7,Stages,0)-1,MATCH(AN$6,SEACats,0))-100)</f>
        <v/>
      </c>
      <c r="AP73" s="197" t="str">
        <f t="shared" si="88"/>
        <v/>
      </c>
      <c r="AQ73" s="196" t="str" cm="1">
        <f t="array" ref="AQ73">IF($B73="","",INDEX(SEAOptionScores_Trans,$B73+MATCH(AQ$7,Stages,0)-1,MATCH(AQ$6,SEACats,0))-100)</f>
        <v/>
      </c>
      <c r="AR73" s="196" t="str" cm="1">
        <f t="array" ref="AR73">IF($B73="","",INDEX(SEAOptionScores_Trans,$B73+MATCH(AR$7,Stages,0)-1,MATCH(AQ$6,SEACats,0))-100)</f>
        <v/>
      </c>
      <c r="AS73" s="197" t="str">
        <f t="shared" si="89"/>
        <v/>
      </c>
      <c r="AT73" s="196" t="str" cm="1">
        <f t="array" ref="AT73">IF($B73="","",INDEX(SEAOptionScores_Trans,$B73+MATCH(AT$7,Stages,0)-1,MATCH(AT$6,SEACats,0))-100)</f>
        <v/>
      </c>
      <c r="AU73" s="196" t="str" cm="1">
        <f t="array" ref="AU73">IF($B73="","",INDEX(SEAOptionScores_Trans,$B73+MATCH(AU$7,Stages,0)-1,MATCH(AT$6,SEACats,0))-100)</f>
        <v/>
      </c>
      <c r="AV73" s="197" t="str">
        <f t="shared" si="90"/>
        <v/>
      </c>
      <c r="AW73" s="196" t="str" cm="1">
        <f t="array" ref="AW73">IF($B73="","",INDEX(SEAOptionScores_Trans,$B73+MATCH(AW$7,Stages,0)-1,MATCH(AW$6,SEACats,0))-100)</f>
        <v/>
      </c>
      <c r="AX73" s="196" t="str" cm="1">
        <f t="array" ref="AX73">IF($B73="","",INDEX(SEAOptionScores_Trans,$B73+MATCH(AX$7,Stages,0)-1,MATCH(AW$6,SEACats,0))-100)</f>
        <v/>
      </c>
      <c r="AY73" s="197" t="str">
        <f t="shared" si="91"/>
        <v/>
      </c>
      <c r="AZ73" s="196" t="str" cm="1">
        <f t="array" ref="AZ73">IF($B73="","",INDEX(SEAOptionScores_Trans,$B73+MATCH(AZ$7,Stages,0)-1,MATCH(AZ$6,SEACats,0))-100)</f>
        <v/>
      </c>
      <c r="BA73" s="196" t="str" cm="1">
        <f t="array" ref="BA73">IF($B73="","",INDEX(SEAOptionScores_Trans,$B73+MATCH(BA$7,Stages,0)-1,MATCH(AZ$6,SEACats,0))-100)</f>
        <v/>
      </c>
      <c r="BB73" s="197" t="str">
        <f t="shared" si="92"/>
        <v/>
      </c>
      <c r="BC73" s="243"/>
      <c r="BD73" s="250" t="str" cm="1">
        <f t="array" ref="BD73">INDEX(NegEffects_SEA,$A73,MATCH(BD$6,$D$6:$BB$6,0)+2)</f>
        <v/>
      </c>
      <c r="BE73" s="250" t="str" cm="1">
        <f t="array" ref="BE73">INDEX(NegEffects_SEA,$A73,MATCH(BE$6,$D$6:$BB$6,0)+2)</f>
        <v/>
      </c>
      <c r="BF73" s="250" t="str" cm="1">
        <f t="array" ref="BF73">INDEX(NegEffects_SEA,$A73,MATCH(BF$6,$D$6:$BB$6,0)+2)</f>
        <v/>
      </c>
      <c r="BG73" s="250" t="str" cm="1">
        <f t="array" ref="BG73">INDEX(NegEffects_SEA,$A73,MATCH(BG$6,$D$6:$BB$6,0)+2)</f>
        <v/>
      </c>
      <c r="BH73" s="250" t="str" cm="1">
        <f t="array" ref="BH73">INDEX(NegEffects_SEA,$A73,MATCH(BH$6,$D$6:$BB$6,0)+2)</f>
        <v/>
      </c>
      <c r="BI73" s="250" t="str" cm="1">
        <f t="array" ref="BI73">INDEX(NegEffects_SEA,$A73,MATCH(BI$6,$D$6:$BB$6,0)+2)</f>
        <v/>
      </c>
      <c r="BJ73" s="250" t="str" cm="1">
        <f t="array" ref="BJ73">INDEX(NegEffects_SEA,$A73,MATCH(BJ$6,$D$6:$BB$6,0)+2)</f>
        <v/>
      </c>
      <c r="BK73" s="250" t="str" cm="1">
        <f t="array" ref="BK73">INDEX(NegEffects_SEA,$A73,MATCH(BK$6,$D$6:$BB$6,0)+2)</f>
        <v/>
      </c>
      <c r="BL73" s="250" t="str" cm="1">
        <f t="array" ref="BL73">INDEX(NegEffects_SEA,$A73,MATCH(BL$6,$D$6:$BB$6,0)+2)</f>
        <v/>
      </c>
      <c r="BM73" s="250" t="str" cm="1">
        <f t="array" ref="BM73">INDEX(NegEffects_SEA,$A73,MATCH(BM$6,$D$6:$BB$6,0)+2)</f>
        <v/>
      </c>
      <c r="BN73" s="250" t="str" cm="1">
        <f t="array" ref="BN73">INDEX(NegEffects_SEA,$A73,MATCH(BN$6,$D$6:$BB$6,0)+2)</f>
        <v/>
      </c>
      <c r="BO73" s="250" t="str" cm="1">
        <f t="array" ref="BO73">INDEX(NegEffects_SEA,$A73,MATCH(BO$6,$D$6:$BB$6,0)+2)</f>
        <v/>
      </c>
      <c r="BP73" s="250" t="str" cm="1">
        <f t="array" ref="BP73">INDEX(NegEffects_SEA,$A73,MATCH(BP$6,$D$6:$BB$6,0)+2)</f>
        <v/>
      </c>
      <c r="BQ73" s="250" t="str" cm="1">
        <f t="array" ref="BQ73">INDEX(NegEffects_SEA,$A73,MATCH(BQ$6,$D$6:$BB$6,0)+2)</f>
        <v/>
      </c>
      <c r="BR73" s="250" t="str" cm="1">
        <f t="array" ref="BR73">INDEX(NegEffects_SEA,$A73,MATCH(BR$6,$D$6:$BB$6,0)+2)</f>
        <v/>
      </c>
      <c r="BS73" s="250" t="str" cm="1">
        <f t="array" ref="BS73">INDEX(NegEffects_SEA,$A73,MATCH(BS$6,$D$6:$BB$6,0)+2)</f>
        <v/>
      </c>
      <c r="BT73" s="250" t="str" cm="1">
        <f t="array" ref="BT73">INDEX(NegEffects_SEA,$A73,MATCH(BT$6,$D$6:$BB$6,0)+2)</f>
        <v/>
      </c>
      <c r="BU73" s="243"/>
      <c r="BV73" s="194" t="str">
        <f t="shared" si="74"/>
        <v/>
      </c>
      <c r="BW73" s="194" t="str">
        <f t="shared" si="74"/>
        <v/>
      </c>
      <c r="BX73" s="194" t="str">
        <f t="shared" si="74"/>
        <v/>
      </c>
      <c r="BY73" s="194" t="str">
        <f t="shared" si="74"/>
        <v/>
      </c>
      <c r="BZ73" s="243"/>
      <c r="CA73" s="196" t="str" cm="1">
        <f t="array" ref="CA73">IF($B73="","",INDEX(SEAOptionScores_Trans,$B73+MATCH(CA$7,Stages,0)-1,MATCH(CA$6,SEACats,0)))</f>
        <v/>
      </c>
      <c r="CB73" s="196" t="str" cm="1">
        <f t="array" ref="CB73">IF($B73="","",INDEX(SEAOptionScores_Trans,$B73+MATCH(CB$7,Stages,0)-1,MATCH(CA$6,SEACats,0)))</f>
        <v/>
      </c>
      <c r="CC73" s="197" t="str">
        <f t="shared" si="93"/>
        <v/>
      </c>
      <c r="CD73" s="196" t="str" cm="1">
        <f t="array" ref="CD73">IF($B73="","",INDEX(SEAOptionScores_Trans,$B73+MATCH(CD$7,Stages,0)-1,MATCH(CD$6,SEACats,0)))</f>
        <v/>
      </c>
      <c r="CE73" s="196" t="str" cm="1">
        <f t="array" ref="CE73">IF($B73="","",INDEX(SEAOptionScores_Trans,$B73+MATCH(CE$7,Stages,0)-1,MATCH(CD$6,SEACats,0)))</f>
        <v/>
      </c>
      <c r="CF73" s="197" t="str">
        <f t="shared" si="94"/>
        <v/>
      </c>
      <c r="CG73" s="196" t="str" cm="1">
        <f t="array" ref="CG73">IF($B73="","",INDEX(SEAOptionScores_Trans,$B73+MATCH(CG$7,Stages,0)-1,MATCH(CG$6,SEACats,0)))</f>
        <v/>
      </c>
      <c r="CH73" s="196" t="str" cm="1">
        <f t="array" ref="CH73">IF($B73="","",INDEX(SEAOptionScores_Trans,$B73+MATCH(CH$7,Stages,0)-1,MATCH(CG$6,SEACats,0)))</f>
        <v/>
      </c>
      <c r="CI73" s="197" t="str">
        <f t="shared" si="95"/>
        <v/>
      </c>
      <c r="CJ73" s="196" t="str" cm="1">
        <f t="array" ref="CJ73">IF($B73="","",INDEX(SEAOptionScores_Trans,$B73+MATCH(CJ$7,Stages,0)-1,MATCH(CJ$6,SEACats,0)))</f>
        <v/>
      </c>
      <c r="CK73" s="196" t="str" cm="1">
        <f t="array" ref="CK73">IF($B73="","",INDEX(SEAOptionScores_Trans,$B73+MATCH(CK$7,Stages,0)-1,MATCH(CJ$6,SEACats,0)))</f>
        <v/>
      </c>
      <c r="CL73" s="197" t="str">
        <f t="shared" si="96"/>
        <v/>
      </c>
      <c r="CM73" s="196" t="str" cm="1">
        <f t="array" ref="CM73">IF($B73="","",INDEX(SEAOptionScores_Trans,$B73+MATCH(CM$7,Stages,0)-1,MATCH(CM$6,SEACats,0)))</f>
        <v/>
      </c>
      <c r="CN73" s="196" t="str" cm="1">
        <f t="array" ref="CN73">IF($B73="","",INDEX(SEAOptionScores_Trans,$B73+MATCH(CN$7,Stages,0)-1,MATCH(CM$6,SEACats,0)))</f>
        <v/>
      </c>
      <c r="CO73" s="197" t="str">
        <f t="shared" si="97"/>
        <v/>
      </c>
      <c r="CP73" s="196" t="str" cm="1">
        <f t="array" ref="CP73">IF($B73="","",INDEX(SEAOptionScores_Trans,$B73+MATCH(CP$7,Stages,0)-1,MATCH(CP$6,SEACats,0)))</f>
        <v/>
      </c>
      <c r="CQ73" s="196" t="str" cm="1">
        <f t="array" ref="CQ73">IF($B73="","",INDEX(SEAOptionScores_Trans,$B73+MATCH(CQ$7,Stages,0)-1,MATCH(CP$6,SEACats,0)))</f>
        <v/>
      </c>
      <c r="CR73" s="197" t="str">
        <f t="shared" si="98"/>
        <v/>
      </c>
      <c r="CS73" s="196" t="str" cm="1">
        <f t="array" ref="CS73">IF($B73="","",INDEX(SEAOptionScores_Trans,$B73+MATCH(CS$7,Stages,0)-1,MATCH(CS$6,SEACats,0)))</f>
        <v/>
      </c>
      <c r="CT73" s="196" t="str" cm="1">
        <f t="array" ref="CT73">IF($B73="","",INDEX(SEAOptionScores_Trans,$B73+MATCH(CT$7,Stages,0)-1,MATCH(CS$6,SEACats,0)))</f>
        <v/>
      </c>
      <c r="CU73" s="197" t="str">
        <f t="shared" si="99"/>
        <v/>
      </c>
      <c r="CV73" s="196" t="str" cm="1">
        <f t="array" ref="CV73">IF($B73="","",INDEX(SEAOptionScores_Trans,$B73+MATCH(CV$7,Stages,0)-1,MATCH(CV$6,SEACats,0)))</f>
        <v/>
      </c>
      <c r="CW73" s="196" t="str" cm="1">
        <f t="array" ref="CW73">IF($B73="","",INDEX(SEAOptionScores_Trans,$B73+MATCH(CW$7,Stages,0)-1,MATCH(CV$6,SEACats,0)))</f>
        <v/>
      </c>
      <c r="CX73" s="197" t="str">
        <f t="shared" si="100"/>
        <v/>
      </c>
      <c r="CY73" s="196" t="str" cm="1">
        <f t="array" ref="CY73">IF($B73="","",INDEX(SEAOptionScores_Trans,$B73+MATCH(CY$7,Stages,0)-1,MATCH(CY$6,SEACats,0)))</f>
        <v/>
      </c>
      <c r="CZ73" s="196" t="str" cm="1">
        <f t="array" ref="CZ73">IF($B73="","",INDEX(SEAOptionScores_Trans,$B73+MATCH(CZ$7,Stages,0)-1,MATCH(CY$6,SEACats,0)))</f>
        <v/>
      </c>
      <c r="DA73" s="197" t="str">
        <f t="shared" si="101"/>
        <v/>
      </c>
      <c r="DB73" s="196" t="str" cm="1">
        <f t="array" ref="DB73">IF($B73="","",INDEX(SEAOptionScores_Trans,$B73+MATCH(DB$7,Stages,0)-1,MATCH(DB$6,SEACats,0)))</f>
        <v/>
      </c>
      <c r="DC73" s="196" t="str" cm="1">
        <f t="array" ref="DC73">IF($B73="","",INDEX(SEAOptionScores_Trans,$B73+MATCH(DC$7,Stages,0)-1,MATCH(DB$6,SEACats,0)))</f>
        <v/>
      </c>
      <c r="DD73" s="197" t="str">
        <f t="shared" si="102"/>
        <v/>
      </c>
      <c r="DE73" s="196" t="str" cm="1">
        <f t="array" ref="DE73">IF($B73="","",INDEX(SEAOptionScores_Trans,$B73+MATCH(DE$7,Stages,0)-1,MATCH(DE$6,SEACats,0)))</f>
        <v/>
      </c>
      <c r="DF73" s="196" t="str" cm="1">
        <f t="array" ref="DF73">IF($B73="","",INDEX(SEAOptionScores_Trans,$B73+MATCH(DF$7,Stages,0)-1,MATCH(DE$6,SEACats,0)))</f>
        <v/>
      </c>
      <c r="DG73" s="197" t="str">
        <f t="shared" si="103"/>
        <v/>
      </c>
      <c r="DH73" s="196" t="str" cm="1">
        <f t="array" ref="DH73">IF($B73="","",INDEX(SEAOptionScores_Trans,$B73+MATCH(DH$7,Stages,0)-1,MATCH(DH$6,SEACats,0)))</f>
        <v/>
      </c>
      <c r="DI73" s="196" t="str" cm="1">
        <f t="array" ref="DI73">IF($B73="","",INDEX(SEAOptionScores_Trans,$B73+MATCH(DI$7,Stages,0)-1,MATCH(DH$6,SEACats,0)))</f>
        <v/>
      </c>
      <c r="DJ73" s="197" t="str">
        <f t="shared" si="104"/>
        <v/>
      </c>
      <c r="DK73" s="196" t="str" cm="1">
        <f t="array" ref="DK73">IF($B73="","",INDEX(SEAOptionScores_Trans,$B73+MATCH(DK$7,Stages,0)-1,MATCH(DK$6,SEACats,0)))</f>
        <v/>
      </c>
      <c r="DL73" s="196" t="str" cm="1">
        <f t="array" ref="DL73">IF($B73="","",INDEX(SEAOptionScores_Trans,$B73+MATCH(DL$7,Stages,0)-1,MATCH(DK$6,SEACats,0)))</f>
        <v/>
      </c>
      <c r="DM73" s="197" t="str">
        <f t="shared" si="105"/>
        <v/>
      </c>
      <c r="DN73" s="196" t="str" cm="1">
        <f t="array" ref="DN73">IF($B73="","",INDEX(SEAOptionScores_Trans,$B73+MATCH(DN$7,Stages,0)-1,MATCH(DN$6,SEACats,0)))</f>
        <v/>
      </c>
      <c r="DO73" s="196" t="str" cm="1">
        <f t="array" ref="DO73">IF($B73="","",INDEX(SEAOptionScores_Trans,$B73+MATCH(DO$7,Stages,0)-1,MATCH(DN$6,SEACats,0)))</f>
        <v/>
      </c>
      <c r="DP73" s="197" t="str">
        <f t="shared" si="106"/>
        <v/>
      </c>
      <c r="DQ73" s="196" t="str" cm="1">
        <f t="array" ref="DQ73">IF($B73="","",INDEX(SEAOptionScores_Trans,$B73+MATCH(DQ$7,Stages,0)-1,MATCH(DQ$6,SEACats,0)))</f>
        <v/>
      </c>
      <c r="DR73" s="196" t="str" cm="1">
        <f t="array" ref="DR73">IF($B73="","",INDEX(SEAOptionScores_Trans,$B73+MATCH(DR$7,Stages,0)-1,MATCH(DQ$6,SEACats,0)))</f>
        <v/>
      </c>
      <c r="DS73" s="197" t="str">
        <f t="shared" si="107"/>
        <v/>
      </c>
      <c r="DT73" s="196" t="str" cm="1">
        <f t="array" ref="DT73">IF($B73="","",INDEX(SEAOptionScores_Trans,$B73+MATCH(DT$7,Stages,0)-1,MATCH(DT$6,SEACats,0)))</f>
        <v/>
      </c>
      <c r="DU73" s="196" t="str" cm="1">
        <f t="array" ref="DU73">IF($B73="","",INDEX(SEAOptionScores_Trans,$B73+MATCH(DU$7,Stages,0)-1,MATCH(DT$6,SEACats,0)))</f>
        <v/>
      </c>
      <c r="DV73" s="197" t="str">
        <f t="shared" si="108"/>
        <v/>
      </c>
      <c r="DW73" s="196" t="str" cm="1">
        <f t="array" ref="DW73">IF($B73="","",INDEX(SEAOptionScores_Trans,$B73+MATCH(DW$7,Stages,0)-1,MATCH(DW$6,SEACats,0)))</f>
        <v/>
      </c>
      <c r="DX73" s="196" t="str" cm="1">
        <f t="array" ref="DX73">IF($B73="","",INDEX(SEAOptionScores_Trans,$B73+MATCH(DX$7,Stages,0)-1,MATCH(DW$6,SEACats,0)))</f>
        <v/>
      </c>
      <c r="DY73" s="197" t="str">
        <f t="shared" si="109"/>
        <v/>
      </c>
      <c r="DZ73" s="243"/>
      <c r="EA73" s="250" t="str" cm="1">
        <f t="array" ref="EA73">INDEX(PosEffects_SEA,$A73,MATCH(EA$6,$D$6:$BB$6,0)+2)</f>
        <v/>
      </c>
      <c r="EB73" s="250" t="str" cm="1">
        <f t="array" ref="EB73">INDEX(PosEffects_SEA,$A73,MATCH(EB$6,$D$6:$BB$6,0)+2)</f>
        <v/>
      </c>
      <c r="EC73" s="250" t="str" cm="1">
        <f t="array" ref="EC73">INDEX(PosEffects_SEA,$A73,MATCH(EC$6,$D$6:$BB$6,0)+2)</f>
        <v/>
      </c>
      <c r="ED73" s="250" t="str" cm="1">
        <f t="array" ref="ED73">INDEX(PosEffects_SEA,$A73,MATCH(ED$6,$D$6:$BB$6,0)+2)</f>
        <v/>
      </c>
      <c r="EE73" s="250" t="str" cm="1">
        <f t="array" ref="EE73">INDEX(PosEffects_SEA,$A73,MATCH(EE$6,$D$6:$BB$6,0)+2)</f>
        <v/>
      </c>
      <c r="EF73" s="250" t="str" cm="1">
        <f t="array" ref="EF73">INDEX(PosEffects_SEA,$A73,MATCH(EF$6,$D$6:$BB$6,0)+2)</f>
        <v/>
      </c>
      <c r="EG73" s="250" t="str" cm="1">
        <f t="array" ref="EG73">INDEX(PosEffects_SEA,$A73,MATCH(EG$6,$D$6:$BB$6,0)+2)</f>
        <v/>
      </c>
      <c r="EH73" s="250" t="str" cm="1">
        <f t="array" ref="EH73">INDEX(PosEffects_SEA,$A73,MATCH(EH$6,$D$6:$BB$6,0)+2)</f>
        <v/>
      </c>
      <c r="EI73" s="250" t="str" cm="1">
        <f t="array" ref="EI73">INDEX(PosEffects_SEA,$A73,MATCH(EI$6,$D$6:$BB$6,0)+2)</f>
        <v/>
      </c>
      <c r="EJ73" s="250" t="str" cm="1">
        <f t="array" ref="EJ73">INDEX(PosEffects_SEA,$A73,MATCH(EJ$6,$D$6:$BB$6,0)+2)</f>
        <v/>
      </c>
      <c r="EK73" s="250" t="str" cm="1">
        <f t="array" ref="EK73">INDEX(PosEffects_SEA,$A73,MATCH(EK$6,$D$6:$BB$6,0)+2)</f>
        <v/>
      </c>
      <c r="EL73" s="250" t="str" cm="1">
        <f t="array" ref="EL73">INDEX(PosEffects_SEA,$A73,MATCH(EL$6,$D$6:$BB$6,0)+2)</f>
        <v/>
      </c>
      <c r="EM73" s="250" t="str" cm="1">
        <f t="array" ref="EM73">INDEX(PosEffects_SEA,$A73,MATCH(EM$6,$D$6:$BB$6,0)+2)</f>
        <v/>
      </c>
      <c r="EN73" s="250" t="str" cm="1">
        <f t="array" ref="EN73">INDEX(PosEffects_SEA,$A73,MATCH(EN$6,$D$6:$BB$6,0)+2)</f>
        <v/>
      </c>
      <c r="EO73" s="250" t="str" cm="1">
        <f t="array" ref="EO73">INDEX(PosEffects_SEA,$A73,MATCH(EO$6,$D$6:$BB$6,0)+2)</f>
        <v/>
      </c>
      <c r="EP73" s="250" t="str" cm="1">
        <f t="array" ref="EP73">INDEX(PosEffects_SEA,$A73,MATCH(EP$6,$D$6:$BB$6,0)+2)</f>
        <v/>
      </c>
      <c r="EQ73" s="250" t="str" cm="1">
        <f t="array" ref="EQ73">INDEX(PosEffects_SEA,$A73,MATCH(EQ$6,$D$6:$BB$6,0)+2)</f>
        <v/>
      </c>
      <c r="ER73" s="243"/>
      <c r="ES73" s="194" t="str">
        <f t="shared" si="75"/>
        <v/>
      </c>
      <c r="ET73" s="194" t="str">
        <f t="shared" si="75"/>
        <v/>
      </c>
      <c r="EU73" s="194" t="str">
        <f t="shared" si="75"/>
        <v/>
      </c>
      <c r="EV73" s="194" t="str">
        <f t="shared" si="75"/>
        <v/>
      </c>
    </row>
    <row r="74" spans="1:152" x14ac:dyDescent="0.25">
      <c r="A74" s="242">
        <v>67</v>
      </c>
      <c r="B74" s="271" t="str" cm="1">
        <f t="array" ref="B74">IF(A74&gt;NOptions_SEA,"",4*(A74-1)+1)</f>
        <v/>
      </c>
      <c r="C74" s="249" t="str" cm="1">
        <f t="array" ref="C74">IF($B74="","",INDEX(Options_SEA,$B74))</f>
        <v/>
      </c>
      <c r="D74" s="196" t="str" cm="1">
        <f t="array" ref="D74">IF($B74="","",INDEX(SEAOptionScores_Trans,$B74+MATCH(D$7,Stages,0)-1,MATCH(D$6,SEACats,0))-100)</f>
        <v/>
      </c>
      <c r="E74" s="196" t="str" cm="1">
        <f t="array" ref="E74">IF($B74="","",INDEX(SEAOptionScores_Trans,$B74+MATCH(E$7,Stages,0)-1,MATCH(D$6,SEACats,0))-100)</f>
        <v/>
      </c>
      <c r="F74" s="197" t="str">
        <f t="shared" si="76"/>
        <v/>
      </c>
      <c r="G74" s="196" t="str" cm="1">
        <f t="array" ref="G74">IF($B74="","",INDEX(SEAOptionScores_Trans,$B74+MATCH(G$7,Stages,0)-1,MATCH(G$6,SEACats,0))-100)</f>
        <v/>
      </c>
      <c r="H74" s="196" t="str" cm="1">
        <f t="array" ref="H74">IF($B74="","",INDEX(SEAOptionScores_Trans,$B74+MATCH(H$7,Stages,0)-1,MATCH(G$6,SEACats,0))-100)</f>
        <v/>
      </c>
      <c r="I74" s="197" t="str">
        <f t="shared" si="77"/>
        <v/>
      </c>
      <c r="J74" s="196" t="str" cm="1">
        <f t="array" ref="J74">IF($B74="","",INDEX(SEAOptionScores_Trans,$B74+MATCH(J$7,Stages,0)-1,MATCH(J$6,SEACats,0))-100)</f>
        <v/>
      </c>
      <c r="K74" s="196" t="str" cm="1">
        <f t="array" ref="K74">IF($B74="","",INDEX(SEAOptionScores_Trans,$B74+MATCH(K$7,Stages,0)-1,MATCH(J$6,SEACats,0))-100)</f>
        <v/>
      </c>
      <c r="L74" s="197" t="str">
        <f t="shared" si="78"/>
        <v/>
      </c>
      <c r="M74" s="196" t="str" cm="1">
        <f t="array" ref="M74">IF($B74="","",INDEX(SEAOptionScores_Trans,$B74+MATCH(M$7,Stages,0)-1,MATCH(M$6,SEACats,0))-100)</f>
        <v/>
      </c>
      <c r="N74" s="196" t="str" cm="1">
        <f t="array" ref="N74">IF($B74="","",INDEX(SEAOptionScores_Trans,$B74+MATCH(N$7,Stages,0)-1,MATCH(M$6,SEACats,0))-100)</f>
        <v/>
      </c>
      <c r="O74" s="197" t="str">
        <f t="shared" si="79"/>
        <v/>
      </c>
      <c r="P74" s="196" t="str" cm="1">
        <f t="array" ref="P74">IF($B74="","",INDEX(SEAOptionScores_Trans,$B74+MATCH(P$7,Stages,0)-1,MATCH(P$6,SEACats,0))-100)</f>
        <v/>
      </c>
      <c r="Q74" s="196" t="str" cm="1">
        <f t="array" ref="Q74">IF($B74="","",INDEX(SEAOptionScores_Trans,$B74+MATCH(Q$7,Stages,0)-1,MATCH(P$6,SEACats,0))-100)</f>
        <v/>
      </c>
      <c r="R74" s="197" t="str">
        <f t="shared" si="80"/>
        <v/>
      </c>
      <c r="S74" s="196" t="str" cm="1">
        <f t="array" ref="S74">IF($B74="","",INDEX(SEAOptionScores_Trans,$B74+MATCH(S$7,Stages,0)-1,MATCH(S$6,SEACats,0))-100)</f>
        <v/>
      </c>
      <c r="T74" s="196" t="str" cm="1">
        <f t="array" ref="T74">IF($B74="","",INDEX(SEAOptionScores_Trans,$B74+MATCH(T$7,Stages,0)-1,MATCH(S$6,SEACats,0))-100)</f>
        <v/>
      </c>
      <c r="U74" s="197" t="str">
        <f t="shared" si="81"/>
        <v/>
      </c>
      <c r="V74" s="196" t="str" cm="1">
        <f t="array" ref="V74">IF($B74="","",INDEX(SEAOptionScores_Trans,$B74+MATCH(V$7,Stages,0)-1,MATCH(V$6,SEACats,0))-100)</f>
        <v/>
      </c>
      <c r="W74" s="196" t="str" cm="1">
        <f t="array" ref="W74">IF($B74="","",INDEX(SEAOptionScores_Trans,$B74+MATCH(W$7,Stages,0)-1,MATCH(V$6,SEACats,0))-100)</f>
        <v/>
      </c>
      <c r="X74" s="197" t="str">
        <f t="shared" si="82"/>
        <v/>
      </c>
      <c r="Y74" s="196" t="str" cm="1">
        <f t="array" ref="Y74">IF($B74="","",INDEX(SEAOptionScores_Trans,$B74+MATCH(Y$7,Stages,0)-1,MATCH(Y$6,SEACats,0))-100)</f>
        <v/>
      </c>
      <c r="Z74" s="196" t="str" cm="1">
        <f t="array" ref="Z74">IF($B74="","",INDEX(SEAOptionScores_Trans,$B74+MATCH(Z$7,Stages,0)-1,MATCH(Y$6,SEACats,0))-100)</f>
        <v/>
      </c>
      <c r="AA74" s="197" t="str">
        <f t="shared" si="83"/>
        <v/>
      </c>
      <c r="AB74" s="196" t="str" cm="1">
        <f t="array" ref="AB74">IF($B74="","",INDEX(SEAOptionScores_Trans,$B74+MATCH(AB$7,Stages,0)-1,MATCH(AB$6,SEACats,0))-100)</f>
        <v/>
      </c>
      <c r="AC74" s="196" t="str" cm="1">
        <f t="array" ref="AC74">IF($B74="","",INDEX(SEAOptionScores_Trans,$B74+MATCH(AC$7,Stages,0)-1,MATCH(AB$6,SEACats,0))-100)</f>
        <v/>
      </c>
      <c r="AD74" s="197" t="str">
        <f t="shared" si="84"/>
        <v/>
      </c>
      <c r="AE74" s="196" t="str" cm="1">
        <f t="array" ref="AE74">IF($B74="","",INDEX(SEAOptionScores_Trans,$B74+MATCH(AE$7,Stages,0)-1,MATCH(AE$6,SEACats,0))-100)</f>
        <v/>
      </c>
      <c r="AF74" s="196" t="str" cm="1">
        <f t="array" ref="AF74">IF($B74="","",INDEX(SEAOptionScores_Trans,$B74+MATCH(AF$7,Stages,0)-1,MATCH(AE$6,SEACats,0))-100)</f>
        <v/>
      </c>
      <c r="AG74" s="197" t="str">
        <f t="shared" si="85"/>
        <v/>
      </c>
      <c r="AH74" s="196" t="str" cm="1">
        <f t="array" ref="AH74">IF($B74="","",INDEX(SEAOptionScores_Trans,$B74+MATCH(AH$7,Stages,0)-1,MATCH(AH$6,SEACats,0))-100)</f>
        <v/>
      </c>
      <c r="AI74" s="196" t="str" cm="1">
        <f t="array" ref="AI74">IF($B74="","",INDEX(SEAOptionScores_Trans,$B74+MATCH(AI$7,Stages,0)-1,MATCH(AH$6,SEACats,0))-100)</f>
        <v/>
      </c>
      <c r="AJ74" s="197" t="str">
        <f t="shared" si="86"/>
        <v/>
      </c>
      <c r="AK74" s="196" t="str" cm="1">
        <f t="array" ref="AK74">IF($B74="","",INDEX(SEAOptionScores_Trans,$B74+MATCH(AK$7,Stages,0)-1,MATCH(AK$6,SEACats,0))-100)</f>
        <v/>
      </c>
      <c r="AL74" s="196" t="str" cm="1">
        <f t="array" ref="AL74">IF($B74="","",INDEX(SEAOptionScores_Trans,$B74+MATCH(AL$7,Stages,0)-1,MATCH(AK$6,SEACats,0))-100)</f>
        <v/>
      </c>
      <c r="AM74" s="197" t="str">
        <f t="shared" si="87"/>
        <v/>
      </c>
      <c r="AN74" s="196" t="str" cm="1">
        <f t="array" ref="AN74">IF($B74="","",INDEX(SEAOptionScores_Trans,$B74+MATCH(AN$7,Stages,0)-1,MATCH(AN$6,SEACats,0))-100)</f>
        <v/>
      </c>
      <c r="AO74" s="196" t="str" cm="1">
        <f t="array" ref="AO74">IF($B74="","",INDEX(SEAOptionScores_Trans,$B74+MATCH(AO$7,Stages,0)-1,MATCH(AN$6,SEACats,0))-100)</f>
        <v/>
      </c>
      <c r="AP74" s="197" t="str">
        <f t="shared" si="88"/>
        <v/>
      </c>
      <c r="AQ74" s="196" t="str" cm="1">
        <f t="array" ref="AQ74">IF($B74="","",INDEX(SEAOptionScores_Trans,$B74+MATCH(AQ$7,Stages,0)-1,MATCH(AQ$6,SEACats,0))-100)</f>
        <v/>
      </c>
      <c r="AR74" s="196" t="str" cm="1">
        <f t="array" ref="AR74">IF($B74="","",INDEX(SEAOptionScores_Trans,$B74+MATCH(AR$7,Stages,0)-1,MATCH(AQ$6,SEACats,0))-100)</f>
        <v/>
      </c>
      <c r="AS74" s="197" t="str">
        <f t="shared" si="89"/>
        <v/>
      </c>
      <c r="AT74" s="196" t="str" cm="1">
        <f t="array" ref="AT74">IF($B74="","",INDEX(SEAOptionScores_Trans,$B74+MATCH(AT$7,Stages,0)-1,MATCH(AT$6,SEACats,0))-100)</f>
        <v/>
      </c>
      <c r="AU74" s="196" t="str" cm="1">
        <f t="array" ref="AU74">IF($B74="","",INDEX(SEAOptionScores_Trans,$B74+MATCH(AU$7,Stages,0)-1,MATCH(AT$6,SEACats,0))-100)</f>
        <v/>
      </c>
      <c r="AV74" s="197" t="str">
        <f t="shared" si="90"/>
        <v/>
      </c>
      <c r="AW74" s="196" t="str" cm="1">
        <f t="array" ref="AW74">IF($B74="","",INDEX(SEAOptionScores_Trans,$B74+MATCH(AW$7,Stages,0)-1,MATCH(AW$6,SEACats,0))-100)</f>
        <v/>
      </c>
      <c r="AX74" s="196" t="str" cm="1">
        <f t="array" ref="AX74">IF($B74="","",INDEX(SEAOptionScores_Trans,$B74+MATCH(AX$7,Stages,0)-1,MATCH(AW$6,SEACats,0))-100)</f>
        <v/>
      </c>
      <c r="AY74" s="197" t="str">
        <f t="shared" si="91"/>
        <v/>
      </c>
      <c r="AZ74" s="196" t="str" cm="1">
        <f t="array" ref="AZ74">IF($B74="","",INDEX(SEAOptionScores_Trans,$B74+MATCH(AZ$7,Stages,0)-1,MATCH(AZ$6,SEACats,0))-100)</f>
        <v/>
      </c>
      <c r="BA74" s="196" t="str" cm="1">
        <f t="array" ref="BA74">IF($B74="","",INDEX(SEAOptionScores_Trans,$B74+MATCH(BA$7,Stages,0)-1,MATCH(AZ$6,SEACats,0))-100)</f>
        <v/>
      </c>
      <c r="BB74" s="197" t="str">
        <f t="shared" si="92"/>
        <v/>
      </c>
      <c r="BC74" s="243"/>
      <c r="BD74" s="250" t="str" cm="1">
        <f t="array" ref="BD74">INDEX(NegEffects_SEA,$A74,MATCH(BD$6,$D$6:$BB$6,0)+2)</f>
        <v/>
      </c>
      <c r="BE74" s="250" t="str" cm="1">
        <f t="array" ref="BE74">INDEX(NegEffects_SEA,$A74,MATCH(BE$6,$D$6:$BB$6,0)+2)</f>
        <v/>
      </c>
      <c r="BF74" s="250" t="str" cm="1">
        <f t="array" ref="BF74">INDEX(NegEffects_SEA,$A74,MATCH(BF$6,$D$6:$BB$6,0)+2)</f>
        <v/>
      </c>
      <c r="BG74" s="250" t="str" cm="1">
        <f t="array" ref="BG74">INDEX(NegEffects_SEA,$A74,MATCH(BG$6,$D$6:$BB$6,0)+2)</f>
        <v/>
      </c>
      <c r="BH74" s="250" t="str" cm="1">
        <f t="array" ref="BH74">INDEX(NegEffects_SEA,$A74,MATCH(BH$6,$D$6:$BB$6,0)+2)</f>
        <v/>
      </c>
      <c r="BI74" s="250" t="str" cm="1">
        <f t="array" ref="BI74">INDEX(NegEffects_SEA,$A74,MATCH(BI$6,$D$6:$BB$6,0)+2)</f>
        <v/>
      </c>
      <c r="BJ74" s="250" t="str" cm="1">
        <f t="array" ref="BJ74">INDEX(NegEffects_SEA,$A74,MATCH(BJ$6,$D$6:$BB$6,0)+2)</f>
        <v/>
      </c>
      <c r="BK74" s="250" t="str" cm="1">
        <f t="array" ref="BK74">INDEX(NegEffects_SEA,$A74,MATCH(BK$6,$D$6:$BB$6,0)+2)</f>
        <v/>
      </c>
      <c r="BL74" s="250" t="str" cm="1">
        <f t="array" ref="BL74">INDEX(NegEffects_SEA,$A74,MATCH(BL$6,$D$6:$BB$6,0)+2)</f>
        <v/>
      </c>
      <c r="BM74" s="250" t="str" cm="1">
        <f t="array" ref="BM74">INDEX(NegEffects_SEA,$A74,MATCH(BM$6,$D$6:$BB$6,0)+2)</f>
        <v/>
      </c>
      <c r="BN74" s="250" t="str" cm="1">
        <f t="array" ref="BN74">INDEX(NegEffects_SEA,$A74,MATCH(BN$6,$D$6:$BB$6,0)+2)</f>
        <v/>
      </c>
      <c r="BO74" s="250" t="str" cm="1">
        <f t="array" ref="BO74">INDEX(NegEffects_SEA,$A74,MATCH(BO$6,$D$6:$BB$6,0)+2)</f>
        <v/>
      </c>
      <c r="BP74" s="250" t="str" cm="1">
        <f t="array" ref="BP74">INDEX(NegEffects_SEA,$A74,MATCH(BP$6,$D$6:$BB$6,0)+2)</f>
        <v/>
      </c>
      <c r="BQ74" s="250" t="str" cm="1">
        <f t="array" ref="BQ74">INDEX(NegEffects_SEA,$A74,MATCH(BQ$6,$D$6:$BB$6,0)+2)</f>
        <v/>
      </c>
      <c r="BR74" s="250" t="str" cm="1">
        <f t="array" ref="BR74">INDEX(NegEffects_SEA,$A74,MATCH(BR$6,$D$6:$BB$6,0)+2)</f>
        <v/>
      </c>
      <c r="BS74" s="250" t="str" cm="1">
        <f t="array" ref="BS74">INDEX(NegEffects_SEA,$A74,MATCH(BS$6,$D$6:$BB$6,0)+2)</f>
        <v/>
      </c>
      <c r="BT74" s="250" t="str" cm="1">
        <f t="array" ref="BT74">INDEX(NegEffects_SEA,$A74,MATCH(BT$6,$D$6:$BB$6,0)+2)</f>
        <v/>
      </c>
      <c r="BU74" s="243"/>
      <c r="BV74" s="194" t="str">
        <f t="shared" si="74"/>
        <v/>
      </c>
      <c r="BW74" s="194" t="str">
        <f t="shared" si="74"/>
        <v/>
      </c>
      <c r="BX74" s="194" t="str">
        <f t="shared" si="74"/>
        <v/>
      </c>
      <c r="BY74" s="194" t="str">
        <f t="shared" si="74"/>
        <v/>
      </c>
      <c r="BZ74" s="243"/>
      <c r="CA74" s="196" t="str" cm="1">
        <f t="array" ref="CA74">IF($B74="","",INDEX(SEAOptionScores_Trans,$B74+MATCH(CA$7,Stages,0)-1,MATCH(CA$6,SEACats,0)))</f>
        <v/>
      </c>
      <c r="CB74" s="196" t="str" cm="1">
        <f t="array" ref="CB74">IF($B74="","",INDEX(SEAOptionScores_Trans,$B74+MATCH(CB$7,Stages,0)-1,MATCH(CA$6,SEACats,0)))</f>
        <v/>
      </c>
      <c r="CC74" s="197" t="str">
        <f t="shared" si="93"/>
        <v/>
      </c>
      <c r="CD74" s="196" t="str" cm="1">
        <f t="array" ref="CD74">IF($B74="","",INDEX(SEAOptionScores_Trans,$B74+MATCH(CD$7,Stages,0)-1,MATCH(CD$6,SEACats,0)))</f>
        <v/>
      </c>
      <c r="CE74" s="196" t="str" cm="1">
        <f t="array" ref="CE74">IF($B74="","",INDEX(SEAOptionScores_Trans,$B74+MATCH(CE$7,Stages,0)-1,MATCH(CD$6,SEACats,0)))</f>
        <v/>
      </c>
      <c r="CF74" s="197" t="str">
        <f t="shared" si="94"/>
        <v/>
      </c>
      <c r="CG74" s="196" t="str" cm="1">
        <f t="array" ref="CG74">IF($B74="","",INDEX(SEAOptionScores_Trans,$B74+MATCH(CG$7,Stages,0)-1,MATCH(CG$6,SEACats,0)))</f>
        <v/>
      </c>
      <c r="CH74" s="196" t="str" cm="1">
        <f t="array" ref="CH74">IF($B74="","",INDEX(SEAOptionScores_Trans,$B74+MATCH(CH$7,Stages,0)-1,MATCH(CG$6,SEACats,0)))</f>
        <v/>
      </c>
      <c r="CI74" s="197" t="str">
        <f t="shared" si="95"/>
        <v/>
      </c>
      <c r="CJ74" s="196" t="str" cm="1">
        <f t="array" ref="CJ74">IF($B74="","",INDEX(SEAOptionScores_Trans,$B74+MATCH(CJ$7,Stages,0)-1,MATCH(CJ$6,SEACats,0)))</f>
        <v/>
      </c>
      <c r="CK74" s="196" t="str" cm="1">
        <f t="array" ref="CK74">IF($B74="","",INDEX(SEAOptionScores_Trans,$B74+MATCH(CK$7,Stages,0)-1,MATCH(CJ$6,SEACats,0)))</f>
        <v/>
      </c>
      <c r="CL74" s="197" t="str">
        <f t="shared" si="96"/>
        <v/>
      </c>
      <c r="CM74" s="196" t="str" cm="1">
        <f t="array" ref="CM74">IF($B74="","",INDEX(SEAOptionScores_Trans,$B74+MATCH(CM$7,Stages,0)-1,MATCH(CM$6,SEACats,0)))</f>
        <v/>
      </c>
      <c r="CN74" s="196" t="str" cm="1">
        <f t="array" ref="CN74">IF($B74="","",INDEX(SEAOptionScores_Trans,$B74+MATCH(CN$7,Stages,0)-1,MATCH(CM$6,SEACats,0)))</f>
        <v/>
      </c>
      <c r="CO74" s="197" t="str">
        <f t="shared" si="97"/>
        <v/>
      </c>
      <c r="CP74" s="196" t="str" cm="1">
        <f t="array" ref="CP74">IF($B74="","",INDEX(SEAOptionScores_Trans,$B74+MATCH(CP$7,Stages,0)-1,MATCH(CP$6,SEACats,0)))</f>
        <v/>
      </c>
      <c r="CQ74" s="196" t="str" cm="1">
        <f t="array" ref="CQ74">IF($B74="","",INDEX(SEAOptionScores_Trans,$B74+MATCH(CQ$7,Stages,0)-1,MATCH(CP$6,SEACats,0)))</f>
        <v/>
      </c>
      <c r="CR74" s="197" t="str">
        <f t="shared" si="98"/>
        <v/>
      </c>
      <c r="CS74" s="196" t="str" cm="1">
        <f t="array" ref="CS74">IF($B74="","",INDEX(SEAOptionScores_Trans,$B74+MATCH(CS$7,Stages,0)-1,MATCH(CS$6,SEACats,0)))</f>
        <v/>
      </c>
      <c r="CT74" s="196" t="str" cm="1">
        <f t="array" ref="CT74">IF($B74="","",INDEX(SEAOptionScores_Trans,$B74+MATCH(CT$7,Stages,0)-1,MATCH(CS$6,SEACats,0)))</f>
        <v/>
      </c>
      <c r="CU74" s="197" t="str">
        <f t="shared" si="99"/>
        <v/>
      </c>
      <c r="CV74" s="196" t="str" cm="1">
        <f t="array" ref="CV74">IF($B74="","",INDEX(SEAOptionScores_Trans,$B74+MATCH(CV$7,Stages,0)-1,MATCH(CV$6,SEACats,0)))</f>
        <v/>
      </c>
      <c r="CW74" s="196" t="str" cm="1">
        <f t="array" ref="CW74">IF($B74="","",INDEX(SEAOptionScores_Trans,$B74+MATCH(CW$7,Stages,0)-1,MATCH(CV$6,SEACats,0)))</f>
        <v/>
      </c>
      <c r="CX74" s="197" t="str">
        <f t="shared" si="100"/>
        <v/>
      </c>
      <c r="CY74" s="196" t="str" cm="1">
        <f t="array" ref="CY74">IF($B74="","",INDEX(SEAOptionScores_Trans,$B74+MATCH(CY$7,Stages,0)-1,MATCH(CY$6,SEACats,0)))</f>
        <v/>
      </c>
      <c r="CZ74" s="196" t="str" cm="1">
        <f t="array" ref="CZ74">IF($B74="","",INDEX(SEAOptionScores_Trans,$B74+MATCH(CZ$7,Stages,0)-1,MATCH(CY$6,SEACats,0)))</f>
        <v/>
      </c>
      <c r="DA74" s="197" t="str">
        <f t="shared" si="101"/>
        <v/>
      </c>
      <c r="DB74" s="196" t="str" cm="1">
        <f t="array" ref="DB74">IF($B74="","",INDEX(SEAOptionScores_Trans,$B74+MATCH(DB$7,Stages,0)-1,MATCH(DB$6,SEACats,0)))</f>
        <v/>
      </c>
      <c r="DC74" s="196" t="str" cm="1">
        <f t="array" ref="DC74">IF($B74="","",INDEX(SEAOptionScores_Trans,$B74+MATCH(DC$7,Stages,0)-1,MATCH(DB$6,SEACats,0)))</f>
        <v/>
      </c>
      <c r="DD74" s="197" t="str">
        <f t="shared" si="102"/>
        <v/>
      </c>
      <c r="DE74" s="196" t="str" cm="1">
        <f t="array" ref="DE74">IF($B74="","",INDEX(SEAOptionScores_Trans,$B74+MATCH(DE$7,Stages,0)-1,MATCH(DE$6,SEACats,0)))</f>
        <v/>
      </c>
      <c r="DF74" s="196" t="str" cm="1">
        <f t="array" ref="DF74">IF($B74="","",INDEX(SEAOptionScores_Trans,$B74+MATCH(DF$7,Stages,0)-1,MATCH(DE$6,SEACats,0)))</f>
        <v/>
      </c>
      <c r="DG74" s="197" t="str">
        <f t="shared" si="103"/>
        <v/>
      </c>
      <c r="DH74" s="196" t="str" cm="1">
        <f t="array" ref="DH74">IF($B74="","",INDEX(SEAOptionScores_Trans,$B74+MATCH(DH$7,Stages,0)-1,MATCH(DH$6,SEACats,0)))</f>
        <v/>
      </c>
      <c r="DI74" s="196" t="str" cm="1">
        <f t="array" ref="DI74">IF($B74="","",INDEX(SEAOptionScores_Trans,$B74+MATCH(DI$7,Stages,0)-1,MATCH(DH$6,SEACats,0)))</f>
        <v/>
      </c>
      <c r="DJ74" s="197" t="str">
        <f t="shared" si="104"/>
        <v/>
      </c>
      <c r="DK74" s="196" t="str" cm="1">
        <f t="array" ref="DK74">IF($B74="","",INDEX(SEAOptionScores_Trans,$B74+MATCH(DK$7,Stages,0)-1,MATCH(DK$6,SEACats,0)))</f>
        <v/>
      </c>
      <c r="DL74" s="196" t="str" cm="1">
        <f t="array" ref="DL74">IF($B74="","",INDEX(SEAOptionScores_Trans,$B74+MATCH(DL$7,Stages,0)-1,MATCH(DK$6,SEACats,0)))</f>
        <v/>
      </c>
      <c r="DM74" s="197" t="str">
        <f t="shared" si="105"/>
        <v/>
      </c>
      <c r="DN74" s="196" t="str" cm="1">
        <f t="array" ref="DN74">IF($B74="","",INDEX(SEAOptionScores_Trans,$B74+MATCH(DN$7,Stages,0)-1,MATCH(DN$6,SEACats,0)))</f>
        <v/>
      </c>
      <c r="DO74" s="196" t="str" cm="1">
        <f t="array" ref="DO74">IF($B74="","",INDEX(SEAOptionScores_Trans,$B74+MATCH(DO$7,Stages,0)-1,MATCH(DN$6,SEACats,0)))</f>
        <v/>
      </c>
      <c r="DP74" s="197" t="str">
        <f t="shared" si="106"/>
        <v/>
      </c>
      <c r="DQ74" s="196" t="str" cm="1">
        <f t="array" ref="DQ74">IF($B74="","",INDEX(SEAOptionScores_Trans,$B74+MATCH(DQ$7,Stages,0)-1,MATCH(DQ$6,SEACats,0)))</f>
        <v/>
      </c>
      <c r="DR74" s="196" t="str" cm="1">
        <f t="array" ref="DR74">IF($B74="","",INDEX(SEAOptionScores_Trans,$B74+MATCH(DR$7,Stages,0)-1,MATCH(DQ$6,SEACats,0)))</f>
        <v/>
      </c>
      <c r="DS74" s="197" t="str">
        <f t="shared" si="107"/>
        <v/>
      </c>
      <c r="DT74" s="196" t="str" cm="1">
        <f t="array" ref="DT74">IF($B74="","",INDEX(SEAOptionScores_Trans,$B74+MATCH(DT$7,Stages,0)-1,MATCH(DT$6,SEACats,0)))</f>
        <v/>
      </c>
      <c r="DU74" s="196" t="str" cm="1">
        <f t="array" ref="DU74">IF($B74="","",INDEX(SEAOptionScores_Trans,$B74+MATCH(DU$7,Stages,0)-1,MATCH(DT$6,SEACats,0)))</f>
        <v/>
      </c>
      <c r="DV74" s="197" t="str">
        <f t="shared" si="108"/>
        <v/>
      </c>
      <c r="DW74" s="196" t="str" cm="1">
        <f t="array" ref="DW74">IF($B74="","",INDEX(SEAOptionScores_Trans,$B74+MATCH(DW$7,Stages,0)-1,MATCH(DW$6,SEACats,0)))</f>
        <v/>
      </c>
      <c r="DX74" s="196" t="str" cm="1">
        <f t="array" ref="DX74">IF($B74="","",INDEX(SEAOptionScores_Trans,$B74+MATCH(DX$7,Stages,0)-1,MATCH(DW$6,SEACats,0)))</f>
        <v/>
      </c>
      <c r="DY74" s="197" t="str">
        <f t="shared" si="109"/>
        <v/>
      </c>
      <c r="DZ74" s="243"/>
      <c r="EA74" s="250" t="str" cm="1">
        <f t="array" ref="EA74">INDEX(PosEffects_SEA,$A74,MATCH(EA$6,$D$6:$BB$6,0)+2)</f>
        <v/>
      </c>
      <c r="EB74" s="250" t="str" cm="1">
        <f t="array" ref="EB74">INDEX(PosEffects_SEA,$A74,MATCH(EB$6,$D$6:$BB$6,0)+2)</f>
        <v/>
      </c>
      <c r="EC74" s="250" t="str" cm="1">
        <f t="array" ref="EC74">INDEX(PosEffects_SEA,$A74,MATCH(EC$6,$D$6:$BB$6,0)+2)</f>
        <v/>
      </c>
      <c r="ED74" s="250" t="str" cm="1">
        <f t="array" ref="ED74">INDEX(PosEffects_SEA,$A74,MATCH(ED$6,$D$6:$BB$6,0)+2)</f>
        <v/>
      </c>
      <c r="EE74" s="250" t="str" cm="1">
        <f t="array" ref="EE74">INDEX(PosEffects_SEA,$A74,MATCH(EE$6,$D$6:$BB$6,0)+2)</f>
        <v/>
      </c>
      <c r="EF74" s="250" t="str" cm="1">
        <f t="array" ref="EF74">INDEX(PosEffects_SEA,$A74,MATCH(EF$6,$D$6:$BB$6,0)+2)</f>
        <v/>
      </c>
      <c r="EG74" s="250" t="str" cm="1">
        <f t="array" ref="EG74">INDEX(PosEffects_SEA,$A74,MATCH(EG$6,$D$6:$BB$6,0)+2)</f>
        <v/>
      </c>
      <c r="EH74" s="250" t="str" cm="1">
        <f t="array" ref="EH74">INDEX(PosEffects_SEA,$A74,MATCH(EH$6,$D$6:$BB$6,0)+2)</f>
        <v/>
      </c>
      <c r="EI74" s="250" t="str" cm="1">
        <f t="array" ref="EI74">INDEX(PosEffects_SEA,$A74,MATCH(EI$6,$D$6:$BB$6,0)+2)</f>
        <v/>
      </c>
      <c r="EJ74" s="250" t="str" cm="1">
        <f t="array" ref="EJ74">INDEX(PosEffects_SEA,$A74,MATCH(EJ$6,$D$6:$BB$6,0)+2)</f>
        <v/>
      </c>
      <c r="EK74" s="250" t="str" cm="1">
        <f t="array" ref="EK74">INDEX(PosEffects_SEA,$A74,MATCH(EK$6,$D$6:$BB$6,0)+2)</f>
        <v/>
      </c>
      <c r="EL74" s="250" t="str" cm="1">
        <f t="array" ref="EL74">INDEX(PosEffects_SEA,$A74,MATCH(EL$6,$D$6:$BB$6,0)+2)</f>
        <v/>
      </c>
      <c r="EM74" s="250" t="str" cm="1">
        <f t="array" ref="EM74">INDEX(PosEffects_SEA,$A74,MATCH(EM$6,$D$6:$BB$6,0)+2)</f>
        <v/>
      </c>
      <c r="EN74" s="250" t="str" cm="1">
        <f t="array" ref="EN74">INDEX(PosEffects_SEA,$A74,MATCH(EN$6,$D$6:$BB$6,0)+2)</f>
        <v/>
      </c>
      <c r="EO74" s="250" t="str" cm="1">
        <f t="array" ref="EO74">INDEX(PosEffects_SEA,$A74,MATCH(EO$6,$D$6:$BB$6,0)+2)</f>
        <v/>
      </c>
      <c r="EP74" s="250" t="str" cm="1">
        <f t="array" ref="EP74">INDEX(PosEffects_SEA,$A74,MATCH(EP$6,$D$6:$BB$6,0)+2)</f>
        <v/>
      </c>
      <c r="EQ74" s="250" t="str" cm="1">
        <f t="array" ref="EQ74">INDEX(PosEffects_SEA,$A74,MATCH(EQ$6,$D$6:$BB$6,0)+2)</f>
        <v/>
      </c>
      <c r="ER74" s="243"/>
      <c r="ES74" s="194" t="str">
        <f t="shared" si="75"/>
        <v/>
      </c>
      <c r="ET74" s="194" t="str">
        <f t="shared" si="75"/>
        <v/>
      </c>
      <c r="EU74" s="194" t="str">
        <f t="shared" si="75"/>
        <v/>
      </c>
      <c r="EV74" s="194" t="str">
        <f t="shared" si="75"/>
        <v/>
      </c>
    </row>
    <row r="75" spans="1:152" x14ac:dyDescent="0.25">
      <c r="A75" s="242">
        <v>68</v>
      </c>
      <c r="B75" s="271" t="str" cm="1">
        <f t="array" ref="B75">IF(A75&gt;NOptions_SEA,"",4*(A75-1)+1)</f>
        <v/>
      </c>
      <c r="C75" s="249" t="str" cm="1">
        <f t="array" ref="C75">IF($B75="","",INDEX(Options_SEA,$B75))</f>
        <v/>
      </c>
      <c r="D75" s="196" t="str" cm="1">
        <f t="array" ref="D75">IF($B75="","",INDEX(SEAOptionScores_Trans,$B75+MATCH(D$7,Stages,0)-1,MATCH(D$6,SEACats,0))-100)</f>
        <v/>
      </c>
      <c r="E75" s="196" t="str" cm="1">
        <f t="array" ref="E75">IF($B75="","",INDEX(SEAOptionScores_Trans,$B75+MATCH(E$7,Stages,0)-1,MATCH(D$6,SEACats,0))-100)</f>
        <v/>
      </c>
      <c r="F75" s="197" t="str">
        <f t="shared" si="76"/>
        <v/>
      </c>
      <c r="G75" s="196" t="str" cm="1">
        <f t="array" ref="G75">IF($B75="","",INDEX(SEAOptionScores_Trans,$B75+MATCH(G$7,Stages,0)-1,MATCH(G$6,SEACats,0))-100)</f>
        <v/>
      </c>
      <c r="H75" s="196" t="str" cm="1">
        <f t="array" ref="H75">IF($B75="","",INDEX(SEAOptionScores_Trans,$B75+MATCH(H$7,Stages,0)-1,MATCH(G$6,SEACats,0))-100)</f>
        <v/>
      </c>
      <c r="I75" s="197" t="str">
        <f t="shared" si="77"/>
        <v/>
      </c>
      <c r="J75" s="196" t="str" cm="1">
        <f t="array" ref="J75">IF($B75="","",INDEX(SEAOptionScores_Trans,$B75+MATCH(J$7,Stages,0)-1,MATCH(J$6,SEACats,0))-100)</f>
        <v/>
      </c>
      <c r="K75" s="196" t="str" cm="1">
        <f t="array" ref="K75">IF($B75="","",INDEX(SEAOptionScores_Trans,$B75+MATCH(K$7,Stages,0)-1,MATCH(J$6,SEACats,0))-100)</f>
        <v/>
      </c>
      <c r="L75" s="197" t="str">
        <f t="shared" si="78"/>
        <v/>
      </c>
      <c r="M75" s="196" t="str" cm="1">
        <f t="array" ref="M75">IF($B75="","",INDEX(SEAOptionScores_Trans,$B75+MATCH(M$7,Stages,0)-1,MATCH(M$6,SEACats,0))-100)</f>
        <v/>
      </c>
      <c r="N75" s="196" t="str" cm="1">
        <f t="array" ref="N75">IF($B75="","",INDEX(SEAOptionScores_Trans,$B75+MATCH(N$7,Stages,0)-1,MATCH(M$6,SEACats,0))-100)</f>
        <v/>
      </c>
      <c r="O75" s="197" t="str">
        <f t="shared" si="79"/>
        <v/>
      </c>
      <c r="P75" s="196" t="str" cm="1">
        <f t="array" ref="P75">IF($B75="","",INDEX(SEAOptionScores_Trans,$B75+MATCH(P$7,Stages,0)-1,MATCH(P$6,SEACats,0))-100)</f>
        <v/>
      </c>
      <c r="Q75" s="196" t="str" cm="1">
        <f t="array" ref="Q75">IF($B75="","",INDEX(SEAOptionScores_Trans,$B75+MATCH(Q$7,Stages,0)-1,MATCH(P$6,SEACats,0))-100)</f>
        <v/>
      </c>
      <c r="R75" s="197" t="str">
        <f t="shared" si="80"/>
        <v/>
      </c>
      <c r="S75" s="196" t="str" cm="1">
        <f t="array" ref="S75">IF($B75="","",INDEX(SEAOptionScores_Trans,$B75+MATCH(S$7,Stages,0)-1,MATCH(S$6,SEACats,0))-100)</f>
        <v/>
      </c>
      <c r="T75" s="196" t="str" cm="1">
        <f t="array" ref="T75">IF($B75="","",INDEX(SEAOptionScores_Trans,$B75+MATCH(T$7,Stages,0)-1,MATCH(S$6,SEACats,0))-100)</f>
        <v/>
      </c>
      <c r="U75" s="197" t="str">
        <f t="shared" si="81"/>
        <v/>
      </c>
      <c r="V75" s="196" t="str" cm="1">
        <f t="array" ref="V75">IF($B75="","",INDEX(SEAOptionScores_Trans,$B75+MATCH(V$7,Stages,0)-1,MATCH(V$6,SEACats,0))-100)</f>
        <v/>
      </c>
      <c r="W75" s="196" t="str" cm="1">
        <f t="array" ref="W75">IF($B75="","",INDEX(SEAOptionScores_Trans,$B75+MATCH(W$7,Stages,0)-1,MATCH(V$6,SEACats,0))-100)</f>
        <v/>
      </c>
      <c r="X75" s="197" t="str">
        <f t="shared" si="82"/>
        <v/>
      </c>
      <c r="Y75" s="196" t="str" cm="1">
        <f t="array" ref="Y75">IF($B75="","",INDEX(SEAOptionScores_Trans,$B75+MATCH(Y$7,Stages,0)-1,MATCH(Y$6,SEACats,0))-100)</f>
        <v/>
      </c>
      <c r="Z75" s="196" t="str" cm="1">
        <f t="array" ref="Z75">IF($B75="","",INDEX(SEAOptionScores_Trans,$B75+MATCH(Z$7,Stages,0)-1,MATCH(Y$6,SEACats,0))-100)</f>
        <v/>
      </c>
      <c r="AA75" s="197" t="str">
        <f t="shared" si="83"/>
        <v/>
      </c>
      <c r="AB75" s="196" t="str" cm="1">
        <f t="array" ref="AB75">IF($B75="","",INDEX(SEAOptionScores_Trans,$B75+MATCH(AB$7,Stages,0)-1,MATCH(AB$6,SEACats,0))-100)</f>
        <v/>
      </c>
      <c r="AC75" s="196" t="str" cm="1">
        <f t="array" ref="AC75">IF($B75="","",INDEX(SEAOptionScores_Trans,$B75+MATCH(AC$7,Stages,0)-1,MATCH(AB$6,SEACats,0))-100)</f>
        <v/>
      </c>
      <c r="AD75" s="197" t="str">
        <f t="shared" si="84"/>
        <v/>
      </c>
      <c r="AE75" s="196" t="str" cm="1">
        <f t="array" ref="AE75">IF($B75="","",INDEX(SEAOptionScores_Trans,$B75+MATCH(AE$7,Stages,0)-1,MATCH(AE$6,SEACats,0))-100)</f>
        <v/>
      </c>
      <c r="AF75" s="196" t="str" cm="1">
        <f t="array" ref="AF75">IF($B75="","",INDEX(SEAOptionScores_Trans,$B75+MATCH(AF$7,Stages,0)-1,MATCH(AE$6,SEACats,0))-100)</f>
        <v/>
      </c>
      <c r="AG75" s="197" t="str">
        <f t="shared" si="85"/>
        <v/>
      </c>
      <c r="AH75" s="196" t="str" cm="1">
        <f t="array" ref="AH75">IF($B75="","",INDEX(SEAOptionScores_Trans,$B75+MATCH(AH$7,Stages,0)-1,MATCH(AH$6,SEACats,0))-100)</f>
        <v/>
      </c>
      <c r="AI75" s="196" t="str" cm="1">
        <f t="array" ref="AI75">IF($B75="","",INDEX(SEAOptionScores_Trans,$B75+MATCH(AI$7,Stages,0)-1,MATCH(AH$6,SEACats,0))-100)</f>
        <v/>
      </c>
      <c r="AJ75" s="197" t="str">
        <f t="shared" si="86"/>
        <v/>
      </c>
      <c r="AK75" s="196" t="str" cm="1">
        <f t="array" ref="AK75">IF($B75="","",INDEX(SEAOptionScores_Trans,$B75+MATCH(AK$7,Stages,0)-1,MATCH(AK$6,SEACats,0))-100)</f>
        <v/>
      </c>
      <c r="AL75" s="196" t="str" cm="1">
        <f t="array" ref="AL75">IF($B75="","",INDEX(SEAOptionScores_Trans,$B75+MATCH(AL$7,Stages,0)-1,MATCH(AK$6,SEACats,0))-100)</f>
        <v/>
      </c>
      <c r="AM75" s="197" t="str">
        <f t="shared" si="87"/>
        <v/>
      </c>
      <c r="AN75" s="196" t="str" cm="1">
        <f t="array" ref="AN75">IF($B75="","",INDEX(SEAOptionScores_Trans,$B75+MATCH(AN$7,Stages,0)-1,MATCH(AN$6,SEACats,0))-100)</f>
        <v/>
      </c>
      <c r="AO75" s="196" t="str" cm="1">
        <f t="array" ref="AO75">IF($B75="","",INDEX(SEAOptionScores_Trans,$B75+MATCH(AO$7,Stages,0)-1,MATCH(AN$6,SEACats,0))-100)</f>
        <v/>
      </c>
      <c r="AP75" s="197" t="str">
        <f t="shared" si="88"/>
        <v/>
      </c>
      <c r="AQ75" s="196" t="str" cm="1">
        <f t="array" ref="AQ75">IF($B75="","",INDEX(SEAOptionScores_Trans,$B75+MATCH(AQ$7,Stages,0)-1,MATCH(AQ$6,SEACats,0))-100)</f>
        <v/>
      </c>
      <c r="AR75" s="196" t="str" cm="1">
        <f t="array" ref="AR75">IF($B75="","",INDEX(SEAOptionScores_Trans,$B75+MATCH(AR$7,Stages,0)-1,MATCH(AQ$6,SEACats,0))-100)</f>
        <v/>
      </c>
      <c r="AS75" s="197" t="str">
        <f t="shared" si="89"/>
        <v/>
      </c>
      <c r="AT75" s="196" t="str" cm="1">
        <f t="array" ref="AT75">IF($B75="","",INDEX(SEAOptionScores_Trans,$B75+MATCH(AT$7,Stages,0)-1,MATCH(AT$6,SEACats,0))-100)</f>
        <v/>
      </c>
      <c r="AU75" s="196" t="str" cm="1">
        <f t="array" ref="AU75">IF($B75="","",INDEX(SEAOptionScores_Trans,$B75+MATCH(AU$7,Stages,0)-1,MATCH(AT$6,SEACats,0))-100)</f>
        <v/>
      </c>
      <c r="AV75" s="197" t="str">
        <f t="shared" si="90"/>
        <v/>
      </c>
      <c r="AW75" s="196" t="str" cm="1">
        <f t="array" ref="AW75">IF($B75="","",INDEX(SEAOptionScores_Trans,$B75+MATCH(AW$7,Stages,0)-1,MATCH(AW$6,SEACats,0))-100)</f>
        <v/>
      </c>
      <c r="AX75" s="196" t="str" cm="1">
        <f t="array" ref="AX75">IF($B75="","",INDEX(SEAOptionScores_Trans,$B75+MATCH(AX$7,Stages,0)-1,MATCH(AW$6,SEACats,0))-100)</f>
        <v/>
      </c>
      <c r="AY75" s="197" t="str">
        <f t="shared" si="91"/>
        <v/>
      </c>
      <c r="AZ75" s="196" t="str" cm="1">
        <f t="array" ref="AZ75">IF($B75="","",INDEX(SEAOptionScores_Trans,$B75+MATCH(AZ$7,Stages,0)-1,MATCH(AZ$6,SEACats,0))-100)</f>
        <v/>
      </c>
      <c r="BA75" s="196" t="str" cm="1">
        <f t="array" ref="BA75">IF($B75="","",INDEX(SEAOptionScores_Trans,$B75+MATCH(BA$7,Stages,0)-1,MATCH(AZ$6,SEACats,0))-100)</f>
        <v/>
      </c>
      <c r="BB75" s="197" t="str">
        <f t="shared" si="92"/>
        <v/>
      </c>
      <c r="BC75" s="243"/>
      <c r="BD75" s="250" t="str" cm="1">
        <f t="array" ref="BD75">INDEX(NegEffects_SEA,$A75,MATCH(BD$6,$D$6:$BB$6,0)+2)</f>
        <v/>
      </c>
      <c r="BE75" s="250" t="str" cm="1">
        <f t="array" ref="BE75">INDEX(NegEffects_SEA,$A75,MATCH(BE$6,$D$6:$BB$6,0)+2)</f>
        <v/>
      </c>
      <c r="BF75" s="250" t="str" cm="1">
        <f t="array" ref="BF75">INDEX(NegEffects_SEA,$A75,MATCH(BF$6,$D$6:$BB$6,0)+2)</f>
        <v/>
      </c>
      <c r="BG75" s="250" t="str" cm="1">
        <f t="array" ref="BG75">INDEX(NegEffects_SEA,$A75,MATCH(BG$6,$D$6:$BB$6,0)+2)</f>
        <v/>
      </c>
      <c r="BH75" s="250" t="str" cm="1">
        <f t="array" ref="BH75">INDEX(NegEffects_SEA,$A75,MATCH(BH$6,$D$6:$BB$6,0)+2)</f>
        <v/>
      </c>
      <c r="BI75" s="250" t="str" cm="1">
        <f t="array" ref="BI75">INDEX(NegEffects_SEA,$A75,MATCH(BI$6,$D$6:$BB$6,0)+2)</f>
        <v/>
      </c>
      <c r="BJ75" s="250" t="str" cm="1">
        <f t="array" ref="BJ75">INDEX(NegEffects_SEA,$A75,MATCH(BJ$6,$D$6:$BB$6,0)+2)</f>
        <v/>
      </c>
      <c r="BK75" s="250" t="str" cm="1">
        <f t="array" ref="BK75">INDEX(NegEffects_SEA,$A75,MATCH(BK$6,$D$6:$BB$6,0)+2)</f>
        <v/>
      </c>
      <c r="BL75" s="250" t="str" cm="1">
        <f t="array" ref="BL75">INDEX(NegEffects_SEA,$A75,MATCH(BL$6,$D$6:$BB$6,0)+2)</f>
        <v/>
      </c>
      <c r="BM75" s="250" t="str" cm="1">
        <f t="array" ref="BM75">INDEX(NegEffects_SEA,$A75,MATCH(BM$6,$D$6:$BB$6,0)+2)</f>
        <v/>
      </c>
      <c r="BN75" s="250" t="str" cm="1">
        <f t="array" ref="BN75">INDEX(NegEffects_SEA,$A75,MATCH(BN$6,$D$6:$BB$6,0)+2)</f>
        <v/>
      </c>
      <c r="BO75" s="250" t="str" cm="1">
        <f t="array" ref="BO75">INDEX(NegEffects_SEA,$A75,MATCH(BO$6,$D$6:$BB$6,0)+2)</f>
        <v/>
      </c>
      <c r="BP75" s="250" t="str" cm="1">
        <f t="array" ref="BP75">INDEX(NegEffects_SEA,$A75,MATCH(BP$6,$D$6:$BB$6,0)+2)</f>
        <v/>
      </c>
      <c r="BQ75" s="250" t="str" cm="1">
        <f t="array" ref="BQ75">INDEX(NegEffects_SEA,$A75,MATCH(BQ$6,$D$6:$BB$6,0)+2)</f>
        <v/>
      </c>
      <c r="BR75" s="250" t="str" cm="1">
        <f t="array" ref="BR75">INDEX(NegEffects_SEA,$A75,MATCH(BR$6,$D$6:$BB$6,0)+2)</f>
        <v/>
      </c>
      <c r="BS75" s="250" t="str" cm="1">
        <f t="array" ref="BS75">INDEX(NegEffects_SEA,$A75,MATCH(BS$6,$D$6:$BB$6,0)+2)</f>
        <v/>
      </c>
      <c r="BT75" s="250" t="str" cm="1">
        <f t="array" ref="BT75">INDEX(NegEffects_SEA,$A75,MATCH(BT$6,$D$6:$BB$6,0)+2)</f>
        <v/>
      </c>
      <c r="BU75" s="243"/>
      <c r="BV75" s="194" t="str">
        <f t="shared" si="74"/>
        <v/>
      </c>
      <c r="BW75" s="194" t="str">
        <f t="shared" si="74"/>
        <v/>
      </c>
      <c r="BX75" s="194" t="str">
        <f t="shared" si="74"/>
        <v/>
      </c>
      <c r="BY75" s="194" t="str">
        <f t="shared" si="74"/>
        <v/>
      </c>
      <c r="BZ75" s="243"/>
      <c r="CA75" s="196" t="str" cm="1">
        <f t="array" ref="CA75">IF($B75="","",INDEX(SEAOptionScores_Trans,$B75+MATCH(CA$7,Stages,0)-1,MATCH(CA$6,SEACats,0)))</f>
        <v/>
      </c>
      <c r="CB75" s="196" t="str" cm="1">
        <f t="array" ref="CB75">IF($B75="","",INDEX(SEAOptionScores_Trans,$B75+MATCH(CB$7,Stages,0)-1,MATCH(CA$6,SEACats,0)))</f>
        <v/>
      </c>
      <c r="CC75" s="197" t="str">
        <f t="shared" si="93"/>
        <v/>
      </c>
      <c r="CD75" s="196" t="str" cm="1">
        <f t="array" ref="CD75">IF($B75="","",INDEX(SEAOptionScores_Trans,$B75+MATCH(CD$7,Stages,0)-1,MATCH(CD$6,SEACats,0)))</f>
        <v/>
      </c>
      <c r="CE75" s="196" t="str" cm="1">
        <f t="array" ref="CE75">IF($B75="","",INDEX(SEAOptionScores_Trans,$B75+MATCH(CE$7,Stages,0)-1,MATCH(CD$6,SEACats,0)))</f>
        <v/>
      </c>
      <c r="CF75" s="197" t="str">
        <f t="shared" si="94"/>
        <v/>
      </c>
      <c r="CG75" s="196" t="str" cm="1">
        <f t="array" ref="CG75">IF($B75="","",INDEX(SEAOptionScores_Trans,$B75+MATCH(CG$7,Stages,0)-1,MATCH(CG$6,SEACats,0)))</f>
        <v/>
      </c>
      <c r="CH75" s="196" t="str" cm="1">
        <f t="array" ref="CH75">IF($B75="","",INDEX(SEAOptionScores_Trans,$B75+MATCH(CH$7,Stages,0)-1,MATCH(CG$6,SEACats,0)))</f>
        <v/>
      </c>
      <c r="CI75" s="197" t="str">
        <f t="shared" si="95"/>
        <v/>
      </c>
      <c r="CJ75" s="196" t="str" cm="1">
        <f t="array" ref="CJ75">IF($B75="","",INDEX(SEAOptionScores_Trans,$B75+MATCH(CJ$7,Stages,0)-1,MATCH(CJ$6,SEACats,0)))</f>
        <v/>
      </c>
      <c r="CK75" s="196" t="str" cm="1">
        <f t="array" ref="CK75">IF($B75="","",INDEX(SEAOptionScores_Trans,$B75+MATCH(CK$7,Stages,0)-1,MATCH(CJ$6,SEACats,0)))</f>
        <v/>
      </c>
      <c r="CL75" s="197" t="str">
        <f t="shared" si="96"/>
        <v/>
      </c>
      <c r="CM75" s="196" t="str" cm="1">
        <f t="array" ref="CM75">IF($B75="","",INDEX(SEAOptionScores_Trans,$B75+MATCH(CM$7,Stages,0)-1,MATCH(CM$6,SEACats,0)))</f>
        <v/>
      </c>
      <c r="CN75" s="196" t="str" cm="1">
        <f t="array" ref="CN75">IF($B75="","",INDEX(SEAOptionScores_Trans,$B75+MATCH(CN$7,Stages,0)-1,MATCH(CM$6,SEACats,0)))</f>
        <v/>
      </c>
      <c r="CO75" s="197" t="str">
        <f t="shared" si="97"/>
        <v/>
      </c>
      <c r="CP75" s="196" t="str" cm="1">
        <f t="array" ref="CP75">IF($B75="","",INDEX(SEAOptionScores_Trans,$B75+MATCH(CP$7,Stages,0)-1,MATCH(CP$6,SEACats,0)))</f>
        <v/>
      </c>
      <c r="CQ75" s="196" t="str" cm="1">
        <f t="array" ref="CQ75">IF($B75="","",INDEX(SEAOptionScores_Trans,$B75+MATCH(CQ$7,Stages,0)-1,MATCH(CP$6,SEACats,0)))</f>
        <v/>
      </c>
      <c r="CR75" s="197" t="str">
        <f t="shared" si="98"/>
        <v/>
      </c>
      <c r="CS75" s="196" t="str" cm="1">
        <f t="array" ref="CS75">IF($B75="","",INDEX(SEAOptionScores_Trans,$B75+MATCH(CS$7,Stages,0)-1,MATCH(CS$6,SEACats,0)))</f>
        <v/>
      </c>
      <c r="CT75" s="196" t="str" cm="1">
        <f t="array" ref="CT75">IF($B75="","",INDEX(SEAOptionScores_Trans,$B75+MATCH(CT$7,Stages,0)-1,MATCH(CS$6,SEACats,0)))</f>
        <v/>
      </c>
      <c r="CU75" s="197" t="str">
        <f t="shared" si="99"/>
        <v/>
      </c>
      <c r="CV75" s="196" t="str" cm="1">
        <f t="array" ref="CV75">IF($B75="","",INDEX(SEAOptionScores_Trans,$B75+MATCH(CV$7,Stages,0)-1,MATCH(CV$6,SEACats,0)))</f>
        <v/>
      </c>
      <c r="CW75" s="196" t="str" cm="1">
        <f t="array" ref="CW75">IF($B75="","",INDEX(SEAOptionScores_Trans,$B75+MATCH(CW$7,Stages,0)-1,MATCH(CV$6,SEACats,0)))</f>
        <v/>
      </c>
      <c r="CX75" s="197" t="str">
        <f t="shared" si="100"/>
        <v/>
      </c>
      <c r="CY75" s="196" t="str" cm="1">
        <f t="array" ref="CY75">IF($B75="","",INDEX(SEAOptionScores_Trans,$B75+MATCH(CY$7,Stages,0)-1,MATCH(CY$6,SEACats,0)))</f>
        <v/>
      </c>
      <c r="CZ75" s="196" t="str" cm="1">
        <f t="array" ref="CZ75">IF($B75="","",INDEX(SEAOptionScores_Trans,$B75+MATCH(CZ$7,Stages,0)-1,MATCH(CY$6,SEACats,0)))</f>
        <v/>
      </c>
      <c r="DA75" s="197" t="str">
        <f t="shared" si="101"/>
        <v/>
      </c>
      <c r="DB75" s="196" t="str" cm="1">
        <f t="array" ref="DB75">IF($B75="","",INDEX(SEAOptionScores_Trans,$B75+MATCH(DB$7,Stages,0)-1,MATCH(DB$6,SEACats,0)))</f>
        <v/>
      </c>
      <c r="DC75" s="196" t="str" cm="1">
        <f t="array" ref="DC75">IF($B75="","",INDEX(SEAOptionScores_Trans,$B75+MATCH(DC$7,Stages,0)-1,MATCH(DB$6,SEACats,0)))</f>
        <v/>
      </c>
      <c r="DD75" s="197" t="str">
        <f t="shared" si="102"/>
        <v/>
      </c>
      <c r="DE75" s="196" t="str" cm="1">
        <f t="array" ref="DE75">IF($B75="","",INDEX(SEAOptionScores_Trans,$B75+MATCH(DE$7,Stages,0)-1,MATCH(DE$6,SEACats,0)))</f>
        <v/>
      </c>
      <c r="DF75" s="196" t="str" cm="1">
        <f t="array" ref="DF75">IF($B75="","",INDEX(SEAOptionScores_Trans,$B75+MATCH(DF$7,Stages,0)-1,MATCH(DE$6,SEACats,0)))</f>
        <v/>
      </c>
      <c r="DG75" s="197" t="str">
        <f t="shared" si="103"/>
        <v/>
      </c>
      <c r="DH75" s="196" t="str" cm="1">
        <f t="array" ref="DH75">IF($B75="","",INDEX(SEAOptionScores_Trans,$B75+MATCH(DH$7,Stages,0)-1,MATCH(DH$6,SEACats,0)))</f>
        <v/>
      </c>
      <c r="DI75" s="196" t="str" cm="1">
        <f t="array" ref="DI75">IF($B75="","",INDEX(SEAOptionScores_Trans,$B75+MATCH(DI$7,Stages,0)-1,MATCH(DH$6,SEACats,0)))</f>
        <v/>
      </c>
      <c r="DJ75" s="197" t="str">
        <f t="shared" si="104"/>
        <v/>
      </c>
      <c r="DK75" s="196" t="str" cm="1">
        <f t="array" ref="DK75">IF($B75="","",INDEX(SEAOptionScores_Trans,$B75+MATCH(DK$7,Stages,0)-1,MATCH(DK$6,SEACats,0)))</f>
        <v/>
      </c>
      <c r="DL75" s="196" t="str" cm="1">
        <f t="array" ref="DL75">IF($B75="","",INDEX(SEAOptionScores_Trans,$B75+MATCH(DL$7,Stages,0)-1,MATCH(DK$6,SEACats,0)))</f>
        <v/>
      </c>
      <c r="DM75" s="197" t="str">
        <f t="shared" si="105"/>
        <v/>
      </c>
      <c r="DN75" s="196" t="str" cm="1">
        <f t="array" ref="DN75">IF($B75="","",INDEX(SEAOptionScores_Trans,$B75+MATCH(DN$7,Stages,0)-1,MATCH(DN$6,SEACats,0)))</f>
        <v/>
      </c>
      <c r="DO75" s="196" t="str" cm="1">
        <f t="array" ref="DO75">IF($B75="","",INDEX(SEAOptionScores_Trans,$B75+MATCH(DO$7,Stages,0)-1,MATCH(DN$6,SEACats,0)))</f>
        <v/>
      </c>
      <c r="DP75" s="197" t="str">
        <f t="shared" si="106"/>
        <v/>
      </c>
      <c r="DQ75" s="196" t="str" cm="1">
        <f t="array" ref="DQ75">IF($B75="","",INDEX(SEAOptionScores_Trans,$B75+MATCH(DQ$7,Stages,0)-1,MATCH(DQ$6,SEACats,0)))</f>
        <v/>
      </c>
      <c r="DR75" s="196" t="str" cm="1">
        <f t="array" ref="DR75">IF($B75="","",INDEX(SEAOptionScores_Trans,$B75+MATCH(DR$7,Stages,0)-1,MATCH(DQ$6,SEACats,0)))</f>
        <v/>
      </c>
      <c r="DS75" s="197" t="str">
        <f t="shared" si="107"/>
        <v/>
      </c>
      <c r="DT75" s="196" t="str" cm="1">
        <f t="array" ref="DT75">IF($B75="","",INDEX(SEAOptionScores_Trans,$B75+MATCH(DT$7,Stages,0)-1,MATCH(DT$6,SEACats,0)))</f>
        <v/>
      </c>
      <c r="DU75" s="196" t="str" cm="1">
        <f t="array" ref="DU75">IF($B75="","",INDEX(SEAOptionScores_Trans,$B75+MATCH(DU$7,Stages,0)-1,MATCH(DT$6,SEACats,0)))</f>
        <v/>
      </c>
      <c r="DV75" s="197" t="str">
        <f t="shared" si="108"/>
        <v/>
      </c>
      <c r="DW75" s="196" t="str" cm="1">
        <f t="array" ref="DW75">IF($B75="","",INDEX(SEAOptionScores_Trans,$B75+MATCH(DW$7,Stages,0)-1,MATCH(DW$6,SEACats,0)))</f>
        <v/>
      </c>
      <c r="DX75" s="196" t="str" cm="1">
        <f t="array" ref="DX75">IF($B75="","",INDEX(SEAOptionScores_Trans,$B75+MATCH(DX$7,Stages,0)-1,MATCH(DW$6,SEACats,0)))</f>
        <v/>
      </c>
      <c r="DY75" s="197" t="str">
        <f t="shared" si="109"/>
        <v/>
      </c>
      <c r="DZ75" s="243"/>
      <c r="EA75" s="250" t="str" cm="1">
        <f t="array" ref="EA75">INDEX(PosEffects_SEA,$A75,MATCH(EA$6,$D$6:$BB$6,0)+2)</f>
        <v/>
      </c>
      <c r="EB75" s="250" t="str" cm="1">
        <f t="array" ref="EB75">INDEX(PosEffects_SEA,$A75,MATCH(EB$6,$D$6:$BB$6,0)+2)</f>
        <v/>
      </c>
      <c r="EC75" s="250" t="str" cm="1">
        <f t="array" ref="EC75">INDEX(PosEffects_SEA,$A75,MATCH(EC$6,$D$6:$BB$6,0)+2)</f>
        <v/>
      </c>
      <c r="ED75" s="250" t="str" cm="1">
        <f t="array" ref="ED75">INDEX(PosEffects_SEA,$A75,MATCH(ED$6,$D$6:$BB$6,0)+2)</f>
        <v/>
      </c>
      <c r="EE75" s="250" t="str" cm="1">
        <f t="array" ref="EE75">INDEX(PosEffects_SEA,$A75,MATCH(EE$6,$D$6:$BB$6,0)+2)</f>
        <v/>
      </c>
      <c r="EF75" s="250" t="str" cm="1">
        <f t="array" ref="EF75">INDEX(PosEffects_SEA,$A75,MATCH(EF$6,$D$6:$BB$6,0)+2)</f>
        <v/>
      </c>
      <c r="EG75" s="250" t="str" cm="1">
        <f t="array" ref="EG75">INDEX(PosEffects_SEA,$A75,MATCH(EG$6,$D$6:$BB$6,0)+2)</f>
        <v/>
      </c>
      <c r="EH75" s="250" t="str" cm="1">
        <f t="array" ref="EH75">INDEX(PosEffects_SEA,$A75,MATCH(EH$6,$D$6:$BB$6,0)+2)</f>
        <v/>
      </c>
      <c r="EI75" s="250" t="str" cm="1">
        <f t="array" ref="EI75">INDEX(PosEffects_SEA,$A75,MATCH(EI$6,$D$6:$BB$6,0)+2)</f>
        <v/>
      </c>
      <c r="EJ75" s="250" t="str" cm="1">
        <f t="array" ref="EJ75">INDEX(PosEffects_SEA,$A75,MATCH(EJ$6,$D$6:$BB$6,0)+2)</f>
        <v/>
      </c>
      <c r="EK75" s="250" t="str" cm="1">
        <f t="array" ref="EK75">INDEX(PosEffects_SEA,$A75,MATCH(EK$6,$D$6:$BB$6,0)+2)</f>
        <v/>
      </c>
      <c r="EL75" s="250" t="str" cm="1">
        <f t="array" ref="EL75">INDEX(PosEffects_SEA,$A75,MATCH(EL$6,$D$6:$BB$6,0)+2)</f>
        <v/>
      </c>
      <c r="EM75" s="250" t="str" cm="1">
        <f t="array" ref="EM75">INDEX(PosEffects_SEA,$A75,MATCH(EM$6,$D$6:$BB$6,0)+2)</f>
        <v/>
      </c>
      <c r="EN75" s="250" t="str" cm="1">
        <f t="array" ref="EN75">INDEX(PosEffects_SEA,$A75,MATCH(EN$6,$D$6:$BB$6,0)+2)</f>
        <v/>
      </c>
      <c r="EO75" s="250" t="str" cm="1">
        <f t="array" ref="EO75">INDEX(PosEffects_SEA,$A75,MATCH(EO$6,$D$6:$BB$6,0)+2)</f>
        <v/>
      </c>
      <c r="EP75" s="250" t="str" cm="1">
        <f t="array" ref="EP75">INDEX(PosEffects_SEA,$A75,MATCH(EP$6,$D$6:$BB$6,0)+2)</f>
        <v/>
      </c>
      <c r="EQ75" s="250" t="str" cm="1">
        <f t="array" ref="EQ75">INDEX(PosEffects_SEA,$A75,MATCH(EQ$6,$D$6:$BB$6,0)+2)</f>
        <v/>
      </c>
      <c r="ER75" s="243"/>
      <c r="ES75" s="194" t="str">
        <f t="shared" si="75"/>
        <v/>
      </c>
      <c r="ET75" s="194" t="str">
        <f t="shared" si="75"/>
        <v/>
      </c>
      <c r="EU75" s="194" t="str">
        <f t="shared" si="75"/>
        <v/>
      </c>
      <c r="EV75" s="194" t="str">
        <f t="shared" si="75"/>
        <v/>
      </c>
    </row>
    <row r="76" spans="1:152" x14ac:dyDescent="0.25">
      <c r="A76" s="242">
        <v>69</v>
      </c>
      <c r="B76" s="271" t="str" cm="1">
        <f t="array" ref="B76">IF(A76&gt;NOptions_SEA,"",4*(A76-1)+1)</f>
        <v/>
      </c>
      <c r="C76" s="249" t="str" cm="1">
        <f t="array" ref="C76">IF($B76="","",INDEX(Options_SEA,$B76))</f>
        <v/>
      </c>
      <c r="D76" s="196" t="str" cm="1">
        <f t="array" ref="D76">IF($B76="","",INDEX(SEAOptionScores_Trans,$B76+MATCH(D$7,Stages,0)-1,MATCH(D$6,SEACats,0))-100)</f>
        <v/>
      </c>
      <c r="E76" s="196" t="str" cm="1">
        <f t="array" ref="E76">IF($B76="","",INDEX(SEAOptionScores_Trans,$B76+MATCH(E$7,Stages,0)-1,MATCH(D$6,SEACats,0))-100)</f>
        <v/>
      </c>
      <c r="F76" s="197" t="str">
        <f t="shared" si="76"/>
        <v/>
      </c>
      <c r="G76" s="196" t="str" cm="1">
        <f t="array" ref="G76">IF($B76="","",INDEX(SEAOptionScores_Trans,$B76+MATCH(G$7,Stages,0)-1,MATCH(G$6,SEACats,0))-100)</f>
        <v/>
      </c>
      <c r="H76" s="196" t="str" cm="1">
        <f t="array" ref="H76">IF($B76="","",INDEX(SEAOptionScores_Trans,$B76+MATCH(H$7,Stages,0)-1,MATCH(G$6,SEACats,0))-100)</f>
        <v/>
      </c>
      <c r="I76" s="197" t="str">
        <f t="shared" si="77"/>
        <v/>
      </c>
      <c r="J76" s="196" t="str" cm="1">
        <f t="array" ref="J76">IF($B76="","",INDEX(SEAOptionScores_Trans,$B76+MATCH(J$7,Stages,0)-1,MATCH(J$6,SEACats,0))-100)</f>
        <v/>
      </c>
      <c r="K76" s="196" t="str" cm="1">
        <f t="array" ref="K76">IF($B76="","",INDEX(SEAOptionScores_Trans,$B76+MATCH(K$7,Stages,0)-1,MATCH(J$6,SEACats,0))-100)</f>
        <v/>
      </c>
      <c r="L76" s="197" t="str">
        <f t="shared" si="78"/>
        <v/>
      </c>
      <c r="M76" s="196" t="str" cm="1">
        <f t="array" ref="M76">IF($B76="","",INDEX(SEAOptionScores_Trans,$B76+MATCH(M$7,Stages,0)-1,MATCH(M$6,SEACats,0))-100)</f>
        <v/>
      </c>
      <c r="N76" s="196" t="str" cm="1">
        <f t="array" ref="N76">IF($B76="","",INDEX(SEAOptionScores_Trans,$B76+MATCH(N$7,Stages,0)-1,MATCH(M$6,SEACats,0))-100)</f>
        <v/>
      </c>
      <c r="O76" s="197" t="str">
        <f t="shared" si="79"/>
        <v/>
      </c>
      <c r="P76" s="196" t="str" cm="1">
        <f t="array" ref="P76">IF($B76="","",INDEX(SEAOptionScores_Trans,$B76+MATCH(P$7,Stages,0)-1,MATCH(P$6,SEACats,0))-100)</f>
        <v/>
      </c>
      <c r="Q76" s="196" t="str" cm="1">
        <f t="array" ref="Q76">IF($B76="","",INDEX(SEAOptionScores_Trans,$B76+MATCH(Q$7,Stages,0)-1,MATCH(P$6,SEACats,0))-100)</f>
        <v/>
      </c>
      <c r="R76" s="197" t="str">
        <f t="shared" si="80"/>
        <v/>
      </c>
      <c r="S76" s="196" t="str" cm="1">
        <f t="array" ref="S76">IF($B76="","",INDEX(SEAOptionScores_Trans,$B76+MATCH(S$7,Stages,0)-1,MATCH(S$6,SEACats,0))-100)</f>
        <v/>
      </c>
      <c r="T76" s="196" t="str" cm="1">
        <f t="array" ref="T76">IF($B76="","",INDEX(SEAOptionScores_Trans,$B76+MATCH(T$7,Stages,0)-1,MATCH(S$6,SEACats,0))-100)</f>
        <v/>
      </c>
      <c r="U76" s="197" t="str">
        <f t="shared" si="81"/>
        <v/>
      </c>
      <c r="V76" s="196" t="str" cm="1">
        <f t="array" ref="V76">IF($B76="","",INDEX(SEAOptionScores_Trans,$B76+MATCH(V$7,Stages,0)-1,MATCH(V$6,SEACats,0))-100)</f>
        <v/>
      </c>
      <c r="W76" s="196" t="str" cm="1">
        <f t="array" ref="W76">IF($B76="","",INDEX(SEAOptionScores_Trans,$B76+MATCH(W$7,Stages,0)-1,MATCH(V$6,SEACats,0))-100)</f>
        <v/>
      </c>
      <c r="X76" s="197" t="str">
        <f t="shared" si="82"/>
        <v/>
      </c>
      <c r="Y76" s="196" t="str" cm="1">
        <f t="array" ref="Y76">IF($B76="","",INDEX(SEAOptionScores_Trans,$B76+MATCH(Y$7,Stages,0)-1,MATCH(Y$6,SEACats,0))-100)</f>
        <v/>
      </c>
      <c r="Z76" s="196" t="str" cm="1">
        <f t="array" ref="Z76">IF($B76="","",INDEX(SEAOptionScores_Trans,$B76+MATCH(Z$7,Stages,0)-1,MATCH(Y$6,SEACats,0))-100)</f>
        <v/>
      </c>
      <c r="AA76" s="197" t="str">
        <f t="shared" si="83"/>
        <v/>
      </c>
      <c r="AB76" s="196" t="str" cm="1">
        <f t="array" ref="AB76">IF($B76="","",INDEX(SEAOptionScores_Trans,$B76+MATCH(AB$7,Stages,0)-1,MATCH(AB$6,SEACats,0))-100)</f>
        <v/>
      </c>
      <c r="AC76" s="196" t="str" cm="1">
        <f t="array" ref="AC76">IF($B76="","",INDEX(SEAOptionScores_Trans,$B76+MATCH(AC$7,Stages,0)-1,MATCH(AB$6,SEACats,0))-100)</f>
        <v/>
      </c>
      <c r="AD76" s="197" t="str">
        <f t="shared" si="84"/>
        <v/>
      </c>
      <c r="AE76" s="196" t="str" cm="1">
        <f t="array" ref="AE76">IF($B76="","",INDEX(SEAOptionScores_Trans,$B76+MATCH(AE$7,Stages,0)-1,MATCH(AE$6,SEACats,0))-100)</f>
        <v/>
      </c>
      <c r="AF76" s="196" t="str" cm="1">
        <f t="array" ref="AF76">IF($B76="","",INDEX(SEAOptionScores_Trans,$B76+MATCH(AF$7,Stages,0)-1,MATCH(AE$6,SEACats,0))-100)</f>
        <v/>
      </c>
      <c r="AG76" s="197" t="str">
        <f t="shared" si="85"/>
        <v/>
      </c>
      <c r="AH76" s="196" t="str" cm="1">
        <f t="array" ref="AH76">IF($B76="","",INDEX(SEAOptionScores_Trans,$B76+MATCH(AH$7,Stages,0)-1,MATCH(AH$6,SEACats,0))-100)</f>
        <v/>
      </c>
      <c r="AI76" s="196" t="str" cm="1">
        <f t="array" ref="AI76">IF($B76="","",INDEX(SEAOptionScores_Trans,$B76+MATCH(AI$7,Stages,0)-1,MATCH(AH$6,SEACats,0))-100)</f>
        <v/>
      </c>
      <c r="AJ76" s="197" t="str">
        <f t="shared" si="86"/>
        <v/>
      </c>
      <c r="AK76" s="196" t="str" cm="1">
        <f t="array" ref="AK76">IF($B76="","",INDEX(SEAOptionScores_Trans,$B76+MATCH(AK$7,Stages,0)-1,MATCH(AK$6,SEACats,0))-100)</f>
        <v/>
      </c>
      <c r="AL76" s="196" t="str" cm="1">
        <f t="array" ref="AL76">IF($B76="","",INDEX(SEAOptionScores_Trans,$B76+MATCH(AL$7,Stages,0)-1,MATCH(AK$6,SEACats,0))-100)</f>
        <v/>
      </c>
      <c r="AM76" s="197" t="str">
        <f t="shared" si="87"/>
        <v/>
      </c>
      <c r="AN76" s="196" t="str" cm="1">
        <f t="array" ref="AN76">IF($B76="","",INDEX(SEAOptionScores_Trans,$B76+MATCH(AN$7,Stages,0)-1,MATCH(AN$6,SEACats,0))-100)</f>
        <v/>
      </c>
      <c r="AO76" s="196" t="str" cm="1">
        <f t="array" ref="AO76">IF($B76="","",INDEX(SEAOptionScores_Trans,$B76+MATCH(AO$7,Stages,0)-1,MATCH(AN$6,SEACats,0))-100)</f>
        <v/>
      </c>
      <c r="AP76" s="197" t="str">
        <f t="shared" si="88"/>
        <v/>
      </c>
      <c r="AQ76" s="196" t="str" cm="1">
        <f t="array" ref="AQ76">IF($B76="","",INDEX(SEAOptionScores_Trans,$B76+MATCH(AQ$7,Stages,0)-1,MATCH(AQ$6,SEACats,0))-100)</f>
        <v/>
      </c>
      <c r="AR76" s="196" t="str" cm="1">
        <f t="array" ref="AR76">IF($B76="","",INDEX(SEAOptionScores_Trans,$B76+MATCH(AR$7,Stages,0)-1,MATCH(AQ$6,SEACats,0))-100)</f>
        <v/>
      </c>
      <c r="AS76" s="197" t="str">
        <f t="shared" si="89"/>
        <v/>
      </c>
      <c r="AT76" s="196" t="str" cm="1">
        <f t="array" ref="AT76">IF($B76="","",INDEX(SEAOptionScores_Trans,$B76+MATCH(AT$7,Stages,0)-1,MATCH(AT$6,SEACats,0))-100)</f>
        <v/>
      </c>
      <c r="AU76" s="196" t="str" cm="1">
        <f t="array" ref="AU76">IF($B76="","",INDEX(SEAOptionScores_Trans,$B76+MATCH(AU$7,Stages,0)-1,MATCH(AT$6,SEACats,0))-100)</f>
        <v/>
      </c>
      <c r="AV76" s="197" t="str">
        <f t="shared" si="90"/>
        <v/>
      </c>
      <c r="AW76" s="196" t="str" cm="1">
        <f t="array" ref="AW76">IF($B76="","",INDEX(SEAOptionScores_Trans,$B76+MATCH(AW$7,Stages,0)-1,MATCH(AW$6,SEACats,0))-100)</f>
        <v/>
      </c>
      <c r="AX76" s="196" t="str" cm="1">
        <f t="array" ref="AX76">IF($B76="","",INDEX(SEAOptionScores_Trans,$B76+MATCH(AX$7,Stages,0)-1,MATCH(AW$6,SEACats,0))-100)</f>
        <v/>
      </c>
      <c r="AY76" s="197" t="str">
        <f t="shared" si="91"/>
        <v/>
      </c>
      <c r="AZ76" s="196" t="str" cm="1">
        <f t="array" ref="AZ76">IF($B76="","",INDEX(SEAOptionScores_Trans,$B76+MATCH(AZ$7,Stages,0)-1,MATCH(AZ$6,SEACats,0))-100)</f>
        <v/>
      </c>
      <c r="BA76" s="196" t="str" cm="1">
        <f t="array" ref="BA76">IF($B76="","",INDEX(SEAOptionScores_Trans,$B76+MATCH(BA$7,Stages,0)-1,MATCH(AZ$6,SEACats,0))-100)</f>
        <v/>
      </c>
      <c r="BB76" s="197" t="str">
        <f t="shared" si="92"/>
        <v/>
      </c>
      <c r="BC76" s="243"/>
      <c r="BD76" s="250" t="str" cm="1">
        <f t="array" ref="BD76">INDEX(NegEffects_SEA,$A76,MATCH(BD$6,$D$6:$BB$6,0)+2)</f>
        <v/>
      </c>
      <c r="BE76" s="250" t="str" cm="1">
        <f t="array" ref="BE76">INDEX(NegEffects_SEA,$A76,MATCH(BE$6,$D$6:$BB$6,0)+2)</f>
        <v/>
      </c>
      <c r="BF76" s="250" t="str" cm="1">
        <f t="array" ref="BF76">INDEX(NegEffects_SEA,$A76,MATCH(BF$6,$D$6:$BB$6,0)+2)</f>
        <v/>
      </c>
      <c r="BG76" s="250" t="str" cm="1">
        <f t="array" ref="BG76">INDEX(NegEffects_SEA,$A76,MATCH(BG$6,$D$6:$BB$6,0)+2)</f>
        <v/>
      </c>
      <c r="BH76" s="250" t="str" cm="1">
        <f t="array" ref="BH76">INDEX(NegEffects_SEA,$A76,MATCH(BH$6,$D$6:$BB$6,0)+2)</f>
        <v/>
      </c>
      <c r="BI76" s="250" t="str" cm="1">
        <f t="array" ref="BI76">INDEX(NegEffects_SEA,$A76,MATCH(BI$6,$D$6:$BB$6,0)+2)</f>
        <v/>
      </c>
      <c r="BJ76" s="250" t="str" cm="1">
        <f t="array" ref="BJ76">INDEX(NegEffects_SEA,$A76,MATCH(BJ$6,$D$6:$BB$6,0)+2)</f>
        <v/>
      </c>
      <c r="BK76" s="250" t="str" cm="1">
        <f t="array" ref="BK76">INDEX(NegEffects_SEA,$A76,MATCH(BK$6,$D$6:$BB$6,0)+2)</f>
        <v/>
      </c>
      <c r="BL76" s="250" t="str" cm="1">
        <f t="array" ref="BL76">INDEX(NegEffects_SEA,$A76,MATCH(BL$6,$D$6:$BB$6,0)+2)</f>
        <v/>
      </c>
      <c r="BM76" s="250" t="str" cm="1">
        <f t="array" ref="BM76">INDEX(NegEffects_SEA,$A76,MATCH(BM$6,$D$6:$BB$6,0)+2)</f>
        <v/>
      </c>
      <c r="BN76" s="250" t="str" cm="1">
        <f t="array" ref="BN76">INDEX(NegEffects_SEA,$A76,MATCH(BN$6,$D$6:$BB$6,0)+2)</f>
        <v/>
      </c>
      <c r="BO76" s="250" t="str" cm="1">
        <f t="array" ref="BO76">INDEX(NegEffects_SEA,$A76,MATCH(BO$6,$D$6:$BB$6,0)+2)</f>
        <v/>
      </c>
      <c r="BP76" s="250" t="str" cm="1">
        <f t="array" ref="BP76">INDEX(NegEffects_SEA,$A76,MATCH(BP$6,$D$6:$BB$6,0)+2)</f>
        <v/>
      </c>
      <c r="BQ76" s="250" t="str" cm="1">
        <f t="array" ref="BQ76">INDEX(NegEffects_SEA,$A76,MATCH(BQ$6,$D$6:$BB$6,0)+2)</f>
        <v/>
      </c>
      <c r="BR76" s="250" t="str" cm="1">
        <f t="array" ref="BR76">INDEX(NegEffects_SEA,$A76,MATCH(BR$6,$D$6:$BB$6,0)+2)</f>
        <v/>
      </c>
      <c r="BS76" s="250" t="str" cm="1">
        <f t="array" ref="BS76">INDEX(NegEffects_SEA,$A76,MATCH(BS$6,$D$6:$BB$6,0)+2)</f>
        <v/>
      </c>
      <c r="BT76" s="250" t="str" cm="1">
        <f t="array" ref="BT76">INDEX(NegEffects_SEA,$A76,MATCH(BT$6,$D$6:$BB$6,0)+2)</f>
        <v/>
      </c>
      <c r="BU76" s="243"/>
      <c r="BV76" s="194" t="str">
        <f t="shared" si="74"/>
        <v/>
      </c>
      <c r="BW76" s="194" t="str">
        <f t="shared" si="74"/>
        <v/>
      </c>
      <c r="BX76" s="194" t="str">
        <f t="shared" si="74"/>
        <v/>
      </c>
      <c r="BY76" s="194" t="str">
        <f t="shared" si="74"/>
        <v/>
      </c>
      <c r="BZ76" s="243"/>
      <c r="CA76" s="196" t="str" cm="1">
        <f t="array" ref="CA76">IF($B76="","",INDEX(SEAOptionScores_Trans,$B76+MATCH(CA$7,Stages,0)-1,MATCH(CA$6,SEACats,0)))</f>
        <v/>
      </c>
      <c r="CB76" s="196" t="str" cm="1">
        <f t="array" ref="CB76">IF($B76="","",INDEX(SEAOptionScores_Trans,$B76+MATCH(CB$7,Stages,0)-1,MATCH(CA$6,SEACats,0)))</f>
        <v/>
      </c>
      <c r="CC76" s="197" t="str">
        <f t="shared" si="93"/>
        <v/>
      </c>
      <c r="CD76" s="196" t="str" cm="1">
        <f t="array" ref="CD76">IF($B76="","",INDEX(SEAOptionScores_Trans,$B76+MATCH(CD$7,Stages,0)-1,MATCH(CD$6,SEACats,0)))</f>
        <v/>
      </c>
      <c r="CE76" s="196" t="str" cm="1">
        <f t="array" ref="CE76">IF($B76="","",INDEX(SEAOptionScores_Trans,$B76+MATCH(CE$7,Stages,0)-1,MATCH(CD$6,SEACats,0)))</f>
        <v/>
      </c>
      <c r="CF76" s="197" t="str">
        <f t="shared" si="94"/>
        <v/>
      </c>
      <c r="CG76" s="196" t="str" cm="1">
        <f t="array" ref="CG76">IF($B76="","",INDEX(SEAOptionScores_Trans,$B76+MATCH(CG$7,Stages,0)-1,MATCH(CG$6,SEACats,0)))</f>
        <v/>
      </c>
      <c r="CH76" s="196" t="str" cm="1">
        <f t="array" ref="CH76">IF($B76="","",INDEX(SEAOptionScores_Trans,$B76+MATCH(CH$7,Stages,0)-1,MATCH(CG$6,SEACats,0)))</f>
        <v/>
      </c>
      <c r="CI76" s="197" t="str">
        <f t="shared" si="95"/>
        <v/>
      </c>
      <c r="CJ76" s="196" t="str" cm="1">
        <f t="array" ref="CJ76">IF($B76="","",INDEX(SEAOptionScores_Trans,$B76+MATCH(CJ$7,Stages,0)-1,MATCH(CJ$6,SEACats,0)))</f>
        <v/>
      </c>
      <c r="CK76" s="196" t="str" cm="1">
        <f t="array" ref="CK76">IF($B76="","",INDEX(SEAOptionScores_Trans,$B76+MATCH(CK$7,Stages,0)-1,MATCH(CJ$6,SEACats,0)))</f>
        <v/>
      </c>
      <c r="CL76" s="197" t="str">
        <f t="shared" si="96"/>
        <v/>
      </c>
      <c r="CM76" s="196" t="str" cm="1">
        <f t="array" ref="CM76">IF($B76="","",INDEX(SEAOptionScores_Trans,$B76+MATCH(CM$7,Stages,0)-1,MATCH(CM$6,SEACats,0)))</f>
        <v/>
      </c>
      <c r="CN76" s="196" t="str" cm="1">
        <f t="array" ref="CN76">IF($B76="","",INDEX(SEAOptionScores_Trans,$B76+MATCH(CN$7,Stages,0)-1,MATCH(CM$6,SEACats,0)))</f>
        <v/>
      </c>
      <c r="CO76" s="197" t="str">
        <f t="shared" si="97"/>
        <v/>
      </c>
      <c r="CP76" s="196" t="str" cm="1">
        <f t="array" ref="CP76">IF($B76="","",INDEX(SEAOptionScores_Trans,$B76+MATCH(CP$7,Stages,0)-1,MATCH(CP$6,SEACats,0)))</f>
        <v/>
      </c>
      <c r="CQ76" s="196" t="str" cm="1">
        <f t="array" ref="CQ76">IF($B76="","",INDEX(SEAOptionScores_Trans,$B76+MATCH(CQ$7,Stages,0)-1,MATCH(CP$6,SEACats,0)))</f>
        <v/>
      </c>
      <c r="CR76" s="197" t="str">
        <f t="shared" si="98"/>
        <v/>
      </c>
      <c r="CS76" s="196" t="str" cm="1">
        <f t="array" ref="CS76">IF($B76="","",INDEX(SEAOptionScores_Trans,$B76+MATCH(CS$7,Stages,0)-1,MATCH(CS$6,SEACats,0)))</f>
        <v/>
      </c>
      <c r="CT76" s="196" t="str" cm="1">
        <f t="array" ref="CT76">IF($B76="","",INDEX(SEAOptionScores_Trans,$B76+MATCH(CT$7,Stages,0)-1,MATCH(CS$6,SEACats,0)))</f>
        <v/>
      </c>
      <c r="CU76" s="197" t="str">
        <f t="shared" si="99"/>
        <v/>
      </c>
      <c r="CV76" s="196" t="str" cm="1">
        <f t="array" ref="CV76">IF($B76="","",INDEX(SEAOptionScores_Trans,$B76+MATCH(CV$7,Stages,0)-1,MATCH(CV$6,SEACats,0)))</f>
        <v/>
      </c>
      <c r="CW76" s="196" t="str" cm="1">
        <f t="array" ref="CW76">IF($B76="","",INDEX(SEAOptionScores_Trans,$B76+MATCH(CW$7,Stages,0)-1,MATCH(CV$6,SEACats,0)))</f>
        <v/>
      </c>
      <c r="CX76" s="197" t="str">
        <f t="shared" si="100"/>
        <v/>
      </c>
      <c r="CY76" s="196" t="str" cm="1">
        <f t="array" ref="CY76">IF($B76="","",INDEX(SEAOptionScores_Trans,$B76+MATCH(CY$7,Stages,0)-1,MATCH(CY$6,SEACats,0)))</f>
        <v/>
      </c>
      <c r="CZ76" s="196" t="str" cm="1">
        <f t="array" ref="CZ76">IF($B76="","",INDEX(SEAOptionScores_Trans,$B76+MATCH(CZ$7,Stages,0)-1,MATCH(CY$6,SEACats,0)))</f>
        <v/>
      </c>
      <c r="DA76" s="197" t="str">
        <f t="shared" si="101"/>
        <v/>
      </c>
      <c r="DB76" s="196" t="str" cm="1">
        <f t="array" ref="DB76">IF($B76="","",INDEX(SEAOptionScores_Trans,$B76+MATCH(DB$7,Stages,0)-1,MATCH(DB$6,SEACats,0)))</f>
        <v/>
      </c>
      <c r="DC76" s="196" t="str" cm="1">
        <f t="array" ref="DC76">IF($B76="","",INDEX(SEAOptionScores_Trans,$B76+MATCH(DC$7,Stages,0)-1,MATCH(DB$6,SEACats,0)))</f>
        <v/>
      </c>
      <c r="DD76" s="197" t="str">
        <f t="shared" si="102"/>
        <v/>
      </c>
      <c r="DE76" s="196" t="str" cm="1">
        <f t="array" ref="DE76">IF($B76="","",INDEX(SEAOptionScores_Trans,$B76+MATCH(DE$7,Stages,0)-1,MATCH(DE$6,SEACats,0)))</f>
        <v/>
      </c>
      <c r="DF76" s="196" t="str" cm="1">
        <f t="array" ref="DF76">IF($B76="","",INDEX(SEAOptionScores_Trans,$B76+MATCH(DF$7,Stages,0)-1,MATCH(DE$6,SEACats,0)))</f>
        <v/>
      </c>
      <c r="DG76" s="197" t="str">
        <f t="shared" si="103"/>
        <v/>
      </c>
      <c r="DH76" s="196" t="str" cm="1">
        <f t="array" ref="DH76">IF($B76="","",INDEX(SEAOptionScores_Trans,$B76+MATCH(DH$7,Stages,0)-1,MATCH(DH$6,SEACats,0)))</f>
        <v/>
      </c>
      <c r="DI76" s="196" t="str" cm="1">
        <f t="array" ref="DI76">IF($B76="","",INDEX(SEAOptionScores_Trans,$B76+MATCH(DI$7,Stages,0)-1,MATCH(DH$6,SEACats,0)))</f>
        <v/>
      </c>
      <c r="DJ76" s="197" t="str">
        <f t="shared" si="104"/>
        <v/>
      </c>
      <c r="DK76" s="196" t="str" cm="1">
        <f t="array" ref="DK76">IF($B76="","",INDEX(SEAOptionScores_Trans,$B76+MATCH(DK$7,Stages,0)-1,MATCH(DK$6,SEACats,0)))</f>
        <v/>
      </c>
      <c r="DL76" s="196" t="str" cm="1">
        <f t="array" ref="DL76">IF($B76="","",INDEX(SEAOptionScores_Trans,$B76+MATCH(DL$7,Stages,0)-1,MATCH(DK$6,SEACats,0)))</f>
        <v/>
      </c>
      <c r="DM76" s="197" t="str">
        <f t="shared" si="105"/>
        <v/>
      </c>
      <c r="DN76" s="196" t="str" cm="1">
        <f t="array" ref="DN76">IF($B76="","",INDEX(SEAOptionScores_Trans,$B76+MATCH(DN$7,Stages,0)-1,MATCH(DN$6,SEACats,0)))</f>
        <v/>
      </c>
      <c r="DO76" s="196" t="str" cm="1">
        <f t="array" ref="DO76">IF($B76="","",INDEX(SEAOptionScores_Trans,$B76+MATCH(DO$7,Stages,0)-1,MATCH(DN$6,SEACats,0)))</f>
        <v/>
      </c>
      <c r="DP76" s="197" t="str">
        <f t="shared" si="106"/>
        <v/>
      </c>
      <c r="DQ76" s="196" t="str" cm="1">
        <f t="array" ref="DQ76">IF($B76="","",INDEX(SEAOptionScores_Trans,$B76+MATCH(DQ$7,Stages,0)-1,MATCH(DQ$6,SEACats,0)))</f>
        <v/>
      </c>
      <c r="DR76" s="196" t="str" cm="1">
        <f t="array" ref="DR76">IF($B76="","",INDEX(SEAOptionScores_Trans,$B76+MATCH(DR$7,Stages,0)-1,MATCH(DQ$6,SEACats,0)))</f>
        <v/>
      </c>
      <c r="DS76" s="197" t="str">
        <f t="shared" si="107"/>
        <v/>
      </c>
      <c r="DT76" s="196" t="str" cm="1">
        <f t="array" ref="DT76">IF($B76="","",INDEX(SEAOptionScores_Trans,$B76+MATCH(DT$7,Stages,0)-1,MATCH(DT$6,SEACats,0)))</f>
        <v/>
      </c>
      <c r="DU76" s="196" t="str" cm="1">
        <f t="array" ref="DU76">IF($B76="","",INDEX(SEAOptionScores_Trans,$B76+MATCH(DU$7,Stages,0)-1,MATCH(DT$6,SEACats,0)))</f>
        <v/>
      </c>
      <c r="DV76" s="197" t="str">
        <f t="shared" si="108"/>
        <v/>
      </c>
      <c r="DW76" s="196" t="str" cm="1">
        <f t="array" ref="DW76">IF($B76="","",INDEX(SEAOptionScores_Trans,$B76+MATCH(DW$7,Stages,0)-1,MATCH(DW$6,SEACats,0)))</f>
        <v/>
      </c>
      <c r="DX76" s="196" t="str" cm="1">
        <f t="array" ref="DX76">IF($B76="","",INDEX(SEAOptionScores_Trans,$B76+MATCH(DX$7,Stages,0)-1,MATCH(DW$6,SEACats,0)))</f>
        <v/>
      </c>
      <c r="DY76" s="197" t="str">
        <f t="shared" si="109"/>
        <v/>
      </c>
      <c r="DZ76" s="243"/>
      <c r="EA76" s="250" t="str" cm="1">
        <f t="array" ref="EA76">INDEX(PosEffects_SEA,$A76,MATCH(EA$6,$D$6:$BB$6,0)+2)</f>
        <v/>
      </c>
      <c r="EB76" s="250" t="str" cm="1">
        <f t="array" ref="EB76">INDEX(PosEffects_SEA,$A76,MATCH(EB$6,$D$6:$BB$6,0)+2)</f>
        <v/>
      </c>
      <c r="EC76" s="250" t="str" cm="1">
        <f t="array" ref="EC76">INDEX(PosEffects_SEA,$A76,MATCH(EC$6,$D$6:$BB$6,0)+2)</f>
        <v/>
      </c>
      <c r="ED76" s="250" t="str" cm="1">
        <f t="array" ref="ED76">INDEX(PosEffects_SEA,$A76,MATCH(ED$6,$D$6:$BB$6,0)+2)</f>
        <v/>
      </c>
      <c r="EE76" s="250" t="str" cm="1">
        <f t="array" ref="EE76">INDEX(PosEffects_SEA,$A76,MATCH(EE$6,$D$6:$BB$6,0)+2)</f>
        <v/>
      </c>
      <c r="EF76" s="250" t="str" cm="1">
        <f t="array" ref="EF76">INDEX(PosEffects_SEA,$A76,MATCH(EF$6,$D$6:$BB$6,0)+2)</f>
        <v/>
      </c>
      <c r="EG76" s="250" t="str" cm="1">
        <f t="array" ref="EG76">INDEX(PosEffects_SEA,$A76,MATCH(EG$6,$D$6:$BB$6,0)+2)</f>
        <v/>
      </c>
      <c r="EH76" s="250" t="str" cm="1">
        <f t="array" ref="EH76">INDEX(PosEffects_SEA,$A76,MATCH(EH$6,$D$6:$BB$6,0)+2)</f>
        <v/>
      </c>
      <c r="EI76" s="250" t="str" cm="1">
        <f t="array" ref="EI76">INDEX(PosEffects_SEA,$A76,MATCH(EI$6,$D$6:$BB$6,0)+2)</f>
        <v/>
      </c>
      <c r="EJ76" s="250" t="str" cm="1">
        <f t="array" ref="EJ76">INDEX(PosEffects_SEA,$A76,MATCH(EJ$6,$D$6:$BB$6,0)+2)</f>
        <v/>
      </c>
      <c r="EK76" s="250" t="str" cm="1">
        <f t="array" ref="EK76">INDEX(PosEffects_SEA,$A76,MATCH(EK$6,$D$6:$BB$6,0)+2)</f>
        <v/>
      </c>
      <c r="EL76" s="250" t="str" cm="1">
        <f t="array" ref="EL76">INDEX(PosEffects_SEA,$A76,MATCH(EL$6,$D$6:$BB$6,0)+2)</f>
        <v/>
      </c>
      <c r="EM76" s="250" t="str" cm="1">
        <f t="array" ref="EM76">INDEX(PosEffects_SEA,$A76,MATCH(EM$6,$D$6:$BB$6,0)+2)</f>
        <v/>
      </c>
      <c r="EN76" s="250" t="str" cm="1">
        <f t="array" ref="EN76">INDEX(PosEffects_SEA,$A76,MATCH(EN$6,$D$6:$BB$6,0)+2)</f>
        <v/>
      </c>
      <c r="EO76" s="250" t="str" cm="1">
        <f t="array" ref="EO76">INDEX(PosEffects_SEA,$A76,MATCH(EO$6,$D$6:$BB$6,0)+2)</f>
        <v/>
      </c>
      <c r="EP76" s="250" t="str" cm="1">
        <f t="array" ref="EP76">INDEX(PosEffects_SEA,$A76,MATCH(EP$6,$D$6:$BB$6,0)+2)</f>
        <v/>
      </c>
      <c r="EQ76" s="250" t="str" cm="1">
        <f t="array" ref="EQ76">INDEX(PosEffects_SEA,$A76,MATCH(EQ$6,$D$6:$BB$6,0)+2)</f>
        <v/>
      </c>
      <c r="ER76" s="243"/>
      <c r="ES76" s="194" t="str">
        <f t="shared" si="75"/>
        <v/>
      </c>
      <c r="ET76" s="194" t="str">
        <f t="shared" si="75"/>
        <v/>
      </c>
      <c r="EU76" s="194" t="str">
        <f t="shared" si="75"/>
        <v/>
      </c>
      <c r="EV76" s="194" t="str">
        <f t="shared" si="75"/>
        <v/>
      </c>
    </row>
    <row r="77" spans="1:152" x14ac:dyDescent="0.25">
      <c r="A77" s="242">
        <v>70</v>
      </c>
      <c r="B77" s="271" t="str" cm="1">
        <f t="array" ref="B77">IF(A77&gt;NOptions_SEA,"",4*(A77-1)+1)</f>
        <v/>
      </c>
      <c r="C77" s="249" t="str" cm="1">
        <f t="array" ref="C77">IF($B77="","",INDEX(Options_SEA,$B77))</f>
        <v/>
      </c>
      <c r="D77" s="196" t="str" cm="1">
        <f t="array" ref="D77">IF($B77="","",INDEX(SEAOptionScores_Trans,$B77+MATCH(D$7,Stages,0)-1,MATCH(D$6,SEACats,0))-100)</f>
        <v/>
      </c>
      <c r="E77" s="196" t="str" cm="1">
        <f t="array" ref="E77">IF($B77="","",INDEX(SEAOptionScores_Trans,$B77+MATCH(E$7,Stages,0)-1,MATCH(D$6,SEACats,0))-100)</f>
        <v/>
      </c>
      <c r="F77" s="197" t="str">
        <f t="shared" si="76"/>
        <v/>
      </c>
      <c r="G77" s="196" t="str" cm="1">
        <f t="array" ref="G77">IF($B77="","",INDEX(SEAOptionScores_Trans,$B77+MATCH(G$7,Stages,0)-1,MATCH(G$6,SEACats,0))-100)</f>
        <v/>
      </c>
      <c r="H77" s="196" t="str" cm="1">
        <f t="array" ref="H77">IF($B77="","",INDEX(SEAOptionScores_Trans,$B77+MATCH(H$7,Stages,0)-1,MATCH(G$6,SEACats,0))-100)</f>
        <v/>
      </c>
      <c r="I77" s="197" t="str">
        <f t="shared" si="77"/>
        <v/>
      </c>
      <c r="J77" s="196" t="str" cm="1">
        <f t="array" ref="J77">IF($B77="","",INDEX(SEAOptionScores_Trans,$B77+MATCH(J$7,Stages,0)-1,MATCH(J$6,SEACats,0))-100)</f>
        <v/>
      </c>
      <c r="K77" s="196" t="str" cm="1">
        <f t="array" ref="K77">IF($B77="","",INDEX(SEAOptionScores_Trans,$B77+MATCH(K$7,Stages,0)-1,MATCH(J$6,SEACats,0))-100)</f>
        <v/>
      </c>
      <c r="L77" s="197" t="str">
        <f t="shared" si="78"/>
        <v/>
      </c>
      <c r="M77" s="196" t="str" cm="1">
        <f t="array" ref="M77">IF($B77="","",INDEX(SEAOptionScores_Trans,$B77+MATCH(M$7,Stages,0)-1,MATCH(M$6,SEACats,0))-100)</f>
        <v/>
      </c>
      <c r="N77" s="196" t="str" cm="1">
        <f t="array" ref="N77">IF($B77="","",INDEX(SEAOptionScores_Trans,$B77+MATCH(N$7,Stages,0)-1,MATCH(M$6,SEACats,0))-100)</f>
        <v/>
      </c>
      <c r="O77" s="197" t="str">
        <f t="shared" si="79"/>
        <v/>
      </c>
      <c r="P77" s="196" t="str" cm="1">
        <f t="array" ref="P77">IF($B77="","",INDEX(SEAOptionScores_Trans,$B77+MATCH(P$7,Stages,0)-1,MATCH(P$6,SEACats,0))-100)</f>
        <v/>
      </c>
      <c r="Q77" s="196" t="str" cm="1">
        <f t="array" ref="Q77">IF($B77="","",INDEX(SEAOptionScores_Trans,$B77+MATCH(Q$7,Stages,0)-1,MATCH(P$6,SEACats,0))-100)</f>
        <v/>
      </c>
      <c r="R77" s="197" t="str">
        <f t="shared" si="80"/>
        <v/>
      </c>
      <c r="S77" s="196" t="str" cm="1">
        <f t="array" ref="S77">IF($B77="","",INDEX(SEAOptionScores_Trans,$B77+MATCH(S$7,Stages,0)-1,MATCH(S$6,SEACats,0))-100)</f>
        <v/>
      </c>
      <c r="T77" s="196" t="str" cm="1">
        <f t="array" ref="T77">IF($B77="","",INDEX(SEAOptionScores_Trans,$B77+MATCH(T$7,Stages,0)-1,MATCH(S$6,SEACats,0))-100)</f>
        <v/>
      </c>
      <c r="U77" s="197" t="str">
        <f t="shared" si="81"/>
        <v/>
      </c>
      <c r="V77" s="196" t="str" cm="1">
        <f t="array" ref="V77">IF($B77="","",INDEX(SEAOptionScores_Trans,$B77+MATCH(V$7,Stages,0)-1,MATCH(V$6,SEACats,0))-100)</f>
        <v/>
      </c>
      <c r="W77" s="196" t="str" cm="1">
        <f t="array" ref="W77">IF($B77="","",INDEX(SEAOptionScores_Trans,$B77+MATCH(W$7,Stages,0)-1,MATCH(V$6,SEACats,0))-100)</f>
        <v/>
      </c>
      <c r="X77" s="197" t="str">
        <f t="shared" si="82"/>
        <v/>
      </c>
      <c r="Y77" s="196" t="str" cm="1">
        <f t="array" ref="Y77">IF($B77="","",INDEX(SEAOptionScores_Trans,$B77+MATCH(Y$7,Stages,0)-1,MATCH(Y$6,SEACats,0))-100)</f>
        <v/>
      </c>
      <c r="Z77" s="196" t="str" cm="1">
        <f t="array" ref="Z77">IF($B77="","",INDEX(SEAOptionScores_Trans,$B77+MATCH(Z$7,Stages,0)-1,MATCH(Y$6,SEACats,0))-100)</f>
        <v/>
      </c>
      <c r="AA77" s="197" t="str">
        <f t="shared" si="83"/>
        <v/>
      </c>
      <c r="AB77" s="196" t="str" cm="1">
        <f t="array" ref="AB77">IF($B77="","",INDEX(SEAOptionScores_Trans,$B77+MATCH(AB$7,Stages,0)-1,MATCH(AB$6,SEACats,0))-100)</f>
        <v/>
      </c>
      <c r="AC77" s="196" t="str" cm="1">
        <f t="array" ref="AC77">IF($B77="","",INDEX(SEAOptionScores_Trans,$B77+MATCH(AC$7,Stages,0)-1,MATCH(AB$6,SEACats,0))-100)</f>
        <v/>
      </c>
      <c r="AD77" s="197" t="str">
        <f t="shared" si="84"/>
        <v/>
      </c>
      <c r="AE77" s="196" t="str" cm="1">
        <f t="array" ref="AE77">IF($B77="","",INDEX(SEAOptionScores_Trans,$B77+MATCH(AE$7,Stages,0)-1,MATCH(AE$6,SEACats,0))-100)</f>
        <v/>
      </c>
      <c r="AF77" s="196" t="str" cm="1">
        <f t="array" ref="AF77">IF($B77="","",INDEX(SEAOptionScores_Trans,$B77+MATCH(AF$7,Stages,0)-1,MATCH(AE$6,SEACats,0))-100)</f>
        <v/>
      </c>
      <c r="AG77" s="197" t="str">
        <f t="shared" si="85"/>
        <v/>
      </c>
      <c r="AH77" s="196" t="str" cm="1">
        <f t="array" ref="AH77">IF($B77="","",INDEX(SEAOptionScores_Trans,$B77+MATCH(AH$7,Stages,0)-1,MATCH(AH$6,SEACats,0))-100)</f>
        <v/>
      </c>
      <c r="AI77" s="196" t="str" cm="1">
        <f t="array" ref="AI77">IF($B77="","",INDEX(SEAOptionScores_Trans,$B77+MATCH(AI$7,Stages,0)-1,MATCH(AH$6,SEACats,0))-100)</f>
        <v/>
      </c>
      <c r="AJ77" s="197" t="str">
        <f t="shared" si="86"/>
        <v/>
      </c>
      <c r="AK77" s="196" t="str" cm="1">
        <f t="array" ref="AK77">IF($B77="","",INDEX(SEAOptionScores_Trans,$B77+MATCH(AK$7,Stages,0)-1,MATCH(AK$6,SEACats,0))-100)</f>
        <v/>
      </c>
      <c r="AL77" s="196" t="str" cm="1">
        <f t="array" ref="AL77">IF($B77="","",INDEX(SEAOptionScores_Trans,$B77+MATCH(AL$7,Stages,0)-1,MATCH(AK$6,SEACats,0))-100)</f>
        <v/>
      </c>
      <c r="AM77" s="197" t="str">
        <f t="shared" si="87"/>
        <v/>
      </c>
      <c r="AN77" s="196" t="str" cm="1">
        <f t="array" ref="AN77">IF($B77="","",INDEX(SEAOptionScores_Trans,$B77+MATCH(AN$7,Stages,0)-1,MATCH(AN$6,SEACats,0))-100)</f>
        <v/>
      </c>
      <c r="AO77" s="196" t="str" cm="1">
        <f t="array" ref="AO77">IF($B77="","",INDEX(SEAOptionScores_Trans,$B77+MATCH(AO$7,Stages,0)-1,MATCH(AN$6,SEACats,0))-100)</f>
        <v/>
      </c>
      <c r="AP77" s="197" t="str">
        <f t="shared" si="88"/>
        <v/>
      </c>
      <c r="AQ77" s="196" t="str" cm="1">
        <f t="array" ref="AQ77">IF($B77="","",INDEX(SEAOptionScores_Trans,$B77+MATCH(AQ$7,Stages,0)-1,MATCH(AQ$6,SEACats,0))-100)</f>
        <v/>
      </c>
      <c r="AR77" s="196" t="str" cm="1">
        <f t="array" ref="AR77">IF($B77="","",INDEX(SEAOptionScores_Trans,$B77+MATCH(AR$7,Stages,0)-1,MATCH(AQ$6,SEACats,0))-100)</f>
        <v/>
      </c>
      <c r="AS77" s="197" t="str">
        <f t="shared" si="89"/>
        <v/>
      </c>
      <c r="AT77" s="196" t="str" cm="1">
        <f t="array" ref="AT77">IF($B77="","",INDEX(SEAOptionScores_Trans,$B77+MATCH(AT$7,Stages,0)-1,MATCH(AT$6,SEACats,0))-100)</f>
        <v/>
      </c>
      <c r="AU77" s="196" t="str" cm="1">
        <f t="array" ref="AU77">IF($B77="","",INDEX(SEAOptionScores_Trans,$B77+MATCH(AU$7,Stages,0)-1,MATCH(AT$6,SEACats,0))-100)</f>
        <v/>
      </c>
      <c r="AV77" s="197" t="str">
        <f t="shared" si="90"/>
        <v/>
      </c>
      <c r="AW77" s="196" t="str" cm="1">
        <f t="array" ref="AW77">IF($B77="","",INDEX(SEAOptionScores_Trans,$B77+MATCH(AW$7,Stages,0)-1,MATCH(AW$6,SEACats,0))-100)</f>
        <v/>
      </c>
      <c r="AX77" s="196" t="str" cm="1">
        <f t="array" ref="AX77">IF($B77="","",INDEX(SEAOptionScores_Trans,$B77+MATCH(AX$7,Stages,0)-1,MATCH(AW$6,SEACats,0))-100)</f>
        <v/>
      </c>
      <c r="AY77" s="197" t="str">
        <f t="shared" si="91"/>
        <v/>
      </c>
      <c r="AZ77" s="196" t="str" cm="1">
        <f t="array" ref="AZ77">IF($B77="","",INDEX(SEAOptionScores_Trans,$B77+MATCH(AZ$7,Stages,0)-1,MATCH(AZ$6,SEACats,0))-100)</f>
        <v/>
      </c>
      <c r="BA77" s="196" t="str" cm="1">
        <f t="array" ref="BA77">IF($B77="","",INDEX(SEAOptionScores_Trans,$B77+MATCH(BA$7,Stages,0)-1,MATCH(AZ$6,SEACats,0))-100)</f>
        <v/>
      </c>
      <c r="BB77" s="197" t="str">
        <f t="shared" si="92"/>
        <v/>
      </c>
      <c r="BC77" s="243"/>
      <c r="BD77" s="250" t="str" cm="1">
        <f t="array" ref="BD77">INDEX(NegEffects_SEA,$A77,MATCH(BD$6,$D$6:$BB$6,0)+2)</f>
        <v/>
      </c>
      <c r="BE77" s="250" t="str" cm="1">
        <f t="array" ref="BE77">INDEX(NegEffects_SEA,$A77,MATCH(BE$6,$D$6:$BB$6,0)+2)</f>
        <v/>
      </c>
      <c r="BF77" s="250" t="str" cm="1">
        <f t="array" ref="BF77">INDEX(NegEffects_SEA,$A77,MATCH(BF$6,$D$6:$BB$6,0)+2)</f>
        <v/>
      </c>
      <c r="BG77" s="250" t="str" cm="1">
        <f t="array" ref="BG77">INDEX(NegEffects_SEA,$A77,MATCH(BG$6,$D$6:$BB$6,0)+2)</f>
        <v/>
      </c>
      <c r="BH77" s="250" t="str" cm="1">
        <f t="array" ref="BH77">INDEX(NegEffects_SEA,$A77,MATCH(BH$6,$D$6:$BB$6,0)+2)</f>
        <v/>
      </c>
      <c r="BI77" s="250" t="str" cm="1">
        <f t="array" ref="BI77">INDEX(NegEffects_SEA,$A77,MATCH(BI$6,$D$6:$BB$6,0)+2)</f>
        <v/>
      </c>
      <c r="BJ77" s="250" t="str" cm="1">
        <f t="array" ref="BJ77">INDEX(NegEffects_SEA,$A77,MATCH(BJ$6,$D$6:$BB$6,0)+2)</f>
        <v/>
      </c>
      <c r="BK77" s="250" t="str" cm="1">
        <f t="array" ref="BK77">INDEX(NegEffects_SEA,$A77,MATCH(BK$6,$D$6:$BB$6,0)+2)</f>
        <v/>
      </c>
      <c r="BL77" s="250" t="str" cm="1">
        <f t="array" ref="BL77">INDEX(NegEffects_SEA,$A77,MATCH(BL$6,$D$6:$BB$6,0)+2)</f>
        <v/>
      </c>
      <c r="BM77" s="250" t="str" cm="1">
        <f t="array" ref="BM77">INDEX(NegEffects_SEA,$A77,MATCH(BM$6,$D$6:$BB$6,0)+2)</f>
        <v/>
      </c>
      <c r="BN77" s="250" t="str" cm="1">
        <f t="array" ref="BN77">INDEX(NegEffects_SEA,$A77,MATCH(BN$6,$D$6:$BB$6,0)+2)</f>
        <v/>
      </c>
      <c r="BO77" s="250" t="str" cm="1">
        <f t="array" ref="BO77">INDEX(NegEffects_SEA,$A77,MATCH(BO$6,$D$6:$BB$6,0)+2)</f>
        <v/>
      </c>
      <c r="BP77" s="250" t="str" cm="1">
        <f t="array" ref="BP77">INDEX(NegEffects_SEA,$A77,MATCH(BP$6,$D$6:$BB$6,0)+2)</f>
        <v/>
      </c>
      <c r="BQ77" s="250" t="str" cm="1">
        <f t="array" ref="BQ77">INDEX(NegEffects_SEA,$A77,MATCH(BQ$6,$D$6:$BB$6,0)+2)</f>
        <v/>
      </c>
      <c r="BR77" s="250" t="str" cm="1">
        <f t="array" ref="BR77">INDEX(NegEffects_SEA,$A77,MATCH(BR$6,$D$6:$BB$6,0)+2)</f>
        <v/>
      </c>
      <c r="BS77" s="250" t="str" cm="1">
        <f t="array" ref="BS77">INDEX(NegEffects_SEA,$A77,MATCH(BS$6,$D$6:$BB$6,0)+2)</f>
        <v/>
      </c>
      <c r="BT77" s="250" t="str" cm="1">
        <f t="array" ref="BT77">INDEX(NegEffects_SEA,$A77,MATCH(BT$6,$D$6:$BB$6,0)+2)</f>
        <v/>
      </c>
      <c r="BU77" s="243"/>
      <c r="BV77" s="194" t="str">
        <f t="shared" si="74"/>
        <v/>
      </c>
      <c r="BW77" s="194" t="str">
        <f t="shared" si="74"/>
        <v/>
      </c>
      <c r="BX77" s="194" t="str">
        <f t="shared" si="74"/>
        <v/>
      </c>
      <c r="BY77" s="194" t="str">
        <f t="shared" si="74"/>
        <v/>
      </c>
      <c r="BZ77" s="243"/>
      <c r="CA77" s="196" t="str" cm="1">
        <f t="array" ref="CA77">IF($B77="","",INDEX(SEAOptionScores_Trans,$B77+MATCH(CA$7,Stages,0)-1,MATCH(CA$6,SEACats,0)))</f>
        <v/>
      </c>
      <c r="CB77" s="196" t="str" cm="1">
        <f t="array" ref="CB77">IF($B77="","",INDEX(SEAOptionScores_Trans,$B77+MATCH(CB$7,Stages,0)-1,MATCH(CA$6,SEACats,0)))</f>
        <v/>
      </c>
      <c r="CC77" s="197" t="str">
        <f t="shared" si="93"/>
        <v/>
      </c>
      <c r="CD77" s="196" t="str" cm="1">
        <f t="array" ref="CD77">IF($B77="","",INDEX(SEAOptionScores_Trans,$B77+MATCH(CD$7,Stages,0)-1,MATCH(CD$6,SEACats,0)))</f>
        <v/>
      </c>
      <c r="CE77" s="196" t="str" cm="1">
        <f t="array" ref="CE77">IF($B77="","",INDEX(SEAOptionScores_Trans,$B77+MATCH(CE$7,Stages,0)-1,MATCH(CD$6,SEACats,0)))</f>
        <v/>
      </c>
      <c r="CF77" s="197" t="str">
        <f t="shared" si="94"/>
        <v/>
      </c>
      <c r="CG77" s="196" t="str" cm="1">
        <f t="array" ref="CG77">IF($B77="","",INDEX(SEAOptionScores_Trans,$B77+MATCH(CG$7,Stages,0)-1,MATCH(CG$6,SEACats,0)))</f>
        <v/>
      </c>
      <c r="CH77" s="196" t="str" cm="1">
        <f t="array" ref="CH77">IF($B77="","",INDEX(SEAOptionScores_Trans,$B77+MATCH(CH$7,Stages,0)-1,MATCH(CG$6,SEACats,0)))</f>
        <v/>
      </c>
      <c r="CI77" s="197" t="str">
        <f t="shared" si="95"/>
        <v/>
      </c>
      <c r="CJ77" s="196" t="str" cm="1">
        <f t="array" ref="CJ77">IF($B77="","",INDEX(SEAOptionScores_Trans,$B77+MATCH(CJ$7,Stages,0)-1,MATCH(CJ$6,SEACats,0)))</f>
        <v/>
      </c>
      <c r="CK77" s="196" t="str" cm="1">
        <f t="array" ref="CK77">IF($B77="","",INDEX(SEAOptionScores_Trans,$B77+MATCH(CK$7,Stages,0)-1,MATCH(CJ$6,SEACats,0)))</f>
        <v/>
      </c>
      <c r="CL77" s="197" t="str">
        <f t="shared" si="96"/>
        <v/>
      </c>
      <c r="CM77" s="196" t="str" cm="1">
        <f t="array" ref="CM77">IF($B77="","",INDEX(SEAOptionScores_Trans,$B77+MATCH(CM$7,Stages,0)-1,MATCH(CM$6,SEACats,0)))</f>
        <v/>
      </c>
      <c r="CN77" s="196" t="str" cm="1">
        <f t="array" ref="CN77">IF($B77="","",INDEX(SEAOptionScores_Trans,$B77+MATCH(CN$7,Stages,0)-1,MATCH(CM$6,SEACats,0)))</f>
        <v/>
      </c>
      <c r="CO77" s="197" t="str">
        <f t="shared" si="97"/>
        <v/>
      </c>
      <c r="CP77" s="196" t="str" cm="1">
        <f t="array" ref="CP77">IF($B77="","",INDEX(SEAOptionScores_Trans,$B77+MATCH(CP$7,Stages,0)-1,MATCH(CP$6,SEACats,0)))</f>
        <v/>
      </c>
      <c r="CQ77" s="196" t="str" cm="1">
        <f t="array" ref="CQ77">IF($B77="","",INDEX(SEAOptionScores_Trans,$B77+MATCH(CQ$7,Stages,0)-1,MATCH(CP$6,SEACats,0)))</f>
        <v/>
      </c>
      <c r="CR77" s="197" t="str">
        <f t="shared" si="98"/>
        <v/>
      </c>
      <c r="CS77" s="196" t="str" cm="1">
        <f t="array" ref="CS77">IF($B77="","",INDEX(SEAOptionScores_Trans,$B77+MATCH(CS$7,Stages,0)-1,MATCH(CS$6,SEACats,0)))</f>
        <v/>
      </c>
      <c r="CT77" s="196" t="str" cm="1">
        <f t="array" ref="CT77">IF($B77="","",INDEX(SEAOptionScores_Trans,$B77+MATCH(CT$7,Stages,0)-1,MATCH(CS$6,SEACats,0)))</f>
        <v/>
      </c>
      <c r="CU77" s="197" t="str">
        <f t="shared" si="99"/>
        <v/>
      </c>
      <c r="CV77" s="196" t="str" cm="1">
        <f t="array" ref="CV77">IF($B77="","",INDEX(SEAOptionScores_Trans,$B77+MATCH(CV$7,Stages,0)-1,MATCH(CV$6,SEACats,0)))</f>
        <v/>
      </c>
      <c r="CW77" s="196" t="str" cm="1">
        <f t="array" ref="CW77">IF($B77="","",INDEX(SEAOptionScores_Trans,$B77+MATCH(CW$7,Stages,0)-1,MATCH(CV$6,SEACats,0)))</f>
        <v/>
      </c>
      <c r="CX77" s="197" t="str">
        <f t="shared" si="100"/>
        <v/>
      </c>
      <c r="CY77" s="196" t="str" cm="1">
        <f t="array" ref="CY77">IF($B77="","",INDEX(SEAOptionScores_Trans,$B77+MATCH(CY$7,Stages,0)-1,MATCH(CY$6,SEACats,0)))</f>
        <v/>
      </c>
      <c r="CZ77" s="196" t="str" cm="1">
        <f t="array" ref="CZ77">IF($B77="","",INDEX(SEAOptionScores_Trans,$B77+MATCH(CZ$7,Stages,0)-1,MATCH(CY$6,SEACats,0)))</f>
        <v/>
      </c>
      <c r="DA77" s="197" t="str">
        <f t="shared" si="101"/>
        <v/>
      </c>
      <c r="DB77" s="196" t="str" cm="1">
        <f t="array" ref="DB77">IF($B77="","",INDEX(SEAOptionScores_Trans,$B77+MATCH(DB$7,Stages,0)-1,MATCH(DB$6,SEACats,0)))</f>
        <v/>
      </c>
      <c r="DC77" s="196" t="str" cm="1">
        <f t="array" ref="DC77">IF($B77="","",INDEX(SEAOptionScores_Trans,$B77+MATCH(DC$7,Stages,0)-1,MATCH(DB$6,SEACats,0)))</f>
        <v/>
      </c>
      <c r="DD77" s="197" t="str">
        <f t="shared" si="102"/>
        <v/>
      </c>
      <c r="DE77" s="196" t="str" cm="1">
        <f t="array" ref="DE77">IF($B77="","",INDEX(SEAOptionScores_Trans,$B77+MATCH(DE$7,Stages,0)-1,MATCH(DE$6,SEACats,0)))</f>
        <v/>
      </c>
      <c r="DF77" s="196" t="str" cm="1">
        <f t="array" ref="DF77">IF($B77="","",INDEX(SEAOptionScores_Trans,$B77+MATCH(DF$7,Stages,0)-1,MATCH(DE$6,SEACats,0)))</f>
        <v/>
      </c>
      <c r="DG77" s="197" t="str">
        <f t="shared" si="103"/>
        <v/>
      </c>
      <c r="DH77" s="196" t="str" cm="1">
        <f t="array" ref="DH77">IF($B77="","",INDEX(SEAOptionScores_Trans,$B77+MATCH(DH$7,Stages,0)-1,MATCH(DH$6,SEACats,0)))</f>
        <v/>
      </c>
      <c r="DI77" s="196" t="str" cm="1">
        <f t="array" ref="DI77">IF($B77="","",INDEX(SEAOptionScores_Trans,$B77+MATCH(DI$7,Stages,0)-1,MATCH(DH$6,SEACats,0)))</f>
        <v/>
      </c>
      <c r="DJ77" s="197" t="str">
        <f t="shared" si="104"/>
        <v/>
      </c>
      <c r="DK77" s="196" t="str" cm="1">
        <f t="array" ref="DK77">IF($B77="","",INDEX(SEAOptionScores_Trans,$B77+MATCH(DK$7,Stages,0)-1,MATCH(DK$6,SEACats,0)))</f>
        <v/>
      </c>
      <c r="DL77" s="196" t="str" cm="1">
        <f t="array" ref="DL77">IF($B77="","",INDEX(SEAOptionScores_Trans,$B77+MATCH(DL$7,Stages,0)-1,MATCH(DK$6,SEACats,0)))</f>
        <v/>
      </c>
      <c r="DM77" s="197" t="str">
        <f t="shared" si="105"/>
        <v/>
      </c>
      <c r="DN77" s="196" t="str" cm="1">
        <f t="array" ref="DN77">IF($B77="","",INDEX(SEAOptionScores_Trans,$B77+MATCH(DN$7,Stages,0)-1,MATCH(DN$6,SEACats,0)))</f>
        <v/>
      </c>
      <c r="DO77" s="196" t="str" cm="1">
        <f t="array" ref="DO77">IF($B77="","",INDEX(SEAOptionScores_Trans,$B77+MATCH(DO$7,Stages,0)-1,MATCH(DN$6,SEACats,0)))</f>
        <v/>
      </c>
      <c r="DP77" s="197" t="str">
        <f t="shared" si="106"/>
        <v/>
      </c>
      <c r="DQ77" s="196" t="str" cm="1">
        <f t="array" ref="DQ77">IF($B77="","",INDEX(SEAOptionScores_Trans,$B77+MATCH(DQ$7,Stages,0)-1,MATCH(DQ$6,SEACats,0)))</f>
        <v/>
      </c>
      <c r="DR77" s="196" t="str" cm="1">
        <f t="array" ref="DR77">IF($B77="","",INDEX(SEAOptionScores_Trans,$B77+MATCH(DR$7,Stages,0)-1,MATCH(DQ$6,SEACats,0)))</f>
        <v/>
      </c>
      <c r="DS77" s="197" t="str">
        <f t="shared" si="107"/>
        <v/>
      </c>
      <c r="DT77" s="196" t="str" cm="1">
        <f t="array" ref="DT77">IF($B77="","",INDEX(SEAOptionScores_Trans,$B77+MATCH(DT$7,Stages,0)-1,MATCH(DT$6,SEACats,0)))</f>
        <v/>
      </c>
      <c r="DU77" s="196" t="str" cm="1">
        <f t="array" ref="DU77">IF($B77="","",INDEX(SEAOptionScores_Trans,$B77+MATCH(DU$7,Stages,0)-1,MATCH(DT$6,SEACats,0)))</f>
        <v/>
      </c>
      <c r="DV77" s="197" t="str">
        <f t="shared" si="108"/>
        <v/>
      </c>
      <c r="DW77" s="196" t="str" cm="1">
        <f t="array" ref="DW77">IF($B77="","",INDEX(SEAOptionScores_Trans,$B77+MATCH(DW$7,Stages,0)-1,MATCH(DW$6,SEACats,0)))</f>
        <v/>
      </c>
      <c r="DX77" s="196" t="str" cm="1">
        <f t="array" ref="DX77">IF($B77="","",INDEX(SEAOptionScores_Trans,$B77+MATCH(DX$7,Stages,0)-1,MATCH(DW$6,SEACats,0)))</f>
        <v/>
      </c>
      <c r="DY77" s="197" t="str">
        <f t="shared" si="109"/>
        <v/>
      </c>
      <c r="DZ77" s="243"/>
      <c r="EA77" s="250" t="str" cm="1">
        <f t="array" ref="EA77">INDEX(PosEffects_SEA,$A77,MATCH(EA$6,$D$6:$BB$6,0)+2)</f>
        <v/>
      </c>
      <c r="EB77" s="250" t="str" cm="1">
        <f t="array" ref="EB77">INDEX(PosEffects_SEA,$A77,MATCH(EB$6,$D$6:$BB$6,0)+2)</f>
        <v/>
      </c>
      <c r="EC77" s="250" t="str" cm="1">
        <f t="array" ref="EC77">INDEX(PosEffects_SEA,$A77,MATCH(EC$6,$D$6:$BB$6,0)+2)</f>
        <v/>
      </c>
      <c r="ED77" s="250" t="str" cm="1">
        <f t="array" ref="ED77">INDEX(PosEffects_SEA,$A77,MATCH(ED$6,$D$6:$BB$6,0)+2)</f>
        <v/>
      </c>
      <c r="EE77" s="250" t="str" cm="1">
        <f t="array" ref="EE77">INDEX(PosEffects_SEA,$A77,MATCH(EE$6,$D$6:$BB$6,0)+2)</f>
        <v/>
      </c>
      <c r="EF77" s="250" t="str" cm="1">
        <f t="array" ref="EF77">INDEX(PosEffects_SEA,$A77,MATCH(EF$6,$D$6:$BB$6,0)+2)</f>
        <v/>
      </c>
      <c r="EG77" s="250" t="str" cm="1">
        <f t="array" ref="EG77">INDEX(PosEffects_SEA,$A77,MATCH(EG$6,$D$6:$BB$6,0)+2)</f>
        <v/>
      </c>
      <c r="EH77" s="250" t="str" cm="1">
        <f t="array" ref="EH77">INDEX(PosEffects_SEA,$A77,MATCH(EH$6,$D$6:$BB$6,0)+2)</f>
        <v/>
      </c>
      <c r="EI77" s="250" t="str" cm="1">
        <f t="array" ref="EI77">INDEX(PosEffects_SEA,$A77,MATCH(EI$6,$D$6:$BB$6,0)+2)</f>
        <v/>
      </c>
      <c r="EJ77" s="250" t="str" cm="1">
        <f t="array" ref="EJ77">INDEX(PosEffects_SEA,$A77,MATCH(EJ$6,$D$6:$BB$6,0)+2)</f>
        <v/>
      </c>
      <c r="EK77" s="250" t="str" cm="1">
        <f t="array" ref="EK77">INDEX(PosEffects_SEA,$A77,MATCH(EK$6,$D$6:$BB$6,0)+2)</f>
        <v/>
      </c>
      <c r="EL77" s="250" t="str" cm="1">
        <f t="array" ref="EL77">INDEX(PosEffects_SEA,$A77,MATCH(EL$6,$D$6:$BB$6,0)+2)</f>
        <v/>
      </c>
      <c r="EM77" s="250" t="str" cm="1">
        <f t="array" ref="EM77">INDEX(PosEffects_SEA,$A77,MATCH(EM$6,$D$6:$BB$6,0)+2)</f>
        <v/>
      </c>
      <c r="EN77" s="250" t="str" cm="1">
        <f t="array" ref="EN77">INDEX(PosEffects_SEA,$A77,MATCH(EN$6,$D$6:$BB$6,0)+2)</f>
        <v/>
      </c>
      <c r="EO77" s="250" t="str" cm="1">
        <f t="array" ref="EO77">INDEX(PosEffects_SEA,$A77,MATCH(EO$6,$D$6:$BB$6,0)+2)</f>
        <v/>
      </c>
      <c r="EP77" s="250" t="str" cm="1">
        <f t="array" ref="EP77">INDEX(PosEffects_SEA,$A77,MATCH(EP$6,$D$6:$BB$6,0)+2)</f>
        <v/>
      </c>
      <c r="EQ77" s="250" t="str" cm="1">
        <f t="array" ref="EQ77">INDEX(PosEffects_SEA,$A77,MATCH(EQ$6,$D$6:$BB$6,0)+2)</f>
        <v/>
      </c>
      <c r="ER77" s="243"/>
      <c r="ES77" s="194" t="str">
        <f t="shared" si="75"/>
        <v/>
      </c>
      <c r="ET77" s="194" t="str">
        <f t="shared" si="75"/>
        <v/>
      </c>
      <c r="EU77" s="194" t="str">
        <f t="shared" si="75"/>
        <v/>
      </c>
      <c r="EV77" s="194" t="str">
        <f t="shared" si="75"/>
        <v/>
      </c>
    </row>
    <row r="78" spans="1:152" x14ac:dyDescent="0.25">
      <c r="A78" s="242">
        <v>71</v>
      </c>
      <c r="B78" s="271" t="str" cm="1">
        <f t="array" ref="B78">IF(A78&gt;NOptions_SEA,"",4*(A78-1)+1)</f>
        <v/>
      </c>
      <c r="C78" s="249" t="str" cm="1">
        <f t="array" ref="C78">IF($B78="","",INDEX(Options_SEA,$B78))</f>
        <v/>
      </c>
      <c r="D78" s="196" t="str" cm="1">
        <f t="array" ref="D78">IF($B78="","",INDEX(SEAOptionScores_Trans,$B78+MATCH(D$7,Stages,0)-1,MATCH(D$6,SEACats,0))-100)</f>
        <v/>
      </c>
      <c r="E78" s="196" t="str" cm="1">
        <f t="array" ref="E78">IF($B78="","",INDEX(SEAOptionScores_Trans,$B78+MATCH(E$7,Stages,0)-1,MATCH(D$6,SEACats,0))-100)</f>
        <v/>
      </c>
      <c r="F78" s="197" t="str">
        <f t="shared" si="76"/>
        <v/>
      </c>
      <c r="G78" s="196" t="str" cm="1">
        <f t="array" ref="G78">IF($B78="","",INDEX(SEAOptionScores_Trans,$B78+MATCH(G$7,Stages,0)-1,MATCH(G$6,SEACats,0))-100)</f>
        <v/>
      </c>
      <c r="H78" s="196" t="str" cm="1">
        <f t="array" ref="H78">IF($B78="","",INDEX(SEAOptionScores_Trans,$B78+MATCH(H$7,Stages,0)-1,MATCH(G$6,SEACats,0))-100)</f>
        <v/>
      </c>
      <c r="I78" s="197" t="str">
        <f t="shared" si="77"/>
        <v/>
      </c>
      <c r="J78" s="196" t="str" cm="1">
        <f t="array" ref="J78">IF($B78="","",INDEX(SEAOptionScores_Trans,$B78+MATCH(J$7,Stages,0)-1,MATCH(J$6,SEACats,0))-100)</f>
        <v/>
      </c>
      <c r="K78" s="196" t="str" cm="1">
        <f t="array" ref="K78">IF($B78="","",INDEX(SEAOptionScores_Trans,$B78+MATCH(K$7,Stages,0)-1,MATCH(J$6,SEACats,0))-100)</f>
        <v/>
      </c>
      <c r="L78" s="197" t="str">
        <f t="shared" si="78"/>
        <v/>
      </c>
      <c r="M78" s="196" t="str" cm="1">
        <f t="array" ref="M78">IF($B78="","",INDEX(SEAOptionScores_Trans,$B78+MATCH(M$7,Stages,0)-1,MATCH(M$6,SEACats,0))-100)</f>
        <v/>
      </c>
      <c r="N78" s="196" t="str" cm="1">
        <f t="array" ref="N78">IF($B78="","",INDEX(SEAOptionScores_Trans,$B78+MATCH(N$7,Stages,0)-1,MATCH(M$6,SEACats,0))-100)</f>
        <v/>
      </c>
      <c r="O78" s="197" t="str">
        <f t="shared" si="79"/>
        <v/>
      </c>
      <c r="P78" s="196" t="str" cm="1">
        <f t="array" ref="P78">IF($B78="","",INDEX(SEAOptionScores_Trans,$B78+MATCH(P$7,Stages,0)-1,MATCH(P$6,SEACats,0))-100)</f>
        <v/>
      </c>
      <c r="Q78" s="196" t="str" cm="1">
        <f t="array" ref="Q78">IF($B78="","",INDEX(SEAOptionScores_Trans,$B78+MATCH(Q$7,Stages,0)-1,MATCH(P$6,SEACats,0))-100)</f>
        <v/>
      </c>
      <c r="R78" s="197" t="str">
        <f t="shared" si="80"/>
        <v/>
      </c>
      <c r="S78" s="196" t="str" cm="1">
        <f t="array" ref="S78">IF($B78="","",INDEX(SEAOptionScores_Trans,$B78+MATCH(S$7,Stages,0)-1,MATCH(S$6,SEACats,0))-100)</f>
        <v/>
      </c>
      <c r="T78" s="196" t="str" cm="1">
        <f t="array" ref="T78">IF($B78="","",INDEX(SEAOptionScores_Trans,$B78+MATCH(T$7,Stages,0)-1,MATCH(S$6,SEACats,0))-100)</f>
        <v/>
      </c>
      <c r="U78" s="197" t="str">
        <f t="shared" si="81"/>
        <v/>
      </c>
      <c r="V78" s="196" t="str" cm="1">
        <f t="array" ref="V78">IF($B78="","",INDEX(SEAOptionScores_Trans,$B78+MATCH(V$7,Stages,0)-1,MATCH(V$6,SEACats,0))-100)</f>
        <v/>
      </c>
      <c r="W78" s="196" t="str" cm="1">
        <f t="array" ref="W78">IF($B78="","",INDEX(SEAOptionScores_Trans,$B78+MATCH(W$7,Stages,0)-1,MATCH(V$6,SEACats,0))-100)</f>
        <v/>
      </c>
      <c r="X78" s="197" t="str">
        <f t="shared" si="82"/>
        <v/>
      </c>
      <c r="Y78" s="196" t="str" cm="1">
        <f t="array" ref="Y78">IF($B78="","",INDEX(SEAOptionScores_Trans,$B78+MATCH(Y$7,Stages,0)-1,MATCH(Y$6,SEACats,0))-100)</f>
        <v/>
      </c>
      <c r="Z78" s="196" t="str" cm="1">
        <f t="array" ref="Z78">IF($B78="","",INDEX(SEAOptionScores_Trans,$B78+MATCH(Z$7,Stages,0)-1,MATCH(Y$6,SEACats,0))-100)</f>
        <v/>
      </c>
      <c r="AA78" s="197" t="str">
        <f t="shared" si="83"/>
        <v/>
      </c>
      <c r="AB78" s="196" t="str" cm="1">
        <f t="array" ref="AB78">IF($B78="","",INDEX(SEAOptionScores_Trans,$B78+MATCH(AB$7,Stages,0)-1,MATCH(AB$6,SEACats,0))-100)</f>
        <v/>
      </c>
      <c r="AC78" s="196" t="str" cm="1">
        <f t="array" ref="AC78">IF($B78="","",INDEX(SEAOptionScores_Trans,$B78+MATCH(AC$7,Stages,0)-1,MATCH(AB$6,SEACats,0))-100)</f>
        <v/>
      </c>
      <c r="AD78" s="197" t="str">
        <f t="shared" si="84"/>
        <v/>
      </c>
      <c r="AE78" s="196" t="str" cm="1">
        <f t="array" ref="AE78">IF($B78="","",INDEX(SEAOptionScores_Trans,$B78+MATCH(AE$7,Stages,0)-1,MATCH(AE$6,SEACats,0))-100)</f>
        <v/>
      </c>
      <c r="AF78" s="196" t="str" cm="1">
        <f t="array" ref="AF78">IF($B78="","",INDEX(SEAOptionScores_Trans,$B78+MATCH(AF$7,Stages,0)-1,MATCH(AE$6,SEACats,0))-100)</f>
        <v/>
      </c>
      <c r="AG78" s="197" t="str">
        <f t="shared" si="85"/>
        <v/>
      </c>
      <c r="AH78" s="196" t="str" cm="1">
        <f t="array" ref="AH78">IF($B78="","",INDEX(SEAOptionScores_Trans,$B78+MATCH(AH$7,Stages,0)-1,MATCH(AH$6,SEACats,0))-100)</f>
        <v/>
      </c>
      <c r="AI78" s="196" t="str" cm="1">
        <f t="array" ref="AI78">IF($B78="","",INDEX(SEAOptionScores_Trans,$B78+MATCH(AI$7,Stages,0)-1,MATCH(AH$6,SEACats,0))-100)</f>
        <v/>
      </c>
      <c r="AJ78" s="197" t="str">
        <f t="shared" si="86"/>
        <v/>
      </c>
      <c r="AK78" s="196" t="str" cm="1">
        <f t="array" ref="AK78">IF($B78="","",INDEX(SEAOptionScores_Trans,$B78+MATCH(AK$7,Stages,0)-1,MATCH(AK$6,SEACats,0))-100)</f>
        <v/>
      </c>
      <c r="AL78" s="196" t="str" cm="1">
        <f t="array" ref="AL78">IF($B78="","",INDEX(SEAOptionScores_Trans,$B78+MATCH(AL$7,Stages,0)-1,MATCH(AK$6,SEACats,0))-100)</f>
        <v/>
      </c>
      <c r="AM78" s="197" t="str">
        <f t="shared" si="87"/>
        <v/>
      </c>
      <c r="AN78" s="196" t="str" cm="1">
        <f t="array" ref="AN78">IF($B78="","",INDEX(SEAOptionScores_Trans,$B78+MATCH(AN$7,Stages,0)-1,MATCH(AN$6,SEACats,0))-100)</f>
        <v/>
      </c>
      <c r="AO78" s="196" t="str" cm="1">
        <f t="array" ref="AO78">IF($B78="","",INDEX(SEAOptionScores_Trans,$B78+MATCH(AO$7,Stages,0)-1,MATCH(AN$6,SEACats,0))-100)</f>
        <v/>
      </c>
      <c r="AP78" s="197" t="str">
        <f t="shared" si="88"/>
        <v/>
      </c>
      <c r="AQ78" s="196" t="str" cm="1">
        <f t="array" ref="AQ78">IF($B78="","",INDEX(SEAOptionScores_Trans,$B78+MATCH(AQ$7,Stages,0)-1,MATCH(AQ$6,SEACats,0))-100)</f>
        <v/>
      </c>
      <c r="AR78" s="196" t="str" cm="1">
        <f t="array" ref="AR78">IF($B78="","",INDEX(SEAOptionScores_Trans,$B78+MATCH(AR$7,Stages,0)-1,MATCH(AQ$6,SEACats,0))-100)</f>
        <v/>
      </c>
      <c r="AS78" s="197" t="str">
        <f t="shared" si="89"/>
        <v/>
      </c>
      <c r="AT78" s="196" t="str" cm="1">
        <f t="array" ref="AT78">IF($B78="","",INDEX(SEAOptionScores_Trans,$B78+MATCH(AT$7,Stages,0)-1,MATCH(AT$6,SEACats,0))-100)</f>
        <v/>
      </c>
      <c r="AU78" s="196" t="str" cm="1">
        <f t="array" ref="AU78">IF($B78="","",INDEX(SEAOptionScores_Trans,$B78+MATCH(AU$7,Stages,0)-1,MATCH(AT$6,SEACats,0))-100)</f>
        <v/>
      </c>
      <c r="AV78" s="197" t="str">
        <f t="shared" si="90"/>
        <v/>
      </c>
      <c r="AW78" s="196" t="str" cm="1">
        <f t="array" ref="AW78">IF($B78="","",INDEX(SEAOptionScores_Trans,$B78+MATCH(AW$7,Stages,0)-1,MATCH(AW$6,SEACats,0))-100)</f>
        <v/>
      </c>
      <c r="AX78" s="196" t="str" cm="1">
        <f t="array" ref="AX78">IF($B78="","",INDEX(SEAOptionScores_Trans,$B78+MATCH(AX$7,Stages,0)-1,MATCH(AW$6,SEACats,0))-100)</f>
        <v/>
      </c>
      <c r="AY78" s="197" t="str">
        <f t="shared" si="91"/>
        <v/>
      </c>
      <c r="AZ78" s="196" t="str" cm="1">
        <f t="array" ref="AZ78">IF($B78="","",INDEX(SEAOptionScores_Trans,$B78+MATCH(AZ$7,Stages,0)-1,MATCH(AZ$6,SEACats,0))-100)</f>
        <v/>
      </c>
      <c r="BA78" s="196" t="str" cm="1">
        <f t="array" ref="BA78">IF($B78="","",INDEX(SEAOptionScores_Trans,$B78+MATCH(BA$7,Stages,0)-1,MATCH(AZ$6,SEACats,0))-100)</f>
        <v/>
      </c>
      <c r="BB78" s="197" t="str">
        <f t="shared" si="92"/>
        <v/>
      </c>
      <c r="BC78" s="243"/>
      <c r="BD78" s="250" t="str" cm="1">
        <f t="array" ref="BD78">INDEX(NegEffects_SEA,$A78,MATCH(BD$6,$D$6:$BB$6,0)+2)</f>
        <v/>
      </c>
      <c r="BE78" s="250" t="str" cm="1">
        <f t="array" ref="BE78">INDEX(NegEffects_SEA,$A78,MATCH(BE$6,$D$6:$BB$6,0)+2)</f>
        <v/>
      </c>
      <c r="BF78" s="250" t="str" cm="1">
        <f t="array" ref="BF78">INDEX(NegEffects_SEA,$A78,MATCH(BF$6,$D$6:$BB$6,0)+2)</f>
        <v/>
      </c>
      <c r="BG78" s="250" t="str" cm="1">
        <f t="array" ref="BG78">INDEX(NegEffects_SEA,$A78,MATCH(BG$6,$D$6:$BB$6,0)+2)</f>
        <v/>
      </c>
      <c r="BH78" s="250" t="str" cm="1">
        <f t="array" ref="BH78">INDEX(NegEffects_SEA,$A78,MATCH(BH$6,$D$6:$BB$6,0)+2)</f>
        <v/>
      </c>
      <c r="BI78" s="250" t="str" cm="1">
        <f t="array" ref="BI78">INDEX(NegEffects_SEA,$A78,MATCH(BI$6,$D$6:$BB$6,0)+2)</f>
        <v/>
      </c>
      <c r="BJ78" s="250" t="str" cm="1">
        <f t="array" ref="BJ78">INDEX(NegEffects_SEA,$A78,MATCH(BJ$6,$D$6:$BB$6,0)+2)</f>
        <v/>
      </c>
      <c r="BK78" s="250" t="str" cm="1">
        <f t="array" ref="BK78">INDEX(NegEffects_SEA,$A78,MATCH(BK$6,$D$6:$BB$6,0)+2)</f>
        <v/>
      </c>
      <c r="BL78" s="250" t="str" cm="1">
        <f t="array" ref="BL78">INDEX(NegEffects_SEA,$A78,MATCH(BL$6,$D$6:$BB$6,0)+2)</f>
        <v/>
      </c>
      <c r="BM78" s="250" t="str" cm="1">
        <f t="array" ref="BM78">INDEX(NegEffects_SEA,$A78,MATCH(BM$6,$D$6:$BB$6,0)+2)</f>
        <v/>
      </c>
      <c r="BN78" s="250" t="str" cm="1">
        <f t="array" ref="BN78">INDEX(NegEffects_SEA,$A78,MATCH(BN$6,$D$6:$BB$6,0)+2)</f>
        <v/>
      </c>
      <c r="BO78" s="250" t="str" cm="1">
        <f t="array" ref="BO78">INDEX(NegEffects_SEA,$A78,MATCH(BO$6,$D$6:$BB$6,0)+2)</f>
        <v/>
      </c>
      <c r="BP78" s="250" t="str" cm="1">
        <f t="array" ref="BP78">INDEX(NegEffects_SEA,$A78,MATCH(BP$6,$D$6:$BB$6,0)+2)</f>
        <v/>
      </c>
      <c r="BQ78" s="250" t="str" cm="1">
        <f t="array" ref="BQ78">INDEX(NegEffects_SEA,$A78,MATCH(BQ$6,$D$6:$BB$6,0)+2)</f>
        <v/>
      </c>
      <c r="BR78" s="250" t="str" cm="1">
        <f t="array" ref="BR78">INDEX(NegEffects_SEA,$A78,MATCH(BR$6,$D$6:$BB$6,0)+2)</f>
        <v/>
      </c>
      <c r="BS78" s="250" t="str" cm="1">
        <f t="array" ref="BS78">INDEX(NegEffects_SEA,$A78,MATCH(BS$6,$D$6:$BB$6,0)+2)</f>
        <v/>
      </c>
      <c r="BT78" s="250" t="str" cm="1">
        <f t="array" ref="BT78">INDEX(NegEffects_SEA,$A78,MATCH(BT$6,$D$6:$BB$6,0)+2)</f>
        <v/>
      </c>
      <c r="BU78" s="243"/>
      <c r="BV78" s="194" t="str">
        <f t="shared" si="74"/>
        <v/>
      </c>
      <c r="BW78" s="194" t="str">
        <f t="shared" si="74"/>
        <v/>
      </c>
      <c r="BX78" s="194" t="str">
        <f t="shared" si="74"/>
        <v/>
      </c>
      <c r="BY78" s="194" t="str">
        <f t="shared" si="74"/>
        <v/>
      </c>
      <c r="BZ78" s="243"/>
      <c r="CA78" s="196" t="str" cm="1">
        <f t="array" ref="CA78">IF($B78="","",INDEX(SEAOptionScores_Trans,$B78+MATCH(CA$7,Stages,0)-1,MATCH(CA$6,SEACats,0)))</f>
        <v/>
      </c>
      <c r="CB78" s="196" t="str" cm="1">
        <f t="array" ref="CB78">IF($B78="","",INDEX(SEAOptionScores_Trans,$B78+MATCH(CB$7,Stages,0)-1,MATCH(CA$6,SEACats,0)))</f>
        <v/>
      </c>
      <c r="CC78" s="197" t="str">
        <f t="shared" si="93"/>
        <v/>
      </c>
      <c r="CD78" s="196" t="str" cm="1">
        <f t="array" ref="CD78">IF($B78="","",INDEX(SEAOptionScores_Trans,$B78+MATCH(CD$7,Stages,0)-1,MATCH(CD$6,SEACats,0)))</f>
        <v/>
      </c>
      <c r="CE78" s="196" t="str" cm="1">
        <f t="array" ref="CE78">IF($B78="","",INDEX(SEAOptionScores_Trans,$B78+MATCH(CE$7,Stages,0)-1,MATCH(CD$6,SEACats,0)))</f>
        <v/>
      </c>
      <c r="CF78" s="197" t="str">
        <f t="shared" si="94"/>
        <v/>
      </c>
      <c r="CG78" s="196" t="str" cm="1">
        <f t="array" ref="CG78">IF($B78="","",INDEX(SEAOptionScores_Trans,$B78+MATCH(CG$7,Stages,0)-1,MATCH(CG$6,SEACats,0)))</f>
        <v/>
      </c>
      <c r="CH78" s="196" t="str" cm="1">
        <f t="array" ref="CH78">IF($B78="","",INDEX(SEAOptionScores_Trans,$B78+MATCH(CH$7,Stages,0)-1,MATCH(CG$6,SEACats,0)))</f>
        <v/>
      </c>
      <c r="CI78" s="197" t="str">
        <f t="shared" si="95"/>
        <v/>
      </c>
      <c r="CJ78" s="196" t="str" cm="1">
        <f t="array" ref="CJ78">IF($B78="","",INDEX(SEAOptionScores_Trans,$B78+MATCH(CJ$7,Stages,0)-1,MATCH(CJ$6,SEACats,0)))</f>
        <v/>
      </c>
      <c r="CK78" s="196" t="str" cm="1">
        <f t="array" ref="CK78">IF($B78="","",INDEX(SEAOptionScores_Trans,$B78+MATCH(CK$7,Stages,0)-1,MATCH(CJ$6,SEACats,0)))</f>
        <v/>
      </c>
      <c r="CL78" s="197" t="str">
        <f t="shared" si="96"/>
        <v/>
      </c>
      <c r="CM78" s="196" t="str" cm="1">
        <f t="array" ref="CM78">IF($B78="","",INDEX(SEAOptionScores_Trans,$B78+MATCH(CM$7,Stages,0)-1,MATCH(CM$6,SEACats,0)))</f>
        <v/>
      </c>
      <c r="CN78" s="196" t="str" cm="1">
        <f t="array" ref="CN78">IF($B78="","",INDEX(SEAOptionScores_Trans,$B78+MATCH(CN$7,Stages,0)-1,MATCH(CM$6,SEACats,0)))</f>
        <v/>
      </c>
      <c r="CO78" s="197" t="str">
        <f t="shared" si="97"/>
        <v/>
      </c>
      <c r="CP78" s="196" t="str" cm="1">
        <f t="array" ref="CP78">IF($B78="","",INDEX(SEAOptionScores_Trans,$B78+MATCH(CP$7,Stages,0)-1,MATCH(CP$6,SEACats,0)))</f>
        <v/>
      </c>
      <c r="CQ78" s="196" t="str" cm="1">
        <f t="array" ref="CQ78">IF($B78="","",INDEX(SEAOptionScores_Trans,$B78+MATCH(CQ$7,Stages,0)-1,MATCH(CP$6,SEACats,0)))</f>
        <v/>
      </c>
      <c r="CR78" s="197" t="str">
        <f t="shared" si="98"/>
        <v/>
      </c>
      <c r="CS78" s="196" t="str" cm="1">
        <f t="array" ref="CS78">IF($B78="","",INDEX(SEAOptionScores_Trans,$B78+MATCH(CS$7,Stages,0)-1,MATCH(CS$6,SEACats,0)))</f>
        <v/>
      </c>
      <c r="CT78" s="196" t="str" cm="1">
        <f t="array" ref="CT78">IF($B78="","",INDEX(SEAOptionScores_Trans,$B78+MATCH(CT$7,Stages,0)-1,MATCH(CS$6,SEACats,0)))</f>
        <v/>
      </c>
      <c r="CU78" s="197" t="str">
        <f t="shared" si="99"/>
        <v/>
      </c>
      <c r="CV78" s="196" t="str" cm="1">
        <f t="array" ref="CV78">IF($B78="","",INDEX(SEAOptionScores_Trans,$B78+MATCH(CV$7,Stages,0)-1,MATCH(CV$6,SEACats,0)))</f>
        <v/>
      </c>
      <c r="CW78" s="196" t="str" cm="1">
        <f t="array" ref="CW78">IF($B78="","",INDEX(SEAOptionScores_Trans,$B78+MATCH(CW$7,Stages,0)-1,MATCH(CV$6,SEACats,0)))</f>
        <v/>
      </c>
      <c r="CX78" s="197" t="str">
        <f t="shared" si="100"/>
        <v/>
      </c>
      <c r="CY78" s="196" t="str" cm="1">
        <f t="array" ref="CY78">IF($B78="","",INDEX(SEAOptionScores_Trans,$B78+MATCH(CY$7,Stages,0)-1,MATCH(CY$6,SEACats,0)))</f>
        <v/>
      </c>
      <c r="CZ78" s="196" t="str" cm="1">
        <f t="array" ref="CZ78">IF($B78="","",INDEX(SEAOptionScores_Trans,$B78+MATCH(CZ$7,Stages,0)-1,MATCH(CY$6,SEACats,0)))</f>
        <v/>
      </c>
      <c r="DA78" s="197" t="str">
        <f t="shared" si="101"/>
        <v/>
      </c>
      <c r="DB78" s="196" t="str" cm="1">
        <f t="array" ref="DB78">IF($B78="","",INDEX(SEAOptionScores_Trans,$B78+MATCH(DB$7,Stages,0)-1,MATCH(DB$6,SEACats,0)))</f>
        <v/>
      </c>
      <c r="DC78" s="196" t="str" cm="1">
        <f t="array" ref="DC78">IF($B78="","",INDEX(SEAOptionScores_Trans,$B78+MATCH(DC$7,Stages,0)-1,MATCH(DB$6,SEACats,0)))</f>
        <v/>
      </c>
      <c r="DD78" s="197" t="str">
        <f t="shared" si="102"/>
        <v/>
      </c>
      <c r="DE78" s="196" t="str" cm="1">
        <f t="array" ref="DE78">IF($B78="","",INDEX(SEAOptionScores_Trans,$B78+MATCH(DE$7,Stages,0)-1,MATCH(DE$6,SEACats,0)))</f>
        <v/>
      </c>
      <c r="DF78" s="196" t="str" cm="1">
        <f t="array" ref="DF78">IF($B78="","",INDEX(SEAOptionScores_Trans,$B78+MATCH(DF$7,Stages,0)-1,MATCH(DE$6,SEACats,0)))</f>
        <v/>
      </c>
      <c r="DG78" s="197" t="str">
        <f t="shared" si="103"/>
        <v/>
      </c>
      <c r="DH78" s="196" t="str" cm="1">
        <f t="array" ref="DH78">IF($B78="","",INDEX(SEAOptionScores_Trans,$B78+MATCH(DH$7,Stages,0)-1,MATCH(DH$6,SEACats,0)))</f>
        <v/>
      </c>
      <c r="DI78" s="196" t="str" cm="1">
        <f t="array" ref="DI78">IF($B78="","",INDEX(SEAOptionScores_Trans,$B78+MATCH(DI$7,Stages,0)-1,MATCH(DH$6,SEACats,0)))</f>
        <v/>
      </c>
      <c r="DJ78" s="197" t="str">
        <f t="shared" si="104"/>
        <v/>
      </c>
      <c r="DK78" s="196" t="str" cm="1">
        <f t="array" ref="DK78">IF($B78="","",INDEX(SEAOptionScores_Trans,$B78+MATCH(DK$7,Stages,0)-1,MATCH(DK$6,SEACats,0)))</f>
        <v/>
      </c>
      <c r="DL78" s="196" t="str" cm="1">
        <f t="array" ref="DL78">IF($B78="","",INDEX(SEAOptionScores_Trans,$B78+MATCH(DL$7,Stages,0)-1,MATCH(DK$6,SEACats,0)))</f>
        <v/>
      </c>
      <c r="DM78" s="197" t="str">
        <f t="shared" si="105"/>
        <v/>
      </c>
      <c r="DN78" s="196" t="str" cm="1">
        <f t="array" ref="DN78">IF($B78="","",INDEX(SEAOptionScores_Trans,$B78+MATCH(DN$7,Stages,0)-1,MATCH(DN$6,SEACats,0)))</f>
        <v/>
      </c>
      <c r="DO78" s="196" t="str" cm="1">
        <f t="array" ref="DO78">IF($B78="","",INDEX(SEAOptionScores_Trans,$B78+MATCH(DO$7,Stages,0)-1,MATCH(DN$6,SEACats,0)))</f>
        <v/>
      </c>
      <c r="DP78" s="197" t="str">
        <f t="shared" si="106"/>
        <v/>
      </c>
      <c r="DQ78" s="196" t="str" cm="1">
        <f t="array" ref="DQ78">IF($B78="","",INDEX(SEAOptionScores_Trans,$B78+MATCH(DQ$7,Stages,0)-1,MATCH(DQ$6,SEACats,0)))</f>
        <v/>
      </c>
      <c r="DR78" s="196" t="str" cm="1">
        <f t="array" ref="DR78">IF($B78="","",INDEX(SEAOptionScores_Trans,$B78+MATCH(DR$7,Stages,0)-1,MATCH(DQ$6,SEACats,0)))</f>
        <v/>
      </c>
      <c r="DS78" s="197" t="str">
        <f t="shared" si="107"/>
        <v/>
      </c>
      <c r="DT78" s="196" t="str" cm="1">
        <f t="array" ref="DT78">IF($B78="","",INDEX(SEAOptionScores_Trans,$B78+MATCH(DT$7,Stages,0)-1,MATCH(DT$6,SEACats,0)))</f>
        <v/>
      </c>
      <c r="DU78" s="196" t="str" cm="1">
        <f t="array" ref="DU78">IF($B78="","",INDEX(SEAOptionScores_Trans,$B78+MATCH(DU$7,Stages,0)-1,MATCH(DT$6,SEACats,0)))</f>
        <v/>
      </c>
      <c r="DV78" s="197" t="str">
        <f t="shared" si="108"/>
        <v/>
      </c>
      <c r="DW78" s="196" t="str" cm="1">
        <f t="array" ref="DW78">IF($B78="","",INDEX(SEAOptionScores_Trans,$B78+MATCH(DW$7,Stages,0)-1,MATCH(DW$6,SEACats,0)))</f>
        <v/>
      </c>
      <c r="DX78" s="196" t="str" cm="1">
        <f t="array" ref="DX78">IF($B78="","",INDEX(SEAOptionScores_Trans,$B78+MATCH(DX$7,Stages,0)-1,MATCH(DW$6,SEACats,0)))</f>
        <v/>
      </c>
      <c r="DY78" s="197" t="str">
        <f t="shared" si="109"/>
        <v/>
      </c>
      <c r="DZ78" s="243"/>
      <c r="EA78" s="250" t="str" cm="1">
        <f t="array" ref="EA78">INDEX(PosEffects_SEA,$A78,MATCH(EA$6,$D$6:$BB$6,0)+2)</f>
        <v/>
      </c>
      <c r="EB78" s="250" t="str" cm="1">
        <f t="array" ref="EB78">INDEX(PosEffects_SEA,$A78,MATCH(EB$6,$D$6:$BB$6,0)+2)</f>
        <v/>
      </c>
      <c r="EC78" s="250" t="str" cm="1">
        <f t="array" ref="EC78">INDEX(PosEffects_SEA,$A78,MATCH(EC$6,$D$6:$BB$6,0)+2)</f>
        <v/>
      </c>
      <c r="ED78" s="250" t="str" cm="1">
        <f t="array" ref="ED78">INDEX(PosEffects_SEA,$A78,MATCH(ED$6,$D$6:$BB$6,0)+2)</f>
        <v/>
      </c>
      <c r="EE78" s="250" t="str" cm="1">
        <f t="array" ref="EE78">INDEX(PosEffects_SEA,$A78,MATCH(EE$6,$D$6:$BB$6,0)+2)</f>
        <v/>
      </c>
      <c r="EF78" s="250" t="str" cm="1">
        <f t="array" ref="EF78">INDEX(PosEffects_SEA,$A78,MATCH(EF$6,$D$6:$BB$6,0)+2)</f>
        <v/>
      </c>
      <c r="EG78" s="250" t="str" cm="1">
        <f t="array" ref="EG78">INDEX(PosEffects_SEA,$A78,MATCH(EG$6,$D$6:$BB$6,0)+2)</f>
        <v/>
      </c>
      <c r="EH78" s="250" t="str" cm="1">
        <f t="array" ref="EH78">INDEX(PosEffects_SEA,$A78,MATCH(EH$6,$D$6:$BB$6,0)+2)</f>
        <v/>
      </c>
      <c r="EI78" s="250" t="str" cm="1">
        <f t="array" ref="EI78">INDEX(PosEffects_SEA,$A78,MATCH(EI$6,$D$6:$BB$6,0)+2)</f>
        <v/>
      </c>
      <c r="EJ78" s="250" t="str" cm="1">
        <f t="array" ref="EJ78">INDEX(PosEffects_SEA,$A78,MATCH(EJ$6,$D$6:$BB$6,0)+2)</f>
        <v/>
      </c>
      <c r="EK78" s="250" t="str" cm="1">
        <f t="array" ref="EK78">INDEX(PosEffects_SEA,$A78,MATCH(EK$6,$D$6:$BB$6,0)+2)</f>
        <v/>
      </c>
      <c r="EL78" s="250" t="str" cm="1">
        <f t="array" ref="EL78">INDEX(PosEffects_SEA,$A78,MATCH(EL$6,$D$6:$BB$6,0)+2)</f>
        <v/>
      </c>
      <c r="EM78" s="250" t="str" cm="1">
        <f t="array" ref="EM78">INDEX(PosEffects_SEA,$A78,MATCH(EM$6,$D$6:$BB$6,0)+2)</f>
        <v/>
      </c>
      <c r="EN78" s="250" t="str" cm="1">
        <f t="array" ref="EN78">INDEX(PosEffects_SEA,$A78,MATCH(EN$6,$D$6:$BB$6,0)+2)</f>
        <v/>
      </c>
      <c r="EO78" s="250" t="str" cm="1">
        <f t="array" ref="EO78">INDEX(PosEffects_SEA,$A78,MATCH(EO$6,$D$6:$BB$6,0)+2)</f>
        <v/>
      </c>
      <c r="EP78" s="250" t="str" cm="1">
        <f t="array" ref="EP78">INDEX(PosEffects_SEA,$A78,MATCH(EP$6,$D$6:$BB$6,0)+2)</f>
        <v/>
      </c>
      <c r="EQ78" s="250" t="str" cm="1">
        <f t="array" ref="EQ78">INDEX(PosEffects_SEA,$A78,MATCH(EQ$6,$D$6:$BB$6,0)+2)</f>
        <v/>
      </c>
      <c r="ER78" s="243"/>
      <c r="ES78" s="194" t="str">
        <f t="shared" si="75"/>
        <v/>
      </c>
      <c r="ET78" s="194" t="str">
        <f t="shared" si="75"/>
        <v/>
      </c>
      <c r="EU78" s="194" t="str">
        <f t="shared" si="75"/>
        <v/>
      </c>
      <c r="EV78" s="194" t="str">
        <f t="shared" si="75"/>
        <v/>
      </c>
    </row>
    <row r="79" spans="1:152" x14ac:dyDescent="0.25">
      <c r="A79" s="242">
        <v>72</v>
      </c>
      <c r="B79" s="271" t="str" cm="1">
        <f t="array" ref="B79">IF(A79&gt;NOptions_SEA,"",4*(A79-1)+1)</f>
        <v/>
      </c>
      <c r="C79" s="249" t="str" cm="1">
        <f t="array" ref="C79">IF($B79="","",INDEX(Options_SEA,$B79))</f>
        <v/>
      </c>
      <c r="D79" s="196" t="str" cm="1">
        <f t="array" ref="D79">IF($B79="","",INDEX(SEAOptionScores_Trans,$B79+MATCH(D$7,Stages,0)-1,MATCH(D$6,SEACats,0))-100)</f>
        <v/>
      </c>
      <c r="E79" s="196" t="str" cm="1">
        <f t="array" ref="E79">IF($B79="","",INDEX(SEAOptionScores_Trans,$B79+MATCH(E$7,Stages,0)-1,MATCH(D$6,SEACats,0))-100)</f>
        <v/>
      </c>
      <c r="F79" s="197" t="str">
        <f t="shared" si="76"/>
        <v/>
      </c>
      <c r="G79" s="196" t="str" cm="1">
        <f t="array" ref="G79">IF($B79="","",INDEX(SEAOptionScores_Trans,$B79+MATCH(G$7,Stages,0)-1,MATCH(G$6,SEACats,0))-100)</f>
        <v/>
      </c>
      <c r="H79" s="196" t="str" cm="1">
        <f t="array" ref="H79">IF($B79="","",INDEX(SEAOptionScores_Trans,$B79+MATCH(H$7,Stages,0)-1,MATCH(G$6,SEACats,0))-100)</f>
        <v/>
      </c>
      <c r="I79" s="197" t="str">
        <f t="shared" si="77"/>
        <v/>
      </c>
      <c r="J79" s="196" t="str" cm="1">
        <f t="array" ref="J79">IF($B79="","",INDEX(SEAOptionScores_Trans,$B79+MATCH(J$7,Stages,0)-1,MATCH(J$6,SEACats,0))-100)</f>
        <v/>
      </c>
      <c r="K79" s="196" t="str" cm="1">
        <f t="array" ref="K79">IF($B79="","",INDEX(SEAOptionScores_Trans,$B79+MATCH(K$7,Stages,0)-1,MATCH(J$6,SEACats,0))-100)</f>
        <v/>
      </c>
      <c r="L79" s="197" t="str">
        <f t="shared" si="78"/>
        <v/>
      </c>
      <c r="M79" s="196" t="str" cm="1">
        <f t="array" ref="M79">IF($B79="","",INDEX(SEAOptionScores_Trans,$B79+MATCH(M$7,Stages,0)-1,MATCH(M$6,SEACats,0))-100)</f>
        <v/>
      </c>
      <c r="N79" s="196" t="str" cm="1">
        <f t="array" ref="N79">IF($B79="","",INDEX(SEAOptionScores_Trans,$B79+MATCH(N$7,Stages,0)-1,MATCH(M$6,SEACats,0))-100)</f>
        <v/>
      </c>
      <c r="O79" s="197" t="str">
        <f t="shared" si="79"/>
        <v/>
      </c>
      <c r="P79" s="196" t="str" cm="1">
        <f t="array" ref="P79">IF($B79="","",INDEX(SEAOptionScores_Trans,$B79+MATCH(P$7,Stages,0)-1,MATCH(P$6,SEACats,0))-100)</f>
        <v/>
      </c>
      <c r="Q79" s="196" t="str" cm="1">
        <f t="array" ref="Q79">IF($B79="","",INDEX(SEAOptionScores_Trans,$B79+MATCH(Q$7,Stages,0)-1,MATCH(P$6,SEACats,0))-100)</f>
        <v/>
      </c>
      <c r="R79" s="197" t="str">
        <f t="shared" si="80"/>
        <v/>
      </c>
      <c r="S79" s="196" t="str" cm="1">
        <f t="array" ref="S79">IF($B79="","",INDEX(SEAOptionScores_Trans,$B79+MATCH(S$7,Stages,0)-1,MATCH(S$6,SEACats,0))-100)</f>
        <v/>
      </c>
      <c r="T79" s="196" t="str" cm="1">
        <f t="array" ref="T79">IF($B79="","",INDEX(SEAOptionScores_Trans,$B79+MATCH(T$7,Stages,0)-1,MATCH(S$6,SEACats,0))-100)</f>
        <v/>
      </c>
      <c r="U79" s="197" t="str">
        <f t="shared" si="81"/>
        <v/>
      </c>
      <c r="V79" s="196" t="str" cm="1">
        <f t="array" ref="V79">IF($B79="","",INDEX(SEAOptionScores_Trans,$B79+MATCH(V$7,Stages,0)-1,MATCH(V$6,SEACats,0))-100)</f>
        <v/>
      </c>
      <c r="W79" s="196" t="str" cm="1">
        <f t="array" ref="W79">IF($B79="","",INDEX(SEAOptionScores_Trans,$B79+MATCH(W$7,Stages,0)-1,MATCH(V$6,SEACats,0))-100)</f>
        <v/>
      </c>
      <c r="X79" s="197" t="str">
        <f t="shared" si="82"/>
        <v/>
      </c>
      <c r="Y79" s="196" t="str" cm="1">
        <f t="array" ref="Y79">IF($B79="","",INDEX(SEAOptionScores_Trans,$B79+MATCH(Y$7,Stages,0)-1,MATCH(Y$6,SEACats,0))-100)</f>
        <v/>
      </c>
      <c r="Z79" s="196" t="str" cm="1">
        <f t="array" ref="Z79">IF($B79="","",INDEX(SEAOptionScores_Trans,$B79+MATCH(Z$7,Stages,0)-1,MATCH(Y$6,SEACats,0))-100)</f>
        <v/>
      </c>
      <c r="AA79" s="197" t="str">
        <f t="shared" si="83"/>
        <v/>
      </c>
      <c r="AB79" s="196" t="str" cm="1">
        <f t="array" ref="AB79">IF($B79="","",INDEX(SEAOptionScores_Trans,$B79+MATCH(AB$7,Stages,0)-1,MATCH(AB$6,SEACats,0))-100)</f>
        <v/>
      </c>
      <c r="AC79" s="196" t="str" cm="1">
        <f t="array" ref="AC79">IF($B79="","",INDEX(SEAOptionScores_Trans,$B79+MATCH(AC$7,Stages,0)-1,MATCH(AB$6,SEACats,0))-100)</f>
        <v/>
      </c>
      <c r="AD79" s="197" t="str">
        <f t="shared" si="84"/>
        <v/>
      </c>
      <c r="AE79" s="196" t="str" cm="1">
        <f t="array" ref="AE79">IF($B79="","",INDEX(SEAOptionScores_Trans,$B79+MATCH(AE$7,Stages,0)-1,MATCH(AE$6,SEACats,0))-100)</f>
        <v/>
      </c>
      <c r="AF79" s="196" t="str" cm="1">
        <f t="array" ref="AF79">IF($B79="","",INDEX(SEAOptionScores_Trans,$B79+MATCH(AF$7,Stages,0)-1,MATCH(AE$6,SEACats,0))-100)</f>
        <v/>
      </c>
      <c r="AG79" s="197" t="str">
        <f t="shared" si="85"/>
        <v/>
      </c>
      <c r="AH79" s="196" t="str" cm="1">
        <f t="array" ref="AH79">IF($B79="","",INDEX(SEAOptionScores_Trans,$B79+MATCH(AH$7,Stages,0)-1,MATCH(AH$6,SEACats,0))-100)</f>
        <v/>
      </c>
      <c r="AI79" s="196" t="str" cm="1">
        <f t="array" ref="AI79">IF($B79="","",INDEX(SEAOptionScores_Trans,$B79+MATCH(AI$7,Stages,0)-1,MATCH(AH$6,SEACats,0))-100)</f>
        <v/>
      </c>
      <c r="AJ79" s="197" t="str">
        <f t="shared" si="86"/>
        <v/>
      </c>
      <c r="AK79" s="196" t="str" cm="1">
        <f t="array" ref="AK79">IF($B79="","",INDEX(SEAOptionScores_Trans,$B79+MATCH(AK$7,Stages,0)-1,MATCH(AK$6,SEACats,0))-100)</f>
        <v/>
      </c>
      <c r="AL79" s="196" t="str" cm="1">
        <f t="array" ref="AL79">IF($B79="","",INDEX(SEAOptionScores_Trans,$B79+MATCH(AL$7,Stages,0)-1,MATCH(AK$6,SEACats,0))-100)</f>
        <v/>
      </c>
      <c r="AM79" s="197" t="str">
        <f t="shared" si="87"/>
        <v/>
      </c>
      <c r="AN79" s="196" t="str" cm="1">
        <f t="array" ref="AN79">IF($B79="","",INDEX(SEAOptionScores_Trans,$B79+MATCH(AN$7,Stages,0)-1,MATCH(AN$6,SEACats,0))-100)</f>
        <v/>
      </c>
      <c r="AO79" s="196" t="str" cm="1">
        <f t="array" ref="AO79">IF($B79="","",INDEX(SEAOptionScores_Trans,$B79+MATCH(AO$7,Stages,0)-1,MATCH(AN$6,SEACats,0))-100)</f>
        <v/>
      </c>
      <c r="AP79" s="197" t="str">
        <f t="shared" si="88"/>
        <v/>
      </c>
      <c r="AQ79" s="196" t="str" cm="1">
        <f t="array" ref="AQ79">IF($B79="","",INDEX(SEAOptionScores_Trans,$B79+MATCH(AQ$7,Stages,0)-1,MATCH(AQ$6,SEACats,0))-100)</f>
        <v/>
      </c>
      <c r="AR79" s="196" t="str" cm="1">
        <f t="array" ref="AR79">IF($B79="","",INDEX(SEAOptionScores_Trans,$B79+MATCH(AR$7,Stages,0)-1,MATCH(AQ$6,SEACats,0))-100)</f>
        <v/>
      </c>
      <c r="AS79" s="197" t="str">
        <f t="shared" si="89"/>
        <v/>
      </c>
      <c r="AT79" s="196" t="str" cm="1">
        <f t="array" ref="AT79">IF($B79="","",INDEX(SEAOptionScores_Trans,$B79+MATCH(AT$7,Stages,0)-1,MATCH(AT$6,SEACats,0))-100)</f>
        <v/>
      </c>
      <c r="AU79" s="196" t="str" cm="1">
        <f t="array" ref="AU79">IF($B79="","",INDEX(SEAOptionScores_Trans,$B79+MATCH(AU$7,Stages,0)-1,MATCH(AT$6,SEACats,0))-100)</f>
        <v/>
      </c>
      <c r="AV79" s="197" t="str">
        <f t="shared" si="90"/>
        <v/>
      </c>
      <c r="AW79" s="196" t="str" cm="1">
        <f t="array" ref="AW79">IF($B79="","",INDEX(SEAOptionScores_Trans,$B79+MATCH(AW$7,Stages,0)-1,MATCH(AW$6,SEACats,0))-100)</f>
        <v/>
      </c>
      <c r="AX79" s="196" t="str" cm="1">
        <f t="array" ref="AX79">IF($B79="","",INDEX(SEAOptionScores_Trans,$B79+MATCH(AX$7,Stages,0)-1,MATCH(AW$6,SEACats,0))-100)</f>
        <v/>
      </c>
      <c r="AY79" s="197" t="str">
        <f t="shared" si="91"/>
        <v/>
      </c>
      <c r="AZ79" s="196" t="str" cm="1">
        <f t="array" ref="AZ79">IF($B79="","",INDEX(SEAOptionScores_Trans,$B79+MATCH(AZ$7,Stages,0)-1,MATCH(AZ$6,SEACats,0))-100)</f>
        <v/>
      </c>
      <c r="BA79" s="196" t="str" cm="1">
        <f t="array" ref="BA79">IF($B79="","",INDEX(SEAOptionScores_Trans,$B79+MATCH(BA$7,Stages,0)-1,MATCH(AZ$6,SEACats,0))-100)</f>
        <v/>
      </c>
      <c r="BB79" s="197" t="str">
        <f t="shared" si="92"/>
        <v/>
      </c>
      <c r="BC79" s="243"/>
      <c r="BD79" s="250" t="str" cm="1">
        <f t="array" ref="BD79">INDEX(NegEffects_SEA,$A79,MATCH(BD$6,$D$6:$BB$6,0)+2)</f>
        <v/>
      </c>
      <c r="BE79" s="250" t="str" cm="1">
        <f t="array" ref="BE79">INDEX(NegEffects_SEA,$A79,MATCH(BE$6,$D$6:$BB$6,0)+2)</f>
        <v/>
      </c>
      <c r="BF79" s="250" t="str" cm="1">
        <f t="array" ref="BF79">INDEX(NegEffects_SEA,$A79,MATCH(BF$6,$D$6:$BB$6,0)+2)</f>
        <v/>
      </c>
      <c r="BG79" s="250" t="str" cm="1">
        <f t="array" ref="BG79">INDEX(NegEffects_SEA,$A79,MATCH(BG$6,$D$6:$BB$6,0)+2)</f>
        <v/>
      </c>
      <c r="BH79" s="250" t="str" cm="1">
        <f t="array" ref="BH79">INDEX(NegEffects_SEA,$A79,MATCH(BH$6,$D$6:$BB$6,0)+2)</f>
        <v/>
      </c>
      <c r="BI79" s="250" t="str" cm="1">
        <f t="array" ref="BI79">INDEX(NegEffects_SEA,$A79,MATCH(BI$6,$D$6:$BB$6,0)+2)</f>
        <v/>
      </c>
      <c r="BJ79" s="250" t="str" cm="1">
        <f t="array" ref="BJ79">INDEX(NegEffects_SEA,$A79,MATCH(BJ$6,$D$6:$BB$6,0)+2)</f>
        <v/>
      </c>
      <c r="BK79" s="250" t="str" cm="1">
        <f t="array" ref="BK79">INDEX(NegEffects_SEA,$A79,MATCH(BK$6,$D$6:$BB$6,0)+2)</f>
        <v/>
      </c>
      <c r="BL79" s="250" t="str" cm="1">
        <f t="array" ref="BL79">INDEX(NegEffects_SEA,$A79,MATCH(BL$6,$D$6:$BB$6,0)+2)</f>
        <v/>
      </c>
      <c r="BM79" s="250" t="str" cm="1">
        <f t="array" ref="BM79">INDEX(NegEffects_SEA,$A79,MATCH(BM$6,$D$6:$BB$6,0)+2)</f>
        <v/>
      </c>
      <c r="BN79" s="250" t="str" cm="1">
        <f t="array" ref="BN79">INDEX(NegEffects_SEA,$A79,MATCH(BN$6,$D$6:$BB$6,0)+2)</f>
        <v/>
      </c>
      <c r="BO79" s="250" t="str" cm="1">
        <f t="array" ref="BO79">INDEX(NegEffects_SEA,$A79,MATCH(BO$6,$D$6:$BB$6,0)+2)</f>
        <v/>
      </c>
      <c r="BP79" s="250" t="str" cm="1">
        <f t="array" ref="BP79">INDEX(NegEffects_SEA,$A79,MATCH(BP$6,$D$6:$BB$6,0)+2)</f>
        <v/>
      </c>
      <c r="BQ79" s="250" t="str" cm="1">
        <f t="array" ref="BQ79">INDEX(NegEffects_SEA,$A79,MATCH(BQ$6,$D$6:$BB$6,0)+2)</f>
        <v/>
      </c>
      <c r="BR79" s="250" t="str" cm="1">
        <f t="array" ref="BR79">INDEX(NegEffects_SEA,$A79,MATCH(BR$6,$D$6:$BB$6,0)+2)</f>
        <v/>
      </c>
      <c r="BS79" s="250" t="str" cm="1">
        <f t="array" ref="BS79">INDEX(NegEffects_SEA,$A79,MATCH(BS$6,$D$6:$BB$6,0)+2)</f>
        <v/>
      </c>
      <c r="BT79" s="250" t="str" cm="1">
        <f t="array" ref="BT79">INDEX(NegEffects_SEA,$A79,MATCH(BT$6,$D$6:$BB$6,0)+2)</f>
        <v/>
      </c>
      <c r="BU79" s="243"/>
      <c r="BV79" s="194" t="str">
        <f t="shared" si="74"/>
        <v/>
      </c>
      <c r="BW79" s="194" t="str">
        <f t="shared" si="74"/>
        <v/>
      </c>
      <c r="BX79" s="194" t="str">
        <f t="shared" si="74"/>
        <v/>
      </c>
      <c r="BY79" s="194" t="str">
        <f t="shared" si="74"/>
        <v/>
      </c>
      <c r="BZ79" s="243"/>
      <c r="CA79" s="196" t="str" cm="1">
        <f t="array" ref="CA79">IF($B79="","",INDEX(SEAOptionScores_Trans,$B79+MATCH(CA$7,Stages,0)-1,MATCH(CA$6,SEACats,0)))</f>
        <v/>
      </c>
      <c r="CB79" s="196" t="str" cm="1">
        <f t="array" ref="CB79">IF($B79="","",INDEX(SEAOptionScores_Trans,$B79+MATCH(CB$7,Stages,0)-1,MATCH(CA$6,SEACats,0)))</f>
        <v/>
      </c>
      <c r="CC79" s="197" t="str">
        <f t="shared" si="93"/>
        <v/>
      </c>
      <c r="CD79" s="196" t="str" cm="1">
        <f t="array" ref="CD79">IF($B79="","",INDEX(SEAOptionScores_Trans,$B79+MATCH(CD$7,Stages,0)-1,MATCH(CD$6,SEACats,0)))</f>
        <v/>
      </c>
      <c r="CE79" s="196" t="str" cm="1">
        <f t="array" ref="CE79">IF($B79="","",INDEX(SEAOptionScores_Trans,$B79+MATCH(CE$7,Stages,0)-1,MATCH(CD$6,SEACats,0)))</f>
        <v/>
      </c>
      <c r="CF79" s="197" t="str">
        <f t="shared" si="94"/>
        <v/>
      </c>
      <c r="CG79" s="196" t="str" cm="1">
        <f t="array" ref="CG79">IF($B79="","",INDEX(SEAOptionScores_Trans,$B79+MATCH(CG$7,Stages,0)-1,MATCH(CG$6,SEACats,0)))</f>
        <v/>
      </c>
      <c r="CH79" s="196" t="str" cm="1">
        <f t="array" ref="CH79">IF($B79="","",INDEX(SEAOptionScores_Trans,$B79+MATCH(CH$7,Stages,0)-1,MATCH(CG$6,SEACats,0)))</f>
        <v/>
      </c>
      <c r="CI79" s="197" t="str">
        <f t="shared" si="95"/>
        <v/>
      </c>
      <c r="CJ79" s="196" t="str" cm="1">
        <f t="array" ref="CJ79">IF($B79="","",INDEX(SEAOptionScores_Trans,$B79+MATCH(CJ$7,Stages,0)-1,MATCH(CJ$6,SEACats,0)))</f>
        <v/>
      </c>
      <c r="CK79" s="196" t="str" cm="1">
        <f t="array" ref="CK79">IF($B79="","",INDEX(SEAOptionScores_Trans,$B79+MATCH(CK$7,Stages,0)-1,MATCH(CJ$6,SEACats,0)))</f>
        <v/>
      </c>
      <c r="CL79" s="197" t="str">
        <f t="shared" si="96"/>
        <v/>
      </c>
      <c r="CM79" s="196" t="str" cm="1">
        <f t="array" ref="CM79">IF($B79="","",INDEX(SEAOptionScores_Trans,$B79+MATCH(CM$7,Stages,0)-1,MATCH(CM$6,SEACats,0)))</f>
        <v/>
      </c>
      <c r="CN79" s="196" t="str" cm="1">
        <f t="array" ref="CN79">IF($B79="","",INDEX(SEAOptionScores_Trans,$B79+MATCH(CN$7,Stages,0)-1,MATCH(CM$6,SEACats,0)))</f>
        <v/>
      </c>
      <c r="CO79" s="197" t="str">
        <f t="shared" si="97"/>
        <v/>
      </c>
      <c r="CP79" s="196" t="str" cm="1">
        <f t="array" ref="CP79">IF($B79="","",INDEX(SEAOptionScores_Trans,$B79+MATCH(CP$7,Stages,0)-1,MATCH(CP$6,SEACats,0)))</f>
        <v/>
      </c>
      <c r="CQ79" s="196" t="str" cm="1">
        <f t="array" ref="CQ79">IF($B79="","",INDEX(SEAOptionScores_Trans,$B79+MATCH(CQ$7,Stages,0)-1,MATCH(CP$6,SEACats,0)))</f>
        <v/>
      </c>
      <c r="CR79" s="197" t="str">
        <f t="shared" si="98"/>
        <v/>
      </c>
      <c r="CS79" s="196" t="str" cm="1">
        <f t="array" ref="CS79">IF($B79="","",INDEX(SEAOptionScores_Trans,$B79+MATCH(CS$7,Stages,0)-1,MATCH(CS$6,SEACats,0)))</f>
        <v/>
      </c>
      <c r="CT79" s="196" t="str" cm="1">
        <f t="array" ref="CT79">IF($B79="","",INDEX(SEAOptionScores_Trans,$B79+MATCH(CT$7,Stages,0)-1,MATCH(CS$6,SEACats,0)))</f>
        <v/>
      </c>
      <c r="CU79" s="197" t="str">
        <f t="shared" si="99"/>
        <v/>
      </c>
      <c r="CV79" s="196" t="str" cm="1">
        <f t="array" ref="CV79">IF($B79="","",INDEX(SEAOptionScores_Trans,$B79+MATCH(CV$7,Stages,0)-1,MATCH(CV$6,SEACats,0)))</f>
        <v/>
      </c>
      <c r="CW79" s="196" t="str" cm="1">
        <f t="array" ref="CW79">IF($B79="","",INDEX(SEAOptionScores_Trans,$B79+MATCH(CW$7,Stages,0)-1,MATCH(CV$6,SEACats,0)))</f>
        <v/>
      </c>
      <c r="CX79" s="197" t="str">
        <f t="shared" si="100"/>
        <v/>
      </c>
      <c r="CY79" s="196" t="str" cm="1">
        <f t="array" ref="CY79">IF($B79="","",INDEX(SEAOptionScores_Trans,$B79+MATCH(CY$7,Stages,0)-1,MATCH(CY$6,SEACats,0)))</f>
        <v/>
      </c>
      <c r="CZ79" s="196" t="str" cm="1">
        <f t="array" ref="CZ79">IF($B79="","",INDEX(SEAOptionScores_Trans,$B79+MATCH(CZ$7,Stages,0)-1,MATCH(CY$6,SEACats,0)))</f>
        <v/>
      </c>
      <c r="DA79" s="197" t="str">
        <f t="shared" si="101"/>
        <v/>
      </c>
      <c r="DB79" s="196" t="str" cm="1">
        <f t="array" ref="DB79">IF($B79="","",INDEX(SEAOptionScores_Trans,$B79+MATCH(DB$7,Stages,0)-1,MATCH(DB$6,SEACats,0)))</f>
        <v/>
      </c>
      <c r="DC79" s="196" t="str" cm="1">
        <f t="array" ref="DC79">IF($B79="","",INDEX(SEAOptionScores_Trans,$B79+MATCH(DC$7,Stages,0)-1,MATCH(DB$6,SEACats,0)))</f>
        <v/>
      </c>
      <c r="DD79" s="197" t="str">
        <f t="shared" si="102"/>
        <v/>
      </c>
      <c r="DE79" s="196" t="str" cm="1">
        <f t="array" ref="DE79">IF($B79="","",INDEX(SEAOptionScores_Trans,$B79+MATCH(DE$7,Stages,0)-1,MATCH(DE$6,SEACats,0)))</f>
        <v/>
      </c>
      <c r="DF79" s="196" t="str" cm="1">
        <f t="array" ref="DF79">IF($B79="","",INDEX(SEAOptionScores_Trans,$B79+MATCH(DF$7,Stages,0)-1,MATCH(DE$6,SEACats,0)))</f>
        <v/>
      </c>
      <c r="DG79" s="197" t="str">
        <f t="shared" si="103"/>
        <v/>
      </c>
      <c r="DH79" s="196" t="str" cm="1">
        <f t="array" ref="DH79">IF($B79="","",INDEX(SEAOptionScores_Trans,$B79+MATCH(DH$7,Stages,0)-1,MATCH(DH$6,SEACats,0)))</f>
        <v/>
      </c>
      <c r="DI79" s="196" t="str" cm="1">
        <f t="array" ref="DI79">IF($B79="","",INDEX(SEAOptionScores_Trans,$B79+MATCH(DI$7,Stages,0)-1,MATCH(DH$6,SEACats,0)))</f>
        <v/>
      </c>
      <c r="DJ79" s="197" t="str">
        <f t="shared" si="104"/>
        <v/>
      </c>
      <c r="DK79" s="196" t="str" cm="1">
        <f t="array" ref="DK79">IF($B79="","",INDEX(SEAOptionScores_Trans,$B79+MATCH(DK$7,Stages,0)-1,MATCH(DK$6,SEACats,0)))</f>
        <v/>
      </c>
      <c r="DL79" s="196" t="str" cm="1">
        <f t="array" ref="DL79">IF($B79="","",INDEX(SEAOptionScores_Trans,$B79+MATCH(DL$7,Stages,0)-1,MATCH(DK$6,SEACats,0)))</f>
        <v/>
      </c>
      <c r="DM79" s="197" t="str">
        <f t="shared" si="105"/>
        <v/>
      </c>
      <c r="DN79" s="196" t="str" cm="1">
        <f t="array" ref="DN79">IF($B79="","",INDEX(SEAOptionScores_Trans,$B79+MATCH(DN$7,Stages,0)-1,MATCH(DN$6,SEACats,0)))</f>
        <v/>
      </c>
      <c r="DO79" s="196" t="str" cm="1">
        <f t="array" ref="DO79">IF($B79="","",INDEX(SEAOptionScores_Trans,$B79+MATCH(DO$7,Stages,0)-1,MATCH(DN$6,SEACats,0)))</f>
        <v/>
      </c>
      <c r="DP79" s="197" t="str">
        <f t="shared" si="106"/>
        <v/>
      </c>
      <c r="DQ79" s="196" t="str" cm="1">
        <f t="array" ref="DQ79">IF($B79="","",INDEX(SEAOptionScores_Trans,$B79+MATCH(DQ$7,Stages,0)-1,MATCH(DQ$6,SEACats,0)))</f>
        <v/>
      </c>
      <c r="DR79" s="196" t="str" cm="1">
        <f t="array" ref="DR79">IF($B79="","",INDEX(SEAOptionScores_Trans,$B79+MATCH(DR$7,Stages,0)-1,MATCH(DQ$6,SEACats,0)))</f>
        <v/>
      </c>
      <c r="DS79" s="197" t="str">
        <f t="shared" si="107"/>
        <v/>
      </c>
      <c r="DT79" s="196" t="str" cm="1">
        <f t="array" ref="DT79">IF($B79="","",INDEX(SEAOptionScores_Trans,$B79+MATCH(DT$7,Stages,0)-1,MATCH(DT$6,SEACats,0)))</f>
        <v/>
      </c>
      <c r="DU79" s="196" t="str" cm="1">
        <f t="array" ref="DU79">IF($B79="","",INDEX(SEAOptionScores_Trans,$B79+MATCH(DU$7,Stages,0)-1,MATCH(DT$6,SEACats,0)))</f>
        <v/>
      </c>
      <c r="DV79" s="197" t="str">
        <f t="shared" si="108"/>
        <v/>
      </c>
      <c r="DW79" s="196" t="str" cm="1">
        <f t="array" ref="DW79">IF($B79="","",INDEX(SEAOptionScores_Trans,$B79+MATCH(DW$7,Stages,0)-1,MATCH(DW$6,SEACats,0)))</f>
        <v/>
      </c>
      <c r="DX79" s="196" t="str" cm="1">
        <f t="array" ref="DX79">IF($B79="","",INDEX(SEAOptionScores_Trans,$B79+MATCH(DX$7,Stages,0)-1,MATCH(DW$6,SEACats,0)))</f>
        <v/>
      </c>
      <c r="DY79" s="197" t="str">
        <f t="shared" si="109"/>
        <v/>
      </c>
      <c r="DZ79" s="243"/>
      <c r="EA79" s="250" t="str" cm="1">
        <f t="array" ref="EA79">INDEX(PosEffects_SEA,$A79,MATCH(EA$6,$D$6:$BB$6,0)+2)</f>
        <v/>
      </c>
      <c r="EB79" s="250" t="str" cm="1">
        <f t="array" ref="EB79">INDEX(PosEffects_SEA,$A79,MATCH(EB$6,$D$6:$BB$6,0)+2)</f>
        <v/>
      </c>
      <c r="EC79" s="250" t="str" cm="1">
        <f t="array" ref="EC79">INDEX(PosEffects_SEA,$A79,MATCH(EC$6,$D$6:$BB$6,0)+2)</f>
        <v/>
      </c>
      <c r="ED79" s="250" t="str" cm="1">
        <f t="array" ref="ED79">INDEX(PosEffects_SEA,$A79,MATCH(ED$6,$D$6:$BB$6,0)+2)</f>
        <v/>
      </c>
      <c r="EE79" s="250" t="str" cm="1">
        <f t="array" ref="EE79">INDEX(PosEffects_SEA,$A79,MATCH(EE$6,$D$6:$BB$6,0)+2)</f>
        <v/>
      </c>
      <c r="EF79" s="250" t="str" cm="1">
        <f t="array" ref="EF79">INDEX(PosEffects_SEA,$A79,MATCH(EF$6,$D$6:$BB$6,0)+2)</f>
        <v/>
      </c>
      <c r="EG79" s="250" t="str" cm="1">
        <f t="array" ref="EG79">INDEX(PosEffects_SEA,$A79,MATCH(EG$6,$D$6:$BB$6,0)+2)</f>
        <v/>
      </c>
      <c r="EH79" s="250" t="str" cm="1">
        <f t="array" ref="EH79">INDEX(PosEffects_SEA,$A79,MATCH(EH$6,$D$6:$BB$6,0)+2)</f>
        <v/>
      </c>
      <c r="EI79" s="250" t="str" cm="1">
        <f t="array" ref="EI79">INDEX(PosEffects_SEA,$A79,MATCH(EI$6,$D$6:$BB$6,0)+2)</f>
        <v/>
      </c>
      <c r="EJ79" s="250" t="str" cm="1">
        <f t="array" ref="EJ79">INDEX(PosEffects_SEA,$A79,MATCH(EJ$6,$D$6:$BB$6,0)+2)</f>
        <v/>
      </c>
      <c r="EK79" s="250" t="str" cm="1">
        <f t="array" ref="EK79">INDEX(PosEffects_SEA,$A79,MATCH(EK$6,$D$6:$BB$6,0)+2)</f>
        <v/>
      </c>
      <c r="EL79" s="250" t="str" cm="1">
        <f t="array" ref="EL79">INDEX(PosEffects_SEA,$A79,MATCH(EL$6,$D$6:$BB$6,0)+2)</f>
        <v/>
      </c>
      <c r="EM79" s="250" t="str" cm="1">
        <f t="array" ref="EM79">INDEX(PosEffects_SEA,$A79,MATCH(EM$6,$D$6:$BB$6,0)+2)</f>
        <v/>
      </c>
      <c r="EN79" s="250" t="str" cm="1">
        <f t="array" ref="EN79">INDEX(PosEffects_SEA,$A79,MATCH(EN$6,$D$6:$BB$6,0)+2)</f>
        <v/>
      </c>
      <c r="EO79" s="250" t="str" cm="1">
        <f t="array" ref="EO79">INDEX(PosEffects_SEA,$A79,MATCH(EO$6,$D$6:$BB$6,0)+2)</f>
        <v/>
      </c>
      <c r="EP79" s="250" t="str" cm="1">
        <f t="array" ref="EP79">INDEX(PosEffects_SEA,$A79,MATCH(EP$6,$D$6:$BB$6,0)+2)</f>
        <v/>
      </c>
      <c r="EQ79" s="250" t="str" cm="1">
        <f t="array" ref="EQ79">INDEX(PosEffects_SEA,$A79,MATCH(EQ$6,$D$6:$BB$6,0)+2)</f>
        <v/>
      </c>
      <c r="ER79" s="243"/>
      <c r="ES79" s="194" t="str">
        <f t="shared" si="75"/>
        <v/>
      </c>
      <c r="ET79" s="194" t="str">
        <f t="shared" si="75"/>
        <v/>
      </c>
      <c r="EU79" s="194" t="str">
        <f t="shared" si="75"/>
        <v/>
      </c>
      <c r="EV79" s="194" t="str">
        <f t="shared" si="75"/>
        <v/>
      </c>
    </row>
    <row r="80" spans="1:152" x14ac:dyDescent="0.25">
      <c r="A80" s="242">
        <v>73</v>
      </c>
      <c r="B80" s="271" t="str" cm="1">
        <f t="array" ref="B80">IF(A80&gt;NOptions_SEA,"",4*(A80-1)+1)</f>
        <v/>
      </c>
      <c r="C80" s="249" t="str" cm="1">
        <f t="array" ref="C80">IF($B80="","",INDEX(Options_SEA,$B80))</f>
        <v/>
      </c>
      <c r="D80" s="196" t="str" cm="1">
        <f t="array" ref="D80">IF($B80="","",INDEX(SEAOptionScores_Trans,$B80+MATCH(D$7,Stages,0)-1,MATCH(D$6,SEACats,0))-100)</f>
        <v/>
      </c>
      <c r="E80" s="196" t="str" cm="1">
        <f t="array" ref="E80">IF($B80="","",INDEX(SEAOptionScores_Trans,$B80+MATCH(E$7,Stages,0)-1,MATCH(D$6,SEACats,0))-100)</f>
        <v/>
      </c>
      <c r="F80" s="197" t="str">
        <f t="shared" si="76"/>
        <v/>
      </c>
      <c r="G80" s="196" t="str" cm="1">
        <f t="array" ref="G80">IF($B80="","",INDEX(SEAOptionScores_Trans,$B80+MATCH(G$7,Stages,0)-1,MATCH(G$6,SEACats,0))-100)</f>
        <v/>
      </c>
      <c r="H80" s="196" t="str" cm="1">
        <f t="array" ref="H80">IF($B80="","",INDEX(SEAOptionScores_Trans,$B80+MATCH(H$7,Stages,0)-1,MATCH(G$6,SEACats,0))-100)</f>
        <v/>
      </c>
      <c r="I80" s="197" t="str">
        <f t="shared" si="77"/>
        <v/>
      </c>
      <c r="J80" s="196" t="str" cm="1">
        <f t="array" ref="J80">IF($B80="","",INDEX(SEAOptionScores_Trans,$B80+MATCH(J$7,Stages,0)-1,MATCH(J$6,SEACats,0))-100)</f>
        <v/>
      </c>
      <c r="K80" s="196" t="str" cm="1">
        <f t="array" ref="K80">IF($B80="","",INDEX(SEAOptionScores_Trans,$B80+MATCH(K$7,Stages,0)-1,MATCH(J$6,SEACats,0))-100)</f>
        <v/>
      </c>
      <c r="L80" s="197" t="str">
        <f t="shared" si="78"/>
        <v/>
      </c>
      <c r="M80" s="196" t="str" cm="1">
        <f t="array" ref="M80">IF($B80="","",INDEX(SEAOptionScores_Trans,$B80+MATCH(M$7,Stages,0)-1,MATCH(M$6,SEACats,0))-100)</f>
        <v/>
      </c>
      <c r="N80" s="196" t="str" cm="1">
        <f t="array" ref="N80">IF($B80="","",INDEX(SEAOptionScores_Trans,$B80+MATCH(N$7,Stages,0)-1,MATCH(M$6,SEACats,0))-100)</f>
        <v/>
      </c>
      <c r="O80" s="197" t="str">
        <f t="shared" si="79"/>
        <v/>
      </c>
      <c r="P80" s="196" t="str" cm="1">
        <f t="array" ref="P80">IF($B80="","",INDEX(SEAOptionScores_Trans,$B80+MATCH(P$7,Stages,0)-1,MATCH(P$6,SEACats,0))-100)</f>
        <v/>
      </c>
      <c r="Q80" s="196" t="str" cm="1">
        <f t="array" ref="Q80">IF($B80="","",INDEX(SEAOptionScores_Trans,$B80+MATCH(Q$7,Stages,0)-1,MATCH(P$6,SEACats,0))-100)</f>
        <v/>
      </c>
      <c r="R80" s="197" t="str">
        <f t="shared" si="80"/>
        <v/>
      </c>
      <c r="S80" s="196" t="str" cm="1">
        <f t="array" ref="S80">IF($B80="","",INDEX(SEAOptionScores_Trans,$B80+MATCH(S$7,Stages,0)-1,MATCH(S$6,SEACats,0))-100)</f>
        <v/>
      </c>
      <c r="T80" s="196" t="str" cm="1">
        <f t="array" ref="T80">IF($B80="","",INDEX(SEAOptionScores_Trans,$B80+MATCH(T$7,Stages,0)-1,MATCH(S$6,SEACats,0))-100)</f>
        <v/>
      </c>
      <c r="U80" s="197" t="str">
        <f t="shared" si="81"/>
        <v/>
      </c>
      <c r="V80" s="196" t="str" cm="1">
        <f t="array" ref="V80">IF($B80="","",INDEX(SEAOptionScores_Trans,$B80+MATCH(V$7,Stages,0)-1,MATCH(V$6,SEACats,0))-100)</f>
        <v/>
      </c>
      <c r="W80" s="196" t="str" cm="1">
        <f t="array" ref="W80">IF($B80="","",INDEX(SEAOptionScores_Trans,$B80+MATCH(W$7,Stages,0)-1,MATCH(V$6,SEACats,0))-100)</f>
        <v/>
      </c>
      <c r="X80" s="197" t="str">
        <f t="shared" si="82"/>
        <v/>
      </c>
      <c r="Y80" s="196" t="str" cm="1">
        <f t="array" ref="Y80">IF($B80="","",INDEX(SEAOptionScores_Trans,$B80+MATCH(Y$7,Stages,0)-1,MATCH(Y$6,SEACats,0))-100)</f>
        <v/>
      </c>
      <c r="Z80" s="196" t="str" cm="1">
        <f t="array" ref="Z80">IF($B80="","",INDEX(SEAOptionScores_Trans,$B80+MATCH(Z$7,Stages,0)-1,MATCH(Y$6,SEACats,0))-100)</f>
        <v/>
      </c>
      <c r="AA80" s="197" t="str">
        <f t="shared" si="83"/>
        <v/>
      </c>
      <c r="AB80" s="196" t="str" cm="1">
        <f t="array" ref="AB80">IF($B80="","",INDEX(SEAOptionScores_Trans,$B80+MATCH(AB$7,Stages,0)-1,MATCH(AB$6,SEACats,0))-100)</f>
        <v/>
      </c>
      <c r="AC80" s="196" t="str" cm="1">
        <f t="array" ref="AC80">IF($B80="","",INDEX(SEAOptionScores_Trans,$B80+MATCH(AC$7,Stages,0)-1,MATCH(AB$6,SEACats,0))-100)</f>
        <v/>
      </c>
      <c r="AD80" s="197" t="str">
        <f t="shared" si="84"/>
        <v/>
      </c>
      <c r="AE80" s="196" t="str" cm="1">
        <f t="array" ref="AE80">IF($B80="","",INDEX(SEAOptionScores_Trans,$B80+MATCH(AE$7,Stages,0)-1,MATCH(AE$6,SEACats,0))-100)</f>
        <v/>
      </c>
      <c r="AF80" s="196" t="str" cm="1">
        <f t="array" ref="AF80">IF($B80="","",INDEX(SEAOptionScores_Trans,$B80+MATCH(AF$7,Stages,0)-1,MATCH(AE$6,SEACats,0))-100)</f>
        <v/>
      </c>
      <c r="AG80" s="197" t="str">
        <f t="shared" si="85"/>
        <v/>
      </c>
      <c r="AH80" s="196" t="str" cm="1">
        <f t="array" ref="AH80">IF($B80="","",INDEX(SEAOptionScores_Trans,$B80+MATCH(AH$7,Stages,0)-1,MATCH(AH$6,SEACats,0))-100)</f>
        <v/>
      </c>
      <c r="AI80" s="196" t="str" cm="1">
        <f t="array" ref="AI80">IF($B80="","",INDEX(SEAOptionScores_Trans,$B80+MATCH(AI$7,Stages,0)-1,MATCH(AH$6,SEACats,0))-100)</f>
        <v/>
      </c>
      <c r="AJ80" s="197" t="str">
        <f t="shared" si="86"/>
        <v/>
      </c>
      <c r="AK80" s="196" t="str" cm="1">
        <f t="array" ref="AK80">IF($B80="","",INDEX(SEAOptionScores_Trans,$B80+MATCH(AK$7,Stages,0)-1,MATCH(AK$6,SEACats,0))-100)</f>
        <v/>
      </c>
      <c r="AL80" s="196" t="str" cm="1">
        <f t="array" ref="AL80">IF($B80="","",INDEX(SEAOptionScores_Trans,$B80+MATCH(AL$7,Stages,0)-1,MATCH(AK$6,SEACats,0))-100)</f>
        <v/>
      </c>
      <c r="AM80" s="197" t="str">
        <f t="shared" si="87"/>
        <v/>
      </c>
      <c r="AN80" s="196" t="str" cm="1">
        <f t="array" ref="AN80">IF($B80="","",INDEX(SEAOptionScores_Trans,$B80+MATCH(AN$7,Stages,0)-1,MATCH(AN$6,SEACats,0))-100)</f>
        <v/>
      </c>
      <c r="AO80" s="196" t="str" cm="1">
        <f t="array" ref="AO80">IF($B80="","",INDEX(SEAOptionScores_Trans,$B80+MATCH(AO$7,Stages,0)-1,MATCH(AN$6,SEACats,0))-100)</f>
        <v/>
      </c>
      <c r="AP80" s="197" t="str">
        <f t="shared" si="88"/>
        <v/>
      </c>
      <c r="AQ80" s="196" t="str" cm="1">
        <f t="array" ref="AQ80">IF($B80="","",INDEX(SEAOptionScores_Trans,$B80+MATCH(AQ$7,Stages,0)-1,MATCH(AQ$6,SEACats,0))-100)</f>
        <v/>
      </c>
      <c r="AR80" s="196" t="str" cm="1">
        <f t="array" ref="AR80">IF($B80="","",INDEX(SEAOptionScores_Trans,$B80+MATCH(AR$7,Stages,0)-1,MATCH(AQ$6,SEACats,0))-100)</f>
        <v/>
      </c>
      <c r="AS80" s="197" t="str">
        <f t="shared" si="89"/>
        <v/>
      </c>
      <c r="AT80" s="196" t="str" cm="1">
        <f t="array" ref="AT80">IF($B80="","",INDEX(SEAOptionScores_Trans,$B80+MATCH(AT$7,Stages,0)-1,MATCH(AT$6,SEACats,0))-100)</f>
        <v/>
      </c>
      <c r="AU80" s="196" t="str" cm="1">
        <f t="array" ref="AU80">IF($B80="","",INDEX(SEAOptionScores_Trans,$B80+MATCH(AU$7,Stages,0)-1,MATCH(AT$6,SEACats,0))-100)</f>
        <v/>
      </c>
      <c r="AV80" s="197" t="str">
        <f t="shared" si="90"/>
        <v/>
      </c>
      <c r="AW80" s="196" t="str" cm="1">
        <f t="array" ref="AW80">IF($B80="","",INDEX(SEAOptionScores_Trans,$B80+MATCH(AW$7,Stages,0)-1,MATCH(AW$6,SEACats,0))-100)</f>
        <v/>
      </c>
      <c r="AX80" s="196" t="str" cm="1">
        <f t="array" ref="AX80">IF($B80="","",INDEX(SEAOptionScores_Trans,$B80+MATCH(AX$7,Stages,0)-1,MATCH(AW$6,SEACats,0))-100)</f>
        <v/>
      </c>
      <c r="AY80" s="197" t="str">
        <f t="shared" si="91"/>
        <v/>
      </c>
      <c r="AZ80" s="196" t="str" cm="1">
        <f t="array" ref="AZ80">IF($B80="","",INDEX(SEAOptionScores_Trans,$B80+MATCH(AZ$7,Stages,0)-1,MATCH(AZ$6,SEACats,0))-100)</f>
        <v/>
      </c>
      <c r="BA80" s="196" t="str" cm="1">
        <f t="array" ref="BA80">IF($B80="","",INDEX(SEAOptionScores_Trans,$B80+MATCH(BA$7,Stages,0)-1,MATCH(AZ$6,SEACats,0))-100)</f>
        <v/>
      </c>
      <c r="BB80" s="197" t="str">
        <f t="shared" si="92"/>
        <v/>
      </c>
      <c r="BC80" s="243"/>
      <c r="BD80" s="250" t="str" cm="1">
        <f t="array" ref="BD80">INDEX(NegEffects_SEA,$A80,MATCH(BD$6,$D$6:$BB$6,0)+2)</f>
        <v/>
      </c>
      <c r="BE80" s="250" t="str" cm="1">
        <f t="array" ref="BE80">INDEX(NegEffects_SEA,$A80,MATCH(BE$6,$D$6:$BB$6,0)+2)</f>
        <v/>
      </c>
      <c r="BF80" s="250" t="str" cm="1">
        <f t="array" ref="BF80">INDEX(NegEffects_SEA,$A80,MATCH(BF$6,$D$6:$BB$6,0)+2)</f>
        <v/>
      </c>
      <c r="BG80" s="250" t="str" cm="1">
        <f t="array" ref="BG80">INDEX(NegEffects_SEA,$A80,MATCH(BG$6,$D$6:$BB$6,0)+2)</f>
        <v/>
      </c>
      <c r="BH80" s="250" t="str" cm="1">
        <f t="array" ref="BH80">INDEX(NegEffects_SEA,$A80,MATCH(BH$6,$D$6:$BB$6,0)+2)</f>
        <v/>
      </c>
      <c r="BI80" s="250" t="str" cm="1">
        <f t="array" ref="BI80">INDEX(NegEffects_SEA,$A80,MATCH(BI$6,$D$6:$BB$6,0)+2)</f>
        <v/>
      </c>
      <c r="BJ80" s="250" t="str" cm="1">
        <f t="array" ref="BJ80">INDEX(NegEffects_SEA,$A80,MATCH(BJ$6,$D$6:$BB$6,0)+2)</f>
        <v/>
      </c>
      <c r="BK80" s="250" t="str" cm="1">
        <f t="array" ref="BK80">INDEX(NegEffects_SEA,$A80,MATCH(BK$6,$D$6:$BB$6,0)+2)</f>
        <v/>
      </c>
      <c r="BL80" s="250" t="str" cm="1">
        <f t="array" ref="BL80">INDEX(NegEffects_SEA,$A80,MATCH(BL$6,$D$6:$BB$6,0)+2)</f>
        <v/>
      </c>
      <c r="BM80" s="250" t="str" cm="1">
        <f t="array" ref="BM80">INDEX(NegEffects_SEA,$A80,MATCH(BM$6,$D$6:$BB$6,0)+2)</f>
        <v/>
      </c>
      <c r="BN80" s="250" t="str" cm="1">
        <f t="array" ref="BN80">INDEX(NegEffects_SEA,$A80,MATCH(BN$6,$D$6:$BB$6,0)+2)</f>
        <v/>
      </c>
      <c r="BO80" s="250" t="str" cm="1">
        <f t="array" ref="BO80">INDEX(NegEffects_SEA,$A80,MATCH(BO$6,$D$6:$BB$6,0)+2)</f>
        <v/>
      </c>
      <c r="BP80" s="250" t="str" cm="1">
        <f t="array" ref="BP80">INDEX(NegEffects_SEA,$A80,MATCH(BP$6,$D$6:$BB$6,0)+2)</f>
        <v/>
      </c>
      <c r="BQ80" s="250" t="str" cm="1">
        <f t="array" ref="BQ80">INDEX(NegEffects_SEA,$A80,MATCH(BQ$6,$D$6:$BB$6,0)+2)</f>
        <v/>
      </c>
      <c r="BR80" s="250" t="str" cm="1">
        <f t="array" ref="BR80">INDEX(NegEffects_SEA,$A80,MATCH(BR$6,$D$6:$BB$6,0)+2)</f>
        <v/>
      </c>
      <c r="BS80" s="250" t="str" cm="1">
        <f t="array" ref="BS80">INDEX(NegEffects_SEA,$A80,MATCH(BS$6,$D$6:$BB$6,0)+2)</f>
        <v/>
      </c>
      <c r="BT80" s="250" t="str" cm="1">
        <f t="array" ref="BT80">INDEX(NegEffects_SEA,$A80,MATCH(BT$6,$D$6:$BB$6,0)+2)</f>
        <v/>
      </c>
      <c r="BU80" s="243"/>
      <c r="BV80" s="194" t="str">
        <f t="shared" si="74"/>
        <v/>
      </c>
      <c r="BW80" s="194" t="str">
        <f t="shared" si="74"/>
        <v/>
      </c>
      <c r="BX80" s="194" t="str">
        <f t="shared" si="74"/>
        <v/>
      </c>
      <c r="BY80" s="194" t="str">
        <f t="shared" si="74"/>
        <v/>
      </c>
      <c r="BZ80" s="243"/>
      <c r="CA80" s="196" t="str" cm="1">
        <f t="array" ref="CA80">IF($B80="","",INDEX(SEAOptionScores_Trans,$B80+MATCH(CA$7,Stages,0)-1,MATCH(CA$6,SEACats,0)))</f>
        <v/>
      </c>
      <c r="CB80" s="196" t="str" cm="1">
        <f t="array" ref="CB80">IF($B80="","",INDEX(SEAOptionScores_Trans,$B80+MATCH(CB$7,Stages,0)-1,MATCH(CA$6,SEACats,0)))</f>
        <v/>
      </c>
      <c r="CC80" s="197" t="str">
        <f t="shared" si="93"/>
        <v/>
      </c>
      <c r="CD80" s="196" t="str" cm="1">
        <f t="array" ref="CD80">IF($B80="","",INDEX(SEAOptionScores_Trans,$B80+MATCH(CD$7,Stages,0)-1,MATCH(CD$6,SEACats,0)))</f>
        <v/>
      </c>
      <c r="CE80" s="196" t="str" cm="1">
        <f t="array" ref="CE80">IF($B80="","",INDEX(SEAOptionScores_Trans,$B80+MATCH(CE$7,Stages,0)-1,MATCH(CD$6,SEACats,0)))</f>
        <v/>
      </c>
      <c r="CF80" s="197" t="str">
        <f t="shared" si="94"/>
        <v/>
      </c>
      <c r="CG80" s="196" t="str" cm="1">
        <f t="array" ref="CG80">IF($B80="","",INDEX(SEAOptionScores_Trans,$B80+MATCH(CG$7,Stages,0)-1,MATCH(CG$6,SEACats,0)))</f>
        <v/>
      </c>
      <c r="CH80" s="196" t="str" cm="1">
        <f t="array" ref="CH80">IF($B80="","",INDEX(SEAOptionScores_Trans,$B80+MATCH(CH$7,Stages,0)-1,MATCH(CG$6,SEACats,0)))</f>
        <v/>
      </c>
      <c r="CI80" s="197" t="str">
        <f t="shared" si="95"/>
        <v/>
      </c>
      <c r="CJ80" s="196" t="str" cm="1">
        <f t="array" ref="CJ80">IF($B80="","",INDEX(SEAOptionScores_Trans,$B80+MATCH(CJ$7,Stages,0)-1,MATCH(CJ$6,SEACats,0)))</f>
        <v/>
      </c>
      <c r="CK80" s="196" t="str" cm="1">
        <f t="array" ref="CK80">IF($B80="","",INDEX(SEAOptionScores_Trans,$B80+MATCH(CK$7,Stages,0)-1,MATCH(CJ$6,SEACats,0)))</f>
        <v/>
      </c>
      <c r="CL80" s="197" t="str">
        <f t="shared" si="96"/>
        <v/>
      </c>
      <c r="CM80" s="196" t="str" cm="1">
        <f t="array" ref="CM80">IF($B80="","",INDEX(SEAOptionScores_Trans,$B80+MATCH(CM$7,Stages,0)-1,MATCH(CM$6,SEACats,0)))</f>
        <v/>
      </c>
      <c r="CN80" s="196" t="str" cm="1">
        <f t="array" ref="CN80">IF($B80="","",INDEX(SEAOptionScores_Trans,$B80+MATCH(CN$7,Stages,0)-1,MATCH(CM$6,SEACats,0)))</f>
        <v/>
      </c>
      <c r="CO80" s="197" t="str">
        <f t="shared" si="97"/>
        <v/>
      </c>
      <c r="CP80" s="196" t="str" cm="1">
        <f t="array" ref="CP80">IF($B80="","",INDEX(SEAOptionScores_Trans,$B80+MATCH(CP$7,Stages,0)-1,MATCH(CP$6,SEACats,0)))</f>
        <v/>
      </c>
      <c r="CQ80" s="196" t="str" cm="1">
        <f t="array" ref="CQ80">IF($B80="","",INDEX(SEAOptionScores_Trans,$B80+MATCH(CQ$7,Stages,0)-1,MATCH(CP$6,SEACats,0)))</f>
        <v/>
      </c>
      <c r="CR80" s="197" t="str">
        <f t="shared" si="98"/>
        <v/>
      </c>
      <c r="CS80" s="196" t="str" cm="1">
        <f t="array" ref="CS80">IF($B80="","",INDEX(SEAOptionScores_Trans,$B80+MATCH(CS$7,Stages,0)-1,MATCH(CS$6,SEACats,0)))</f>
        <v/>
      </c>
      <c r="CT80" s="196" t="str" cm="1">
        <f t="array" ref="CT80">IF($B80="","",INDEX(SEAOptionScores_Trans,$B80+MATCH(CT$7,Stages,0)-1,MATCH(CS$6,SEACats,0)))</f>
        <v/>
      </c>
      <c r="CU80" s="197" t="str">
        <f t="shared" si="99"/>
        <v/>
      </c>
      <c r="CV80" s="196" t="str" cm="1">
        <f t="array" ref="CV80">IF($B80="","",INDEX(SEAOptionScores_Trans,$B80+MATCH(CV$7,Stages,0)-1,MATCH(CV$6,SEACats,0)))</f>
        <v/>
      </c>
      <c r="CW80" s="196" t="str" cm="1">
        <f t="array" ref="CW80">IF($B80="","",INDEX(SEAOptionScores_Trans,$B80+MATCH(CW$7,Stages,0)-1,MATCH(CV$6,SEACats,0)))</f>
        <v/>
      </c>
      <c r="CX80" s="197" t="str">
        <f t="shared" si="100"/>
        <v/>
      </c>
      <c r="CY80" s="196" t="str" cm="1">
        <f t="array" ref="CY80">IF($B80="","",INDEX(SEAOptionScores_Trans,$B80+MATCH(CY$7,Stages,0)-1,MATCH(CY$6,SEACats,0)))</f>
        <v/>
      </c>
      <c r="CZ80" s="196" t="str" cm="1">
        <f t="array" ref="CZ80">IF($B80="","",INDEX(SEAOptionScores_Trans,$B80+MATCH(CZ$7,Stages,0)-1,MATCH(CY$6,SEACats,0)))</f>
        <v/>
      </c>
      <c r="DA80" s="197" t="str">
        <f t="shared" si="101"/>
        <v/>
      </c>
      <c r="DB80" s="196" t="str" cm="1">
        <f t="array" ref="DB80">IF($B80="","",INDEX(SEAOptionScores_Trans,$B80+MATCH(DB$7,Stages,0)-1,MATCH(DB$6,SEACats,0)))</f>
        <v/>
      </c>
      <c r="DC80" s="196" t="str" cm="1">
        <f t="array" ref="DC80">IF($B80="","",INDEX(SEAOptionScores_Trans,$B80+MATCH(DC$7,Stages,0)-1,MATCH(DB$6,SEACats,0)))</f>
        <v/>
      </c>
      <c r="DD80" s="197" t="str">
        <f t="shared" si="102"/>
        <v/>
      </c>
      <c r="DE80" s="196" t="str" cm="1">
        <f t="array" ref="DE80">IF($B80="","",INDEX(SEAOptionScores_Trans,$B80+MATCH(DE$7,Stages,0)-1,MATCH(DE$6,SEACats,0)))</f>
        <v/>
      </c>
      <c r="DF80" s="196" t="str" cm="1">
        <f t="array" ref="DF80">IF($B80="","",INDEX(SEAOptionScores_Trans,$B80+MATCH(DF$7,Stages,0)-1,MATCH(DE$6,SEACats,0)))</f>
        <v/>
      </c>
      <c r="DG80" s="197" t="str">
        <f t="shared" si="103"/>
        <v/>
      </c>
      <c r="DH80" s="196" t="str" cm="1">
        <f t="array" ref="DH80">IF($B80="","",INDEX(SEAOptionScores_Trans,$B80+MATCH(DH$7,Stages,0)-1,MATCH(DH$6,SEACats,0)))</f>
        <v/>
      </c>
      <c r="DI80" s="196" t="str" cm="1">
        <f t="array" ref="DI80">IF($B80="","",INDEX(SEAOptionScores_Trans,$B80+MATCH(DI$7,Stages,0)-1,MATCH(DH$6,SEACats,0)))</f>
        <v/>
      </c>
      <c r="DJ80" s="197" t="str">
        <f t="shared" si="104"/>
        <v/>
      </c>
      <c r="DK80" s="196" t="str" cm="1">
        <f t="array" ref="DK80">IF($B80="","",INDEX(SEAOptionScores_Trans,$B80+MATCH(DK$7,Stages,0)-1,MATCH(DK$6,SEACats,0)))</f>
        <v/>
      </c>
      <c r="DL80" s="196" t="str" cm="1">
        <f t="array" ref="DL80">IF($B80="","",INDEX(SEAOptionScores_Trans,$B80+MATCH(DL$7,Stages,0)-1,MATCH(DK$6,SEACats,0)))</f>
        <v/>
      </c>
      <c r="DM80" s="197" t="str">
        <f t="shared" si="105"/>
        <v/>
      </c>
      <c r="DN80" s="196" t="str" cm="1">
        <f t="array" ref="DN80">IF($B80="","",INDEX(SEAOptionScores_Trans,$B80+MATCH(DN$7,Stages,0)-1,MATCH(DN$6,SEACats,0)))</f>
        <v/>
      </c>
      <c r="DO80" s="196" t="str" cm="1">
        <f t="array" ref="DO80">IF($B80="","",INDEX(SEAOptionScores_Trans,$B80+MATCH(DO$7,Stages,0)-1,MATCH(DN$6,SEACats,0)))</f>
        <v/>
      </c>
      <c r="DP80" s="197" t="str">
        <f t="shared" si="106"/>
        <v/>
      </c>
      <c r="DQ80" s="196" t="str" cm="1">
        <f t="array" ref="DQ80">IF($B80="","",INDEX(SEAOptionScores_Trans,$B80+MATCH(DQ$7,Stages,0)-1,MATCH(DQ$6,SEACats,0)))</f>
        <v/>
      </c>
      <c r="DR80" s="196" t="str" cm="1">
        <f t="array" ref="DR80">IF($B80="","",INDEX(SEAOptionScores_Trans,$B80+MATCH(DR$7,Stages,0)-1,MATCH(DQ$6,SEACats,0)))</f>
        <v/>
      </c>
      <c r="DS80" s="197" t="str">
        <f t="shared" si="107"/>
        <v/>
      </c>
      <c r="DT80" s="196" t="str" cm="1">
        <f t="array" ref="DT80">IF($B80="","",INDEX(SEAOptionScores_Trans,$B80+MATCH(DT$7,Stages,0)-1,MATCH(DT$6,SEACats,0)))</f>
        <v/>
      </c>
      <c r="DU80" s="196" t="str" cm="1">
        <f t="array" ref="DU80">IF($B80="","",INDEX(SEAOptionScores_Trans,$B80+MATCH(DU$7,Stages,0)-1,MATCH(DT$6,SEACats,0)))</f>
        <v/>
      </c>
      <c r="DV80" s="197" t="str">
        <f t="shared" si="108"/>
        <v/>
      </c>
      <c r="DW80" s="196" t="str" cm="1">
        <f t="array" ref="DW80">IF($B80="","",INDEX(SEAOptionScores_Trans,$B80+MATCH(DW$7,Stages,0)-1,MATCH(DW$6,SEACats,0)))</f>
        <v/>
      </c>
      <c r="DX80" s="196" t="str" cm="1">
        <f t="array" ref="DX80">IF($B80="","",INDEX(SEAOptionScores_Trans,$B80+MATCH(DX$7,Stages,0)-1,MATCH(DW$6,SEACats,0)))</f>
        <v/>
      </c>
      <c r="DY80" s="197" t="str">
        <f t="shared" si="109"/>
        <v/>
      </c>
      <c r="DZ80" s="243"/>
      <c r="EA80" s="250" t="str" cm="1">
        <f t="array" ref="EA80">INDEX(PosEffects_SEA,$A80,MATCH(EA$6,$D$6:$BB$6,0)+2)</f>
        <v/>
      </c>
      <c r="EB80" s="250" t="str" cm="1">
        <f t="array" ref="EB80">INDEX(PosEffects_SEA,$A80,MATCH(EB$6,$D$6:$BB$6,0)+2)</f>
        <v/>
      </c>
      <c r="EC80" s="250" t="str" cm="1">
        <f t="array" ref="EC80">INDEX(PosEffects_SEA,$A80,MATCH(EC$6,$D$6:$BB$6,0)+2)</f>
        <v/>
      </c>
      <c r="ED80" s="250" t="str" cm="1">
        <f t="array" ref="ED80">INDEX(PosEffects_SEA,$A80,MATCH(ED$6,$D$6:$BB$6,0)+2)</f>
        <v/>
      </c>
      <c r="EE80" s="250" t="str" cm="1">
        <f t="array" ref="EE80">INDEX(PosEffects_SEA,$A80,MATCH(EE$6,$D$6:$BB$6,0)+2)</f>
        <v/>
      </c>
      <c r="EF80" s="250" t="str" cm="1">
        <f t="array" ref="EF80">INDEX(PosEffects_SEA,$A80,MATCH(EF$6,$D$6:$BB$6,0)+2)</f>
        <v/>
      </c>
      <c r="EG80" s="250" t="str" cm="1">
        <f t="array" ref="EG80">INDEX(PosEffects_SEA,$A80,MATCH(EG$6,$D$6:$BB$6,0)+2)</f>
        <v/>
      </c>
      <c r="EH80" s="250" t="str" cm="1">
        <f t="array" ref="EH80">INDEX(PosEffects_SEA,$A80,MATCH(EH$6,$D$6:$BB$6,0)+2)</f>
        <v/>
      </c>
      <c r="EI80" s="250" t="str" cm="1">
        <f t="array" ref="EI80">INDEX(PosEffects_SEA,$A80,MATCH(EI$6,$D$6:$BB$6,0)+2)</f>
        <v/>
      </c>
      <c r="EJ80" s="250" t="str" cm="1">
        <f t="array" ref="EJ80">INDEX(PosEffects_SEA,$A80,MATCH(EJ$6,$D$6:$BB$6,0)+2)</f>
        <v/>
      </c>
      <c r="EK80" s="250" t="str" cm="1">
        <f t="array" ref="EK80">INDEX(PosEffects_SEA,$A80,MATCH(EK$6,$D$6:$BB$6,0)+2)</f>
        <v/>
      </c>
      <c r="EL80" s="250" t="str" cm="1">
        <f t="array" ref="EL80">INDEX(PosEffects_SEA,$A80,MATCH(EL$6,$D$6:$BB$6,0)+2)</f>
        <v/>
      </c>
      <c r="EM80" s="250" t="str" cm="1">
        <f t="array" ref="EM80">INDEX(PosEffects_SEA,$A80,MATCH(EM$6,$D$6:$BB$6,0)+2)</f>
        <v/>
      </c>
      <c r="EN80" s="250" t="str" cm="1">
        <f t="array" ref="EN80">INDEX(PosEffects_SEA,$A80,MATCH(EN$6,$D$6:$BB$6,0)+2)</f>
        <v/>
      </c>
      <c r="EO80" s="250" t="str" cm="1">
        <f t="array" ref="EO80">INDEX(PosEffects_SEA,$A80,MATCH(EO$6,$D$6:$BB$6,0)+2)</f>
        <v/>
      </c>
      <c r="EP80" s="250" t="str" cm="1">
        <f t="array" ref="EP80">INDEX(PosEffects_SEA,$A80,MATCH(EP$6,$D$6:$BB$6,0)+2)</f>
        <v/>
      </c>
      <c r="EQ80" s="250" t="str" cm="1">
        <f t="array" ref="EQ80">INDEX(PosEffects_SEA,$A80,MATCH(EQ$6,$D$6:$BB$6,0)+2)</f>
        <v/>
      </c>
      <c r="ER80" s="243"/>
      <c r="ES80" s="194" t="str">
        <f t="shared" si="75"/>
        <v/>
      </c>
      <c r="ET80" s="194" t="str">
        <f t="shared" si="75"/>
        <v/>
      </c>
      <c r="EU80" s="194" t="str">
        <f t="shared" si="75"/>
        <v/>
      </c>
      <c r="EV80" s="194" t="str">
        <f t="shared" si="75"/>
        <v/>
      </c>
    </row>
    <row r="81" spans="1:152" x14ac:dyDescent="0.25">
      <c r="A81" s="242">
        <v>74</v>
      </c>
      <c r="B81" s="271" t="str" cm="1">
        <f t="array" ref="B81">IF(A81&gt;NOptions_SEA,"",4*(A81-1)+1)</f>
        <v/>
      </c>
      <c r="C81" s="249" t="str" cm="1">
        <f t="array" ref="C81">IF($B81="","",INDEX(Options_SEA,$B81))</f>
        <v/>
      </c>
      <c r="D81" s="196" t="str" cm="1">
        <f t="array" ref="D81">IF($B81="","",INDEX(SEAOptionScores_Trans,$B81+MATCH(D$7,Stages,0)-1,MATCH(D$6,SEACats,0))-100)</f>
        <v/>
      </c>
      <c r="E81" s="196" t="str" cm="1">
        <f t="array" ref="E81">IF($B81="","",INDEX(SEAOptionScores_Trans,$B81+MATCH(E$7,Stages,0)-1,MATCH(D$6,SEACats,0))-100)</f>
        <v/>
      </c>
      <c r="F81" s="197" t="str">
        <f t="shared" si="76"/>
        <v/>
      </c>
      <c r="G81" s="196" t="str" cm="1">
        <f t="array" ref="G81">IF($B81="","",INDEX(SEAOptionScores_Trans,$B81+MATCH(G$7,Stages,0)-1,MATCH(G$6,SEACats,0))-100)</f>
        <v/>
      </c>
      <c r="H81" s="196" t="str" cm="1">
        <f t="array" ref="H81">IF($B81="","",INDEX(SEAOptionScores_Trans,$B81+MATCH(H$7,Stages,0)-1,MATCH(G$6,SEACats,0))-100)</f>
        <v/>
      </c>
      <c r="I81" s="197" t="str">
        <f t="shared" si="77"/>
        <v/>
      </c>
      <c r="J81" s="196" t="str" cm="1">
        <f t="array" ref="J81">IF($B81="","",INDEX(SEAOptionScores_Trans,$B81+MATCH(J$7,Stages,0)-1,MATCH(J$6,SEACats,0))-100)</f>
        <v/>
      </c>
      <c r="K81" s="196" t="str" cm="1">
        <f t="array" ref="K81">IF($B81="","",INDEX(SEAOptionScores_Trans,$B81+MATCH(K$7,Stages,0)-1,MATCH(J$6,SEACats,0))-100)</f>
        <v/>
      </c>
      <c r="L81" s="197" t="str">
        <f t="shared" si="78"/>
        <v/>
      </c>
      <c r="M81" s="196" t="str" cm="1">
        <f t="array" ref="M81">IF($B81="","",INDEX(SEAOptionScores_Trans,$B81+MATCH(M$7,Stages,0)-1,MATCH(M$6,SEACats,0))-100)</f>
        <v/>
      </c>
      <c r="N81" s="196" t="str" cm="1">
        <f t="array" ref="N81">IF($B81="","",INDEX(SEAOptionScores_Trans,$B81+MATCH(N$7,Stages,0)-1,MATCH(M$6,SEACats,0))-100)</f>
        <v/>
      </c>
      <c r="O81" s="197" t="str">
        <f t="shared" si="79"/>
        <v/>
      </c>
      <c r="P81" s="196" t="str" cm="1">
        <f t="array" ref="P81">IF($B81="","",INDEX(SEAOptionScores_Trans,$B81+MATCH(P$7,Stages,0)-1,MATCH(P$6,SEACats,0))-100)</f>
        <v/>
      </c>
      <c r="Q81" s="196" t="str" cm="1">
        <f t="array" ref="Q81">IF($B81="","",INDEX(SEAOptionScores_Trans,$B81+MATCH(Q$7,Stages,0)-1,MATCH(P$6,SEACats,0))-100)</f>
        <v/>
      </c>
      <c r="R81" s="197" t="str">
        <f t="shared" si="80"/>
        <v/>
      </c>
      <c r="S81" s="196" t="str" cm="1">
        <f t="array" ref="S81">IF($B81="","",INDEX(SEAOptionScores_Trans,$B81+MATCH(S$7,Stages,0)-1,MATCH(S$6,SEACats,0))-100)</f>
        <v/>
      </c>
      <c r="T81" s="196" t="str" cm="1">
        <f t="array" ref="T81">IF($B81="","",INDEX(SEAOptionScores_Trans,$B81+MATCH(T$7,Stages,0)-1,MATCH(S$6,SEACats,0))-100)</f>
        <v/>
      </c>
      <c r="U81" s="197" t="str">
        <f t="shared" si="81"/>
        <v/>
      </c>
      <c r="V81" s="196" t="str" cm="1">
        <f t="array" ref="V81">IF($B81="","",INDEX(SEAOptionScores_Trans,$B81+MATCH(V$7,Stages,0)-1,MATCH(V$6,SEACats,0))-100)</f>
        <v/>
      </c>
      <c r="W81" s="196" t="str" cm="1">
        <f t="array" ref="W81">IF($B81="","",INDEX(SEAOptionScores_Trans,$B81+MATCH(W$7,Stages,0)-1,MATCH(V$6,SEACats,0))-100)</f>
        <v/>
      </c>
      <c r="X81" s="197" t="str">
        <f t="shared" si="82"/>
        <v/>
      </c>
      <c r="Y81" s="196" t="str" cm="1">
        <f t="array" ref="Y81">IF($B81="","",INDEX(SEAOptionScores_Trans,$B81+MATCH(Y$7,Stages,0)-1,MATCH(Y$6,SEACats,0))-100)</f>
        <v/>
      </c>
      <c r="Z81" s="196" t="str" cm="1">
        <f t="array" ref="Z81">IF($B81="","",INDEX(SEAOptionScores_Trans,$B81+MATCH(Z$7,Stages,0)-1,MATCH(Y$6,SEACats,0))-100)</f>
        <v/>
      </c>
      <c r="AA81" s="197" t="str">
        <f t="shared" si="83"/>
        <v/>
      </c>
      <c r="AB81" s="196" t="str" cm="1">
        <f t="array" ref="AB81">IF($B81="","",INDEX(SEAOptionScores_Trans,$B81+MATCH(AB$7,Stages,0)-1,MATCH(AB$6,SEACats,0))-100)</f>
        <v/>
      </c>
      <c r="AC81" s="196" t="str" cm="1">
        <f t="array" ref="AC81">IF($B81="","",INDEX(SEAOptionScores_Trans,$B81+MATCH(AC$7,Stages,0)-1,MATCH(AB$6,SEACats,0))-100)</f>
        <v/>
      </c>
      <c r="AD81" s="197" t="str">
        <f t="shared" si="84"/>
        <v/>
      </c>
      <c r="AE81" s="196" t="str" cm="1">
        <f t="array" ref="AE81">IF($B81="","",INDEX(SEAOptionScores_Trans,$B81+MATCH(AE$7,Stages,0)-1,MATCH(AE$6,SEACats,0))-100)</f>
        <v/>
      </c>
      <c r="AF81" s="196" t="str" cm="1">
        <f t="array" ref="AF81">IF($B81="","",INDEX(SEAOptionScores_Trans,$B81+MATCH(AF$7,Stages,0)-1,MATCH(AE$6,SEACats,0))-100)</f>
        <v/>
      </c>
      <c r="AG81" s="197" t="str">
        <f t="shared" si="85"/>
        <v/>
      </c>
      <c r="AH81" s="196" t="str" cm="1">
        <f t="array" ref="AH81">IF($B81="","",INDEX(SEAOptionScores_Trans,$B81+MATCH(AH$7,Stages,0)-1,MATCH(AH$6,SEACats,0))-100)</f>
        <v/>
      </c>
      <c r="AI81" s="196" t="str" cm="1">
        <f t="array" ref="AI81">IF($B81="","",INDEX(SEAOptionScores_Trans,$B81+MATCH(AI$7,Stages,0)-1,MATCH(AH$6,SEACats,0))-100)</f>
        <v/>
      </c>
      <c r="AJ81" s="197" t="str">
        <f t="shared" si="86"/>
        <v/>
      </c>
      <c r="AK81" s="196" t="str" cm="1">
        <f t="array" ref="AK81">IF($B81="","",INDEX(SEAOptionScores_Trans,$B81+MATCH(AK$7,Stages,0)-1,MATCH(AK$6,SEACats,0))-100)</f>
        <v/>
      </c>
      <c r="AL81" s="196" t="str" cm="1">
        <f t="array" ref="AL81">IF($B81="","",INDEX(SEAOptionScores_Trans,$B81+MATCH(AL$7,Stages,0)-1,MATCH(AK$6,SEACats,0))-100)</f>
        <v/>
      </c>
      <c r="AM81" s="197" t="str">
        <f t="shared" si="87"/>
        <v/>
      </c>
      <c r="AN81" s="196" t="str" cm="1">
        <f t="array" ref="AN81">IF($B81="","",INDEX(SEAOptionScores_Trans,$B81+MATCH(AN$7,Stages,0)-1,MATCH(AN$6,SEACats,0))-100)</f>
        <v/>
      </c>
      <c r="AO81" s="196" t="str" cm="1">
        <f t="array" ref="AO81">IF($B81="","",INDEX(SEAOptionScores_Trans,$B81+MATCH(AO$7,Stages,0)-1,MATCH(AN$6,SEACats,0))-100)</f>
        <v/>
      </c>
      <c r="AP81" s="197" t="str">
        <f t="shared" si="88"/>
        <v/>
      </c>
      <c r="AQ81" s="196" t="str" cm="1">
        <f t="array" ref="AQ81">IF($B81="","",INDEX(SEAOptionScores_Trans,$B81+MATCH(AQ$7,Stages,0)-1,MATCH(AQ$6,SEACats,0))-100)</f>
        <v/>
      </c>
      <c r="AR81" s="196" t="str" cm="1">
        <f t="array" ref="AR81">IF($B81="","",INDEX(SEAOptionScores_Trans,$B81+MATCH(AR$7,Stages,0)-1,MATCH(AQ$6,SEACats,0))-100)</f>
        <v/>
      </c>
      <c r="AS81" s="197" t="str">
        <f t="shared" si="89"/>
        <v/>
      </c>
      <c r="AT81" s="196" t="str" cm="1">
        <f t="array" ref="AT81">IF($B81="","",INDEX(SEAOptionScores_Trans,$B81+MATCH(AT$7,Stages,0)-1,MATCH(AT$6,SEACats,0))-100)</f>
        <v/>
      </c>
      <c r="AU81" s="196" t="str" cm="1">
        <f t="array" ref="AU81">IF($B81="","",INDEX(SEAOptionScores_Trans,$B81+MATCH(AU$7,Stages,0)-1,MATCH(AT$6,SEACats,0))-100)</f>
        <v/>
      </c>
      <c r="AV81" s="197" t="str">
        <f t="shared" si="90"/>
        <v/>
      </c>
      <c r="AW81" s="196" t="str" cm="1">
        <f t="array" ref="AW81">IF($B81="","",INDEX(SEAOptionScores_Trans,$B81+MATCH(AW$7,Stages,0)-1,MATCH(AW$6,SEACats,0))-100)</f>
        <v/>
      </c>
      <c r="AX81" s="196" t="str" cm="1">
        <f t="array" ref="AX81">IF($B81="","",INDEX(SEAOptionScores_Trans,$B81+MATCH(AX$7,Stages,0)-1,MATCH(AW$6,SEACats,0))-100)</f>
        <v/>
      </c>
      <c r="AY81" s="197" t="str">
        <f t="shared" si="91"/>
        <v/>
      </c>
      <c r="AZ81" s="196" t="str" cm="1">
        <f t="array" ref="AZ81">IF($B81="","",INDEX(SEAOptionScores_Trans,$B81+MATCH(AZ$7,Stages,0)-1,MATCH(AZ$6,SEACats,0))-100)</f>
        <v/>
      </c>
      <c r="BA81" s="196" t="str" cm="1">
        <f t="array" ref="BA81">IF($B81="","",INDEX(SEAOptionScores_Trans,$B81+MATCH(BA$7,Stages,0)-1,MATCH(AZ$6,SEACats,0))-100)</f>
        <v/>
      </c>
      <c r="BB81" s="197" t="str">
        <f t="shared" si="92"/>
        <v/>
      </c>
      <c r="BC81" s="243"/>
      <c r="BD81" s="250" t="str" cm="1">
        <f t="array" ref="BD81">INDEX(NegEffects_SEA,$A81,MATCH(BD$6,$D$6:$BB$6,0)+2)</f>
        <v/>
      </c>
      <c r="BE81" s="250" t="str" cm="1">
        <f t="array" ref="BE81">INDEX(NegEffects_SEA,$A81,MATCH(BE$6,$D$6:$BB$6,0)+2)</f>
        <v/>
      </c>
      <c r="BF81" s="250" t="str" cm="1">
        <f t="array" ref="BF81">INDEX(NegEffects_SEA,$A81,MATCH(BF$6,$D$6:$BB$6,0)+2)</f>
        <v/>
      </c>
      <c r="BG81" s="250" t="str" cm="1">
        <f t="array" ref="BG81">INDEX(NegEffects_SEA,$A81,MATCH(BG$6,$D$6:$BB$6,0)+2)</f>
        <v/>
      </c>
      <c r="BH81" s="250" t="str" cm="1">
        <f t="array" ref="BH81">INDEX(NegEffects_SEA,$A81,MATCH(BH$6,$D$6:$BB$6,0)+2)</f>
        <v/>
      </c>
      <c r="BI81" s="250" t="str" cm="1">
        <f t="array" ref="BI81">INDEX(NegEffects_SEA,$A81,MATCH(BI$6,$D$6:$BB$6,0)+2)</f>
        <v/>
      </c>
      <c r="BJ81" s="250" t="str" cm="1">
        <f t="array" ref="BJ81">INDEX(NegEffects_SEA,$A81,MATCH(BJ$6,$D$6:$BB$6,0)+2)</f>
        <v/>
      </c>
      <c r="BK81" s="250" t="str" cm="1">
        <f t="array" ref="BK81">INDEX(NegEffects_SEA,$A81,MATCH(BK$6,$D$6:$BB$6,0)+2)</f>
        <v/>
      </c>
      <c r="BL81" s="250" t="str" cm="1">
        <f t="array" ref="BL81">INDEX(NegEffects_SEA,$A81,MATCH(BL$6,$D$6:$BB$6,0)+2)</f>
        <v/>
      </c>
      <c r="BM81" s="250" t="str" cm="1">
        <f t="array" ref="BM81">INDEX(NegEffects_SEA,$A81,MATCH(BM$6,$D$6:$BB$6,0)+2)</f>
        <v/>
      </c>
      <c r="BN81" s="250" t="str" cm="1">
        <f t="array" ref="BN81">INDEX(NegEffects_SEA,$A81,MATCH(BN$6,$D$6:$BB$6,0)+2)</f>
        <v/>
      </c>
      <c r="BO81" s="250" t="str" cm="1">
        <f t="array" ref="BO81">INDEX(NegEffects_SEA,$A81,MATCH(BO$6,$D$6:$BB$6,0)+2)</f>
        <v/>
      </c>
      <c r="BP81" s="250" t="str" cm="1">
        <f t="array" ref="BP81">INDEX(NegEffects_SEA,$A81,MATCH(BP$6,$D$6:$BB$6,0)+2)</f>
        <v/>
      </c>
      <c r="BQ81" s="250" t="str" cm="1">
        <f t="array" ref="BQ81">INDEX(NegEffects_SEA,$A81,MATCH(BQ$6,$D$6:$BB$6,0)+2)</f>
        <v/>
      </c>
      <c r="BR81" s="250" t="str" cm="1">
        <f t="array" ref="BR81">INDEX(NegEffects_SEA,$A81,MATCH(BR$6,$D$6:$BB$6,0)+2)</f>
        <v/>
      </c>
      <c r="BS81" s="250" t="str" cm="1">
        <f t="array" ref="BS81">INDEX(NegEffects_SEA,$A81,MATCH(BS$6,$D$6:$BB$6,0)+2)</f>
        <v/>
      </c>
      <c r="BT81" s="250" t="str" cm="1">
        <f t="array" ref="BT81">INDEX(NegEffects_SEA,$A81,MATCH(BT$6,$D$6:$BB$6,0)+2)</f>
        <v/>
      </c>
      <c r="BU81" s="243"/>
      <c r="BV81" s="194" t="str">
        <f t="shared" si="74"/>
        <v/>
      </c>
      <c r="BW81" s="194" t="str">
        <f t="shared" si="74"/>
        <v/>
      </c>
      <c r="BX81" s="194" t="str">
        <f t="shared" si="74"/>
        <v/>
      </c>
      <c r="BY81" s="194" t="str">
        <f t="shared" si="74"/>
        <v/>
      </c>
      <c r="BZ81" s="243"/>
      <c r="CA81" s="196" t="str" cm="1">
        <f t="array" ref="CA81">IF($B81="","",INDEX(SEAOptionScores_Trans,$B81+MATCH(CA$7,Stages,0)-1,MATCH(CA$6,SEACats,0)))</f>
        <v/>
      </c>
      <c r="CB81" s="196" t="str" cm="1">
        <f t="array" ref="CB81">IF($B81="","",INDEX(SEAOptionScores_Trans,$B81+MATCH(CB$7,Stages,0)-1,MATCH(CA$6,SEACats,0)))</f>
        <v/>
      </c>
      <c r="CC81" s="197" t="str">
        <f t="shared" si="93"/>
        <v/>
      </c>
      <c r="CD81" s="196" t="str" cm="1">
        <f t="array" ref="CD81">IF($B81="","",INDEX(SEAOptionScores_Trans,$B81+MATCH(CD$7,Stages,0)-1,MATCH(CD$6,SEACats,0)))</f>
        <v/>
      </c>
      <c r="CE81" s="196" t="str" cm="1">
        <f t="array" ref="CE81">IF($B81="","",INDEX(SEAOptionScores_Trans,$B81+MATCH(CE$7,Stages,0)-1,MATCH(CD$6,SEACats,0)))</f>
        <v/>
      </c>
      <c r="CF81" s="197" t="str">
        <f t="shared" si="94"/>
        <v/>
      </c>
      <c r="CG81" s="196" t="str" cm="1">
        <f t="array" ref="CG81">IF($B81="","",INDEX(SEAOptionScores_Trans,$B81+MATCH(CG$7,Stages,0)-1,MATCH(CG$6,SEACats,0)))</f>
        <v/>
      </c>
      <c r="CH81" s="196" t="str" cm="1">
        <f t="array" ref="CH81">IF($B81="","",INDEX(SEAOptionScores_Trans,$B81+MATCH(CH$7,Stages,0)-1,MATCH(CG$6,SEACats,0)))</f>
        <v/>
      </c>
      <c r="CI81" s="197" t="str">
        <f t="shared" si="95"/>
        <v/>
      </c>
      <c r="CJ81" s="196" t="str" cm="1">
        <f t="array" ref="CJ81">IF($B81="","",INDEX(SEAOptionScores_Trans,$B81+MATCH(CJ$7,Stages,0)-1,MATCH(CJ$6,SEACats,0)))</f>
        <v/>
      </c>
      <c r="CK81" s="196" t="str" cm="1">
        <f t="array" ref="CK81">IF($B81="","",INDEX(SEAOptionScores_Trans,$B81+MATCH(CK$7,Stages,0)-1,MATCH(CJ$6,SEACats,0)))</f>
        <v/>
      </c>
      <c r="CL81" s="197" t="str">
        <f t="shared" si="96"/>
        <v/>
      </c>
      <c r="CM81" s="196" t="str" cm="1">
        <f t="array" ref="CM81">IF($B81="","",INDEX(SEAOptionScores_Trans,$B81+MATCH(CM$7,Stages,0)-1,MATCH(CM$6,SEACats,0)))</f>
        <v/>
      </c>
      <c r="CN81" s="196" t="str" cm="1">
        <f t="array" ref="CN81">IF($B81="","",INDEX(SEAOptionScores_Trans,$B81+MATCH(CN$7,Stages,0)-1,MATCH(CM$6,SEACats,0)))</f>
        <v/>
      </c>
      <c r="CO81" s="197" t="str">
        <f t="shared" si="97"/>
        <v/>
      </c>
      <c r="CP81" s="196" t="str" cm="1">
        <f t="array" ref="CP81">IF($B81="","",INDEX(SEAOptionScores_Trans,$B81+MATCH(CP$7,Stages,0)-1,MATCH(CP$6,SEACats,0)))</f>
        <v/>
      </c>
      <c r="CQ81" s="196" t="str" cm="1">
        <f t="array" ref="CQ81">IF($B81="","",INDEX(SEAOptionScores_Trans,$B81+MATCH(CQ$7,Stages,0)-1,MATCH(CP$6,SEACats,0)))</f>
        <v/>
      </c>
      <c r="CR81" s="197" t="str">
        <f t="shared" si="98"/>
        <v/>
      </c>
      <c r="CS81" s="196" t="str" cm="1">
        <f t="array" ref="CS81">IF($B81="","",INDEX(SEAOptionScores_Trans,$B81+MATCH(CS$7,Stages,0)-1,MATCH(CS$6,SEACats,0)))</f>
        <v/>
      </c>
      <c r="CT81" s="196" t="str" cm="1">
        <f t="array" ref="CT81">IF($B81="","",INDEX(SEAOptionScores_Trans,$B81+MATCH(CT$7,Stages,0)-1,MATCH(CS$6,SEACats,0)))</f>
        <v/>
      </c>
      <c r="CU81" s="197" t="str">
        <f t="shared" si="99"/>
        <v/>
      </c>
      <c r="CV81" s="196" t="str" cm="1">
        <f t="array" ref="CV81">IF($B81="","",INDEX(SEAOptionScores_Trans,$B81+MATCH(CV$7,Stages,0)-1,MATCH(CV$6,SEACats,0)))</f>
        <v/>
      </c>
      <c r="CW81" s="196" t="str" cm="1">
        <f t="array" ref="CW81">IF($B81="","",INDEX(SEAOptionScores_Trans,$B81+MATCH(CW$7,Stages,0)-1,MATCH(CV$6,SEACats,0)))</f>
        <v/>
      </c>
      <c r="CX81" s="197" t="str">
        <f t="shared" si="100"/>
        <v/>
      </c>
      <c r="CY81" s="196" t="str" cm="1">
        <f t="array" ref="CY81">IF($B81="","",INDEX(SEAOptionScores_Trans,$B81+MATCH(CY$7,Stages,0)-1,MATCH(CY$6,SEACats,0)))</f>
        <v/>
      </c>
      <c r="CZ81" s="196" t="str" cm="1">
        <f t="array" ref="CZ81">IF($B81="","",INDEX(SEAOptionScores_Trans,$B81+MATCH(CZ$7,Stages,0)-1,MATCH(CY$6,SEACats,0)))</f>
        <v/>
      </c>
      <c r="DA81" s="197" t="str">
        <f t="shared" si="101"/>
        <v/>
      </c>
      <c r="DB81" s="196" t="str" cm="1">
        <f t="array" ref="DB81">IF($B81="","",INDEX(SEAOptionScores_Trans,$B81+MATCH(DB$7,Stages,0)-1,MATCH(DB$6,SEACats,0)))</f>
        <v/>
      </c>
      <c r="DC81" s="196" t="str" cm="1">
        <f t="array" ref="DC81">IF($B81="","",INDEX(SEAOptionScores_Trans,$B81+MATCH(DC$7,Stages,0)-1,MATCH(DB$6,SEACats,0)))</f>
        <v/>
      </c>
      <c r="DD81" s="197" t="str">
        <f t="shared" si="102"/>
        <v/>
      </c>
      <c r="DE81" s="196" t="str" cm="1">
        <f t="array" ref="DE81">IF($B81="","",INDEX(SEAOptionScores_Trans,$B81+MATCH(DE$7,Stages,0)-1,MATCH(DE$6,SEACats,0)))</f>
        <v/>
      </c>
      <c r="DF81" s="196" t="str" cm="1">
        <f t="array" ref="DF81">IF($B81="","",INDEX(SEAOptionScores_Trans,$B81+MATCH(DF$7,Stages,0)-1,MATCH(DE$6,SEACats,0)))</f>
        <v/>
      </c>
      <c r="DG81" s="197" t="str">
        <f t="shared" si="103"/>
        <v/>
      </c>
      <c r="DH81" s="196" t="str" cm="1">
        <f t="array" ref="DH81">IF($B81="","",INDEX(SEAOptionScores_Trans,$B81+MATCH(DH$7,Stages,0)-1,MATCH(DH$6,SEACats,0)))</f>
        <v/>
      </c>
      <c r="DI81" s="196" t="str" cm="1">
        <f t="array" ref="DI81">IF($B81="","",INDEX(SEAOptionScores_Trans,$B81+MATCH(DI$7,Stages,0)-1,MATCH(DH$6,SEACats,0)))</f>
        <v/>
      </c>
      <c r="DJ81" s="197" t="str">
        <f t="shared" si="104"/>
        <v/>
      </c>
      <c r="DK81" s="196" t="str" cm="1">
        <f t="array" ref="DK81">IF($B81="","",INDEX(SEAOptionScores_Trans,$B81+MATCH(DK$7,Stages,0)-1,MATCH(DK$6,SEACats,0)))</f>
        <v/>
      </c>
      <c r="DL81" s="196" t="str" cm="1">
        <f t="array" ref="DL81">IF($B81="","",INDEX(SEAOptionScores_Trans,$B81+MATCH(DL$7,Stages,0)-1,MATCH(DK$6,SEACats,0)))</f>
        <v/>
      </c>
      <c r="DM81" s="197" t="str">
        <f t="shared" si="105"/>
        <v/>
      </c>
      <c r="DN81" s="196" t="str" cm="1">
        <f t="array" ref="DN81">IF($B81="","",INDEX(SEAOptionScores_Trans,$B81+MATCH(DN$7,Stages,0)-1,MATCH(DN$6,SEACats,0)))</f>
        <v/>
      </c>
      <c r="DO81" s="196" t="str" cm="1">
        <f t="array" ref="DO81">IF($B81="","",INDEX(SEAOptionScores_Trans,$B81+MATCH(DO$7,Stages,0)-1,MATCH(DN$6,SEACats,0)))</f>
        <v/>
      </c>
      <c r="DP81" s="197" t="str">
        <f t="shared" si="106"/>
        <v/>
      </c>
      <c r="DQ81" s="196" t="str" cm="1">
        <f t="array" ref="DQ81">IF($B81="","",INDEX(SEAOptionScores_Trans,$B81+MATCH(DQ$7,Stages,0)-1,MATCH(DQ$6,SEACats,0)))</f>
        <v/>
      </c>
      <c r="DR81" s="196" t="str" cm="1">
        <f t="array" ref="DR81">IF($B81="","",INDEX(SEAOptionScores_Trans,$B81+MATCH(DR$7,Stages,0)-1,MATCH(DQ$6,SEACats,0)))</f>
        <v/>
      </c>
      <c r="DS81" s="197" t="str">
        <f t="shared" si="107"/>
        <v/>
      </c>
      <c r="DT81" s="196" t="str" cm="1">
        <f t="array" ref="DT81">IF($B81="","",INDEX(SEAOptionScores_Trans,$B81+MATCH(DT$7,Stages,0)-1,MATCH(DT$6,SEACats,0)))</f>
        <v/>
      </c>
      <c r="DU81" s="196" t="str" cm="1">
        <f t="array" ref="DU81">IF($B81="","",INDEX(SEAOptionScores_Trans,$B81+MATCH(DU$7,Stages,0)-1,MATCH(DT$6,SEACats,0)))</f>
        <v/>
      </c>
      <c r="DV81" s="197" t="str">
        <f t="shared" si="108"/>
        <v/>
      </c>
      <c r="DW81" s="196" t="str" cm="1">
        <f t="array" ref="DW81">IF($B81="","",INDEX(SEAOptionScores_Trans,$B81+MATCH(DW$7,Stages,0)-1,MATCH(DW$6,SEACats,0)))</f>
        <v/>
      </c>
      <c r="DX81" s="196" t="str" cm="1">
        <f t="array" ref="DX81">IF($B81="","",INDEX(SEAOptionScores_Trans,$B81+MATCH(DX$7,Stages,0)-1,MATCH(DW$6,SEACats,0)))</f>
        <v/>
      </c>
      <c r="DY81" s="197" t="str">
        <f t="shared" si="109"/>
        <v/>
      </c>
      <c r="DZ81" s="243"/>
      <c r="EA81" s="250" t="str" cm="1">
        <f t="array" ref="EA81">INDEX(PosEffects_SEA,$A81,MATCH(EA$6,$D$6:$BB$6,0)+2)</f>
        <v/>
      </c>
      <c r="EB81" s="250" t="str" cm="1">
        <f t="array" ref="EB81">INDEX(PosEffects_SEA,$A81,MATCH(EB$6,$D$6:$BB$6,0)+2)</f>
        <v/>
      </c>
      <c r="EC81" s="250" t="str" cm="1">
        <f t="array" ref="EC81">INDEX(PosEffects_SEA,$A81,MATCH(EC$6,$D$6:$BB$6,0)+2)</f>
        <v/>
      </c>
      <c r="ED81" s="250" t="str" cm="1">
        <f t="array" ref="ED81">INDEX(PosEffects_SEA,$A81,MATCH(ED$6,$D$6:$BB$6,0)+2)</f>
        <v/>
      </c>
      <c r="EE81" s="250" t="str" cm="1">
        <f t="array" ref="EE81">INDEX(PosEffects_SEA,$A81,MATCH(EE$6,$D$6:$BB$6,0)+2)</f>
        <v/>
      </c>
      <c r="EF81" s="250" t="str" cm="1">
        <f t="array" ref="EF81">INDEX(PosEffects_SEA,$A81,MATCH(EF$6,$D$6:$BB$6,0)+2)</f>
        <v/>
      </c>
      <c r="EG81" s="250" t="str" cm="1">
        <f t="array" ref="EG81">INDEX(PosEffects_SEA,$A81,MATCH(EG$6,$D$6:$BB$6,0)+2)</f>
        <v/>
      </c>
      <c r="EH81" s="250" t="str" cm="1">
        <f t="array" ref="EH81">INDEX(PosEffects_SEA,$A81,MATCH(EH$6,$D$6:$BB$6,0)+2)</f>
        <v/>
      </c>
      <c r="EI81" s="250" t="str" cm="1">
        <f t="array" ref="EI81">INDEX(PosEffects_SEA,$A81,MATCH(EI$6,$D$6:$BB$6,0)+2)</f>
        <v/>
      </c>
      <c r="EJ81" s="250" t="str" cm="1">
        <f t="array" ref="EJ81">INDEX(PosEffects_SEA,$A81,MATCH(EJ$6,$D$6:$BB$6,0)+2)</f>
        <v/>
      </c>
      <c r="EK81" s="250" t="str" cm="1">
        <f t="array" ref="EK81">INDEX(PosEffects_SEA,$A81,MATCH(EK$6,$D$6:$BB$6,0)+2)</f>
        <v/>
      </c>
      <c r="EL81" s="250" t="str" cm="1">
        <f t="array" ref="EL81">INDEX(PosEffects_SEA,$A81,MATCH(EL$6,$D$6:$BB$6,0)+2)</f>
        <v/>
      </c>
      <c r="EM81" s="250" t="str" cm="1">
        <f t="array" ref="EM81">INDEX(PosEffects_SEA,$A81,MATCH(EM$6,$D$6:$BB$6,0)+2)</f>
        <v/>
      </c>
      <c r="EN81" s="250" t="str" cm="1">
        <f t="array" ref="EN81">INDEX(PosEffects_SEA,$A81,MATCH(EN$6,$D$6:$BB$6,0)+2)</f>
        <v/>
      </c>
      <c r="EO81" s="250" t="str" cm="1">
        <f t="array" ref="EO81">INDEX(PosEffects_SEA,$A81,MATCH(EO$6,$D$6:$BB$6,0)+2)</f>
        <v/>
      </c>
      <c r="EP81" s="250" t="str" cm="1">
        <f t="array" ref="EP81">INDEX(PosEffects_SEA,$A81,MATCH(EP$6,$D$6:$BB$6,0)+2)</f>
        <v/>
      </c>
      <c r="EQ81" s="250" t="str" cm="1">
        <f t="array" ref="EQ81">INDEX(PosEffects_SEA,$A81,MATCH(EQ$6,$D$6:$BB$6,0)+2)</f>
        <v/>
      </c>
      <c r="ER81" s="243"/>
      <c r="ES81" s="194" t="str">
        <f t="shared" si="75"/>
        <v/>
      </c>
      <c r="ET81" s="194" t="str">
        <f t="shared" si="75"/>
        <v/>
      </c>
      <c r="EU81" s="194" t="str">
        <f t="shared" si="75"/>
        <v/>
      </c>
      <c r="EV81" s="194" t="str">
        <f t="shared" si="75"/>
        <v/>
      </c>
    </row>
    <row r="82" spans="1:152" x14ac:dyDescent="0.25">
      <c r="A82" s="242">
        <v>75</v>
      </c>
      <c r="B82" s="271" t="str" cm="1">
        <f t="array" ref="B82">IF(A82&gt;NOptions_SEA,"",4*(A82-1)+1)</f>
        <v/>
      </c>
      <c r="C82" s="249" t="str" cm="1">
        <f t="array" ref="C82">IF($B82="","",INDEX(Options_SEA,$B82))</f>
        <v/>
      </c>
      <c r="D82" s="196" t="str" cm="1">
        <f t="array" ref="D82">IF($B82="","",INDEX(SEAOptionScores_Trans,$B82+MATCH(D$7,Stages,0)-1,MATCH(D$6,SEACats,0))-100)</f>
        <v/>
      </c>
      <c r="E82" s="196" t="str" cm="1">
        <f t="array" ref="E82">IF($B82="","",INDEX(SEAOptionScores_Trans,$B82+MATCH(E$7,Stages,0)-1,MATCH(D$6,SEACats,0))-100)</f>
        <v/>
      </c>
      <c r="F82" s="197" t="str">
        <f t="shared" si="76"/>
        <v/>
      </c>
      <c r="G82" s="196" t="str" cm="1">
        <f t="array" ref="G82">IF($B82="","",INDEX(SEAOptionScores_Trans,$B82+MATCH(G$7,Stages,0)-1,MATCH(G$6,SEACats,0))-100)</f>
        <v/>
      </c>
      <c r="H82" s="196" t="str" cm="1">
        <f t="array" ref="H82">IF($B82="","",INDEX(SEAOptionScores_Trans,$B82+MATCH(H$7,Stages,0)-1,MATCH(G$6,SEACats,0))-100)</f>
        <v/>
      </c>
      <c r="I82" s="197" t="str">
        <f t="shared" si="77"/>
        <v/>
      </c>
      <c r="J82" s="196" t="str" cm="1">
        <f t="array" ref="J82">IF($B82="","",INDEX(SEAOptionScores_Trans,$B82+MATCH(J$7,Stages,0)-1,MATCH(J$6,SEACats,0))-100)</f>
        <v/>
      </c>
      <c r="K82" s="196" t="str" cm="1">
        <f t="array" ref="K82">IF($B82="","",INDEX(SEAOptionScores_Trans,$B82+MATCH(K$7,Stages,0)-1,MATCH(J$6,SEACats,0))-100)</f>
        <v/>
      </c>
      <c r="L82" s="197" t="str">
        <f t="shared" si="78"/>
        <v/>
      </c>
      <c r="M82" s="196" t="str" cm="1">
        <f t="array" ref="M82">IF($B82="","",INDEX(SEAOptionScores_Trans,$B82+MATCH(M$7,Stages,0)-1,MATCH(M$6,SEACats,0))-100)</f>
        <v/>
      </c>
      <c r="N82" s="196" t="str" cm="1">
        <f t="array" ref="N82">IF($B82="","",INDEX(SEAOptionScores_Trans,$B82+MATCH(N$7,Stages,0)-1,MATCH(M$6,SEACats,0))-100)</f>
        <v/>
      </c>
      <c r="O82" s="197" t="str">
        <f t="shared" si="79"/>
        <v/>
      </c>
      <c r="P82" s="196" t="str" cm="1">
        <f t="array" ref="P82">IF($B82="","",INDEX(SEAOptionScores_Trans,$B82+MATCH(P$7,Stages,0)-1,MATCH(P$6,SEACats,0))-100)</f>
        <v/>
      </c>
      <c r="Q82" s="196" t="str" cm="1">
        <f t="array" ref="Q82">IF($B82="","",INDEX(SEAOptionScores_Trans,$B82+MATCH(Q$7,Stages,0)-1,MATCH(P$6,SEACats,0))-100)</f>
        <v/>
      </c>
      <c r="R82" s="197" t="str">
        <f t="shared" si="80"/>
        <v/>
      </c>
      <c r="S82" s="196" t="str" cm="1">
        <f t="array" ref="S82">IF($B82="","",INDEX(SEAOptionScores_Trans,$B82+MATCH(S$7,Stages,0)-1,MATCH(S$6,SEACats,0))-100)</f>
        <v/>
      </c>
      <c r="T82" s="196" t="str" cm="1">
        <f t="array" ref="T82">IF($B82="","",INDEX(SEAOptionScores_Trans,$B82+MATCH(T$7,Stages,0)-1,MATCH(S$6,SEACats,0))-100)</f>
        <v/>
      </c>
      <c r="U82" s="197" t="str">
        <f t="shared" si="81"/>
        <v/>
      </c>
      <c r="V82" s="196" t="str" cm="1">
        <f t="array" ref="V82">IF($B82="","",INDEX(SEAOptionScores_Trans,$B82+MATCH(V$7,Stages,0)-1,MATCH(V$6,SEACats,0))-100)</f>
        <v/>
      </c>
      <c r="W82" s="196" t="str" cm="1">
        <f t="array" ref="W82">IF($B82="","",INDEX(SEAOptionScores_Trans,$B82+MATCH(W$7,Stages,0)-1,MATCH(V$6,SEACats,0))-100)</f>
        <v/>
      </c>
      <c r="X82" s="197" t="str">
        <f t="shared" si="82"/>
        <v/>
      </c>
      <c r="Y82" s="196" t="str" cm="1">
        <f t="array" ref="Y82">IF($B82="","",INDEX(SEAOptionScores_Trans,$B82+MATCH(Y$7,Stages,0)-1,MATCH(Y$6,SEACats,0))-100)</f>
        <v/>
      </c>
      <c r="Z82" s="196" t="str" cm="1">
        <f t="array" ref="Z82">IF($B82="","",INDEX(SEAOptionScores_Trans,$B82+MATCH(Z$7,Stages,0)-1,MATCH(Y$6,SEACats,0))-100)</f>
        <v/>
      </c>
      <c r="AA82" s="197" t="str">
        <f t="shared" si="83"/>
        <v/>
      </c>
      <c r="AB82" s="196" t="str" cm="1">
        <f t="array" ref="AB82">IF($B82="","",INDEX(SEAOptionScores_Trans,$B82+MATCH(AB$7,Stages,0)-1,MATCH(AB$6,SEACats,0))-100)</f>
        <v/>
      </c>
      <c r="AC82" s="196" t="str" cm="1">
        <f t="array" ref="AC82">IF($B82="","",INDEX(SEAOptionScores_Trans,$B82+MATCH(AC$7,Stages,0)-1,MATCH(AB$6,SEACats,0))-100)</f>
        <v/>
      </c>
      <c r="AD82" s="197" t="str">
        <f t="shared" si="84"/>
        <v/>
      </c>
      <c r="AE82" s="196" t="str" cm="1">
        <f t="array" ref="AE82">IF($B82="","",INDEX(SEAOptionScores_Trans,$B82+MATCH(AE$7,Stages,0)-1,MATCH(AE$6,SEACats,0))-100)</f>
        <v/>
      </c>
      <c r="AF82" s="196" t="str" cm="1">
        <f t="array" ref="AF82">IF($B82="","",INDEX(SEAOptionScores_Trans,$B82+MATCH(AF$7,Stages,0)-1,MATCH(AE$6,SEACats,0))-100)</f>
        <v/>
      </c>
      <c r="AG82" s="197" t="str">
        <f t="shared" si="85"/>
        <v/>
      </c>
      <c r="AH82" s="196" t="str" cm="1">
        <f t="array" ref="AH82">IF($B82="","",INDEX(SEAOptionScores_Trans,$B82+MATCH(AH$7,Stages,0)-1,MATCH(AH$6,SEACats,0))-100)</f>
        <v/>
      </c>
      <c r="AI82" s="196" t="str" cm="1">
        <f t="array" ref="AI82">IF($B82="","",INDEX(SEAOptionScores_Trans,$B82+MATCH(AI$7,Stages,0)-1,MATCH(AH$6,SEACats,0))-100)</f>
        <v/>
      </c>
      <c r="AJ82" s="197" t="str">
        <f t="shared" si="86"/>
        <v/>
      </c>
      <c r="AK82" s="196" t="str" cm="1">
        <f t="array" ref="AK82">IF($B82="","",INDEX(SEAOptionScores_Trans,$B82+MATCH(AK$7,Stages,0)-1,MATCH(AK$6,SEACats,0))-100)</f>
        <v/>
      </c>
      <c r="AL82" s="196" t="str" cm="1">
        <f t="array" ref="AL82">IF($B82="","",INDEX(SEAOptionScores_Trans,$B82+MATCH(AL$7,Stages,0)-1,MATCH(AK$6,SEACats,0))-100)</f>
        <v/>
      </c>
      <c r="AM82" s="197" t="str">
        <f t="shared" si="87"/>
        <v/>
      </c>
      <c r="AN82" s="196" t="str" cm="1">
        <f t="array" ref="AN82">IF($B82="","",INDEX(SEAOptionScores_Trans,$B82+MATCH(AN$7,Stages,0)-1,MATCH(AN$6,SEACats,0))-100)</f>
        <v/>
      </c>
      <c r="AO82" s="196" t="str" cm="1">
        <f t="array" ref="AO82">IF($B82="","",INDEX(SEAOptionScores_Trans,$B82+MATCH(AO$7,Stages,0)-1,MATCH(AN$6,SEACats,0))-100)</f>
        <v/>
      </c>
      <c r="AP82" s="197" t="str">
        <f t="shared" si="88"/>
        <v/>
      </c>
      <c r="AQ82" s="196" t="str" cm="1">
        <f t="array" ref="AQ82">IF($B82="","",INDEX(SEAOptionScores_Trans,$B82+MATCH(AQ$7,Stages,0)-1,MATCH(AQ$6,SEACats,0))-100)</f>
        <v/>
      </c>
      <c r="AR82" s="196" t="str" cm="1">
        <f t="array" ref="AR82">IF($B82="","",INDEX(SEAOptionScores_Trans,$B82+MATCH(AR$7,Stages,0)-1,MATCH(AQ$6,SEACats,0))-100)</f>
        <v/>
      </c>
      <c r="AS82" s="197" t="str">
        <f t="shared" si="89"/>
        <v/>
      </c>
      <c r="AT82" s="196" t="str" cm="1">
        <f t="array" ref="AT82">IF($B82="","",INDEX(SEAOptionScores_Trans,$B82+MATCH(AT$7,Stages,0)-1,MATCH(AT$6,SEACats,0))-100)</f>
        <v/>
      </c>
      <c r="AU82" s="196" t="str" cm="1">
        <f t="array" ref="AU82">IF($B82="","",INDEX(SEAOptionScores_Trans,$B82+MATCH(AU$7,Stages,0)-1,MATCH(AT$6,SEACats,0))-100)</f>
        <v/>
      </c>
      <c r="AV82" s="197" t="str">
        <f t="shared" si="90"/>
        <v/>
      </c>
      <c r="AW82" s="196" t="str" cm="1">
        <f t="array" ref="AW82">IF($B82="","",INDEX(SEAOptionScores_Trans,$B82+MATCH(AW$7,Stages,0)-1,MATCH(AW$6,SEACats,0))-100)</f>
        <v/>
      </c>
      <c r="AX82" s="196" t="str" cm="1">
        <f t="array" ref="AX82">IF($B82="","",INDEX(SEAOptionScores_Trans,$B82+MATCH(AX$7,Stages,0)-1,MATCH(AW$6,SEACats,0))-100)</f>
        <v/>
      </c>
      <c r="AY82" s="197" t="str">
        <f t="shared" si="91"/>
        <v/>
      </c>
      <c r="AZ82" s="196" t="str" cm="1">
        <f t="array" ref="AZ82">IF($B82="","",INDEX(SEAOptionScores_Trans,$B82+MATCH(AZ$7,Stages,0)-1,MATCH(AZ$6,SEACats,0))-100)</f>
        <v/>
      </c>
      <c r="BA82" s="196" t="str" cm="1">
        <f t="array" ref="BA82">IF($B82="","",INDEX(SEAOptionScores_Trans,$B82+MATCH(BA$7,Stages,0)-1,MATCH(AZ$6,SEACats,0))-100)</f>
        <v/>
      </c>
      <c r="BB82" s="197" t="str">
        <f t="shared" si="92"/>
        <v/>
      </c>
      <c r="BC82" s="243"/>
      <c r="BD82" s="250" t="str" cm="1">
        <f t="array" ref="BD82">INDEX(NegEffects_SEA,$A82,MATCH(BD$6,$D$6:$BB$6,0)+2)</f>
        <v/>
      </c>
      <c r="BE82" s="250" t="str" cm="1">
        <f t="array" ref="BE82">INDEX(NegEffects_SEA,$A82,MATCH(BE$6,$D$6:$BB$6,0)+2)</f>
        <v/>
      </c>
      <c r="BF82" s="250" t="str" cm="1">
        <f t="array" ref="BF82">INDEX(NegEffects_SEA,$A82,MATCH(BF$6,$D$6:$BB$6,0)+2)</f>
        <v/>
      </c>
      <c r="BG82" s="250" t="str" cm="1">
        <f t="array" ref="BG82">INDEX(NegEffects_SEA,$A82,MATCH(BG$6,$D$6:$BB$6,0)+2)</f>
        <v/>
      </c>
      <c r="BH82" s="250" t="str" cm="1">
        <f t="array" ref="BH82">INDEX(NegEffects_SEA,$A82,MATCH(BH$6,$D$6:$BB$6,0)+2)</f>
        <v/>
      </c>
      <c r="BI82" s="250" t="str" cm="1">
        <f t="array" ref="BI82">INDEX(NegEffects_SEA,$A82,MATCH(BI$6,$D$6:$BB$6,0)+2)</f>
        <v/>
      </c>
      <c r="BJ82" s="250" t="str" cm="1">
        <f t="array" ref="BJ82">INDEX(NegEffects_SEA,$A82,MATCH(BJ$6,$D$6:$BB$6,0)+2)</f>
        <v/>
      </c>
      <c r="BK82" s="250" t="str" cm="1">
        <f t="array" ref="BK82">INDEX(NegEffects_SEA,$A82,MATCH(BK$6,$D$6:$BB$6,0)+2)</f>
        <v/>
      </c>
      <c r="BL82" s="250" t="str" cm="1">
        <f t="array" ref="BL82">INDEX(NegEffects_SEA,$A82,MATCH(BL$6,$D$6:$BB$6,0)+2)</f>
        <v/>
      </c>
      <c r="BM82" s="250" t="str" cm="1">
        <f t="array" ref="BM82">INDEX(NegEffects_SEA,$A82,MATCH(BM$6,$D$6:$BB$6,0)+2)</f>
        <v/>
      </c>
      <c r="BN82" s="250" t="str" cm="1">
        <f t="array" ref="BN82">INDEX(NegEffects_SEA,$A82,MATCH(BN$6,$D$6:$BB$6,0)+2)</f>
        <v/>
      </c>
      <c r="BO82" s="250" t="str" cm="1">
        <f t="array" ref="BO82">INDEX(NegEffects_SEA,$A82,MATCH(BO$6,$D$6:$BB$6,0)+2)</f>
        <v/>
      </c>
      <c r="BP82" s="250" t="str" cm="1">
        <f t="array" ref="BP82">INDEX(NegEffects_SEA,$A82,MATCH(BP$6,$D$6:$BB$6,0)+2)</f>
        <v/>
      </c>
      <c r="BQ82" s="250" t="str" cm="1">
        <f t="array" ref="BQ82">INDEX(NegEffects_SEA,$A82,MATCH(BQ$6,$D$6:$BB$6,0)+2)</f>
        <v/>
      </c>
      <c r="BR82" s="250" t="str" cm="1">
        <f t="array" ref="BR82">INDEX(NegEffects_SEA,$A82,MATCH(BR$6,$D$6:$BB$6,0)+2)</f>
        <v/>
      </c>
      <c r="BS82" s="250" t="str" cm="1">
        <f t="array" ref="BS82">INDEX(NegEffects_SEA,$A82,MATCH(BS$6,$D$6:$BB$6,0)+2)</f>
        <v/>
      </c>
      <c r="BT82" s="250" t="str" cm="1">
        <f t="array" ref="BT82">INDEX(NegEffects_SEA,$A82,MATCH(BT$6,$D$6:$BB$6,0)+2)</f>
        <v/>
      </c>
      <c r="BU82" s="243"/>
      <c r="BV82" s="194" t="str">
        <f t="shared" si="74"/>
        <v/>
      </c>
      <c r="BW82" s="194" t="str">
        <f t="shared" si="74"/>
        <v/>
      </c>
      <c r="BX82" s="194" t="str">
        <f t="shared" si="74"/>
        <v/>
      </c>
      <c r="BY82" s="194" t="str">
        <f t="shared" si="74"/>
        <v/>
      </c>
      <c r="BZ82" s="243"/>
      <c r="CA82" s="196" t="str" cm="1">
        <f t="array" ref="CA82">IF($B82="","",INDEX(SEAOptionScores_Trans,$B82+MATCH(CA$7,Stages,0)-1,MATCH(CA$6,SEACats,0)))</f>
        <v/>
      </c>
      <c r="CB82" s="196" t="str" cm="1">
        <f t="array" ref="CB82">IF($B82="","",INDEX(SEAOptionScores_Trans,$B82+MATCH(CB$7,Stages,0)-1,MATCH(CA$6,SEACats,0)))</f>
        <v/>
      </c>
      <c r="CC82" s="197" t="str">
        <f t="shared" si="93"/>
        <v/>
      </c>
      <c r="CD82" s="196" t="str" cm="1">
        <f t="array" ref="CD82">IF($B82="","",INDEX(SEAOptionScores_Trans,$B82+MATCH(CD$7,Stages,0)-1,MATCH(CD$6,SEACats,0)))</f>
        <v/>
      </c>
      <c r="CE82" s="196" t="str" cm="1">
        <f t="array" ref="CE82">IF($B82="","",INDEX(SEAOptionScores_Trans,$B82+MATCH(CE$7,Stages,0)-1,MATCH(CD$6,SEACats,0)))</f>
        <v/>
      </c>
      <c r="CF82" s="197" t="str">
        <f t="shared" si="94"/>
        <v/>
      </c>
      <c r="CG82" s="196" t="str" cm="1">
        <f t="array" ref="CG82">IF($B82="","",INDEX(SEAOptionScores_Trans,$B82+MATCH(CG$7,Stages,0)-1,MATCH(CG$6,SEACats,0)))</f>
        <v/>
      </c>
      <c r="CH82" s="196" t="str" cm="1">
        <f t="array" ref="CH82">IF($B82="","",INDEX(SEAOptionScores_Trans,$B82+MATCH(CH$7,Stages,0)-1,MATCH(CG$6,SEACats,0)))</f>
        <v/>
      </c>
      <c r="CI82" s="197" t="str">
        <f t="shared" si="95"/>
        <v/>
      </c>
      <c r="CJ82" s="196" t="str" cm="1">
        <f t="array" ref="CJ82">IF($B82="","",INDEX(SEAOptionScores_Trans,$B82+MATCH(CJ$7,Stages,0)-1,MATCH(CJ$6,SEACats,0)))</f>
        <v/>
      </c>
      <c r="CK82" s="196" t="str" cm="1">
        <f t="array" ref="CK82">IF($B82="","",INDEX(SEAOptionScores_Trans,$B82+MATCH(CK$7,Stages,0)-1,MATCH(CJ$6,SEACats,0)))</f>
        <v/>
      </c>
      <c r="CL82" s="197" t="str">
        <f t="shared" si="96"/>
        <v/>
      </c>
      <c r="CM82" s="196" t="str" cm="1">
        <f t="array" ref="CM82">IF($B82="","",INDEX(SEAOptionScores_Trans,$B82+MATCH(CM$7,Stages,0)-1,MATCH(CM$6,SEACats,0)))</f>
        <v/>
      </c>
      <c r="CN82" s="196" t="str" cm="1">
        <f t="array" ref="CN82">IF($B82="","",INDEX(SEAOptionScores_Trans,$B82+MATCH(CN$7,Stages,0)-1,MATCH(CM$6,SEACats,0)))</f>
        <v/>
      </c>
      <c r="CO82" s="197" t="str">
        <f t="shared" si="97"/>
        <v/>
      </c>
      <c r="CP82" s="196" t="str" cm="1">
        <f t="array" ref="CP82">IF($B82="","",INDEX(SEAOptionScores_Trans,$B82+MATCH(CP$7,Stages,0)-1,MATCH(CP$6,SEACats,0)))</f>
        <v/>
      </c>
      <c r="CQ82" s="196" t="str" cm="1">
        <f t="array" ref="CQ82">IF($B82="","",INDEX(SEAOptionScores_Trans,$B82+MATCH(CQ$7,Stages,0)-1,MATCH(CP$6,SEACats,0)))</f>
        <v/>
      </c>
      <c r="CR82" s="197" t="str">
        <f t="shared" si="98"/>
        <v/>
      </c>
      <c r="CS82" s="196" t="str" cm="1">
        <f t="array" ref="CS82">IF($B82="","",INDEX(SEAOptionScores_Trans,$B82+MATCH(CS$7,Stages,0)-1,MATCH(CS$6,SEACats,0)))</f>
        <v/>
      </c>
      <c r="CT82" s="196" t="str" cm="1">
        <f t="array" ref="CT82">IF($B82="","",INDEX(SEAOptionScores_Trans,$B82+MATCH(CT$7,Stages,0)-1,MATCH(CS$6,SEACats,0)))</f>
        <v/>
      </c>
      <c r="CU82" s="197" t="str">
        <f t="shared" si="99"/>
        <v/>
      </c>
      <c r="CV82" s="196" t="str" cm="1">
        <f t="array" ref="CV82">IF($B82="","",INDEX(SEAOptionScores_Trans,$B82+MATCH(CV$7,Stages,0)-1,MATCH(CV$6,SEACats,0)))</f>
        <v/>
      </c>
      <c r="CW82" s="196" t="str" cm="1">
        <f t="array" ref="CW82">IF($B82="","",INDEX(SEAOptionScores_Trans,$B82+MATCH(CW$7,Stages,0)-1,MATCH(CV$6,SEACats,0)))</f>
        <v/>
      </c>
      <c r="CX82" s="197" t="str">
        <f t="shared" si="100"/>
        <v/>
      </c>
      <c r="CY82" s="196" t="str" cm="1">
        <f t="array" ref="CY82">IF($B82="","",INDEX(SEAOptionScores_Trans,$B82+MATCH(CY$7,Stages,0)-1,MATCH(CY$6,SEACats,0)))</f>
        <v/>
      </c>
      <c r="CZ82" s="196" t="str" cm="1">
        <f t="array" ref="CZ82">IF($B82="","",INDEX(SEAOptionScores_Trans,$B82+MATCH(CZ$7,Stages,0)-1,MATCH(CY$6,SEACats,0)))</f>
        <v/>
      </c>
      <c r="DA82" s="197" t="str">
        <f t="shared" si="101"/>
        <v/>
      </c>
      <c r="DB82" s="196" t="str" cm="1">
        <f t="array" ref="DB82">IF($B82="","",INDEX(SEAOptionScores_Trans,$B82+MATCH(DB$7,Stages,0)-1,MATCH(DB$6,SEACats,0)))</f>
        <v/>
      </c>
      <c r="DC82" s="196" t="str" cm="1">
        <f t="array" ref="DC82">IF($B82="","",INDEX(SEAOptionScores_Trans,$B82+MATCH(DC$7,Stages,0)-1,MATCH(DB$6,SEACats,0)))</f>
        <v/>
      </c>
      <c r="DD82" s="197" t="str">
        <f t="shared" si="102"/>
        <v/>
      </c>
      <c r="DE82" s="196" t="str" cm="1">
        <f t="array" ref="DE82">IF($B82="","",INDEX(SEAOptionScores_Trans,$B82+MATCH(DE$7,Stages,0)-1,MATCH(DE$6,SEACats,0)))</f>
        <v/>
      </c>
      <c r="DF82" s="196" t="str" cm="1">
        <f t="array" ref="DF82">IF($B82="","",INDEX(SEAOptionScores_Trans,$B82+MATCH(DF$7,Stages,0)-1,MATCH(DE$6,SEACats,0)))</f>
        <v/>
      </c>
      <c r="DG82" s="197" t="str">
        <f t="shared" si="103"/>
        <v/>
      </c>
      <c r="DH82" s="196" t="str" cm="1">
        <f t="array" ref="DH82">IF($B82="","",INDEX(SEAOptionScores_Trans,$B82+MATCH(DH$7,Stages,0)-1,MATCH(DH$6,SEACats,0)))</f>
        <v/>
      </c>
      <c r="DI82" s="196" t="str" cm="1">
        <f t="array" ref="DI82">IF($B82="","",INDEX(SEAOptionScores_Trans,$B82+MATCH(DI$7,Stages,0)-1,MATCH(DH$6,SEACats,0)))</f>
        <v/>
      </c>
      <c r="DJ82" s="197" t="str">
        <f t="shared" si="104"/>
        <v/>
      </c>
      <c r="DK82" s="196" t="str" cm="1">
        <f t="array" ref="DK82">IF($B82="","",INDEX(SEAOptionScores_Trans,$B82+MATCH(DK$7,Stages,0)-1,MATCH(DK$6,SEACats,0)))</f>
        <v/>
      </c>
      <c r="DL82" s="196" t="str" cm="1">
        <f t="array" ref="DL82">IF($B82="","",INDEX(SEAOptionScores_Trans,$B82+MATCH(DL$7,Stages,0)-1,MATCH(DK$6,SEACats,0)))</f>
        <v/>
      </c>
      <c r="DM82" s="197" t="str">
        <f t="shared" si="105"/>
        <v/>
      </c>
      <c r="DN82" s="196" t="str" cm="1">
        <f t="array" ref="DN82">IF($B82="","",INDEX(SEAOptionScores_Trans,$B82+MATCH(DN$7,Stages,0)-1,MATCH(DN$6,SEACats,0)))</f>
        <v/>
      </c>
      <c r="DO82" s="196" t="str" cm="1">
        <f t="array" ref="DO82">IF($B82="","",INDEX(SEAOptionScores_Trans,$B82+MATCH(DO$7,Stages,0)-1,MATCH(DN$6,SEACats,0)))</f>
        <v/>
      </c>
      <c r="DP82" s="197" t="str">
        <f t="shared" si="106"/>
        <v/>
      </c>
      <c r="DQ82" s="196" t="str" cm="1">
        <f t="array" ref="DQ82">IF($B82="","",INDEX(SEAOptionScores_Trans,$B82+MATCH(DQ$7,Stages,0)-1,MATCH(DQ$6,SEACats,0)))</f>
        <v/>
      </c>
      <c r="DR82" s="196" t="str" cm="1">
        <f t="array" ref="DR82">IF($B82="","",INDEX(SEAOptionScores_Trans,$B82+MATCH(DR$7,Stages,0)-1,MATCH(DQ$6,SEACats,0)))</f>
        <v/>
      </c>
      <c r="DS82" s="197" t="str">
        <f t="shared" si="107"/>
        <v/>
      </c>
      <c r="DT82" s="196" t="str" cm="1">
        <f t="array" ref="DT82">IF($B82="","",INDEX(SEAOptionScores_Trans,$B82+MATCH(DT$7,Stages,0)-1,MATCH(DT$6,SEACats,0)))</f>
        <v/>
      </c>
      <c r="DU82" s="196" t="str" cm="1">
        <f t="array" ref="DU82">IF($B82="","",INDEX(SEAOptionScores_Trans,$B82+MATCH(DU$7,Stages,0)-1,MATCH(DT$6,SEACats,0)))</f>
        <v/>
      </c>
      <c r="DV82" s="197" t="str">
        <f t="shared" si="108"/>
        <v/>
      </c>
      <c r="DW82" s="196" t="str" cm="1">
        <f t="array" ref="DW82">IF($B82="","",INDEX(SEAOptionScores_Trans,$B82+MATCH(DW$7,Stages,0)-1,MATCH(DW$6,SEACats,0)))</f>
        <v/>
      </c>
      <c r="DX82" s="196" t="str" cm="1">
        <f t="array" ref="DX82">IF($B82="","",INDEX(SEAOptionScores_Trans,$B82+MATCH(DX$7,Stages,0)-1,MATCH(DW$6,SEACats,0)))</f>
        <v/>
      </c>
      <c r="DY82" s="197" t="str">
        <f t="shared" si="109"/>
        <v/>
      </c>
      <c r="DZ82" s="243"/>
      <c r="EA82" s="250" t="str" cm="1">
        <f t="array" ref="EA82">INDEX(PosEffects_SEA,$A82,MATCH(EA$6,$D$6:$BB$6,0)+2)</f>
        <v/>
      </c>
      <c r="EB82" s="250" t="str" cm="1">
        <f t="array" ref="EB82">INDEX(PosEffects_SEA,$A82,MATCH(EB$6,$D$6:$BB$6,0)+2)</f>
        <v/>
      </c>
      <c r="EC82" s="250" t="str" cm="1">
        <f t="array" ref="EC82">INDEX(PosEffects_SEA,$A82,MATCH(EC$6,$D$6:$BB$6,0)+2)</f>
        <v/>
      </c>
      <c r="ED82" s="250" t="str" cm="1">
        <f t="array" ref="ED82">INDEX(PosEffects_SEA,$A82,MATCH(ED$6,$D$6:$BB$6,0)+2)</f>
        <v/>
      </c>
      <c r="EE82" s="250" t="str" cm="1">
        <f t="array" ref="EE82">INDEX(PosEffects_SEA,$A82,MATCH(EE$6,$D$6:$BB$6,0)+2)</f>
        <v/>
      </c>
      <c r="EF82" s="250" t="str" cm="1">
        <f t="array" ref="EF82">INDEX(PosEffects_SEA,$A82,MATCH(EF$6,$D$6:$BB$6,0)+2)</f>
        <v/>
      </c>
      <c r="EG82" s="250" t="str" cm="1">
        <f t="array" ref="EG82">INDEX(PosEffects_SEA,$A82,MATCH(EG$6,$D$6:$BB$6,0)+2)</f>
        <v/>
      </c>
      <c r="EH82" s="250" t="str" cm="1">
        <f t="array" ref="EH82">INDEX(PosEffects_SEA,$A82,MATCH(EH$6,$D$6:$BB$6,0)+2)</f>
        <v/>
      </c>
      <c r="EI82" s="250" t="str" cm="1">
        <f t="array" ref="EI82">INDEX(PosEffects_SEA,$A82,MATCH(EI$6,$D$6:$BB$6,0)+2)</f>
        <v/>
      </c>
      <c r="EJ82" s="250" t="str" cm="1">
        <f t="array" ref="EJ82">INDEX(PosEffects_SEA,$A82,MATCH(EJ$6,$D$6:$BB$6,0)+2)</f>
        <v/>
      </c>
      <c r="EK82" s="250" t="str" cm="1">
        <f t="array" ref="EK82">INDEX(PosEffects_SEA,$A82,MATCH(EK$6,$D$6:$BB$6,0)+2)</f>
        <v/>
      </c>
      <c r="EL82" s="250" t="str" cm="1">
        <f t="array" ref="EL82">INDEX(PosEffects_SEA,$A82,MATCH(EL$6,$D$6:$BB$6,0)+2)</f>
        <v/>
      </c>
      <c r="EM82" s="250" t="str" cm="1">
        <f t="array" ref="EM82">INDEX(PosEffects_SEA,$A82,MATCH(EM$6,$D$6:$BB$6,0)+2)</f>
        <v/>
      </c>
      <c r="EN82" s="250" t="str" cm="1">
        <f t="array" ref="EN82">INDEX(PosEffects_SEA,$A82,MATCH(EN$6,$D$6:$BB$6,0)+2)</f>
        <v/>
      </c>
      <c r="EO82" s="250" t="str" cm="1">
        <f t="array" ref="EO82">INDEX(PosEffects_SEA,$A82,MATCH(EO$6,$D$6:$BB$6,0)+2)</f>
        <v/>
      </c>
      <c r="EP82" s="250" t="str" cm="1">
        <f t="array" ref="EP82">INDEX(PosEffects_SEA,$A82,MATCH(EP$6,$D$6:$BB$6,0)+2)</f>
        <v/>
      </c>
      <c r="EQ82" s="250" t="str" cm="1">
        <f t="array" ref="EQ82">INDEX(PosEffects_SEA,$A82,MATCH(EQ$6,$D$6:$BB$6,0)+2)</f>
        <v/>
      </c>
      <c r="ER82" s="243"/>
      <c r="ES82" s="194" t="str">
        <f t="shared" si="75"/>
        <v/>
      </c>
      <c r="ET82" s="194" t="str">
        <f t="shared" si="75"/>
        <v/>
      </c>
      <c r="EU82" s="194" t="str">
        <f t="shared" si="75"/>
        <v/>
      </c>
      <c r="EV82" s="194" t="str">
        <f t="shared" si="75"/>
        <v/>
      </c>
    </row>
    <row r="83" spans="1:152" x14ac:dyDescent="0.25">
      <c r="A83" s="242">
        <v>76</v>
      </c>
      <c r="B83" s="271" t="str" cm="1">
        <f t="array" ref="B83">IF(A83&gt;NOptions_SEA,"",4*(A83-1)+1)</f>
        <v/>
      </c>
      <c r="C83" s="249" t="str" cm="1">
        <f t="array" ref="C83">IF($B83="","",INDEX(Options_SEA,$B83))</f>
        <v/>
      </c>
      <c r="D83" s="196" t="str" cm="1">
        <f t="array" ref="D83">IF($B83="","",INDEX(SEAOptionScores_Trans,$B83+MATCH(D$7,Stages,0)-1,MATCH(D$6,SEACats,0))-100)</f>
        <v/>
      </c>
      <c r="E83" s="196" t="str" cm="1">
        <f t="array" ref="E83">IF($B83="","",INDEX(SEAOptionScores_Trans,$B83+MATCH(E$7,Stages,0)-1,MATCH(D$6,SEACats,0))-100)</f>
        <v/>
      </c>
      <c r="F83" s="197" t="str">
        <f t="shared" si="76"/>
        <v/>
      </c>
      <c r="G83" s="196" t="str" cm="1">
        <f t="array" ref="G83">IF($B83="","",INDEX(SEAOptionScores_Trans,$B83+MATCH(G$7,Stages,0)-1,MATCH(G$6,SEACats,0))-100)</f>
        <v/>
      </c>
      <c r="H83" s="196" t="str" cm="1">
        <f t="array" ref="H83">IF($B83="","",INDEX(SEAOptionScores_Trans,$B83+MATCH(H$7,Stages,0)-1,MATCH(G$6,SEACats,0))-100)</f>
        <v/>
      </c>
      <c r="I83" s="197" t="str">
        <f t="shared" si="77"/>
        <v/>
      </c>
      <c r="J83" s="196" t="str" cm="1">
        <f t="array" ref="J83">IF($B83="","",INDEX(SEAOptionScores_Trans,$B83+MATCH(J$7,Stages,0)-1,MATCH(J$6,SEACats,0))-100)</f>
        <v/>
      </c>
      <c r="K83" s="196" t="str" cm="1">
        <f t="array" ref="K83">IF($B83="","",INDEX(SEAOptionScores_Trans,$B83+MATCH(K$7,Stages,0)-1,MATCH(J$6,SEACats,0))-100)</f>
        <v/>
      </c>
      <c r="L83" s="197" t="str">
        <f t="shared" si="78"/>
        <v/>
      </c>
      <c r="M83" s="196" t="str" cm="1">
        <f t="array" ref="M83">IF($B83="","",INDEX(SEAOptionScores_Trans,$B83+MATCH(M$7,Stages,0)-1,MATCH(M$6,SEACats,0))-100)</f>
        <v/>
      </c>
      <c r="N83" s="196" t="str" cm="1">
        <f t="array" ref="N83">IF($B83="","",INDEX(SEAOptionScores_Trans,$B83+MATCH(N$7,Stages,0)-1,MATCH(M$6,SEACats,0))-100)</f>
        <v/>
      </c>
      <c r="O83" s="197" t="str">
        <f t="shared" si="79"/>
        <v/>
      </c>
      <c r="P83" s="196" t="str" cm="1">
        <f t="array" ref="P83">IF($B83="","",INDEX(SEAOptionScores_Trans,$B83+MATCH(P$7,Stages,0)-1,MATCH(P$6,SEACats,0))-100)</f>
        <v/>
      </c>
      <c r="Q83" s="196" t="str" cm="1">
        <f t="array" ref="Q83">IF($B83="","",INDEX(SEAOptionScores_Trans,$B83+MATCH(Q$7,Stages,0)-1,MATCH(P$6,SEACats,0))-100)</f>
        <v/>
      </c>
      <c r="R83" s="197" t="str">
        <f t="shared" si="80"/>
        <v/>
      </c>
      <c r="S83" s="196" t="str" cm="1">
        <f t="array" ref="S83">IF($B83="","",INDEX(SEAOptionScores_Trans,$B83+MATCH(S$7,Stages,0)-1,MATCH(S$6,SEACats,0))-100)</f>
        <v/>
      </c>
      <c r="T83" s="196" t="str" cm="1">
        <f t="array" ref="T83">IF($B83="","",INDEX(SEAOptionScores_Trans,$B83+MATCH(T$7,Stages,0)-1,MATCH(S$6,SEACats,0))-100)</f>
        <v/>
      </c>
      <c r="U83" s="197" t="str">
        <f t="shared" si="81"/>
        <v/>
      </c>
      <c r="V83" s="196" t="str" cm="1">
        <f t="array" ref="V83">IF($B83="","",INDEX(SEAOptionScores_Trans,$B83+MATCH(V$7,Stages,0)-1,MATCH(V$6,SEACats,0))-100)</f>
        <v/>
      </c>
      <c r="W83" s="196" t="str" cm="1">
        <f t="array" ref="W83">IF($B83="","",INDEX(SEAOptionScores_Trans,$B83+MATCH(W$7,Stages,0)-1,MATCH(V$6,SEACats,0))-100)</f>
        <v/>
      </c>
      <c r="X83" s="197" t="str">
        <f t="shared" si="82"/>
        <v/>
      </c>
      <c r="Y83" s="196" t="str" cm="1">
        <f t="array" ref="Y83">IF($B83="","",INDEX(SEAOptionScores_Trans,$B83+MATCH(Y$7,Stages,0)-1,MATCH(Y$6,SEACats,0))-100)</f>
        <v/>
      </c>
      <c r="Z83" s="196" t="str" cm="1">
        <f t="array" ref="Z83">IF($B83="","",INDEX(SEAOptionScores_Trans,$B83+MATCH(Z$7,Stages,0)-1,MATCH(Y$6,SEACats,0))-100)</f>
        <v/>
      </c>
      <c r="AA83" s="197" t="str">
        <f t="shared" si="83"/>
        <v/>
      </c>
      <c r="AB83" s="196" t="str" cm="1">
        <f t="array" ref="AB83">IF($B83="","",INDEX(SEAOptionScores_Trans,$B83+MATCH(AB$7,Stages,0)-1,MATCH(AB$6,SEACats,0))-100)</f>
        <v/>
      </c>
      <c r="AC83" s="196" t="str" cm="1">
        <f t="array" ref="AC83">IF($B83="","",INDEX(SEAOptionScores_Trans,$B83+MATCH(AC$7,Stages,0)-1,MATCH(AB$6,SEACats,0))-100)</f>
        <v/>
      </c>
      <c r="AD83" s="197" t="str">
        <f t="shared" si="84"/>
        <v/>
      </c>
      <c r="AE83" s="196" t="str" cm="1">
        <f t="array" ref="AE83">IF($B83="","",INDEX(SEAOptionScores_Trans,$B83+MATCH(AE$7,Stages,0)-1,MATCH(AE$6,SEACats,0))-100)</f>
        <v/>
      </c>
      <c r="AF83" s="196" t="str" cm="1">
        <f t="array" ref="AF83">IF($B83="","",INDEX(SEAOptionScores_Trans,$B83+MATCH(AF$7,Stages,0)-1,MATCH(AE$6,SEACats,0))-100)</f>
        <v/>
      </c>
      <c r="AG83" s="197" t="str">
        <f t="shared" si="85"/>
        <v/>
      </c>
      <c r="AH83" s="196" t="str" cm="1">
        <f t="array" ref="AH83">IF($B83="","",INDEX(SEAOptionScores_Trans,$B83+MATCH(AH$7,Stages,0)-1,MATCH(AH$6,SEACats,0))-100)</f>
        <v/>
      </c>
      <c r="AI83" s="196" t="str" cm="1">
        <f t="array" ref="AI83">IF($B83="","",INDEX(SEAOptionScores_Trans,$B83+MATCH(AI$7,Stages,0)-1,MATCH(AH$6,SEACats,0))-100)</f>
        <v/>
      </c>
      <c r="AJ83" s="197" t="str">
        <f t="shared" si="86"/>
        <v/>
      </c>
      <c r="AK83" s="196" t="str" cm="1">
        <f t="array" ref="AK83">IF($B83="","",INDEX(SEAOptionScores_Trans,$B83+MATCH(AK$7,Stages,0)-1,MATCH(AK$6,SEACats,0))-100)</f>
        <v/>
      </c>
      <c r="AL83" s="196" t="str" cm="1">
        <f t="array" ref="AL83">IF($B83="","",INDEX(SEAOptionScores_Trans,$B83+MATCH(AL$7,Stages,0)-1,MATCH(AK$6,SEACats,0))-100)</f>
        <v/>
      </c>
      <c r="AM83" s="197" t="str">
        <f t="shared" si="87"/>
        <v/>
      </c>
      <c r="AN83" s="196" t="str" cm="1">
        <f t="array" ref="AN83">IF($B83="","",INDEX(SEAOptionScores_Trans,$B83+MATCH(AN$7,Stages,0)-1,MATCH(AN$6,SEACats,0))-100)</f>
        <v/>
      </c>
      <c r="AO83" s="196" t="str" cm="1">
        <f t="array" ref="AO83">IF($B83="","",INDEX(SEAOptionScores_Trans,$B83+MATCH(AO$7,Stages,0)-1,MATCH(AN$6,SEACats,0))-100)</f>
        <v/>
      </c>
      <c r="AP83" s="197" t="str">
        <f t="shared" si="88"/>
        <v/>
      </c>
      <c r="AQ83" s="196" t="str" cm="1">
        <f t="array" ref="AQ83">IF($B83="","",INDEX(SEAOptionScores_Trans,$B83+MATCH(AQ$7,Stages,0)-1,MATCH(AQ$6,SEACats,0))-100)</f>
        <v/>
      </c>
      <c r="AR83" s="196" t="str" cm="1">
        <f t="array" ref="AR83">IF($B83="","",INDEX(SEAOptionScores_Trans,$B83+MATCH(AR$7,Stages,0)-1,MATCH(AQ$6,SEACats,0))-100)</f>
        <v/>
      </c>
      <c r="AS83" s="197" t="str">
        <f t="shared" si="89"/>
        <v/>
      </c>
      <c r="AT83" s="196" t="str" cm="1">
        <f t="array" ref="AT83">IF($B83="","",INDEX(SEAOptionScores_Trans,$B83+MATCH(AT$7,Stages,0)-1,MATCH(AT$6,SEACats,0))-100)</f>
        <v/>
      </c>
      <c r="AU83" s="196" t="str" cm="1">
        <f t="array" ref="AU83">IF($B83="","",INDEX(SEAOptionScores_Trans,$B83+MATCH(AU$7,Stages,0)-1,MATCH(AT$6,SEACats,0))-100)</f>
        <v/>
      </c>
      <c r="AV83" s="197" t="str">
        <f t="shared" si="90"/>
        <v/>
      </c>
      <c r="AW83" s="196" t="str" cm="1">
        <f t="array" ref="AW83">IF($B83="","",INDEX(SEAOptionScores_Trans,$B83+MATCH(AW$7,Stages,0)-1,MATCH(AW$6,SEACats,0))-100)</f>
        <v/>
      </c>
      <c r="AX83" s="196" t="str" cm="1">
        <f t="array" ref="AX83">IF($B83="","",INDEX(SEAOptionScores_Trans,$B83+MATCH(AX$7,Stages,0)-1,MATCH(AW$6,SEACats,0))-100)</f>
        <v/>
      </c>
      <c r="AY83" s="197" t="str">
        <f t="shared" si="91"/>
        <v/>
      </c>
      <c r="AZ83" s="196" t="str" cm="1">
        <f t="array" ref="AZ83">IF($B83="","",INDEX(SEAOptionScores_Trans,$B83+MATCH(AZ$7,Stages,0)-1,MATCH(AZ$6,SEACats,0))-100)</f>
        <v/>
      </c>
      <c r="BA83" s="196" t="str" cm="1">
        <f t="array" ref="BA83">IF($B83="","",INDEX(SEAOptionScores_Trans,$B83+MATCH(BA$7,Stages,0)-1,MATCH(AZ$6,SEACats,0))-100)</f>
        <v/>
      </c>
      <c r="BB83" s="197" t="str">
        <f t="shared" si="92"/>
        <v/>
      </c>
      <c r="BC83" s="243"/>
      <c r="BD83" s="250" t="str" cm="1">
        <f t="array" ref="BD83">INDEX(NegEffects_SEA,$A83,MATCH(BD$6,$D$6:$BB$6,0)+2)</f>
        <v/>
      </c>
      <c r="BE83" s="250" t="str" cm="1">
        <f t="array" ref="BE83">INDEX(NegEffects_SEA,$A83,MATCH(BE$6,$D$6:$BB$6,0)+2)</f>
        <v/>
      </c>
      <c r="BF83" s="250" t="str" cm="1">
        <f t="array" ref="BF83">INDEX(NegEffects_SEA,$A83,MATCH(BF$6,$D$6:$BB$6,0)+2)</f>
        <v/>
      </c>
      <c r="BG83" s="250" t="str" cm="1">
        <f t="array" ref="BG83">INDEX(NegEffects_SEA,$A83,MATCH(BG$6,$D$6:$BB$6,0)+2)</f>
        <v/>
      </c>
      <c r="BH83" s="250" t="str" cm="1">
        <f t="array" ref="BH83">INDEX(NegEffects_SEA,$A83,MATCH(BH$6,$D$6:$BB$6,0)+2)</f>
        <v/>
      </c>
      <c r="BI83" s="250" t="str" cm="1">
        <f t="array" ref="BI83">INDEX(NegEffects_SEA,$A83,MATCH(BI$6,$D$6:$BB$6,0)+2)</f>
        <v/>
      </c>
      <c r="BJ83" s="250" t="str" cm="1">
        <f t="array" ref="BJ83">INDEX(NegEffects_SEA,$A83,MATCH(BJ$6,$D$6:$BB$6,0)+2)</f>
        <v/>
      </c>
      <c r="BK83" s="250" t="str" cm="1">
        <f t="array" ref="BK83">INDEX(NegEffects_SEA,$A83,MATCH(BK$6,$D$6:$BB$6,0)+2)</f>
        <v/>
      </c>
      <c r="BL83" s="250" t="str" cm="1">
        <f t="array" ref="BL83">INDEX(NegEffects_SEA,$A83,MATCH(BL$6,$D$6:$BB$6,0)+2)</f>
        <v/>
      </c>
      <c r="BM83" s="250" t="str" cm="1">
        <f t="array" ref="BM83">INDEX(NegEffects_SEA,$A83,MATCH(BM$6,$D$6:$BB$6,0)+2)</f>
        <v/>
      </c>
      <c r="BN83" s="250" t="str" cm="1">
        <f t="array" ref="BN83">INDEX(NegEffects_SEA,$A83,MATCH(BN$6,$D$6:$BB$6,0)+2)</f>
        <v/>
      </c>
      <c r="BO83" s="250" t="str" cm="1">
        <f t="array" ref="BO83">INDEX(NegEffects_SEA,$A83,MATCH(BO$6,$D$6:$BB$6,0)+2)</f>
        <v/>
      </c>
      <c r="BP83" s="250" t="str" cm="1">
        <f t="array" ref="BP83">INDEX(NegEffects_SEA,$A83,MATCH(BP$6,$D$6:$BB$6,0)+2)</f>
        <v/>
      </c>
      <c r="BQ83" s="250" t="str" cm="1">
        <f t="array" ref="BQ83">INDEX(NegEffects_SEA,$A83,MATCH(BQ$6,$D$6:$BB$6,0)+2)</f>
        <v/>
      </c>
      <c r="BR83" s="250" t="str" cm="1">
        <f t="array" ref="BR83">INDEX(NegEffects_SEA,$A83,MATCH(BR$6,$D$6:$BB$6,0)+2)</f>
        <v/>
      </c>
      <c r="BS83" s="250" t="str" cm="1">
        <f t="array" ref="BS83">INDEX(NegEffects_SEA,$A83,MATCH(BS$6,$D$6:$BB$6,0)+2)</f>
        <v/>
      </c>
      <c r="BT83" s="250" t="str" cm="1">
        <f t="array" ref="BT83">INDEX(NegEffects_SEA,$A83,MATCH(BT$6,$D$6:$BB$6,0)+2)</f>
        <v/>
      </c>
      <c r="BU83" s="243"/>
      <c r="BV83" s="194" t="str">
        <f t="shared" si="74"/>
        <v/>
      </c>
      <c r="BW83" s="194" t="str">
        <f t="shared" si="74"/>
        <v/>
      </c>
      <c r="BX83" s="194" t="str">
        <f t="shared" si="74"/>
        <v/>
      </c>
      <c r="BY83" s="194" t="str">
        <f t="shared" si="74"/>
        <v/>
      </c>
      <c r="BZ83" s="243"/>
      <c r="CA83" s="196" t="str" cm="1">
        <f t="array" ref="CA83">IF($B83="","",INDEX(SEAOptionScores_Trans,$B83+MATCH(CA$7,Stages,0)-1,MATCH(CA$6,SEACats,0)))</f>
        <v/>
      </c>
      <c r="CB83" s="196" t="str" cm="1">
        <f t="array" ref="CB83">IF($B83="","",INDEX(SEAOptionScores_Trans,$B83+MATCH(CB$7,Stages,0)-1,MATCH(CA$6,SEACats,0)))</f>
        <v/>
      </c>
      <c r="CC83" s="197" t="str">
        <f t="shared" si="93"/>
        <v/>
      </c>
      <c r="CD83" s="196" t="str" cm="1">
        <f t="array" ref="CD83">IF($B83="","",INDEX(SEAOptionScores_Trans,$B83+MATCH(CD$7,Stages,0)-1,MATCH(CD$6,SEACats,0)))</f>
        <v/>
      </c>
      <c r="CE83" s="196" t="str" cm="1">
        <f t="array" ref="CE83">IF($B83="","",INDEX(SEAOptionScores_Trans,$B83+MATCH(CE$7,Stages,0)-1,MATCH(CD$6,SEACats,0)))</f>
        <v/>
      </c>
      <c r="CF83" s="197" t="str">
        <f t="shared" si="94"/>
        <v/>
      </c>
      <c r="CG83" s="196" t="str" cm="1">
        <f t="array" ref="CG83">IF($B83="","",INDEX(SEAOptionScores_Trans,$B83+MATCH(CG$7,Stages,0)-1,MATCH(CG$6,SEACats,0)))</f>
        <v/>
      </c>
      <c r="CH83" s="196" t="str" cm="1">
        <f t="array" ref="CH83">IF($B83="","",INDEX(SEAOptionScores_Trans,$B83+MATCH(CH$7,Stages,0)-1,MATCH(CG$6,SEACats,0)))</f>
        <v/>
      </c>
      <c r="CI83" s="197" t="str">
        <f t="shared" si="95"/>
        <v/>
      </c>
      <c r="CJ83" s="196" t="str" cm="1">
        <f t="array" ref="CJ83">IF($B83="","",INDEX(SEAOptionScores_Trans,$B83+MATCH(CJ$7,Stages,0)-1,MATCH(CJ$6,SEACats,0)))</f>
        <v/>
      </c>
      <c r="CK83" s="196" t="str" cm="1">
        <f t="array" ref="CK83">IF($B83="","",INDEX(SEAOptionScores_Trans,$B83+MATCH(CK$7,Stages,0)-1,MATCH(CJ$6,SEACats,0)))</f>
        <v/>
      </c>
      <c r="CL83" s="197" t="str">
        <f t="shared" si="96"/>
        <v/>
      </c>
      <c r="CM83" s="196" t="str" cm="1">
        <f t="array" ref="CM83">IF($B83="","",INDEX(SEAOptionScores_Trans,$B83+MATCH(CM$7,Stages,0)-1,MATCH(CM$6,SEACats,0)))</f>
        <v/>
      </c>
      <c r="CN83" s="196" t="str" cm="1">
        <f t="array" ref="CN83">IF($B83="","",INDEX(SEAOptionScores_Trans,$B83+MATCH(CN$7,Stages,0)-1,MATCH(CM$6,SEACats,0)))</f>
        <v/>
      </c>
      <c r="CO83" s="197" t="str">
        <f t="shared" si="97"/>
        <v/>
      </c>
      <c r="CP83" s="196" t="str" cm="1">
        <f t="array" ref="CP83">IF($B83="","",INDEX(SEAOptionScores_Trans,$B83+MATCH(CP$7,Stages,0)-1,MATCH(CP$6,SEACats,0)))</f>
        <v/>
      </c>
      <c r="CQ83" s="196" t="str" cm="1">
        <f t="array" ref="CQ83">IF($B83="","",INDEX(SEAOptionScores_Trans,$B83+MATCH(CQ$7,Stages,0)-1,MATCH(CP$6,SEACats,0)))</f>
        <v/>
      </c>
      <c r="CR83" s="197" t="str">
        <f t="shared" si="98"/>
        <v/>
      </c>
      <c r="CS83" s="196" t="str" cm="1">
        <f t="array" ref="CS83">IF($B83="","",INDEX(SEAOptionScores_Trans,$B83+MATCH(CS$7,Stages,0)-1,MATCH(CS$6,SEACats,0)))</f>
        <v/>
      </c>
      <c r="CT83" s="196" t="str" cm="1">
        <f t="array" ref="CT83">IF($B83="","",INDEX(SEAOptionScores_Trans,$B83+MATCH(CT$7,Stages,0)-1,MATCH(CS$6,SEACats,0)))</f>
        <v/>
      </c>
      <c r="CU83" s="197" t="str">
        <f t="shared" si="99"/>
        <v/>
      </c>
      <c r="CV83" s="196" t="str" cm="1">
        <f t="array" ref="CV83">IF($B83="","",INDEX(SEAOptionScores_Trans,$B83+MATCH(CV$7,Stages,0)-1,MATCH(CV$6,SEACats,0)))</f>
        <v/>
      </c>
      <c r="CW83" s="196" t="str" cm="1">
        <f t="array" ref="CW83">IF($B83="","",INDEX(SEAOptionScores_Trans,$B83+MATCH(CW$7,Stages,0)-1,MATCH(CV$6,SEACats,0)))</f>
        <v/>
      </c>
      <c r="CX83" s="197" t="str">
        <f t="shared" si="100"/>
        <v/>
      </c>
      <c r="CY83" s="196" t="str" cm="1">
        <f t="array" ref="CY83">IF($B83="","",INDEX(SEAOptionScores_Trans,$B83+MATCH(CY$7,Stages,0)-1,MATCH(CY$6,SEACats,0)))</f>
        <v/>
      </c>
      <c r="CZ83" s="196" t="str" cm="1">
        <f t="array" ref="CZ83">IF($B83="","",INDEX(SEAOptionScores_Trans,$B83+MATCH(CZ$7,Stages,0)-1,MATCH(CY$6,SEACats,0)))</f>
        <v/>
      </c>
      <c r="DA83" s="197" t="str">
        <f t="shared" si="101"/>
        <v/>
      </c>
      <c r="DB83" s="196" t="str" cm="1">
        <f t="array" ref="DB83">IF($B83="","",INDEX(SEAOptionScores_Trans,$B83+MATCH(DB$7,Stages,0)-1,MATCH(DB$6,SEACats,0)))</f>
        <v/>
      </c>
      <c r="DC83" s="196" t="str" cm="1">
        <f t="array" ref="DC83">IF($B83="","",INDEX(SEAOptionScores_Trans,$B83+MATCH(DC$7,Stages,0)-1,MATCH(DB$6,SEACats,0)))</f>
        <v/>
      </c>
      <c r="DD83" s="197" t="str">
        <f t="shared" si="102"/>
        <v/>
      </c>
      <c r="DE83" s="196" t="str" cm="1">
        <f t="array" ref="DE83">IF($B83="","",INDEX(SEAOptionScores_Trans,$B83+MATCH(DE$7,Stages,0)-1,MATCH(DE$6,SEACats,0)))</f>
        <v/>
      </c>
      <c r="DF83" s="196" t="str" cm="1">
        <f t="array" ref="DF83">IF($B83="","",INDEX(SEAOptionScores_Trans,$B83+MATCH(DF$7,Stages,0)-1,MATCH(DE$6,SEACats,0)))</f>
        <v/>
      </c>
      <c r="DG83" s="197" t="str">
        <f t="shared" si="103"/>
        <v/>
      </c>
      <c r="DH83" s="196" t="str" cm="1">
        <f t="array" ref="DH83">IF($B83="","",INDEX(SEAOptionScores_Trans,$B83+MATCH(DH$7,Stages,0)-1,MATCH(DH$6,SEACats,0)))</f>
        <v/>
      </c>
      <c r="DI83" s="196" t="str" cm="1">
        <f t="array" ref="DI83">IF($B83="","",INDEX(SEAOptionScores_Trans,$B83+MATCH(DI$7,Stages,0)-1,MATCH(DH$6,SEACats,0)))</f>
        <v/>
      </c>
      <c r="DJ83" s="197" t="str">
        <f t="shared" si="104"/>
        <v/>
      </c>
      <c r="DK83" s="196" t="str" cm="1">
        <f t="array" ref="DK83">IF($B83="","",INDEX(SEAOptionScores_Trans,$B83+MATCH(DK$7,Stages,0)-1,MATCH(DK$6,SEACats,0)))</f>
        <v/>
      </c>
      <c r="DL83" s="196" t="str" cm="1">
        <f t="array" ref="DL83">IF($B83="","",INDEX(SEAOptionScores_Trans,$B83+MATCH(DL$7,Stages,0)-1,MATCH(DK$6,SEACats,0)))</f>
        <v/>
      </c>
      <c r="DM83" s="197" t="str">
        <f t="shared" si="105"/>
        <v/>
      </c>
      <c r="DN83" s="196" t="str" cm="1">
        <f t="array" ref="DN83">IF($B83="","",INDEX(SEAOptionScores_Trans,$B83+MATCH(DN$7,Stages,0)-1,MATCH(DN$6,SEACats,0)))</f>
        <v/>
      </c>
      <c r="DO83" s="196" t="str" cm="1">
        <f t="array" ref="DO83">IF($B83="","",INDEX(SEAOptionScores_Trans,$B83+MATCH(DO$7,Stages,0)-1,MATCH(DN$6,SEACats,0)))</f>
        <v/>
      </c>
      <c r="DP83" s="197" t="str">
        <f t="shared" si="106"/>
        <v/>
      </c>
      <c r="DQ83" s="196" t="str" cm="1">
        <f t="array" ref="DQ83">IF($B83="","",INDEX(SEAOptionScores_Trans,$B83+MATCH(DQ$7,Stages,0)-1,MATCH(DQ$6,SEACats,0)))</f>
        <v/>
      </c>
      <c r="DR83" s="196" t="str" cm="1">
        <f t="array" ref="DR83">IF($B83="","",INDEX(SEAOptionScores_Trans,$B83+MATCH(DR$7,Stages,0)-1,MATCH(DQ$6,SEACats,0)))</f>
        <v/>
      </c>
      <c r="DS83" s="197" t="str">
        <f t="shared" si="107"/>
        <v/>
      </c>
      <c r="DT83" s="196" t="str" cm="1">
        <f t="array" ref="DT83">IF($B83="","",INDEX(SEAOptionScores_Trans,$B83+MATCH(DT$7,Stages,0)-1,MATCH(DT$6,SEACats,0)))</f>
        <v/>
      </c>
      <c r="DU83" s="196" t="str" cm="1">
        <f t="array" ref="DU83">IF($B83="","",INDEX(SEAOptionScores_Trans,$B83+MATCH(DU$7,Stages,0)-1,MATCH(DT$6,SEACats,0)))</f>
        <v/>
      </c>
      <c r="DV83" s="197" t="str">
        <f t="shared" si="108"/>
        <v/>
      </c>
      <c r="DW83" s="196" t="str" cm="1">
        <f t="array" ref="DW83">IF($B83="","",INDEX(SEAOptionScores_Trans,$B83+MATCH(DW$7,Stages,0)-1,MATCH(DW$6,SEACats,0)))</f>
        <v/>
      </c>
      <c r="DX83" s="196" t="str" cm="1">
        <f t="array" ref="DX83">IF($B83="","",INDEX(SEAOptionScores_Trans,$B83+MATCH(DX$7,Stages,0)-1,MATCH(DW$6,SEACats,0)))</f>
        <v/>
      </c>
      <c r="DY83" s="197" t="str">
        <f t="shared" si="109"/>
        <v/>
      </c>
      <c r="DZ83" s="243"/>
      <c r="EA83" s="250" t="str" cm="1">
        <f t="array" ref="EA83">INDEX(PosEffects_SEA,$A83,MATCH(EA$6,$D$6:$BB$6,0)+2)</f>
        <v/>
      </c>
      <c r="EB83" s="250" t="str" cm="1">
        <f t="array" ref="EB83">INDEX(PosEffects_SEA,$A83,MATCH(EB$6,$D$6:$BB$6,0)+2)</f>
        <v/>
      </c>
      <c r="EC83" s="250" t="str" cm="1">
        <f t="array" ref="EC83">INDEX(PosEffects_SEA,$A83,MATCH(EC$6,$D$6:$BB$6,0)+2)</f>
        <v/>
      </c>
      <c r="ED83" s="250" t="str" cm="1">
        <f t="array" ref="ED83">INDEX(PosEffects_SEA,$A83,MATCH(ED$6,$D$6:$BB$6,0)+2)</f>
        <v/>
      </c>
      <c r="EE83" s="250" t="str" cm="1">
        <f t="array" ref="EE83">INDEX(PosEffects_SEA,$A83,MATCH(EE$6,$D$6:$BB$6,0)+2)</f>
        <v/>
      </c>
      <c r="EF83" s="250" t="str" cm="1">
        <f t="array" ref="EF83">INDEX(PosEffects_SEA,$A83,MATCH(EF$6,$D$6:$BB$6,0)+2)</f>
        <v/>
      </c>
      <c r="EG83" s="250" t="str" cm="1">
        <f t="array" ref="EG83">INDEX(PosEffects_SEA,$A83,MATCH(EG$6,$D$6:$BB$6,0)+2)</f>
        <v/>
      </c>
      <c r="EH83" s="250" t="str" cm="1">
        <f t="array" ref="EH83">INDEX(PosEffects_SEA,$A83,MATCH(EH$6,$D$6:$BB$6,0)+2)</f>
        <v/>
      </c>
      <c r="EI83" s="250" t="str" cm="1">
        <f t="array" ref="EI83">INDEX(PosEffects_SEA,$A83,MATCH(EI$6,$D$6:$BB$6,0)+2)</f>
        <v/>
      </c>
      <c r="EJ83" s="250" t="str" cm="1">
        <f t="array" ref="EJ83">INDEX(PosEffects_SEA,$A83,MATCH(EJ$6,$D$6:$BB$6,0)+2)</f>
        <v/>
      </c>
      <c r="EK83" s="250" t="str" cm="1">
        <f t="array" ref="EK83">INDEX(PosEffects_SEA,$A83,MATCH(EK$6,$D$6:$BB$6,0)+2)</f>
        <v/>
      </c>
      <c r="EL83" s="250" t="str" cm="1">
        <f t="array" ref="EL83">INDEX(PosEffects_SEA,$A83,MATCH(EL$6,$D$6:$BB$6,0)+2)</f>
        <v/>
      </c>
      <c r="EM83" s="250" t="str" cm="1">
        <f t="array" ref="EM83">INDEX(PosEffects_SEA,$A83,MATCH(EM$6,$D$6:$BB$6,0)+2)</f>
        <v/>
      </c>
      <c r="EN83" s="250" t="str" cm="1">
        <f t="array" ref="EN83">INDEX(PosEffects_SEA,$A83,MATCH(EN$6,$D$6:$BB$6,0)+2)</f>
        <v/>
      </c>
      <c r="EO83" s="250" t="str" cm="1">
        <f t="array" ref="EO83">INDEX(PosEffects_SEA,$A83,MATCH(EO$6,$D$6:$BB$6,0)+2)</f>
        <v/>
      </c>
      <c r="EP83" s="250" t="str" cm="1">
        <f t="array" ref="EP83">INDEX(PosEffects_SEA,$A83,MATCH(EP$6,$D$6:$BB$6,0)+2)</f>
        <v/>
      </c>
      <c r="EQ83" s="250" t="str" cm="1">
        <f t="array" ref="EQ83">INDEX(PosEffects_SEA,$A83,MATCH(EQ$6,$D$6:$BB$6,0)+2)</f>
        <v/>
      </c>
      <c r="ER83" s="243"/>
      <c r="ES83" s="194" t="str">
        <f t="shared" si="75"/>
        <v/>
      </c>
      <c r="ET83" s="194" t="str">
        <f t="shared" si="75"/>
        <v/>
      </c>
      <c r="EU83" s="194" t="str">
        <f t="shared" si="75"/>
        <v/>
      </c>
      <c r="EV83" s="194" t="str">
        <f t="shared" si="75"/>
        <v/>
      </c>
    </row>
    <row r="84" spans="1:152" x14ac:dyDescent="0.25">
      <c r="A84" s="242">
        <v>77</v>
      </c>
      <c r="B84" s="271" t="str" cm="1">
        <f t="array" ref="B84">IF(A84&gt;NOptions_SEA,"",4*(A84-1)+1)</f>
        <v/>
      </c>
      <c r="C84" s="249" t="str" cm="1">
        <f t="array" ref="C84">IF($B84="","",INDEX(Options_SEA,$B84))</f>
        <v/>
      </c>
      <c r="D84" s="196" t="str" cm="1">
        <f t="array" ref="D84">IF($B84="","",INDEX(SEAOptionScores_Trans,$B84+MATCH(D$7,Stages,0)-1,MATCH(D$6,SEACats,0))-100)</f>
        <v/>
      </c>
      <c r="E84" s="196" t="str" cm="1">
        <f t="array" ref="E84">IF($B84="","",INDEX(SEAOptionScores_Trans,$B84+MATCH(E$7,Stages,0)-1,MATCH(D$6,SEACats,0))-100)</f>
        <v/>
      </c>
      <c r="F84" s="197" t="str">
        <f t="shared" si="76"/>
        <v/>
      </c>
      <c r="G84" s="196" t="str" cm="1">
        <f t="array" ref="G84">IF($B84="","",INDEX(SEAOptionScores_Trans,$B84+MATCH(G$7,Stages,0)-1,MATCH(G$6,SEACats,0))-100)</f>
        <v/>
      </c>
      <c r="H84" s="196" t="str" cm="1">
        <f t="array" ref="H84">IF($B84="","",INDEX(SEAOptionScores_Trans,$B84+MATCH(H$7,Stages,0)-1,MATCH(G$6,SEACats,0))-100)</f>
        <v/>
      </c>
      <c r="I84" s="197" t="str">
        <f t="shared" si="77"/>
        <v/>
      </c>
      <c r="J84" s="196" t="str" cm="1">
        <f t="array" ref="J84">IF($B84="","",INDEX(SEAOptionScores_Trans,$B84+MATCH(J$7,Stages,0)-1,MATCH(J$6,SEACats,0))-100)</f>
        <v/>
      </c>
      <c r="K84" s="196" t="str" cm="1">
        <f t="array" ref="K84">IF($B84="","",INDEX(SEAOptionScores_Trans,$B84+MATCH(K$7,Stages,0)-1,MATCH(J$6,SEACats,0))-100)</f>
        <v/>
      </c>
      <c r="L84" s="197" t="str">
        <f t="shared" si="78"/>
        <v/>
      </c>
      <c r="M84" s="196" t="str" cm="1">
        <f t="array" ref="M84">IF($B84="","",INDEX(SEAOptionScores_Trans,$B84+MATCH(M$7,Stages,0)-1,MATCH(M$6,SEACats,0))-100)</f>
        <v/>
      </c>
      <c r="N84" s="196" t="str" cm="1">
        <f t="array" ref="N84">IF($B84="","",INDEX(SEAOptionScores_Trans,$B84+MATCH(N$7,Stages,0)-1,MATCH(M$6,SEACats,0))-100)</f>
        <v/>
      </c>
      <c r="O84" s="197" t="str">
        <f t="shared" si="79"/>
        <v/>
      </c>
      <c r="P84" s="196" t="str" cm="1">
        <f t="array" ref="P84">IF($B84="","",INDEX(SEAOptionScores_Trans,$B84+MATCH(P$7,Stages,0)-1,MATCH(P$6,SEACats,0))-100)</f>
        <v/>
      </c>
      <c r="Q84" s="196" t="str" cm="1">
        <f t="array" ref="Q84">IF($B84="","",INDEX(SEAOptionScores_Trans,$B84+MATCH(Q$7,Stages,0)-1,MATCH(P$6,SEACats,0))-100)</f>
        <v/>
      </c>
      <c r="R84" s="197" t="str">
        <f t="shared" si="80"/>
        <v/>
      </c>
      <c r="S84" s="196" t="str" cm="1">
        <f t="array" ref="S84">IF($B84="","",INDEX(SEAOptionScores_Trans,$B84+MATCH(S$7,Stages,0)-1,MATCH(S$6,SEACats,0))-100)</f>
        <v/>
      </c>
      <c r="T84" s="196" t="str" cm="1">
        <f t="array" ref="T84">IF($B84="","",INDEX(SEAOptionScores_Trans,$B84+MATCH(T$7,Stages,0)-1,MATCH(S$6,SEACats,0))-100)</f>
        <v/>
      </c>
      <c r="U84" s="197" t="str">
        <f t="shared" si="81"/>
        <v/>
      </c>
      <c r="V84" s="196" t="str" cm="1">
        <f t="array" ref="V84">IF($B84="","",INDEX(SEAOptionScores_Trans,$B84+MATCH(V$7,Stages,0)-1,MATCH(V$6,SEACats,0))-100)</f>
        <v/>
      </c>
      <c r="W84" s="196" t="str" cm="1">
        <f t="array" ref="W84">IF($B84="","",INDEX(SEAOptionScores_Trans,$B84+MATCH(W$7,Stages,0)-1,MATCH(V$6,SEACats,0))-100)</f>
        <v/>
      </c>
      <c r="X84" s="197" t="str">
        <f t="shared" si="82"/>
        <v/>
      </c>
      <c r="Y84" s="196" t="str" cm="1">
        <f t="array" ref="Y84">IF($B84="","",INDEX(SEAOptionScores_Trans,$B84+MATCH(Y$7,Stages,0)-1,MATCH(Y$6,SEACats,0))-100)</f>
        <v/>
      </c>
      <c r="Z84" s="196" t="str" cm="1">
        <f t="array" ref="Z84">IF($B84="","",INDEX(SEAOptionScores_Trans,$B84+MATCH(Z$7,Stages,0)-1,MATCH(Y$6,SEACats,0))-100)</f>
        <v/>
      </c>
      <c r="AA84" s="197" t="str">
        <f t="shared" si="83"/>
        <v/>
      </c>
      <c r="AB84" s="196" t="str" cm="1">
        <f t="array" ref="AB84">IF($B84="","",INDEX(SEAOptionScores_Trans,$B84+MATCH(AB$7,Stages,0)-1,MATCH(AB$6,SEACats,0))-100)</f>
        <v/>
      </c>
      <c r="AC84" s="196" t="str" cm="1">
        <f t="array" ref="AC84">IF($B84="","",INDEX(SEAOptionScores_Trans,$B84+MATCH(AC$7,Stages,0)-1,MATCH(AB$6,SEACats,0))-100)</f>
        <v/>
      </c>
      <c r="AD84" s="197" t="str">
        <f t="shared" si="84"/>
        <v/>
      </c>
      <c r="AE84" s="196" t="str" cm="1">
        <f t="array" ref="AE84">IF($B84="","",INDEX(SEAOptionScores_Trans,$B84+MATCH(AE$7,Stages,0)-1,MATCH(AE$6,SEACats,0))-100)</f>
        <v/>
      </c>
      <c r="AF84" s="196" t="str" cm="1">
        <f t="array" ref="AF84">IF($B84="","",INDEX(SEAOptionScores_Trans,$B84+MATCH(AF$7,Stages,0)-1,MATCH(AE$6,SEACats,0))-100)</f>
        <v/>
      </c>
      <c r="AG84" s="197" t="str">
        <f t="shared" si="85"/>
        <v/>
      </c>
      <c r="AH84" s="196" t="str" cm="1">
        <f t="array" ref="AH84">IF($B84="","",INDEX(SEAOptionScores_Trans,$B84+MATCH(AH$7,Stages,0)-1,MATCH(AH$6,SEACats,0))-100)</f>
        <v/>
      </c>
      <c r="AI84" s="196" t="str" cm="1">
        <f t="array" ref="AI84">IF($B84="","",INDEX(SEAOptionScores_Trans,$B84+MATCH(AI$7,Stages,0)-1,MATCH(AH$6,SEACats,0))-100)</f>
        <v/>
      </c>
      <c r="AJ84" s="197" t="str">
        <f t="shared" si="86"/>
        <v/>
      </c>
      <c r="AK84" s="196" t="str" cm="1">
        <f t="array" ref="AK84">IF($B84="","",INDEX(SEAOptionScores_Trans,$B84+MATCH(AK$7,Stages,0)-1,MATCH(AK$6,SEACats,0))-100)</f>
        <v/>
      </c>
      <c r="AL84" s="196" t="str" cm="1">
        <f t="array" ref="AL84">IF($B84="","",INDEX(SEAOptionScores_Trans,$B84+MATCH(AL$7,Stages,0)-1,MATCH(AK$6,SEACats,0))-100)</f>
        <v/>
      </c>
      <c r="AM84" s="197" t="str">
        <f t="shared" si="87"/>
        <v/>
      </c>
      <c r="AN84" s="196" t="str" cm="1">
        <f t="array" ref="AN84">IF($B84="","",INDEX(SEAOptionScores_Trans,$B84+MATCH(AN$7,Stages,0)-1,MATCH(AN$6,SEACats,0))-100)</f>
        <v/>
      </c>
      <c r="AO84" s="196" t="str" cm="1">
        <f t="array" ref="AO84">IF($B84="","",INDEX(SEAOptionScores_Trans,$B84+MATCH(AO$7,Stages,0)-1,MATCH(AN$6,SEACats,0))-100)</f>
        <v/>
      </c>
      <c r="AP84" s="197" t="str">
        <f t="shared" si="88"/>
        <v/>
      </c>
      <c r="AQ84" s="196" t="str" cm="1">
        <f t="array" ref="AQ84">IF($B84="","",INDEX(SEAOptionScores_Trans,$B84+MATCH(AQ$7,Stages,0)-1,MATCH(AQ$6,SEACats,0))-100)</f>
        <v/>
      </c>
      <c r="AR84" s="196" t="str" cm="1">
        <f t="array" ref="AR84">IF($B84="","",INDEX(SEAOptionScores_Trans,$B84+MATCH(AR$7,Stages,0)-1,MATCH(AQ$6,SEACats,0))-100)</f>
        <v/>
      </c>
      <c r="AS84" s="197" t="str">
        <f t="shared" si="89"/>
        <v/>
      </c>
      <c r="AT84" s="196" t="str" cm="1">
        <f t="array" ref="AT84">IF($B84="","",INDEX(SEAOptionScores_Trans,$B84+MATCH(AT$7,Stages,0)-1,MATCH(AT$6,SEACats,0))-100)</f>
        <v/>
      </c>
      <c r="AU84" s="196" t="str" cm="1">
        <f t="array" ref="AU84">IF($B84="","",INDEX(SEAOptionScores_Trans,$B84+MATCH(AU$7,Stages,0)-1,MATCH(AT$6,SEACats,0))-100)</f>
        <v/>
      </c>
      <c r="AV84" s="197" t="str">
        <f t="shared" si="90"/>
        <v/>
      </c>
      <c r="AW84" s="196" t="str" cm="1">
        <f t="array" ref="AW84">IF($B84="","",INDEX(SEAOptionScores_Trans,$B84+MATCH(AW$7,Stages,0)-1,MATCH(AW$6,SEACats,0))-100)</f>
        <v/>
      </c>
      <c r="AX84" s="196" t="str" cm="1">
        <f t="array" ref="AX84">IF($B84="","",INDEX(SEAOptionScores_Trans,$B84+MATCH(AX$7,Stages,0)-1,MATCH(AW$6,SEACats,0))-100)</f>
        <v/>
      </c>
      <c r="AY84" s="197" t="str">
        <f t="shared" si="91"/>
        <v/>
      </c>
      <c r="AZ84" s="196" t="str" cm="1">
        <f t="array" ref="AZ84">IF($B84="","",INDEX(SEAOptionScores_Trans,$B84+MATCH(AZ$7,Stages,0)-1,MATCH(AZ$6,SEACats,0))-100)</f>
        <v/>
      </c>
      <c r="BA84" s="196" t="str" cm="1">
        <f t="array" ref="BA84">IF($B84="","",INDEX(SEAOptionScores_Trans,$B84+MATCH(BA$7,Stages,0)-1,MATCH(AZ$6,SEACats,0))-100)</f>
        <v/>
      </c>
      <c r="BB84" s="197" t="str">
        <f t="shared" si="92"/>
        <v/>
      </c>
      <c r="BC84" s="243"/>
      <c r="BD84" s="250" t="str" cm="1">
        <f t="array" ref="BD84">INDEX(NegEffects_SEA,$A84,MATCH(BD$6,$D$6:$BB$6,0)+2)</f>
        <v/>
      </c>
      <c r="BE84" s="250" t="str" cm="1">
        <f t="array" ref="BE84">INDEX(NegEffects_SEA,$A84,MATCH(BE$6,$D$6:$BB$6,0)+2)</f>
        <v/>
      </c>
      <c r="BF84" s="250" t="str" cm="1">
        <f t="array" ref="BF84">INDEX(NegEffects_SEA,$A84,MATCH(BF$6,$D$6:$BB$6,0)+2)</f>
        <v/>
      </c>
      <c r="BG84" s="250" t="str" cm="1">
        <f t="array" ref="BG84">INDEX(NegEffects_SEA,$A84,MATCH(BG$6,$D$6:$BB$6,0)+2)</f>
        <v/>
      </c>
      <c r="BH84" s="250" t="str" cm="1">
        <f t="array" ref="BH84">INDEX(NegEffects_SEA,$A84,MATCH(BH$6,$D$6:$BB$6,0)+2)</f>
        <v/>
      </c>
      <c r="BI84" s="250" t="str" cm="1">
        <f t="array" ref="BI84">INDEX(NegEffects_SEA,$A84,MATCH(BI$6,$D$6:$BB$6,0)+2)</f>
        <v/>
      </c>
      <c r="BJ84" s="250" t="str" cm="1">
        <f t="array" ref="BJ84">INDEX(NegEffects_SEA,$A84,MATCH(BJ$6,$D$6:$BB$6,0)+2)</f>
        <v/>
      </c>
      <c r="BK84" s="250" t="str" cm="1">
        <f t="array" ref="BK84">INDEX(NegEffects_SEA,$A84,MATCH(BK$6,$D$6:$BB$6,0)+2)</f>
        <v/>
      </c>
      <c r="BL84" s="250" t="str" cm="1">
        <f t="array" ref="BL84">INDEX(NegEffects_SEA,$A84,MATCH(BL$6,$D$6:$BB$6,0)+2)</f>
        <v/>
      </c>
      <c r="BM84" s="250" t="str" cm="1">
        <f t="array" ref="BM84">INDEX(NegEffects_SEA,$A84,MATCH(BM$6,$D$6:$BB$6,0)+2)</f>
        <v/>
      </c>
      <c r="BN84" s="250" t="str" cm="1">
        <f t="array" ref="BN84">INDEX(NegEffects_SEA,$A84,MATCH(BN$6,$D$6:$BB$6,0)+2)</f>
        <v/>
      </c>
      <c r="BO84" s="250" t="str" cm="1">
        <f t="array" ref="BO84">INDEX(NegEffects_SEA,$A84,MATCH(BO$6,$D$6:$BB$6,0)+2)</f>
        <v/>
      </c>
      <c r="BP84" s="250" t="str" cm="1">
        <f t="array" ref="BP84">INDEX(NegEffects_SEA,$A84,MATCH(BP$6,$D$6:$BB$6,0)+2)</f>
        <v/>
      </c>
      <c r="BQ84" s="250" t="str" cm="1">
        <f t="array" ref="BQ84">INDEX(NegEffects_SEA,$A84,MATCH(BQ$6,$D$6:$BB$6,0)+2)</f>
        <v/>
      </c>
      <c r="BR84" s="250" t="str" cm="1">
        <f t="array" ref="BR84">INDEX(NegEffects_SEA,$A84,MATCH(BR$6,$D$6:$BB$6,0)+2)</f>
        <v/>
      </c>
      <c r="BS84" s="250" t="str" cm="1">
        <f t="array" ref="BS84">INDEX(NegEffects_SEA,$A84,MATCH(BS$6,$D$6:$BB$6,0)+2)</f>
        <v/>
      </c>
      <c r="BT84" s="250" t="str" cm="1">
        <f t="array" ref="BT84">INDEX(NegEffects_SEA,$A84,MATCH(BT$6,$D$6:$BB$6,0)+2)</f>
        <v/>
      </c>
      <c r="BU84" s="243"/>
      <c r="BV84" s="194" t="str">
        <f t="shared" si="74"/>
        <v/>
      </c>
      <c r="BW84" s="194" t="str">
        <f t="shared" si="74"/>
        <v/>
      </c>
      <c r="BX84" s="194" t="str">
        <f t="shared" si="74"/>
        <v/>
      </c>
      <c r="BY84" s="194" t="str">
        <f t="shared" si="74"/>
        <v/>
      </c>
      <c r="BZ84" s="243"/>
      <c r="CA84" s="196" t="str" cm="1">
        <f t="array" ref="CA84">IF($B84="","",INDEX(SEAOptionScores_Trans,$B84+MATCH(CA$7,Stages,0)-1,MATCH(CA$6,SEACats,0)))</f>
        <v/>
      </c>
      <c r="CB84" s="196" t="str" cm="1">
        <f t="array" ref="CB84">IF($B84="","",INDEX(SEAOptionScores_Trans,$B84+MATCH(CB$7,Stages,0)-1,MATCH(CA$6,SEACats,0)))</f>
        <v/>
      </c>
      <c r="CC84" s="197" t="str">
        <f t="shared" si="93"/>
        <v/>
      </c>
      <c r="CD84" s="196" t="str" cm="1">
        <f t="array" ref="CD84">IF($B84="","",INDEX(SEAOptionScores_Trans,$B84+MATCH(CD$7,Stages,0)-1,MATCH(CD$6,SEACats,0)))</f>
        <v/>
      </c>
      <c r="CE84" s="196" t="str" cm="1">
        <f t="array" ref="CE84">IF($B84="","",INDEX(SEAOptionScores_Trans,$B84+MATCH(CE$7,Stages,0)-1,MATCH(CD$6,SEACats,0)))</f>
        <v/>
      </c>
      <c r="CF84" s="197" t="str">
        <f t="shared" si="94"/>
        <v/>
      </c>
      <c r="CG84" s="196" t="str" cm="1">
        <f t="array" ref="CG84">IF($B84="","",INDEX(SEAOptionScores_Trans,$B84+MATCH(CG$7,Stages,0)-1,MATCH(CG$6,SEACats,0)))</f>
        <v/>
      </c>
      <c r="CH84" s="196" t="str" cm="1">
        <f t="array" ref="CH84">IF($B84="","",INDEX(SEAOptionScores_Trans,$B84+MATCH(CH$7,Stages,0)-1,MATCH(CG$6,SEACats,0)))</f>
        <v/>
      </c>
      <c r="CI84" s="197" t="str">
        <f t="shared" si="95"/>
        <v/>
      </c>
      <c r="CJ84" s="196" t="str" cm="1">
        <f t="array" ref="CJ84">IF($B84="","",INDEX(SEAOptionScores_Trans,$B84+MATCH(CJ$7,Stages,0)-1,MATCH(CJ$6,SEACats,0)))</f>
        <v/>
      </c>
      <c r="CK84" s="196" t="str" cm="1">
        <f t="array" ref="CK84">IF($B84="","",INDEX(SEAOptionScores_Trans,$B84+MATCH(CK$7,Stages,0)-1,MATCH(CJ$6,SEACats,0)))</f>
        <v/>
      </c>
      <c r="CL84" s="197" t="str">
        <f t="shared" si="96"/>
        <v/>
      </c>
      <c r="CM84" s="196" t="str" cm="1">
        <f t="array" ref="CM84">IF($B84="","",INDEX(SEAOptionScores_Trans,$B84+MATCH(CM$7,Stages,0)-1,MATCH(CM$6,SEACats,0)))</f>
        <v/>
      </c>
      <c r="CN84" s="196" t="str" cm="1">
        <f t="array" ref="CN84">IF($B84="","",INDEX(SEAOptionScores_Trans,$B84+MATCH(CN$7,Stages,0)-1,MATCH(CM$6,SEACats,0)))</f>
        <v/>
      </c>
      <c r="CO84" s="197" t="str">
        <f t="shared" si="97"/>
        <v/>
      </c>
      <c r="CP84" s="196" t="str" cm="1">
        <f t="array" ref="CP84">IF($B84="","",INDEX(SEAOptionScores_Trans,$B84+MATCH(CP$7,Stages,0)-1,MATCH(CP$6,SEACats,0)))</f>
        <v/>
      </c>
      <c r="CQ84" s="196" t="str" cm="1">
        <f t="array" ref="CQ84">IF($B84="","",INDEX(SEAOptionScores_Trans,$B84+MATCH(CQ$7,Stages,0)-1,MATCH(CP$6,SEACats,0)))</f>
        <v/>
      </c>
      <c r="CR84" s="197" t="str">
        <f t="shared" si="98"/>
        <v/>
      </c>
      <c r="CS84" s="196" t="str" cm="1">
        <f t="array" ref="CS84">IF($B84="","",INDEX(SEAOptionScores_Trans,$B84+MATCH(CS$7,Stages,0)-1,MATCH(CS$6,SEACats,0)))</f>
        <v/>
      </c>
      <c r="CT84" s="196" t="str" cm="1">
        <f t="array" ref="CT84">IF($B84="","",INDEX(SEAOptionScores_Trans,$B84+MATCH(CT$7,Stages,0)-1,MATCH(CS$6,SEACats,0)))</f>
        <v/>
      </c>
      <c r="CU84" s="197" t="str">
        <f t="shared" si="99"/>
        <v/>
      </c>
      <c r="CV84" s="196" t="str" cm="1">
        <f t="array" ref="CV84">IF($B84="","",INDEX(SEAOptionScores_Trans,$B84+MATCH(CV$7,Stages,0)-1,MATCH(CV$6,SEACats,0)))</f>
        <v/>
      </c>
      <c r="CW84" s="196" t="str" cm="1">
        <f t="array" ref="CW84">IF($B84="","",INDEX(SEAOptionScores_Trans,$B84+MATCH(CW$7,Stages,0)-1,MATCH(CV$6,SEACats,0)))</f>
        <v/>
      </c>
      <c r="CX84" s="197" t="str">
        <f t="shared" si="100"/>
        <v/>
      </c>
      <c r="CY84" s="196" t="str" cm="1">
        <f t="array" ref="CY84">IF($B84="","",INDEX(SEAOptionScores_Trans,$B84+MATCH(CY$7,Stages,0)-1,MATCH(CY$6,SEACats,0)))</f>
        <v/>
      </c>
      <c r="CZ84" s="196" t="str" cm="1">
        <f t="array" ref="CZ84">IF($B84="","",INDEX(SEAOptionScores_Trans,$B84+MATCH(CZ$7,Stages,0)-1,MATCH(CY$6,SEACats,0)))</f>
        <v/>
      </c>
      <c r="DA84" s="197" t="str">
        <f t="shared" si="101"/>
        <v/>
      </c>
      <c r="DB84" s="196" t="str" cm="1">
        <f t="array" ref="DB84">IF($B84="","",INDEX(SEAOptionScores_Trans,$B84+MATCH(DB$7,Stages,0)-1,MATCH(DB$6,SEACats,0)))</f>
        <v/>
      </c>
      <c r="DC84" s="196" t="str" cm="1">
        <f t="array" ref="DC84">IF($B84="","",INDEX(SEAOptionScores_Trans,$B84+MATCH(DC$7,Stages,0)-1,MATCH(DB$6,SEACats,0)))</f>
        <v/>
      </c>
      <c r="DD84" s="197" t="str">
        <f t="shared" si="102"/>
        <v/>
      </c>
      <c r="DE84" s="196" t="str" cm="1">
        <f t="array" ref="DE84">IF($B84="","",INDEX(SEAOptionScores_Trans,$B84+MATCH(DE$7,Stages,0)-1,MATCH(DE$6,SEACats,0)))</f>
        <v/>
      </c>
      <c r="DF84" s="196" t="str" cm="1">
        <f t="array" ref="DF84">IF($B84="","",INDEX(SEAOptionScores_Trans,$B84+MATCH(DF$7,Stages,0)-1,MATCH(DE$6,SEACats,0)))</f>
        <v/>
      </c>
      <c r="DG84" s="197" t="str">
        <f t="shared" si="103"/>
        <v/>
      </c>
      <c r="DH84" s="196" t="str" cm="1">
        <f t="array" ref="DH84">IF($B84="","",INDEX(SEAOptionScores_Trans,$B84+MATCH(DH$7,Stages,0)-1,MATCH(DH$6,SEACats,0)))</f>
        <v/>
      </c>
      <c r="DI84" s="196" t="str" cm="1">
        <f t="array" ref="DI84">IF($B84="","",INDEX(SEAOptionScores_Trans,$B84+MATCH(DI$7,Stages,0)-1,MATCH(DH$6,SEACats,0)))</f>
        <v/>
      </c>
      <c r="DJ84" s="197" t="str">
        <f t="shared" si="104"/>
        <v/>
      </c>
      <c r="DK84" s="196" t="str" cm="1">
        <f t="array" ref="DK84">IF($B84="","",INDEX(SEAOptionScores_Trans,$B84+MATCH(DK$7,Stages,0)-1,MATCH(DK$6,SEACats,0)))</f>
        <v/>
      </c>
      <c r="DL84" s="196" t="str" cm="1">
        <f t="array" ref="DL84">IF($B84="","",INDEX(SEAOptionScores_Trans,$B84+MATCH(DL$7,Stages,0)-1,MATCH(DK$6,SEACats,0)))</f>
        <v/>
      </c>
      <c r="DM84" s="197" t="str">
        <f t="shared" si="105"/>
        <v/>
      </c>
      <c r="DN84" s="196" t="str" cm="1">
        <f t="array" ref="DN84">IF($B84="","",INDEX(SEAOptionScores_Trans,$B84+MATCH(DN$7,Stages,0)-1,MATCH(DN$6,SEACats,0)))</f>
        <v/>
      </c>
      <c r="DO84" s="196" t="str" cm="1">
        <f t="array" ref="DO84">IF($B84="","",INDEX(SEAOptionScores_Trans,$B84+MATCH(DO$7,Stages,0)-1,MATCH(DN$6,SEACats,0)))</f>
        <v/>
      </c>
      <c r="DP84" s="197" t="str">
        <f t="shared" si="106"/>
        <v/>
      </c>
      <c r="DQ84" s="196" t="str" cm="1">
        <f t="array" ref="DQ84">IF($B84="","",INDEX(SEAOptionScores_Trans,$B84+MATCH(DQ$7,Stages,0)-1,MATCH(DQ$6,SEACats,0)))</f>
        <v/>
      </c>
      <c r="DR84" s="196" t="str" cm="1">
        <f t="array" ref="DR84">IF($B84="","",INDEX(SEAOptionScores_Trans,$B84+MATCH(DR$7,Stages,0)-1,MATCH(DQ$6,SEACats,0)))</f>
        <v/>
      </c>
      <c r="DS84" s="197" t="str">
        <f t="shared" si="107"/>
        <v/>
      </c>
      <c r="DT84" s="196" t="str" cm="1">
        <f t="array" ref="DT84">IF($B84="","",INDEX(SEAOptionScores_Trans,$B84+MATCH(DT$7,Stages,0)-1,MATCH(DT$6,SEACats,0)))</f>
        <v/>
      </c>
      <c r="DU84" s="196" t="str" cm="1">
        <f t="array" ref="DU84">IF($B84="","",INDEX(SEAOptionScores_Trans,$B84+MATCH(DU$7,Stages,0)-1,MATCH(DT$6,SEACats,0)))</f>
        <v/>
      </c>
      <c r="DV84" s="197" t="str">
        <f t="shared" si="108"/>
        <v/>
      </c>
      <c r="DW84" s="196" t="str" cm="1">
        <f t="array" ref="DW84">IF($B84="","",INDEX(SEAOptionScores_Trans,$B84+MATCH(DW$7,Stages,0)-1,MATCH(DW$6,SEACats,0)))</f>
        <v/>
      </c>
      <c r="DX84" s="196" t="str" cm="1">
        <f t="array" ref="DX84">IF($B84="","",INDEX(SEAOptionScores_Trans,$B84+MATCH(DX$7,Stages,0)-1,MATCH(DW$6,SEACats,0)))</f>
        <v/>
      </c>
      <c r="DY84" s="197" t="str">
        <f t="shared" si="109"/>
        <v/>
      </c>
      <c r="DZ84" s="243"/>
      <c r="EA84" s="250" t="str" cm="1">
        <f t="array" ref="EA84">INDEX(PosEffects_SEA,$A84,MATCH(EA$6,$D$6:$BB$6,0)+2)</f>
        <v/>
      </c>
      <c r="EB84" s="250" t="str" cm="1">
        <f t="array" ref="EB84">INDEX(PosEffects_SEA,$A84,MATCH(EB$6,$D$6:$BB$6,0)+2)</f>
        <v/>
      </c>
      <c r="EC84" s="250" t="str" cm="1">
        <f t="array" ref="EC84">INDEX(PosEffects_SEA,$A84,MATCH(EC$6,$D$6:$BB$6,0)+2)</f>
        <v/>
      </c>
      <c r="ED84" s="250" t="str" cm="1">
        <f t="array" ref="ED84">INDEX(PosEffects_SEA,$A84,MATCH(ED$6,$D$6:$BB$6,0)+2)</f>
        <v/>
      </c>
      <c r="EE84" s="250" t="str" cm="1">
        <f t="array" ref="EE84">INDEX(PosEffects_SEA,$A84,MATCH(EE$6,$D$6:$BB$6,0)+2)</f>
        <v/>
      </c>
      <c r="EF84" s="250" t="str" cm="1">
        <f t="array" ref="EF84">INDEX(PosEffects_SEA,$A84,MATCH(EF$6,$D$6:$BB$6,0)+2)</f>
        <v/>
      </c>
      <c r="EG84" s="250" t="str" cm="1">
        <f t="array" ref="EG84">INDEX(PosEffects_SEA,$A84,MATCH(EG$6,$D$6:$BB$6,0)+2)</f>
        <v/>
      </c>
      <c r="EH84" s="250" t="str" cm="1">
        <f t="array" ref="EH84">INDEX(PosEffects_SEA,$A84,MATCH(EH$6,$D$6:$BB$6,0)+2)</f>
        <v/>
      </c>
      <c r="EI84" s="250" t="str" cm="1">
        <f t="array" ref="EI84">INDEX(PosEffects_SEA,$A84,MATCH(EI$6,$D$6:$BB$6,0)+2)</f>
        <v/>
      </c>
      <c r="EJ84" s="250" t="str" cm="1">
        <f t="array" ref="EJ84">INDEX(PosEffects_SEA,$A84,MATCH(EJ$6,$D$6:$BB$6,0)+2)</f>
        <v/>
      </c>
      <c r="EK84" s="250" t="str" cm="1">
        <f t="array" ref="EK84">INDEX(PosEffects_SEA,$A84,MATCH(EK$6,$D$6:$BB$6,0)+2)</f>
        <v/>
      </c>
      <c r="EL84" s="250" t="str" cm="1">
        <f t="array" ref="EL84">INDEX(PosEffects_SEA,$A84,MATCH(EL$6,$D$6:$BB$6,0)+2)</f>
        <v/>
      </c>
      <c r="EM84" s="250" t="str" cm="1">
        <f t="array" ref="EM84">INDEX(PosEffects_SEA,$A84,MATCH(EM$6,$D$6:$BB$6,0)+2)</f>
        <v/>
      </c>
      <c r="EN84" s="250" t="str" cm="1">
        <f t="array" ref="EN84">INDEX(PosEffects_SEA,$A84,MATCH(EN$6,$D$6:$BB$6,0)+2)</f>
        <v/>
      </c>
      <c r="EO84" s="250" t="str" cm="1">
        <f t="array" ref="EO84">INDEX(PosEffects_SEA,$A84,MATCH(EO$6,$D$6:$BB$6,0)+2)</f>
        <v/>
      </c>
      <c r="EP84" s="250" t="str" cm="1">
        <f t="array" ref="EP84">INDEX(PosEffects_SEA,$A84,MATCH(EP$6,$D$6:$BB$6,0)+2)</f>
        <v/>
      </c>
      <c r="EQ84" s="250" t="str" cm="1">
        <f t="array" ref="EQ84">INDEX(PosEffects_SEA,$A84,MATCH(EQ$6,$D$6:$BB$6,0)+2)</f>
        <v/>
      </c>
      <c r="ER84" s="243"/>
      <c r="ES84" s="194" t="str">
        <f t="shared" si="75"/>
        <v/>
      </c>
      <c r="ET84" s="194" t="str">
        <f t="shared" si="75"/>
        <v/>
      </c>
      <c r="EU84" s="194" t="str">
        <f t="shared" si="75"/>
        <v/>
      </c>
      <c r="EV84" s="194" t="str">
        <f t="shared" si="75"/>
        <v/>
      </c>
    </row>
    <row r="85" spans="1:152" x14ac:dyDescent="0.25">
      <c r="A85" s="242">
        <v>78</v>
      </c>
      <c r="B85" s="271" t="str" cm="1">
        <f t="array" ref="B85">IF(A85&gt;NOptions_SEA,"",4*(A85-1)+1)</f>
        <v/>
      </c>
      <c r="C85" s="249" t="str" cm="1">
        <f t="array" ref="C85">IF($B85="","",INDEX(Options_SEA,$B85))</f>
        <v/>
      </c>
      <c r="D85" s="196" t="str" cm="1">
        <f t="array" ref="D85">IF($B85="","",INDEX(SEAOptionScores_Trans,$B85+MATCH(D$7,Stages,0)-1,MATCH(D$6,SEACats,0))-100)</f>
        <v/>
      </c>
      <c r="E85" s="196" t="str" cm="1">
        <f t="array" ref="E85">IF($B85="","",INDEX(SEAOptionScores_Trans,$B85+MATCH(E$7,Stages,0)-1,MATCH(D$6,SEACats,0))-100)</f>
        <v/>
      </c>
      <c r="F85" s="197" t="str">
        <f t="shared" si="76"/>
        <v/>
      </c>
      <c r="G85" s="196" t="str" cm="1">
        <f t="array" ref="G85">IF($B85="","",INDEX(SEAOptionScores_Trans,$B85+MATCH(G$7,Stages,0)-1,MATCH(G$6,SEACats,0))-100)</f>
        <v/>
      </c>
      <c r="H85" s="196" t="str" cm="1">
        <f t="array" ref="H85">IF($B85="","",INDEX(SEAOptionScores_Trans,$B85+MATCH(H$7,Stages,0)-1,MATCH(G$6,SEACats,0))-100)</f>
        <v/>
      </c>
      <c r="I85" s="197" t="str">
        <f t="shared" si="77"/>
        <v/>
      </c>
      <c r="J85" s="196" t="str" cm="1">
        <f t="array" ref="J85">IF($B85="","",INDEX(SEAOptionScores_Trans,$B85+MATCH(J$7,Stages,0)-1,MATCH(J$6,SEACats,0))-100)</f>
        <v/>
      </c>
      <c r="K85" s="196" t="str" cm="1">
        <f t="array" ref="K85">IF($B85="","",INDEX(SEAOptionScores_Trans,$B85+MATCH(K$7,Stages,0)-1,MATCH(J$6,SEACats,0))-100)</f>
        <v/>
      </c>
      <c r="L85" s="197" t="str">
        <f t="shared" si="78"/>
        <v/>
      </c>
      <c r="M85" s="196" t="str" cm="1">
        <f t="array" ref="M85">IF($B85="","",INDEX(SEAOptionScores_Trans,$B85+MATCH(M$7,Stages,0)-1,MATCH(M$6,SEACats,0))-100)</f>
        <v/>
      </c>
      <c r="N85" s="196" t="str" cm="1">
        <f t="array" ref="N85">IF($B85="","",INDEX(SEAOptionScores_Trans,$B85+MATCH(N$7,Stages,0)-1,MATCH(M$6,SEACats,0))-100)</f>
        <v/>
      </c>
      <c r="O85" s="197" t="str">
        <f t="shared" si="79"/>
        <v/>
      </c>
      <c r="P85" s="196" t="str" cm="1">
        <f t="array" ref="P85">IF($B85="","",INDEX(SEAOptionScores_Trans,$B85+MATCH(P$7,Stages,0)-1,MATCH(P$6,SEACats,0))-100)</f>
        <v/>
      </c>
      <c r="Q85" s="196" t="str" cm="1">
        <f t="array" ref="Q85">IF($B85="","",INDEX(SEAOptionScores_Trans,$B85+MATCH(Q$7,Stages,0)-1,MATCH(P$6,SEACats,0))-100)</f>
        <v/>
      </c>
      <c r="R85" s="197" t="str">
        <f t="shared" si="80"/>
        <v/>
      </c>
      <c r="S85" s="196" t="str" cm="1">
        <f t="array" ref="S85">IF($B85="","",INDEX(SEAOptionScores_Trans,$B85+MATCH(S$7,Stages,0)-1,MATCH(S$6,SEACats,0))-100)</f>
        <v/>
      </c>
      <c r="T85" s="196" t="str" cm="1">
        <f t="array" ref="T85">IF($B85="","",INDEX(SEAOptionScores_Trans,$B85+MATCH(T$7,Stages,0)-1,MATCH(S$6,SEACats,0))-100)</f>
        <v/>
      </c>
      <c r="U85" s="197" t="str">
        <f t="shared" si="81"/>
        <v/>
      </c>
      <c r="V85" s="196" t="str" cm="1">
        <f t="array" ref="V85">IF($B85="","",INDEX(SEAOptionScores_Trans,$B85+MATCH(V$7,Stages,0)-1,MATCH(V$6,SEACats,0))-100)</f>
        <v/>
      </c>
      <c r="W85" s="196" t="str" cm="1">
        <f t="array" ref="W85">IF($B85="","",INDEX(SEAOptionScores_Trans,$B85+MATCH(W$7,Stages,0)-1,MATCH(V$6,SEACats,0))-100)</f>
        <v/>
      </c>
      <c r="X85" s="197" t="str">
        <f t="shared" si="82"/>
        <v/>
      </c>
      <c r="Y85" s="196" t="str" cm="1">
        <f t="array" ref="Y85">IF($B85="","",INDEX(SEAOptionScores_Trans,$B85+MATCH(Y$7,Stages,0)-1,MATCH(Y$6,SEACats,0))-100)</f>
        <v/>
      </c>
      <c r="Z85" s="196" t="str" cm="1">
        <f t="array" ref="Z85">IF($B85="","",INDEX(SEAOptionScores_Trans,$B85+MATCH(Z$7,Stages,0)-1,MATCH(Y$6,SEACats,0))-100)</f>
        <v/>
      </c>
      <c r="AA85" s="197" t="str">
        <f t="shared" si="83"/>
        <v/>
      </c>
      <c r="AB85" s="196" t="str" cm="1">
        <f t="array" ref="AB85">IF($B85="","",INDEX(SEAOptionScores_Trans,$B85+MATCH(AB$7,Stages,0)-1,MATCH(AB$6,SEACats,0))-100)</f>
        <v/>
      </c>
      <c r="AC85" s="196" t="str" cm="1">
        <f t="array" ref="AC85">IF($B85="","",INDEX(SEAOptionScores_Trans,$B85+MATCH(AC$7,Stages,0)-1,MATCH(AB$6,SEACats,0))-100)</f>
        <v/>
      </c>
      <c r="AD85" s="197" t="str">
        <f t="shared" si="84"/>
        <v/>
      </c>
      <c r="AE85" s="196" t="str" cm="1">
        <f t="array" ref="AE85">IF($B85="","",INDEX(SEAOptionScores_Trans,$B85+MATCH(AE$7,Stages,0)-1,MATCH(AE$6,SEACats,0))-100)</f>
        <v/>
      </c>
      <c r="AF85" s="196" t="str" cm="1">
        <f t="array" ref="AF85">IF($B85="","",INDEX(SEAOptionScores_Trans,$B85+MATCH(AF$7,Stages,0)-1,MATCH(AE$6,SEACats,0))-100)</f>
        <v/>
      </c>
      <c r="AG85" s="197" t="str">
        <f t="shared" si="85"/>
        <v/>
      </c>
      <c r="AH85" s="196" t="str" cm="1">
        <f t="array" ref="AH85">IF($B85="","",INDEX(SEAOptionScores_Trans,$B85+MATCH(AH$7,Stages,0)-1,MATCH(AH$6,SEACats,0))-100)</f>
        <v/>
      </c>
      <c r="AI85" s="196" t="str" cm="1">
        <f t="array" ref="AI85">IF($B85="","",INDEX(SEAOptionScores_Trans,$B85+MATCH(AI$7,Stages,0)-1,MATCH(AH$6,SEACats,0))-100)</f>
        <v/>
      </c>
      <c r="AJ85" s="197" t="str">
        <f t="shared" si="86"/>
        <v/>
      </c>
      <c r="AK85" s="196" t="str" cm="1">
        <f t="array" ref="AK85">IF($B85="","",INDEX(SEAOptionScores_Trans,$B85+MATCH(AK$7,Stages,0)-1,MATCH(AK$6,SEACats,0))-100)</f>
        <v/>
      </c>
      <c r="AL85" s="196" t="str" cm="1">
        <f t="array" ref="AL85">IF($B85="","",INDEX(SEAOptionScores_Trans,$B85+MATCH(AL$7,Stages,0)-1,MATCH(AK$6,SEACats,0))-100)</f>
        <v/>
      </c>
      <c r="AM85" s="197" t="str">
        <f t="shared" si="87"/>
        <v/>
      </c>
      <c r="AN85" s="196" t="str" cm="1">
        <f t="array" ref="AN85">IF($B85="","",INDEX(SEAOptionScores_Trans,$B85+MATCH(AN$7,Stages,0)-1,MATCH(AN$6,SEACats,0))-100)</f>
        <v/>
      </c>
      <c r="AO85" s="196" t="str" cm="1">
        <f t="array" ref="AO85">IF($B85="","",INDEX(SEAOptionScores_Trans,$B85+MATCH(AO$7,Stages,0)-1,MATCH(AN$6,SEACats,0))-100)</f>
        <v/>
      </c>
      <c r="AP85" s="197" t="str">
        <f t="shared" si="88"/>
        <v/>
      </c>
      <c r="AQ85" s="196" t="str" cm="1">
        <f t="array" ref="AQ85">IF($B85="","",INDEX(SEAOptionScores_Trans,$B85+MATCH(AQ$7,Stages,0)-1,MATCH(AQ$6,SEACats,0))-100)</f>
        <v/>
      </c>
      <c r="AR85" s="196" t="str" cm="1">
        <f t="array" ref="AR85">IF($B85="","",INDEX(SEAOptionScores_Trans,$B85+MATCH(AR$7,Stages,0)-1,MATCH(AQ$6,SEACats,0))-100)</f>
        <v/>
      </c>
      <c r="AS85" s="197" t="str">
        <f t="shared" si="89"/>
        <v/>
      </c>
      <c r="AT85" s="196" t="str" cm="1">
        <f t="array" ref="AT85">IF($B85="","",INDEX(SEAOptionScores_Trans,$B85+MATCH(AT$7,Stages,0)-1,MATCH(AT$6,SEACats,0))-100)</f>
        <v/>
      </c>
      <c r="AU85" s="196" t="str" cm="1">
        <f t="array" ref="AU85">IF($B85="","",INDEX(SEAOptionScores_Trans,$B85+MATCH(AU$7,Stages,0)-1,MATCH(AT$6,SEACats,0))-100)</f>
        <v/>
      </c>
      <c r="AV85" s="197" t="str">
        <f t="shared" si="90"/>
        <v/>
      </c>
      <c r="AW85" s="196" t="str" cm="1">
        <f t="array" ref="AW85">IF($B85="","",INDEX(SEAOptionScores_Trans,$B85+MATCH(AW$7,Stages,0)-1,MATCH(AW$6,SEACats,0))-100)</f>
        <v/>
      </c>
      <c r="AX85" s="196" t="str" cm="1">
        <f t="array" ref="AX85">IF($B85="","",INDEX(SEAOptionScores_Trans,$B85+MATCH(AX$7,Stages,0)-1,MATCH(AW$6,SEACats,0))-100)</f>
        <v/>
      </c>
      <c r="AY85" s="197" t="str">
        <f t="shared" si="91"/>
        <v/>
      </c>
      <c r="AZ85" s="196" t="str" cm="1">
        <f t="array" ref="AZ85">IF($B85="","",INDEX(SEAOptionScores_Trans,$B85+MATCH(AZ$7,Stages,0)-1,MATCH(AZ$6,SEACats,0))-100)</f>
        <v/>
      </c>
      <c r="BA85" s="196" t="str" cm="1">
        <f t="array" ref="BA85">IF($B85="","",INDEX(SEAOptionScores_Trans,$B85+MATCH(BA$7,Stages,0)-1,MATCH(AZ$6,SEACats,0))-100)</f>
        <v/>
      </c>
      <c r="BB85" s="197" t="str">
        <f t="shared" si="92"/>
        <v/>
      </c>
      <c r="BC85" s="243"/>
      <c r="BD85" s="250" t="str" cm="1">
        <f t="array" ref="BD85">INDEX(NegEffects_SEA,$A85,MATCH(BD$6,$D$6:$BB$6,0)+2)</f>
        <v/>
      </c>
      <c r="BE85" s="250" t="str" cm="1">
        <f t="array" ref="BE85">INDEX(NegEffects_SEA,$A85,MATCH(BE$6,$D$6:$BB$6,0)+2)</f>
        <v/>
      </c>
      <c r="BF85" s="250" t="str" cm="1">
        <f t="array" ref="BF85">INDEX(NegEffects_SEA,$A85,MATCH(BF$6,$D$6:$BB$6,0)+2)</f>
        <v/>
      </c>
      <c r="BG85" s="250" t="str" cm="1">
        <f t="array" ref="BG85">INDEX(NegEffects_SEA,$A85,MATCH(BG$6,$D$6:$BB$6,0)+2)</f>
        <v/>
      </c>
      <c r="BH85" s="250" t="str" cm="1">
        <f t="array" ref="BH85">INDEX(NegEffects_SEA,$A85,MATCH(BH$6,$D$6:$BB$6,0)+2)</f>
        <v/>
      </c>
      <c r="BI85" s="250" t="str" cm="1">
        <f t="array" ref="BI85">INDEX(NegEffects_SEA,$A85,MATCH(BI$6,$D$6:$BB$6,0)+2)</f>
        <v/>
      </c>
      <c r="BJ85" s="250" t="str" cm="1">
        <f t="array" ref="BJ85">INDEX(NegEffects_SEA,$A85,MATCH(BJ$6,$D$6:$BB$6,0)+2)</f>
        <v/>
      </c>
      <c r="BK85" s="250" t="str" cm="1">
        <f t="array" ref="BK85">INDEX(NegEffects_SEA,$A85,MATCH(BK$6,$D$6:$BB$6,0)+2)</f>
        <v/>
      </c>
      <c r="BL85" s="250" t="str" cm="1">
        <f t="array" ref="BL85">INDEX(NegEffects_SEA,$A85,MATCH(BL$6,$D$6:$BB$6,0)+2)</f>
        <v/>
      </c>
      <c r="BM85" s="250" t="str" cm="1">
        <f t="array" ref="BM85">INDEX(NegEffects_SEA,$A85,MATCH(BM$6,$D$6:$BB$6,0)+2)</f>
        <v/>
      </c>
      <c r="BN85" s="250" t="str" cm="1">
        <f t="array" ref="BN85">INDEX(NegEffects_SEA,$A85,MATCH(BN$6,$D$6:$BB$6,0)+2)</f>
        <v/>
      </c>
      <c r="BO85" s="250" t="str" cm="1">
        <f t="array" ref="BO85">INDEX(NegEffects_SEA,$A85,MATCH(BO$6,$D$6:$BB$6,0)+2)</f>
        <v/>
      </c>
      <c r="BP85" s="250" t="str" cm="1">
        <f t="array" ref="BP85">INDEX(NegEffects_SEA,$A85,MATCH(BP$6,$D$6:$BB$6,0)+2)</f>
        <v/>
      </c>
      <c r="BQ85" s="250" t="str" cm="1">
        <f t="array" ref="BQ85">INDEX(NegEffects_SEA,$A85,MATCH(BQ$6,$D$6:$BB$6,0)+2)</f>
        <v/>
      </c>
      <c r="BR85" s="250" t="str" cm="1">
        <f t="array" ref="BR85">INDEX(NegEffects_SEA,$A85,MATCH(BR$6,$D$6:$BB$6,0)+2)</f>
        <v/>
      </c>
      <c r="BS85" s="250" t="str" cm="1">
        <f t="array" ref="BS85">INDEX(NegEffects_SEA,$A85,MATCH(BS$6,$D$6:$BB$6,0)+2)</f>
        <v/>
      </c>
      <c r="BT85" s="250" t="str" cm="1">
        <f t="array" ref="BT85">INDEX(NegEffects_SEA,$A85,MATCH(BT$6,$D$6:$BB$6,0)+2)</f>
        <v/>
      </c>
      <c r="BU85" s="243"/>
      <c r="BV85" s="194" t="str">
        <f t="shared" si="74"/>
        <v/>
      </c>
      <c r="BW85" s="194" t="str">
        <f t="shared" si="74"/>
        <v/>
      </c>
      <c r="BX85" s="194" t="str">
        <f t="shared" si="74"/>
        <v/>
      </c>
      <c r="BY85" s="194" t="str">
        <f t="shared" si="74"/>
        <v/>
      </c>
      <c r="BZ85" s="243"/>
      <c r="CA85" s="196" t="str" cm="1">
        <f t="array" ref="CA85">IF($B85="","",INDEX(SEAOptionScores_Trans,$B85+MATCH(CA$7,Stages,0)-1,MATCH(CA$6,SEACats,0)))</f>
        <v/>
      </c>
      <c r="CB85" s="196" t="str" cm="1">
        <f t="array" ref="CB85">IF($B85="","",INDEX(SEAOptionScores_Trans,$B85+MATCH(CB$7,Stages,0)-1,MATCH(CA$6,SEACats,0)))</f>
        <v/>
      </c>
      <c r="CC85" s="197" t="str">
        <f t="shared" si="93"/>
        <v/>
      </c>
      <c r="CD85" s="196" t="str" cm="1">
        <f t="array" ref="CD85">IF($B85="","",INDEX(SEAOptionScores_Trans,$B85+MATCH(CD$7,Stages,0)-1,MATCH(CD$6,SEACats,0)))</f>
        <v/>
      </c>
      <c r="CE85" s="196" t="str" cm="1">
        <f t="array" ref="CE85">IF($B85="","",INDEX(SEAOptionScores_Trans,$B85+MATCH(CE$7,Stages,0)-1,MATCH(CD$6,SEACats,0)))</f>
        <v/>
      </c>
      <c r="CF85" s="197" t="str">
        <f t="shared" si="94"/>
        <v/>
      </c>
      <c r="CG85" s="196" t="str" cm="1">
        <f t="array" ref="CG85">IF($B85="","",INDEX(SEAOptionScores_Trans,$B85+MATCH(CG$7,Stages,0)-1,MATCH(CG$6,SEACats,0)))</f>
        <v/>
      </c>
      <c r="CH85" s="196" t="str" cm="1">
        <f t="array" ref="CH85">IF($B85="","",INDEX(SEAOptionScores_Trans,$B85+MATCH(CH$7,Stages,0)-1,MATCH(CG$6,SEACats,0)))</f>
        <v/>
      </c>
      <c r="CI85" s="197" t="str">
        <f t="shared" si="95"/>
        <v/>
      </c>
      <c r="CJ85" s="196" t="str" cm="1">
        <f t="array" ref="CJ85">IF($B85="","",INDEX(SEAOptionScores_Trans,$B85+MATCH(CJ$7,Stages,0)-1,MATCH(CJ$6,SEACats,0)))</f>
        <v/>
      </c>
      <c r="CK85" s="196" t="str" cm="1">
        <f t="array" ref="CK85">IF($B85="","",INDEX(SEAOptionScores_Trans,$B85+MATCH(CK$7,Stages,0)-1,MATCH(CJ$6,SEACats,0)))</f>
        <v/>
      </c>
      <c r="CL85" s="197" t="str">
        <f t="shared" si="96"/>
        <v/>
      </c>
      <c r="CM85" s="196" t="str" cm="1">
        <f t="array" ref="CM85">IF($B85="","",INDEX(SEAOptionScores_Trans,$B85+MATCH(CM$7,Stages,0)-1,MATCH(CM$6,SEACats,0)))</f>
        <v/>
      </c>
      <c r="CN85" s="196" t="str" cm="1">
        <f t="array" ref="CN85">IF($B85="","",INDEX(SEAOptionScores_Trans,$B85+MATCH(CN$7,Stages,0)-1,MATCH(CM$6,SEACats,0)))</f>
        <v/>
      </c>
      <c r="CO85" s="197" t="str">
        <f t="shared" si="97"/>
        <v/>
      </c>
      <c r="CP85" s="196" t="str" cm="1">
        <f t="array" ref="CP85">IF($B85="","",INDEX(SEAOptionScores_Trans,$B85+MATCH(CP$7,Stages,0)-1,MATCH(CP$6,SEACats,0)))</f>
        <v/>
      </c>
      <c r="CQ85" s="196" t="str" cm="1">
        <f t="array" ref="CQ85">IF($B85="","",INDEX(SEAOptionScores_Trans,$B85+MATCH(CQ$7,Stages,0)-1,MATCH(CP$6,SEACats,0)))</f>
        <v/>
      </c>
      <c r="CR85" s="197" t="str">
        <f t="shared" si="98"/>
        <v/>
      </c>
      <c r="CS85" s="196" t="str" cm="1">
        <f t="array" ref="CS85">IF($B85="","",INDEX(SEAOptionScores_Trans,$B85+MATCH(CS$7,Stages,0)-1,MATCH(CS$6,SEACats,0)))</f>
        <v/>
      </c>
      <c r="CT85" s="196" t="str" cm="1">
        <f t="array" ref="CT85">IF($B85="","",INDEX(SEAOptionScores_Trans,$B85+MATCH(CT$7,Stages,0)-1,MATCH(CS$6,SEACats,0)))</f>
        <v/>
      </c>
      <c r="CU85" s="197" t="str">
        <f t="shared" si="99"/>
        <v/>
      </c>
      <c r="CV85" s="196" t="str" cm="1">
        <f t="array" ref="CV85">IF($B85="","",INDEX(SEAOptionScores_Trans,$B85+MATCH(CV$7,Stages,0)-1,MATCH(CV$6,SEACats,0)))</f>
        <v/>
      </c>
      <c r="CW85" s="196" t="str" cm="1">
        <f t="array" ref="CW85">IF($B85="","",INDEX(SEAOptionScores_Trans,$B85+MATCH(CW$7,Stages,0)-1,MATCH(CV$6,SEACats,0)))</f>
        <v/>
      </c>
      <c r="CX85" s="197" t="str">
        <f t="shared" si="100"/>
        <v/>
      </c>
      <c r="CY85" s="196" t="str" cm="1">
        <f t="array" ref="CY85">IF($B85="","",INDEX(SEAOptionScores_Trans,$B85+MATCH(CY$7,Stages,0)-1,MATCH(CY$6,SEACats,0)))</f>
        <v/>
      </c>
      <c r="CZ85" s="196" t="str" cm="1">
        <f t="array" ref="CZ85">IF($B85="","",INDEX(SEAOptionScores_Trans,$B85+MATCH(CZ$7,Stages,0)-1,MATCH(CY$6,SEACats,0)))</f>
        <v/>
      </c>
      <c r="DA85" s="197" t="str">
        <f t="shared" si="101"/>
        <v/>
      </c>
      <c r="DB85" s="196" t="str" cm="1">
        <f t="array" ref="DB85">IF($B85="","",INDEX(SEAOptionScores_Trans,$B85+MATCH(DB$7,Stages,0)-1,MATCH(DB$6,SEACats,0)))</f>
        <v/>
      </c>
      <c r="DC85" s="196" t="str" cm="1">
        <f t="array" ref="DC85">IF($B85="","",INDEX(SEAOptionScores_Trans,$B85+MATCH(DC$7,Stages,0)-1,MATCH(DB$6,SEACats,0)))</f>
        <v/>
      </c>
      <c r="DD85" s="197" t="str">
        <f t="shared" si="102"/>
        <v/>
      </c>
      <c r="DE85" s="196" t="str" cm="1">
        <f t="array" ref="DE85">IF($B85="","",INDEX(SEAOptionScores_Trans,$B85+MATCH(DE$7,Stages,0)-1,MATCH(DE$6,SEACats,0)))</f>
        <v/>
      </c>
      <c r="DF85" s="196" t="str" cm="1">
        <f t="array" ref="DF85">IF($B85="","",INDEX(SEAOptionScores_Trans,$B85+MATCH(DF$7,Stages,0)-1,MATCH(DE$6,SEACats,0)))</f>
        <v/>
      </c>
      <c r="DG85" s="197" t="str">
        <f t="shared" si="103"/>
        <v/>
      </c>
      <c r="DH85" s="196" t="str" cm="1">
        <f t="array" ref="DH85">IF($B85="","",INDEX(SEAOptionScores_Trans,$B85+MATCH(DH$7,Stages,0)-1,MATCH(DH$6,SEACats,0)))</f>
        <v/>
      </c>
      <c r="DI85" s="196" t="str" cm="1">
        <f t="array" ref="DI85">IF($B85="","",INDEX(SEAOptionScores_Trans,$B85+MATCH(DI$7,Stages,0)-1,MATCH(DH$6,SEACats,0)))</f>
        <v/>
      </c>
      <c r="DJ85" s="197" t="str">
        <f t="shared" si="104"/>
        <v/>
      </c>
      <c r="DK85" s="196" t="str" cm="1">
        <f t="array" ref="DK85">IF($B85="","",INDEX(SEAOptionScores_Trans,$B85+MATCH(DK$7,Stages,0)-1,MATCH(DK$6,SEACats,0)))</f>
        <v/>
      </c>
      <c r="DL85" s="196" t="str" cm="1">
        <f t="array" ref="DL85">IF($B85="","",INDEX(SEAOptionScores_Trans,$B85+MATCH(DL$7,Stages,0)-1,MATCH(DK$6,SEACats,0)))</f>
        <v/>
      </c>
      <c r="DM85" s="197" t="str">
        <f t="shared" si="105"/>
        <v/>
      </c>
      <c r="DN85" s="196" t="str" cm="1">
        <f t="array" ref="DN85">IF($B85="","",INDEX(SEAOptionScores_Trans,$B85+MATCH(DN$7,Stages,0)-1,MATCH(DN$6,SEACats,0)))</f>
        <v/>
      </c>
      <c r="DO85" s="196" t="str" cm="1">
        <f t="array" ref="DO85">IF($B85="","",INDEX(SEAOptionScores_Trans,$B85+MATCH(DO$7,Stages,0)-1,MATCH(DN$6,SEACats,0)))</f>
        <v/>
      </c>
      <c r="DP85" s="197" t="str">
        <f t="shared" si="106"/>
        <v/>
      </c>
      <c r="DQ85" s="196" t="str" cm="1">
        <f t="array" ref="DQ85">IF($B85="","",INDEX(SEAOptionScores_Trans,$B85+MATCH(DQ$7,Stages,0)-1,MATCH(DQ$6,SEACats,0)))</f>
        <v/>
      </c>
      <c r="DR85" s="196" t="str" cm="1">
        <f t="array" ref="DR85">IF($B85="","",INDEX(SEAOptionScores_Trans,$B85+MATCH(DR$7,Stages,0)-1,MATCH(DQ$6,SEACats,0)))</f>
        <v/>
      </c>
      <c r="DS85" s="197" t="str">
        <f t="shared" si="107"/>
        <v/>
      </c>
      <c r="DT85" s="196" t="str" cm="1">
        <f t="array" ref="DT85">IF($B85="","",INDEX(SEAOptionScores_Trans,$B85+MATCH(DT$7,Stages,0)-1,MATCH(DT$6,SEACats,0)))</f>
        <v/>
      </c>
      <c r="DU85" s="196" t="str" cm="1">
        <f t="array" ref="DU85">IF($B85="","",INDEX(SEAOptionScores_Trans,$B85+MATCH(DU$7,Stages,0)-1,MATCH(DT$6,SEACats,0)))</f>
        <v/>
      </c>
      <c r="DV85" s="197" t="str">
        <f t="shared" si="108"/>
        <v/>
      </c>
      <c r="DW85" s="196" t="str" cm="1">
        <f t="array" ref="DW85">IF($B85="","",INDEX(SEAOptionScores_Trans,$B85+MATCH(DW$7,Stages,0)-1,MATCH(DW$6,SEACats,0)))</f>
        <v/>
      </c>
      <c r="DX85" s="196" t="str" cm="1">
        <f t="array" ref="DX85">IF($B85="","",INDEX(SEAOptionScores_Trans,$B85+MATCH(DX$7,Stages,0)-1,MATCH(DW$6,SEACats,0)))</f>
        <v/>
      </c>
      <c r="DY85" s="197" t="str">
        <f t="shared" si="109"/>
        <v/>
      </c>
      <c r="DZ85" s="243"/>
      <c r="EA85" s="250" t="str" cm="1">
        <f t="array" ref="EA85">INDEX(PosEffects_SEA,$A85,MATCH(EA$6,$D$6:$BB$6,0)+2)</f>
        <v/>
      </c>
      <c r="EB85" s="250" t="str" cm="1">
        <f t="array" ref="EB85">INDEX(PosEffects_SEA,$A85,MATCH(EB$6,$D$6:$BB$6,0)+2)</f>
        <v/>
      </c>
      <c r="EC85" s="250" t="str" cm="1">
        <f t="array" ref="EC85">INDEX(PosEffects_SEA,$A85,MATCH(EC$6,$D$6:$BB$6,0)+2)</f>
        <v/>
      </c>
      <c r="ED85" s="250" t="str" cm="1">
        <f t="array" ref="ED85">INDEX(PosEffects_SEA,$A85,MATCH(ED$6,$D$6:$BB$6,0)+2)</f>
        <v/>
      </c>
      <c r="EE85" s="250" t="str" cm="1">
        <f t="array" ref="EE85">INDEX(PosEffects_SEA,$A85,MATCH(EE$6,$D$6:$BB$6,0)+2)</f>
        <v/>
      </c>
      <c r="EF85" s="250" t="str" cm="1">
        <f t="array" ref="EF85">INDEX(PosEffects_SEA,$A85,MATCH(EF$6,$D$6:$BB$6,0)+2)</f>
        <v/>
      </c>
      <c r="EG85" s="250" t="str" cm="1">
        <f t="array" ref="EG85">INDEX(PosEffects_SEA,$A85,MATCH(EG$6,$D$6:$BB$6,0)+2)</f>
        <v/>
      </c>
      <c r="EH85" s="250" t="str" cm="1">
        <f t="array" ref="EH85">INDEX(PosEffects_SEA,$A85,MATCH(EH$6,$D$6:$BB$6,0)+2)</f>
        <v/>
      </c>
      <c r="EI85" s="250" t="str" cm="1">
        <f t="array" ref="EI85">INDEX(PosEffects_SEA,$A85,MATCH(EI$6,$D$6:$BB$6,0)+2)</f>
        <v/>
      </c>
      <c r="EJ85" s="250" t="str" cm="1">
        <f t="array" ref="EJ85">INDEX(PosEffects_SEA,$A85,MATCH(EJ$6,$D$6:$BB$6,0)+2)</f>
        <v/>
      </c>
      <c r="EK85" s="250" t="str" cm="1">
        <f t="array" ref="EK85">INDEX(PosEffects_SEA,$A85,MATCH(EK$6,$D$6:$BB$6,0)+2)</f>
        <v/>
      </c>
      <c r="EL85" s="250" t="str" cm="1">
        <f t="array" ref="EL85">INDEX(PosEffects_SEA,$A85,MATCH(EL$6,$D$6:$BB$6,0)+2)</f>
        <v/>
      </c>
      <c r="EM85" s="250" t="str" cm="1">
        <f t="array" ref="EM85">INDEX(PosEffects_SEA,$A85,MATCH(EM$6,$D$6:$BB$6,0)+2)</f>
        <v/>
      </c>
      <c r="EN85" s="250" t="str" cm="1">
        <f t="array" ref="EN85">INDEX(PosEffects_SEA,$A85,MATCH(EN$6,$D$6:$BB$6,0)+2)</f>
        <v/>
      </c>
      <c r="EO85" s="250" t="str" cm="1">
        <f t="array" ref="EO85">INDEX(PosEffects_SEA,$A85,MATCH(EO$6,$D$6:$BB$6,0)+2)</f>
        <v/>
      </c>
      <c r="EP85" s="250" t="str" cm="1">
        <f t="array" ref="EP85">INDEX(PosEffects_SEA,$A85,MATCH(EP$6,$D$6:$BB$6,0)+2)</f>
        <v/>
      </c>
      <c r="EQ85" s="250" t="str" cm="1">
        <f t="array" ref="EQ85">INDEX(PosEffects_SEA,$A85,MATCH(EQ$6,$D$6:$BB$6,0)+2)</f>
        <v/>
      </c>
      <c r="ER85" s="243"/>
      <c r="ES85" s="194" t="str">
        <f t="shared" si="75"/>
        <v/>
      </c>
      <c r="ET85" s="194" t="str">
        <f t="shared" si="75"/>
        <v/>
      </c>
      <c r="EU85" s="194" t="str">
        <f t="shared" si="75"/>
        <v/>
      </c>
      <c r="EV85" s="194" t="str">
        <f t="shared" si="75"/>
        <v/>
      </c>
    </row>
    <row r="86" spans="1:152" x14ac:dyDescent="0.25">
      <c r="A86" s="242">
        <v>79</v>
      </c>
      <c r="B86" s="271" t="str" cm="1">
        <f t="array" ref="B86">IF(A86&gt;NOptions_SEA,"",4*(A86-1)+1)</f>
        <v/>
      </c>
      <c r="C86" s="249" t="str" cm="1">
        <f t="array" ref="C86">IF($B86="","",INDEX(Options_SEA,$B86))</f>
        <v/>
      </c>
      <c r="D86" s="196" t="str" cm="1">
        <f t="array" ref="D86">IF($B86="","",INDEX(SEAOptionScores_Trans,$B86+MATCH(D$7,Stages,0)-1,MATCH(D$6,SEACats,0))-100)</f>
        <v/>
      </c>
      <c r="E86" s="196" t="str" cm="1">
        <f t="array" ref="E86">IF($B86="","",INDEX(SEAOptionScores_Trans,$B86+MATCH(E$7,Stages,0)-1,MATCH(D$6,SEACats,0))-100)</f>
        <v/>
      </c>
      <c r="F86" s="197" t="str">
        <f t="shared" si="76"/>
        <v/>
      </c>
      <c r="G86" s="196" t="str" cm="1">
        <f t="array" ref="G86">IF($B86="","",INDEX(SEAOptionScores_Trans,$B86+MATCH(G$7,Stages,0)-1,MATCH(G$6,SEACats,0))-100)</f>
        <v/>
      </c>
      <c r="H86" s="196" t="str" cm="1">
        <f t="array" ref="H86">IF($B86="","",INDEX(SEAOptionScores_Trans,$B86+MATCH(H$7,Stages,0)-1,MATCH(G$6,SEACats,0))-100)</f>
        <v/>
      </c>
      <c r="I86" s="197" t="str">
        <f t="shared" si="77"/>
        <v/>
      </c>
      <c r="J86" s="196" t="str" cm="1">
        <f t="array" ref="J86">IF($B86="","",INDEX(SEAOptionScores_Trans,$B86+MATCH(J$7,Stages,0)-1,MATCH(J$6,SEACats,0))-100)</f>
        <v/>
      </c>
      <c r="K86" s="196" t="str" cm="1">
        <f t="array" ref="K86">IF($B86="","",INDEX(SEAOptionScores_Trans,$B86+MATCH(K$7,Stages,0)-1,MATCH(J$6,SEACats,0))-100)</f>
        <v/>
      </c>
      <c r="L86" s="197" t="str">
        <f t="shared" si="78"/>
        <v/>
      </c>
      <c r="M86" s="196" t="str" cm="1">
        <f t="array" ref="M86">IF($B86="","",INDEX(SEAOptionScores_Trans,$B86+MATCH(M$7,Stages,0)-1,MATCH(M$6,SEACats,0))-100)</f>
        <v/>
      </c>
      <c r="N86" s="196" t="str" cm="1">
        <f t="array" ref="N86">IF($B86="","",INDEX(SEAOptionScores_Trans,$B86+MATCH(N$7,Stages,0)-1,MATCH(M$6,SEACats,0))-100)</f>
        <v/>
      </c>
      <c r="O86" s="197" t="str">
        <f t="shared" si="79"/>
        <v/>
      </c>
      <c r="P86" s="196" t="str" cm="1">
        <f t="array" ref="P86">IF($B86="","",INDEX(SEAOptionScores_Trans,$B86+MATCH(P$7,Stages,0)-1,MATCH(P$6,SEACats,0))-100)</f>
        <v/>
      </c>
      <c r="Q86" s="196" t="str" cm="1">
        <f t="array" ref="Q86">IF($B86="","",INDEX(SEAOptionScores_Trans,$B86+MATCH(Q$7,Stages,0)-1,MATCH(P$6,SEACats,0))-100)</f>
        <v/>
      </c>
      <c r="R86" s="197" t="str">
        <f t="shared" si="80"/>
        <v/>
      </c>
      <c r="S86" s="196" t="str" cm="1">
        <f t="array" ref="S86">IF($B86="","",INDEX(SEAOptionScores_Trans,$B86+MATCH(S$7,Stages,0)-1,MATCH(S$6,SEACats,0))-100)</f>
        <v/>
      </c>
      <c r="T86" s="196" t="str" cm="1">
        <f t="array" ref="T86">IF($B86="","",INDEX(SEAOptionScores_Trans,$B86+MATCH(T$7,Stages,0)-1,MATCH(S$6,SEACats,0))-100)</f>
        <v/>
      </c>
      <c r="U86" s="197" t="str">
        <f t="shared" si="81"/>
        <v/>
      </c>
      <c r="V86" s="196" t="str" cm="1">
        <f t="array" ref="V86">IF($B86="","",INDEX(SEAOptionScores_Trans,$B86+MATCH(V$7,Stages,0)-1,MATCH(V$6,SEACats,0))-100)</f>
        <v/>
      </c>
      <c r="W86" s="196" t="str" cm="1">
        <f t="array" ref="W86">IF($B86="","",INDEX(SEAOptionScores_Trans,$B86+MATCH(W$7,Stages,0)-1,MATCH(V$6,SEACats,0))-100)</f>
        <v/>
      </c>
      <c r="X86" s="197" t="str">
        <f t="shared" si="82"/>
        <v/>
      </c>
      <c r="Y86" s="196" t="str" cm="1">
        <f t="array" ref="Y86">IF($B86="","",INDEX(SEAOptionScores_Trans,$B86+MATCH(Y$7,Stages,0)-1,MATCH(Y$6,SEACats,0))-100)</f>
        <v/>
      </c>
      <c r="Z86" s="196" t="str" cm="1">
        <f t="array" ref="Z86">IF($B86="","",INDEX(SEAOptionScores_Trans,$B86+MATCH(Z$7,Stages,0)-1,MATCH(Y$6,SEACats,0))-100)</f>
        <v/>
      </c>
      <c r="AA86" s="197" t="str">
        <f t="shared" si="83"/>
        <v/>
      </c>
      <c r="AB86" s="196" t="str" cm="1">
        <f t="array" ref="AB86">IF($B86="","",INDEX(SEAOptionScores_Trans,$B86+MATCH(AB$7,Stages,0)-1,MATCH(AB$6,SEACats,0))-100)</f>
        <v/>
      </c>
      <c r="AC86" s="196" t="str" cm="1">
        <f t="array" ref="AC86">IF($B86="","",INDEX(SEAOptionScores_Trans,$B86+MATCH(AC$7,Stages,0)-1,MATCH(AB$6,SEACats,0))-100)</f>
        <v/>
      </c>
      <c r="AD86" s="197" t="str">
        <f t="shared" si="84"/>
        <v/>
      </c>
      <c r="AE86" s="196" t="str" cm="1">
        <f t="array" ref="AE86">IF($B86="","",INDEX(SEAOptionScores_Trans,$B86+MATCH(AE$7,Stages,0)-1,MATCH(AE$6,SEACats,0))-100)</f>
        <v/>
      </c>
      <c r="AF86" s="196" t="str" cm="1">
        <f t="array" ref="AF86">IF($B86="","",INDEX(SEAOptionScores_Trans,$B86+MATCH(AF$7,Stages,0)-1,MATCH(AE$6,SEACats,0))-100)</f>
        <v/>
      </c>
      <c r="AG86" s="197" t="str">
        <f t="shared" si="85"/>
        <v/>
      </c>
      <c r="AH86" s="196" t="str" cm="1">
        <f t="array" ref="AH86">IF($B86="","",INDEX(SEAOptionScores_Trans,$B86+MATCH(AH$7,Stages,0)-1,MATCH(AH$6,SEACats,0))-100)</f>
        <v/>
      </c>
      <c r="AI86" s="196" t="str" cm="1">
        <f t="array" ref="AI86">IF($B86="","",INDEX(SEAOptionScores_Trans,$B86+MATCH(AI$7,Stages,0)-1,MATCH(AH$6,SEACats,0))-100)</f>
        <v/>
      </c>
      <c r="AJ86" s="197" t="str">
        <f t="shared" si="86"/>
        <v/>
      </c>
      <c r="AK86" s="196" t="str" cm="1">
        <f t="array" ref="AK86">IF($B86="","",INDEX(SEAOptionScores_Trans,$B86+MATCH(AK$7,Stages,0)-1,MATCH(AK$6,SEACats,0))-100)</f>
        <v/>
      </c>
      <c r="AL86" s="196" t="str" cm="1">
        <f t="array" ref="AL86">IF($B86="","",INDEX(SEAOptionScores_Trans,$B86+MATCH(AL$7,Stages,0)-1,MATCH(AK$6,SEACats,0))-100)</f>
        <v/>
      </c>
      <c r="AM86" s="197" t="str">
        <f t="shared" si="87"/>
        <v/>
      </c>
      <c r="AN86" s="196" t="str" cm="1">
        <f t="array" ref="AN86">IF($B86="","",INDEX(SEAOptionScores_Trans,$B86+MATCH(AN$7,Stages,0)-1,MATCH(AN$6,SEACats,0))-100)</f>
        <v/>
      </c>
      <c r="AO86" s="196" t="str" cm="1">
        <f t="array" ref="AO86">IF($B86="","",INDEX(SEAOptionScores_Trans,$B86+MATCH(AO$7,Stages,0)-1,MATCH(AN$6,SEACats,0))-100)</f>
        <v/>
      </c>
      <c r="AP86" s="197" t="str">
        <f t="shared" si="88"/>
        <v/>
      </c>
      <c r="AQ86" s="196" t="str" cm="1">
        <f t="array" ref="AQ86">IF($B86="","",INDEX(SEAOptionScores_Trans,$B86+MATCH(AQ$7,Stages,0)-1,MATCH(AQ$6,SEACats,0))-100)</f>
        <v/>
      </c>
      <c r="AR86" s="196" t="str" cm="1">
        <f t="array" ref="AR86">IF($B86="","",INDEX(SEAOptionScores_Trans,$B86+MATCH(AR$7,Stages,0)-1,MATCH(AQ$6,SEACats,0))-100)</f>
        <v/>
      </c>
      <c r="AS86" s="197" t="str">
        <f t="shared" si="89"/>
        <v/>
      </c>
      <c r="AT86" s="196" t="str" cm="1">
        <f t="array" ref="AT86">IF($B86="","",INDEX(SEAOptionScores_Trans,$B86+MATCH(AT$7,Stages,0)-1,MATCH(AT$6,SEACats,0))-100)</f>
        <v/>
      </c>
      <c r="AU86" s="196" t="str" cm="1">
        <f t="array" ref="AU86">IF($B86="","",INDEX(SEAOptionScores_Trans,$B86+MATCH(AU$7,Stages,0)-1,MATCH(AT$6,SEACats,0))-100)</f>
        <v/>
      </c>
      <c r="AV86" s="197" t="str">
        <f t="shared" si="90"/>
        <v/>
      </c>
      <c r="AW86" s="196" t="str" cm="1">
        <f t="array" ref="AW86">IF($B86="","",INDEX(SEAOptionScores_Trans,$B86+MATCH(AW$7,Stages,0)-1,MATCH(AW$6,SEACats,0))-100)</f>
        <v/>
      </c>
      <c r="AX86" s="196" t="str" cm="1">
        <f t="array" ref="AX86">IF($B86="","",INDEX(SEAOptionScores_Trans,$B86+MATCH(AX$7,Stages,0)-1,MATCH(AW$6,SEACats,0))-100)</f>
        <v/>
      </c>
      <c r="AY86" s="197" t="str">
        <f t="shared" si="91"/>
        <v/>
      </c>
      <c r="AZ86" s="196" t="str" cm="1">
        <f t="array" ref="AZ86">IF($B86="","",INDEX(SEAOptionScores_Trans,$B86+MATCH(AZ$7,Stages,0)-1,MATCH(AZ$6,SEACats,0))-100)</f>
        <v/>
      </c>
      <c r="BA86" s="196" t="str" cm="1">
        <f t="array" ref="BA86">IF($B86="","",INDEX(SEAOptionScores_Trans,$B86+MATCH(BA$7,Stages,0)-1,MATCH(AZ$6,SEACats,0))-100)</f>
        <v/>
      </c>
      <c r="BB86" s="197" t="str">
        <f t="shared" si="92"/>
        <v/>
      </c>
      <c r="BC86" s="243"/>
      <c r="BD86" s="250" t="str" cm="1">
        <f t="array" ref="BD86">INDEX(NegEffects_SEA,$A86,MATCH(BD$6,$D$6:$BB$6,0)+2)</f>
        <v/>
      </c>
      <c r="BE86" s="250" t="str" cm="1">
        <f t="array" ref="BE86">INDEX(NegEffects_SEA,$A86,MATCH(BE$6,$D$6:$BB$6,0)+2)</f>
        <v/>
      </c>
      <c r="BF86" s="250" t="str" cm="1">
        <f t="array" ref="BF86">INDEX(NegEffects_SEA,$A86,MATCH(BF$6,$D$6:$BB$6,0)+2)</f>
        <v/>
      </c>
      <c r="BG86" s="250" t="str" cm="1">
        <f t="array" ref="BG86">INDEX(NegEffects_SEA,$A86,MATCH(BG$6,$D$6:$BB$6,0)+2)</f>
        <v/>
      </c>
      <c r="BH86" s="250" t="str" cm="1">
        <f t="array" ref="BH86">INDEX(NegEffects_SEA,$A86,MATCH(BH$6,$D$6:$BB$6,0)+2)</f>
        <v/>
      </c>
      <c r="BI86" s="250" t="str" cm="1">
        <f t="array" ref="BI86">INDEX(NegEffects_SEA,$A86,MATCH(BI$6,$D$6:$BB$6,0)+2)</f>
        <v/>
      </c>
      <c r="BJ86" s="250" t="str" cm="1">
        <f t="array" ref="BJ86">INDEX(NegEffects_SEA,$A86,MATCH(BJ$6,$D$6:$BB$6,0)+2)</f>
        <v/>
      </c>
      <c r="BK86" s="250" t="str" cm="1">
        <f t="array" ref="BK86">INDEX(NegEffects_SEA,$A86,MATCH(BK$6,$D$6:$BB$6,0)+2)</f>
        <v/>
      </c>
      <c r="BL86" s="250" t="str" cm="1">
        <f t="array" ref="BL86">INDEX(NegEffects_SEA,$A86,MATCH(BL$6,$D$6:$BB$6,0)+2)</f>
        <v/>
      </c>
      <c r="BM86" s="250" t="str" cm="1">
        <f t="array" ref="BM86">INDEX(NegEffects_SEA,$A86,MATCH(BM$6,$D$6:$BB$6,0)+2)</f>
        <v/>
      </c>
      <c r="BN86" s="250" t="str" cm="1">
        <f t="array" ref="BN86">INDEX(NegEffects_SEA,$A86,MATCH(BN$6,$D$6:$BB$6,0)+2)</f>
        <v/>
      </c>
      <c r="BO86" s="250" t="str" cm="1">
        <f t="array" ref="BO86">INDEX(NegEffects_SEA,$A86,MATCH(BO$6,$D$6:$BB$6,0)+2)</f>
        <v/>
      </c>
      <c r="BP86" s="250" t="str" cm="1">
        <f t="array" ref="BP86">INDEX(NegEffects_SEA,$A86,MATCH(BP$6,$D$6:$BB$6,0)+2)</f>
        <v/>
      </c>
      <c r="BQ86" s="250" t="str" cm="1">
        <f t="array" ref="BQ86">INDEX(NegEffects_SEA,$A86,MATCH(BQ$6,$D$6:$BB$6,0)+2)</f>
        <v/>
      </c>
      <c r="BR86" s="250" t="str" cm="1">
        <f t="array" ref="BR86">INDEX(NegEffects_SEA,$A86,MATCH(BR$6,$D$6:$BB$6,0)+2)</f>
        <v/>
      </c>
      <c r="BS86" s="250" t="str" cm="1">
        <f t="array" ref="BS86">INDEX(NegEffects_SEA,$A86,MATCH(BS$6,$D$6:$BB$6,0)+2)</f>
        <v/>
      </c>
      <c r="BT86" s="250" t="str" cm="1">
        <f t="array" ref="BT86">INDEX(NegEffects_SEA,$A86,MATCH(BT$6,$D$6:$BB$6,0)+2)</f>
        <v/>
      </c>
      <c r="BU86" s="243"/>
      <c r="BV86" s="194" t="str">
        <f t="shared" si="74"/>
        <v/>
      </c>
      <c r="BW86" s="194" t="str">
        <f t="shared" si="74"/>
        <v/>
      </c>
      <c r="BX86" s="194" t="str">
        <f t="shared" si="74"/>
        <v/>
      </c>
      <c r="BY86" s="194" t="str">
        <f t="shared" si="74"/>
        <v/>
      </c>
      <c r="BZ86" s="243"/>
      <c r="CA86" s="196" t="str" cm="1">
        <f t="array" ref="CA86">IF($B86="","",INDEX(SEAOptionScores_Trans,$B86+MATCH(CA$7,Stages,0)-1,MATCH(CA$6,SEACats,0)))</f>
        <v/>
      </c>
      <c r="CB86" s="196" t="str" cm="1">
        <f t="array" ref="CB86">IF($B86="","",INDEX(SEAOptionScores_Trans,$B86+MATCH(CB$7,Stages,0)-1,MATCH(CA$6,SEACats,0)))</f>
        <v/>
      </c>
      <c r="CC86" s="197" t="str">
        <f t="shared" si="93"/>
        <v/>
      </c>
      <c r="CD86" s="196" t="str" cm="1">
        <f t="array" ref="CD86">IF($B86="","",INDEX(SEAOptionScores_Trans,$B86+MATCH(CD$7,Stages,0)-1,MATCH(CD$6,SEACats,0)))</f>
        <v/>
      </c>
      <c r="CE86" s="196" t="str" cm="1">
        <f t="array" ref="CE86">IF($B86="","",INDEX(SEAOptionScores_Trans,$B86+MATCH(CE$7,Stages,0)-1,MATCH(CD$6,SEACats,0)))</f>
        <v/>
      </c>
      <c r="CF86" s="197" t="str">
        <f t="shared" si="94"/>
        <v/>
      </c>
      <c r="CG86" s="196" t="str" cm="1">
        <f t="array" ref="CG86">IF($B86="","",INDEX(SEAOptionScores_Trans,$B86+MATCH(CG$7,Stages,0)-1,MATCH(CG$6,SEACats,0)))</f>
        <v/>
      </c>
      <c r="CH86" s="196" t="str" cm="1">
        <f t="array" ref="CH86">IF($B86="","",INDEX(SEAOptionScores_Trans,$B86+MATCH(CH$7,Stages,0)-1,MATCH(CG$6,SEACats,0)))</f>
        <v/>
      </c>
      <c r="CI86" s="197" t="str">
        <f t="shared" si="95"/>
        <v/>
      </c>
      <c r="CJ86" s="196" t="str" cm="1">
        <f t="array" ref="CJ86">IF($B86="","",INDEX(SEAOptionScores_Trans,$B86+MATCH(CJ$7,Stages,0)-1,MATCH(CJ$6,SEACats,0)))</f>
        <v/>
      </c>
      <c r="CK86" s="196" t="str" cm="1">
        <f t="array" ref="CK86">IF($B86="","",INDEX(SEAOptionScores_Trans,$B86+MATCH(CK$7,Stages,0)-1,MATCH(CJ$6,SEACats,0)))</f>
        <v/>
      </c>
      <c r="CL86" s="197" t="str">
        <f t="shared" si="96"/>
        <v/>
      </c>
      <c r="CM86" s="196" t="str" cm="1">
        <f t="array" ref="CM86">IF($B86="","",INDEX(SEAOptionScores_Trans,$B86+MATCH(CM$7,Stages,0)-1,MATCH(CM$6,SEACats,0)))</f>
        <v/>
      </c>
      <c r="CN86" s="196" t="str" cm="1">
        <f t="array" ref="CN86">IF($B86="","",INDEX(SEAOptionScores_Trans,$B86+MATCH(CN$7,Stages,0)-1,MATCH(CM$6,SEACats,0)))</f>
        <v/>
      </c>
      <c r="CO86" s="197" t="str">
        <f t="shared" si="97"/>
        <v/>
      </c>
      <c r="CP86" s="196" t="str" cm="1">
        <f t="array" ref="CP86">IF($B86="","",INDEX(SEAOptionScores_Trans,$B86+MATCH(CP$7,Stages,0)-1,MATCH(CP$6,SEACats,0)))</f>
        <v/>
      </c>
      <c r="CQ86" s="196" t="str" cm="1">
        <f t="array" ref="CQ86">IF($B86="","",INDEX(SEAOptionScores_Trans,$B86+MATCH(CQ$7,Stages,0)-1,MATCH(CP$6,SEACats,0)))</f>
        <v/>
      </c>
      <c r="CR86" s="197" t="str">
        <f t="shared" si="98"/>
        <v/>
      </c>
      <c r="CS86" s="196" t="str" cm="1">
        <f t="array" ref="CS86">IF($B86="","",INDEX(SEAOptionScores_Trans,$B86+MATCH(CS$7,Stages,0)-1,MATCH(CS$6,SEACats,0)))</f>
        <v/>
      </c>
      <c r="CT86" s="196" t="str" cm="1">
        <f t="array" ref="CT86">IF($B86="","",INDEX(SEAOptionScores_Trans,$B86+MATCH(CT$7,Stages,0)-1,MATCH(CS$6,SEACats,0)))</f>
        <v/>
      </c>
      <c r="CU86" s="197" t="str">
        <f t="shared" si="99"/>
        <v/>
      </c>
      <c r="CV86" s="196" t="str" cm="1">
        <f t="array" ref="CV86">IF($B86="","",INDEX(SEAOptionScores_Trans,$B86+MATCH(CV$7,Stages,0)-1,MATCH(CV$6,SEACats,0)))</f>
        <v/>
      </c>
      <c r="CW86" s="196" t="str" cm="1">
        <f t="array" ref="CW86">IF($B86="","",INDEX(SEAOptionScores_Trans,$B86+MATCH(CW$7,Stages,0)-1,MATCH(CV$6,SEACats,0)))</f>
        <v/>
      </c>
      <c r="CX86" s="197" t="str">
        <f t="shared" si="100"/>
        <v/>
      </c>
      <c r="CY86" s="196" t="str" cm="1">
        <f t="array" ref="CY86">IF($B86="","",INDEX(SEAOptionScores_Trans,$B86+MATCH(CY$7,Stages,0)-1,MATCH(CY$6,SEACats,0)))</f>
        <v/>
      </c>
      <c r="CZ86" s="196" t="str" cm="1">
        <f t="array" ref="CZ86">IF($B86="","",INDEX(SEAOptionScores_Trans,$B86+MATCH(CZ$7,Stages,0)-1,MATCH(CY$6,SEACats,0)))</f>
        <v/>
      </c>
      <c r="DA86" s="197" t="str">
        <f t="shared" si="101"/>
        <v/>
      </c>
      <c r="DB86" s="196" t="str" cm="1">
        <f t="array" ref="DB86">IF($B86="","",INDEX(SEAOptionScores_Trans,$B86+MATCH(DB$7,Stages,0)-1,MATCH(DB$6,SEACats,0)))</f>
        <v/>
      </c>
      <c r="DC86" s="196" t="str" cm="1">
        <f t="array" ref="DC86">IF($B86="","",INDEX(SEAOptionScores_Trans,$B86+MATCH(DC$7,Stages,0)-1,MATCH(DB$6,SEACats,0)))</f>
        <v/>
      </c>
      <c r="DD86" s="197" t="str">
        <f t="shared" si="102"/>
        <v/>
      </c>
      <c r="DE86" s="196" t="str" cm="1">
        <f t="array" ref="DE86">IF($B86="","",INDEX(SEAOptionScores_Trans,$B86+MATCH(DE$7,Stages,0)-1,MATCH(DE$6,SEACats,0)))</f>
        <v/>
      </c>
      <c r="DF86" s="196" t="str" cm="1">
        <f t="array" ref="DF86">IF($B86="","",INDEX(SEAOptionScores_Trans,$B86+MATCH(DF$7,Stages,0)-1,MATCH(DE$6,SEACats,0)))</f>
        <v/>
      </c>
      <c r="DG86" s="197" t="str">
        <f t="shared" si="103"/>
        <v/>
      </c>
      <c r="DH86" s="196" t="str" cm="1">
        <f t="array" ref="DH86">IF($B86="","",INDEX(SEAOptionScores_Trans,$B86+MATCH(DH$7,Stages,0)-1,MATCH(DH$6,SEACats,0)))</f>
        <v/>
      </c>
      <c r="DI86" s="196" t="str" cm="1">
        <f t="array" ref="DI86">IF($B86="","",INDEX(SEAOptionScores_Trans,$B86+MATCH(DI$7,Stages,0)-1,MATCH(DH$6,SEACats,0)))</f>
        <v/>
      </c>
      <c r="DJ86" s="197" t="str">
        <f t="shared" si="104"/>
        <v/>
      </c>
      <c r="DK86" s="196" t="str" cm="1">
        <f t="array" ref="DK86">IF($B86="","",INDEX(SEAOptionScores_Trans,$B86+MATCH(DK$7,Stages,0)-1,MATCH(DK$6,SEACats,0)))</f>
        <v/>
      </c>
      <c r="DL86" s="196" t="str" cm="1">
        <f t="array" ref="DL86">IF($B86="","",INDEX(SEAOptionScores_Trans,$B86+MATCH(DL$7,Stages,0)-1,MATCH(DK$6,SEACats,0)))</f>
        <v/>
      </c>
      <c r="DM86" s="197" t="str">
        <f t="shared" si="105"/>
        <v/>
      </c>
      <c r="DN86" s="196" t="str" cm="1">
        <f t="array" ref="DN86">IF($B86="","",INDEX(SEAOptionScores_Trans,$B86+MATCH(DN$7,Stages,0)-1,MATCH(DN$6,SEACats,0)))</f>
        <v/>
      </c>
      <c r="DO86" s="196" t="str" cm="1">
        <f t="array" ref="DO86">IF($B86="","",INDEX(SEAOptionScores_Trans,$B86+MATCH(DO$7,Stages,0)-1,MATCH(DN$6,SEACats,0)))</f>
        <v/>
      </c>
      <c r="DP86" s="197" t="str">
        <f t="shared" si="106"/>
        <v/>
      </c>
      <c r="DQ86" s="196" t="str" cm="1">
        <f t="array" ref="DQ86">IF($B86="","",INDEX(SEAOptionScores_Trans,$B86+MATCH(DQ$7,Stages,0)-1,MATCH(DQ$6,SEACats,0)))</f>
        <v/>
      </c>
      <c r="DR86" s="196" t="str" cm="1">
        <f t="array" ref="DR86">IF($B86="","",INDEX(SEAOptionScores_Trans,$B86+MATCH(DR$7,Stages,0)-1,MATCH(DQ$6,SEACats,0)))</f>
        <v/>
      </c>
      <c r="DS86" s="197" t="str">
        <f t="shared" si="107"/>
        <v/>
      </c>
      <c r="DT86" s="196" t="str" cm="1">
        <f t="array" ref="DT86">IF($B86="","",INDEX(SEAOptionScores_Trans,$B86+MATCH(DT$7,Stages,0)-1,MATCH(DT$6,SEACats,0)))</f>
        <v/>
      </c>
      <c r="DU86" s="196" t="str" cm="1">
        <f t="array" ref="DU86">IF($B86="","",INDEX(SEAOptionScores_Trans,$B86+MATCH(DU$7,Stages,0)-1,MATCH(DT$6,SEACats,0)))</f>
        <v/>
      </c>
      <c r="DV86" s="197" t="str">
        <f t="shared" si="108"/>
        <v/>
      </c>
      <c r="DW86" s="196" t="str" cm="1">
        <f t="array" ref="DW86">IF($B86="","",INDEX(SEAOptionScores_Trans,$B86+MATCH(DW$7,Stages,0)-1,MATCH(DW$6,SEACats,0)))</f>
        <v/>
      </c>
      <c r="DX86" s="196" t="str" cm="1">
        <f t="array" ref="DX86">IF($B86="","",INDEX(SEAOptionScores_Trans,$B86+MATCH(DX$7,Stages,0)-1,MATCH(DW$6,SEACats,0)))</f>
        <v/>
      </c>
      <c r="DY86" s="197" t="str">
        <f t="shared" si="109"/>
        <v/>
      </c>
      <c r="DZ86" s="243"/>
      <c r="EA86" s="250" t="str" cm="1">
        <f t="array" ref="EA86">INDEX(PosEffects_SEA,$A86,MATCH(EA$6,$D$6:$BB$6,0)+2)</f>
        <v/>
      </c>
      <c r="EB86" s="250" t="str" cm="1">
        <f t="array" ref="EB86">INDEX(PosEffects_SEA,$A86,MATCH(EB$6,$D$6:$BB$6,0)+2)</f>
        <v/>
      </c>
      <c r="EC86" s="250" t="str" cm="1">
        <f t="array" ref="EC86">INDEX(PosEffects_SEA,$A86,MATCH(EC$6,$D$6:$BB$6,0)+2)</f>
        <v/>
      </c>
      <c r="ED86" s="250" t="str" cm="1">
        <f t="array" ref="ED86">INDEX(PosEffects_SEA,$A86,MATCH(ED$6,$D$6:$BB$6,0)+2)</f>
        <v/>
      </c>
      <c r="EE86" s="250" t="str" cm="1">
        <f t="array" ref="EE86">INDEX(PosEffects_SEA,$A86,MATCH(EE$6,$D$6:$BB$6,0)+2)</f>
        <v/>
      </c>
      <c r="EF86" s="250" t="str" cm="1">
        <f t="array" ref="EF86">INDEX(PosEffects_SEA,$A86,MATCH(EF$6,$D$6:$BB$6,0)+2)</f>
        <v/>
      </c>
      <c r="EG86" s="250" t="str" cm="1">
        <f t="array" ref="EG86">INDEX(PosEffects_SEA,$A86,MATCH(EG$6,$D$6:$BB$6,0)+2)</f>
        <v/>
      </c>
      <c r="EH86" s="250" t="str" cm="1">
        <f t="array" ref="EH86">INDEX(PosEffects_SEA,$A86,MATCH(EH$6,$D$6:$BB$6,0)+2)</f>
        <v/>
      </c>
      <c r="EI86" s="250" t="str" cm="1">
        <f t="array" ref="EI86">INDEX(PosEffects_SEA,$A86,MATCH(EI$6,$D$6:$BB$6,0)+2)</f>
        <v/>
      </c>
      <c r="EJ86" s="250" t="str" cm="1">
        <f t="array" ref="EJ86">INDEX(PosEffects_SEA,$A86,MATCH(EJ$6,$D$6:$BB$6,0)+2)</f>
        <v/>
      </c>
      <c r="EK86" s="250" t="str" cm="1">
        <f t="array" ref="EK86">INDEX(PosEffects_SEA,$A86,MATCH(EK$6,$D$6:$BB$6,0)+2)</f>
        <v/>
      </c>
      <c r="EL86" s="250" t="str" cm="1">
        <f t="array" ref="EL86">INDEX(PosEffects_SEA,$A86,MATCH(EL$6,$D$6:$BB$6,0)+2)</f>
        <v/>
      </c>
      <c r="EM86" s="250" t="str" cm="1">
        <f t="array" ref="EM86">INDEX(PosEffects_SEA,$A86,MATCH(EM$6,$D$6:$BB$6,0)+2)</f>
        <v/>
      </c>
      <c r="EN86" s="250" t="str" cm="1">
        <f t="array" ref="EN86">INDEX(PosEffects_SEA,$A86,MATCH(EN$6,$D$6:$BB$6,0)+2)</f>
        <v/>
      </c>
      <c r="EO86" s="250" t="str" cm="1">
        <f t="array" ref="EO86">INDEX(PosEffects_SEA,$A86,MATCH(EO$6,$D$6:$BB$6,0)+2)</f>
        <v/>
      </c>
      <c r="EP86" s="250" t="str" cm="1">
        <f t="array" ref="EP86">INDEX(PosEffects_SEA,$A86,MATCH(EP$6,$D$6:$BB$6,0)+2)</f>
        <v/>
      </c>
      <c r="EQ86" s="250" t="str" cm="1">
        <f t="array" ref="EQ86">INDEX(PosEffects_SEA,$A86,MATCH(EQ$6,$D$6:$BB$6,0)+2)</f>
        <v/>
      </c>
      <c r="ER86" s="243"/>
      <c r="ES86" s="194" t="str">
        <f t="shared" si="75"/>
        <v/>
      </c>
      <c r="ET86" s="194" t="str">
        <f t="shared" si="75"/>
        <v/>
      </c>
      <c r="EU86" s="194" t="str">
        <f t="shared" si="75"/>
        <v/>
      </c>
      <c r="EV86" s="194" t="str">
        <f t="shared" si="75"/>
        <v/>
      </c>
    </row>
    <row r="87" spans="1:152" x14ac:dyDescent="0.25">
      <c r="A87" s="242">
        <v>80</v>
      </c>
      <c r="B87" s="271" t="str" cm="1">
        <f t="array" ref="B87">IF(A87&gt;NOptions_SEA,"",4*(A87-1)+1)</f>
        <v/>
      </c>
      <c r="C87" s="249" t="str" cm="1">
        <f t="array" ref="C87">IF($B87="","",INDEX(Options_SEA,$B87))</f>
        <v/>
      </c>
      <c r="D87" s="196" t="str" cm="1">
        <f t="array" ref="D87">IF($B87="","",INDEX(SEAOptionScores_Trans,$B87+MATCH(D$7,Stages,0)-1,MATCH(D$6,SEACats,0))-100)</f>
        <v/>
      </c>
      <c r="E87" s="196" t="str" cm="1">
        <f t="array" ref="E87">IF($B87="","",INDEX(SEAOptionScores_Trans,$B87+MATCH(E$7,Stages,0)-1,MATCH(D$6,SEACats,0))-100)</f>
        <v/>
      </c>
      <c r="F87" s="197" t="str">
        <f t="shared" si="76"/>
        <v/>
      </c>
      <c r="G87" s="196" t="str" cm="1">
        <f t="array" ref="G87">IF($B87="","",INDEX(SEAOptionScores_Trans,$B87+MATCH(G$7,Stages,0)-1,MATCH(G$6,SEACats,0))-100)</f>
        <v/>
      </c>
      <c r="H87" s="196" t="str" cm="1">
        <f t="array" ref="H87">IF($B87="","",INDEX(SEAOptionScores_Trans,$B87+MATCH(H$7,Stages,0)-1,MATCH(G$6,SEACats,0))-100)</f>
        <v/>
      </c>
      <c r="I87" s="197" t="str">
        <f t="shared" si="77"/>
        <v/>
      </c>
      <c r="J87" s="196" t="str" cm="1">
        <f t="array" ref="J87">IF($B87="","",INDEX(SEAOptionScores_Trans,$B87+MATCH(J$7,Stages,0)-1,MATCH(J$6,SEACats,0))-100)</f>
        <v/>
      </c>
      <c r="K87" s="196" t="str" cm="1">
        <f t="array" ref="K87">IF($B87="","",INDEX(SEAOptionScores_Trans,$B87+MATCH(K$7,Stages,0)-1,MATCH(J$6,SEACats,0))-100)</f>
        <v/>
      </c>
      <c r="L87" s="197" t="str">
        <f t="shared" si="78"/>
        <v/>
      </c>
      <c r="M87" s="196" t="str" cm="1">
        <f t="array" ref="M87">IF($B87="","",INDEX(SEAOptionScores_Trans,$B87+MATCH(M$7,Stages,0)-1,MATCH(M$6,SEACats,0))-100)</f>
        <v/>
      </c>
      <c r="N87" s="196" t="str" cm="1">
        <f t="array" ref="N87">IF($B87="","",INDEX(SEAOptionScores_Trans,$B87+MATCH(N$7,Stages,0)-1,MATCH(M$6,SEACats,0))-100)</f>
        <v/>
      </c>
      <c r="O87" s="197" t="str">
        <f t="shared" si="79"/>
        <v/>
      </c>
      <c r="P87" s="196" t="str" cm="1">
        <f t="array" ref="P87">IF($B87="","",INDEX(SEAOptionScores_Trans,$B87+MATCH(P$7,Stages,0)-1,MATCH(P$6,SEACats,0))-100)</f>
        <v/>
      </c>
      <c r="Q87" s="196" t="str" cm="1">
        <f t="array" ref="Q87">IF($B87="","",INDEX(SEAOptionScores_Trans,$B87+MATCH(Q$7,Stages,0)-1,MATCH(P$6,SEACats,0))-100)</f>
        <v/>
      </c>
      <c r="R87" s="197" t="str">
        <f t="shared" si="80"/>
        <v/>
      </c>
      <c r="S87" s="196" t="str" cm="1">
        <f t="array" ref="S87">IF($B87="","",INDEX(SEAOptionScores_Trans,$B87+MATCH(S$7,Stages,0)-1,MATCH(S$6,SEACats,0))-100)</f>
        <v/>
      </c>
      <c r="T87" s="196" t="str" cm="1">
        <f t="array" ref="T87">IF($B87="","",INDEX(SEAOptionScores_Trans,$B87+MATCH(T$7,Stages,0)-1,MATCH(S$6,SEACats,0))-100)</f>
        <v/>
      </c>
      <c r="U87" s="197" t="str">
        <f t="shared" si="81"/>
        <v/>
      </c>
      <c r="V87" s="196" t="str" cm="1">
        <f t="array" ref="V87">IF($B87="","",INDEX(SEAOptionScores_Trans,$B87+MATCH(V$7,Stages,0)-1,MATCH(V$6,SEACats,0))-100)</f>
        <v/>
      </c>
      <c r="W87" s="196" t="str" cm="1">
        <f t="array" ref="W87">IF($B87="","",INDEX(SEAOptionScores_Trans,$B87+MATCH(W$7,Stages,0)-1,MATCH(V$6,SEACats,0))-100)</f>
        <v/>
      </c>
      <c r="X87" s="197" t="str">
        <f t="shared" si="82"/>
        <v/>
      </c>
      <c r="Y87" s="196" t="str" cm="1">
        <f t="array" ref="Y87">IF($B87="","",INDEX(SEAOptionScores_Trans,$B87+MATCH(Y$7,Stages,0)-1,MATCH(Y$6,SEACats,0))-100)</f>
        <v/>
      </c>
      <c r="Z87" s="196" t="str" cm="1">
        <f t="array" ref="Z87">IF($B87="","",INDEX(SEAOptionScores_Trans,$B87+MATCH(Z$7,Stages,0)-1,MATCH(Y$6,SEACats,0))-100)</f>
        <v/>
      </c>
      <c r="AA87" s="197" t="str">
        <f t="shared" si="83"/>
        <v/>
      </c>
      <c r="AB87" s="196" t="str" cm="1">
        <f t="array" ref="AB87">IF($B87="","",INDEX(SEAOptionScores_Trans,$B87+MATCH(AB$7,Stages,0)-1,MATCH(AB$6,SEACats,0))-100)</f>
        <v/>
      </c>
      <c r="AC87" s="196" t="str" cm="1">
        <f t="array" ref="AC87">IF($B87="","",INDEX(SEAOptionScores_Trans,$B87+MATCH(AC$7,Stages,0)-1,MATCH(AB$6,SEACats,0))-100)</f>
        <v/>
      </c>
      <c r="AD87" s="197" t="str">
        <f t="shared" si="84"/>
        <v/>
      </c>
      <c r="AE87" s="196" t="str" cm="1">
        <f t="array" ref="AE87">IF($B87="","",INDEX(SEAOptionScores_Trans,$B87+MATCH(AE$7,Stages,0)-1,MATCH(AE$6,SEACats,0))-100)</f>
        <v/>
      </c>
      <c r="AF87" s="196" t="str" cm="1">
        <f t="array" ref="AF87">IF($B87="","",INDEX(SEAOptionScores_Trans,$B87+MATCH(AF$7,Stages,0)-1,MATCH(AE$6,SEACats,0))-100)</f>
        <v/>
      </c>
      <c r="AG87" s="197" t="str">
        <f t="shared" si="85"/>
        <v/>
      </c>
      <c r="AH87" s="196" t="str" cm="1">
        <f t="array" ref="AH87">IF($B87="","",INDEX(SEAOptionScores_Trans,$B87+MATCH(AH$7,Stages,0)-1,MATCH(AH$6,SEACats,0))-100)</f>
        <v/>
      </c>
      <c r="AI87" s="196" t="str" cm="1">
        <f t="array" ref="AI87">IF($B87="","",INDEX(SEAOptionScores_Trans,$B87+MATCH(AI$7,Stages,0)-1,MATCH(AH$6,SEACats,0))-100)</f>
        <v/>
      </c>
      <c r="AJ87" s="197" t="str">
        <f t="shared" si="86"/>
        <v/>
      </c>
      <c r="AK87" s="196" t="str" cm="1">
        <f t="array" ref="AK87">IF($B87="","",INDEX(SEAOptionScores_Trans,$B87+MATCH(AK$7,Stages,0)-1,MATCH(AK$6,SEACats,0))-100)</f>
        <v/>
      </c>
      <c r="AL87" s="196" t="str" cm="1">
        <f t="array" ref="AL87">IF($B87="","",INDEX(SEAOptionScores_Trans,$B87+MATCH(AL$7,Stages,0)-1,MATCH(AK$6,SEACats,0))-100)</f>
        <v/>
      </c>
      <c r="AM87" s="197" t="str">
        <f t="shared" si="87"/>
        <v/>
      </c>
      <c r="AN87" s="196" t="str" cm="1">
        <f t="array" ref="AN87">IF($B87="","",INDEX(SEAOptionScores_Trans,$B87+MATCH(AN$7,Stages,0)-1,MATCH(AN$6,SEACats,0))-100)</f>
        <v/>
      </c>
      <c r="AO87" s="196" t="str" cm="1">
        <f t="array" ref="AO87">IF($B87="","",INDEX(SEAOptionScores_Trans,$B87+MATCH(AO$7,Stages,0)-1,MATCH(AN$6,SEACats,0))-100)</f>
        <v/>
      </c>
      <c r="AP87" s="197" t="str">
        <f t="shared" si="88"/>
        <v/>
      </c>
      <c r="AQ87" s="196" t="str" cm="1">
        <f t="array" ref="AQ87">IF($B87="","",INDEX(SEAOptionScores_Trans,$B87+MATCH(AQ$7,Stages,0)-1,MATCH(AQ$6,SEACats,0))-100)</f>
        <v/>
      </c>
      <c r="AR87" s="196" t="str" cm="1">
        <f t="array" ref="AR87">IF($B87="","",INDEX(SEAOptionScores_Trans,$B87+MATCH(AR$7,Stages,0)-1,MATCH(AQ$6,SEACats,0))-100)</f>
        <v/>
      </c>
      <c r="AS87" s="197" t="str">
        <f t="shared" si="89"/>
        <v/>
      </c>
      <c r="AT87" s="196" t="str" cm="1">
        <f t="array" ref="AT87">IF($B87="","",INDEX(SEAOptionScores_Trans,$B87+MATCH(AT$7,Stages,0)-1,MATCH(AT$6,SEACats,0))-100)</f>
        <v/>
      </c>
      <c r="AU87" s="196" t="str" cm="1">
        <f t="array" ref="AU87">IF($B87="","",INDEX(SEAOptionScores_Trans,$B87+MATCH(AU$7,Stages,0)-1,MATCH(AT$6,SEACats,0))-100)</f>
        <v/>
      </c>
      <c r="AV87" s="197" t="str">
        <f t="shared" si="90"/>
        <v/>
      </c>
      <c r="AW87" s="196" t="str" cm="1">
        <f t="array" ref="AW87">IF($B87="","",INDEX(SEAOptionScores_Trans,$B87+MATCH(AW$7,Stages,0)-1,MATCH(AW$6,SEACats,0))-100)</f>
        <v/>
      </c>
      <c r="AX87" s="196" t="str" cm="1">
        <f t="array" ref="AX87">IF($B87="","",INDEX(SEAOptionScores_Trans,$B87+MATCH(AX$7,Stages,0)-1,MATCH(AW$6,SEACats,0))-100)</f>
        <v/>
      </c>
      <c r="AY87" s="197" t="str">
        <f t="shared" si="91"/>
        <v/>
      </c>
      <c r="AZ87" s="196" t="str" cm="1">
        <f t="array" ref="AZ87">IF($B87="","",INDEX(SEAOptionScores_Trans,$B87+MATCH(AZ$7,Stages,0)-1,MATCH(AZ$6,SEACats,0))-100)</f>
        <v/>
      </c>
      <c r="BA87" s="196" t="str" cm="1">
        <f t="array" ref="BA87">IF($B87="","",INDEX(SEAOptionScores_Trans,$B87+MATCH(BA$7,Stages,0)-1,MATCH(AZ$6,SEACats,0))-100)</f>
        <v/>
      </c>
      <c r="BB87" s="197" t="str">
        <f t="shared" si="92"/>
        <v/>
      </c>
      <c r="BC87" s="243"/>
      <c r="BD87" s="250" t="str" cm="1">
        <f t="array" ref="BD87">INDEX(NegEffects_SEA,$A87,MATCH(BD$6,$D$6:$BB$6,0)+2)</f>
        <v/>
      </c>
      <c r="BE87" s="250" t="str" cm="1">
        <f t="array" ref="BE87">INDEX(NegEffects_SEA,$A87,MATCH(BE$6,$D$6:$BB$6,0)+2)</f>
        <v/>
      </c>
      <c r="BF87" s="250" t="str" cm="1">
        <f t="array" ref="BF87">INDEX(NegEffects_SEA,$A87,MATCH(BF$6,$D$6:$BB$6,0)+2)</f>
        <v/>
      </c>
      <c r="BG87" s="250" t="str" cm="1">
        <f t="array" ref="BG87">INDEX(NegEffects_SEA,$A87,MATCH(BG$6,$D$6:$BB$6,0)+2)</f>
        <v/>
      </c>
      <c r="BH87" s="250" t="str" cm="1">
        <f t="array" ref="BH87">INDEX(NegEffects_SEA,$A87,MATCH(BH$6,$D$6:$BB$6,0)+2)</f>
        <v/>
      </c>
      <c r="BI87" s="250" t="str" cm="1">
        <f t="array" ref="BI87">INDEX(NegEffects_SEA,$A87,MATCH(BI$6,$D$6:$BB$6,0)+2)</f>
        <v/>
      </c>
      <c r="BJ87" s="250" t="str" cm="1">
        <f t="array" ref="BJ87">INDEX(NegEffects_SEA,$A87,MATCH(BJ$6,$D$6:$BB$6,0)+2)</f>
        <v/>
      </c>
      <c r="BK87" s="250" t="str" cm="1">
        <f t="array" ref="BK87">INDEX(NegEffects_SEA,$A87,MATCH(BK$6,$D$6:$BB$6,0)+2)</f>
        <v/>
      </c>
      <c r="BL87" s="250" t="str" cm="1">
        <f t="array" ref="BL87">INDEX(NegEffects_SEA,$A87,MATCH(BL$6,$D$6:$BB$6,0)+2)</f>
        <v/>
      </c>
      <c r="BM87" s="250" t="str" cm="1">
        <f t="array" ref="BM87">INDEX(NegEffects_SEA,$A87,MATCH(BM$6,$D$6:$BB$6,0)+2)</f>
        <v/>
      </c>
      <c r="BN87" s="250" t="str" cm="1">
        <f t="array" ref="BN87">INDEX(NegEffects_SEA,$A87,MATCH(BN$6,$D$6:$BB$6,0)+2)</f>
        <v/>
      </c>
      <c r="BO87" s="250" t="str" cm="1">
        <f t="array" ref="BO87">INDEX(NegEffects_SEA,$A87,MATCH(BO$6,$D$6:$BB$6,0)+2)</f>
        <v/>
      </c>
      <c r="BP87" s="250" t="str" cm="1">
        <f t="array" ref="BP87">INDEX(NegEffects_SEA,$A87,MATCH(BP$6,$D$6:$BB$6,0)+2)</f>
        <v/>
      </c>
      <c r="BQ87" s="250" t="str" cm="1">
        <f t="array" ref="BQ87">INDEX(NegEffects_SEA,$A87,MATCH(BQ$6,$D$6:$BB$6,0)+2)</f>
        <v/>
      </c>
      <c r="BR87" s="250" t="str" cm="1">
        <f t="array" ref="BR87">INDEX(NegEffects_SEA,$A87,MATCH(BR$6,$D$6:$BB$6,0)+2)</f>
        <v/>
      </c>
      <c r="BS87" s="250" t="str" cm="1">
        <f t="array" ref="BS87">INDEX(NegEffects_SEA,$A87,MATCH(BS$6,$D$6:$BB$6,0)+2)</f>
        <v/>
      </c>
      <c r="BT87" s="250" t="str" cm="1">
        <f t="array" ref="BT87">INDEX(NegEffects_SEA,$A87,MATCH(BT$6,$D$6:$BB$6,0)+2)</f>
        <v/>
      </c>
      <c r="BU87" s="243"/>
      <c r="BV87" s="194" t="str">
        <f t="shared" si="74"/>
        <v/>
      </c>
      <c r="BW87" s="194" t="str">
        <f t="shared" si="74"/>
        <v/>
      </c>
      <c r="BX87" s="194" t="str">
        <f t="shared" si="74"/>
        <v/>
      </c>
      <c r="BY87" s="194" t="str">
        <f t="shared" si="74"/>
        <v/>
      </c>
      <c r="BZ87" s="243"/>
      <c r="CA87" s="196" t="str" cm="1">
        <f t="array" ref="CA87">IF($B87="","",INDEX(SEAOptionScores_Trans,$B87+MATCH(CA$7,Stages,0)-1,MATCH(CA$6,SEACats,0)))</f>
        <v/>
      </c>
      <c r="CB87" s="196" t="str" cm="1">
        <f t="array" ref="CB87">IF($B87="","",INDEX(SEAOptionScores_Trans,$B87+MATCH(CB$7,Stages,0)-1,MATCH(CA$6,SEACats,0)))</f>
        <v/>
      </c>
      <c r="CC87" s="197" t="str">
        <f t="shared" si="93"/>
        <v/>
      </c>
      <c r="CD87" s="196" t="str" cm="1">
        <f t="array" ref="CD87">IF($B87="","",INDEX(SEAOptionScores_Trans,$B87+MATCH(CD$7,Stages,0)-1,MATCH(CD$6,SEACats,0)))</f>
        <v/>
      </c>
      <c r="CE87" s="196" t="str" cm="1">
        <f t="array" ref="CE87">IF($B87="","",INDEX(SEAOptionScores_Trans,$B87+MATCH(CE$7,Stages,0)-1,MATCH(CD$6,SEACats,0)))</f>
        <v/>
      </c>
      <c r="CF87" s="197" t="str">
        <f t="shared" si="94"/>
        <v/>
      </c>
      <c r="CG87" s="196" t="str" cm="1">
        <f t="array" ref="CG87">IF($B87="","",INDEX(SEAOptionScores_Trans,$B87+MATCH(CG$7,Stages,0)-1,MATCH(CG$6,SEACats,0)))</f>
        <v/>
      </c>
      <c r="CH87" s="196" t="str" cm="1">
        <f t="array" ref="CH87">IF($B87="","",INDEX(SEAOptionScores_Trans,$B87+MATCH(CH$7,Stages,0)-1,MATCH(CG$6,SEACats,0)))</f>
        <v/>
      </c>
      <c r="CI87" s="197" t="str">
        <f t="shared" si="95"/>
        <v/>
      </c>
      <c r="CJ87" s="196" t="str" cm="1">
        <f t="array" ref="CJ87">IF($B87="","",INDEX(SEAOptionScores_Trans,$B87+MATCH(CJ$7,Stages,0)-1,MATCH(CJ$6,SEACats,0)))</f>
        <v/>
      </c>
      <c r="CK87" s="196" t="str" cm="1">
        <f t="array" ref="CK87">IF($B87="","",INDEX(SEAOptionScores_Trans,$B87+MATCH(CK$7,Stages,0)-1,MATCH(CJ$6,SEACats,0)))</f>
        <v/>
      </c>
      <c r="CL87" s="197" t="str">
        <f t="shared" si="96"/>
        <v/>
      </c>
      <c r="CM87" s="196" t="str" cm="1">
        <f t="array" ref="CM87">IF($B87="","",INDEX(SEAOptionScores_Trans,$B87+MATCH(CM$7,Stages,0)-1,MATCH(CM$6,SEACats,0)))</f>
        <v/>
      </c>
      <c r="CN87" s="196" t="str" cm="1">
        <f t="array" ref="CN87">IF($B87="","",INDEX(SEAOptionScores_Trans,$B87+MATCH(CN$7,Stages,0)-1,MATCH(CM$6,SEACats,0)))</f>
        <v/>
      </c>
      <c r="CO87" s="197" t="str">
        <f t="shared" si="97"/>
        <v/>
      </c>
      <c r="CP87" s="196" t="str" cm="1">
        <f t="array" ref="CP87">IF($B87="","",INDEX(SEAOptionScores_Trans,$B87+MATCH(CP$7,Stages,0)-1,MATCH(CP$6,SEACats,0)))</f>
        <v/>
      </c>
      <c r="CQ87" s="196" t="str" cm="1">
        <f t="array" ref="CQ87">IF($B87="","",INDEX(SEAOptionScores_Trans,$B87+MATCH(CQ$7,Stages,0)-1,MATCH(CP$6,SEACats,0)))</f>
        <v/>
      </c>
      <c r="CR87" s="197" t="str">
        <f t="shared" si="98"/>
        <v/>
      </c>
      <c r="CS87" s="196" t="str" cm="1">
        <f t="array" ref="CS87">IF($B87="","",INDEX(SEAOptionScores_Trans,$B87+MATCH(CS$7,Stages,0)-1,MATCH(CS$6,SEACats,0)))</f>
        <v/>
      </c>
      <c r="CT87" s="196" t="str" cm="1">
        <f t="array" ref="CT87">IF($B87="","",INDEX(SEAOptionScores_Trans,$B87+MATCH(CT$7,Stages,0)-1,MATCH(CS$6,SEACats,0)))</f>
        <v/>
      </c>
      <c r="CU87" s="197" t="str">
        <f t="shared" si="99"/>
        <v/>
      </c>
      <c r="CV87" s="196" t="str" cm="1">
        <f t="array" ref="CV87">IF($B87="","",INDEX(SEAOptionScores_Trans,$B87+MATCH(CV$7,Stages,0)-1,MATCH(CV$6,SEACats,0)))</f>
        <v/>
      </c>
      <c r="CW87" s="196" t="str" cm="1">
        <f t="array" ref="CW87">IF($B87="","",INDEX(SEAOptionScores_Trans,$B87+MATCH(CW$7,Stages,0)-1,MATCH(CV$6,SEACats,0)))</f>
        <v/>
      </c>
      <c r="CX87" s="197" t="str">
        <f t="shared" si="100"/>
        <v/>
      </c>
      <c r="CY87" s="196" t="str" cm="1">
        <f t="array" ref="CY87">IF($B87="","",INDEX(SEAOptionScores_Trans,$B87+MATCH(CY$7,Stages,0)-1,MATCH(CY$6,SEACats,0)))</f>
        <v/>
      </c>
      <c r="CZ87" s="196" t="str" cm="1">
        <f t="array" ref="CZ87">IF($B87="","",INDEX(SEAOptionScores_Trans,$B87+MATCH(CZ$7,Stages,0)-1,MATCH(CY$6,SEACats,0)))</f>
        <v/>
      </c>
      <c r="DA87" s="197" t="str">
        <f t="shared" si="101"/>
        <v/>
      </c>
      <c r="DB87" s="196" t="str" cm="1">
        <f t="array" ref="DB87">IF($B87="","",INDEX(SEAOptionScores_Trans,$B87+MATCH(DB$7,Stages,0)-1,MATCH(DB$6,SEACats,0)))</f>
        <v/>
      </c>
      <c r="DC87" s="196" t="str" cm="1">
        <f t="array" ref="DC87">IF($B87="","",INDEX(SEAOptionScores_Trans,$B87+MATCH(DC$7,Stages,0)-1,MATCH(DB$6,SEACats,0)))</f>
        <v/>
      </c>
      <c r="DD87" s="197" t="str">
        <f t="shared" si="102"/>
        <v/>
      </c>
      <c r="DE87" s="196" t="str" cm="1">
        <f t="array" ref="DE87">IF($B87="","",INDEX(SEAOptionScores_Trans,$B87+MATCH(DE$7,Stages,0)-1,MATCH(DE$6,SEACats,0)))</f>
        <v/>
      </c>
      <c r="DF87" s="196" t="str" cm="1">
        <f t="array" ref="DF87">IF($B87="","",INDEX(SEAOptionScores_Trans,$B87+MATCH(DF$7,Stages,0)-1,MATCH(DE$6,SEACats,0)))</f>
        <v/>
      </c>
      <c r="DG87" s="197" t="str">
        <f t="shared" si="103"/>
        <v/>
      </c>
      <c r="DH87" s="196" t="str" cm="1">
        <f t="array" ref="DH87">IF($B87="","",INDEX(SEAOptionScores_Trans,$B87+MATCH(DH$7,Stages,0)-1,MATCH(DH$6,SEACats,0)))</f>
        <v/>
      </c>
      <c r="DI87" s="196" t="str" cm="1">
        <f t="array" ref="DI87">IF($B87="","",INDEX(SEAOptionScores_Trans,$B87+MATCH(DI$7,Stages,0)-1,MATCH(DH$6,SEACats,0)))</f>
        <v/>
      </c>
      <c r="DJ87" s="197" t="str">
        <f t="shared" si="104"/>
        <v/>
      </c>
      <c r="DK87" s="196" t="str" cm="1">
        <f t="array" ref="DK87">IF($B87="","",INDEX(SEAOptionScores_Trans,$B87+MATCH(DK$7,Stages,0)-1,MATCH(DK$6,SEACats,0)))</f>
        <v/>
      </c>
      <c r="DL87" s="196" t="str" cm="1">
        <f t="array" ref="DL87">IF($B87="","",INDEX(SEAOptionScores_Trans,$B87+MATCH(DL$7,Stages,0)-1,MATCH(DK$6,SEACats,0)))</f>
        <v/>
      </c>
      <c r="DM87" s="197" t="str">
        <f t="shared" si="105"/>
        <v/>
      </c>
      <c r="DN87" s="196" t="str" cm="1">
        <f t="array" ref="DN87">IF($B87="","",INDEX(SEAOptionScores_Trans,$B87+MATCH(DN$7,Stages,0)-1,MATCH(DN$6,SEACats,0)))</f>
        <v/>
      </c>
      <c r="DO87" s="196" t="str" cm="1">
        <f t="array" ref="DO87">IF($B87="","",INDEX(SEAOptionScores_Trans,$B87+MATCH(DO$7,Stages,0)-1,MATCH(DN$6,SEACats,0)))</f>
        <v/>
      </c>
      <c r="DP87" s="197" t="str">
        <f t="shared" si="106"/>
        <v/>
      </c>
      <c r="DQ87" s="196" t="str" cm="1">
        <f t="array" ref="DQ87">IF($B87="","",INDEX(SEAOptionScores_Trans,$B87+MATCH(DQ$7,Stages,0)-1,MATCH(DQ$6,SEACats,0)))</f>
        <v/>
      </c>
      <c r="DR87" s="196" t="str" cm="1">
        <f t="array" ref="DR87">IF($B87="","",INDEX(SEAOptionScores_Trans,$B87+MATCH(DR$7,Stages,0)-1,MATCH(DQ$6,SEACats,0)))</f>
        <v/>
      </c>
      <c r="DS87" s="197" t="str">
        <f t="shared" si="107"/>
        <v/>
      </c>
      <c r="DT87" s="196" t="str" cm="1">
        <f t="array" ref="DT87">IF($B87="","",INDEX(SEAOptionScores_Trans,$B87+MATCH(DT$7,Stages,0)-1,MATCH(DT$6,SEACats,0)))</f>
        <v/>
      </c>
      <c r="DU87" s="196" t="str" cm="1">
        <f t="array" ref="DU87">IF($B87="","",INDEX(SEAOptionScores_Trans,$B87+MATCH(DU$7,Stages,0)-1,MATCH(DT$6,SEACats,0)))</f>
        <v/>
      </c>
      <c r="DV87" s="197" t="str">
        <f t="shared" si="108"/>
        <v/>
      </c>
      <c r="DW87" s="196" t="str" cm="1">
        <f t="array" ref="DW87">IF($B87="","",INDEX(SEAOptionScores_Trans,$B87+MATCH(DW$7,Stages,0)-1,MATCH(DW$6,SEACats,0)))</f>
        <v/>
      </c>
      <c r="DX87" s="196" t="str" cm="1">
        <f t="array" ref="DX87">IF($B87="","",INDEX(SEAOptionScores_Trans,$B87+MATCH(DX$7,Stages,0)-1,MATCH(DW$6,SEACats,0)))</f>
        <v/>
      </c>
      <c r="DY87" s="197" t="str">
        <f t="shared" si="109"/>
        <v/>
      </c>
      <c r="DZ87" s="243"/>
      <c r="EA87" s="250" t="str" cm="1">
        <f t="array" ref="EA87">INDEX(PosEffects_SEA,$A87,MATCH(EA$6,$D$6:$BB$6,0)+2)</f>
        <v/>
      </c>
      <c r="EB87" s="250" t="str" cm="1">
        <f t="array" ref="EB87">INDEX(PosEffects_SEA,$A87,MATCH(EB$6,$D$6:$BB$6,0)+2)</f>
        <v/>
      </c>
      <c r="EC87" s="250" t="str" cm="1">
        <f t="array" ref="EC87">INDEX(PosEffects_SEA,$A87,MATCH(EC$6,$D$6:$BB$6,0)+2)</f>
        <v/>
      </c>
      <c r="ED87" s="250" t="str" cm="1">
        <f t="array" ref="ED87">INDEX(PosEffects_SEA,$A87,MATCH(ED$6,$D$6:$BB$6,0)+2)</f>
        <v/>
      </c>
      <c r="EE87" s="250" t="str" cm="1">
        <f t="array" ref="EE87">INDEX(PosEffects_SEA,$A87,MATCH(EE$6,$D$6:$BB$6,0)+2)</f>
        <v/>
      </c>
      <c r="EF87" s="250" t="str" cm="1">
        <f t="array" ref="EF87">INDEX(PosEffects_SEA,$A87,MATCH(EF$6,$D$6:$BB$6,0)+2)</f>
        <v/>
      </c>
      <c r="EG87" s="250" t="str" cm="1">
        <f t="array" ref="EG87">INDEX(PosEffects_SEA,$A87,MATCH(EG$6,$D$6:$BB$6,0)+2)</f>
        <v/>
      </c>
      <c r="EH87" s="250" t="str" cm="1">
        <f t="array" ref="EH87">INDEX(PosEffects_SEA,$A87,MATCH(EH$6,$D$6:$BB$6,0)+2)</f>
        <v/>
      </c>
      <c r="EI87" s="250" t="str" cm="1">
        <f t="array" ref="EI87">INDEX(PosEffects_SEA,$A87,MATCH(EI$6,$D$6:$BB$6,0)+2)</f>
        <v/>
      </c>
      <c r="EJ87" s="250" t="str" cm="1">
        <f t="array" ref="EJ87">INDEX(PosEffects_SEA,$A87,MATCH(EJ$6,$D$6:$BB$6,0)+2)</f>
        <v/>
      </c>
      <c r="EK87" s="250" t="str" cm="1">
        <f t="array" ref="EK87">INDEX(PosEffects_SEA,$A87,MATCH(EK$6,$D$6:$BB$6,0)+2)</f>
        <v/>
      </c>
      <c r="EL87" s="250" t="str" cm="1">
        <f t="array" ref="EL87">INDEX(PosEffects_SEA,$A87,MATCH(EL$6,$D$6:$BB$6,0)+2)</f>
        <v/>
      </c>
      <c r="EM87" s="250" t="str" cm="1">
        <f t="array" ref="EM87">INDEX(PosEffects_SEA,$A87,MATCH(EM$6,$D$6:$BB$6,0)+2)</f>
        <v/>
      </c>
      <c r="EN87" s="250" t="str" cm="1">
        <f t="array" ref="EN87">INDEX(PosEffects_SEA,$A87,MATCH(EN$6,$D$6:$BB$6,0)+2)</f>
        <v/>
      </c>
      <c r="EO87" s="250" t="str" cm="1">
        <f t="array" ref="EO87">INDEX(PosEffects_SEA,$A87,MATCH(EO$6,$D$6:$BB$6,0)+2)</f>
        <v/>
      </c>
      <c r="EP87" s="250" t="str" cm="1">
        <f t="array" ref="EP87">INDEX(PosEffects_SEA,$A87,MATCH(EP$6,$D$6:$BB$6,0)+2)</f>
        <v/>
      </c>
      <c r="EQ87" s="250" t="str" cm="1">
        <f t="array" ref="EQ87">INDEX(PosEffects_SEA,$A87,MATCH(EQ$6,$D$6:$BB$6,0)+2)</f>
        <v/>
      </c>
      <c r="ER87" s="243"/>
      <c r="ES87" s="194" t="str">
        <f t="shared" si="75"/>
        <v/>
      </c>
      <c r="ET87" s="194" t="str">
        <f t="shared" si="75"/>
        <v/>
      </c>
      <c r="EU87" s="194" t="str">
        <f t="shared" si="75"/>
        <v/>
      </c>
      <c r="EV87" s="194" t="str">
        <f t="shared" si="75"/>
        <v/>
      </c>
    </row>
    <row r="88" spans="1:152" x14ac:dyDescent="0.25">
      <c r="A88" s="242">
        <v>81</v>
      </c>
      <c r="B88" s="271" t="str" cm="1">
        <f t="array" ref="B88">IF(A88&gt;NOptions_SEA,"",4*(A88-1)+1)</f>
        <v/>
      </c>
      <c r="C88" s="249" t="str" cm="1">
        <f t="array" ref="C88">IF($B88="","",INDEX(Options_SEA,$B88))</f>
        <v/>
      </c>
      <c r="D88" s="196" t="str" cm="1">
        <f t="array" ref="D88">IF($B88="","",INDEX(SEAOptionScores_Trans,$B88+MATCH(D$7,Stages,0)-1,MATCH(D$6,SEACats,0))-100)</f>
        <v/>
      </c>
      <c r="E88" s="196" t="str" cm="1">
        <f t="array" ref="E88">IF($B88="","",INDEX(SEAOptionScores_Trans,$B88+MATCH(E$7,Stages,0)-1,MATCH(D$6,SEACats,0))-100)</f>
        <v/>
      </c>
      <c r="F88" s="197" t="str">
        <f t="shared" si="76"/>
        <v/>
      </c>
      <c r="G88" s="196" t="str" cm="1">
        <f t="array" ref="G88">IF($B88="","",INDEX(SEAOptionScores_Trans,$B88+MATCH(G$7,Stages,0)-1,MATCH(G$6,SEACats,0))-100)</f>
        <v/>
      </c>
      <c r="H88" s="196" t="str" cm="1">
        <f t="array" ref="H88">IF($B88="","",INDEX(SEAOptionScores_Trans,$B88+MATCH(H$7,Stages,0)-1,MATCH(G$6,SEACats,0))-100)</f>
        <v/>
      </c>
      <c r="I88" s="197" t="str">
        <f t="shared" si="77"/>
        <v/>
      </c>
      <c r="J88" s="196" t="str" cm="1">
        <f t="array" ref="J88">IF($B88="","",INDEX(SEAOptionScores_Trans,$B88+MATCH(J$7,Stages,0)-1,MATCH(J$6,SEACats,0))-100)</f>
        <v/>
      </c>
      <c r="K88" s="196" t="str" cm="1">
        <f t="array" ref="K88">IF($B88="","",INDEX(SEAOptionScores_Trans,$B88+MATCH(K$7,Stages,0)-1,MATCH(J$6,SEACats,0))-100)</f>
        <v/>
      </c>
      <c r="L88" s="197" t="str">
        <f t="shared" si="78"/>
        <v/>
      </c>
      <c r="M88" s="196" t="str" cm="1">
        <f t="array" ref="M88">IF($B88="","",INDEX(SEAOptionScores_Trans,$B88+MATCH(M$7,Stages,0)-1,MATCH(M$6,SEACats,0))-100)</f>
        <v/>
      </c>
      <c r="N88" s="196" t="str" cm="1">
        <f t="array" ref="N88">IF($B88="","",INDEX(SEAOptionScores_Trans,$B88+MATCH(N$7,Stages,0)-1,MATCH(M$6,SEACats,0))-100)</f>
        <v/>
      </c>
      <c r="O88" s="197" t="str">
        <f t="shared" si="79"/>
        <v/>
      </c>
      <c r="P88" s="196" t="str" cm="1">
        <f t="array" ref="P88">IF($B88="","",INDEX(SEAOptionScores_Trans,$B88+MATCH(P$7,Stages,0)-1,MATCH(P$6,SEACats,0))-100)</f>
        <v/>
      </c>
      <c r="Q88" s="196" t="str" cm="1">
        <f t="array" ref="Q88">IF($B88="","",INDEX(SEAOptionScores_Trans,$B88+MATCH(Q$7,Stages,0)-1,MATCH(P$6,SEACats,0))-100)</f>
        <v/>
      </c>
      <c r="R88" s="197" t="str">
        <f t="shared" si="80"/>
        <v/>
      </c>
      <c r="S88" s="196" t="str" cm="1">
        <f t="array" ref="S88">IF($B88="","",INDEX(SEAOptionScores_Trans,$B88+MATCH(S$7,Stages,0)-1,MATCH(S$6,SEACats,0))-100)</f>
        <v/>
      </c>
      <c r="T88" s="196" t="str" cm="1">
        <f t="array" ref="T88">IF($B88="","",INDEX(SEAOptionScores_Trans,$B88+MATCH(T$7,Stages,0)-1,MATCH(S$6,SEACats,0))-100)</f>
        <v/>
      </c>
      <c r="U88" s="197" t="str">
        <f t="shared" si="81"/>
        <v/>
      </c>
      <c r="V88" s="196" t="str" cm="1">
        <f t="array" ref="V88">IF($B88="","",INDEX(SEAOptionScores_Trans,$B88+MATCH(V$7,Stages,0)-1,MATCH(V$6,SEACats,0))-100)</f>
        <v/>
      </c>
      <c r="W88" s="196" t="str" cm="1">
        <f t="array" ref="W88">IF($B88="","",INDEX(SEAOptionScores_Trans,$B88+MATCH(W$7,Stages,0)-1,MATCH(V$6,SEACats,0))-100)</f>
        <v/>
      </c>
      <c r="X88" s="197" t="str">
        <f t="shared" si="82"/>
        <v/>
      </c>
      <c r="Y88" s="196" t="str" cm="1">
        <f t="array" ref="Y88">IF($B88="","",INDEX(SEAOptionScores_Trans,$B88+MATCH(Y$7,Stages,0)-1,MATCH(Y$6,SEACats,0))-100)</f>
        <v/>
      </c>
      <c r="Z88" s="196" t="str" cm="1">
        <f t="array" ref="Z88">IF($B88="","",INDEX(SEAOptionScores_Trans,$B88+MATCH(Z$7,Stages,0)-1,MATCH(Y$6,SEACats,0))-100)</f>
        <v/>
      </c>
      <c r="AA88" s="197" t="str">
        <f t="shared" si="83"/>
        <v/>
      </c>
      <c r="AB88" s="196" t="str" cm="1">
        <f t="array" ref="AB88">IF($B88="","",INDEX(SEAOptionScores_Trans,$B88+MATCH(AB$7,Stages,0)-1,MATCH(AB$6,SEACats,0))-100)</f>
        <v/>
      </c>
      <c r="AC88" s="196" t="str" cm="1">
        <f t="array" ref="AC88">IF($B88="","",INDEX(SEAOptionScores_Trans,$B88+MATCH(AC$7,Stages,0)-1,MATCH(AB$6,SEACats,0))-100)</f>
        <v/>
      </c>
      <c r="AD88" s="197" t="str">
        <f t="shared" si="84"/>
        <v/>
      </c>
      <c r="AE88" s="196" t="str" cm="1">
        <f t="array" ref="AE88">IF($B88="","",INDEX(SEAOptionScores_Trans,$B88+MATCH(AE$7,Stages,0)-1,MATCH(AE$6,SEACats,0))-100)</f>
        <v/>
      </c>
      <c r="AF88" s="196" t="str" cm="1">
        <f t="array" ref="AF88">IF($B88="","",INDEX(SEAOptionScores_Trans,$B88+MATCH(AF$7,Stages,0)-1,MATCH(AE$6,SEACats,0))-100)</f>
        <v/>
      </c>
      <c r="AG88" s="197" t="str">
        <f t="shared" si="85"/>
        <v/>
      </c>
      <c r="AH88" s="196" t="str" cm="1">
        <f t="array" ref="AH88">IF($B88="","",INDEX(SEAOptionScores_Trans,$B88+MATCH(AH$7,Stages,0)-1,MATCH(AH$6,SEACats,0))-100)</f>
        <v/>
      </c>
      <c r="AI88" s="196" t="str" cm="1">
        <f t="array" ref="AI88">IF($B88="","",INDEX(SEAOptionScores_Trans,$B88+MATCH(AI$7,Stages,0)-1,MATCH(AH$6,SEACats,0))-100)</f>
        <v/>
      </c>
      <c r="AJ88" s="197" t="str">
        <f t="shared" si="86"/>
        <v/>
      </c>
      <c r="AK88" s="196" t="str" cm="1">
        <f t="array" ref="AK88">IF($B88="","",INDEX(SEAOptionScores_Trans,$B88+MATCH(AK$7,Stages,0)-1,MATCH(AK$6,SEACats,0))-100)</f>
        <v/>
      </c>
      <c r="AL88" s="196" t="str" cm="1">
        <f t="array" ref="AL88">IF($B88="","",INDEX(SEAOptionScores_Trans,$B88+MATCH(AL$7,Stages,0)-1,MATCH(AK$6,SEACats,0))-100)</f>
        <v/>
      </c>
      <c r="AM88" s="197" t="str">
        <f t="shared" si="87"/>
        <v/>
      </c>
      <c r="AN88" s="196" t="str" cm="1">
        <f t="array" ref="AN88">IF($B88="","",INDEX(SEAOptionScores_Trans,$B88+MATCH(AN$7,Stages,0)-1,MATCH(AN$6,SEACats,0))-100)</f>
        <v/>
      </c>
      <c r="AO88" s="196" t="str" cm="1">
        <f t="array" ref="AO88">IF($B88="","",INDEX(SEAOptionScores_Trans,$B88+MATCH(AO$7,Stages,0)-1,MATCH(AN$6,SEACats,0))-100)</f>
        <v/>
      </c>
      <c r="AP88" s="197" t="str">
        <f t="shared" si="88"/>
        <v/>
      </c>
      <c r="AQ88" s="196" t="str" cm="1">
        <f t="array" ref="AQ88">IF($B88="","",INDEX(SEAOptionScores_Trans,$B88+MATCH(AQ$7,Stages,0)-1,MATCH(AQ$6,SEACats,0))-100)</f>
        <v/>
      </c>
      <c r="AR88" s="196" t="str" cm="1">
        <f t="array" ref="AR88">IF($B88="","",INDEX(SEAOptionScores_Trans,$B88+MATCH(AR$7,Stages,0)-1,MATCH(AQ$6,SEACats,0))-100)</f>
        <v/>
      </c>
      <c r="AS88" s="197" t="str">
        <f t="shared" si="89"/>
        <v/>
      </c>
      <c r="AT88" s="196" t="str" cm="1">
        <f t="array" ref="AT88">IF($B88="","",INDEX(SEAOptionScores_Trans,$B88+MATCH(AT$7,Stages,0)-1,MATCH(AT$6,SEACats,0))-100)</f>
        <v/>
      </c>
      <c r="AU88" s="196" t="str" cm="1">
        <f t="array" ref="AU88">IF($B88="","",INDEX(SEAOptionScores_Trans,$B88+MATCH(AU$7,Stages,0)-1,MATCH(AT$6,SEACats,0))-100)</f>
        <v/>
      </c>
      <c r="AV88" s="197" t="str">
        <f t="shared" si="90"/>
        <v/>
      </c>
      <c r="AW88" s="196" t="str" cm="1">
        <f t="array" ref="AW88">IF($B88="","",INDEX(SEAOptionScores_Trans,$B88+MATCH(AW$7,Stages,0)-1,MATCH(AW$6,SEACats,0))-100)</f>
        <v/>
      </c>
      <c r="AX88" s="196" t="str" cm="1">
        <f t="array" ref="AX88">IF($B88="","",INDEX(SEAOptionScores_Trans,$B88+MATCH(AX$7,Stages,0)-1,MATCH(AW$6,SEACats,0))-100)</f>
        <v/>
      </c>
      <c r="AY88" s="197" t="str">
        <f t="shared" si="91"/>
        <v/>
      </c>
      <c r="AZ88" s="196" t="str" cm="1">
        <f t="array" ref="AZ88">IF($B88="","",INDEX(SEAOptionScores_Trans,$B88+MATCH(AZ$7,Stages,0)-1,MATCH(AZ$6,SEACats,0))-100)</f>
        <v/>
      </c>
      <c r="BA88" s="196" t="str" cm="1">
        <f t="array" ref="BA88">IF($B88="","",INDEX(SEAOptionScores_Trans,$B88+MATCH(BA$7,Stages,0)-1,MATCH(AZ$6,SEACats,0))-100)</f>
        <v/>
      </c>
      <c r="BB88" s="197" t="str">
        <f t="shared" si="92"/>
        <v/>
      </c>
      <c r="BC88" s="243"/>
      <c r="BD88" s="250" t="str" cm="1">
        <f t="array" ref="BD88">INDEX(NegEffects_SEA,$A88,MATCH(BD$6,$D$6:$BB$6,0)+2)</f>
        <v/>
      </c>
      <c r="BE88" s="250" t="str" cm="1">
        <f t="array" ref="BE88">INDEX(NegEffects_SEA,$A88,MATCH(BE$6,$D$6:$BB$6,0)+2)</f>
        <v/>
      </c>
      <c r="BF88" s="250" t="str" cm="1">
        <f t="array" ref="BF88">INDEX(NegEffects_SEA,$A88,MATCH(BF$6,$D$6:$BB$6,0)+2)</f>
        <v/>
      </c>
      <c r="BG88" s="250" t="str" cm="1">
        <f t="array" ref="BG88">INDEX(NegEffects_SEA,$A88,MATCH(BG$6,$D$6:$BB$6,0)+2)</f>
        <v/>
      </c>
      <c r="BH88" s="250" t="str" cm="1">
        <f t="array" ref="BH88">INDEX(NegEffects_SEA,$A88,MATCH(BH$6,$D$6:$BB$6,0)+2)</f>
        <v/>
      </c>
      <c r="BI88" s="250" t="str" cm="1">
        <f t="array" ref="BI88">INDEX(NegEffects_SEA,$A88,MATCH(BI$6,$D$6:$BB$6,0)+2)</f>
        <v/>
      </c>
      <c r="BJ88" s="250" t="str" cm="1">
        <f t="array" ref="BJ88">INDEX(NegEffects_SEA,$A88,MATCH(BJ$6,$D$6:$BB$6,0)+2)</f>
        <v/>
      </c>
      <c r="BK88" s="250" t="str" cm="1">
        <f t="array" ref="BK88">INDEX(NegEffects_SEA,$A88,MATCH(BK$6,$D$6:$BB$6,0)+2)</f>
        <v/>
      </c>
      <c r="BL88" s="250" t="str" cm="1">
        <f t="array" ref="BL88">INDEX(NegEffects_SEA,$A88,MATCH(BL$6,$D$6:$BB$6,0)+2)</f>
        <v/>
      </c>
      <c r="BM88" s="250" t="str" cm="1">
        <f t="array" ref="BM88">INDEX(NegEffects_SEA,$A88,MATCH(BM$6,$D$6:$BB$6,0)+2)</f>
        <v/>
      </c>
      <c r="BN88" s="250" t="str" cm="1">
        <f t="array" ref="BN88">INDEX(NegEffects_SEA,$A88,MATCH(BN$6,$D$6:$BB$6,0)+2)</f>
        <v/>
      </c>
      <c r="BO88" s="250" t="str" cm="1">
        <f t="array" ref="BO88">INDEX(NegEffects_SEA,$A88,MATCH(BO$6,$D$6:$BB$6,0)+2)</f>
        <v/>
      </c>
      <c r="BP88" s="250" t="str" cm="1">
        <f t="array" ref="BP88">INDEX(NegEffects_SEA,$A88,MATCH(BP$6,$D$6:$BB$6,0)+2)</f>
        <v/>
      </c>
      <c r="BQ88" s="250" t="str" cm="1">
        <f t="array" ref="BQ88">INDEX(NegEffects_SEA,$A88,MATCH(BQ$6,$D$6:$BB$6,0)+2)</f>
        <v/>
      </c>
      <c r="BR88" s="250" t="str" cm="1">
        <f t="array" ref="BR88">INDEX(NegEffects_SEA,$A88,MATCH(BR$6,$D$6:$BB$6,0)+2)</f>
        <v/>
      </c>
      <c r="BS88" s="250" t="str" cm="1">
        <f t="array" ref="BS88">INDEX(NegEffects_SEA,$A88,MATCH(BS$6,$D$6:$BB$6,0)+2)</f>
        <v/>
      </c>
      <c r="BT88" s="250" t="str" cm="1">
        <f t="array" ref="BT88">INDEX(NegEffects_SEA,$A88,MATCH(BT$6,$D$6:$BB$6,0)+2)</f>
        <v/>
      </c>
      <c r="BU88" s="243"/>
      <c r="BV88" s="194" t="str">
        <f t="shared" ref="BV88:BY107" si="110">IF($B88="","",SUMPRODUCT(INDEX(NegEffects_SEA_Combined,$A88,0),INDEX(WRWMetricWeights_SEA,MATCH(BV$6,WRWMetrics_SEA,0),)))</f>
        <v/>
      </c>
      <c r="BW88" s="194" t="str">
        <f t="shared" si="110"/>
        <v/>
      </c>
      <c r="BX88" s="194" t="str">
        <f t="shared" si="110"/>
        <v/>
      </c>
      <c r="BY88" s="194" t="str">
        <f t="shared" si="110"/>
        <v/>
      </c>
      <c r="BZ88" s="243"/>
      <c r="CA88" s="196" t="str" cm="1">
        <f t="array" ref="CA88">IF($B88="","",INDEX(SEAOptionScores_Trans,$B88+MATCH(CA$7,Stages,0)-1,MATCH(CA$6,SEACats,0)))</f>
        <v/>
      </c>
      <c r="CB88" s="196" t="str" cm="1">
        <f t="array" ref="CB88">IF($B88="","",INDEX(SEAOptionScores_Trans,$B88+MATCH(CB$7,Stages,0)-1,MATCH(CA$6,SEACats,0)))</f>
        <v/>
      </c>
      <c r="CC88" s="197" t="str">
        <f t="shared" si="93"/>
        <v/>
      </c>
      <c r="CD88" s="196" t="str" cm="1">
        <f t="array" ref="CD88">IF($B88="","",INDEX(SEAOptionScores_Trans,$B88+MATCH(CD$7,Stages,0)-1,MATCH(CD$6,SEACats,0)))</f>
        <v/>
      </c>
      <c r="CE88" s="196" t="str" cm="1">
        <f t="array" ref="CE88">IF($B88="","",INDEX(SEAOptionScores_Trans,$B88+MATCH(CE$7,Stages,0)-1,MATCH(CD$6,SEACats,0)))</f>
        <v/>
      </c>
      <c r="CF88" s="197" t="str">
        <f t="shared" si="94"/>
        <v/>
      </c>
      <c r="CG88" s="196" t="str" cm="1">
        <f t="array" ref="CG88">IF($B88="","",INDEX(SEAOptionScores_Trans,$B88+MATCH(CG$7,Stages,0)-1,MATCH(CG$6,SEACats,0)))</f>
        <v/>
      </c>
      <c r="CH88" s="196" t="str" cm="1">
        <f t="array" ref="CH88">IF($B88="","",INDEX(SEAOptionScores_Trans,$B88+MATCH(CH$7,Stages,0)-1,MATCH(CG$6,SEACats,0)))</f>
        <v/>
      </c>
      <c r="CI88" s="197" t="str">
        <f t="shared" si="95"/>
        <v/>
      </c>
      <c r="CJ88" s="196" t="str" cm="1">
        <f t="array" ref="CJ88">IF($B88="","",INDEX(SEAOptionScores_Trans,$B88+MATCH(CJ$7,Stages,0)-1,MATCH(CJ$6,SEACats,0)))</f>
        <v/>
      </c>
      <c r="CK88" s="196" t="str" cm="1">
        <f t="array" ref="CK88">IF($B88="","",INDEX(SEAOptionScores_Trans,$B88+MATCH(CK$7,Stages,0)-1,MATCH(CJ$6,SEACats,0)))</f>
        <v/>
      </c>
      <c r="CL88" s="197" t="str">
        <f t="shared" si="96"/>
        <v/>
      </c>
      <c r="CM88" s="196" t="str" cm="1">
        <f t="array" ref="CM88">IF($B88="","",INDEX(SEAOptionScores_Trans,$B88+MATCH(CM$7,Stages,0)-1,MATCH(CM$6,SEACats,0)))</f>
        <v/>
      </c>
      <c r="CN88" s="196" t="str" cm="1">
        <f t="array" ref="CN88">IF($B88="","",INDEX(SEAOptionScores_Trans,$B88+MATCH(CN$7,Stages,0)-1,MATCH(CM$6,SEACats,0)))</f>
        <v/>
      </c>
      <c r="CO88" s="197" t="str">
        <f t="shared" si="97"/>
        <v/>
      </c>
      <c r="CP88" s="196" t="str" cm="1">
        <f t="array" ref="CP88">IF($B88="","",INDEX(SEAOptionScores_Trans,$B88+MATCH(CP$7,Stages,0)-1,MATCH(CP$6,SEACats,0)))</f>
        <v/>
      </c>
      <c r="CQ88" s="196" t="str" cm="1">
        <f t="array" ref="CQ88">IF($B88="","",INDEX(SEAOptionScores_Trans,$B88+MATCH(CQ$7,Stages,0)-1,MATCH(CP$6,SEACats,0)))</f>
        <v/>
      </c>
      <c r="CR88" s="197" t="str">
        <f t="shared" si="98"/>
        <v/>
      </c>
      <c r="CS88" s="196" t="str" cm="1">
        <f t="array" ref="CS88">IF($B88="","",INDEX(SEAOptionScores_Trans,$B88+MATCH(CS$7,Stages,0)-1,MATCH(CS$6,SEACats,0)))</f>
        <v/>
      </c>
      <c r="CT88" s="196" t="str" cm="1">
        <f t="array" ref="CT88">IF($B88="","",INDEX(SEAOptionScores_Trans,$B88+MATCH(CT$7,Stages,0)-1,MATCH(CS$6,SEACats,0)))</f>
        <v/>
      </c>
      <c r="CU88" s="197" t="str">
        <f t="shared" si="99"/>
        <v/>
      </c>
      <c r="CV88" s="196" t="str" cm="1">
        <f t="array" ref="CV88">IF($B88="","",INDEX(SEAOptionScores_Trans,$B88+MATCH(CV$7,Stages,0)-1,MATCH(CV$6,SEACats,0)))</f>
        <v/>
      </c>
      <c r="CW88" s="196" t="str" cm="1">
        <f t="array" ref="CW88">IF($B88="","",INDEX(SEAOptionScores_Trans,$B88+MATCH(CW$7,Stages,0)-1,MATCH(CV$6,SEACats,0)))</f>
        <v/>
      </c>
      <c r="CX88" s="197" t="str">
        <f t="shared" si="100"/>
        <v/>
      </c>
      <c r="CY88" s="196" t="str" cm="1">
        <f t="array" ref="CY88">IF($B88="","",INDEX(SEAOptionScores_Trans,$B88+MATCH(CY$7,Stages,0)-1,MATCH(CY$6,SEACats,0)))</f>
        <v/>
      </c>
      <c r="CZ88" s="196" t="str" cm="1">
        <f t="array" ref="CZ88">IF($B88="","",INDEX(SEAOptionScores_Trans,$B88+MATCH(CZ$7,Stages,0)-1,MATCH(CY$6,SEACats,0)))</f>
        <v/>
      </c>
      <c r="DA88" s="197" t="str">
        <f t="shared" si="101"/>
        <v/>
      </c>
      <c r="DB88" s="196" t="str" cm="1">
        <f t="array" ref="DB88">IF($B88="","",INDEX(SEAOptionScores_Trans,$B88+MATCH(DB$7,Stages,0)-1,MATCH(DB$6,SEACats,0)))</f>
        <v/>
      </c>
      <c r="DC88" s="196" t="str" cm="1">
        <f t="array" ref="DC88">IF($B88="","",INDEX(SEAOptionScores_Trans,$B88+MATCH(DC$7,Stages,0)-1,MATCH(DB$6,SEACats,0)))</f>
        <v/>
      </c>
      <c r="DD88" s="197" t="str">
        <f t="shared" si="102"/>
        <v/>
      </c>
      <c r="DE88" s="196" t="str" cm="1">
        <f t="array" ref="DE88">IF($B88="","",INDEX(SEAOptionScores_Trans,$B88+MATCH(DE$7,Stages,0)-1,MATCH(DE$6,SEACats,0)))</f>
        <v/>
      </c>
      <c r="DF88" s="196" t="str" cm="1">
        <f t="array" ref="DF88">IF($B88="","",INDEX(SEAOptionScores_Trans,$B88+MATCH(DF$7,Stages,0)-1,MATCH(DE$6,SEACats,0)))</f>
        <v/>
      </c>
      <c r="DG88" s="197" t="str">
        <f t="shared" si="103"/>
        <v/>
      </c>
      <c r="DH88" s="196" t="str" cm="1">
        <f t="array" ref="DH88">IF($B88="","",INDEX(SEAOptionScores_Trans,$B88+MATCH(DH$7,Stages,0)-1,MATCH(DH$6,SEACats,0)))</f>
        <v/>
      </c>
      <c r="DI88" s="196" t="str" cm="1">
        <f t="array" ref="DI88">IF($B88="","",INDEX(SEAOptionScores_Trans,$B88+MATCH(DI$7,Stages,0)-1,MATCH(DH$6,SEACats,0)))</f>
        <v/>
      </c>
      <c r="DJ88" s="197" t="str">
        <f t="shared" si="104"/>
        <v/>
      </c>
      <c r="DK88" s="196" t="str" cm="1">
        <f t="array" ref="DK88">IF($B88="","",INDEX(SEAOptionScores_Trans,$B88+MATCH(DK$7,Stages,0)-1,MATCH(DK$6,SEACats,0)))</f>
        <v/>
      </c>
      <c r="DL88" s="196" t="str" cm="1">
        <f t="array" ref="DL88">IF($B88="","",INDEX(SEAOptionScores_Trans,$B88+MATCH(DL$7,Stages,0)-1,MATCH(DK$6,SEACats,0)))</f>
        <v/>
      </c>
      <c r="DM88" s="197" t="str">
        <f t="shared" si="105"/>
        <v/>
      </c>
      <c r="DN88" s="196" t="str" cm="1">
        <f t="array" ref="DN88">IF($B88="","",INDEX(SEAOptionScores_Trans,$B88+MATCH(DN$7,Stages,0)-1,MATCH(DN$6,SEACats,0)))</f>
        <v/>
      </c>
      <c r="DO88" s="196" t="str" cm="1">
        <f t="array" ref="DO88">IF($B88="","",INDEX(SEAOptionScores_Trans,$B88+MATCH(DO$7,Stages,0)-1,MATCH(DN$6,SEACats,0)))</f>
        <v/>
      </c>
      <c r="DP88" s="197" t="str">
        <f t="shared" si="106"/>
        <v/>
      </c>
      <c r="DQ88" s="196" t="str" cm="1">
        <f t="array" ref="DQ88">IF($B88="","",INDEX(SEAOptionScores_Trans,$B88+MATCH(DQ$7,Stages,0)-1,MATCH(DQ$6,SEACats,0)))</f>
        <v/>
      </c>
      <c r="DR88" s="196" t="str" cm="1">
        <f t="array" ref="DR88">IF($B88="","",INDEX(SEAOptionScores_Trans,$B88+MATCH(DR$7,Stages,0)-1,MATCH(DQ$6,SEACats,0)))</f>
        <v/>
      </c>
      <c r="DS88" s="197" t="str">
        <f t="shared" si="107"/>
        <v/>
      </c>
      <c r="DT88" s="196" t="str" cm="1">
        <f t="array" ref="DT88">IF($B88="","",INDEX(SEAOptionScores_Trans,$B88+MATCH(DT$7,Stages,0)-1,MATCH(DT$6,SEACats,0)))</f>
        <v/>
      </c>
      <c r="DU88" s="196" t="str" cm="1">
        <f t="array" ref="DU88">IF($B88="","",INDEX(SEAOptionScores_Trans,$B88+MATCH(DU$7,Stages,0)-1,MATCH(DT$6,SEACats,0)))</f>
        <v/>
      </c>
      <c r="DV88" s="197" t="str">
        <f t="shared" si="108"/>
        <v/>
      </c>
      <c r="DW88" s="196" t="str" cm="1">
        <f t="array" ref="DW88">IF($B88="","",INDEX(SEAOptionScores_Trans,$B88+MATCH(DW$7,Stages,0)-1,MATCH(DW$6,SEACats,0)))</f>
        <v/>
      </c>
      <c r="DX88" s="196" t="str" cm="1">
        <f t="array" ref="DX88">IF($B88="","",INDEX(SEAOptionScores_Trans,$B88+MATCH(DX$7,Stages,0)-1,MATCH(DW$6,SEACats,0)))</f>
        <v/>
      </c>
      <c r="DY88" s="197" t="str">
        <f t="shared" si="109"/>
        <v/>
      </c>
      <c r="DZ88" s="243"/>
      <c r="EA88" s="250" t="str" cm="1">
        <f t="array" ref="EA88">INDEX(PosEffects_SEA,$A88,MATCH(EA$6,$D$6:$BB$6,0)+2)</f>
        <v/>
      </c>
      <c r="EB88" s="250" t="str" cm="1">
        <f t="array" ref="EB88">INDEX(PosEffects_SEA,$A88,MATCH(EB$6,$D$6:$BB$6,0)+2)</f>
        <v/>
      </c>
      <c r="EC88" s="250" t="str" cm="1">
        <f t="array" ref="EC88">INDEX(PosEffects_SEA,$A88,MATCH(EC$6,$D$6:$BB$6,0)+2)</f>
        <v/>
      </c>
      <c r="ED88" s="250" t="str" cm="1">
        <f t="array" ref="ED88">INDEX(PosEffects_SEA,$A88,MATCH(ED$6,$D$6:$BB$6,0)+2)</f>
        <v/>
      </c>
      <c r="EE88" s="250" t="str" cm="1">
        <f t="array" ref="EE88">INDEX(PosEffects_SEA,$A88,MATCH(EE$6,$D$6:$BB$6,0)+2)</f>
        <v/>
      </c>
      <c r="EF88" s="250" t="str" cm="1">
        <f t="array" ref="EF88">INDEX(PosEffects_SEA,$A88,MATCH(EF$6,$D$6:$BB$6,0)+2)</f>
        <v/>
      </c>
      <c r="EG88" s="250" t="str" cm="1">
        <f t="array" ref="EG88">INDEX(PosEffects_SEA,$A88,MATCH(EG$6,$D$6:$BB$6,0)+2)</f>
        <v/>
      </c>
      <c r="EH88" s="250" t="str" cm="1">
        <f t="array" ref="EH88">INDEX(PosEffects_SEA,$A88,MATCH(EH$6,$D$6:$BB$6,0)+2)</f>
        <v/>
      </c>
      <c r="EI88" s="250" t="str" cm="1">
        <f t="array" ref="EI88">INDEX(PosEffects_SEA,$A88,MATCH(EI$6,$D$6:$BB$6,0)+2)</f>
        <v/>
      </c>
      <c r="EJ88" s="250" t="str" cm="1">
        <f t="array" ref="EJ88">INDEX(PosEffects_SEA,$A88,MATCH(EJ$6,$D$6:$BB$6,0)+2)</f>
        <v/>
      </c>
      <c r="EK88" s="250" t="str" cm="1">
        <f t="array" ref="EK88">INDEX(PosEffects_SEA,$A88,MATCH(EK$6,$D$6:$BB$6,0)+2)</f>
        <v/>
      </c>
      <c r="EL88" s="250" t="str" cm="1">
        <f t="array" ref="EL88">INDEX(PosEffects_SEA,$A88,MATCH(EL$6,$D$6:$BB$6,0)+2)</f>
        <v/>
      </c>
      <c r="EM88" s="250" t="str" cm="1">
        <f t="array" ref="EM88">INDEX(PosEffects_SEA,$A88,MATCH(EM$6,$D$6:$BB$6,0)+2)</f>
        <v/>
      </c>
      <c r="EN88" s="250" t="str" cm="1">
        <f t="array" ref="EN88">INDEX(PosEffects_SEA,$A88,MATCH(EN$6,$D$6:$BB$6,0)+2)</f>
        <v/>
      </c>
      <c r="EO88" s="250" t="str" cm="1">
        <f t="array" ref="EO88">INDEX(PosEffects_SEA,$A88,MATCH(EO$6,$D$6:$BB$6,0)+2)</f>
        <v/>
      </c>
      <c r="EP88" s="250" t="str" cm="1">
        <f t="array" ref="EP88">INDEX(PosEffects_SEA,$A88,MATCH(EP$6,$D$6:$BB$6,0)+2)</f>
        <v/>
      </c>
      <c r="EQ88" s="250" t="str" cm="1">
        <f t="array" ref="EQ88">INDEX(PosEffects_SEA,$A88,MATCH(EQ$6,$D$6:$BB$6,0)+2)</f>
        <v/>
      </c>
      <c r="ER88" s="243"/>
      <c r="ES88" s="194" t="str">
        <f t="shared" ref="ES88:EV107" si="111">IF($B88="","",SUMPRODUCT(INDEX(PosEffects_SEA_Combined,$A88,0),INDEX(WRWMetricWeights_SEA,MATCH(ES$6,WRWMetrics_SEA,0),)))</f>
        <v/>
      </c>
      <c r="ET88" s="194" t="str">
        <f t="shared" si="111"/>
        <v/>
      </c>
      <c r="EU88" s="194" t="str">
        <f t="shared" si="111"/>
        <v/>
      </c>
      <c r="EV88" s="194" t="str">
        <f t="shared" si="111"/>
        <v/>
      </c>
    </row>
    <row r="89" spans="1:152" x14ac:dyDescent="0.25">
      <c r="A89" s="242">
        <v>82</v>
      </c>
      <c r="B89" s="271" t="str" cm="1">
        <f t="array" ref="B89">IF(A89&gt;NOptions_SEA,"",4*(A89-1)+1)</f>
        <v/>
      </c>
      <c r="C89" s="249" t="str" cm="1">
        <f t="array" ref="C89">IF($B89="","",INDEX(Options_SEA,$B89))</f>
        <v/>
      </c>
      <c r="D89" s="196" t="str" cm="1">
        <f t="array" ref="D89">IF($B89="","",INDEX(SEAOptionScores_Trans,$B89+MATCH(D$7,Stages,0)-1,MATCH(D$6,SEACats,0))-100)</f>
        <v/>
      </c>
      <c r="E89" s="196" t="str" cm="1">
        <f t="array" ref="E89">IF($B89="","",INDEX(SEAOptionScores_Trans,$B89+MATCH(E$7,Stages,0)-1,MATCH(D$6,SEACats,0))-100)</f>
        <v/>
      </c>
      <c r="F89" s="197" t="str">
        <f t="shared" si="76"/>
        <v/>
      </c>
      <c r="G89" s="196" t="str" cm="1">
        <f t="array" ref="G89">IF($B89="","",INDEX(SEAOptionScores_Trans,$B89+MATCH(G$7,Stages,0)-1,MATCH(G$6,SEACats,0))-100)</f>
        <v/>
      </c>
      <c r="H89" s="196" t="str" cm="1">
        <f t="array" ref="H89">IF($B89="","",INDEX(SEAOptionScores_Trans,$B89+MATCH(H$7,Stages,0)-1,MATCH(G$6,SEACats,0))-100)</f>
        <v/>
      </c>
      <c r="I89" s="197" t="str">
        <f t="shared" si="77"/>
        <v/>
      </c>
      <c r="J89" s="196" t="str" cm="1">
        <f t="array" ref="J89">IF($B89="","",INDEX(SEAOptionScores_Trans,$B89+MATCH(J$7,Stages,0)-1,MATCH(J$6,SEACats,0))-100)</f>
        <v/>
      </c>
      <c r="K89" s="196" t="str" cm="1">
        <f t="array" ref="K89">IF($B89="","",INDEX(SEAOptionScores_Trans,$B89+MATCH(K$7,Stages,0)-1,MATCH(J$6,SEACats,0))-100)</f>
        <v/>
      </c>
      <c r="L89" s="197" t="str">
        <f t="shared" si="78"/>
        <v/>
      </c>
      <c r="M89" s="196" t="str" cm="1">
        <f t="array" ref="M89">IF($B89="","",INDEX(SEAOptionScores_Trans,$B89+MATCH(M$7,Stages,0)-1,MATCH(M$6,SEACats,0))-100)</f>
        <v/>
      </c>
      <c r="N89" s="196" t="str" cm="1">
        <f t="array" ref="N89">IF($B89="","",INDEX(SEAOptionScores_Trans,$B89+MATCH(N$7,Stages,0)-1,MATCH(M$6,SEACats,0))-100)</f>
        <v/>
      </c>
      <c r="O89" s="197" t="str">
        <f t="shared" si="79"/>
        <v/>
      </c>
      <c r="P89" s="196" t="str" cm="1">
        <f t="array" ref="P89">IF($B89="","",INDEX(SEAOptionScores_Trans,$B89+MATCH(P$7,Stages,0)-1,MATCH(P$6,SEACats,0))-100)</f>
        <v/>
      </c>
      <c r="Q89" s="196" t="str" cm="1">
        <f t="array" ref="Q89">IF($B89="","",INDEX(SEAOptionScores_Trans,$B89+MATCH(Q$7,Stages,0)-1,MATCH(P$6,SEACats,0))-100)</f>
        <v/>
      </c>
      <c r="R89" s="197" t="str">
        <f t="shared" si="80"/>
        <v/>
      </c>
      <c r="S89" s="196" t="str" cm="1">
        <f t="array" ref="S89">IF($B89="","",INDEX(SEAOptionScores_Trans,$B89+MATCH(S$7,Stages,0)-1,MATCH(S$6,SEACats,0))-100)</f>
        <v/>
      </c>
      <c r="T89" s="196" t="str" cm="1">
        <f t="array" ref="T89">IF($B89="","",INDEX(SEAOptionScores_Trans,$B89+MATCH(T$7,Stages,0)-1,MATCH(S$6,SEACats,0))-100)</f>
        <v/>
      </c>
      <c r="U89" s="197" t="str">
        <f t="shared" si="81"/>
        <v/>
      </c>
      <c r="V89" s="196" t="str" cm="1">
        <f t="array" ref="V89">IF($B89="","",INDEX(SEAOptionScores_Trans,$B89+MATCH(V$7,Stages,0)-1,MATCH(V$6,SEACats,0))-100)</f>
        <v/>
      </c>
      <c r="W89" s="196" t="str" cm="1">
        <f t="array" ref="W89">IF($B89="","",INDEX(SEAOptionScores_Trans,$B89+MATCH(W$7,Stages,0)-1,MATCH(V$6,SEACats,0))-100)</f>
        <v/>
      </c>
      <c r="X89" s="197" t="str">
        <f t="shared" si="82"/>
        <v/>
      </c>
      <c r="Y89" s="196" t="str" cm="1">
        <f t="array" ref="Y89">IF($B89="","",INDEX(SEAOptionScores_Trans,$B89+MATCH(Y$7,Stages,0)-1,MATCH(Y$6,SEACats,0))-100)</f>
        <v/>
      </c>
      <c r="Z89" s="196" t="str" cm="1">
        <f t="array" ref="Z89">IF($B89="","",INDEX(SEAOptionScores_Trans,$B89+MATCH(Z$7,Stages,0)-1,MATCH(Y$6,SEACats,0))-100)</f>
        <v/>
      </c>
      <c r="AA89" s="197" t="str">
        <f t="shared" si="83"/>
        <v/>
      </c>
      <c r="AB89" s="196" t="str" cm="1">
        <f t="array" ref="AB89">IF($B89="","",INDEX(SEAOptionScores_Trans,$B89+MATCH(AB$7,Stages,0)-1,MATCH(AB$6,SEACats,0))-100)</f>
        <v/>
      </c>
      <c r="AC89" s="196" t="str" cm="1">
        <f t="array" ref="AC89">IF($B89="","",INDEX(SEAOptionScores_Trans,$B89+MATCH(AC$7,Stages,0)-1,MATCH(AB$6,SEACats,0))-100)</f>
        <v/>
      </c>
      <c r="AD89" s="197" t="str">
        <f t="shared" si="84"/>
        <v/>
      </c>
      <c r="AE89" s="196" t="str" cm="1">
        <f t="array" ref="AE89">IF($B89="","",INDEX(SEAOptionScores_Trans,$B89+MATCH(AE$7,Stages,0)-1,MATCH(AE$6,SEACats,0))-100)</f>
        <v/>
      </c>
      <c r="AF89" s="196" t="str" cm="1">
        <f t="array" ref="AF89">IF($B89="","",INDEX(SEAOptionScores_Trans,$B89+MATCH(AF$7,Stages,0)-1,MATCH(AE$6,SEACats,0))-100)</f>
        <v/>
      </c>
      <c r="AG89" s="197" t="str">
        <f t="shared" si="85"/>
        <v/>
      </c>
      <c r="AH89" s="196" t="str" cm="1">
        <f t="array" ref="AH89">IF($B89="","",INDEX(SEAOptionScores_Trans,$B89+MATCH(AH$7,Stages,0)-1,MATCH(AH$6,SEACats,0))-100)</f>
        <v/>
      </c>
      <c r="AI89" s="196" t="str" cm="1">
        <f t="array" ref="AI89">IF($B89="","",INDEX(SEAOptionScores_Trans,$B89+MATCH(AI$7,Stages,0)-1,MATCH(AH$6,SEACats,0))-100)</f>
        <v/>
      </c>
      <c r="AJ89" s="197" t="str">
        <f t="shared" si="86"/>
        <v/>
      </c>
      <c r="AK89" s="196" t="str" cm="1">
        <f t="array" ref="AK89">IF($B89="","",INDEX(SEAOptionScores_Trans,$B89+MATCH(AK$7,Stages,0)-1,MATCH(AK$6,SEACats,0))-100)</f>
        <v/>
      </c>
      <c r="AL89" s="196" t="str" cm="1">
        <f t="array" ref="AL89">IF($B89="","",INDEX(SEAOptionScores_Trans,$B89+MATCH(AL$7,Stages,0)-1,MATCH(AK$6,SEACats,0))-100)</f>
        <v/>
      </c>
      <c r="AM89" s="197" t="str">
        <f t="shared" si="87"/>
        <v/>
      </c>
      <c r="AN89" s="196" t="str" cm="1">
        <f t="array" ref="AN89">IF($B89="","",INDEX(SEAOptionScores_Trans,$B89+MATCH(AN$7,Stages,0)-1,MATCH(AN$6,SEACats,0))-100)</f>
        <v/>
      </c>
      <c r="AO89" s="196" t="str" cm="1">
        <f t="array" ref="AO89">IF($B89="","",INDEX(SEAOptionScores_Trans,$B89+MATCH(AO$7,Stages,0)-1,MATCH(AN$6,SEACats,0))-100)</f>
        <v/>
      </c>
      <c r="AP89" s="197" t="str">
        <f t="shared" si="88"/>
        <v/>
      </c>
      <c r="AQ89" s="196" t="str" cm="1">
        <f t="array" ref="AQ89">IF($B89="","",INDEX(SEAOptionScores_Trans,$B89+MATCH(AQ$7,Stages,0)-1,MATCH(AQ$6,SEACats,0))-100)</f>
        <v/>
      </c>
      <c r="AR89" s="196" t="str" cm="1">
        <f t="array" ref="AR89">IF($B89="","",INDEX(SEAOptionScores_Trans,$B89+MATCH(AR$7,Stages,0)-1,MATCH(AQ$6,SEACats,0))-100)</f>
        <v/>
      </c>
      <c r="AS89" s="197" t="str">
        <f t="shared" si="89"/>
        <v/>
      </c>
      <c r="AT89" s="196" t="str" cm="1">
        <f t="array" ref="AT89">IF($B89="","",INDEX(SEAOptionScores_Trans,$B89+MATCH(AT$7,Stages,0)-1,MATCH(AT$6,SEACats,0))-100)</f>
        <v/>
      </c>
      <c r="AU89" s="196" t="str" cm="1">
        <f t="array" ref="AU89">IF($B89="","",INDEX(SEAOptionScores_Trans,$B89+MATCH(AU$7,Stages,0)-1,MATCH(AT$6,SEACats,0))-100)</f>
        <v/>
      </c>
      <c r="AV89" s="197" t="str">
        <f t="shared" si="90"/>
        <v/>
      </c>
      <c r="AW89" s="196" t="str" cm="1">
        <f t="array" ref="AW89">IF($B89="","",INDEX(SEAOptionScores_Trans,$B89+MATCH(AW$7,Stages,0)-1,MATCH(AW$6,SEACats,0))-100)</f>
        <v/>
      </c>
      <c r="AX89" s="196" t="str" cm="1">
        <f t="array" ref="AX89">IF($B89="","",INDEX(SEAOptionScores_Trans,$B89+MATCH(AX$7,Stages,0)-1,MATCH(AW$6,SEACats,0))-100)</f>
        <v/>
      </c>
      <c r="AY89" s="197" t="str">
        <f t="shared" si="91"/>
        <v/>
      </c>
      <c r="AZ89" s="196" t="str" cm="1">
        <f t="array" ref="AZ89">IF($B89="","",INDEX(SEAOptionScores_Trans,$B89+MATCH(AZ$7,Stages,0)-1,MATCH(AZ$6,SEACats,0))-100)</f>
        <v/>
      </c>
      <c r="BA89" s="196" t="str" cm="1">
        <f t="array" ref="BA89">IF($B89="","",INDEX(SEAOptionScores_Trans,$B89+MATCH(BA$7,Stages,0)-1,MATCH(AZ$6,SEACats,0))-100)</f>
        <v/>
      </c>
      <c r="BB89" s="197" t="str">
        <f t="shared" si="92"/>
        <v/>
      </c>
      <c r="BC89" s="243"/>
      <c r="BD89" s="250" t="str" cm="1">
        <f t="array" ref="BD89">INDEX(NegEffects_SEA,$A89,MATCH(BD$6,$D$6:$BB$6,0)+2)</f>
        <v/>
      </c>
      <c r="BE89" s="250" t="str" cm="1">
        <f t="array" ref="BE89">INDEX(NegEffects_SEA,$A89,MATCH(BE$6,$D$6:$BB$6,0)+2)</f>
        <v/>
      </c>
      <c r="BF89" s="250" t="str" cm="1">
        <f t="array" ref="BF89">INDEX(NegEffects_SEA,$A89,MATCH(BF$6,$D$6:$BB$6,0)+2)</f>
        <v/>
      </c>
      <c r="BG89" s="250" t="str" cm="1">
        <f t="array" ref="BG89">INDEX(NegEffects_SEA,$A89,MATCH(BG$6,$D$6:$BB$6,0)+2)</f>
        <v/>
      </c>
      <c r="BH89" s="250" t="str" cm="1">
        <f t="array" ref="BH89">INDEX(NegEffects_SEA,$A89,MATCH(BH$6,$D$6:$BB$6,0)+2)</f>
        <v/>
      </c>
      <c r="BI89" s="250" t="str" cm="1">
        <f t="array" ref="BI89">INDEX(NegEffects_SEA,$A89,MATCH(BI$6,$D$6:$BB$6,0)+2)</f>
        <v/>
      </c>
      <c r="BJ89" s="250" t="str" cm="1">
        <f t="array" ref="BJ89">INDEX(NegEffects_SEA,$A89,MATCH(BJ$6,$D$6:$BB$6,0)+2)</f>
        <v/>
      </c>
      <c r="BK89" s="250" t="str" cm="1">
        <f t="array" ref="BK89">INDEX(NegEffects_SEA,$A89,MATCH(BK$6,$D$6:$BB$6,0)+2)</f>
        <v/>
      </c>
      <c r="BL89" s="250" t="str" cm="1">
        <f t="array" ref="BL89">INDEX(NegEffects_SEA,$A89,MATCH(BL$6,$D$6:$BB$6,0)+2)</f>
        <v/>
      </c>
      <c r="BM89" s="250" t="str" cm="1">
        <f t="array" ref="BM89">INDEX(NegEffects_SEA,$A89,MATCH(BM$6,$D$6:$BB$6,0)+2)</f>
        <v/>
      </c>
      <c r="BN89" s="250" t="str" cm="1">
        <f t="array" ref="BN89">INDEX(NegEffects_SEA,$A89,MATCH(BN$6,$D$6:$BB$6,0)+2)</f>
        <v/>
      </c>
      <c r="BO89" s="250" t="str" cm="1">
        <f t="array" ref="BO89">INDEX(NegEffects_SEA,$A89,MATCH(BO$6,$D$6:$BB$6,0)+2)</f>
        <v/>
      </c>
      <c r="BP89" s="250" t="str" cm="1">
        <f t="array" ref="BP89">INDEX(NegEffects_SEA,$A89,MATCH(BP$6,$D$6:$BB$6,0)+2)</f>
        <v/>
      </c>
      <c r="BQ89" s="250" t="str" cm="1">
        <f t="array" ref="BQ89">INDEX(NegEffects_SEA,$A89,MATCH(BQ$6,$D$6:$BB$6,0)+2)</f>
        <v/>
      </c>
      <c r="BR89" s="250" t="str" cm="1">
        <f t="array" ref="BR89">INDEX(NegEffects_SEA,$A89,MATCH(BR$6,$D$6:$BB$6,0)+2)</f>
        <v/>
      </c>
      <c r="BS89" s="250" t="str" cm="1">
        <f t="array" ref="BS89">INDEX(NegEffects_SEA,$A89,MATCH(BS$6,$D$6:$BB$6,0)+2)</f>
        <v/>
      </c>
      <c r="BT89" s="250" t="str" cm="1">
        <f t="array" ref="BT89">INDEX(NegEffects_SEA,$A89,MATCH(BT$6,$D$6:$BB$6,0)+2)</f>
        <v/>
      </c>
      <c r="BU89" s="243"/>
      <c r="BV89" s="194" t="str">
        <f t="shared" si="110"/>
        <v/>
      </c>
      <c r="BW89" s="194" t="str">
        <f t="shared" si="110"/>
        <v/>
      </c>
      <c r="BX89" s="194" t="str">
        <f t="shared" si="110"/>
        <v/>
      </c>
      <c r="BY89" s="194" t="str">
        <f t="shared" si="110"/>
        <v/>
      </c>
      <c r="BZ89" s="243"/>
      <c r="CA89" s="196" t="str" cm="1">
        <f t="array" ref="CA89">IF($B89="","",INDEX(SEAOptionScores_Trans,$B89+MATCH(CA$7,Stages,0)-1,MATCH(CA$6,SEACats,0)))</f>
        <v/>
      </c>
      <c r="CB89" s="196" t="str" cm="1">
        <f t="array" ref="CB89">IF($B89="","",INDEX(SEAOptionScores_Trans,$B89+MATCH(CB$7,Stages,0)-1,MATCH(CA$6,SEACats,0)))</f>
        <v/>
      </c>
      <c r="CC89" s="197" t="str">
        <f t="shared" si="93"/>
        <v/>
      </c>
      <c r="CD89" s="196" t="str" cm="1">
        <f t="array" ref="CD89">IF($B89="","",INDEX(SEAOptionScores_Trans,$B89+MATCH(CD$7,Stages,0)-1,MATCH(CD$6,SEACats,0)))</f>
        <v/>
      </c>
      <c r="CE89" s="196" t="str" cm="1">
        <f t="array" ref="CE89">IF($B89="","",INDEX(SEAOptionScores_Trans,$B89+MATCH(CE$7,Stages,0)-1,MATCH(CD$6,SEACats,0)))</f>
        <v/>
      </c>
      <c r="CF89" s="197" t="str">
        <f t="shared" si="94"/>
        <v/>
      </c>
      <c r="CG89" s="196" t="str" cm="1">
        <f t="array" ref="CG89">IF($B89="","",INDEX(SEAOptionScores_Trans,$B89+MATCH(CG$7,Stages,0)-1,MATCH(CG$6,SEACats,0)))</f>
        <v/>
      </c>
      <c r="CH89" s="196" t="str" cm="1">
        <f t="array" ref="CH89">IF($B89="","",INDEX(SEAOptionScores_Trans,$B89+MATCH(CH$7,Stages,0)-1,MATCH(CG$6,SEACats,0)))</f>
        <v/>
      </c>
      <c r="CI89" s="197" t="str">
        <f t="shared" si="95"/>
        <v/>
      </c>
      <c r="CJ89" s="196" t="str" cm="1">
        <f t="array" ref="CJ89">IF($B89="","",INDEX(SEAOptionScores_Trans,$B89+MATCH(CJ$7,Stages,0)-1,MATCH(CJ$6,SEACats,0)))</f>
        <v/>
      </c>
      <c r="CK89" s="196" t="str" cm="1">
        <f t="array" ref="CK89">IF($B89="","",INDEX(SEAOptionScores_Trans,$B89+MATCH(CK$7,Stages,0)-1,MATCH(CJ$6,SEACats,0)))</f>
        <v/>
      </c>
      <c r="CL89" s="197" t="str">
        <f t="shared" si="96"/>
        <v/>
      </c>
      <c r="CM89" s="196" t="str" cm="1">
        <f t="array" ref="CM89">IF($B89="","",INDEX(SEAOptionScores_Trans,$B89+MATCH(CM$7,Stages,0)-1,MATCH(CM$6,SEACats,0)))</f>
        <v/>
      </c>
      <c r="CN89" s="196" t="str" cm="1">
        <f t="array" ref="CN89">IF($B89="","",INDEX(SEAOptionScores_Trans,$B89+MATCH(CN$7,Stages,0)-1,MATCH(CM$6,SEACats,0)))</f>
        <v/>
      </c>
      <c r="CO89" s="197" t="str">
        <f t="shared" si="97"/>
        <v/>
      </c>
      <c r="CP89" s="196" t="str" cm="1">
        <f t="array" ref="CP89">IF($B89="","",INDEX(SEAOptionScores_Trans,$B89+MATCH(CP$7,Stages,0)-1,MATCH(CP$6,SEACats,0)))</f>
        <v/>
      </c>
      <c r="CQ89" s="196" t="str" cm="1">
        <f t="array" ref="CQ89">IF($B89="","",INDEX(SEAOptionScores_Trans,$B89+MATCH(CQ$7,Stages,0)-1,MATCH(CP$6,SEACats,0)))</f>
        <v/>
      </c>
      <c r="CR89" s="197" t="str">
        <f t="shared" si="98"/>
        <v/>
      </c>
      <c r="CS89" s="196" t="str" cm="1">
        <f t="array" ref="CS89">IF($B89="","",INDEX(SEAOptionScores_Trans,$B89+MATCH(CS$7,Stages,0)-1,MATCH(CS$6,SEACats,0)))</f>
        <v/>
      </c>
      <c r="CT89" s="196" t="str" cm="1">
        <f t="array" ref="CT89">IF($B89="","",INDEX(SEAOptionScores_Trans,$B89+MATCH(CT$7,Stages,0)-1,MATCH(CS$6,SEACats,0)))</f>
        <v/>
      </c>
      <c r="CU89" s="197" t="str">
        <f t="shared" si="99"/>
        <v/>
      </c>
      <c r="CV89" s="196" t="str" cm="1">
        <f t="array" ref="CV89">IF($B89="","",INDEX(SEAOptionScores_Trans,$B89+MATCH(CV$7,Stages,0)-1,MATCH(CV$6,SEACats,0)))</f>
        <v/>
      </c>
      <c r="CW89" s="196" t="str" cm="1">
        <f t="array" ref="CW89">IF($B89="","",INDEX(SEAOptionScores_Trans,$B89+MATCH(CW$7,Stages,0)-1,MATCH(CV$6,SEACats,0)))</f>
        <v/>
      </c>
      <c r="CX89" s="197" t="str">
        <f t="shared" si="100"/>
        <v/>
      </c>
      <c r="CY89" s="196" t="str" cm="1">
        <f t="array" ref="CY89">IF($B89="","",INDEX(SEAOptionScores_Trans,$B89+MATCH(CY$7,Stages,0)-1,MATCH(CY$6,SEACats,0)))</f>
        <v/>
      </c>
      <c r="CZ89" s="196" t="str" cm="1">
        <f t="array" ref="CZ89">IF($B89="","",INDEX(SEAOptionScores_Trans,$B89+MATCH(CZ$7,Stages,0)-1,MATCH(CY$6,SEACats,0)))</f>
        <v/>
      </c>
      <c r="DA89" s="197" t="str">
        <f t="shared" si="101"/>
        <v/>
      </c>
      <c r="DB89" s="196" t="str" cm="1">
        <f t="array" ref="DB89">IF($B89="","",INDEX(SEAOptionScores_Trans,$B89+MATCH(DB$7,Stages,0)-1,MATCH(DB$6,SEACats,0)))</f>
        <v/>
      </c>
      <c r="DC89" s="196" t="str" cm="1">
        <f t="array" ref="DC89">IF($B89="","",INDEX(SEAOptionScores_Trans,$B89+MATCH(DC$7,Stages,0)-1,MATCH(DB$6,SEACats,0)))</f>
        <v/>
      </c>
      <c r="DD89" s="197" t="str">
        <f t="shared" si="102"/>
        <v/>
      </c>
      <c r="DE89" s="196" t="str" cm="1">
        <f t="array" ref="DE89">IF($B89="","",INDEX(SEAOptionScores_Trans,$B89+MATCH(DE$7,Stages,0)-1,MATCH(DE$6,SEACats,0)))</f>
        <v/>
      </c>
      <c r="DF89" s="196" t="str" cm="1">
        <f t="array" ref="DF89">IF($B89="","",INDEX(SEAOptionScores_Trans,$B89+MATCH(DF$7,Stages,0)-1,MATCH(DE$6,SEACats,0)))</f>
        <v/>
      </c>
      <c r="DG89" s="197" t="str">
        <f t="shared" si="103"/>
        <v/>
      </c>
      <c r="DH89" s="196" t="str" cm="1">
        <f t="array" ref="DH89">IF($B89="","",INDEX(SEAOptionScores_Trans,$B89+MATCH(DH$7,Stages,0)-1,MATCH(DH$6,SEACats,0)))</f>
        <v/>
      </c>
      <c r="DI89" s="196" t="str" cm="1">
        <f t="array" ref="DI89">IF($B89="","",INDEX(SEAOptionScores_Trans,$B89+MATCH(DI$7,Stages,0)-1,MATCH(DH$6,SEACats,0)))</f>
        <v/>
      </c>
      <c r="DJ89" s="197" t="str">
        <f t="shared" si="104"/>
        <v/>
      </c>
      <c r="DK89" s="196" t="str" cm="1">
        <f t="array" ref="DK89">IF($B89="","",INDEX(SEAOptionScores_Trans,$B89+MATCH(DK$7,Stages,0)-1,MATCH(DK$6,SEACats,0)))</f>
        <v/>
      </c>
      <c r="DL89" s="196" t="str" cm="1">
        <f t="array" ref="DL89">IF($B89="","",INDEX(SEAOptionScores_Trans,$B89+MATCH(DL$7,Stages,0)-1,MATCH(DK$6,SEACats,0)))</f>
        <v/>
      </c>
      <c r="DM89" s="197" t="str">
        <f t="shared" si="105"/>
        <v/>
      </c>
      <c r="DN89" s="196" t="str" cm="1">
        <f t="array" ref="DN89">IF($B89="","",INDEX(SEAOptionScores_Trans,$B89+MATCH(DN$7,Stages,0)-1,MATCH(DN$6,SEACats,0)))</f>
        <v/>
      </c>
      <c r="DO89" s="196" t="str" cm="1">
        <f t="array" ref="DO89">IF($B89="","",INDEX(SEAOptionScores_Trans,$B89+MATCH(DO$7,Stages,0)-1,MATCH(DN$6,SEACats,0)))</f>
        <v/>
      </c>
      <c r="DP89" s="197" t="str">
        <f t="shared" si="106"/>
        <v/>
      </c>
      <c r="DQ89" s="196" t="str" cm="1">
        <f t="array" ref="DQ89">IF($B89="","",INDEX(SEAOptionScores_Trans,$B89+MATCH(DQ$7,Stages,0)-1,MATCH(DQ$6,SEACats,0)))</f>
        <v/>
      </c>
      <c r="DR89" s="196" t="str" cm="1">
        <f t="array" ref="DR89">IF($B89="","",INDEX(SEAOptionScores_Trans,$B89+MATCH(DR$7,Stages,0)-1,MATCH(DQ$6,SEACats,0)))</f>
        <v/>
      </c>
      <c r="DS89" s="197" t="str">
        <f t="shared" si="107"/>
        <v/>
      </c>
      <c r="DT89" s="196" t="str" cm="1">
        <f t="array" ref="DT89">IF($B89="","",INDEX(SEAOptionScores_Trans,$B89+MATCH(DT$7,Stages,0)-1,MATCH(DT$6,SEACats,0)))</f>
        <v/>
      </c>
      <c r="DU89" s="196" t="str" cm="1">
        <f t="array" ref="DU89">IF($B89="","",INDEX(SEAOptionScores_Trans,$B89+MATCH(DU$7,Stages,0)-1,MATCH(DT$6,SEACats,0)))</f>
        <v/>
      </c>
      <c r="DV89" s="197" t="str">
        <f t="shared" si="108"/>
        <v/>
      </c>
      <c r="DW89" s="196" t="str" cm="1">
        <f t="array" ref="DW89">IF($B89="","",INDEX(SEAOptionScores_Trans,$B89+MATCH(DW$7,Stages,0)-1,MATCH(DW$6,SEACats,0)))</f>
        <v/>
      </c>
      <c r="DX89" s="196" t="str" cm="1">
        <f t="array" ref="DX89">IF($B89="","",INDEX(SEAOptionScores_Trans,$B89+MATCH(DX$7,Stages,0)-1,MATCH(DW$6,SEACats,0)))</f>
        <v/>
      </c>
      <c r="DY89" s="197" t="str">
        <f t="shared" si="109"/>
        <v/>
      </c>
      <c r="DZ89" s="243"/>
      <c r="EA89" s="250" t="str" cm="1">
        <f t="array" ref="EA89">INDEX(PosEffects_SEA,$A89,MATCH(EA$6,$D$6:$BB$6,0)+2)</f>
        <v/>
      </c>
      <c r="EB89" s="250" t="str" cm="1">
        <f t="array" ref="EB89">INDEX(PosEffects_SEA,$A89,MATCH(EB$6,$D$6:$BB$6,0)+2)</f>
        <v/>
      </c>
      <c r="EC89" s="250" t="str" cm="1">
        <f t="array" ref="EC89">INDEX(PosEffects_SEA,$A89,MATCH(EC$6,$D$6:$BB$6,0)+2)</f>
        <v/>
      </c>
      <c r="ED89" s="250" t="str" cm="1">
        <f t="array" ref="ED89">INDEX(PosEffects_SEA,$A89,MATCH(ED$6,$D$6:$BB$6,0)+2)</f>
        <v/>
      </c>
      <c r="EE89" s="250" t="str" cm="1">
        <f t="array" ref="EE89">INDEX(PosEffects_SEA,$A89,MATCH(EE$6,$D$6:$BB$6,0)+2)</f>
        <v/>
      </c>
      <c r="EF89" s="250" t="str" cm="1">
        <f t="array" ref="EF89">INDEX(PosEffects_SEA,$A89,MATCH(EF$6,$D$6:$BB$6,0)+2)</f>
        <v/>
      </c>
      <c r="EG89" s="250" t="str" cm="1">
        <f t="array" ref="EG89">INDEX(PosEffects_SEA,$A89,MATCH(EG$6,$D$6:$BB$6,0)+2)</f>
        <v/>
      </c>
      <c r="EH89" s="250" t="str" cm="1">
        <f t="array" ref="EH89">INDEX(PosEffects_SEA,$A89,MATCH(EH$6,$D$6:$BB$6,0)+2)</f>
        <v/>
      </c>
      <c r="EI89" s="250" t="str" cm="1">
        <f t="array" ref="EI89">INDEX(PosEffects_SEA,$A89,MATCH(EI$6,$D$6:$BB$6,0)+2)</f>
        <v/>
      </c>
      <c r="EJ89" s="250" t="str" cm="1">
        <f t="array" ref="EJ89">INDEX(PosEffects_SEA,$A89,MATCH(EJ$6,$D$6:$BB$6,0)+2)</f>
        <v/>
      </c>
      <c r="EK89" s="250" t="str" cm="1">
        <f t="array" ref="EK89">INDEX(PosEffects_SEA,$A89,MATCH(EK$6,$D$6:$BB$6,0)+2)</f>
        <v/>
      </c>
      <c r="EL89" s="250" t="str" cm="1">
        <f t="array" ref="EL89">INDEX(PosEffects_SEA,$A89,MATCH(EL$6,$D$6:$BB$6,0)+2)</f>
        <v/>
      </c>
      <c r="EM89" s="250" t="str" cm="1">
        <f t="array" ref="EM89">INDEX(PosEffects_SEA,$A89,MATCH(EM$6,$D$6:$BB$6,0)+2)</f>
        <v/>
      </c>
      <c r="EN89" s="250" t="str" cm="1">
        <f t="array" ref="EN89">INDEX(PosEffects_SEA,$A89,MATCH(EN$6,$D$6:$BB$6,0)+2)</f>
        <v/>
      </c>
      <c r="EO89" s="250" t="str" cm="1">
        <f t="array" ref="EO89">INDEX(PosEffects_SEA,$A89,MATCH(EO$6,$D$6:$BB$6,0)+2)</f>
        <v/>
      </c>
      <c r="EP89" s="250" t="str" cm="1">
        <f t="array" ref="EP89">INDEX(PosEffects_SEA,$A89,MATCH(EP$6,$D$6:$BB$6,0)+2)</f>
        <v/>
      </c>
      <c r="EQ89" s="250" t="str" cm="1">
        <f t="array" ref="EQ89">INDEX(PosEffects_SEA,$A89,MATCH(EQ$6,$D$6:$BB$6,0)+2)</f>
        <v/>
      </c>
      <c r="ER89" s="243"/>
      <c r="ES89" s="194" t="str">
        <f t="shared" si="111"/>
        <v/>
      </c>
      <c r="ET89" s="194" t="str">
        <f t="shared" si="111"/>
        <v/>
      </c>
      <c r="EU89" s="194" t="str">
        <f t="shared" si="111"/>
        <v/>
      </c>
      <c r="EV89" s="194" t="str">
        <f t="shared" si="111"/>
        <v/>
      </c>
    </row>
    <row r="90" spans="1:152" x14ac:dyDescent="0.25">
      <c r="A90" s="242">
        <v>83</v>
      </c>
      <c r="B90" s="271" t="str" cm="1">
        <f t="array" ref="B90">IF(A90&gt;NOptions_SEA,"",4*(A90-1)+1)</f>
        <v/>
      </c>
      <c r="C90" s="249" t="str" cm="1">
        <f t="array" ref="C90">IF($B90="","",INDEX(Options_SEA,$B90))</f>
        <v/>
      </c>
      <c r="D90" s="196" t="str" cm="1">
        <f t="array" ref="D90">IF($B90="","",INDEX(SEAOptionScores_Trans,$B90+MATCH(D$7,Stages,0)-1,MATCH(D$6,SEACats,0))-100)</f>
        <v/>
      </c>
      <c r="E90" s="196" t="str" cm="1">
        <f t="array" ref="E90">IF($B90="","",INDEX(SEAOptionScores_Trans,$B90+MATCH(E$7,Stages,0)-1,MATCH(D$6,SEACats,0))-100)</f>
        <v/>
      </c>
      <c r="F90" s="197" t="str">
        <f t="shared" si="76"/>
        <v/>
      </c>
      <c r="G90" s="196" t="str" cm="1">
        <f t="array" ref="G90">IF($B90="","",INDEX(SEAOptionScores_Trans,$B90+MATCH(G$7,Stages,0)-1,MATCH(G$6,SEACats,0))-100)</f>
        <v/>
      </c>
      <c r="H90" s="196" t="str" cm="1">
        <f t="array" ref="H90">IF($B90="","",INDEX(SEAOptionScores_Trans,$B90+MATCH(H$7,Stages,0)-1,MATCH(G$6,SEACats,0))-100)</f>
        <v/>
      </c>
      <c r="I90" s="197" t="str">
        <f t="shared" si="77"/>
        <v/>
      </c>
      <c r="J90" s="196" t="str" cm="1">
        <f t="array" ref="J90">IF($B90="","",INDEX(SEAOptionScores_Trans,$B90+MATCH(J$7,Stages,0)-1,MATCH(J$6,SEACats,0))-100)</f>
        <v/>
      </c>
      <c r="K90" s="196" t="str" cm="1">
        <f t="array" ref="K90">IF($B90="","",INDEX(SEAOptionScores_Trans,$B90+MATCH(K$7,Stages,0)-1,MATCH(J$6,SEACats,0))-100)</f>
        <v/>
      </c>
      <c r="L90" s="197" t="str">
        <f t="shared" si="78"/>
        <v/>
      </c>
      <c r="M90" s="196" t="str" cm="1">
        <f t="array" ref="M90">IF($B90="","",INDEX(SEAOptionScores_Trans,$B90+MATCH(M$7,Stages,0)-1,MATCH(M$6,SEACats,0))-100)</f>
        <v/>
      </c>
      <c r="N90" s="196" t="str" cm="1">
        <f t="array" ref="N90">IF($B90="","",INDEX(SEAOptionScores_Trans,$B90+MATCH(N$7,Stages,0)-1,MATCH(M$6,SEACats,0))-100)</f>
        <v/>
      </c>
      <c r="O90" s="197" t="str">
        <f t="shared" si="79"/>
        <v/>
      </c>
      <c r="P90" s="196" t="str" cm="1">
        <f t="array" ref="P90">IF($B90="","",INDEX(SEAOptionScores_Trans,$B90+MATCH(P$7,Stages,0)-1,MATCH(P$6,SEACats,0))-100)</f>
        <v/>
      </c>
      <c r="Q90" s="196" t="str" cm="1">
        <f t="array" ref="Q90">IF($B90="","",INDEX(SEAOptionScores_Trans,$B90+MATCH(Q$7,Stages,0)-1,MATCH(P$6,SEACats,0))-100)</f>
        <v/>
      </c>
      <c r="R90" s="197" t="str">
        <f t="shared" si="80"/>
        <v/>
      </c>
      <c r="S90" s="196" t="str" cm="1">
        <f t="array" ref="S90">IF($B90="","",INDEX(SEAOptionScores_Trans,$B90+MATCH(S$7,Stages,0)-1,MATCH(S$6,SEACats,0))-100)</f>
        <v/>
      </c>
      <c r="T90" s="196" t="str" cm="1">
        <f t="array" ref="T90">IF($B90="","",INDEX(SEAOptionScores_Trans,$B90+MATCH(T$7,Stages,0)-1,MATCH(S$6,SEACats,0))-100)</f>
        <v/>
      </c>
      <c r="U90" s="197" t="str">
        <f t="shared" si="81"/>
        <v/>
      </c>
      <c r="V90" s="196" t="str" cm="1">
        <f t="array" ref="V90">IF($B90="","",INDEX(SEAOptionScores_Trans,$B90+MATCH(V$7,Stages,0)-1,MATCH(V$6,SEACats,0))-100)</f>
        <v/>
      </c>
      <c r="W90" s="196" t="str" cm="1">
        <f t="array" ref="W90">IF($B90="","",INDEX(SEAOptionScores_Trans,$B90+MATCH(W$7,Stages,0)-1,MATCH(V$6,SEACats,0))-100)</f>
        <v/>
      </c>
      <c r="X90" s="197" t="str">
        <f t="shared" si="82"/>
        <v/>
      </c>
      <c r="Y90" s="196" t="str" cm="1">
        <f t="array" ref="Y90">IF($B90="","",INDEX(SEAOptionScores_Trans,$B90+MATCH(Y$7,Stages,0)-1,MATCH(Y$6,SEACats,0))-100)</f>
        <v/>
      </c>
      <c r="Z90" s="196" t="str" cm="1">
        <f t="array" ref="Z90">IF($B90="","",INDEX(SEAOptionScores_Trans,$B90+MATCH(Z$7,Stages,0)-1,MATCH(Y$6,SEACats,0))-100)</f>
        <v/>
      </c>
      <c r="AA90" s="197" t="str">
        <f t="shared" si="83"/>
        <v/>
      </c>
      <c r="AB90" s="196" t="str" cm="1">
        <f t="array" ref="AB90">IF($B90="","",INDEX(SEAOptionScores_Trans,$B90+MATCH(AB$7,Stages,0)-1,MATCH(AB$6,SEACats,0))-100)</f>
        <v/>
      </c>
      <c r="AC90" s="196" t="str" cm="1">
        <f t="array" ref="AC90">IF($B90="","",INDEX(SEAOptionScores_Trans,$B90+MATCH(AC$7,Stages,0)-1,MATCH(AB$6,SEACats,0))-100)</f>
        <v/>
      </c>
      <c r="AD90" s="197" t="str">
        <f t="shared" si="84"/>
        <v/>
      </c>
      <c r="AE90" s="196" t="str" cm="1">
        <f t="array" ref="AE90">IF($B90="","",INDEX(SEAOptionScores_Trans,$B90+MATCH(AE$7,Stages,0)-1,MATCH(AE$6,SEACats,0))-100)</f>
        <v/>
      </c>
      <c r="AF90" s="196" t="str" cm="1">
        <f t="array" ref="AF90">IF($B90="","",INDEX(SEAOptionScores_Trans,$B90+MATCH(AF$7,Stages,0)-1,MATCH(AE$6,SEACats,0))-100)</f>
        <v/>
      </c>
      <c r="AG90" s="197" t="str">
        <f t="shared" si="85"/>
        <v/>
      </c>
      <c r="AH90" s="196" t="str" cm="1">
        <f t="array" ref="AH90">IF($B90="","",INDEX(SEAOptionScores_Trans,$B90+MATCH(AH$7,Stages,0)-1,MATCH(AH$6,SEACats,0))-100)</f>
        <v/>
      </c>
      <c r="AI90" s="196" t="str" cm="1">
        <f t="array" ref="AI90">IF($B90="","",INDEX(SEAOptionScores_Trans,$B90+MATCH(AI$7,Stages,0)-1,MATCH(AH$6,SEACats,0))-100)</f>
        <v/>
      </c>
      <c r="AJ90" s="197" t="str">
        <f t="shared" si="86"/>
        <v/>
      </c>
      <c r="AK90" s="196" t="str" cm="1">
        <f t="array" ref="AK90">IF($B90="","",INDEX(SEAOptionScores_Trans,$B90+MATCH(AK$7,Stages,0)-1,MATCH(AK$6,SEACats,0))-100)</f>
        <v/>
      </c>
      <c r="AL90" s="196" t="str" cm="1">
        <f t="array" ref="AL90">IF($B90="","",INDEX(SEAOptionScores_Trans,$B90+MATCH(AL$7,Stages,0)-1,MATCH(AK$6,SEACats,0))-100)</f>
        <v/>
      </c>
      <c r="AM90" s="197" t="str">
        <f t="shared" si="87"/>
        <v/>
      </c>
      <c r="AN90" s="196" t="str" cm="1">
        <f t="array" ref="AN90">IF($B90="","",INDEX(SEAOptionScores_Trans,$B90+MATCH(AN$7,Stages,0)-1,MATCH(AN$6,SEACats,0))-100)</f>
        <v/>
      </c>
      <c r="AO90" s="196" t="str" cm="1">
        <f t="array" ref="AO90">IF($B90="","",INDEX(SEAOptionScores_Trans,$B90+MATCH(AO$7,Stages,0)-1,MATCH(AN$6,SEACats,0))-100)</f>
        <v/>
      </c>
      <c r="AP90" s="197" t="str">
        <f t="shared" si="88"/>
        <v/>
      </c>
      <c r="AQ90" s="196" t="str" cm="1">
        <f t="array" ref="AQ90">IF($B90="","",INDEX(SEAOptionScores_Trans,$B90+MATCH(AQ$7,Stages,0)-1,MATCH(AQ$6,SEACats,0))-100)</f>
        <v/>
      </c>
      <c r="AR90" s="196" t="str" cm="1">
        <f t="array" ref="AR90">IF($B90="","",INDEX(SEAOptionScores_Trans,$B90+MATCH(AR$7,Stages,0)-1,MATCH(AQ$6,SEACats,0))-100)</f>
        <v/>
      </c>
      <c r="AS90" s="197" t="str">
        <f t="shared" si="89"/>
        <v/>
      </c>
      <c r="AT90" s="196" t="str" cm="1">
        <f t="array" ref="AT90">IF($B90="","",INDEX(SEAOptionScores_Trans,$B90+MATCH(AT$7,Stages,0)-1,MATCH(AT$6,SEACats,0))-100)</f>
        <v/>
      </c>
      <c r="AU90" s="196" t="str" cm="1">
        <f t="array" ref="AU90">IF($B90="","",INDEX(SEAOptionScores_Trans,$B90+MATCH(AU$7,Stages,0)-1,MATCH(AT$6,SEACats,0))-100)</f>
        <v/>
      </c>
      <c r="AV90" s="197" t="str">
        <f t="shared" si="90"/>
        <v/>
      </c>
      <c r="AW90" s="196" t="str" cm="1">
        <f t="array" ref="AW90">IF($B90="","",INDEX(SEAOptionScores_Trans,$B90+MATCH(AW$7,Stages,0)-1,MATCH(AW$6,SEACats,0))-100)</f>
        <v/>
      </c>
      <c r="AX90" s="196" t="str" cm="1">
        <f t="array" ref="AX90">IF($B90="","",INDEX(SEAOptionScores_Trans,$B90+MATCH(AX$7,Stages,0)-1,MATCH(AW$6,SEACats,0))-100)</f>
        <v/>
      </c>
      <c r="AY90" s="197" t="str">
        <f t="shared" si="91"/>
        <v/>
      </c>
      <c r="AZ90" s="196" t="str" cm="1">
        <f t="array" ref="AZ90">IF($B90="","",INDEX(SEAOptionScores_Trans,$B90+MATCH(AZ$7,Stages,0)-1,MATCH(AZ$6,SEACats,0))-100)</f>
        <v/>
      </c>
      <c r="BA90" s="196" t="str" cm="1">
        <f t="array" ref="BA90">IF($B90="","",INDEX(SEAOptionScores_Trans,$B90+MATCH(BA$7,Stages,0)-1,MATCH(AZ$6,SEACats,0))-100)</f>
        <v/>
      </c>
      <c r="BB90" s="197" t="str">
        <f t="shared" si="92"/>
        <v/>
      </c>
      <c r="BC90" s="243"/>
      <c r="BD90" s="250" t="str" cm="1">
        <f t="array" ref="BD90">INDEX(NegEffects_SEA,$A90,MATCH(BD$6,$D$6:$BB$6,0)+2)</f>
        <v/>
      </c>
      <c r="BE90" s="250" t="str" cm="1">
        <f t="array" ref="BE90">INDEX(NegEffects_SEA,$A90,MATCH(BE$6,$D$6:$BB$6,0)+2)</f>
        <v/>
      </c>
      <c r="BF90" s="250" t="str" cm="1">
        <f t="array" ref="BF90">INDEX(NegEffects_SEA,$A90,MATCH(BF$6,$D$6:$BB$6,0)+2)</f>
        <v/>
      </c>
      <c r="BG90" s="250" t="str" cm="1">
        <f t="array" ref="BG90">INDEX(NegEffects_SEA,$A90,MATCH(BG$6,$D$6:$BB$6,0)+2)</f>
        <v/>
      </c>
      <c r="BH90" s="250" t="str" cm="1">
        <f t="array" ref="BH90">INDEX(NegEffects_SEA,$A90,MATCH(BH$6,$D$6:$BB$6,0)+2)</f>
        <v/>
      </c>
      <c r="BI90" s="250" t="str" cm="1">
        <f t="array" ref="BI90">INDEX(NegEffects_SEA,$A90,MATCH(BI$6,$D$6:$BB$6,0)+2)</f>
        <v/>
      </c>
      <c r="BJ90" s="250" t="str" cm="1">
        <f t="array" ref="BJ90">INDEX(NegEffects_SEA,$A90,MATCH(BJ$6,$D$6:$BB$6,0)+2)</f>
        <v/>
      </c>
      <c r="BK90" s="250" t="str" cm="1">
        <f t="array" ref="BK90">INDEX(NegEffects_SEA,$A90,MATCH(BK$6,$D$6:$BB$6,0)+2)</f>
        <v/>
      </c>
      <c r="BL90" s="250" t="str" cm="1">
        <f t="array" ref="BL90">INDEX(NegEffects_SEA,$A90,MATCH(BL$6,$D$6:$BB$6,0)+2)</f>
        <v/>
      </c>
      <c r="BM90" s="250" t="str" cm="1">
        <f t="array" ref="BM90">INDEX(NegEffects_SEA,$A90,MATCH(BM$6,$D$6:$BB$6,0)+2)</f>
        <v/>
      </c>
      <c r="BN90" s="250" t="str" cm="1">
        <f t="array" ref="BN90">INDEX(NegEffects_SEA,$A90,MATCH(BN$6,$D$6:$BB$6,0)+2)</f>
        <v/>
      </c>
      <c r="BO90" s="250" t="str" cm="1">
        <f t="array" ref="BO90">INDEX(NegEffects_SEA,$A90,MATCH(BO$6,$D$6:$BB$6,0)+2)</f>
        <v/>
      </c>
      <c r="BP90" s="250" t="str" cm="1">
        <f t="array" ref="BP90">INDEX(NegEffects_SEA,$A90,MATCH(BP$6,$D$6:$BB$6,0)+2)</f>
        <v/>
      </c>
      <c r="BQ90" s="250" t="str" cm="1">
        <f t="array" ref="BQ90">INDEX(NegEffects_SEA,$A90,MATCH(BQ$6,$D$6:$BB$6,0)+2)</f>
        <v/>
      </c>
      <c r="BR90" s="250" t="str" cm="1">
        <f t="array" ref="BR90">INDEX(NegEffects_SEA,$A90,MATCH(BR$6,$D$6:$BB$6,0)+2)</f>
        <v/>
      </c>
      <c r="BS90" s="250" t="str" cm="1">
        <f t="array" ref="BS90">INDEX(NegEffects_SEA,$A90,MATCH(BS$6,$D$6:$BB$6,0)+2)</f>
        <v/>
      </c>
      <c r="BT90" s="250" t="str" cm="1">
        <f t="array" ref="BT90">INDEX(NegEffects_SEA,$A90,MATCH(BT$6,$D$6:$BB$6,0)+2)</f>
        <v/>
      </c>
      <c r="BU90" s="243"/>
      <c r="BV90" s="194" t="str">
        <f t="shared" si="110"/>
        <v/>
      </c>
      <c r="BW90" s="194" t="str">
        <f t="shared" si="110"/>
        <v/>
      </c>
      <c r="BX90" s="194" t="str">
        <f t="shared" si="110"/>
        <v/>
      </c>
      <c r="BY90" s="194" t="str">
        <f t="shared" si="110"/>
        <v/>
      </c>
      <c r="BZ90" s="243"/>
      <c r="CA90" s="196" t="str" cm="1">
        <f t="array" ref="CA90">IF($B90="","",INDEX(SEAOptionScores_Trans,$B90+MATCH(CA$7,Stages,0)-1,MATCH(CA$6,SEACats,0)))</f>
        <v/>
      </c>
      <c r="CB90" s="196" t="str" cm="1">
        <f t="array" ref="CB90">IF($B90="","",INDEX(SEAOptionScores_Trans,$B90+MATCH(CB$7,Stages,0)-1,MATCH(CA$6,SEACats,0)))</f>
        <v/>
      </c>
      <c r="CC90" s="197" t="str">
        <f t="shared" si="93"/>
        <v/>
      </c>
      <c r="CD90" s="196" t="str" cm="1">
        <f t="array" ref="CD90">IF($B90="","",INDEX(SEAOptionScores_Trans,$B90+MATCH(CD$7,Stages,0)-1,MATCH(CD$6,SEACats,0)))</f>
        <v/>
      </c>
      <c r="CE90" s="196" t="str" cm="1">
        <f t="array" ref="CE90">IF($B90="","",INDEX(SEAOptionScores_Trans,$B90+MATCH(CE$7,Stages,0)-1,MATCH(CD$6,SEACats,0)))</f>
        <v/>
      </c>
      <c r="CF90" s="197" t="str">
        <f t="shared" si="94"/>
        <v/>
      </c>
      <c r="CG90" s="196" t="str" cm="1">
        <f t="array" ref="CG90">IF($B90="","",INDEX(SEAOptionScores_Trans,$B90+MATCH(CG$7,Stages,0)-1,MATCH(CG$6,SEACats,0)))</f>
        <v/>
      </c>
      <c r="CH90" s="196" t="str" cm="1">
        <f t="array" ref="CH90">IF($B90="","",INDEX(SEAOptionScores_Trans,$B90+MATCH(CH$7,Stages,0)-1,MATCH(CG$6,SEACats,0)))</f>
        <v/>
      </c>
      <c r="CI90" s="197" t="str">
        <f t="shared" si="95"/>
        <v/>
      </c>
      <c r="CJ90" s="196" t="str" cm="1">
        <f t="array" ref="CJ90">IF($B90="","",INDEX(SEAOptionScores_Trans,$B90+MATCH(CJ$7,Stages,0)-1,MATCH(CJ$6,SEACats,0)))</f>
        <v/>
      </c>
      <c r="CK90" s="196" t="str" cm="1">
        <f t="array" ref="CK90">IF($B90="","",INDEX(SEAOptionScores_Trans,$B90+MATCH(CK$7,Stages,0)-1,MATCH(CJ$6,SEACats,0)))</f>
        <v/>
      </c>
      <c r="CL90" s="197" t="str">
        <f t="shared" si="96"/>
        <v/>
      </c>
      <c r="CM90" s="196" t="str" cm="1">
        <f t="array" ref="CM90">IF($B90="","",INDEX(SEAOptionScores_Trans,$B90+MATCH(CM$7,Stages,0)-1,MATCH(CM$6,SEACats,0)))</f>
        <v/>
      </c>
      <c r="CN90" s="196" t="str" cm="1">
        <f t="array" ref="CN90">IF($B90="","",INDEX(SEAOptionScores_Trans,$B90+MATCH(CN$7,Stages,0)-1,MATCH(CM$6,SEACats,0)))</f>
        <v/>
      </c>
      <c r="CO90" s="197" t="str">
        <f t="shared" si="97"/>
        <v/>
      </c>
      <c r="CP90" s="196" t="str" cm="1">
        <f t="array" ref="CP90">IF($B90="","",INDEX(SEAOptionScores_Trans,$B90+MATCH(CP$7,Stages,0)-1,MATCH(CP$6,SEACats,0)))</f>
        <v/>
      </c>
      <c r="CQ90" s="196" t="str" cm="1">
        <f t="array" ref="CQ90">IF($B90="","",INDEX(SEAOptionScores_Trans,$B90+MATCH(CQ$7,Stages,0)-1,MATCH(CP$6,SEACats,0)))</f>
        <v/>
      </c>
      <c r="CR90" s="197" t="str">
        <f t="shared" si="98"/>
        <v/>
      </c>
      <c r="CS90" s="196" t="str" cm="1">
        <f t="array" ref="CS90">IF($B90="","",INDEX(SEAOptionScores_Trans,$B90+MATCH(CS$7,Stages,0)-1,MATCH(CS$6,SEACats,0)))</f>
        <v/>
      </c>
      <c r="CT90" s="196" t="str" cm="1">
        <f t="array" ref="CT90">IF($B90="","",INDEX(SEAOptionScores_Trans,$B90+MATCH(CT$7,Stages,0)-1,MATCH(CS$6,SEACats,0)))</f>
        <v/>
      </c>
      <c r="CU90" s="197" t="str">
        <f t="shared" si="99"/>
        <v/>
      </c>
      <c r="CV90" s="196" t="str" cm="1">
        <f t="array" ref="CV90">IF($B90="","",INDEX(SEAOptionScores_Trans,$B90+MATCH(CV$7,Stages,0)-1,MATCH(CV$6,SEACats,0)))</f>
        <v/>
      </c>
      <c r="CW90" s="196" t="str" cm="1">
        <f t="array" ref="CW90">IF($B90="","",INDEX(SEAOptionScores_Trans,$B90+MATCH(CW$7,Stages,0)-1,MATCH(CV$6,SEACats,0)))</f>
        <v/>
      </c>
      <c r="CX90" s="197" t="str">
        <f t="shared" si="100"/>
        <v/>
      </c>
      <c r="CY90" s="196" t="str" cm="1">
        <f t="array" ref="CY90">IF($B90="","",INDEX(SEAOptionScores_Trans,$B90+MATCH(CY$7,Stages,0)-1,MATCH(CY$6,SEACats,0)))</f>
        <v/>
      </c>
      <c r="CZ90" s="196" t="str" cm="1">
        <f t="array" ref="CZ90">IF($B90="","",INDEX(SEAOptionScores_Trans,$B90+MATCH(CZ$7,Stages,0)-1,MATCH(CY$6,SEACats,0)))</f>
        <v/>
      </c>
      <c r="DA90" s="197" t="str">
        <f t="shared" si="101"/>
        <v/>
      </c>
      <c r="DB90" s="196" t="str" cm="1">
        <f t="array" ref="DB90">IF($B90="","",INDEX(SEAOptionScores_Trans,$B90+MATCH(DB$7,Stages,0)-1,MATCH(DB$6,SEACats,0)))</f>
        <v/>
      </c>
      <c r="DC90" s="196" t="str" cm="1">
        <f t="array" ref="DC90">IF($B90="","",INDEX(SEAOptionScores_Trans,$B90+MATCH(DC$7,Stages,0)-1,MATCH(DB$6,SEACats,0)))</f>
        <v/>
      </c>
      <c r="DD90" s="197" t="str">
        <f t="shared" si="102"/>
        <v/>
      </c>
      <c r="DE90" s="196" t="str" cm="1">
        <f t="array" ref="DE90">IF($B90="","",INDEX(SEAOptionScores_Trans,$B90+MATCH(DE$7,Stages,0)-1,MATCH(DE$6,SEACats,0)))</f>
        <v/>
      </c>
      <c r="DF90" s="196" t="str" cm="1">
        <f t="array" ref="DF90">IF($B90="","",INDEX(SEAOptionScores_Trans,$B90+MATCH(DF$7,Stages,0)-1,MATCH(DE$6,SEACats,0)))</f>
        <v/>
      </c>
      <c r="DG90" s="197" t="str">
        <f t="shared" si="103"/>
        <v/>
      </c>
      <c r="DH90" s="196" t="str" cm="1">
        <f t="array" ref="DH90">IF($B90="","",INDEX(SEAOptionScores_Trans,$B90+MATCH(DH$7,Stages,0)-1,MATCH(DH$6,SEACats,0)))</f>
        <v/>
      </c>
      <c r="DI90" s="196" t="str" cm="1">
        <f t="array" ref="DI90">IF($B90="","",INDEX(SEAOptionScores_Trans,$B90+MATCH(DI$7,Stages,0)-1,MATCH(DH$6,SEACats,0)))</f>
        <v/>
      </c>
      <c r="DJ90" s="197" t="str">
        <f t="shared" si="104"/>
        <v/>
      </c>
      <c r="DK90" s="196" t="str" cm="1">
        <f t="array" ref="DK90">IF($B90="","",INDEX(SEAOptionScores_Trans,$B90+MATCH(DK$7,Stages,0)-1,MATCH(DK$6,SEACats,0)))</f>
        <v/>
      </c>
      <c r="DL90" s="196" t="str" cm="1">
        <f t="array" ref="DL90">IF($B90="","",INDEX(SEAOptionScores_Trans,$B90+MATCH(DL$7,Stages,0)-1,MATCH(DK$6,SEACats,0)))</f>
        <v/>
      </c>
      <c r="DM90" s="197" t="str">
        <f t="shared" si="105"/>
        <v/>
      </c>
      <c r="DN90" s="196" t="str" cm="1">
        <f t="array" ref="DN90">IF($B90="","",INDEX(SEAOptionScores_Trans,$B90+MATCH(DN$7,Stages,0)-1,MATCH(DN$6,SEACats,0)))</f>
        <v/>
      </c>
      <c r="DO90" s="196" t="str" cm="1">
        <f t="array" ref="DO90">IF($B90="","",INDEX(SEAOptionScores_Trans,$B90+MATCH(DO$7,Stages,0)-1,MATCH(DN$6,SEACats,0)))</f>
        <v/>
      </c>
      <c r="DP90" s="197" t="str">
        <f t="shared" si="106"/>
        <v/>
      </c>
      <c r="DQ90" s="196" t="str" cm="1">
        <f t="array" ref="DQ90">IF($B90="","",INDEX(SEAOptionScores_Trans,$B90+MATCH(DQ$7,Stages,0)-1,MATCH(DQ$6,SEACats,0)))</f>
        <v/>
      </c>
      <c r="DR90" s="196" t="str" cm="1">
        <f t="array" ref="DR90">IF($B90="","",INDEX(SEAOptionScores_Trans,$B90+MATCH(DR$7,Stages,0)-1,MATCH(DQ$6,SEACats,0)))</f>
        <v/>
      </c>
      <c r="DS90" s="197" t="str">
        <f t="shared" si="107"/>
        <v/>
      </c>
      <c r="DT90" s="196" t="str" cm="1">
        <f t="array" ref="DT90">IF($B90="","",INDEX(SEAOptionScores_Trans,$B90+MATCH(DT$7,Stages,0)-1,MATCH(DT$6,SEACats,0)))</f>
        <v/>
      </c>
      <c r="DU90" s="196" t="str" cm="1">
        <f t="array" ref="DU90">IF($B90="","",INDEX(SEAOptionScores_Trans,$B90+MATCH(DU$7,Stages,0)-1,MATCH(DT$6,SEACats,0)))</f>
        <v/>
      </c>
      <c r="DV90" s="197" t="str">
        <f t="shared" si="108"/>
        <v/>
      </c>
      <c r="DW90" s="196" t="str" cm="1">
        <f t="array" ref="DW90">IF($B90="","",INDEX(SEAOptionScores_Trans,$B90+MATCH(DW$7,Stages,0)-1,MATCH(DW$6,SEACats,0)))</f>
        <v/>
      </c>
      <c r="DX90" s="196" t="str" cm="1">
        <f t="array" ref="DX90">IF($B90="","",INDEX(SEAOptionScores_Trans,$B90+MATCH(DX$7,Stages,0)-1,MATCH(DW$6,SEACats,0)))</f>
        <v/>
      </c>
      <c r="DY90" s="197" t="str">
        <f t="shared" si="109"/>
        <v/>
      </c>
      <c r="DZ90" s="243"/>
      <c r="EA90" s="250" t="str" cm="1">
        <f t="array" ref="EA90">INDEX(PosEffects_SEA,$A90,MATCH(EA$6,$D$6:$BB$6,0)+2)</f>
        <v/>
      </c>
      <c r="EB90" s="250" t="str" cm="1">
        <f t="array" ref="EB90">INDEX(PosEffects_SEA,$A90,MATCH(EB$6,$D$6:$BB$6,0)+2)</f>
        <v/>
      </c>
      <c r="EC90" s="250" t="str" cm="1">
        <f t="array" ref="EC90">INDEX(PosEffects_SEA,$A90,MATCH(EC$6,$D$6:$BB$6,0)+2)</f>
        <v/>
      </c>
      <c r="ED90" s="250" t="str" cm="1">
        <f t="array" ref="ED90">INDEX(PosEffects_SEA,$A90,MATCH(ED$6,$D$6:$BB$6,0)+2)</f>
        <v/>
      </c>
      <c r="EE90" s="250" t="str" cm="1">
        <f t="array" ref="EE90">INDEX(PosEffects_SEA,$A90,MATCH(EE$6,$D$6:$BB$6,0)+2)</f>
        <v/>
      </c>
      <c r="EF90" s="250" t="str" cm="1">
        <f t="array" ref="EF90">INDEX(PosEffects_SEA,$A90,MATCH(EF$6,$D$6:$BB$6,0)+2)</f>
        <v/>
      </c>
      <c r="EG90" s="250" t="str" cm="1">
        <f t="array" ref="EG90">INDEX(PosEffects_SEA,$A90,MATCH(EG$6,$D$6:$BB$6,0)+2)</f>
        <v/>
      </c>
      <c r="EH90" s="250" t="str" cm="1">
        <f t="array" ref="EH90">INDEX(PosEffects_SEA,$A90,MATCH(EH$6,$D$6:$BB$6,0)+2)</f>
        <v/>
      </c>
      <c r="EI90" s="250" t="str" cm="1">
        <f t="array" ref="EI90">INDEX(PosEffects_SEA,$A90,MATCH(EI$6,$D$6:$BB$6,0)+2)</f>
        <v/>
      </c>
      <c r="EJ90" s="250" t="str" cm="1">
        <f t="array" ref="EJ90">INDEX(PosEffects_SEA,$A90,MATCH(EJ$6,$D$6:$BB$6,0)+2)</f>
        <v/>
      </c>
      <c r="EK90" s="250" t="str" cm="1">
        <f t="array" ref="EK90">INDEX(PosEffects_SEA,$A90,MATCH(EK$6,$D$6:$BB$6,0)+2)</f>
        <v/>
      </c>
      <c r="EL90" s="250" t="str" cm="1">
        <f t="array" ref="EL90">INDEX(PosEffects_SEA,$A90,MATCH(EL$6,$D$6:$BB$6,0)+2)</f>
        <v/>
      </c>
      <c r="EM90" s="250" t="str" cm="1">
        <f t="array" ref="EM90">INDEX(PosEffects_SEA,$A90,MATCH(EM$6,$D$6:$BB$6,0)+2)</f>
        <v/>
      </c>
      <c r="EN90" s="250" t="str" cm="1">
        <f t="array" ref="EN90">INDEX(PosEffects_SEA,$A90,MATCH(EN$6,$D$6:$BB$6,0)+2)</f>
        <v/>
      </c>
      <c r="EO90" s="250" t="str" cm="1">
        <f t="array" ref="EO90">INDEX(PosEffects_SEA,$A90,MATCH(EO$6,$D$6:$BB$6,0)+2)</f>
        <v/>
      </c>
      <c r="EP90" s="250" t="str" cm="1">
        <f t="array" ref="EP90">INDEX(PosEffects_SEA,$A90,MATCH(EP$6,$D$6:$BB$6,0)+2)</f>
        <v/>
      </c>
      <c r="EQ90" s="250" t="str" cm="1">
        <f t="array" ref="EQ90">INDEX(PosEffects_SEA,$A90,MATCH(EQ$6,$D$6:$BB$6,0)+2)</f>
        <v/>
      </c>
      <c r="ER90" s="243"/>
      <c r="ES90" s="194" t="str">
        <f t="shared" si="111"/>
        <v/>
      </c>
      <c r="ET90" s="194" t="str">
        <f t="shared" si="111"/>
        <v/>
      </c>
      <c r="EU90" s="194" t="str">
        <f t="shared" si="111"/>
        <v/>
      </c>
      <c r="EV90" s="194" t="str">
        <f t="shared" si="111"/>
        <v/>
      </c>
    </row>
    <row r="91" spans="1:152" x14ac:dyDescent="0.25">
      <c r="A91" s="242">
        <v>84</v>
      </c>
      <c r="B91" s="271" t="str" cm="1">
        <f t="array" ref="B91">IF(A91&gt;NOptions_SEA,"",4*(A91-1)+1)</f>
        <v/>
      </c>
      <c r="C91" s="249" t="str" cm="1">
        <f t="array" ref="C91">IF($B91="","",INDEX(Options_SEA,$B91))</f>
        <v/>
      </c>
      <c r="D91" s="196" t="str" cm="1">
        <f t="array" ref="D91">IF($B91="","",INDEX(SEAOptionScores_Trans,$B91+MATCH(D$7,Stages,0)-1,MATCH(D$6,SEACats,0))-100)</f>
        <v/>
      </c>
      <c r="E91" s="196" t="str" cm="1">
        <f t="array" ref="E91">IF($B91="","",INDEX(SEAOptionScores_Trans,$B91+MATCH(E$7,Stages,0)-1,MATCH(D$6,SEACats,0))-100)</f>
        <v/>
      </c>
      <c r="F91" s="197" t="str">
        <f t="shared" si="76"/>
        <v/>
      </c>
      <c r="G91" s="196" t="str" cm="1">
        <f t="array" ref="G91">IF($B91="","",INDEX(SEAOptionScores_Trans,$B91+MATCH(G$7,Stages,0)-1,MATCH(G$6,SEACats,0))-100)</f>
        <v/>
      </c>
      <c r="H91" s="196" t="str" cm="1">
        <f t="array" ref="H91">IF($B91="","",INDEX(SEAOptionScores_Trans,$B91+MATCH(H$7,Stages,0)-1,MATCH(G$6,SEACats,0))-100)</f>
        <v/>
      </c>
      <c r="I91" s="197" t="str">
        <f t="shared" si="77"/>
        <v/>
      </c>
      <c r="J91" s="196" t="str" cm="1">
        <f t="array" ref="J91">IF($B91="","",INDEX(SEAOptionScores_Trans,$B91+MATCH(J$7,Stages,0)-1,MATCH(J$6,SEACats,0))-100)</f>
        <v/>
      </c>
      <c r="K91" s="196" t="str" cm="1">
        <f t="array" ref="K91">IF($B91="","",INDEX(SEAOptionScores_Trans,$B91+MATCH(K$7,Stages,0)-1,MATCH(J$6,SEACats,0))-100)</f>
        <v/>
      </c>
      <c r="L91" s="197" t="str">
        <f t="shared" si="78"/>
        <v/>
      </c>
      <c r="M91" s="196" t="str" cm="1">
        <f t="array" ref="M91">IF($B91="","",INDEX(SEAOptionScores_Trans,$B91+MATCH(M$7,Stages,0)-1,MATCH(M$6,SEACats,0))-100)</f>
        <v/>
      </c>
      <c r="N91" s="196" t="str" cm="1">
        <f t="array" ref="N91">IF($B91="","",INDEX(SEAOptionScores_Trans,$B91+MATCH(N$7,Stages,0)-1,MATCH(M$6,SEACats,0))-100)</f>
        <v/>
      </c>
      <c r="O91" s="197" t="str">
        <f t="shared" si="79"/>
        <v/>
      </c>
      <c r="P91" s="196" t="str" cm="1">
        <f t="array" ref="P91">IF($B91="","",INDEX(SEAOptionScores_Trans,$B91+MATCH(P$7,Stages,0)-1,MATCH(P$6,SEACats,0))-100)</f>
        <v/>
      </c>
      <c r="Q91" s="196" t="str" cm="1">
        <f t="array" ref="Q91">IF($B91="","",INDEX(SEAOptionScores_Trans,$B91+MATCH(Q$7,Stages,0)-1,MATCH(P$6,SEACats,0))-100)</f>
        <v/>
      </c>
      <c r="R91" s="197" t="str">
        <f t="shared" si="80"/>
        <v/>
      </c>
      <c r="S91" s="196" t="str" cm="1">
        <f t="array" ref="S91">IF($B91="","",INDEX(SEAOptionScores_Trans,$B91+MATCH(S$7,Stages,0)-1,MATCH(S$6,SEACats,0))-100)</f>
        <v/>
      </c>
      <c r="T91" s="196" t="str" cm="1">
        <f t="array" ref="T91">IF($B91="","",INDEX(SEAOptionScores_Trans,$B91+MATCH(T$7,Stages,0)-1,MATCH(S$6,SEACats,0))-100)</f>
        <v/>
      </c>
      <c r="U91" s="197" t="str">
        <f t="shared" si="81"/>
        <v/>
      </c>
      <c r="V91" s="196" t="str" cm="1">
        <f t="array" ref="V91">IF($B91="","",INDEX(SEAOptionScores_Trans,$B91+MATCH(V$7,Stages,0)-1,MATCH(V$6,SEACats,0))-100)</f>
        <v/>
      </c>
      <c r="W91" s="196" t="str" cm="1">
        <f t="array" ref="W91">IF($B91="","",INDEX(SEAOptionScores_Trans,$B91+MATCH(W$7,Stages,0)-1,MATCH(V$6,SEACats,0))-100)</f>
        <v/>
      </c>
      <c r="X91" s="197" t="str">
        <f t="shared" si="82"/>
        <v/>
      </c>
      <c r="Y91" s="196" t="str" cm="1">
        <f t="array" ref="Y91">IF($B91="","",INDEX(SEAOptionScores_Trans,$B91+MATCH(Y$7,Stages,0)-1,MATCH(Y$6,SEACats,0))-100)</f>
        <v/>
      </c>
      <c r="Z91" s="196" t="str" cm="1">
        <f t="array" ref="Z91">IF($B91="","",INDEX(SEAOptionScores_Trans,$B91+MATCH(Z$7,Stages,0)-1,MATCH(Y$6,SEACats,0))-100)</f>
        <v/>
      </c>
      <c r="AA91" s="197" t="str">
        <f t="shared" si="83"/>
        <v/>
      </c>
      <c r="AB91" s="196" t="str" cm="1">
        <f t="array" ref="AB91">IF($B91="","",INDEX(SEAOptionScores_Trans,$B91+MATCH(AB$7,Stages,0)-1,MATCH(AB$6,SEACats,0))-100)</f>
        <v/>
      </c>
      <c r="AC91" s="196" t="str" cm="1">
        <f t="array" ref="AC91">IF($B91="","",INDEX(SEAOptionScores_Trans,$B91+MATCH(AC$7,Stages,0)-1,MATCH(AB$6,SEACats,0))-100)</f>
        <v/>
      </c>
      <c r="AD91" s="197" t="str">
        <f t="shared" si="84"/>
        <v/>
      </c>
      <c r="AE91" s="196" t="str" cm="1">
        <f t="array" ref="AE91">IF($B91="","",INDEX(SEAOptionScores_Trans,$B91+MATCH(AE$7,Stages,0)-1,MATCH(AE$6,SEACats,0))-100)</f>
        <v/>
      </c>
      <c r="AF91" s="196" t="str" cm="1">
        <f t="array" ref="AF91">IF($B91="","",INDEX(SEAOptionScores_Trans,$B91+MATCH(AF$7,Stages,0)-1,MATCH(AE$6,SEACats,0))-100)</f>
        <v/>
      </c>
      <c r="AG91" s="197" t="str">
        <f t="shared" si="85"/>
        <v/>
      </c>
      <c r="AH91" s="196" t="str" cm="1">
        <f t="array" ref="AH91">IF($B91="","",INDEX(SEAOptionScores_Trans,$B91+MATCH(AH$7,Stages,0)-1,MATCH(AH$6,SEACats,0))-100)</f>
        <v/>
      </c>
      <c r="AI91" s="196" t="str" cm="1">
        <f t="array" ref="AI91">IF($B91="","",INDEX(SEAOptionScores_Trans,$B91+MATCH(AI$7,Stages,0)-1,MATCH(AH$6,SEACats,0))-100)</f>
        <v/>
      </c>
      <c r="AJ91" s="197" t="str">
        <f t="shared" si="86"/>
        <v/>
      </c>
      <c r="AK91" s="196" t="str" cm="1">
        <f t="array" ref="AK91">IF($B91="","",INDEX(SEAOptionScores_Trans,$B91+MATCH(AK$7,Stages,0)-1,MATCH(AK$6,SEACats,0))-100)</f>
        <v/>
      </c>
      <c r="AL91" s="196" t="str" cm="1">
        <f t="array" ref="AL91">IF($B91="","",INDEX(SEAOptionScores_Trans,$B91+MATCH(AL$7,Stages,0)-1,MATCH(AK$6,SEACats,0))-100)</f>
        <v/>
      </c>
      <c r="AM91" s="197" t="str">
        <f t="shared" si="87"/>
        <v/>
      </c>
      <c r="AN91" s="196" t="str" cm="1">
        <f t="array" ref="AN91">IF($B91="","",INDEX(SEAOptionScores_Trans,$B91+MATCH(AN$7,Stages,0)-1,MATCH(AN$6,SEACats,0))-100)</f>
        <v/>
      </c>
      <c r="AO91" s="196" t="str" cm="1">
        <f t="array" ref="AO91">IF($B91="","",INDEX(SEAOptionScores_Trans,$B91+MATCH(AO$7,Stages,0)-1,MATCH(AN$6,SEACats,0))-100)</f>
        <v/>
      </c>
      <c r="AP91" s="197" t="str">
        <f t="shared" si="88"/>
        <v/>
      </c>
      <c r="AQ91" s="196" t="str" cm="1">
        <f t="array" ref="AQ91">IF($B91="","",INDEX(SEAOptionScores_Trans,$B91+MATCH(AQ$7,Stages,0)-1,MATCH(AQ$6,SEACats,0))-100)</f>
        <v/>
      </c>
      <c r="AR91" s="196" t="str" cm="1">
        <f t="array" ref="AR91">IF($B91="","",INDEX(SEAOptionScores_Trans,$B91+MATCH(AR$7,Stages,0)-1,MATCH(AQ$6,SEACats,0))-100)</f>
        <v/>
      </c>
      <c r="AS91" s="197" t="str">
        <f t="shared" si="89"/>
        <v/>
      </c>
      <c r="AT91" s="196" t="str" cm="1">
        <f t="array" ref="AT91">IF($B91="","",INDEX(SEAOptionScores_Trans,$B91+MATCH(AT$7,Stages,0)-1,MATCH(AT$6,SEACats,0))-100)</f>
        <v/>
      </c>
      <c r="AU91" s="196" t="str" cm="1">
        <f t="array" ref="AU91">IF($B91="","",INDEX(SEAOptionScores_Trans,$B91+MATCH(AU$7,Stages,0)-1,MATCH(AT$6,SEACats,0))-100)</f>
        <v/>
      </c>
      <c r="AV91" s="197" t="str">
        <f t="shared" si="90"/>
        <v/>
      </c>
      <c r="AW91" s="196" t="str" cm="1">
        <f t="array" ref="AW91">IF($B91="","",INDEX(SEAOptionScores_Trans,$B91+MATCH(AW$7,Stages,0)-1,MATCH(AW$6,SEACats,0))-100)</f>
        <v/>
      </c>
      <c r="AX91" s="196" t="str" cm="1">
        <f t="array" ref="AX91">IF($B91="","",INDEX(SEAOptionScores_Trans,$B91+MATCH(AX$7,Stages,0)-1,MATCH(AW$6,SEACats,0))-100)</f>
        <v/>
      </c>
      <c r="AY91" s="197" t="str">
        <f t="shared" si="91"/>
        <v/>
      </c>
      <c r="AZ91" s="196" t="str" cm="1">
        <f t="array" ref="AZ91">IF($B91="","",INDEX(SEAOptionScores_Trans,$B91+MATCH(AZ$7,Stages,0)-1,MATCH(AZ$6,SEACats,0))-100)</f>
        <v/>
      </c>
      <c r="BA91" s="196" t="str" cm="1">
        <f t="array" ref="BA91">IF($B91="","",INDEX(SEAOptionScores_Trans,$B91+MATCH(BA$7,Stages,0)-1,MATCH(AZ$6,SEACats,0))-100)</f>
        <v/>
      </c>
      <c r="BB91" s="197" t="str">
        <f t="shared" si="92"/>
        <v/>
      </c>
      <c r="BC91" s="243"/>
      <c r="BD91" s="250" t="str" cm="1">
        <f t="array" ref="BD91">INDEX(NegEffects_SEA,$A91,MATCH(BD$6,$D$6:$BB$6,0)+2)</f>
        <v/>
      </c>
      <c r="BE91" s="250" t="str" cm="1">
        <f t="array" ref="BE91">INDEX(NegEffects_SEA,$A91,MATCH(BE$6,$D$6:$BB$6,0)+2)</f>
        <v/>
      </c>
      <c r="BF91" s="250" t="str" cm="1">
        <f t="array" ref="BF91">INDEX(NegEffects_SEA,$A91,MATCH(BF$6,$D$6:$BB$6,0)+2)</f>
        <v/>
      </c>
      <c r="BG91" s="250" t="str" cm="1">
        <f t="array" ref="BG91">INDEX(NegEffects_SEA,$A91,MATCH(BG$6,$D$6:$BB$6,0)+2)</f>
        <v/>
      </c>
      <c r="BH91" s="250" t="str" cm="1">
        <f t="array" ref="BH91">INDEX(NegEffects_SEA,$A91,MATCH(BH$6,$D$6:$BB$6,0)+2)</f>
        <v/>
      </c>
      <c r="BI91" s="250" t="str" cm="1">
        <f t="array" ref="BI91">INDEX(NegEffects_SEA,$A91,MATCH(BI$6,$D$6:$BB$6,0)+2)</f>
        <v/>
      </c>
      <c r="BJ91" s="250" t="str" cm="1">
        <f t="array" ref="BJ91">INDEX(NegEffects_SEA,$A91,MATCH(BJ$6,$D$6:$BB$6,0)+2)</f>
        <v/>
      </c>
      <c r="BK91" s="250" t="str" cm="1">
        <f t="array" ref="BK91">INDEX(NegEffects_SEA,$A91,MATCH(BK$6,$D$6:$BB$6,0)+2)</f>
        <v/>
      </c>
      <c r="BL91" s="250" t="str" cm="1">
        <f t="array" ref="BL91">INDEX(NegEffects_SEA,$A91,MATCH(BL$6,$D$6:$BB$6,0)+2)</f>
        <v/>
      </c>
      <c r="BM91" s="250" t="str" cm="1">
        <f t="array" ref="BM91">INDEX(NegEffects_SEA,$A91,MATCH(BM$6,$D$6:$BB$6,0)+2)</f>
        <v/>
      </c>
      <c r="BN91" s="250" t="str" cm="1">
        <f t="array" ref="BN91">INDEX(NegEffects_SEA,$A91,MATCH(BN$6,$D$6:$BB$6,0)+2)</f>
        <v/>
      </c>
      <c r="BO91" s="250" t="str" cm="1">
        <f t="array" ref="BO91">INDEX(NegEffects_SEA,$A91,MATCH(BO$6,$D$6:$BB$6,0)+2)</f>
        <v/>
      </c>
      <c r="BP91" s="250" t="str" cm="1">
        <f t="array" ref="BP91">INDEX(NegEffects_SEA,$A91,MATCH(BP$6,$D$6:$BB$6,0)+2)</f>
        <v/>
      </c>
      <c r="BQ91" s="250" t="str" cm="1">
        <f t="array" ref="BQ91">INDEX(NegEffects_SEA,$A91,MATCH(BQ$6,$D$6:$BB$6,0)+2)</f>
        <v/>
      </c>
      <c r="BR91" s="250" t="str" cm="1">
        <f t="array" ref="BR91">INDEX(NegEffects_SEA,$A91,MATCH(BR$6,$D$6:$BB$6,0)+2)</f>
        <v/>
      </c>
      <c r="BS91" s="250" t="str" cm="1">
        <f t="array" ref="BS91">INDEX(NegEffects_SEA,$A91,MATCH(BS$6,$D$6:$BB$6,0)+2)</f>
        <v/>
      </c>
      <c r="BT91" s="250" t="str" cm="1">
        <f t="array" ref="BT91">INDEX(NegEffects_SEA,$A91,MATCH(BT$6,$D$6:$BB$6,0)+2)</f>
        <v/>
      </c>
      <c r="BU91" s="243"/>
      <c r="BV91" s="194" t="str">
        <f t="shared" si="110"/>
        <v/>
      </c>
      <c r="BW91" s="194" t="str">
        <f t="shared" si="110"/>
        <v/>
      </c>
      <c r="BX91" s="194" t="str">
        <f t="shared" si="110"/>
        <v/>
      </c>
      <c r="BY91" s="194" t="str">
        <f t="shared" si="110"/>
        <v/>
      </c>
      <c r="BZ91" s="243"/>
      <c r="CA91" s="196" t="str" cm="1">
        <f t="array" ref="CA91">IF($B91="","",INDEX(SEAOptionScores_Trans,$B91+MATCH(CA$7,Stages,0)-1,MATCH(CA$6,SEACats,0)))</f>
        <v/>
      </c>
      <c r="CB91" s="196" t="str" cm="1">
        <f t="array" ref="CB91">IF($B91="","",INDEX(SEAOptionScores_Trans,$B91+MATCH(CB$7,Stages,0)-1,MATCH(CA$6,SEACats,0)))</f>
        <v/>
      </c>
      <c r="CC91" s="197" t="str">
        <f t="shared" si="93"/>
        <v/>
      </c>
      <c r="CD91" s="196" t="str" cm="1">
        <f t="array" ref="CD91">IF($B91="","",INDEX(SEAOptionScores_Trans,$B91+MATCH(CD$7,Stages,0)-1,MATCH(CD$6,SEACats,0)))</f>
        <v/>
      </c>
      <c r="CE91" s="196" t="str" cm="1">
        <f t="array" ref="CE91">IF($B91="","",INDEX(SEAOptionScores_Trans,$B91+MATCH(CE$7,Stages,0)-1,MATCH(CD$6,SEACats,0)))</f>
        <v/>
      </c>
      <c r="CF91" s="197" t="str">
        <f t="shared" si="94"/>
        <v/>
      </c>
      <c r="CG91" s="196" t="str" cm="1">
        <f t="array" ref="CG91">IF($B91="","",INDEX(SEAOptionScores_Trans,$B91+MATCH(CG$7,Stages,0)-1,MATCH(CG$6,SEACats,0)))</f>
        <v/>
      </c>
      <c r="CH91" s="196" t="str" cm="1">
        <f t="array" ref="CH91">IF($B91="","",INDEX(SEAOptionScores_Trans,$B91+MATCH(CH$7,Stages,0)-1,MATCH(CG$6,SEACats,0)))</f>
        <v/>
      </c>
      <c r="CI91" s="197" t="str">
        <f t="shared" si="95"/>
        <v/>
      </c>
      <c r="CJ91" s="196" t="str" cm="1">
        <f t="array" ref="CJ91">IF($B91="","",INDEX(SEAOptionScores_Trans,$B91+MATCH(CJ$7,Stages,0)-1,MATCH(CJ$6,SEACats,0)))</f>
        <v/>
      </c>
      <c r="CK91" s="196" t="str" cm="1">
        <f t="array" ref="CK91">IF($B91="","",INDEX(SEAOptionScores_Trans,$B91+MATCH(CK$7,Stages,0)-1,MATCH(CJ$6,SEACats,0)))</f>
        <v/>
      </c>
      <c r="CL91" s="197" t="str">
        <f t="shared" si="96"/>
        <v/>
      </c>
      <c r="CM91" s="196" t="str" cm="1">
        <f t="array" ref="CM91">IF($B91="","",INDEX(SEAOptionScores_Trans,$B91+MATCH(CM$7,Stages,0)-1,MATCH(CM$6,SEACats,0)))</f>
        <v/>
      </c>
      <c r="CN91" s="196" t="str" cm="1">
        <f t="array" ref="CN91">IF($B91="","",INDEX(SEAOptionScores_Trans,$B91+MATCH(CN$7,Stages,0)-1,MATCH(CM$6,SEACats,0)))</f>
        <v/>
      </c>
      <c r="CO91" s="197" t="str">
        <f t="shared" si="97"/>
        <v/>
      </c>
      <c r="CP91" s="196" t="str" cm="1">
        <f t="array" ref="CP91">IF($B91="","",INDEX(SEAOptionScores_Trans,$B91+MATCH(CP$7,Stages,0)-1,MATCH(CP$6,SEACats,0)))</f>
        <v/>
      </c>
      <c r="CQ91" s="196" t="str" cm="1">
        <f t="array" ref="CQ91">IF($B91="","",INDEX(SEAOptionScores_Trans,$B91+MATCH(CQ$7,Stages,0)-1,MATCH(CP$6,SEACats,0)))</f>
        <v/>
      </c>
      <c r="CR91" s="197" t="str">
        <f t="shared" si="98"/>
        <v/>
      </c>
      <c r="CS91" s="196" t="str" cm="1">
        <f t="array" ref="CS91">IF($B91="","",INDEX(SEAOptionScores_Trans,$B91+MATCH(CS$7,Stages,0)-1,MATCH(CS$6,SEACats,0)))</f>
        <v/>
      </c>
      <c r="CT91" s="196" t="str" cm="1">
        <f t="array" ref="CT91">IF($B91="","",INDEX(SEAOptionScores_Trans,$B91+MATCH(CT$7,Stages,0)-1,MATCH(CS$6,SEACats,0)))</f>
        <v/>
      </c>
      <c r="CU91" s="197" t="str">
        <f t="shared" si="99"/>
        <v/>
      </c>
      <c r="CV91" s="196" t="str" cm="1">
        <f t="array" ref="CV91">IF($B91="","",INDEX(SEAOptionScores_Trans,$B91+MATCH(CV$7,Stages,0)-1,MATCH(CV$6,SEACats,0)))</f>
        <v/>
      </c>
      <c r="CW91" s="196" t="str" cm="1">
        <f t="array" ref="CW91">IF($B91="","",INDEX(SEAOptionScores_Trans,$B91+MATCH(CW$7,Stages,0)-1,MATCH(CV$6,SEACats,0)))</f>
        <v/>
      </c>
      <c r="CX91" s="197" t="str">
        <f t="shared" si="100"/>
        <v/>
      </c>
      <c r="CY91" s="196" t="str" cm="1">
        <f t="array" ref="CY91">IF($B91="","",INDEX(SEAOptionScores_Trans,$B91+MATCH(CY$7,Stages,0)-1,MATCH(CY$6,SEACats,0)))</f>
        <v/>
      </c>
      <c r="CZ91" s="196" t="str" cm="1">
        <f t="array" ref="CZ91">IF($B91="","",INDEX(SEAOptionScores_Trans,$B91+MATCH(CZ$7,Stages,0)-1,MATCH(CY$6,SEACats,0)))</f>
        <v/>
      </c>
      <c r="DA91" s="197" t="str">
        <f t="shared" si="101"/>
        <v/>
      </c>
      <c r="DB91" s="196" t="str" cm="1">
        <f t="array" ref="DB91">IF($B91="","",INDEX(SEAOptionScores_Trans,$B91+MATCH(DB$7,Stages,0)-1,MATCH(DB$6,SEACats,0)))</f>
        <v/>
      </c>
      <c r="DC91" s="196" t="str" cm="1">
        <f t="array" ref="DC91">IF($B91="","",INDEX(SEAOptionScores_Trans,$B91+MATCH(DC$7,Stages,0)-1,MATCH(DB$6,SEACats,0)))</f>
        <v/>
      </c>
      <c r="DD91" s="197" t="str">
        <f t="shared" si="102"/>
        <v/>
      </c>
      <c r="DE91" s="196" t="str" cm="1">
        <f t="array" ref="DE91">IF($B91="","",INDEX(SEAOptionScores_Trans,$B91+MATCH(DE$7,Stages,0)-1,MATCH(DE$6,SEACats,0)))</f>
        <v/>
      </c>
      <c r="DF91" s="196" t="str" cm="1">
        <f t="array" ref="DF91">IF($B91="","",INDEX(SEAOptionScores_Trans,$B91+MATCH(DF$7,Stages,0)-1,MATCH(DE$6,SEACats,0)))</f>
        <v/>
      </c>
      <c r="DG91" s="197" t="str">
        <f t="shared" si="103"/>
        <v/>
      </c>
      <c r="DH91" s="196" t="str" cm="1">
        <f t="array" ref="DH91">IF($B91="","",INDEX(SEAOptionScores_Trans,$B91+MATCH(DH$7,Stages,0)-1,MATCH(DH$6,SEACats,0)))</f>
        <v/>
      </c>
      <c r="DI91" s="196" t="str" cm="1">
        <f t="array" ref="DI91">IF($B91="","",INDEX(SEAOptionScores_Trans,$B91+MATCH(DI$7,Stages,0)-1,MATCH(DH$6,SEACats,0)))</f>
        <v/>
      </c>
      <c r="DJ91" s="197" t="str">
        <f t="shared" si="104"/>
        <v/>
      </c>
      <c r="DK91" s="196" t="str" cm="1">
        <f t="array" ref="DK91">IF($B91="","",INDEX(SEAOptionScores_Trans,$B91+MATCH(DK$7,Stages,0)-1,MATCH(DK$6,SEACats,0)))</f>
        <v/>
      </c>
      <c r="DL91" s="196" t="str" cm="1">
        <f t="array" ref="DL91">IF($B91="","",INDEX(SEAOptionScores_Trans,$B91+MATCH(DL$7,Stages,0)-1,MATCH(DK$6,SEACats,0)))</f>
        <v/>
      </c>
      <c r="DM91" s="197" t="str">
        <f t="shared" si="105"/>
        <v/>
      </c>
      <c r="DN91" s="196" t="str" cm="1">
        <f t="array" ref="DN91">IF($B91="","",INDEX(SEAOptionScores_Trans,$B91+MATCH(DN$7,Stages,0)-1,MATCH(DN$6,SEACats,0)))</f>
        <v/>
      </c>
      <c r="DO91" s="196" t="str" cm="1">
        <f t="array" ref="DO91">IF($B91="","",INDEX(SEAOptionScores_Trans,$B91+MATCH(DO$7,Stages,0)-1,MATCH(DN$6,SEACats,0)))</f>
        <v/>
      </c>
      <c r="DP91" s="197" t="str">
        <f t="shared" si="106"/>
        <v/>
      </c>
      <c r="DQ91" s="196" t="str" cm="1">
        <f t="array" ref="DQ91">IF($B91="","",INDEX(SEAOptionScores_Trans,$B91+MATCH(DQ$7,Stages,0)-1,MATCH(DQ$6,SEACats,0)))</f>
        <v/>
      </c>
      <c r="DR91" s="196" t="str" cm="1">
        <f t="array" ref="DR91">IF($B91="","",INDEX(SEAOptionScores_Trans,$B91+MATCH(DR$7,Stages,0)-1,MATCH(DQ$6,SEACats,0)))</f>
        <v/>
      </c>
      <c r="DS91" s="197" t="str">
        <f t="shared" si="107"/>
        <v/>
      </c>
      <c r="DT91" s="196" t="str" cm="1">
        <f t="array" ref="DT91">IF($B91="","",INDEX(SEAOptionScores_Trans,$B91+MATCH(DT$7,Stages,0)-1,MATCH(DT$6,SEACats,0)))</f>
        <v/>
      </c>
      <c r="DU91" s="196" t="str" cm="1">
        <f t="array" ref="DU91">IF($B91="","",INDEX(SEAOptionScores_Trans,$B91+MATCH(DU$7,Stages,0)-1,MATCH(DT$6,SEACats,0)))</f>
        <v/>
      </c>
      <c r="DV91" s="197" t="str">
        <f t="shared" si="108"/>
        <v/>
      </c>
      <c r="DW91" s="196" t="str" cm="1">
        <f t="array" ref="DW91">IF($B91="","",INDEX(SEAOptionScores_Trans,$B91+MATCH(DW$7,Stages,0)-1,MATCH(DW$6,SEACats,0)))</f>
        <v/>
      </c>
      <c r="DX91" s="196" t="str" cm="1">
        <f t="array" ref="DX91">IF($B91="","",INDEX(SEAOptionScores_Trans,$B91+MATCH(DX$7,Stages,0)-1,MATCH(DW$6,SEACats,0)))</f>
        <v/>
      </c>
      <c r="DY91" s="197" t="str">
        <f t="shared" si="109"/>
        <v/>
      </c>
      <c r="DZ91" s="243"/>
      <c r="EA91" s="250" t="str" cm="1">
        <f t="array" ref="EA91">INDEX(PosEffects_SEA,$A91,MATCH(EA$6,$D$6:$BB$6,0)+2)</f>
        <v/>
      </c>
      <c r="EB91" s="250" t="str" cm="1">
        <f t="array" ref="EB91">INDEX(PosEffects_SEA,$A91,MATCH(EB$6,$D$6:$BB$6,0)+2)</f>
        <v/>
      </c>
      <c r="EC91" s="250" t="str" cm="1">
        <f t="array" ref="EC91">INDEX(PosEffects_SEA,$A91,MATCH(EC$6,$D$6:$BB$6,0)+2)</f>
        <v/>
      </c>
      <c r="ED91" s="250" t="str" cm="1">
        <f t="array" ref="ED91">INDEX(PosEffects_SEA,$A91,MATCH(ED$6,$D$6:$BB$6,0)+2)</f>
        <v/>
      </c>
      <c r="EE91" s="250" t="str" cm="1">
        <f t="array" ref="EE91">INDEX(PosEffects_SEA,$A91,MATCH(EE$6,$D$6:$BB$6,0)+2)</f>
        <v/>
      </c>
      <c r="EF91" s="250" t="str" cm="1">
        <f t="array" ref="EF91">INDEX(PosEffects_SEA,$A91,MATCH(EF$6,$D$6:$BB$6,0)+2)</f>
        <v/>
      </c>
      <c r="EG91" s="250" t="str" cm="1">
        <f t="array" ref="EG91">INDEX(PosEffects_SEA,$A91,MATCH(EG$6,$D$6:$BB$6,0)+2)</f>
        <v/>
      </c>
      <c r="EH91" s="250" t="str" cm="1">
        <f t="array" ref="EH91">INDEX(PosEffects_SEA,$A91,MATCH(EH$6,$D$6:$BB$6,0)+2)</f>
        <v/>
      </c>
      <c r="EI91" s="250" t="str" cm="1">
        <f t="array" ref="EI91">INDEX(PosEffects_SEA,$A91,MATCH(EI$6,$D$6:$BB$6,0)+2)</f>
        <v/>
      </c>
      <c r="EJ91" s="250" t="str" cm="1">
        <f t="array" ref="EJ91">INDEX(PosEffects_SEA,$A91,MATCH(EJ$6,$D$6:$BB$6,0)+2)</f>
        <v/>
      </c>
      <c r="EK91" s="250" t="str" cm="1">
        <f t="array" ref="EK91">INDEX(PosEffects_SEA,$A91,MATCH(EK$6,$D$6:$BB$6,0)+2)</f>
        <v/>
      </c>
      <c r="EL91" s="250" t="str" cm="1">
        <f t="array" ref="EL91">INDEX(PosEffects_SEA,$A91,MATCH(EL$6,$D$6:$BB$6,0)+2)</f>
        <v/>
      </c>
      <c r="EM91" s="250" t="str" cm="1">
        <f t="array" ref="EM91">INDEX(PosEffects_SEA,$A91,MATCH(EM$6,$D$6:$BB$6,0)+2)</f>
        <v/>
      </c>
      <c r="EN91" s="250" t="str" cm="1">
        <f t="array" ref="EN91">INDEX(PosEffects_SEA,$A91,MATCH(EN$6,$D$6:$BB$6,0)+2)</f>
        <v/>
      </c>
      <c r="EO91" s="250" t="str" cm="1">
        <f t="array" ref="EO91">INDEX(PosEffects_SEA,$A91,MATCH(EO$6,$D$6:$BB$6,0)+2)</f>
        <v/>
      </c>
      <c r="EP91" s="250" t="str" cm="1">
        <f t="array" ref="EP91">INDEX(PosEffects_SEA,$A91,MATCH(EP$6,$D$6:$BB$6,0)+2)</f>
        <v/>
      </c>
      <c r="EQ91" s="250" t="str" cm="1">
        <f t="array" ref="EQ91">INDEX(PosEffects_SEA,$A91,MATCH(EQ$6,$D$6:$BB$6,0)+2)</f>
        <v/>
      </c>
      <c r="ER91" s="243"/>
      <c r="ES91" s="194" t="str">
        <f t="shared" si="111"/>
        <v/>
      </c>
      <c r="ET91" s="194" t="str">
        <f t="shared" si="111"/>
        <v/>
      </c>
      <c r="EU91" s="194" t="str">
        <f t="shared" si="111"/>
        <v/>
      </c>
      <c r="EV91" s="194" t="str">
        <f t="shared" si="111"/>
        <v/>
      </c>
    </row>
    <row r="92" spans="1:152" x14ac:dyDescent="0.25">
      <c r="A92" s="242">
        <v>85</v>
      </c>
      <c r="B92" s="271" t="str" cm="1">
        <f t="array" ref="B92">IF(A92&gt;NOptions_SEA,"",4*(A92-1)+1)</f>
        <v/>
      </c>
      <c r="C92" s="249" t="str" cm="1">
        <f t="array" ref="C92">IF($B92="","",INDEX(Options_SEA,$B92))</f>
        <v/>
      </c>
      <c r="D92" s="196" t="str" cm="1">
        <f t="array" ref="D92">IF($B92="","",INDEX(SEAOptionScores_Trans,$B92+MATCH(D$7,Stages,0)-1,MATCH(D$6,SEACats,0))-100)</f>
        <v/>
      </c>
      <c r="E92" s="196" t="str" cm="1">
        <f t="array" ref="E92">IF($B92="","",INDEX(SEAOptionScores_Trans,$B92+MATCH(E$7,Stages,0)-1,MATCH(D$6,SEACats,0))-100)</f>
        <v/>
      </c>
      <c r="F92" s="197" t="str">
        <f t="shared" si="76"/>
        <v/>
      </c>
      <c r="G92" s="196" t="str" cm="1">
        <f t="array" ref="G92">IF($B92="","",INDEX(SEAOptionScores_Trans,$B92+MATCH(G$7,Stages,0)-1,MATCH(G$6,SEACats,0))-100)</f>
        <v/>
      </c>
      <c r="H92" s="196" t="str" cm="1">
        <f t="array" ref="H92">IF($B92="","",INDEX(SEAOptionScores_Trans,$B92+MATCH(H$7,Stages,0)-1,MATCH(G$6,SEACats,0))-100)</f>
        <v/>
      </c>
      <c r="I92" s="197" t="str">
        <f t="shared" si="77"/>
        <v/>
      </c>
      <c r="J92" s="196" t="str" cm="1">
        <f t="array" ref="J92">IF($B92="","",INDEX(SEAOptionScores_Trans,$B92+MATCH(J$7,Stages,0)-1,MATCH(J$6,SEACats,0))-100)</f>
        <v/>
      </c>
      <c r="K92" s="196" t="str" cm="1">
        <f t="array" ref="K92">IF($B92="","",INDEX(SEAOptionScores_Trans,$B92+MATCH(K$7,Stages,0)-1,MATCH(J$6,SEACats,0))-100)</f>
        <v/>
      </c>
      <c r="L92" s="197" t="str">
        <f t="shared" si="78"/>
        <v/>
      </c>
      <c r="M92" s="196" t="str" cm="1">
        <f t="array" ref="M92">IF($B92="","",INDEX(SEAOptionScores_Trans,$B92+MATCH(M$7,Stages,0)-1,MATCH(M$6,SEACats,0))-100)</f>
        <v/>
      </c>
      <c r="N92" s="196" t="str" cm="1">
        <f t="array" ref="N92">IF($B92="","",INDEX(SEAOptionScores_Trans,$B92+MATCH(N$7,Stages,0)-1,MATCH(M$6,SEACats,0))-100)</f>
        <v/>
      </c>
      <c r="O92" s="197" t="str">
        <f t="shared" si="79"/>
        <v/>
      </c>
      <c r="P92" s="196" t="str" cm="1">
        <f t="array" ref="P92">IF($B92="","",INDEX(SEAOptionScores_Trans,$B92+MATCH(P$7,Stages,0)-1,MATCH(P$6,SEACats,0))-100)</f>
        <v/>
      </c>
      <c r="Q92" s="196" t="str" cm="1">
        <f t="array" ref="Q92">IF($B92="","",INDEX(SEAOptionScores_Trans,$B92+MATCH(Q$7,Stages,0)-1,MATCH(P$6,SEACats,0))-100)</f>
        <v/>
      </c>
      <c r="R92" s="197" t="str">
        <f t="shared" si="80"/>
        <v/>
      </c>
      <c r="S92" s="196" t="str" cm="1">
        <f t="array" ref="S92">IF($B92="","",INDEX(SEAOptionScores_Trans,$B92+MATCH(S$7,Stages,0)-1,MATCH(S$6,SEACats,0))-100)</f>
        <v/>
      </c>
      <c r="T92" s="196" t="str" cm="1">
        <f t="array" ref="T92">IF($B92="","",INDEX(SEAOptionScores_Trans,$B92+MATCH(T$7,Stages,0)-1,MATCH(S$6,SEACats,0))-100)</f>
        <v/>
      </c>
      <c r="U92" s="197" t="str">
        <f t="shared" si="81"/>
        <v/>
      </c>
      <c r="V92" s="196" t="str" cm="1">
        <f t="array" ref="V92">IF($B92="","",INDEX(SEAOptionScores_Trans,$B92+MATCH(V$7,Stages,0)-1,MATCH(V$6,SEACats,0))-100)</f>
        <v/>
      </c>
      <c r="W92" s="196" t="str" cm="1">
        <f t="array" ref="W92">IF($B92="","",INDEX(SEAOptionScores_Trans,$B92+MATCH(W$7,Stages,0)-1,MATCH(V$6,SEACats,0))-100)</f>
        <v/>
      </c>
      <c r="X92" s="197" t="str">
        <f t="shared" si="82"/>
        <v/>
      </c>
      <c r="Y92" s="196" t="str" cm="1">
        <f t="array" ref="Y92">IF($B92="","",INDEX(SEAOptionScores_Trans,$B92+MATCH(Y$7,Stages,0)-1,MATCH(Y$6,SEACats,0))-100)</f>
        <v/>
      </c>
      <c r="Z92" s="196" t="str" cm="1">
        <f t="array" ref="Z92">IF($B92="","",INDEX(SEAOptionScores_Trans,$B92+MATCH(Z$7,Stages,0)-1,MATCH(Y$6,SEACats,0))-100)</f>
        <v/>
      </c>
      <c r="AA92" s="197" t="str">
        <f t="shared" si="83"/>
        <v/>
      </c>
      <c r="AB92" s="196" t="str" cm="1">
        <f t="array" ref="AB92">IF($B92="","",INDEX(SEAOptionScores_Trans,$B92+MATCH(AB$7,Stages,0)-1,MATCH(AB$6,SEACats,0))-100)</f>
        <v/>
      </c>
      <c r="AC92" s="196" t="str" cm="1">
        <f t="array" ref="AC92">IF($B92="","",INDEX(SEAOptionScores_Trans,$B92+MATCH(AC$7,Stages,0)-1,MATCH(AB$6,SEACats,0))-100)</f>
        <v/>
      </c>
      <c r="AD92" s="197" t="str">
        <f t="shared" si="84"/>
        <v/>
      </c>
      <c r="AE92" s="196" t="str" cm="1">
        <f t="array" ref="AE92">IF($B92="","",INDEX(SEAOptionScores_Trans,$B92+MATCH(AE$7,Stages,0)-1,MATCH(AE$6,SEACats,0))-100)</f>
        <v/>
      </c>
      <c r="AF92" s="196" t="str" cm="1">
        <f t="array" ref="AF92">IF($B92="","",INDEX(SEAOptionScores_Trans,$B92+MATCH(AF$7,Stages,0)-1,MATCH(AE$6,SEACats,0))-100)</f>
        <v/>
      </c>
      <c r="AG92" s="197" t="str">
        <f t="shared" si="85"/>
        <v/>
      </c>
      <c r="AH92" s="196" t="str" cm="1">
        <f t="array" ref="AH92">IF($B92="","",INDEX(SEAOptionScores_Trans,$B92+MATCH(AH$7,Stages,0)-1,MATCH(AH$6,SEACats,0))-100)</f>
        <v/>
      </c>
      <c r="AI92" s="196" t="str" cm="1">
        <f t="array" ref="AI92">IF($B92="","",INDEX(SEAOptionScores_Trans,$B92+MATCH(AI$7,Stages,0)-1,MATCH(AH$6,SEACats,0))-100)</f>
        <v/>
      </c>
      <c r="AJ92" s="197" t="str">
        <f t="shared" si="86"/>
        <v/>
      </c>
      <c r="AK92" s="196" t="str" cm="1">
        <f t="array" ref="AK92">IF($B92="","",INDEX(SEAOptionScores_Trans,$B92+MATCH(AK$7,Stages,0)-1,MATCH(AK$6,SEACats,0))-100)</f>
        <v/>
      </c>
      <c r="AL92" s="196" t="str" cm="1">
        <f t="array" ref="AL92">IF($B92="","",INDEX(SEAOptionScores_Trans,$B92+MATCH(AL$7,Stages,0)-1,MATCH(AK$6,SEACats,0))-100)</f>
        <v/>
      </c>
      <c r="AM92" s="197" t="str">
        <f t="shared" si="87"/>
        <v/>
      </c>
      <c r="AN92" s="196" t="str" cm="1">
        <f t="array" ref="AN92">IF($B92="","",INDEX(SEAOptionScores_Trans,$B92+MATCH(AN$7,Stages,0)-1,MATCH(AN$6,SEACats,0))-100)</f>
        <v/>
      </c>
      <c r="AO92" s="196" t="str" cm="1">
        <f t="array" ref="AO92">IF($B92="","",INDEX(SEAOptionScores_Trans,$B92+MATCH(AO$7,Stages,0)-1,MATCH(AN$6,SEACats,0))-100)</f>
        <v/>
      </c>
      <c r="AP92" s="197" t="str">
        <f t="shared" si="88"/>
        <v/>
      </c>
      <c r="AQ92" s="196" t="str" cm="1">
        <f t="array" ref="AQ92">IF($B92="","",INDEX(SEAOptionScores_Trans,$B92+MATCH(AQ$7,Stages,0)-1,MATCH(AQ$6,SEACats,0))-100)</f>
        <v/>
      </c>
      <c r="AR92" s="196" t="str" cm="1">
        <f t="array" ref="AR92">IF($B92="","",INDEX(SEAOptionScores_Trans,$B92+MATCH(AR$7,Stages,0)-1,MATCH(AQ$6,SEACats,0))-100)</f>
        <v/>
      </c>
      <c r="AS92" s="197" t="str">
        <f t="shared" si="89"/>
        <v/>
      </c>
      <c r="AT92" s="196" t="str" cm="1">
        <f t="array" ref="AT92">IF($B92="","",INDEX(SEAOptionScores_Trans,$B92+MATCH(AT$7,Stages,0)-1,MATCH(AT$6,SEACats,0))-100)</f>
        <v/>
      </c>
      <c r="AU92" s="196" t="str" cm="1">
        <f t="array" ref="AU92">IF($B92="","",INDEX(SEAOptionScores_Trans,$B92+MATCH(AU$7,Stages,0)-1,MATCH(AT$6,SEACats,0))-100)</f>
        <v/>
      </c>
      <c r="AV92" s="197" t="str">
        <f t="shared" si="90"/>
        <v/>
      </c>
      <c r="AW92" s="196" t="str" cm="1">
        <f t="array" ref="AW92">IF($B92="","",INDEX(SEAOptionScores_Trans,$B92+MATCH(AW$7,Stages,0)-1,MATCH(AW$6,SEACats,0))-100)</f>
        <v/>
      </c>
      <c r="AX92" s="196" t="str" cm="1">
        <f t="array" ref="AX92">IF($B92="","",INDEX(SEAOptionScores_Trans,$B92+MATCH(AX$7,Stages,0)-1,MATCH(AW$6,SEACats,0))-100)</f>
        <v/>
      </c>
      <c r="AY92" s="197" t="str">
        <f t="shared" si="91"/>
        <v/>
      </c>
      <c r="AZ92" s="196" t="str" cm="1">
        <f t="array" ref="AZ92">IF($B92="","",INDEX(SEAOptionScores_Trans,$B92+MATCH(AZ$7,Stages,0)-1,MATCH(AZ$6,SEACats,0))-100)</f>
        <v/>
      </c>
      <c r="BA92" s="196" t="str" cm="1">
        <f t="array" ref="BA92">IF($B92="","",INDEX(SEAOptionScores_Trans,$B92+MATCH(BA$7,Stages,0)-1,MATCH(AZ$6,SEACats,0))-100)</f>
        <v/>
      </c>
      <c r="BB92" s="197" t="str">
        <f t="shared" si="92"/>
        <v/>
      </c>
      <c r="BC92" s="243"/>
      <c r="BD92" s="250" t="str" cm="1">
        <f t="array" ref="BD92">INDEX(NegEffects_SEA,$A92,MATCH(BD$6,$D$6:$BB$6,0)+2)</f>
        <v/>
      </c>
      <c r="BE92" s="250" t="str" cm="1">
        <f t="array" ref="BE92">INDEX(NegEffects_SEA,$A92,MATCH(BE$6,$D$6:$BB$6,0)+2)</f>
        <v/>
      </c>
      <c r="BF92" s="250" t="str" cm="1">
        <f t="array" ref="BF92">INDEX(NegEffects_SEA,$A92,MATCH(BF$6,$D$6:$BB$6,0)+2)</f>
        <v/>
      </c>
      <c r="BG92" s="250" t="str" cm="1">
        <f t="array" ref="BG92">INDEX(NegEffects_SEA,$A92,MATCH(BG$6,$D$6:$BB$6,0)+2)</f>
        <v/>
      </c>
      <c r="BH92" s="250" t="str" cm="1">
        <f t="array" ref="BH92">INDEX(NegEffects_SEA,$A92,MATCH(BH$6,$D$6:$BB$6,0)+2)</f>
        <v/>
      </c>
      <c r="BI92" s="250" t="str" cm="1">
        <f t="array" ref="BI92">INDEX(NegEffects_SEA,$A92,MATCH(BI$6,$D$6:$BB$6,0)+2)</f>
        <v/>
      </c>
      <c r="BJ92" s="250" t="str" cm="1">
        <f t="array" ref="BJ92">INDEX(NegEffects_SEA,$A92,MATCH(BJ$6,$D$6:$BB$6,0)+2)</f>
        <v/>
      </c>
      <c r="BK92" s="250" t="str" cm="1">
        <f t="array" ref="BK92">INDEX(NegEffects_SEA,$A92,MATCH(BK$6,$D$6:$BB$6,0)+2)</f>
        <v/>
      </c>
      <c r="BL92" s="250" t="str" cm="1">
        <f t="array" ref="BL92">INDEX(NegEffects_SEA,$A92,MATCH(BL$6,$D$6:$BB$6,0)+2)</f>
        <v/>
      </c>
      <c r="BM92" s="250" t="str" cm="1">
        <f t="array" ref="BM92">INDEX(NegEffects_SEA,$A92,MATCH(BM$6,$D$6:$BB$6,0)+2)</f>
        <v/>
      </c>
      <c r="BN92" s="250" t="str" cm="1">
        <f t="array" ref="BN92">INDEX(NegEffects_SEA,$A92,MATCH(BN$6,$D$6:$BB$6,0)+2)</f>
        <v/>
      </c>
      <c r="BO92" s="250" t="str" cm="1">
        <f t="array" ref="BO92">INDEX(NegEffects_SEA,$A92,MATCH(BO$6,$D$6:$BB$6,0)+2)</f>
        <v/>
      </c>
      <c r="BP92" s="250" t="str" cm="1">
        <f t="array" ref="BP92">INDEX(NegEffects_SEA,$A92,MATCH(BP$6,$D$6:$BB$6,0)+2)</f>
        <v/>
      </c>
      <c r="BQ92" s="250" t="str" cm="1">
        <f t="array" ref="BQ92">INDEX(NegEffects_SEA,$A92,MATCH(BQ$6,$D$6:$BB$6,0)+2)</f>
        <v/>
      </c>
      <c r="BR92" s="250" t="str" cm="1">
        <f t="array" ref="BR92">INDEX(NegEffects_SEA,$A92,MATCH(BR$6,$D$6:$BB$6,0)+2)</f>
        <v/>
      </c>
      <c r="BS92" s="250" t="str" cm="1">
        <f t="array" ref="BS92">INDEX(NegEffects_SEA,$A92,MATCH(BS$6,$D$6:$BB$6,0)+2)</f>
        <v/>
      </c>
      <c r="BT92" s="250" t="str" cm="1">
        <f t="array" ref="BT92">INDEX(NegEffects_SEA,$A92,MATCH(BT$6,$D$6:$BB$6,0)+2)</f>
        <v/>
      </c>
      <c r="BU92" s="243"/>
      <c r="BV92" s="194" t="str">
        <f t="shared" si="110"/>
        <v/>
      </c>
      <c r="BW92" s="194" t="str">
        <f t="shared" si="110"/>
        <v/>
      </c>
      <c r="BX92" s="194" t="str">
        <f t="shared" si="110"/>
        <v/>
      </c>
      <c r="BY92" s="194" t="str">
        <f t="shared" si="110"/>
        <v/>
      </c>
      <c r="BZ92" s="243"/>
      <c r="CA92" s="196" t="str" cm="1">
        <f t="array" ref="CA92">IF($B92="","",INDEX(SEAOptionScores_Trans,$B92+MATCH(CA$7,Stages,0)-1,MATCH(CA$6,SEACats,0)))</f>
        <v/>
      </c>
      <c r="CB92" s="196" t="str" cm="1">
        <f t="array" ref="CB92">IF($B92="","",INDEX(SEAOptionScores_Trans,$B92+MATCH(CB$7,Stages,0)-1,MATCH(CA$6,SEACats,0)))</f>
        <v/>
      </c>
      <c r="CC92" s="197" t="str">
        <f t="shared" si="93"/>
        <v/>
      </c>
      <c r="CD92" s="196" t="str" cm="1">
        <f t="array" ref="CD92">IF($B92="","",INDEX(SEAOptionScores_Trans,$B92+MATCH(CD$7,Stages,0)-1,MATCH(CD$6,SEACats,0)))</f>
        <v/>
      </c>
      <c r="CE92" s="196" t="str" cm="1">
        <f t="array" ref="CE92">IF($B92="","",INDEX(SEAOptionScores_Trans,$B92+MATCH(CE$7,Stages,0)-1,MATCH(CD$6,SEACats,0)))</f>
        <v/>
      </c>
      <c r="CF92" s="197" t="str">
        <f t="shared" si="94"/>
        <v/>
      </c>
      <c r="CG92" s="196" t="str" cm="1">
        <f t="array" ref="CG92">IF($B92="","",INDEX(SEAOptionScores_Trans,$B92+MATCH(CG$7,Stages,0)-1,MATCH(CG$6,SEACats,0)))</f>
        <v/>
      </c>
      <c r="CH92" s="196" t="str" cm="1">
        <f t="array" ref="CH92">IF($B92="","",INDEX(SEAOptionScores_Trans,$B92+MATCH(CH$7,Stages,0)-1,MATCH(CG$6,SEACats,0)))</f>
        <v/>
      </c>
      <c r="CI92" s="197" t="str">
        <f t="shared" si="95"/>
        <v/>
      </c>
      <c r="CJ92" s="196" t="str" cm="1">
        <f t="array" ref="CJ92">IF($B92="","",INDEX(SEAOptionScores_Trans,$B92+MATCH(CJ$7,Stages,0)-1,MATCH(CJ$6,SEACats,0)))</f>
        <v/>
      </c>
      <c r="CK92" s="196" t="str" cm="1">
        <f t="array" ref="CK92">IF($B92="","",INDEX(SEAOptionScores_Trans,$B92+MATCH(CK$7,Stages,0)-1,MATCH(CJ$6,SEACats,0)))</f>
        <v/>
      </c>
      <c r="CL92" s="197" t="str">
        <f t="shared" si="96"/>
        <v/>
      </c>
      <c r="CM92" s="196" t="str" cm="1">
        <f t="array" ref="CM92">IF($B92="","",INDEX(SEAOptionScores_Trans,$B92+MATCH(CM$7,Stages,0)-1,MATCH(CM$6,SEACats,0)))</f>
        <v/>
      </c>
      <c r="CN92" s="196" t="str" cm="1">
        <f t="array" ref="CN92">IF($B92="","",INDEX(SEAOptionScores_Trans,$B92+MATCH(CN$7,Stages,0)-1,MATCH(CM$6,SEACats,0)))</f>
        <v/>
      </c>
      <c r="CO92" s="197" t="str">
        <f t="shared" si="97"/>
        <v/>
      </c>
      <c r="CP92" s="196" t="str" cm="1">
        <f t="array" ref="CP92">IF($B92="","",INDEX(SEAOptionScores_Trans,$B92+MATCH(CP$7,Stages,0)-1,MATCH(CP$6,SEACats,0)))</f>
        <v/>
      </c>
      <c r="CQ92" s="196" t="str" cm="1">
        <f t="array" ref="CQ92">IF($B92="","",INDEX(SEAOptionScores_Trans,$B92+MATCH(CQ$7,Stages,0)-1,MATCH(CP$6,SEACats,0)))</f>
        <v/>
      </c>
      <c r="CR92" s="197" t="str">
        <f t="shared" si="98"/>
        <v/>
      </c>
      <c r="CS92" s="196" t="str" cm="1">
        <f t="array" ref="CS92">IF($B92="","",INDEX(SEAOptionScores_Trans,$B92+MATCH(CS$7,Stages,0)-1,MATCH(CS$6,SEACats,0)))</f>
        <v/>
      </c>
      <c r="CT92" s="196" t="str" cm="1">
        <f t="array" ref="CT92">IF($B92="","",INDEX(SEAOptionScores_Trans,$B92+MATCH(CT$7,Stages,0)-1,MATCH(CS$6,SEACats,0)))</f>
        <v/>
      </c>
      <c r="CU92" s="197" t="str">
        <f t="shared" si="99"/>
        <v/>
      </c>
      <c r="CV92" s="196" t="str" cm="1">
        <f t="array" ref="CV92">IF($B92="","",INDEX(SEAOptionScores_Trans,$B92+MATCH(CV$7,Stages,0)-1,MATCH(CV$6,SEACats,0)))</f>
        <v/>
      </c>
      <c r="CW92" s="196" t="str" cm="1">
        <f t="array" ref="CW92">IF($B92="","",INDEX(SEAOptionScores_Trans,$B92+MATCH(CW$7,Stages,0)-1,MATCH(CV$6,SEACats,0)))</f>
        <v/>
      </c>
      <c r="CX92" s="197" t="str">
        <f t="shared" si="100"/>
        <v/>
      </c>
      <c r="CY92" s="196" t="str" cm="1">
        <f t="array" ref="CY92">IF($B92="","",INDEX(SEAOptionScores_Trans,$B92+MATCH(CY$7,Stages,0)-1,MATCH(CY$6,SEACats,0)))</f>
        <v/>
      </c>
      <c r="CZ92" s="196" t="str" cm="1">
        <f t="array" ref="CZ92">IF($B92="","",INDEX(SEAOptionScores_Trans,$B92+MATCH(CZ$7,Stages,0)-1,MATCH(CY$6,SEACats,0)))</f>
        <v/>
      </c>
      <c r="DA92" s="197" t="str">
        <f t="shared" si="101"/>
        <v/>
      </c>
      <c r="DB92" s="196" t="str" cm="1">
        <f t="array" ref="DB92">IF($B92="","",INDEX(SEAOptionScores_Trans,$B92+MATCH(DB$7,Stages,0)-1,MATCH(DB$6,SEACats,0)))</f>
        <v/>
      </c>
      <c r="DC92" s="196" t="str" cm="1">
        <f t="array" ref="DC92">IF($B92="","",INDEX(SEAOptionScores_Trans,$B92+MATCH(DC$7,Stages,0)-1,MATCH(DB$6,SEACats,0)))</f>
        <v/>
      </c>
      <c r="DD92" s="197" t="str">
        <f t="shared" si="102"/>
        <v/>
      </c>
      <c r="DE92" s="196" t="str" cm="1">
        <f t="array" ref="DE92">IF($B92="","",INDEX(SEAOptionScores_Trans,$B92+MATCH(DE$7,Stages,0)-1,MATCH(DE$6,SEACats,0)))</f>
        <v/>
      </c>
      <c r="DF92" s="196" t="str" cm="1">
        <f t="array" ref="DF92">IF($B92="","",INDEX(SEAOptionScores_Trans,$B92+MATCH(DF$7,Stages,0)-1,MATCH(DE$6,SEACats,0)))</f>
        <v/>
      </c>
      <c r="DG92" s="197" t="str">
        <f t="shared" si="103"/>
        <v/>
      </c>
      <c r="DH92" s="196" t="str" cm="1">
        <f t="array" ref="DH92">IF($B92="","",INDEX(SEAOptionScores_Trans,$B92+MATCH(DH$7,Stages,0)-1,MATCH(DH$6,SEACats,0)))</f>
        <v/>
      </c>
      <c r="DI92" s="196" t="str" cm="1">
        <f t="array" ref="DI92">IF($B92="","",INDEX(SEAOptionScores_Trans,$B92+MATCH(DI$7,Stages,0)-1,MATCH(DH$6,SEACats,0)))</f>
        <v/>
      </c>
      <c r="DJ92" s="197" t="str">
        <f t="shared" si="104"/>
        <v/>
      </c>
      <c r="DK92" s="196" t="str" cm="1">
        <f t="array" ref="DK92">IF($B92="","",INDEX(SEAOptionScores_Trans,$B92+MATCH(DK$7,Stages,0)-1,MATCH(DK$6,SEACats,0)))</f>
        <v/>
      </c>
      <c r="DL92" s="196" t="str" cm="1">
        <f t="array" ref="DL92">IF($B92="","",INDEX(SEAOptionScores_Trans,$B92+MATCH(DL$7,Stages,0)-1,MATCH(DK$6,SEACats,0)))</f>
        <v/>
      </c>
      <c r="DM92" s="197" t="str">
        <f t="shared" si="105"/>
        <v/>
      </c>
      <c r="DN92" s="196" t="str" cm="1">
        <f t="array" ref="DN92">IF($B92="","",INDEX(SEAOptionScores_Trans,$B92+MATCH(DN$7,Stages,0)-1,MATCH(DN$6,SEACats,0)))</f>
        <v/>
      </c>
      <c r="DO92" s="196" t="str" cm="1">
        <f t="array" ref="DO92">IF($B92="","",INDEX(SEAOptionScores_Trans,$B92+MATCH(DO$7,Stages,0)-1,MATCH(DN$6,SEACats,0)))</f>
        <v/>
      </c>
      <c r="DP92" s="197" t="str">
        <f t="shared" si="106"/>
        <v/>
      </c>
      <c r="DQ92" s="196" t="str" cm="1">
        <f t="array" ref="DQ92">IF($B92="","",INDEX(SEAOptionScores_Trans,$B92+MATCH(DQ$7,Stages,0)-1,MATCH(DQ$6,SEACats,0)))</f>
        <v/>
      </c>
      <c r="DR92" s="196" t="str" cm="1">
        <f t="array" ref="DR92">IF($B92="","",INDEX(SEAOptionScores_Trans,$B92+MATCH(DR$7,Stages,0)-1,MATCH(DQ$6,SEACats,0)))</f>
        <v/>
      </c>
      <c r="DS92" s="197" t="str">
        <f t="shared" si="107"/>
        <v/>
      </c>
      <c r="DT92" s="196" t="str" cm="1">
        <f t="array" ref="DT92">IF($B92="","",INDEX(SEAOptionScores_Trans,$B92+MATCH(DT$7,Stages,0)-1,MATCH(DT$6,SEACats,0)))</f>
        <v/>
      </c>
      <c r="DU92" s="196" t="str" cm="1">
        <f t="array" ref="DU92">IF($B92="","",INDEX(SEAOptionScores_Trans,$B92+MATCH(DU$7,Stages,0)-1,MATCH(DT$6,SEACats,0)))</f>
        <v/>
      </c>
      <c r="DV92" s="197" t="str">
        <f t="shared" si="108"/>
        <v/>
      </c>
      <c r="DW92" s="196" t="str" cm="1">
        <f t="array" ref="DW92">IF($B92="","",INDEX(SEAOptionScores_Trans,$B92+MATCH(DW$7,Stages,0)-1,MATCH(DW$6,SEACats,0)))</f>
        <v/>
      </c>
      <c r="DX92" s="196" t="str" cm="1">
        <f t="array" ref="DX92">IF($B92="","",INDEX(SEAOptionScores_Trans,$B92+MATCH(DX$7,Stages,0)-1,MATCH(DW$6,SEACats,0)))</f>
        <v/>
      </c>
      <c r="DY92" s="197" t="str">
        <f t="shared" si="109"/>
        <v/>
      </c>
      <c r="DZ92" s="243"/>
      <c r="EA92" s="250" t="str" cm="1">
        <f t="array" ref="EA92">INDEX(PosEffects_SEA,$A92,MATCH(EA$6,$D$6:$BB$6,0)+2)</f>
        <v/>
      </c>
      <c r="EB92" s="250" t="str" cm="1">
        <f t="array" ref="EB92">INDEX(PosEffects_SEA,$A92,MATCH(EB$6,$D$6:$BB$6,0)+2)</f>
        <v/>
      </c>
      <c r="EC92" s="250" t="str" cm="1">
        <f t="array" ref="EC92">INDEX(PosEffects_SEA,$A92,MATCH(EC$6,$D$6:$BB$6,0)+2)</f>
        <v/>
      </c>
      <c r="ED92" s="250" t="str" cm="1">
        <f t="array" ref="ED92">INDEX(PosEffects_SEA,$A92,MATCH(ED$6,$D$6:$BB$6,0)+2)</f>
        <v/>
      </c>
      <c r="EE92" s="250" t="str" cm="1">
        <f t="array" ref="EE92">INDEX(PosEffects_SEA,$A92,MATCH(EE$6,$D$6:$BB$6,0)+2)</f>
        <v/>
      </c>
      <c r="EF92" s="250" t="str" cm="1">
        <f t="array" ref="EF92">INDEX(PosEffects_SEA,$A92,MATCH(EF$6,$D$6:$BB$6,0)+2)</f>
        <v/>
      </c>
      <c r="EG92" s="250" t="str" cm="1">
        <f t="array" ref="EG92">INDEX(PosEffects_SEA,$A92,MATCH(EG$6,$D$6:$BB$6,0)+2)</f>
        <v/>
      </c>
      <c r="EH92" s="250" t="str" cm="1">
        <f t="array" ref="EH92">INDEX(PosEffects_SEA,$A92,MATCH(EH$6,$D$6:$BB$6,0)+2)</f>
        <v/>
      </c>
      <c r="EI92" s="250" t="str" cm="1">
        <f t="array" ref="EI92">INDEX(PosEffects_SEA,$A92,MATCH(EI$6,$D$6:$BB$6,0)+2)</f>
        <v/>
      </c>
      <c r="EJ92" s="250" t="str" cm="1">
        <f t="array" ref="EJ92">INDEX(PosEffects_SEA,$A92,MATCH(EJ$6,$D$6:$BB$6,0)+2)</f>
        <v/>
      </c>
      <c r="EK92" s="250" t="str" cm="1">
        <f t="array" ref="EK92">INDEX(PosEffects_SEA,$A92,MATCH(EK$6,$D$6:$BB$6,0)+2)</f>
        <v/>
      </c>
      <c r="EL92" s="250" t="str" cm="1">
        <f t="array" ref="EL92">INDEX(PosEffects_SEA,$A92,MATCH(EL$6,$D$6:$BB$6,0)+2)</f>
        <v/>
      </c>
      <c r="EM92" s="250" t="str" cm="1">
        <f t="array" ref="EM92">INDEX(PosEffects_SEA,$A92,MATCH(EM$6,$D$6:$BB$6,0)+2)</f>
        <v/>
      </c>
      <c r="EN92" s="250" t="str" cm="1">
        <f t="array" ref="EN92">INDEX(PosEffects_SEA,$A92,MATCH(EN$6,$D$6:$BB$6,0)+2)</f>
        <v/>
      </c>
      <c r="EO92" s="250" t="str" cm="1">
        <f t="array" ref="EO92">INDEX(PosEffects_SEA,$A92,MATCH(EO$6,$D$6:$BB$6,0)+2)</f>
        <v/>
      </c>
      <c r="EP92" s="250" t="str" cm="1">
        <f t="array" ref="EP92">INDEX(PosEffects_SEA,$A92,MATCH(EP$6,$D$6:$BB$6,0)+2)</f>
        <v/>
      </c>
      <c r="EQ92" s="250" t="str" cm="1">
        <f t="array" ref="EQ92">INDEX(PosEffects_SEA,$A92,MATCH(EQ$6,$D$6:$BB$6,0)+2)</f>
        <v/>
      </c>
      <c r="ER92" s="243"/>
      <c r="ES92" s="194" t="str">
        <f t="shared" si="111"/>
        <v/>
      </c>
      <c r="ET92" s="194" t="str">
        <f t="shared" si="111"/>
        <v/>
      </c>
      <c r="EU92" s="194" t="str">
        <f t="shared" si="111"/>
        <v/>
      </c>
      <c r="EV92" s="194" t="str">
        <f t="shared" si="111"/>
        <v/>
      </c>
    </row>
    <row r="93" spans="1:152" x14ac:dyDescent="0.25">
      <c r="A93" s="242">
        <v>86</v>
      </c>
      <c r="B93" s="271" t="str" cm="1">
        <f t="array" ref="B93">IF(A93&gt;NOptions_SEA,"",4*(A93-1)+1)</f>
        <v/>
      </c>
      <c r="C93" s="249" t="str" cm="1">
        <f t="array" ref="C93">IF($B93="","",INDEX(Options_SEA,$B93))</f>
        <v/>
      </c>
      <c r="D93" s="196" t="str" cm="1">
        <f t="array" ref="D93">IF($B93="","",INDEX(SEAOptionScores_Trans,$B93+MATCH(D$7,Stages,0)-1,MATCH(D$6,SEACats,0))-100)</f>
        <v/>
      </c>
      <c r="E93" s="196" t="str" cm="1">
        <f t="array" ref="E93">IF($B93="","",INDEX(SEAOptionScores_Trans,$B93+MATCH(E$7,Stages,0)-1,MATCH(D$6,SEACats,0))-100)</f>
        <v/>
      </c>
      <c r="F93" s="197" t="str">
        <f t="shared" si="76"/>
        <v/>
      </c>
      <c r="G93" s="196" t="str" cm="1">
        <f t="array" ref="G93">IF($B93="","",INDEX(SEAOptionScores_Trans,$B93+MATCH(G$7,Stages,0)-1,MATCH(G$6,SEACats,0))-100)</f>
        <v/>
      </c>
      <c r="H93" s="196" t="str" cm="1">
        <f t="array" ref="H93">IF($B93="","",INDEX(SEAOptionScores_Trans,$B93+MATCH(H$7,Stages,0)-1,MATCH(G$6,SEACats,0))-100)</f>
        <v/>
      </c>
      <c r="I93" s="197" t="str">
        <f t="shared" si="77"/>
        <v/>
      </c>
      <c r="J93" s="196" t="str" cm="1">
        <f t="array" ref="J93">IF($B93="","",INDEX(SEAOptionScores_Trans,$B93+MATCH(J$7,Stages,0)-1,MATCH(J$6,SEACats,0))-100)</f>
        <v/>
      </c>
      <c r="K93" s="196" t="str" cm="1">
        <f t="array" ref="K93">IF($B93="","",INDEX(SEAOptionScores_Trans,$B93+MATCH(K$7,Stages,0)-1,MATCH(J$6,SEACats,0))-100)</f>
        <v/>
      </c>
      <c r="L93" s="197" t="str">
        <f t="shared" si="78"/>
        <v/>
      </c>
      <c r="M93" s="196" t="str" cm="1">
        <f t="array" ref="M93">IF($B93="","",INDEX(SEAOptionScores_Trans,$B93+MATCH(M$7,Stages,0)-1,MATCH(M$6,SEACats,0))-100)</f>
        <v/>
      </c>
      <c r="N93" s="196" t="str" cm="1">
        <f t="array" ref="N93">IF($B93="","",INDEX(SEAOptionScores_Trans,$B93+MATCH(N$7,Stages,0)-1,MATCH(M$6,SEACats,0))-100)</f>
        <v/>
      </c>
      <c r="O93" s="197" t="str">
        <f t="shared" si="79"/>
        <v/>
      </c>
      <c r="P93" s="196" t="str" cm="1">
        <f t="array" ref="P93">IF($B93="","",INDEX(SEAOptionScores_Trans,$B93+MATCH(P$7,Stages,0)-1,MATCH(P$6,SEACats,0))-100)</f>
        <v/>
      </c>
      <c r="Q93" s="196" t="str" cm="1">
        <f t="array" ref="Q93">IF($B93="","",INDEX(SEAOptionScores_Trans,$B93+MATCH(Q$7,Stages,0)-1,MATCH(P$6,SEACats,0))-100)</f>
        <v/>
      </c>
      <c r="R93" s="197" t="str">
        <f t="shared" si="80"/>
        <v/>
      </c>
      <c r="S93" s="196" t="str" cm="1">
        <f t="array" ref="S93">IF($B93="","",INDEX(SEAOptionScores_Trans,$B93+MATCH(S$7,Stages,0)-1,MATCH(S$6,SEACats,0))-100)</f>
        <v/>
      </c>
      <c r="T93" s="196" t="str" cm="1">
        <f t="array" ref="T93">IF($B93="","",INDEX(SEAOptionScores_Trans,$B93+MATCH(T$7,Stages,0)-1,MATCH(S$6,SEACats,0))-100)</f>
        <v/>
      </c>
      <c r="U93" s="197" t="str">
        <f t="shared" si="81"/>
        <v/>
      </c>
      <c r="V93" s="196" t="str" cm="1">
        <f t="array" ref="V93">IF($B93="","",INDEX(SEAOptionScores_Trans,$B93+MATCH(V$7,Stages,0)-1,MATCH(V$6,SEACats,0))-100)</f>
        <v/>
      </c>
      <c r="W93" s="196" t="str" cm="1">
        <f t="array" ref="W93">IF($B93="","",INDEX(SEAOptionScores_Trans,$B93+MATCH(W$7,Stages,0)-1,MATCH(V$6,SEACats,0))-100)</f>
        <v/>
      </c>
      <c r="X93" s="197" t="str">
        <f t="shared" si="82"/>
        <v/>
      </c>
      <c r="Y93" s="196" t="str" cm="1">
        <f t="array" ref="Y93">IF($B93="","",INDEX(SEAOptionScores_Trans,$B93+MATCH(Y$7,Stages,0)-1,MATCH(Y$6,SEACats,0))-100)</f>
        <v/>
      </c>
      <c r="Z93" s="196" t="str" cm="1">
        <f t="array" ref="Z93">IF($B93="","",INDEX(SEAOptionScores_Trans,$B93+MATCH(Z$7,Stages,0)-1,MATCH(Y$6,SEACats,0))-100)</f>
        <v/>
      </c>
      <c r="AA93" s="197" t="str">
        <f t="shared" si="83"/>
        <v/>
      </c>
      <c r="AB93" s="196" t="str" cm="1">
        <f t="array" ref="AB93">IF($B93="","",INDEX(SEAOptionScores_Trans,$B93+MATCH(AB$7,Stages,0)-1,MATCH(AB$6,SEACats,0))-100)</f>
        <v/>
      </c>
      <c r="AC93" s="196" t="str" cm="1">
        <f t="array" ref="AC93">IF($B93="","",INDEX(SEAOptionScores_Trans,$B93+MATCH(AC$7,Stages,0)-1,MATCH(AB$6,SEACats,0))-100)</f>
        <v/>
      </c>
      <c r="AD93" s="197" t="str">
        <f t="shared" si="84"/>
        <v/>
      </c>
      <c r="AE93" s="196" t="str" cm="1">
        <f t="array" ref="AE93">IF($B93="","",INDEX(SEAOptionScores_Trans,$B93+MATCH(AE$7,Stages,0)-1,MATCH(AE$6,SEACats,0))-100)</f>
        <v/>
      </c>
      <c r="AF93" s="196" t="str" cm="1">
        <f t="array" ref="AF93">IF($B93="","",INDEX(SEAOptionScores_Trans,$B93+MATCH(AF$7,Stages,0)-1,MATCH(AE$6,SEACats,0))-100)</f>
        <v/>
      </c>
      <c r="AG93" s="197" t="str">
        <f t="shared" si="85"/>
        <v/>
      </c>
      <c r="AH93" s="196" t="str" cm="1">
        <f t="array" ref="AH93">IF($B93="","",INDEX(SEAOptionScores_Trans,$B93+MATCH(AH$7,Stages,0)-1,MATCH(AH$6,SEACats,0))-100)</f>
        <v/>
      </c>
      <c r="AI93" s="196" t="str" cm="1">
        <f t="array" ref="AI93">IF($B93="","",INDEX(SEAOptionScores_Trans,$B93+MATCH(AI$7,Stages,0)-1,MATCH(AH$6,SEACats,0))-100)</f>
        <v/>
      </c>
      <c r="AJ93" s="197" t="str">
        <f t="shared" si="86"/>
        <v/>
      </c>
      <c r="AK93" s="196" t="str" cm="1">
        <f t="array" ref="AK93">IF($B93="","",INDEX(SEAOptionScores_Trans,$B93+MATCH(AK$7,Stages,0)-1,MATCH(AK$6,SEACats,0))-100)</f>
        <v/>
      </c>
      <c r="AL93" s="196" t="str" cm="1">
        <f t="array" ref="AL93">IF($B93="","",INDEX(SEAOptionScores_Trans,$B93+MATCH(AL$7,Stages,0)-1,MATCH(AK$6,SEACats,0))-100)</f>
        <v/>
      </c>
      <c r="AM93" s="197" t="str">
        <f t="shared" si="87"/>
        <v/>
      </c>
      <c r="AN93" s="196" t="str" cm="1">
        <f t="array" ref="AN93">IF($B93="","",INDEX(SEAOptionScores_Trans,$B93+MATCH(AN$7,Stages,0)-1,MATCH(AN$6,SEACats,0))-100)</f>
        <v/>
      </c>
      <c r="AO93" s="196" t="str" cm="1">
        <f t="array" ref="AO93">IF($B93="","",INDEX(SEAOptionScores_Trans,$B93+MATCH(AO$7,Stages,0)-1,MATCH(AN$6,SEACats,0))-100)</f>
        <v/>
      </c>
      <c r="AP93" s="197" t="str">
        <f t="shared" si="88"/>
        <v/>
      </c>
      <c r="AQ93" s="196" t="str" cm="1">
        <f t="array" ref="AQ93">IF($B93="","",INDEX(SEAOptionScores_Trans,$B93+MATCH(AQ$7,Stages,0)-1,MATCH(AQ$6,SEACats,0))-100)</f>
        <v/>
      </c>
      <c r="AR93" s="196" t="str" cm="1">
        <f t="array" ref="AR93">IF($B93="","",INDEX(SEAOptionScores_Trans,$B93+MATCH(AR$7,Stages,0)-1,MATCH(AQ$6,SEACats,0))-100)</f>
        <v/>
      </c>
      <c r="AS93" s="197" t="str">
        <f t="shared" si="89"/>
        <v/>
      </c>
      <c r="AT93" s="196" t="str" cm="1">
        <f t="array" ref="AT93">IF($B93="","",INDEX(SEAOptionScores_Trans,$B93+MATCH(AT$7,Stages,0)-1,MATCH(AT$6,SEACats,0))-100)</f>
        <v/>
      </c>
      <c r="AU93" s="196" t="str" cm="1">
        <f t="array" ref="AU93">IF($B93="","",INDEX(SEAOptionScores_Trans,$B93+MATCH(AU$7,Stages,0)-1,MATCH(AT$6,SEACats,0))-100)</f>
        <v/>
      </c>
      <c r="AV93" s="197" t="str">
        <f t="shared" si="90"/>
        <v/>
      </c>
      <c r="AW93" s="196" t="str" cm="1">
        <f t="array" ref="AW93">IF($B93="","",INDEX(SEAOptionScores_Trans,$B93+MATCH(AW$7,Stages,0)-1,MATCH(AW$6,SEACats,0))-100)</f>
        <v/>
      </c>
      <c r="AX93" s="196" t="str" cm="1">
        <f t="array" ref="AX93">IF($B93="","",INDEX(SEAOptionScores_Trans,$B93+MATCH(AX$7,Stages,0)-1,MATCH(AW$6,SEACats,0))-100)</f>
        <v/>
      </c>
      <c r="AY93" s="197" t="str">
        <f t="shared" si="91"/>
        <v/>
      </c>
      <c r="AZ93" s="196" t="str" cm="1">
        <f t="array" ref="AZ93">IF($B93="","",INDEX(SEAOptionScores_Trans,$B93+MATCH(AZ$7,Stages,0)-1,MATCH(AZ$6,SEACats,0))-100)</f>
        <v/>
      </c>
      <c r="BA93" s="196" t="str" cm="1">
        <f t="array" ref="BA93">IF($B93="","",INDEX(SEAOptionScores_Trans,$B93+MATCH(BA$7,Stages,0)-1,MATCH(AZ$6,SEACats,0))-100)</f>
        <v/>
      </c>
      <c r="BB93" s="197" t="str">
        <f t="shared" si="92"/>
        <v/>
      </c>
      <c r="BC93" s="243"/>
      <c r="BD93" s="250" t="str" cm="1">
        <f t="array" ref="BD93">INDEX(NegEffects_SEA,$A93,MATCH(BD$6,$D$6:$BB$6,0)+2)</f>
        <v/>
      </c>
      <c r="BE93" s="250" t="str" cm="1">
        <f t="array" ref="BE93">INDEX(NegEffects_SEA,$A93,MATCH(BE$6,$D$6:$BB$6,0)+2)</f>
        <v/>
      </c>
      <c r="BF93" s="250" t="str" cm="1">
        <f t="array" ref="BF93">INDEX(NegEffects_SEA,$A93,MATCH(BF$6,$D$6:$BB$6,0)+2)</f>
        <v/>
      </c>
      <c r="BG93" s="250" t="str" cm="1">
        <f t="array" ref="BG93">INDEX(NegEffects_SEA,$A93,MATCH(BG$6,$D$6:$BB$6,0)+2)</f>
        <v/>
      </c>
      <c r="BH93" s="250" t="str" cm="1">
        <f t="array" ref="BH93">INDEX(NegEffects_SEA,$A93,MATCH(BH$6,$D$6:$BB$6,0)+2)</f>
        <v/>
      </c>
      <c r="BI93" s="250" t="str" cm="1">
        <f t="array" ref="BI93">INDEX(NegEffects_SEA,$A93,MATCH(BI$6,$D$6:$BB$6,0)+2)</f>
        <v/>
      </c>
      <c r="BJ93" s="250" t="str" cm="1">
        <f t="array" ref="BJ93">INDEX(NegEffects_SEA,$A93,MATCH(BJ$6,$D$6:$BB$6,0)+2)</f>
        <v/>
      </c>
      <c r="BK93" s="250" t="str" cm="1">
        <f t="array" ref="BK93">INDEX(NegEffects_SEA,$A93,MATCH(BK$6,$D$6:$BB$6,0)+2)</f>
        <v/>
      </c>
      <c r="BL93" s="250" t="str" cm="1">
        <f t="array" ref="BL93">INDEX(NegEffects_SEA,$A93,MATCH(BL$6,$D$6:$BB$6,0)+2)</f>
        <v/>
      </c>
      <c r="BM93" s="250" t="str" cm="1">
        <f t="array" ref="BM93">INDEX(NegEffects_SEA,$A93,MATCH(BM$6,$D$6:$BB$6,0)+2)</f>
        <v/>
      </c>
      <c r="BN93" s="250" t="str" cm="1">
        <f t="array" ref="BN93">INDEX(NegEffects_SEA,$A93,MATCH(BN$6,$D$6:$BB$6,0)+2)</f>
        <v/>
      </c>
      <c r="BO93" s="250" t="str" cm="1">
        <f t="array" ref="BO93">INDEX(NegEffects_SEA,$A93,MATCH(BO$6,$D$6:$BB$6,0)+2)</f>
        <v/>
      </c>
      <c r="BP93" s="250" t="str" cm="1">
        <f t="array" ref="BP93">INDEX(NegEffects_SEA,$A93,MATCH(BP$6,$D$6:$BB$6,0)+2)</f>
        <v/>
      </c>
      <c r="BQ93" s="250" t="str" cm="1">
        <f t="array" ref="BQ93">INDEX(NegEffects_SEA,$A93,MATCH(BQ$6,$D$6:$BB$6,0)+2)</f>
        <v/>
      </c>
      <c r="BR93" s="250" t="str" cm="1">
        <f t="array" ref="BR93">INDEX(NegEffects_SEA,$A93,MATCH(BR$6,$D$6:$BB$6,0)+2)</f>
        <v/>
      </c>
      <c r="BS93" s="250" t="str" cm="1">
        <f t="array" ref="BS93">INDEX(NegEffects_SEA,$A93,MATCH(BS$6,$D$6:$BB$6,0)+2)</f>
        <v/>
      </c>
      <c r="BT93" s="250" t="str" cm="1">
        <f t="array" ref="BT93">INDEX(NegEffects_SEA,$A93,MATCH(BT$6,$D$6:$BB$6,0)+2)</f>
        <v/>
      </c>
      <c r="BU93" s="243"/>
      <c r="BV93" s="194" t="str">
        <f t="shared" si="110"/>
        <v/>
      </c>
      <c r="BW93" s="194" t="str">
        <f t="shared" si="110"/>
        <v/>
      </c>
      <c r="BX93" s="194" t="str">
        <f t="shared" si="110"/>
        <v/>
      </c>
      <c r="BY93" s="194" t="str">
        <f t="shared" si="110"/>
        <v/>
      </c>
      <c r="BZ93" s="243"/>
      <c r="CA93" s="196" t="str" cm="1">
        <f t="array" ref="CA93">IF($B93="","",INDEX(SEAOptionScores_Trans,$B93+MATCH(CA$7,Stages,0)-1,MATCH(CA$6,SEACats,0)))</f>
        <v/>
      </c>
      <c r="CB93" s="196" t="str" cm="1">
        <f t="array" ref="CB93">IF($B93="","",INDEX(SEAOptionScores_Trans,$B93+MATCH(CB$7,Stages,0)-1,MATCH(CA$6,SEACats,0)))</f>
        <v/>
      </c>
      <c r="CC93" s="197" t="str">
        <f t="shared" si="93"/>
        <v/>
      </c>
      <c r="CD93" s="196" t="str" cm="1">
        <f t="array" ref="CD93">IF($B93="","",INDEX(SEAOptionScores_Trans,$B93+MATCH(CD$7,Stages,0)-1,MATCH(CD$6,SEACats,0)))</f>
        <v/>
      </c>
      <c r="CE93" s="196" t="str" cm="1">
        <f t="array" ref="CE93">IF($B93="","",INDEX(SEAOptionScores_Trans,$B93+MATCH(CE$7,Stages,0)-1,MATCH(CD$6,SEACats,0)))</f>
        <v/>
      </c>
      <c r="CF93" s="197" t="str">
        <f t="shared" si="94"/>
        <v/>
      </c>
      <c r="CG93" s="196" t="str" cm="1">
        <f t="array" ref="CG93">IF($B93="","",INDEX(SEAOptionScores_Trans,$B93+MATCH(CG$7,Stages,0)-1,MATCH(CG$6,SEACats,0)))</f>
        <v/>
      </c>
      <c r="CH93" s="196" t="str" cm="1">
        <f t="array" ref="CH93">IF($B93="","",INDEX(SEAOptionScores_Trans,$B93+MATCH(CH$7,Stages,0)-1,MATCH(CG$6,SEACats,0)))</f>
        <v/>
      </c>
      <c r="CI93" s="197" t="str">
        <f t="shared" si="95"/>
        <v/>
      </c>
      <c r="CJ93" s="196" t="str" cm="1">
        <f t="array" ref="CJ93">IF($B93="","",INDEX(SEAOptionScores_Trans,$B93+MATCH(CJ$7,Stages,0)-1,MATCH(CJ$6,SEACats,0)))</f>
        <v/>
      </c>
      <c r="CK93" s="196" t="str" cm="1">
        <f t="array" ref="CK93">IF($B93="","",INDEX(SEAOptionScores_Trans,$B93+MATCH(CK$7,Stages,0)-1,MATCH(CJ$6,SEACats,0)))</f>
        <v/>
      </c>
      <c r="CL93" s="197" t="str">
        <f t="shared" si="96"/>
        <v/>
      </c>
      <c r="CM93" s="196" t="str" cm="1">
        <f t="array" ref="CM93">IF($B93="","",INDEX(SEAOptionScores_Trans,$B93+MATCH(CM$7,Stages,0)-1,MATCH(CM$6,SEACats,0)))</f>
        <v/>
      </c>
      <c r="CN93" s="196" t="str" cm="1">
        <f t="array" ref="CN93">IF($B93="","",INDEX(SEAOptionScores_Trans,$B93+MATCH(CN$7,Stages,0)-1,MATCH(CM$6,SEACats,0)))</f>
        <v/>
      </c>
      <c r="CO93" s="197" t="str">
        <f t="shared" si="97"/>
        <v/>
      </c>
      <c r="CP93" s="196" t="str" cm="1">
        <f t="array" ref="CP93">IF($B93="","",INDEX(SEAOptionScores_Trans,$B93+MATCH(CP$7,Stages,0)-1,MATCH(CP$6,SEACats,0)))</f>
        <v/>
      </c>
      <c r="CQ93" s="196" t="str" cm="1">
        <f t="array" ref="CQ93">IF($B93="","",INDEX(SEAOptionScores_Trans,$B93+MATCH(CQ$7,Stages,0)-1,MATCH(CP$6,SEACats,0)))</f>
        <v/>
      </c>
      <c r="CR93" s="197" t="str">
        <f t="shared" si="98"/>
        <v/>
      </c>
      <c r="CS93" s="196" t="str" cm="1">
        <f t="array" ref="CS93">IF($B93="","",INDEX(SEAOptionScores_Trans,$B93+MATCH(CS$7,Stages,0)-1,MATCH(CS$6,SEACats,0)))</f>
        <v/>
      </c>
      <c r="CT93" s="196" t="str" cm="1">
        <f t="array" ref="CT93">IF($B93="","",INDEX(SEAOptionScores_Trans,$B93+MATCH(CT$7,Stages,0)-1,MATCH(CS$6,SEACats,0)))</f>
        <v/>
      </c>
      <c r="CU93" s="197" t="str">
        <f t="shared" si="99"/>
        <v/>
      </c>
      <c r="CV93" s="196" t="str" cm="1">
        <f t="array" ref="CV93">IF($B93="","",INDEX(SEAOptionScores_Trans,$B93+MATCH(CV$7,Stages,0)-1,MATCH(CV$6,SEACats,0)))</f>
        <v/>
      </c>
      <c r="CW93" s="196" t="str" cm="1">
        <f t="array" ref="CW93">IF($B93="","",INDEX(SEAOptionScores_Trans,$B93+MATCH(CW$7,Stages,0)-1,MATCH(CV$6,SEACats,0)))</f>
        <v/>
      </c>
      <c r="CX93" s="197" t="str">
        <f t="shared" si="100"/>
        <v/>
      </c>
      <c r="CY93" s="196" t="str" cm="1">
        <f t="array" ref="CY93">IF($B93="","",INDEX(SEAOptionScores_Trans,$B93+MATCH(CY$7,Stages,0)-1,MATCH(CY$6,SEACats,0)))</f>
        <v/>
      </c>
      <c r="CZ93" s="196" t="str" cm="1">
        <f t="array" ref="CZ93">IF($B93="","",INDEX(SEAOptionScores_Trans,$B93+MATCH(CZ$7,Stages,0)-1,MATCH(CY$6,SEACats,0)))</f>
        <v/>
      </c>
      <c r="DA93" s="197" t="str">
        <f t="shared" si="101"/>
        <v/>
      </c>
      <c r="DB93" s="196" t="str" cm="1">
        <f t="array" ref="DB93">IF($B93="","",INDEX(SEAOptionScores_Trans,$B93+MATCH(DB$7,Stages,0)-1,MATCH(DB$6,SEACats,0)))</f>
        <v/>
      </c>
      <c r="DC93" s="196" t="str" cm="1">
        <f t="array" ref="DC93">IF($B93="","",INDEX(SEAOptionScores_Trans,$B93+MATCH(DC$7,Stages,0)-1,MATCH(DB$6,SEACats,0)))</f>
        <v/>
      </c>
      <c r="DD93" s="197" t="str">
        <f t="shared" si="102"/>
        <v/>
      </c>
      <c r="DE93" s="196" t="str" cm="1">
        <f t="array" ref="DE93">IF($B93="","",INDEX(SEAOptionScores_Trans,$B93+MATCH(DE$7,Stages,0)-1,MATCH(DE$6,SEACats,0)))</f>
        <v/>
      </c>
      <c r="DF93" s="196" t="str" cm="1">
        <f t="array" ref="DF93">IF($B93="","",INDEX(SEAOptionScores_Trans,$B93+MATCH(DF$7,Stages,0)-1,MATCH(DE$6,SEACats,0)))</f>
        <v/>
      </c>
      <c r="DG93" s="197" t="str">
        <f t="shared" si="103"/>
        <v/>
      </c>
      <c r="DH93" s="196" t="str" cm="1">
        <f t="array" ref="DH93">IF($B93="","",INDEX(SEAOptionScores_Trans,$B93+MATCH(DH$7,Stages,0)-1,MATCH(DH$6,SEACats,0)))</f>
        <v/>
      </c>
      <c r="DI93" s="196" t="str" cm="1">
        <f t="array" ref="DI93">IF($B93="","",INDEX(SEAOptionScores_Trans,$B93+MATCH(DI$7,Stages,0)-1,MATCH(DH$6,SEACats,0)))</f>
        <v/>
      </c>
      <c r="DJ93" s="197" t="str">
        <f t="shared" si="104"/>
        <v/>
      </c>
      <c r="DK93" s="196" t="str" cm="1">
        <f t="array" ref="DK93">IF($B93="","",INDEX(SEAOptionScores_Trans,$B93+MATCH(DK$7,Stages,0)-1,MATCH(DK$6,SEACats,0)))</f>
        <v/>
      </c>
      <c r="DL93" s="196" t="str" cm="1">
        <f t="array" ref="DL93">IF($B93="","",INDEX(SEAOptionScores_Trans,$B93+MATCH(DL$7,Stages,0)-1,MATCH(DK$6,SEACats,0)))</f>
        <v/>
      </c>
      <c r="DM93" s="197" t="str">
        <f t="shared" si="105"/>
        <v/>
      </c>
      <c r="DN93" s="196" t="str" cm="1">
        <f t="array" ref="DN93">IF($B93="","",INDEX(SEAOptionScores_Trans,$B93+MATCH(DN$7,Stages,0)-1,MATCH(DN$6,SEACats,0)))</f>
        <v/>
      </c>
      <c r="DO93" s="196" t="str" cm="1">
        <f t="array" ref="DO93">IF($B93="","",INDEX(SEAOptionScores_Trans,$B93+MATCH(DO$7,Stages,0)-1,MATCH(DN$6,SEACats,0)))</f>
        <v/>
      </c>
      <c r="DP93" s="197" t="str">
        <f t="shared" si="106"/>
        <v/>
      </c>
      <c r="DQ93" s="196" t="str" cm="1">
        <f t="array" ref="DQ93">IF($B93="","",INDEX(SEAOptionScores_Trans,$B93+MATCH(DQ$7,Stages,0)-1,MATCH(DQ$6,SEACats,0)))</f>
        <v/>
      </c>
      <c r="DR93" s="196" t="str" cm="1">
        <f t="array" ref="DR93">IF($B93="","",INDEX(SEAOptionScores_Trans,$B93+MATCH(DR$7,Stages,0)-1,MATCH(DQ$6,SEACats,0)))</f>
        <v/>
      </c>
      <c r="DS93" s="197" t="str">
        <f t="shared" si="107"/>
        <v/>
      </c>
      <c r="DT93" s="196" t="str" cm="1">
        <f t="array" ref="DT93">IF($B93="","",INDEX(SEAOptionScores_Trans,$B93+MATCH(DT$7,Stages,0)-1,MATCH(DT$6,SEACats,0)))</f>
        <v/>
      </c>
      <c r="DU93" s="196" t="str" cm="1">
        <f t="array" ref="DU93">IF($B93="","",INDEX(SEAOptionScores_Trans,$B93+MATCH(DU$7,Stages,0)-1,MATCH(DT$6,SEACats,0)))</f>
        <v/>
      </c>
      <c r="DV93" s="197" t="str">
        <f t="shared" si="108"/>
        <v/>
      </c>
      <c r="DW93" s="196" t="str" cm="1">
        <f t="array" ref="DW93">IF($B93="","",INDEX(SEAOptionScores_Trans,$B93+MATCH(DW$7,Stages,0)-1,MATCH(DW$6,SEACats,0)))</f>
        <v/>
      </c>
      <c r="DX93" s="196" t="str" cm="1">
        <f t="array" ref="DX93">IF($B93="","",INDEX(SEAOptionScores_Trans,$B93+MATCH(DX$7,Stages,0)-1,MATCH(DW$6,SEACats,0)))</f>
        <v/>
      </c>
      <c r="DY93" s="197" t="str">
        <f t="shared" si="109"/>
        <v/>
      </c>
      <c r="DZ93" s="243"/>
      <c r="EA93" s="250" t="str" cm="1">
        <f t="array" ref="EA93">INDEX(PosEffects_SEA,$A93,MATCH(EA$6,$D$6:$BB$6,0)+2)</f>
        <v/>
      </c>
      <c r="EB93" s="250" t="str" cm="1">
        <f t="array" ref="EB93">INDEX(PosEffects_SEA,$A93,MATCH(EB$6,$D$6:$BB$6,0)+2)</f>
        <v/>
      </c>
      <c r="EC93" s="250" t="str" cm="1">
        <f t="array" ref="EC93">INDEX(PosEffects_SEA,$A93,MATCH(EC$6,$D$6:$BB$6,0)+2)</f>
        <v/>
      </c>
      <c r="ED93" s="250" t="str" cm="1">
        <f t="array" ref="ED93">INDEX(PosEffects_SEA,$A93,MATCH(ED$6,$D$6:$BB$6,0)+2)</f>
        <v/>
      </c>
      <c r="EE93" s="250" t="str" cm="1">
        <f t="array" ref="EE93">INDEX(PosEffects_SEA,$A93,MATCH(EE$6,$D$6:$BB$6,0)+2)</f>
        <v/>
      </c>
      <c r="EF93" s="250" t="str" cm="1">
        <f t="array" ref="EF93">INDEX(PosEffects_SEA,$A93,MATCH(EF$6,$D$6:$BB$6,0)+2)</f>
        <v/>
      </c>
      <c r="EG93" s="250" t="str" cm="1">
        <f t="array" ref="EG93">INDEX(PosEffects_SEA,$A93,MATCH(EG$6,$D$6:$BB$6,0)+2)</f>
        <v/>
      </c>
      <c r="EH93" s="250" t="str" cm="1">
        <f t="array" ref="EH93">INDEX(PosEffects_SEA,$A93,MATCH(EH$6,$D$6:$BB$6,0)+2)</f>
        <v/>
      </c>
      <c r="EI93" s="250" t="str" cm="1">
        <f t="array" ref="EI93">INDEX(PosEffects_SEA,$A93,MATCH(EI$6,$D$6:$BB$6,0)+2)</f>
        <v/>
      </c>
      <c r="EJ93" s="250" t="str" cm="1">
        <f t="array" ref="EJ93">INDEX(PosEffects_SEA,$A93,MATCH(EJ$6,$D$6:$BB$6,0)+2)</f>
        <v/>
      </c>
      <c r="EK93" s="250" t="str" cm="1">
        <f t="array" ref="EK93">INDEX(PosEffects_SEA,$A93,MATCH(EK$6,$D$6:$BB$6,0)+2)</f>
        <v/>
      </c>
      <c r="EL93" s="250" t="str" cm="1">
        <f t="array" ref="EL93">INDEX(PosEffects_SEA,$A93,MATCH(EL$6,$D$6:$BB$6,0)+2)</f>
        <v/>
      </c>
      <c r="EM93" s="250" t="str" cm="1">
        <f t="array" ref="EM93">INDEX(PosEffects_SEA,$A93,MATCH(EM$6,$D$6:$BB$6,0)+2)</f>
        <v/>
      </c>
      <c r="EN93" s="250" t="str" cm="1">
        <f t="array" ref="EN93">INDEX(PosEffects_SEA,$A93,MATCH(EN$6,$D$6:$BB$6,0)+2)</f>
        <v/>
      </c>
      <c r="EO93" s="250" t="str" cm="1">
        <f t="array" ref="EO93">INDEX(PosEffects_SEA,$A93,MATCH(EO$6,$D$6:$BB$6,0)+2)</f>
        <v/>
      </c>
      <c r="EP93" s="250" t="str" cm="1">
        <f t="array" ref="EP93">INDEX(PosEffects_SEA,$A93,MATCH(EP$6,$D$6:$BB$6,0)+2)</f>
        <v/>
      </c>
      <c r="EQ93" s="250" t="str" cm="1">
        <f t="array" ref="EQ93">INDEX(PosEffects_SEA,$A93,MATCH(EQ$6,$D$6:$BB$6,0)+2)</f>
        <v/>
      </c>
      <c r="ER93" s="243"/>
      <c r="ES93" s="194" t="str">
        <f t="shared" si="111"/>
        <v/>
      </c>
      <c r="ET93" s="194" t="str">
        <f t="shared" si="111"/>
        <v/>
      </c>
      <c r="EU93" s="194" t="str">
        <f t="shared" si="111"/>
        <v/>
      </c>
      <c r="EV93" s="194" t="str">
        <f t="shared" si="111"/>
        <v/>
      </c>
    </row>
    <row r="94" spans="1:152" x14ac:dyDescent="0.25">
      <c r="A94" s="242">
        <v>87</v>
      </c>
      <c r="B94" s="271" t="str" cm="1">
        <f t="array" ref="B94">IF(A94&gt;NOptions_SEA,"",4*(A94-1)+1)</f>
        <v/>
      </c>
      <c r="C94" s="249" t="str" cm="1">
        <f t="array" ref="C94">IF($B94="","",INDEX(Options_SEA,$B94))</f>
        <v/>
      </c>
      <c r="D94" s="196" t="str" cm="1">
        <f t="array" ref="D94">IF($B94="","",INDEX(SEAOptionScores_Trans,$B94+MATCH(D$7,Stages,0)-1,MATCH(D$6,SEACats,0))-100)</f>
        <v/>
      </c>
      <c r="E94" s="196" t="str" cm="1">
        <f t="array" ref="E94">IF($B94="","",INDEX(SEAOptionScores_Trans,$B94+MATCH(E$7,Stages,0)-1,MATCH(D$6,SEACats,0))-100)</f>
        <v/>
      </c>
      <c r="F94" s="197" t="str">
        <f t="shared" si="76"/>
        <v/>
      </c>
      <c r="G94" s="196" t="str" cm="1">
        <f t="array" ref="G94">IF($B94="","",INDEX(SEAOptionScores_Trans,$B94+MATCH(G$7,Stages,0)-1,MATCH(G$6,SEACats,0))-100)</f>
        <v/>
      </c>
      <c r="H94" s="196" t="str" cm="1">
        <f t="array" ref="H94">IF($B94="","",INDEX(SEAOptionScores_Trans,$B94+MATCH(H$7,Stages,0)-1,MATCH(G$6,SEACats,0))-100)</f>
        <v/>
      </c>
      <c r="I94" s="197" t="str">
        <f t="shared" si="77"/>
        <v/>
      </c>
      <c r="J94" s="196" t="str" cm="1">
        <f t="array" ref="J94">IF($B94="","",INDEX(SEAOptionScores_Trans,$B94+MATCH(J$7,Stages,0)-1,MATCH(J$6,SEACats,0))-100)</f>
        <v/>
      </c>
      <c r="K94" s="196" t="str" cm="1">
        <f t="array" ref="K94">IF($B94="","",INDEX(SEAOptionScores_Trans,$B94+MATCH(K$7,Stages,0)-1,MATCH(J$6,SEACats,0))-100)</f>
        <v/>
      </c>
      <c r="L94" s="197" t="str">
        <f t="shared" si="78"/>
        <v/>
      </c>
      <c r="M94" s="196" t="str" cm="1">
        <f t="array" ref="M94">IF($B94="","",INDEX(SEAOptionScores_Trans,$B94+MATCH(M$7,Stages,0)-1,MATCH(M$6,SEACats,0))-100)</f>
        <v/>
      </c>
      <c r="N94" s="196" t="str" cm="1">
        <f t="array" ref="N94">IF($B94="","",INDEX(SEAOptionScores_Trans,$B94+MATCH(N$7,Stages,0)-1,MATCH(M$6,SEACats,0))-100)</f>
        <v/>
      </c>
      <c r="O94" s="197" t="str">
        <f t="shared" si="79"/>
        <v/>
      </c>
      <c r="P94" s="196" t="str" cm="1">
        <f t="array" ref="P94">IF($B94="","",INDEX(SEAOptionScores_Trans,$B94+MATCH(P$7,Stages,0)-1,MATCH(P$6,SEACats,0))-100)</f>
        <v/>
      </c>
      <c r="Q94" s="196" t="str" cm="1">
        <f t="array" ref="Q94">IF($B94="","",INDEX(SEAOptionScores_Trans,$B94+MATCH(Q$7,Stages,0)-1,MATCH(P$6,SEACats,0))-100)</f>
        <v/>
      </c>
      <c r="R94" s="197" t="str">
        <f t="shared" si="80"/>
        <v/>
      </c>
      <c r="S94" s="196" t="str" cm="1">
        <f t="array" ref="S94">IF($B94="","",INDEX(SEAOptionScores_Trans,$B94+MATCH(S$7,Stages,0)-1,MATCH(S$6,SEACats,0))-100)</f>
        <v/>
      </c>
      <c r="T94" s="196" t="str" cm="1">
        <f t="array" ref="T94">IF($B94="","",INDEX(SEAOptionScores_Trans,$B94+MATCH(T$7,Stages,0)-1,MATCH(S$6,SEACats,0))-100)</f>
        <v/>
      </c>
      <c r="U94" s="197" t="str">
        <f t="shared" si="81"/>
        <v/>
      </c>
      <c r="V94" s="196" t="str" cm="1">
        <f t="array" ref="V94">IF($B94="","",INDEX(SEAOptionScores_Trans,$B94+MATCH(V$7,Stages,0)-1,MATCH(V$6,SEACats,0))-100)</f>
        <v/>
      </c>
      <c r="W94" s="196" t="str" cm="1">
        <f t="array" ref="W94">IF($B94="","",INDEX(SEAOptionScores_Trans,$B94+MATCH(W$7,Stages,0)-1,MATCH(V$6,SEACats,0))-100)</f>
        <v/>
      </c>
      <c r="X94" s="197" t="str">
        <f t="shared" si="82"/>
        <v/>
      </c>
      <c r="Y94" s="196" t="str" cm="1">
        <f t="array" ref="Y94">IF($B94="","",INDEX(SEAOptionScores_Trans,$B94+MATCH(Y$7,Stages,0)-1,MATCH(Y$6,SEACats,0))-100)</f>
        <v/>
      </c>
      <c r="Z94" s="196" t="str" cm="1">
        <f t="array" ref="Z94">IF($B94="","",INDEX(SEAOptionScores_Trans,$B94+MATCH(Z$7,Stages,0)-1,MATCH(Y$6,SEACats,0))-100)</f>
        <v/>
      </c>
      <c r="AA94" s="197" t="str">
        <f t="shared" si="83"/>
        <v/>
      </c>
      <c r="AB94" s="196" t="str" cm="1">
        <f t="array" ref="AB94">IF($B94="","",INDEX(SEAOptionScores_Trans,$B94+MATCH(AB$7,Stages,0)-1,MATCH(AB$6,SEACats,0))-100)</f>
        <v/>
      </c>
      <c r="AC94" s="196" t="str" cm="1">
        <f t="array" ref="AC94">IF($B94="","",INDEX(SEAOptionScores_Trans,$B94+MATCH(AC$7,Stages,0)-1,MATCH(AB$6,SEACats,0))-100)</f>
        <v/>
      </c>
      <c r="AD94" s="197" t="str">
        <f t="shared" si="84"/>
        <v/>
      </c>
      <c r="AE94" s="196" t="str" cm="1">
        <f t="array" ref="AE94">IF($B94="","",INDEX(SEAOptionScores_Trans,$B94+MATCH(AE$7,Stages,0)-1,MATCH(AE$6,SEACats,0))-100)</f>
        <v/>
      </c>
      <c r="AF94" s="196" t="str" cm="1">
        <f t="array" ref="AF94">IF($B94="","",INDEX(SEAOptionScores_Trans,$B94+MATCH(AF$7,Stages,0)-1,MATCH(AE$6,SEACats,0))-100)</f>
        <v/>
      </c>
      <c r="AG94" s="197" t="str">
        <f t="shared" si="85"/>
        <v/>
      </c>
      <c r="AH94" s="196" t="str" cm="1">
        <f t="array" ref="AH94">IF($B94="","",INDEX(SEAOptionScores_Trans,$B94+MATCH(AH$7,Stages,0)-1,MATCH(AH$6,SEACats,0))-100)</f>
        <v/>
      </c>
      <c r="AI94" s="196" t="str" cm="1">
        <f t="array" ref="AI94">IF($B94="","",INDEX(SEAOptionScores_Trans,$B94+MATCH(AI$7,Stages,0)-1,MATCH(AH$6,SEACats,0))-100)</f>
        <v/>
      </c>
      <c r="AJ94" s="197" t="str">
        <f t="shared" si="86"/>
        <v/>
      </c>
      <c r="AK94" s="196" t="str" cm="1">
        <f t="array" ref="AK94">IF($B94="","",INDEX(SEAOptionScores_Trans,$B94+MATCH(AK$7,Stages,0)-1,MATCH(AK$6,SEACats,0))-100)</f>
        <v/>
      </c>
      <c r="AL94" s="196" t="str" cm="1">
        <f t="array" ref="AL94">IF($B94="","",INDEX(SEAOptionScores_Trans,$B94+MATCH(AL$7,Stages,0)-1,MATCH(AK$6,SEACats,0))-100)</f>
        <v/>
      </c>
      <c r="AM94" s="197" t="str">
        <f t="shared" si="87"/>
        <v/>
      </c>
      <c r="AN94" s="196" t="str" cm="1">
        <f t="array" ref="AN94">IF($B94="","",INDEX(SEAOptionScores_Trans,$B94+MATCH(AN$7,Stages,0)-1,MATCH(AN$6,SEACats,0))-100)</f>
        <v/>
      </c>
      <c r="AO94" s="196" t="str" cm="1">
        <f t="array" ref="AO94">IF($B94="","",INDEX(SEAOptionScores_Trans,$B94+MATCH(AO$7,Stages,0)-1,MATCH(AN$6,SEACats,0))-100)</f>
        <v/>
      </c>
      <c r="AP94" s="197" t="str">
        <f t="shared" si="88"/>
        <v/>
      </c>
      <c r="AQ94" s="196" t="str" cm="1">
        <f t="array" ref="AQ94">IF($B94="","",INDEX(SEAOptionScores_Trans,$B94+MATCH(AQ$7,Stages,0)-1,MATCH(AQ$6,SEACats,0))-100)</f>
        <v/>
      </c>
      <c r="AR94" s="196" t="str" cm="1">
        <f t="array" ref="AR94">IF($B94="","",INDEX(SEAOptionScores_Trans,$B94+MATCH(AR$7,Stages,0)-1,MATCH(AQ$6,SEACats,0))-100)</f>
        <v/>
      </c>
      <c r="AS94" s="197" t="str">
        <f t="shared" si="89"/>
        <v/>
      </c>
      <c r="AT94" s="196" t="str" cm="1">
        <f t="array" ref="AT94">IF($B94="","",INDEX(SEAOptionScores_Trans,$B94+MATCH(AT$7,Stages,0)-1,MATCH(AT$6,SEACats,0))-100)</f>
        <v/>
      </c>
      <c r="AU94" s="196" t="str" cm="1">
        <f t="array" ref="AU94">IF($B94="","",INDEX(SEAOptionScores_Trans,$B94+MATCH(AU$7,Stages,0)-1,MATCH(AT$6,SEACats,0))-100)</f>
        <v/>
      </c>
      <c r="AV94" s="197" t="str">
        <f t="shared" si="90"/>
        <v/>
      </c>
      <c r="AW94" s="196" t="str" cm="1">
        <f t="array" ref="AW94">IF($B94="","",INDEX(SEAOptionScores_Trans,$B94+MATCH(AW$7,Stages,0)-1,MATCH(AW$6,SEACats,0))-100)</f>
        <v/>
      </c>
      <c r="AX94" s="196" t="str" cm="1">
        <f t="array" ref="AX94">IF($B94="","",INDEX(SEAOptionScores_Trans,$B94+MATCH(AX$7,Stages,0)-1,MATCH(AW$6,SEACats,0))-100)</f>
        <v/>
      </c>
      <c r="AY94" s="197" t="str">
        <f t="shared" si="91"/>
        <v/>
      </c>
      <c r="AZ94" s="196" t="str" cm="1">
        <f t="array" ref="AZ94">IF($B94="","",INDEX(SEAOptionScores_Trans,$B94+MATCH(AZ$7,Stages,0)-1,MATCH(AZ$6,SEACats,0))-100)</f>
        <v/>
      </c>
      <c r="BA94" s="196" t="str" cm="1">
        <f t="array" ref="BA94">IF($B94="","",INDEX(SEAOptionScores_Trans,$B94+MATCH(BA$7,Stages,0)-1,MATCH(AZ$6,SEACats,0))-100)</f>
        <v/>
      </c>
      <c r="BB94" s="197" t="str">
        <f t="shared" si="92"/>
        <v/>
      </c>
      <c r="BC94" s="243"/>
      <c r="BD94" s="250" t="str" cm="1">
        <f t="array" ref="BD94">INDEX(NegEffects_SEA,$A94,MATCH(BD$6,$D$6:$BB$6,0)+2)</f>
        <v/>
      </c>
      <c r="BE94" s="250" t="str" cm="1">
        <f t="array" ref="BE94">INDEX(NegEffects_SEA,$A94,MATCH(BE$6,$D$6:$BB$6,0)+2)</f>
        <v/>
      </c>
      <c r="BF94" s="250" t="str" cm="1">
        <f t="array" ref="BF94">INDEX(NegEffects_SEA,$A94,MATCH(BF$6,$D$6:$BB$6,0)+2)</f>
        <v/>
      </c>
      <c r="BG94" s="250" t="str" cm="1">
        <f t="array" ref="BG94">INDEX(NegEffects_SEA,$A94,MATCH(BG$6,$D$6:$BB$6,0)+2)</f>
        <v/>
      </c>
      <c r="BH94" s="250" t="str" cm="1">
        <f t="array" ref="BH94">INDEX(NegEffects_SEA,$A94,MATCH(BH$6,$D$6:$BB$6,0)+2)</f>
        <v/>
      </c>
      <c r="BI94" s="250" t="str" cm="1">
        <f t="array" ref="BI94">INDEX(NegEffects_SEA,$A94,MATCH(BI$6,$D$6:$BB$6,0)+2)</f>
        <v/>
      </c>
      <c r="BJ94" s="250" t="str" cm="1">
        <f t="array" ref="BJ94">INDEX(NegEffects_SEA,$A94,MATCH(BJ$6,$D$6:$BB$6,0)+2)</f>
        <v/>
      </c>
      <c r="BK94" s="250" t="str" cm="1">
        <f t="array" ref="BK94">INDEX(NegEffects_SEA,$A94,MATCH(BK$6,$D$6:$BB$6,0)+2)</f>
        <v/>
      </c>
      <c r="BL94" s="250" t="str" cm="1">
        <f t="array" ref="BL94">INDEX(NegEffects_SEA,$A94,MATCH(BL$6,$D$6:$BB$6,0)+2)</f>
        <v/>
      </c>
      <c r="BM94" s="250" t="str" cm="1">
        <f t="array" ref="BM94">INDEX(NegEffects_SEA,$A94,MATCH(BM$6,$D$6:$BB$6,0)+2)</f>
        <v/>
      </c>
      <c r="BN94" s="250" t="str" cm="1">
        <f t="array" ref="BN94">INDEX(NegEffects_SEA,$A94,MATCH(BN$6,$D$6:$BB$6,0)+2)</f>
        <v/>
      </c>
      <c r="BO94" s="250" t="str" cm="1">
        <f t="array" ref="BO94">INDEX(NegEffects_SEA,$A94,MATCH(BO$6,$D$6:$BB$6,0)+2)</f>
        <v/>
      </c>
      <c r="BP94" s="250" t="str" cm="1">
        <f t="array" ref="BP94">INDEX(NegEffects_SEA,$A94,MATCH(BP$6,$D$6:$BB$6,0)+2)</f>
        <v/>
      </c>
      <c r="BQ94" s="250" t="str" cm="1">
        <f t="array" ref="BQ94">INDEX(NegEffects_SEA,$A94,MATCH(BQ$6,$D$6:$BB$6,0)+2)</f>
        <v/>
      </c>
      <c r="BR94" s="250" t="str" cm="1">
        <f t="array" ref="BR94">INDEX(NegEffects_SEA,$A94,MATCH(BR$6,$D$6:$BB$6,0)+2)</f>
        <v/>
      </c>
      <c r="BS94" s="250" t="str" cm="1">
        <f t="array" ref="BS94">INDEX(NegEffects_SEA,$A94,MATCH(BS$6,$D$6:$BB$6,0)+2)</f>
        <v/>
      </c>
      <c r="BT94" s="250" t="str" cm="1">
        <f t="array" ref="BT94">INDEX(NegEffects_SEA,$A94,MATCH(BT$6,$D$6:$BB$6,0)+2)</f>
        <v/>
      </c>
      <c r="BU94" s="243"/>
      <c r="BV94" s="194" t="str">
        <f t="shared" si="110"/>
        <v/>
      </c>
      <c r="BW94" s="194" t="str">
        <f t="shared" si="110"/>
        <v/>
      </c>
      <c r="BX94" s="194" t="str">
        <f t="shared" si="110"/>
        <v/>
      </c>
      <c r="BY94" s="194" t="str">
        <f t="shared" si="110"/>
        <v/>
      </c>
      <c r="BZ94" s="243"/>
      <c r="CA94" s="196" t="str" cm="1">
        <f t="array" ref="CA94">IF($B94="","",INDEX(SEAOptionScores_Trans,$B94+MATCH(CA$7,Stages,0)-1,MATCH(CA$6,SEACats,0)))</f>
        <v/>
      </c>
      <c r="CB94" s="196" t="str" cm="1">
        <f t="array" ref="CB94">IF($B94="","",INDEX(SEAOptionScores_Trans,$B94+MATCH(CB$7,Stages,0)-1,MATCH(CA$6,SEACats,0)))</f>
        <v/>
      </c>
      <c r="CC94" s="197" t="str">
        <f t="shared" si="93"/>
        <v/>
      </c>
      <c r="CD94" s="196" t="str" cm="1">
        <f t="array" ref="CD94">IF($B94="","",INDEX(SEAOptionScores_Trans,$B94+MATCH(CD$7,Stages,0)-1,MATCH(CD$6,SEACats,0)))</f>
        <v/>
      </c>
      <c r="CE94" s="196" t="str" cm="1">
        <f t="array" ref="CE94">IF($B94="","",INDEX(SEAOptionScores_Trans,$B94+MATCH(CE$7,Stages,0)-1,MATCH(CD$6,SEACats,0)))</f>
        <v/>
      </c>
      <c r="CF94" s="197" t="str">
        <f t="shared" si="94"/>
        <v/>
      </c>
      <c r="CG94" s="196" t="str" cm="1">
        <f t="array" ref="CG94">IF($B94="","",INDEX(SEAOptionScores_Trans,$B94+MATCH(CG$7,Stages,0)-1,MATCH(CG$6,SEACats,0)))</f>
        <v/>
      </c>
      <c r="CH94" s="196" t="str" cm="1">
        <f t="array" ref="CH94">IF($B94="","",INDEX(SEAOptionScores_Trans,$B94+MATCH(CH$7,Stages,0)-1,MATCH(CG$6,SEACats,0)))</f>
        <v/>
      </c>
      <c r="CI94" s="197" t="str">
        <f t="shared" si="95"/>
        <v/>
      </c>
      <c r="CJ94" s="196" t="str" cm="1">
        <f t="array" ref="CJ94">IF($B94="","",INDEX(SEAOptionScores_Trans,$B94+MATCH(CJ$7,Stages,0)-1,MATCH(CJ$6,SEACats,0)))</f>
        <v/>
      </c>
      <c r="CK94" s="196" t="str" cm="1">
        <f t="array" ref="CK94">IF($B94="","",INDEX(SEAOptionScores_Trans,$B94+MATCH(CK$7,Stages,0)-1,MATCH(CJ$6,SEACats,0)))</f>
        <v/>
      </c>
      <c r="CL94" s="197" t="str">
        <f t="shared" si="96"/>
        <v/>
      </c>
      <c r="CM94" s="196" t="str" cm="1">
        <f t="array" ref="CM94">IF($B94="","",INDEX(SEAOptionScores_Trans,$B94+MATCH(CM$7,Stages,0)-1,MATCH(CM$6,SEACats,0)))</f>
        <v/>
      </c>
      <c r="CN94" s="196" t="str" cm="1">
        <f t="array" ref="CN94">IF($B94="","",INDEX(SEAOptionScores_Trans,$B94+MATCH(CN$7,Stages,0)-1,MATCH(CM$6,SEACats,0)))</f>
        <v/>
      </c>
      <c r="CO94" s="197" t="str">
        <f t="shared" si="97"/>
        <v/>
      </c>
      <c r="CP94" s="196" t="str" cm="1">
        <f t="array" ref="CP94">IF($B94="","",INDEX(SEAOptionScores_Trans,$B94+MATCH(CP$7,Stages,0)-1,MATCH(CP$6,SEACats,0)))</f>
        <v/>
      </c>
      <c r="CQ94" s="196" t="str" cm="1">
        <f t="array" ref="CQ94">IF($B94="","",INDEX(SEAOptionScores_Trans,$B94+MATCH(CQ$7,Stages,0)-1,MATCH(CP$6,SEACats,0)))</f>
        <v/>
      </c>
      <c r="CR94" s="197" t="str">
        <f t="shared" si="98"/>
        <v/>
      </c>
      <c r="CS94" s="196" t="str" cm="1">
        <f t="array" ref="CS94">IF($B94="","",INDEX(SEAOptionScores_Trans,$B94+MATCH(CS$7,Stages,0)-1,MATCH(CS$6,SEACats,0)))</f>
        <v/>
      </c>
      <c r="CT94" s="196" t="str" cm="1">
        <f t="array" ref="CT94">IF($B94="","",INDEX(SEAOptionScores_Trans,$B94+MATCH(CT$7,Stages,0)-1,MATCH(CS$6,SEACats,0)))</f>
        <v/>
      </c>
      <c r="CU94" s="197" t="str">
        <f t="shared" si="99"/>
        <v/>
      </c>
      <c r="CV94" s="196" t="str" cm="1">
        <f t="array" ref="CV94">IF($B94="","",INDEX(SEAOptionScores_Trans,$B94+MATCH(CV$7,Stages,0)-1,MATCH(CV$6,SEACats,0)))</f>
        <v/>
      </c>
      <c r="CW94" s="196" t="str" cm="1">
        <f t="array" ref="CW94">IF($B94="","",INDEX(SEAOptionScores_Trans,$B94+MATCH(CW$7,Stages,0)-1,MATCH(CV$6,SEACats,0)))</f>
        <v/>
      </c>
      <c r="CX94" s="197" t="str">
        <f t="shared" si="100"/>
        <v/>
      </c>
      <c r="CY94" s="196" t="str" cm="1">
        <f t="array" ref="CY94">IF($B94="","",INDEX(SEAOptionScores_Trans,$B94+MATCH(CY$7,Stages,0)-1,MATCH(CY$6,SEACats,0)))</f>
        <v/>
      </c>
      <c r="CZ94" s="196" t="str" cm="1">
        <f t="array" ref="CZ94">IF($B94="","",INDEX(SEAOptionScores_Trans,$B94+MATCH(CZ$7,Stages,0)-1,MATCH(CY$6,SEACats,0)))</f>
        <v/>
      </c>
      <c r="DA94" s="197" t="str">
        <f t="shared" si="101"/>
        <v/>
      </c>
      <c r="DB94" s="196" t="str" cm="1">
        <f t="array" ref="DB94">IF($B94="","",INDEX(SEAOptionScores_Trans,$B94+MATCH(DB$7,Stages,0)-1,MATCH(DB$6,SEACats,0)))</f>
        <v/>
      </c>
      <c r="DC94" s="196" t="str" cm="1">
        <f t="array" ref="DC94">IF($B94="","",INDEX(SEAOptionScores_Trans,$B94+MATCH(DC$7,Stages,0)-1,MATCH(DB$6,SEACats,0)))</f>
        <v/>
      </c>
      <c r="DD94" s="197" t="str">
        <f t="shared" si="102"/>
        <v/>
      </c>
      <c r="DE94" s="196" t="str" cm="1">
        <f t="array" ref="DE94">IF($B94="","",INDEX(SEAOptionScores_Trans,$B94+MATCH(DE$7,Stages,0)-1,MATCH(DE$6,SEACats,0)))</f>
        <v/>
      </c>
      <c r="DF94" s="196" t="str" cm="1">
        <f t="array" ref="DF94">IF($B94="","",INDEX(SEAOptionScores_Trans,$B94+MATCH(DF$7,Stages,0)-1,MATCH(DE$6,SEACats,0)))</f>
        <v/>
      </c>
      <c r="DG94" s="197" t="str">
        <f t="shared" si="103"/>
        <v/>
      </c>
      <c r="DH94" s="196" t="str" cm="1">
        <f t="array" ref="DH94">IF($B94="","",INDEX(SEAOptionScores_Trans,$B94+MATCH(DH$7,Stages,0)-1,MATCH(DH$6,SEACats,0)))</f>
        <v/>
      </c>
      <c r="DI94" s="196" t="str" cm="1">
        <f t="array" ref="DI94">IF($B94="","",INDEX(SEAOptionScores_Trans,$B94+MATCH(DI$7,Stages,0)-1,MATCH(DH$6,SEACats,0)))</f>
        <v/>
      </c>
      <c r="DJ94" s="197" t="str">
        <f t="shared" si="104"/>
        <v/>
      </c>
      <c r="DK94" s="196" t="str" cm="1">
        <f t="array" ref="DK94">IF($B94="","",INDEX(SEAOptionScores_Trans,$B94+MATCH(DK$7,Stages,0)-1,MATCH(DK$6,SEACats,0)))</f>
        <v/>
      </c>
      <c r="DL94" s="196" t="str" cm="1">
        <f t="array" ref="DL94">IF($B94="","",INDEX(SEAOptionScores_Trans,$B94+MATCH(DL$7,Stages,0)-1,MATCH(DK$6,SEACats,0)))</f>
        <v/>
      </c>
      <c r="DM94" s="197" t="str">
        <f t="shared" si="105"/>
        <v/>
      </c>
      <c r="DN94" s="196" t="str" cm="1">
        <f t="array" ref="DN94">IF($B94="","",INDEX(SEAOptionScores_Trans,$B94+MATCH(DN$7,Stages,0)-1,MATCH(DN$6,SEACats,0)))</f>
        <v/>
      </c>
      <c r="DO94" s="196" t="str" cm="1">
        <f t="array" ref="DO94">IF($B94="","",INDEX(SEAOptionScores_Trans,$B94+MATCH(DO$7,Stages,0)-1,MATCH(DN$6,SEACats,0)))</f>
        <v/>
      </c>
      <c r="DP94" s="197" t="str">
        <f t="shared" si="106"/>
        <v/>
      </c>
      <c r="DQ94" s="196" t="str" cm="1">
        <f t="array" ref="DQ94">IF($B94="","",INDEX(SEAOptionScores_Trans,$B94+MATCH(DQ$7,Stages,0)-1,MATCH(DQ$6,SEACats,0)))</f>
        <v/>
      </c>
      <c r="DR94" s="196" t="str" cm="1">
        <f t="array" ref="DR94">IF($B94="","",INDEX(SEAOptionScores_Trans,$B94+MATCH(DR$7,Stages,0)-1,MATCH(DQ$6,SEACats,0)))</f>
        <v/>
      </c>
      <c r="DS94" s="197" t="str">
        <f t="shared" si="107"/>
        <v/>
      </c>
      <c r="DT94" s="196" t="str" cm="1">
        <f t="array" ref="DT94">IF($B94="","",INDEX(SEAOptionScores_Trans,$B94+MATCH(DT$7,Stages,0)-1,MATCH(DT$6,SEACats,0)))</f>
        <v/>
      </c>
      <c r="DU94" s="196" t="str" cm="1">
        <f t="array" ref="DU94">IF($B94="","",INDEX(SEAOptionScores_Trans,$B94+MATCH(DU$7,Stages,0)-1,MATCH(DT$6,SEACats,0)))</f>
        <v/>
      </c>
      <c r="DV94" s="197" t="str">
        <f t="shared" si="108"/>
        <v/>
      </c>
      <c r="DW94" s="196" t="str" cm="1">
        <f t="array" ref="DW94">IF($B94="","",INDEX(SEAOptionScores_Trans,$B94+MATCH(DW$7,Stages,0)-1,MATCH(DW$6,SEACats,0)))</f>
        <v/>
      </c>
      <c r="DX94" s="196" t="str" cm="1">
        <f t="array" ref="DX94">IF($B94="","",INDEX(SEAOptionScores_Trans,$B94+MATCH(DX$7,Stages,0)-1,MATCH(DW$6,SEACats,0)))</f>
        <v/>
      </c>
      <c r="DY94" s="197" t="str">
        <f t="shared" si="109"/>
        <v/>
      </c>
      <c r="DZ94" s="243"/>
      <c r="EA94" s="250" t="str" cm="1">
        <f t="array" ref="EA94">INDEX(PosEffects_SEA,$A94,MATCH(EA$6,$D$6:$BB$6,0)+2)</f>
        <v/>
      </c>
      <c r="EB94" s="250" t="str" cm="1">
        <f t="array" ref="EB94">INDEX(PosEffects_SEA,$A94,MATCH(EB$6,$D$6:$BB$6,0)+2)</f>
        <v/>
      </c>
      <c r="EC94" s="250" t="str" cm="1">
        <f t="array" ref="EC94">INDEX(PosEffects_SEA,$A94,MATCH(EC$6,$D$6:$BB$6,0)+2)</f>
        <v/>
      </c>
      <c r="ED94" s="250" t="str" cm="1">
        <f t="array" ref="ED94">INDEX(PosEffects_SEA,$A94,MATCH(ED$6,$D$6:$BB$6,0)+2)</f>
        <v/>
      </c>
      <c r="EE94" s="250" t="str" cm="1">
        <f t="array" ref="EE94">INDEX(PosEffects_SEA,$A94,MATCH(EE$6,$D$6:$BB$6,0)+2)</f>
        <v/>
      </c>
      <c r="EF94" s="250" t="str" cm="1">
        <f t="array" ref="EF94">INDEX(PosEffects_SEA,$A94,MATCH(EF$6,$D$6:$BB$6,0)+2)</f>
        <v/>
      </c>
      <c r="EG94" s="250" t="str" cm="1">
        <f t="array" ref="EG94">INDEX(PosEffects_SEA,$A94,MATCH(EG$6,$D$6:$BB$6,0)+2)</f>
        <v/>
      </c>
      <c r="EH94" s="250" t="str" cm="1">
        <f t="array" ref="EH94">INDEX(PosEffects_SEA,$A94,MATCH(EH$6,$D$6:$BB$6,0)+2)</f>
        <v/>
      </c>
      <c r="EI94" s="250" t="str" cm="1">
        <f t="array" ref="EI94">INDEX(PosEffects_SEA,$A94,MATCH(EI$6,$D$6:$BB$6,0)+2)</f>
        <v/>
      </c>
      <c r="EJ94" s="250" t="str" cm="1">
        <f t="array" ref="EJ94">INDEX(PosEffects_SEA,$A94,MATCH(EJ$6,$D$6:$BB$6,0)+2)</f>
        <v/>
      </c>
      <c r="EK94" s="250" t="str" cm="1">
        <f t="array" ref="EK94">INDEX(PosEffects_SEA,$A94,MATCH(EK$6,$D$6:$BB$6,0)+2)</f>
        <v/>
      </c>
      <c r="EL94" s="250" t="str" cm="1">
        <f t="array" ref="EL94">INDEX(PosEffects_SEA,$A94,MATCH(EL$6,$D$6:$BB$6,0)+2)</f>
        <v/>
      </c>
      <c r="EM94" s="250" t="str" cm="1">
        <f t="array" ref="EM94">INDEX(PosEffects_SEA,$A94,MATCH(EM$6,$D$6:$BB$6,0)+2)</f>
        <v/>
      </c>
      <c r="EN94" s="250" t="str" cm="1">
        <f t="array" ref="EN94">INDEX(PosEffects_SEA,$A94,MATCH(EN$6,$D$6:$BB$6,0)+2)</f>
        <v/>
      </c>
      <c r="EO94" s="250" t="str" cm="1">
        <f t="array" ref="EO94">INDEX(PosEffects_SEA,$A94,MATCH(EO$6,$D$6:$BB$6,0)+2)</f>
        <v/>
      </c>
      <c r="EP94" s="250" t="str" cm="1">
        <f t="array" ref="EP94">INDEX(PosEffects_SEA,$A94,MATCH(EP$6,$D$6:$BB$6,0)+2)</f>
        <v/>
      </c>
      <c r="EQ94" s="250" t="str" cm="1">
        <f t="array" ref="EQ94">INDEX(PosEffects_SEA,$A94,MATCH(EQ$6,$D$6:$BB$6,0)+2)</f>
        <v/>
      </c>
      <c r="ER94" s="243"/>
      <c r="ES94" s="194" t="str">
        <f t="shared" si="111"/>
        <v/>
      </c>
      <c r="ET94" s="194" t="str">
        <f t="shared" si="111"/>
        <v/>
      </c>
      <c r="EU94" s="194" t="str">
        <f t="shared" si="111"/>
        <v/>
      </c>
      <c r="EV94" s="194" t="str">
        <f t="shared" si="111"/>
        <v/>
      </c>
    </row>
    <row r="95" spans="1:152" x14ac:dyDescent="0.25">
      <c r="A95" s="242">
        <v>88</v>
      </c>
      <c r="B95" s="271" t="str" cm="1">
        <f t="array" ref="B95">IF(A95&gt;NOptions_SEA,"",4*(A95-1)+1)</f>
        <v/>
      </c>
      <c r="C95" s="249" t="str" cm="1">
        <f t="array" ref="C95">IF($B95="","",INDEX(Options_SEA,$B95))</f>
        <v/>
      </c>
      <c r="D95" s="196" t="str" cm="1">
        <f t="array" ref="D95">IF($B95="","",INDEX(SEAOptionScores_Trans,$B95+MATCH(D$7,Stages,0)-1,MATCH(D$6,SEACats,0))-100)</f>
        <v/>
      </c>
      <c r="E95" s="196" t="str" cm="1">
        <f t="array" ref="E95">IF($B95="","",INDEX(SEAOptionScores_Trans,$B95+MATCH(E$7,Stages,0)-1,MATCH(D$6,SEACats,0))-100)</f>
        <v/>
      </c>
      <c r="F95" s="197" t="str">
        <f t="shared" si="76"/>
        <v/>
      </c>
      <c r="G95" s="196" t="str" cm="1">
        <f t="array" ref="G95">IF($B95="","",INDEX(SEAOptionScores_Trans,$B95+MATCH(G$7,Stages,0)-1,MATCH(G$6,SEACats,0))-100)</f>
        <v/>
      </c>
      <c r="H95" s="196" t="str" cm="1">
        <f t="array" ref="H95">IF($B95="","",INDEX(SEAOptionScores_Trans,$B95+MATCH(H$7,Stages,0)-1,MATCH(G$6,SEACats,0))-100)</f>
        <v/>
      </c>
      <c r="I95" s="197" t="str">
        <f t="shared" si="77"/>
        <v/>
      </c>
      <c r="J95" s="196" t="str" cm="1">
        <f t="array" ref="J95">IF($B95="","",INDEX(SEAOptionScores_Trans,$B95+MATCH(J$7,Stages,0)-1,MATCH(J$6,SEACats,0))-100)</f>
        <v/>
      </c>
      <c r="K95" s="196" t="str" cm="1">
        <f t="array" ref="K95">IF($B95="","",INDEX(SEAOptionScores_Trans,$B95+MATCH(K$7,Stages,0)-1,MATCH(J$6,SEACats,0))-100)</f>
        <v/>
      </c>
      <c r="L95" s="197" t="str">
        <f t="shared" si="78"/>
        <v/>
      </c>
      <c r="M95" s="196" t="str" cm="1">
        <f t="array" ref="M95">IF($B95="","",INDEX(SEAOptionScores_Trans,$B95+MATCH(M$7,Stages,0)-1,MATCH(M$6,SEACats,0))-100)</f>
        <v/>
      </c>
      <c r="N95" s="196" t="str" cm="1">
        <f t="array" ref="N95">IF($B95="","",INDEX(SEAOptionScores_Trans,$B95+MATCH(N$7,Stages,0)-1,MATCH(M$6,SEACats,0))-100)</f>
        <v/>
      </c>
      <c r="O95" s="197" t="str">
        <f t="shared" si="79"/>
        <v/>
      </c>
      <c r="P95" s="196" t="str" cm="1">
        <f t="array" ref="P95">IF($B95="","",INDEX(SEAOptionScores_Trans,$B95+MATCH(P$7,Stages,0)-1,MATCH(P$6,SEACats,0))-100)</f>
        <v/>
      </c>
      <c r="Q95" s="196" t="str" cm="1">
        <f t="array" ref="Q95">IF($B95="","",INDEX(SEAOptionScores_Trans,$B95+MATCH(Q$7,Stages,0)-1,MATCH(P$6,SEACats,0))-100)</f>
        <v/>
      </c>
      <c r="R95" s="197" t="str">
        <f t="shared" si="80"/>
        <v/>
      </c>
      <c r="S95" s="196" t="str" cm="1">
        <f t="array" ref="S95">IF($B95="","",INDEX(SEAOptionScores_Trans,$B95+MATCH(S$7,Stages,0)-1,MATCH(S$6,SEACats,0))-100)</f>
        <v/>
      </c>
      <c r="T95" s="196" t="str" cm="1">
        <f t="array" ref="T95">IF($B95="","",INDEX(SEAOptionScores_Trans,$B95+MATCH(T$7,Stages,0)-1,MATCH(S$6,SEACats,0))-100)</f>
        <v/>
      </c>
      <c r="U95" s="197" t="str">
        <f t="shared" si="81"/>
        <v/>
      </c>
      <c r="V95" s="196" t="str" cm="1">
        <f t="array" ref="V95">IF($B95="","",INDEX(SEAOptionScores_Trans,$B95+MATCH(V$7,Stages,0)-1,MATCH(V$6,SEACats,0))-100)</f>
        <v/>
      </c>
      <c r="W95" s="196" t="str" cm="1">
        <f t="array" ref="W95">IF($B95="","",INDEX(SEAOptionScores_Trans,$B95+MATCH(W$7,Stages,0)-1,MATCH(V$6,SEACats,0))-100)</f>
        <v/>
      </c>
      <c r="X95" s="197" t="str">
        <f t="shared" si="82"/>
        <v/>
      </c>
      <c r="Y95" s="196" t="str" cm="1">
        <f t="array" ref="Y95">IF($B95="","",INDEX(SEAOptionScores_Trans,$B95+MATCH(Y$7,Stages,0)-1,MATCH(Y$6,SEACats,0))-100)</f>
        <v/>
      </c>
      <c r="Z95" s="196" t="str" cm="1">
        <f t="array" ref="Z95">IF($B95="","",INDEX(SEAOptionScores_Trans,$B95+MATCH(Z$7,Stages,0)-1,MATCH(Y$6,SEACats,0))-100)</f>
        <v/>
      </c>
      <c r="AA95" s="197" t="str">
        <f t="shared" si="83"/>
        <v/>
      </c>
      <c r="AB95" s="196" t="str" cm="1">
        <f t="array" ref="AB95">IF($B95="","",INDEX(SEAOptionScores_Trans,$B95+MATCH(AB$7,Stages,0)-1,MATCH(AB$6,SEACats,0))-100)</f>
        <v/>
      </c>
      <c r="AC95" s="196" t="str" cm="1">
        <f t="array" ref="AC95">IF($B95="","",INDEX(SEAOptionScores_Trans,$B95+MATCH(AC$7,Stages,0)-1,MATCH(AB$6,SEACats,0))-100)</f>
        <v/>
      </c>
      <c r="AD95" s="197" t="str">
        <f t="shared" si="84"/>
        <v/>
      </c>
      <c r="AE95" s="196" t="str" cm="1">
        <f t="array" ref="AE95">IF($B95="","",INDEX(SEAOptionScores_Trans,$B95+MATCH(AE$7,Stages,0)-1,MATCH(AE$6,SEACats,0))-100)</f>
        <v/>
      </c>
      <c r="AF95" s="196" t="str" cm="1">
        <f t="array" ref="AF95">IF($B95="","",INDEX(SEAOptionScores_Trans,$B95+MATCH(AF$7,Stages,0)-1,MATCH(AE$6,SEACats,0))-100)</f>
        <v/>
      </c>
      <c r="AG95" s="197" t="str">
        <f t="shared" si="85"/>
        <v/>
      </c>
      <c r="AH95" s="196" t="str" cm="1">
        <f t="array" ref="AH95">IF($B95="","",INDEX(SEAOptionScores_Trans,$B95+MATCH(AH$7,Stages,0)-1,MATCH(AH$6,SEACats,0))-100)</f>
        <v/>
      </c>
      <c r="AI95" s="196" t="str" cm="1">
        <f t="array" ref="AI95">IF($B95="","",INDEX(SEAOptionScores_Trans,$B95+MATCH(AI$7,Stages,0)-1,MATCH(AH$6,SEACats,0))-100)</f>
        <v/>
      </c>
      <c r="AJ95" s="197" t="str">
        <f t="shared" si="86"/>
        <v/>
      </c>
      <c r="AK95" s="196" t="str" cm="1">
        <f t="array" ref="AK95">IF($B95="","",INDEX(SEAOptionScores_Trans,$B95+MATCH(AK$7,Stages,0)-1,MATCH(AK$6,SEACats,0))-100)</f>
        <v/>
      </c>
      <c r="AL95" s="196" t="str" cm="1">
        <f t="array" ref="AL95">IF($B95="","",INDEX(SEAOptionScores_Trans,$B95+MATCH(AL$7,Stages,0)-1,MATCH(AK$6,SEACats,0))-100)</f>
        <v/>
      </c>
      <c r="AM95" s="197" t="str">
        <f t="shared" si="87"/>
        <v/>
      </c>
      <c r="AN95" s="196" t="str" cm="1">
        <f t="array" ref="AN95">IF($B95="","",INDEX(SEAOptionScores_Trans,$B95+MATCH(AN$7,Stages,0)-1,MATCH(AN$6,SEACats,0))-100)</f>
        <v/>
      </c>
      <c r="AO95" s="196" t="str" cm="1">
        <f t="array" ref="AO95">IF($B95="","",INDEX(SEAOptionScores_Trans,$B95+MATCH(AO$7,Stages,0)-1,MATCH(AN$6,SEACats,0))-100)</f>
        <v/>
      </c>
      <c r="AP95" s="197" t="str">
        <f t="shared" si="88"/>
        <v/>
      </c>
      <c r="AQ95" s="196" t="str" cm="1">
        <f t="array" ref="AQ95">IF($B95="","",INDEX(SEAOptionScores_Trans,$B95+MATCH(AQ$7,Stages,0)-1,MATCH(AQ$6,SEACats,0))-100)</f>
        <v/>
      </c>
      <c r="AR95" s="196" t="str" cm="1">
        <f t="array" ref="AR95">IF($B95="","",INDEX(SEAOptionScores_Trans,$B95+MATCH(AR$7,Stages,0)-1,MATCH(AQ$6,SEACats,0))-100)</f>
        <v/>
      </c>
      <c r="AS95" s="197" t="str">
        <f t="shared" si="89"/>
        <v/>
      </c>
      <c r="AT95" s="196" t="str" cm="1">
        <f t="array" ref="AT95">IF($B95="","",INDEX(SEAOptionScores_Trans,$B95+MATCH(AT$7,Stages,0)-1,MATCH(AT$6,SEACats,0))-100)</f>
        <v/>
      </c>
      <c r="AU95" s="196" t="str" cm="1">
        <f t="array" ref="AU95">IF($B95="","",INDEX(SEAOptionScores_Trans,$B95+MATCH(AU$7,Stages,0)-1,MATCH(AT$6,SEACats,0))-100)</f>
        <v/>
      </c>
      <c r="AV95" s="197" t="str">
        <f t="shared" si="90"/>
        <v/>
      </c>
      <c r="AW95" s="196" t="str" cm="1">
        <f t="array" ref="AW95">IF($B95="","",INDEX(SEAOptionScores_Trans,$B95+MATCH(AW$7,Stages,0)-1,MATCH(AW$6,SEACats,0))-100)</f>
        <v/>
      </c>
      <c r="AX95" s="196" t="str" cm="1">
        <f t="array" ref="AX95">IF($B95="","",INDEX(SEAOptionScores_Trans,$B95+MATCH(AX$7,Stages,0)-1,MATCH(AW$6,SEACats,0))-100)</f>
        <v/>
      </c>
      <c r="AY95" s="197" t="str">
        <f t="shared" si="91"/>
        <v/>
      </c>
      <c r="AZ95" s="196" t="str" cm="1">
        <f t="array" ref="AZ95">IF($B95="","",INDEX(SEAOptionScores_Trans,$B95+MATCH(AZ$7,Stages,0)-1,MATCH(AZ$6,SEACats,0))-100)</f>
        <v/>
      </c>
      <c r="BA95" s="196" t="str" cm="1">
        <f t="array" ref="BA95">IF($B95="","",INDEX(SEAOptionScores_Trans,$B95+MATCH(BA$7,Stages,0)-1,MATCH(AZ$6,SEACats,0))-100)</f>
        <v/>
      </c>
      <c r="BB95" s="197" t="str">
        <f t="shared" si="92"/>
        <v/>
      </c>
      <c r="BC95" s="243"/>
      <c r="BD95" s="250" t="str" cm="1">
        <f t="array" ref="BD95">INDEX(NegEffects_SEA,$A95,MATCH(BD$6,$D$6:$BB$6,0)+2)</f>
        <v/>
      </c>
      <c r="BE95" s="250" t="str" cm="1">
        <f t="array" ref="BE95">INDEX(NegEffects_SEA,$A95,MATCH(BE$6,$D$6:$BB$6,0)+2)</f>
        <v/>
      </c>
      <c r="BF95" s="250" t="str" cm="1">
        <f t="array" ref="BF95">INDEX(NegEffects_SEA,$A95,MATCH(BF$6,$D$6:$BB$6,0)+2)</f>
        <v/>
      </c>
      <c r="BG95" s="250" t="str" cm="1">
        <f t="array" ref="BG95">INDEX(NegEffects_SEA,$A95,MATCH(BG$6,$D$6:$BB$6,0)+2)</f>
        <v/>
      </c>
      <c r="BH95" s="250" t="str" cm="1">
        <f t="array" ref="BH95">INDEX(NegEffects_SEA,$A95,MATCH(BH$6,$D$6:$BB$6,0)+2)</f>
        <v/>
      </c>
      <c r="BI95" s="250" t="str" cm="1">
        <f t="array" ref="BI95">INDEX(NegEffects_SEA,$A95,MATCH(BI$6,$D$6:$BB$6,0)+2)</f>
        <v/>
      </c>
      <c r="BJ95" s="250" t="str" cm="1">
        <f t="array" ref="BJ95">INDEX(NegEffects_SEA,$A95,MATCH(BJ$6,$D$6:$BB$6,0)+2)</f>
        <v/>
      </c>
      <c r="BK95" s="250" t="str" cm="1">
        <f t="array" ref="BK95">INDEX(NegEffects_SEA,$A95,MATCH(BK$6,$D$6:$BB$6,0)+2)</f>
        <v/>
      </c>
      <c r="BL95" s="250" t="str" cm="1">
        <f t="array" ref="BL95">INDEX(NegEffects_SEA,$A95,MATCH(BL$6,$D$6:$BB$6,0)+2)</f>
        <v/>
      </c>
      <c r="BM95" s="250" t="str" cm="1">
        <f t="array" ref="BM95">INDEX(NegEffects_SEA,$A95,MATCH(BM$6,$D$6:$BB$6,0)+2)</f>
        <v/>
      </c>
      <c r="BN95" s="250" t="str" cm="1">
        <f t="array" ref="BN95">INDEX(NegEffects_SEA,$A95,MATCH(BN$6,$D$6:$BB$6,0)+2)</f>
        <v/>
      </c>
      <c r="BO95" s="250" t="str" cm="1">
        <f t="array" ref="BO95">INDEX(NegEffects_SEA,$A95,MATCH(BO$6,$D$6:$BB$6,0)+2)</f>
        <v/>
      </c>
      <c r="BP95" s="250" t="str" cm="1">
        <f t="array" ref="BP95">INDEX(NegEffects_SEA,$A95,MATCH(BP$6,$D$6:$BB$6,0)+2)</f>
        <v/>
      </c>
      <c r="BQ95" s="250" t="str" cm="1">
        <f t="array" ref="BQ95">INDEX(NegEffects_SEA,$A95,MATCH(BQ$6,$D$6:$BB$6,0)+2)</f>
        <v/>
      </c>
      <c r="BR95" s="250" t="str" cm="1">
        <f t="array" ref="BR95">INDEX(NegEffects_SEA,$A95,MATCH(BR$6,$D$6:$BB$6,0)+2)</f>
        <v/>
      </c>
      <c r="BS95" s="250" t="str" cm="1">
        <f t="array" ref="BS95">INDEX(NegEffects_SEA,$A95,MATCH(BS$6,$D$6:$BB$6,0)+2)</f>
        <v/>
      </c>
      <c r="BT95" s="250" t="str" cm="1">
        <f t="array" ref="BT95">INDEX(NegEffects_SEA,$A95,MATCH(BT$6,$D$6:$BB$6,0)+2)</f>
        <v/>
      </c>
      <c r="BU95" s="243"/>
      <c r="BV95" s="194" t="str">
        <f t="shared" si="110"/>
        <v/>
      </c>
      <c r="BW95" s="194" t="str">
        <f t="shared" si="110"/>
        <v/>
      </c>
      <c r="BX95" s="194" t="str">
        <f t="shared" si="110"/>
        <v/>
      </c>
      <c r="BY95" s="194" t="str">
        <f t="shared" si="110"/>
        <v/>
      </c>
      <c r="BZ95" s="243"/>
      <c r="CA95" s="196" t="str" cm="1">
        <f t="array" ref="CA95">IF($B95="","",INDEX(SEAOptionScores_Trans,$B95+MATCH(CA$7,Stages,0)-1,MATCH(CA$6,SEACats,0)))</f>
        <v/>
      </c>
      <c r="CB95" s="196" t="str" cm="1">
        <f t="array" ref="CB95">IF($B95="","",INDEX(SEAOptionScores_Trans,$B95+MATCH(CB$7,Stages,0)-1,MATCH(CA$6,SEACats,0)))</f>
        <v/>
      </c>
      <c r="CC95" s="197" t="str">
        <f t="shared" si="93"/>
        <v/>
      </c>
      <c r="CD95" s="196" t="str" cm="1">
        <f t="array" ref="CD95">IF($B95="","",INDEX(SEAOptionScores_Trans,$B95+MATCH(CD$7,Stages,0)-1,MATCH(CD$6,SEACats,0)))</f>
        <v/>
      </c>
      <c r="CE95" s="196" t="str" cm="1">
        <f t="array" ref="CE95">IF($B95="","",INDEX(SEAOptionScores_Trans,$B95+MATCH(CE$7,Stages,0)-1,MATCH(CD$6,SEACats,0)))</f>
        <v/>
      </c>
      <c r="CF95" s="197" t="str">
        <f t="shared" si="94"/>
        <v/>
      </c>
      <c r="CG95" s="196" t="str" cm="1">
        <f t="array" ref="CG95">IF($B95="","",INDEX(SEAOptionScores_Trans,$B95+MATCH(CG$7,Stages,0)-1,MATCH(CG$6,SEACats,0)))</f>
        <v/>
      </c>
      <c r="CH95" s="196" t="str" cm="1">
        <f t="array" ref="CH95">IF($B95="","",INDEX(SEAOptionScores_Trans,$B95+MATCH(CH$7,Stages,0)-1,MATCH(CG$6,SEACats,0)))</f>
        <v/>
      </c>
      <c r="CI95" s="197" t="str">
        <f t="shared" si="95"/>
        <v/>
      </c>
      <c r="CJ95" s="196" t="str" cm="1">
        <f t="array" ref="CJ95">IF($B95="","",INDEX(SEAOptionScores_Trans,$B95+MATCH(CJ$7,Stages,0)-1,MATCH(CJ$6,SEACats,0)))</f>
        <v/>
      </c>
      <c r="CK95" s="196" t="str" cm="1">
        <f t="array" ref="CK95">IF($B95="","",INDEX(SEAOptionScores_Trans,$B95+MATCH(CK$7,Stages,0)-1,MATCH(CJ$6,SEACats,0)))</f>
        <v/>
      </c>
      <c r="CL95" s="197" t="str">
        <f t="shared" si="96"/>
        <v/>
      </c>
      <c r="CM95" s="196" t="str" cm="1">
        <f t="array" ref="CM95">IF($B95="","",INDEX(SEAOptionScores_Trans,$B95+MATCH(CM$7,Stages,0)-1,MATCH(CM$6,SEACats,0)))</f>
        <v/>
      </c>
      <c r="CN95" s="196" t="str" cm="1">
        <f t="array" ref="CN95">IF($B95="","",INDEX(SEAOptionScores_Trans,$B95+MATCH(CN$7,Stages,0)-1,MATCH(CM$6,SEACats,0)))</f>
        <v/>
      </c>
      <c r="CO95" s="197" t="str">
        <f t="shared" si="97"/>
        <v/>
      </c>
      <c r="CP95" s="196" t="str" cm="1">
        <f t="array" ref="CP95">IF($B95="","",INDEX(SEAOptionScores_Trans,$B95+MATCH(CP$7,Stages,0)-1,MATCH(CP$6,SEACats,0)))</f>
        <v/>
      </c>
      <c r="CQ95" s="196" t="str" cm="1">
        <f t="array" ref="CQ95">IF($B95="","",INDEX(SEAOptionScores_Trans,$B95+MATCH(CQ$7,Stages,0)-1,MATCH(CP$6,SEACats,0)))</f>
        <v/>
      </c>
      <c r="CR95" s="197" t="str">
        <f t="shared" si="98"/>
        <v/>
      </c>
      <c r="CS95" s="196" t="str" cm="1">
        <f t="array" ref="CS95">IF($B95="","",INDEX(SEAOptionScores_Trans,$B95+MATCH(CS$7,Stages,0)-1,MATCH(CS$6,SEACats,0)))</f>
        <v/>
      </c>
      <c r="CT95" s="196" t="str" cm="1">
        <f t="array" ref="CT95">IF($B95="","",INDEX(SEAOptionScores_Trans,$B95+MATCH(CT$7,Stages,0)-1,MATCH(CS$6,SEACats,0)))</f>
        <v/>
      </c>
      <c r="CU95" s="197" t="str">
        <f t="shared" si="99"/>
        <v/>
      </c>
      <c r="CV95" s="196" t="str" cm="1">
        <f t="array" ref="CV95">IF($B95="","",INDEX(SEAOptionScores_Trans,$B95+MATCH(CV$7,Stages,0)-1,MATCH(CV$6,SEACats,0)))</f>
        <v/>
      </c>
      <c r="CW95" s="196" t="str" cm="1">
        <f t="array" ref="CW95">IF($B95="","",INDEX(SEAOptionScores_Trans,$B95+MATCH(CW$7,Stages,0)-1,MATCH(CV$6,SEACats,0)))</f>
        <v/>
      </c>
      <c r="CX95" s="197" t="str">
        <f t="shared" si="100"/>
        <v/>
      </c>
      <c r="CY95" s="196" t="str" cm="1">
        <f t="array" ref="CY95">IF($B95="","",INDEX(SEAOptionScores_Trans,$B95+MATCH(CY$7,Stages,0)-1,MATCH(CY$6,SEACats,0)))</f>
        <v/>
      </c>
      <c r="CZ95" s="196" t="str" cm="1">
        <f t="array" ref="CZ95">IF($B95="","",INDEX(SEAOptionScores_Trans,$B95+MATCH(CZ$7,Stages,0)-1,MATCH(CY$6,SEACats,0)))</f>
        <v/>
      </c>
      <c r="DA95" s="197" t="str">
        <f t="shared" si="101"/>
        <v/>
      </c>
      <c r="DB95" s="196" t="str" cm="1">
        <f t="array" ref="DB95">IF($B95="","",INDEX(SEAOptionScores_Trans,$B95+MATCH(DB$7,Stages,0)-1,MATCH(DB$6,SEACats,0)))</f>
        <v/>
      </c>
      <c r="DC95" s="196" t="str" cm="1">
        <f t="array" ref="DC95">IF($B95="","",INDEX(SEAOptionScores_Trans,$B95+MATCH(DC$7,Stages,0)-1,MATCH(DB$6,SEACats,0)))</f>
        <v/>
      </c>
      <c r="DD95" s="197" t="str">
        <f t="shared" si="102"/>
        <v/>
      </c>
      <c r="DE95" s="196" t="str" cm="1">
        <f t="array" ref="DE95">IF($B95="","",INDEX(SEAOptionScores_Trans,$B95+MATCH(DE$7,Stages,0)-1,MATCH(DE$6,SEACats,0)))</f>
        <v/>
      </c>
      <c r="DF95" s="196" t="str" cm="1">
        <f t="array" ref="DF95">IF($B95="","",INDEX(SEAOptionScores_Trans,$B95+MATCH(DF$7,Stages,0)-1,MATCH(DE$6,SEACats,0)))</f>
        <v/>
      </c>
      <c r="DG95" s="197" t="str">
        <f t="shared" si="103"/>
        <v/>
      </c>
      <c r="DH95" s="196" t="str" cm="1">
        <f t="array" ref="DH95">IF($B95="","",INDEX(SEAOptionScores_Trans,$B95+MATCH(DH$7,Stages,0)-1,MATCH(DH$6,SEACats,0)))</f>
        <v/>
      </c>
      <c r="DI95" s="196" t="str" cm="1">
        <f t="array" ref="DI95">IF($B95="","",INDEX(SEAOptionScores_Trans,$B95+MATCH(DI$7,Stages,0)-1,MATCH(DH$6,SEACats,0)))</f>
        <v/>
      </c>
      <c r="DJ95" s="197" t="str">
        <f t="shared" si="104"/>
        <v/>
      </c>
      <c r="DK95" s="196" t="str" cm="1">
        <f t="array" ref="DK95">IF($B95="","",INDEX(SEAOptionScores_Trans,$B95+MATCH(DK$7,Stages,0)-1,MATCH(DK$6,SEACats,0)))</f>
        <v/>
      </c>
      <c r="DL95" s="196" t="str" cm="1">
        <f t="array" ref="DL95">IF($B95="","",INDEX(SEAOptionScores_Trans,$B95+MATCH(DL$7,Stages,0)-1,MATCH(DK$6,SEACats,0)))</f>
        <v/>
      </c>
      <c r="DM95" s="197" t="str">
        <f t="shared" si="105"/>
        <v/>
      </c>
      <c r="DN95" s="196" t="str" cm="1">
        <f t="array" ref="DN95">IF($B95="","",INDEX(SEAOptionScores_Trans,$B95+MATCH(DN$7,Stages,0)-1,MATCH(DN$6,SEACats,0)))</f>
        <v/>
      </c>
      <c r="DO95" s="196" t="str" cm="1">
        <f t="array" ref="DO95">IF($B95="","",INDEX(SEAOptionScores_Trans,$B95+MATCH(DO$7,Stages,0)-1,MATCH(DN$6,SEACats,0)))</f>
        <v/>
      </c>
      <c r="DP95" s="197" t="str">
        <f t="shared" si="106"/>
        <v/>
      </c>
      <c r="DQ95" s="196" t="str" cm="1">
        <f t="array" ref="DQ95">IF($B95="","",INDEX(SEAOptionScores_Trans,$B95+MATCH(DQ$7,Stages,0)-1,MATCH(DQ$6,SEACats,0)))</f>
        <v/>
      </c>
      <c r="DR95" s="196" t="str" cm="1">
        <f t="array" ref="DR95">IF($B95="","",INDEX(SEAOptionScores_Trans,$B95+MATCH(DR$7,Stages,0)-1,MATCH(DQ$6,SEACats,0)))</f>
        <v/>
      </c>
      <c r="DS95" s="197" t="str">
        <f t="shared" si="107"/>
        <v/>
      </c>
      <c r="DT95" s="196" t="str" cm="1">
        <f t="array" ref="DT95">IF($B95="","",INDEX(SEAOptionScores_Trans,$B95+MATCH(DT$7,Stages,0)-1,MATCH(DT$6,SEACats,0)))</f>
        <v/>
      </c>
      <c r="DU95" s="196" t="str" cm="1">
        <f t="array" ref="DU95">IF($B95="","",INDEX(SEAOptionScores_Trans,$B95+MATCH(DU$7,Stages,0)-1,MATCH(DT$6,SEACats,0)))</f>
        <v/>
      </c>
      <c r="DV95" s="197" t="str">
        <f t="shared" si="108"/>
        <v/>
      </c>
      <c r="DW95" s="196" t="str" cm="1">
        <f t="array" ref="DW95">IF($B95="","",INDEX(SEAOptionScores_Trans,$B95+MATCH(DW$7,Stages,0)-1,MATCH(DW$6,SEACats,0)))</f>
        <v/>
      </c>
      <c r="DX95" s="196" t="str" cm="1">
        <f t="array" ref="DX95">IF($B95="","",INDEX(SEAOptionScores_Trans,$B95+MATCH(DX$7,Stages,0)-1,MATCH(DW$6,SEACats,0)))</f>
        <v/>
      </c>
      <c r="DY95" s="197" t="str">
        <f t="shared" si="109"/>
        <v/>
      </c>
      <c r="DZ95" s="243"/>
      <c r="EA95" s="250" t="str" cm="1">
        <f t="array" ref="EA95">INDEX(PosEffects_SEA,$A95,MATCH(EA$6,$D$6:$BB$6,0)+2)</f>
        <v/>
      </c>
      <c r="EB95" s="250" t="str" cm="1">
        <f t="array" ref="EB95">INDEX(PosEffects_SEA,$A95,MATCH(EB$6,$D$6:$BB$6,0)+2)</f>
        <v/>
      </c>
      <c r="EC95" s="250" t="str" cm="1">
        <f t="array" ref="EC95">INDEX(PosEffects_SEA,$A95,MATCH(EC$6,$D$6:$BB$6,0)+2)</f>
        <v/>
      </c>
      <c r="ED95" s="250" t="str" cm="1">
        <f t="array" ref="ED95">INDEX(PosEffects_SEA,$A95,MATCH(ED$6,$D$6:$BB$6,0)+2)</f>
        <v/>
      </c>
      <c r="EE95" s="250" t="str" cm="1">
        <f t="array" ref="EE95">INDEX(PosEffects_SEA,$A95,MATCH(EE$6,$D$6:$BB$6,0)+2)</f>
        <v/>
      </c>
      <c r="EF95" s="250" t="str" cm="1">
        <f t="array" ref="EF95">INDEX(PosEffects_SEA,$A95,MATCH(EF$6,$D$6:$BB$6,0)+2)</f>
        <v/>
      </c>
      <c r="EG95" s="250" t="str" cm="1">
        <f t="array" ref="EG95">INDEX(PosEffects_SEA,$A95,MATCH(EG$6,$D$6:$BB$6,0)+2)</f>
        <v/>
      </c>
      <c r="EH95" s="250" t="str" cm="1">
        <f t="array" ref="EH95">INDEX(PosEffects_SEA,$A95,MATCH(EH$6,$D$6:$BB$6,0)+2)</f>
        <v/>
      </c>
      <c r="EI95" s="250" t="str" cm="1">
        <f t="array" ref="EI95">INDEX(PosEffects_SEA,$A95,MATCH(EI$6,$D$6:$BB$6,0)+2)</f>
        <v/>
      </c>
      <c r="EJ95" s="250" t="str" cm="1">
        <f t="array" ref="EJ95">INDEX(PosEffects_SEA,$A95,MATCH(EJ$6,$D$6:$BB$6,0)+2)</f>
        <v/>
      </c>
      <c r="EK95" s="250" t="str" cm="1">
        <f t="array" ref="EK95">INDEX(PosEffects_SEA,$A95,MATCH(EK$6,$D$6:$BB$6,0)+2)</f>
        <v/>
      </c>
      <c r="EL95" s="250" t="str" cm="1">
        <f t="array" ref="EL95">INDEX(PosEffects_SEA,$A95,MATCH(EL$6,$D$6:$BB$6,0)+2)</f>
        <v/>
      </c>
      <c r="EM95" s="250" t="str" cm="1">
        <f t="array" ref="EM95">INDEX(PosEffects_SEA,$A95,MATCH(EM$6,$D$6:$BB$6,0)+2)</f>
        <v/>
      </c>
      <c r="EN95" s="250" t="str" cm="1">
        <f t="array" ref="EN95">INDEX(PosEffects_SEA,$A95,MATCH(EN$6,$D$6:$BB$6,0)+2)</f>
        <v/>
      </c>
      <c r="EO95" s="250" t="str" cm="1">
        <f t="array" ref="EO95">INDEX(PosEffects_SEA,$A95,MATCH(EO$6,$D$6:$BB$6,0)+2)</f>
        <v/>
      </c>
      <c r="EP95" s="250" t="str" cm="1">
        <f t="array" ref="EP95">INDEX(PosEffects_SEA,$A95,MATCH(EP$6,$D$6:$BB$6,0)+2)</f>
        <v/>
      </c>
      <c r="EQ95" s="250" t="str" cm="1">
        <f t="array" ref="EQ95">INDEX(PosEffects_SEA,$A95,MATCH(EQ$6,$D$6:$BB$6,0)+2)</f>
        <v/>
      </c>
      <c r="ER95" s="243"/>
      <c r="ES95" s="194" t="str">
        <f t="shared" si="111"/>
        <v/>
      </c>
      <c r="ET95" s="194" t="str">
        <f t="shared" si="111"/>
        <v/>
      </c>
      <c r="EU95" s="194" t="str">
        <f t="shared" si="111"/>
        <v/>
      </c>
      <c r="EV95" s="194" t="str">
        <f t="shared" si="111"/>
        <v/>
      </c>
    </row>
    <row r="96" spans="1:152" x14ac:dyDescent="0.25">
      <c r="A96" s="242">
        <v>89</v>
      </c>
      <c r="B96" s="271" t="str" cm="1">
        <f t="array" ref="B96">IF(A96&gt;NOptions_SEA,"",4*(A96-1)+1)</f>
        <v/>
      </c>
      <c r="C96" s="249" t="str" cm="1">
        <f t="array" ref="C96">IF($B96="","",INDEX(Options_SEA,$B96))</f>
        <v/>
      </c>
      <c r="D96" s="196" t="str" cm="1">
        <f t="array" ref="D96">IF($B96="","",INDEX(SEAOptionScores_Trans,$B96+MATCH(D$7,Stages,0)-1,MATCH(D$6,SEACats,0))-100)</f>
        <v/>
      </c>
      <c r="E96" s="196" t="str" cm="1">
        <f t="array" ref="E96">IF($B96="","",INDEX(SEAOptionScores_Trans,$B96+MATCH(E$7,Stages,0)-1,MATCH(D$6,SEACats,0))-100)</f>
        <v/>
      </c>
      <c r="F96" s="197" t="str">
        <f t="shared" si="76"/>
        <v/>
      </c>
      <c r="G96" s="196" t="str" cm="1">
        <f t="array" ref="G96">IF($B96="","",INDEX(SEAOptionScores_Trans,$B96+MATCH(G$7,Stages,0)-1,MATCH(G$6,SEACats,0))-100)</f>
        <v/>
      </c>
      <c r="H96" s="196" t="str" cm="1">
        <f t="array" ref="H96">IF($B96="","",INDEX(SEAOptionScores_Trans,$B96+MATCH(H$7,Stages,0)-1,MATCH(G$6,SEACats,0))-100)</f>
        <v/>
      </c>
      <c r="I96" s="197" t="str">
        <f t="shared" si="77"/>
        <v/>
      </c>
      <c r="J96" s="196" t="str" cm="1">
        <f t="array" ref="J96">IF($B96="","",INDEX(SEAOptionScores_Trans,$B96+MATCH(J$7,Stages,0)-1,MATCH(J$6,SEACats,0))-100)</f>
        <v/>
      </c>
      <c r="K96" s="196" t="str" cm="1">
        <f t="array" ref="K96">IF($B96="","",INDEX(SEAOptionScores_Trans,$B96+MATCH(K$7,Stages,0)-1,MATCH(J$6,SEACats,0))-100)</f>
        <v/>
      </c>
      <c r="L96" s="197" t="str">
        <f t="shared" si="78"/>
        <v/>
      </c>
      <c r="M96" s="196" t="str" cm="1">
        <f t="array" ref="M96">IF($B96="","",INDEX(SEAOptionScores_Trans,$B96+MATCH(M$7,Stages,0)-1,MATCH(M$6,SEACats,0))-100)</f>
        <v/>
      </c>
      <c r="N96" s="196" t="str" cm="1">
        <f t="array" ref="N96">IF($B96="","",INDEX(SEAOptionScores_Trans,$B96+MATCH(N$7,Stages,0)-1,MATCH(M$6,SEACats,0))-100)</f>
        <v/>
      </c>
      <c r="O96" s="197" t="str">
        <f t="shared" si="79"/>
        <v/>
      </c>
      <c r="P96" s="196" t="str" cm="1">
        <f t="array" ref="P96">IF($B96="","",INDEX(SEAOptionScores_Trans,$B96+MATCH(P$7,Stages,0)-1,MATCH(P$6,SEACats,0))-100)</f>
        <v/>
      </c>
      <c r="Q96" s="196" t="str" cm="1">
        <f t="array" ref="Q96">IF($B96="","",INDEX(SEAOptionScores_Trans,$B96+MATCH(Q$7,Stages,0)-1,MATCH(P$6,SEACats,0))-100)</f>
        <v/>
      </c>
      <c r="R96" s="197" t="str">
        <f t="shared" si="80"/>
        <v/>
      </c>
      <c r="S96" s="196" t="str" cm="1">
        <f t="array" ref="S96">IF($B96="","",INDEX(SEAOptionScores_Trans,$B96+MATCH(S$7,Stages,0)-1,MATCH(S$6,SEACats,0))-100)</f>
        <v/>
      </c>
      <c r="T96" s="196" t="str" cm="1">
        <f t="array" ref="T96">IF($B96="","",INDEX(SEAOptionScores_Trans,$B96+MATCH(T$7,Stages,0)-1,MATCH(S$6,SEACats,0))-100)</f>
        <v/>
      </c>
      <c r="U96" s="197" t="str">
        <f t="shared" si="81"/>
        <v/>
      </c>
      <c r="V96" s="196" t="str" cm="1">
        <f t="array" ref="V96">IF($B96="","",INDEX(SEAOptionScores_Trans,$B96+MATCH(V$7,Stages,0)-1,MATCH(V$6,SEACats,0))-100)</f>
        <v/>
      </c>
      <c r="W96" s="196" t="str" cm="1">
        <f t="array" ref="W96">IF($B96="","",INDEX(SEAOptionScores_Trans,$B96+MATCH(W$7,Stages,0)-1,MATCH(V$6,SEACats,0))-100)</f>
        <v/>
      </c>
      <c r="X96" s="197" t="str">
        <f t="shared" si="82"/>
        <v/>
      </c>
      <c r="Y96" s="196" t="str" cm="1">
        <f t="array" ref="Y96">IF($B96="","",INDEX(SEAOptionScores_Trans,$B96+MATCH(Y$7,Stages,0)-1,MATCH(Y$6,SEACats,0))-100)</f>
        <v/>
      </c>
      <c r="Z96" s="196" t="str" cm="1">
        <f t="array" ref="Z96">IF($B96="","",INDEX(SEAOptionScores_Trans,$B96+MATCH(Z$7,Stages,0)-1,MATCH(Y$6,SEACats,0))-100)</f>
        <v/>
      </c>
      <c r="AA96" s="197" t="str">
        <f t="shared" si="83"/>
        <v/>
      </c>
      <c r="AB96" s="196" t="str" cm="1">
        <f t="array" ref="AB96">IF($B96="","",INDEX(SEAOptionScores_Trans,$B96+MATCH(AB$7,Stages,0)-1,MATCH(AB$6,SEACats,0))-100)</f>
        <v/>
      </c>
      <c r="AC96" s="196" t="str" cm="1">
        <f t="array" ref="AC96">IF($B96="","",INDEX(SEAOptionScores_Trans,$B96+MATCH(AC$7,Stages,0)-1,MATCH(AB$6,SEACats,0))-100)</f>
        <v/>
      </c>
      <c r="AD96" s="197" t="str">
        <f t="shared" si="84"/>
        <v/>
      </c>
      <c r="AE96" s="196" t="str" cm="1">
        <f t="array" ref="AE96">IF($B96="","",INDEX(SEAOptionScores_Trans,$B96+MATCH(AE$7,Stages,0)-1,MATCH(AE$6,SEACats,0))-100)</f>
        <v/>
      </c>
      <c r="AF96" s="196" t="str" cm="1">
        <f t="array" ref="AF96">IF($B96="","",INDEX(SEAOptionScores_Trans,$B96+MATCH(AF$7,Stages,0)-1,MATCH(AE$6,SEACats,0))-100)</f>
        <v/>
      </c>
      <c r="AG96" s="197" t="str">
        <f t="shared" si="85"/>
        <v/>
      </c>
      <c r="AH96" s="196" t="str" cm="1">
        <f t="array" ref="AH96">IF($B96="","",INDEX(SEAOptionScores_Trans,$B96+MATCH(AH$7,Stages,0)-1,MATCH(AH$6,SEACats,0))-100)</f>
        <v/>
      </c>
      <c r="AI96" s="196" t="str" cm="1">
        <f t="array" ref="AI96">IF($B96="","",INDEX(SEAOptionScores_Trans,$B96+MATCH(AI$7,Stages,0)-1,MATCH(AH$6,SEACats,0))-100)</f>
        <v/>
      </c>
      <c r="AJ96" s="197" t="str">
        <f t="shared" si="86"/>
        <v/>
      </c>
      <c r="AK96" s="196" t="str" cm="1">
        <f t="array" ref="AK96">IF($B96="","",INDEX(SEAOptionScores_Trans,$B96+MATCH(AK$7,Stages,0)-1,MATCH(AK$6,SEACats,0))-100)</f>
        <v/>
      </c>
      <c r="AL96" s="196" t="str" cm="1">
        <f t="array" ref="AL96">IF($B96="","",INDEX(SEAOptionScores_Trans,$B96+MATCH(AL$7,Stages,0)-1,MATCH(AK$6,SEACats,0))-100)</f>
        <v/>
      </c>
      <c r="AM96" s="197" t="str">
        <f t="shared" si="87"/>
        <v/>
      </c>
      <c r="AN96" s="196" t="str" cm="1">
        <f t="array" ref="AN96">IF($B96="","",INDEX(SEAOptionScores_Trans,$B96+MATCH(AN$7,Stages,0)-1,MATCH(AN$6,SEACats,0))-100)</f>
        <v/>
      </c>
      <c r="AO96" s="196" t="str" cm="1">
        <f t="array" ref="AO96">IF($B96="","",INDEX(SEAOptionScores_Trans,$B96+MATCH(AO$7,Stages,0)-1,MATCH(AN$6,SEACats,0))-100)</f>
        <v/>
      </c>
      <c r="AP96" s="197" t="str">
        <f t="shared" si="88"/>
        <v/>
      </c>
      <c r="AQ96" s="196" t="str" cm="1">
        <f t="array" ref="AQ96">IF($B96="","",INDEX(SEAOptionScores_Trans,$B96+MATCH(AQ$7,Stages,0)-1,MATCH(AQ$6,SEACats,0))-100)</f>
        <v/>
      </c>
      <c r="AR96" s="196" t="str" cm="1">
        <f t="array" ref="AR96">IF($B96="","",INDEX(SEAOptionScores_Trans,$B96+MATCH(AR$7,Stages,0)-1,MATCH(AQ$6,SEACats,0))-100)</f>
        <v/>
      </c>
      <c r="AS96" s="197" t="str">
        <f t="shared" si="89"/>
        <v/>
      </c>
      <c r="AT96" s="196" t="str" cm="1">
        <f t="array" ref="AT96">IF($B96="","",INDEX(SEAOptionScores_Trans,$B96+MATCH(AT$7,Stages,0)-1,MATCH(AT$6,SEACats,0))-100)</f>
        <v/>
      </c>
      <c r="AU96" s="196" t="str" cm="1">
        <f t="array" ref="AU96">IF($B96="","",INDEX(SEAOptionScores_Trans,$B96+MATCH(AU$7,Stages,0)-1,MATCH(AT$6,SEACats,0))-100)</f>
        <v/>
      </c>
      <c r="AV96" s="197" t="str">
        <f t="shared" si="90"/>
        <v/>
      </c>
      <c r="AW96" s="196" t="str" cm="1">
        <f t="array" ref="AW96">IF($B96="","",INDEX(SEAOptionScores_Trans,$B96+MATCH(AW$7,Stages,0)-1,MATCH(AW$6,SEACats,0))-100)</f>
        <v/>
      </c>
      <c r="AX96" s="196" t="str" cm="1">
        <f t="array" ref="AX96">IF($B96="","",INDEX(SEAOptionScores_Trans,$B96+MATCH(AX$7,Stages,0)-1,MATCH(AW$6,SEACats,0))-100)</f>
        <v/>
      </c>
      <c r="AY96" s="197" t="str">
        <f t="shared" si="91"/>
        <v/>
      </c>
      <c r="AZ96" s="196" t="str" cm="1">
        <f t="array" ref="AZ96">IF($B96="","",INDEX(SEAOptionScores_Trans,$B96+MATCH(AZ$7,Stages,0)-1,MATCH(AZ$6,SEACats,0))-100)</f>
        <v/>
      </c>
      <c r="BA96" s="196" t="str" cm="1">
        <f t="array" ref="BA96">IF($B96="","",INDEX(SEAOptionScores_Trans,$B96+MATCH(BA$7,Stages,0)-1,MATCH(AZ$6,SEACats,0))-100)</f>
        <v/>
      </c>
      <c r="BB96" s="197" t="str">
        <f t="shared" si="92"/>
        <v/>
      </c>
      <c r="BC96" s="243"/>
      <c r="BD96" s="250" t="str" cm="1">
        <f t="array" ref="BD96">INDEX(NegEffects_SEA,$A96,MATCH(BD$6,$D$6:$BB$6,0)+2)</f>
        <v/>
      </c>
      <c r="BE96" s="250" t="str" cm="1">
        <f t="array" ref="BE96">INDEX(NegEffects_SEA,$A96,MATCH(BE$6,$D$6:$BB$6,0)+2)</f>
        <v/>
      </c>
      <c r="BF96" s="250" t="str" cm="1">
        <f t="array" ref="BF96">INDEX(NegEffects_SEA,$A96,MATCH(BF$6,$D$6:$BB$6,0)+2)</f>
        <v/>
      </c>
      <c r="BG96" s="250" t="str" cm="1">
        <f t="array" ref="BG96">INDEX(NegEffects_SEA,$A96,MATCH(BG$6,$D$6:$BB$6,0)+2)</f>
        <v/>
      </c>
      <c r="BH96" s="250" t="str" cm="1">
        <f t="array" ref="BH96">INDEX(NegEffects_SEA,$A96,MATCH(BH$6,$D$6:$BB$6,0)+2)</f>
        <v/>
      </c>
      <c r="BI96" s="250" t="str" cm="1">
        <f t="array" ref="BI96">INDEX(NegEffects_SEA,$A96,MATCH(BI$6,$D$6:$BB$6,0)+2)</f>
        <v/>
      </c>
      <c r="BJ96" s="250" t="str" cm="1">
        <f t="array" ref="BJ96">INDEX(NegEffects_SEA,$A96,MATCH(BJ$6,$D$6:$BB$6,0)+2)</f>
        <v/>
      </c>
      <c r="BK96" s="250" t="str" cm="1">
        <f t="array" ref="BK96">INDEX(NegEffects_SEA,$A96,MATCH(BK$6,$D$6:$BB$6,0)+2)</f>
        <v/>
      </c>
      <c r="BL96" s="250" t="str" cm="1">
        <f t="array" ref="BL96">INDEX(NegEffects_SEA,$A96,MATCH(BL$6,$D$6:$BB$6,0)+2)</f>
        <v/>
      </c>
      <c r="BM96" s="250" t="str" cm="1">
        <f t="array" ref="BM96">INDEX(NegEffects_SEA,$A96,MATCH(BM$6,$D$6:$BB$6,0)+2)</f>
        <v/>
      </c>
      <c r="BN96" s="250" t="str" cm="1">
        <f t="array" ref="BN96">INDEX(NegEffects_SEA,$A96,MATCH(BN$6,$D$6:$BB$6,0)+2)</f>
        <v/>
      </c>
      <c r="BO96" s="250" t="str" cm="1">
        <f t="array" ref="BO96">INDEX(NegEffects_SEA,$A96,MATCH(BO$6,$D$6:$BB$6,0)+2)</f>
        <v/>
      </c>
      <c r="BP96" s="250" t="str" cm="1">
        <f t="array" ref="BP96">INDEX(NegEffects_SEA,$A96,MATCH(BP$6,$D$6:$BB$6,0)+2)</f>
        <v/>
      </c>
      <c r="BQ96" s="250" t="str" cm="1">
        <f t="array" ref="BQ96">INDEX(NegEffects_SEA,$A96,MATCH(BQ$6,$D$6:$BB$6,0)+2)</f>
        <v/>
      </c>
      <c r="BR96" s="250" t="str" cm="1">
        <f t="array" ref="BR96">INDEX(NegEffects_SEA,$A96,MATCH(BR$6,$D$6:$BB$6,0)+2)</f>
        <v/>
      </c>
      <c r="BS96" s="250" t="str" cm="1">
        <f t="array" ref="BS96">INDEX(NegEffects_SEA,$A96,MATCH(BS$6,$D$6:$BB$6,0)+2)</f>
        <v/>
      </c>
      <c r="BT96" s="250" t="str" cm="1">
        <f t="array" ref="BT96">INDEX(NegEffects_SEA,$A96,MATCH(BT$6,$D$6:$BB$6,0)+2)</f>
        <v/>
      </c>
      <c r="BU96" s="243"/>
      <c r="BV96" s="194" t="str">
        <f t="shared" si="110"/>
        <v/>
      </c>
      <c r="BW96" s="194" t="str">
        <f t="shared" si="110"/>
        <v/>
      </c>
      <c r="BX96" s="194" t="str">
        <f t="shared" si="110"/>
        <v/>
      </c>
      <c r="BY96" s="194" t="str">
        <f t="shared" si="110"/>
        <v/>
      </c>
      <c r="BZ96" s="243"/>
      <c r="CA96" s="196" t="str" cm="1">
        <f t="array" ref="CA96">IF($B96="","",INDEX(SEAOptionScores_Trans,$B96+MATCH(CA$7,Stages,0)-1,MATCH(CA$6,SEACats,0)))</f>
        <v/>
      </c>
      <c r="CB96" s="196" t="str" cm="1">
        <f t="array" ref="CB96">IF($B96="","",INDEX(SEAOptionScores_Trans,$B96+MATCH(CB$7,Stages,0)-1,MATCH(CA$6,SEACats,0)))</f>
        <v/>
      </c>
      <c r="CC96" s="197" t="str">
        <f t="shared" si="93"/>
        <v/>
      </c>
      <c r="CD96" s="196" t="str" cm="1">
        <f t="array" ref="CD96">IF($B96="","",INDEX(SEAOptionScores_Trans,$B96+MATCH(CD$7,Stages,0)-1,MATCH(CD$6,SEACats,0)))</f>
        <v/>
      </c>
      <c r="CE96" s="196" t="str" cm="1">
        <f t="array" ref="CE96">IF($B96="","",INDEX(SEAOptionScores_Trans,$B96+MATCH(CE$7,Stages,0)-1,MATCH(CD$6,SEACats,0)))</f>
        <v/>
      </c>
      <c r="CF96" s="197" t="str">
        <f t="shared" si="94"/>
        <v/>
      </c>
      <c r="CG96" s="196" t="str" cm="1">
        <f t="array" ref="CG96">IF($B96="","",INDEX(SEAOptionScores_Trans,$B96+MATCH(CG$7,Stages,0)-1,MATCH(CG$6,SEACats,0)))</f>
        <v/>
      </c>
      <c r="CH96" s="196" t="str" cm="1">
        <f t="array" ref="CH96">IF($B96="","",INDEX(SEAOptionScores_Trans,$B96+MATCH(CH$7,Stages,0)-1,MATCH(CG$6,SEACats,0)))</f>
        <v/>
      </c>
      <c r="CI96" s="197" t="str">
        <f t="shared" si="95"/>
        <v/>
      </c>
      <c r="CJ96" s="196" t="str" cm="1">
        <f t="array" ref="CJ96">IF($B96="","",INDEX(SEAOptionScores_Trans,$B96+MATCH(CJ$7,Stages,0)-1,MATCH(CJ$6,SEACats,0)))</f>
        <v/>
      </c>
      <c r="CK96" s="196" t="str" cm="1">
        <f t="array" ref="CK96">IF($B96="","",INDEX(SEAOptionScores_Trans,$B96+MATCH(CK$7,Stages,0)-1,MATCH(CJ$6,SEACats,0)))</f>
        <v/>
      </c>
      <c r="CL96" s="197" t="str">
        <f t="shared" si="96"/>
        <v/>
      </c>
      <c r="CM96" s="196" t="str" cm="1">
        <f t="array" ref="CM96">IF($B96="","",INDEX(SEAOptionScores_Trans,$B96+MATCH(CM$7,Stages,0)-1,MATCH(CM$6,SEACats,0)))</f>
        <v/>
      </c>
      <c r="CN96" s="196" t="str" cm="1">
        <f t="array" ref="CN96">IF($B96="","",INDEX(SEAOptionScores_Trans,$B96+MATCH(CN$7,Stages,0)-1,MATCH(CM$6,SEACats,0)))</f>
        <v/>
      </c>
      <c r="CO96" s="197" t="str">
        <f t="shared" si="97"/>
        <v/>
      </c>
      <c r="CP96" s="196" t="str" cm="1">
        <f t="array" ref="CP96">IF($B96="","",INDEX(SEAOptionScores_Trans,$B96+MATCH(CP$7,Stages,0)-1,MATCH(CP$6,SEACats,0)))</f>
        <v/>
      </c>
      <c r="CQ96" s="196" t="str" cm="1">
        <f t="array" ref="CQ96">IF($B96="","",INDEX(SEAOptionScores_Trans,$B96+MATCH(CQ$7,Stages,0)-1,MATCH(CP$6,SEACats,0)))</f>
        <v/>
      </c>
      <c r="CR96" s="197" t="str">
        <f t="shared" si="98"/>
        <v/>
      </c>
      <c r="CS96" s="196" t="str" cm="1">
        <f t="array" ref="CS96">IF($B96="","",INDEX(SEAOptionScores_Trans,$B96+MATCH(CS$7,Stages,0)-1,MATCH(CS$6,SEACats,0)))</f>
        <v/>
      </c>
      <c r="CT96" s="196" t="str" cm="1">
        <f t="array" ref="CT96">IF($B96="","",INDEX(SEAOptionScores_Trans,$B96+MATCH(CT$7,Stages,0)-1,MATCH(CS$6,SEACats,0)))</f>
        <v/>
      </c>
      <c r="CU96" s="197" t="str">
        <f t="shared" si="99"/>
        <v/>
      </c>
      <c r="CV96" s="196" t="str" cm="1">
        <f t="array" ref="CV96">IF($B96="","",INDEX(SEAOptionScores_Trans,$B96+MATCH(CV$7,Stages,0)-1,MATCH(CV$6,SEACats,0)))</f>
        <v/>
      </c>
      <c r="CW96" s="196" t="str" cm="1">
        <f t="array" ref="CW96">IF($B96="","",INDEX(SEAOptionScores_Trans,$B96+MATCH(CW$7,Stages,0)-1,MATCH(CV$6,SEACats,0)))</f>
        <v/>
      </c>
      <c r="CX96" s="197" t="str">
        <f t="shared" si="100"/>
        <v/>
      </c>
      <c r="CY96" s="196" t="str" cm="1">
        <f t="array" ref="CY96">IF($B96="","",INDEX(SEAOptionScores_Trans,$B96+MATCH(CY$7,Stages,0)-1,MATCH(CY$6,SEACats,0)))</f>
        <v/>
      </c>
      <c r="CZ96" s="196" t="str" cm="1">
        <f t="array" ref="CZ96">IF($B96="","",INDEX(SEAOptionScores_Trans,$B96+MATCH(CZ$7,Stages,0)-1,MATCH(CY$6,SEACats,0)))</f>
        <v/>
      </c>
      <c r="DA96" s="197" t="str">
        <f t="shared" si="101"/>
        <v/>
      </c>
      <c r="DB96" s="196" t="str" cm="1">
        <f t="array" ref="DB96">IF($B96="","",INDEX(SEAOptionScores_Trans,$B96+MATCH(DB$7,Stages,0)-1,MATCH(DB$6,SEACats,0)))</f>
        <v/>
      </c>
      <c r="DC96" s="196" t="str" cm="1">
        <f t="array" ref="DC96">IF($B96="","",INDEX(SEAOptionScores_Trans,$B96+MATCH(DC$7,Stages,0)-1,MATCH(DB$6,SEACats,0)))</f>
        <v/>
      </c>
      <c r="DD96" s="197" t="str">
        <f t="shared" si="102"/>
        <v/>
      </c>
      <c r="DE96" s="196" t="str" cm="1">
        <f t="array" ref="DE96">IF($B96="","",INDEX(SEAOptionScores_Trans,$B96+MATCH(DE$7,Stages,0)-1,MATCH(DE$6,SEACats,0)))</f>
        <v/>
      </c>
      <c r="DF96" s="196" t="str" cm="1">
        <f t="array" ref="DF96">IF($B96="","",INDEX(SEAOptionScores_Trans,$B96+MATCH(DF$7,Stages,0)-1,MATCH(DE$6,SEACats,0)))</f>
        <v/>
      </c>
      <c r="DG96" s="197" t="str">
        <f t="shared" si="103"/>
        <v/>
      </c>
      <c r="DH96" s="196" t="str" cm="1">
        <f t="array" ref="DH96">IF($B96="","",INDEX(SEAOptionScores_Trans,$B96+MATCH(DH$7,Stages,0)-1,MATCH(DH$6,SEACats,0)))</f>
        <v/>
      </c>
      <c r="DI96" s="196" t="str" cm="1">
        <f t="array" ref="DI96">IF($B96="","",INDEX(SEAOptionScores_Trans,$B96+MATCH(DI$7,Stages,0)-1,MATCH(DH$6,SEACats,0)))</f>
        <v/>
      </c>
      <c r="DJ96" s="197" t="str">
        <f t="shared" si="104"/>
        <v/>
      </c>
      <c r="DK96" s="196" t="str" cm="1">
        <f t="array" ref="DK96">IF($B96="","",INDEX(SEAOptionScores_Trans,$B96+MATCH(DK$7,Stages,0)-1,MATCH(DK$6,SEACats,0)))</f>
        <v/>
      </c>
      <c r="DL96" s="196" t="str" cm="1">
        <f t="array" ref="DL96">IF($B96="","",INDEX(SEAOptionScores_Trans,$B96+MATCH(DL$7,Stages,0)-1,MATCH(DK$6,SEACats,0)))</f>
        <v/>
      </c>
      <c r="DM96" s="197" t="str">
        <f t="shared" si="105"/>
        <v/>
      </c>
      <c r="DN96" s="196" t="str" cm="1">
        <f t="array" ref="DN96">IF($B96="","",INDEX(SEAOptionScores_Trans,$B96+MATCH(DN$7,Stages,0)-1,MATCH(DN$6,SEACats,0)))</f>
        <v/>
      </c>
      <c r="DO96" s="196" t="str" cm="1">
        <f t="array" ref="DO96">IF($B96="","",INDEX(SEAOptionScores_Trans,$B96+MATCH(DO$7,Stages,0)-1,MATCH(DN$6,SEACats,0)))</f>
        <v/>
      </c>
      <c r="DP96" s="197" t="str">
        <f t="shared" si="106"/>
        <v/>
      </c>
      <c r="DQ96" s="196" t="str" cm="1">
        <f t="array" ref="DQ96">IF($B96="","",INDEX(SEAOptionScores_Trans,$B96+MATCH(DQ$7,Stages,0)-1,MATCH(DQ$6,SEACats,0)))</f>
        <v/>
      </c>
      <c r="DR96" s="196" t="str" cm="1">
        <f t="array" ref="DR96">IF($B96="","",INDEX(SEAOptionScores_Trans,$B96+MATCH(DR$7,Stages,0)-1,MATCH(DQ$6,SEACats,0)))</f>
        <v/>
      </c>
      <c r="DS96" s="197" t="str">
        <f t="shared" si="107"/>
        <v/>
      </c>
      <c r="DT96" s="196" t="str" cm="1">
        <f t="array" ref="DT96">IF($B96="","",INDEX(SEAOptionScores_Trans,$B96+MATCH(DT$7,Stages,0)-1,MATCH(DT$6,SEACats,0)))</f>
        <v/>
      </c>
      <c r="DU96" s="196" t="str" cm="1">
        <f t="array" ref="DU96">IF($B96="","",INDEX(SEAOptionScores_Trans,$B96+MATCH(DU$7,Stages,0)-1,MATCH(DT$6,SEACats,0)))</f>
        <v/>
      </c>
      <c r="DV96" s="197" t="str">
        <f t="shared" si="108"/>
        <v/>
      </c>
      <c r="DW96" s="196" t="str" cm="1">
        <f t="array" ref="DW96">IF($B96="","",INDEX(SEAOptionScores_Trans,$B96+MATCH(DW$7,Stages,0)-1,MATCH(DW$6,SEACats,0)))</f>
        <v/>
      </c>
      <c r="DX96" s="196" t="str" cm="1">
        <f t="array" ref="DX96">IF($B96="","",INDEX(SEAOptionScores_Trans,$B96+MATCH(DX$7,Stages,0)-1,MATCH(DW$6,SEACats,0)))</f>
        <v/>
      </c>
      <c r="DY96" s="197" t="str">
        <f t="shared" si="109"/>
        <v/>
      </c>
      <c r="DZ96" s="243"/>
      <c r="EA96" s="250" t="str" cm="1">
        <f t="array" ref="EA96">INDEX(PosEffects_SEA,$A96,MATCH(EA$6,$D$6:$BB$6,0)+2)</f>
        <v/>
      </c>
      <c r="EB96" s="250" t="str" cm="1">
        <f t="array" ref="EB96">INDEX(PosEffects_SEA,$A96,MATCH(EB$6,$D$6:$BB$6,0)+2)</f>
        <v/>
      </c>
      <c r="EC96" s="250" t="str" cm="1">
        <f t="array" ref="EC96">INDEX(PosEffects_SEA,$A96,MATCH(EC$6,$D$6:$BB$6,0)+2)</f>
        <v/>
      </c>
      <c r="ED96" s="250" t="str" cm="1">
        <f t="array" ref="ED96">INDEX(PosEffects_SEA,$A96,MATCH(ED$6,$D$6:$BB$6,0)+2)</f>
        <v/>
      </c>
      <c r="EE96" s="250" t="str" cm="1">
        <f t="array" ref="EE96">INDEX(PosEffects_SEA,$A96,MATCH(EE$6,$D$6:$BB$6,0)+2)</f>
        <v/>
      </c>
      <c r="EF96" s="250" t="str" cm="1">
        <f t="array" ref="EF96">INDEX(PosEffects_SEA,$A96,MATCH(EF$6,$D$6:$BB$6,0)+2)</f>
        <v/>
      </c>
      <c r="EG96" s="250" t="str" cm="1">
        <f t="array" ref="EG96">INDEX(PosEffects_SEA,$A96,MATCH(EG$6,$D$6:$BB$6,0)+2)</f>
        <v/>
      </c>
      <c r="EH96" s="250" t="str" cm="1">
        <f t="array" ref="EH96">INDEX(PosEffects_SEA,$A96,MATCH(EH$6,$D$6:$BB$6,0)+2)</f>
        <v/>
      </c>
      <c r="EI96" s="250" t="str" cm="1">
        <f t="array" ref="EI96">INDEX(PosEffects_SEA,$A96,MATCH(EI$6,$D$6:$BB$6,0)+2)</f>
        <v/>
      </c>
      <c r="EJ96" s="250" t="str" cm="1">
        <f t="array" ref="EJ96">INDEX(PosEffects_SEA,$A96,MATCH(EJ$6,$D$6:$BB$6,0)+2)</f>
        <v/>
      </c>
      <c r="EK96" s="250" t="str" cm="1">
        <f t="array" ref="EK96">INDEX(PosEffects_SEA,$A96,MATCH(EK$6,$D$6:$BB$6,0)+2)</f>
        <v/>
      </c>
      <c r="EL96" s="250" t="str" cm="1">
        <f t="array" ref="EL96">INDEX(PosEffects_SEA,$A96,MATCH(EL$6,$D$6:$BB$6,0)+2)</f>
        <v/>
      </c>
      <c r="EM96" s="250" t="str" cm="1">
        <f t="array" ref="EM96">INDEX(PosEffects_SEA,$A96,MATCH(EM$6,$D$6:$BB$6,0)+2)</f>
        <v/>
      </c>
      <c r="EN96" s="250" t="str" cm="1">
        <f t="array" ref="EN96">INDEX(PosEffects_SEA,$A96,MATCH(EN$6,$D$6:$BB$6,0)+2)</f>
        <v/>
      </c>
      <c r="EO96" s="250" t="str" cm="1">
        <f t="array" ref="EO96">INDEX(PosEffects_SEA,$A96,MATCH(EO$6,$D$6:$BB$6,0)+2)</f>
        <v/>
      </c>
      <c r="EP96" s="250" t="str" cm="1">
        <f t="array" ref="EP96">INDEX(PosEffects_SEA,$A96,MATCH(EP$6,$D$6:$BB$6,0)+2)</f>
        <v/>
      </c>
      <c r="EQ96" s="250" t="str" cm="1">
        <f t="array" ref="EQ96">INDEX(PosEffects_SEA,$A96,MATCH(EQ$6,$D$6:$BB$6,0)+2)</f>
        <v/>
      </c>
      <c r="ER96" s="243"/>
      <c r="ES96" s="194" t="str">
        <f t="shared" si="111"/>
        <v/>
      </c>
      <c r="ET96" s="194" t="str">
        <f t="shared" si="111"/>
        <v/>
      </c>
      <c r="EU96" s="194" t="str">
        <f t="shared" si="111"/>
        <v/>
      </c>
      <c r="EV96" s="194" t="str">
        <f t="shared" si="111"/>
        <v/>
      </c>
    </row>
    <row r="97" spans="1:152" x14ac:dyDescent="0.25">
      <c r="A97" s="242">
        <v>90</v>
      </c>
      <c r="B97" s="271" t="str" cm="1">
        <f t="array" ref="B97">IF(A97&gt;NOptions_SEA,"",4*(A97-1)+1)</f>
        <v/>
      </c>
      <c r="C97" s="249" t="str" cm="1">
        <f t="array" ref="C97">IF($B97="","",INDEX(Options_SEA,$B97))</f>
        <v/>
      </c>
      <c r="D97" s="196" t="str" cm="1">
        <f t="array" ref="D97">IF($B97="","",INDEX(SEAOptionScores_Trans,$B97+MATCH(D$7,Stages,0)-1,MATCH(D$6,SEACats,0))-100)</f>
        <v/>
      </c>
      <c r="E97" s="196" t="str" cm="1">
        <f t="array" ref="E97">IF($B97="","",INDEX(SEAOptionScores_Trans,$B97+MATCH(E$7,Stages,0)-1,MATCH(D$6,SEACats,0))-100)</f>
        <v/>
      </c>
      <c r="F97" s="197" t="str">
        <f t="shared" si="76"/>
        <v/>
      </c>
      <c r="G97" s="196" t="str" cm="1">
        <f t="array" ref="G97">IF($B97="","",INDEX(SEAOptionScores_Trans,$B97+MATCH(G$7,Stages,0)-1,MATCH(G$6,SEACats,0))-100)</f>
        <v/>
      </c>
      <c r="H97" s="196" t="str" cm="1">
        <f t="array" ref="H97">IF($B97="","",INDEX(SEAOptionScores_Trans,$B97+MATCH(H$7,Stages,0)-1,MATCH(G$6,SEACats,0))-100)</f>
        <v/>
      </c>
      <c r="I97" s="197" t="str">
        <f t="shared" si="77"/>
        <v/>
      </c>
      <c r="J97" s="196" t="str" cm="1">
        <f t="array" ref="J97">IF($B97="","",INDEX(SEAOptionScores_Trans,$B97+MATCH(J$7,Stages,0)-1,MATCH(J$6,SEACats,0))-100)</f>
        <v/>
      </c>
      <c r="K97" s="196" t="str" cm="1">
        <f t="array" ref="K97">IF($B97="","",INDEX(SEAOptionScores_Trans,$B97+MATCH(K$7,Stages,0)-1,MATCH(J$6,SEACats,0))-100)</f>
        <v/>
      </c>
      <c r="L97" s="197" t="str">
        <f t="shared" si="78"/>
        <v/>
      </c>
      <c r="M97" s="196" t="str" cm="1">
        <f t="array" ref="M97">IF($B97="","",INDEX(SEAOptionScores_Trans,$B97+MATCH(M$7,Stages,0)-1,MATCH(M$6,SEACats,0))-100)</f>
        <v/>
      </c>
      <c r="N97" s="196" t="str" cm="1">
        <f t="array" ref="N97">IF($B97="","",INDEX(SEAOptionScores_Trans,$B97+MATCH(N$7,Stages,0)-1,MATCH(M$6,SEACats,0))-100)</f>
        <v/>
      </c>
      <c r="O97" s="197" t="str">
        <f t="shared" si="79"/>
        <v/>
      </c>
      <c r="P97" s="196" t="str" cm="1">
        <f t="array" ref="P97">IF($B97="","",INDEX(SEAOptionScores_Trans,$B97+MATCH(P$7,Stages,0)-1,MATCH(P$6,SEACats,0))-100)</f>
        <v/>
      </c>
      <c r="Q97" s="196" t="str" cm="1">
        <f t="array" ref="Q97">IF($B97="","",INDEX(SEAOptionScores_Trans,$B97+MATCH(Q$7,Stages,0)-1,MATCH(P$6,SEACats,0))-100)</f>
        <v/>
      </c>
      <c r="R97" s="197" t="str">
        <f t="shared" si="80"/>
        <v/>
      </c>
      <c r="S97" s="196" t="str" cm="1">
        <f t="array" ref="S97">IF($B97="","",INDEX(SEAOptionScores_Trans,$B97+MATCH(S$7,Stages,0)-1,MATCH(S$6,SEACats,0))-100)</f>
        <v/>
      </c>
      <c r="T97" s="196" t="str" cm="1">
        <f t="array" ref="T97">IF($B97="","",INDEX(SEAOptionScores_Trans,$B97+MATCH(T$7,Stages,0)-1,MATCH(S$6,SEACats,0))-100)</f>
        <v/>
      </c>
      <c r="U97" s="197" t="str">
        <f t="shared" si="81"/>
        <v/>
      </c>
      <c r="V97" s="196" t="str" cm="1">
        <f t="array" ref="V97">IF($B97="","",INDEX(SEAOptionScores_Trans,$B97+MATCH(V$7,Stages,0)-1,MATCH(V$6,SEACats,0))-100)</f>
        <v/>
      </c>
      <c r="W97" s="196" t="str" cm="1">
        <f t="array" ref="W97">IF($B97="","",INDEX(SEAOptionScores_Trans,$B97+MATCH(W$7,Stages,0)-1,MATCH(V$6,SEACats,0))-100)</f>
        <v/>
      </c>
      <c r="X97" s="197" t="str">
        <f t="shared" si="82"/>
        <v/>
      </c>
      <c r="Y97" s="196" t="str" cm="1">
        <f t="array" ref="Y97">IF($B97="","",INDEX(SEAOptionScores_Trans,$B97+MATCH(Y$7,Stages,0)-1,MATCH(Y$6,SEACats,0))-100)</f>
        <v/>
      </c>
      <c r="Z97" s="196" t="str" cm="1">
        <f t="array" ref="Z97">IF($B97="","",INDEX(SEAOptionScores_Trans,$B97+MATCH(Z$7,Stages,0)-1,MATCH(Y$6,SEACats,0))-100)</f>
        <v/>
      </c>
      <c r="AA97" s="197" t="str">
        <f t="shared" si="83"/>
        <v/>
      </c>
      <c r="AB97" s="196" t="str" cm="1">
        <f t="array" ref="AB97">IF($B97="","",INDEX(SEAOptionScores_Trans,$B97+MATCH(AB$7,Stages,0)-1,MATCH(AB$6,SEACats,0))-100)</f>
        <v/>
      </c>
      <c r="AC97" s="196" t="str" cm="1">
        <f t="array" ref="AC97">IF($B97="","",INDEX(SEAOptionScores_Trans,$B97+MATCH(AC$7,Stages,0)-1,MATCH(AB$6,SEACats,0))-100)</f>
        <v/>
      </c>
      <c r="AD97" s="197" t="str">
        <f t="shared" si="84"/>
        <v/>
      </c>
      <c r="AE97" s="196" t="str" cm="1">
        <f t="array" ref="AE97">IF($B97="","",INDEX(SEAOptionScores_Trans,$B97+MATCH(AE$7,Stages,0)-1,MATCH(AE$6,SEACats,0))-100)</f>
        <v/>
      </c>
      <c r="AF97" s="196" t="str" cm="1">
        <f t="array" ref="AF97">IF($B97="","",INDEX(SEAOptionScores_Trans,$B97+MATCH(AF$7,Stages,0)-1,MATCH(AE$6,SEACats,0))-100)</f>
        <v/>
      </c>
      <c r="AG97" s="197" t="str">
        <f t="shared" si="85"/>
        <v/>
      </c>
      <c r="AH97" s="196" t="str" cm="1">
        <f t="array" ref="AH97">IF($B97="","",INDEX(SEAOptionScores_Trans,$B97+MATCH(AH$7,Stages,0)-1,MATCH(AH$6,SEACats,0))-100)</f>
        <v/>
      </c>
      <c r="AI97" s="196" t="str" cm="1">
        <f t="array" ref="AI97">IF($B97="","",INDEX(SEAOptionScores_Trans,$B97+MATCH(AI$7,Stages,0)-1,MATCH(AH$6,SEACats,0))-100)</f>
        <v/>
      </c>
      <c r="AJ97" s="197" t="str">
        <f t="shared" si="86"/>
        <v/>
      </c>
      <c r="AK97" s="196" t="str" cm="1">
        <f t="array" ref="AK97">IF($B97="","",INDEX(SEAOptionScores_Trans,$B97+MATCH(AK$7,Stages,0)-1,MATCH(AK$6,SEACats,0))-100)</f>
        <v/>
      </c>
      <c r="AL97" s="196" t="str" cm="1">
        <f t="array" ref="AL97">IF($B97="","",INDEX(SEAOptionScores_Trans,$B97+MATCH(AL$7,Stages,0)-1,MATCH(AK$6,SEACats,0))-100)</f>
        <v/>
      </c>
      <c r="AM97" s="197" t="str">
        <f t="shared" si="87"/>
        <v/>
      </c>
      <c r="AN97" s="196" t="str" cm="1">
        <f t="array" ref="AN97">IF($B97="","",INDEX(SEAOptionScores_Trans,$B97+MATCH(AN$7,Stages,0)-1,MATCH(AN$6,SEACats,0))-100)</f>
        <v/>
      </c>
      <c r="AO97" s="196" t="str" cm="1">
        <f t="array" ref="AO97">IF($B97="","",INDEX(SEAOptionScores_Trans,$B97+MATCH(AO$7,Stages,0)-1,MATCH(AN$6,SEACats,0))-100)</f>
        <v/>
      </c>
      <c r="AP97" s="197" t="str">
        <f t="shared" si="88"/>
        <v/>
      </c>
      <c r="AQ97" s="196" t="str" cm="1">
        <f t="array" ref="AQ97">IF($B97="","",INDEX(SEAOptionScores_Trans,$B97+MATCH(AQ$7,Stages,0)-1,MATCH(AQ$6,SEACats,0))-100)</f>
        <v/>
      </c>
      <c r="AR97" s="196" t="str" cm="1">
        <f t="array" ref="AR97">IF($B97="","",INDEX(SEAOptionScores_Trans,$B97+MATCH(AR$7,Stages,0)-1,MATCH(AQ$6,SEACats,0))-100)</f>
        <v/>
      </c>
      <c r="AS97" s="197" t="str">
        <f t="shared" si="89"/>
        <v/>
      </c>
      <c r="AT97" s="196" t="str" cm="1">
        <f t="array" ref="AT97">IF($B97="","",INDEX(SEAOptionScores_Trans,$B97+MATCH(AT$7,Stages,0)-1,MATCH(AT$6,SEACats,0))-100)</f>
        <v/>
      </c>
      <c r="AU97" s="196" t="str" cm="1">
        <f t="array" ref="AU97">IF($B97="","",INDEX(SEAOptionScores_Trans,$B97+MATCH(AU$7,Stages,0)-1,MATCH(AT$6,SEACats,0))-100)</f>
        <v/>
      </c>
      <c r="AV97" s="197" t="str">
        <f t="shared" si="90"/>
        <v/>
      </c>
      <c r="AW97" s="196" t="str" cm="1">
        <f t="array" ref="AW97">IF($B97="","",INDEX(SEAOptionScores_Trans,$B97+MATCH(AW$7,Stages,0)-1,MATCH(AW$6,SEACats,0))-100)</f>
        <v/>
      </c>
      <c r="AX97" s="196" t="str" cm="1">
        <f t="array" ref="AX97">IF($B97="","",INDEX(SEAOptionScores_Trans,$B97+MATCH(AX$7,Stages,0)-1,MATCH(AW$6,SEACats,0))-100)</f>
        <v/>
      </c>
      <c r="AY97" s="197" t="str">
        <f t="shared" si="91"/>
        <v/>
      </c>
      <c r="AZ97" s="196" t="str" cm="1">
        <f t="array" ref="AZ97">IF($B97="","",INDEX(SEAOptionScores_Trans,$B97+MATCH(AZ$7,Stages,0)-1,MATCH(AZ$6,SEACats,0))-100)</f>
        <v/>
      </c>
      <c r="BA97" s="196" t="str" cm="1">
        <f t="array" ref="BA97">IF($B97="","",INDEX(SEAOptionScores_Trans,$B97+MATCH(BA$7,Stages,0)-1,MATCH(AZ$6,SEACats,0))-100)</f>
        <v/>
      </c>
      <c r="BB97" s="197" t="str">
        <f t="shared" si="92"/>
        <v/>
      </c>
      <c r="BC97" s="243"/>
      <c r="BD97" s="250" t="str" cm="1">
        <f t="array" ref="BD97">INDEX(NegEffects_SEA,$A97,MATCH(BD$6,$D$6:$BB$6,0)+2)</f>
        <v/>
      </c>
      <c r="BE97" s="250" t="str" cm="1">
        <f t="array" ref="BE97">INDEX(NegEffects_SEA,$A97,MATCH(BE$6,$D$6:$BB$6,0)+2)</f>
        <v/>
      </c>
      <c r="BF97" s="250" t="str" cm="1">
        <f t="array" ref="BF97">INDEX(NegEffects_SEA,$A97,MATCH(BF$6,$D$6:$BB$6,0)+2)</f>
        <v/>
      </c>
      <c r="BG97" s="250" t="str" cm="1">
        <f t="array" ref="BG97">INDEX(NegEffects_SEA,$A97,MATCH(BG$6,$D$6:$BB$6,0)+2)</f>
        <v/>
      </c>
      <c r="BH97" s="250" t="str" cm="1">
        <f t="array" ref="BH97">INDEX(NegEffects_SEA,$A97,MATCH(BH$6,$D$6:$BB$6,0)+2)</f>
        <v/>
      </c>
      <c r="BI97" s="250" t="str" cm="1">
        <f t="array" ref="BI97">INDEX(NegEffects_SEA,$A97,MATCH(BI$6,$D$6:$BB$6,0)+2)</f>
        <v/>
      </c>
      <c r="BJ97" s="250" t="str" cm="1">
        <f t="array" ref="BJ97">INDEX(NegEffects_SEA,$A97,MATCH(BJ$6,$D$6:$BB$6,0)+2)</f>
        <v/>
      </c>
      <c r="BK97" s="250" t="str" cm="1">
        <f t="array" ref="BK97">INDEX(NegEffects_SEA,$A97,MATCH(BK$6,$D$6:$BB$6,0)+2)</f>
        <v/>
      </c>
      <c r="BL97" s="250" t="str" cm="1">
        <f t="array" ref="BL97">INDEX(NegEffects_SEA,$A97,MATCH(BL$6,$D$6:$BB$6,0)+2)</f>
        <v/>
      </c>
      <c r="BM97" s="250" t="str" cm="1">
        <f t="array" ref="BM97">INDEX(NegEffects_SEA,$A97,MATCH(BM$6,$D$6:$BB$6,0)+2)</f>
        <v/>
      </c>
      <c r="BN97" s="250" t="str" cm="1">
        <f t="array" ref="BN97">INDEX(NegEffects_SEA,$A97,MATCH(BN$6,$D$6:$BB$6,0)+2)</f>
        <v/>
      </c>
      <c r="BO97" s="250" t="str" cm="1">
        <f t="array" ref="BO97">INDEX(NegEffects_SEA,$A97,MATCH(BO$6,$D$6:$BB$6,0)+2)</f>
        <v/>
      </c>
      <c r="BP97" s="250" t="str" cm="1">
        <f t="array" ref="BP97">INDEX(NegEffects_SEA,$A97,MATCH(BP$6,$D$6:$BB$6,0)+2)</f>
        <v/>
      </c>
      <c r="BQ97" s="250" t="str" cm="1">
        <f t="array" ref="BQ97">INDEX(NegEffects_SEA,$A97,MATCH(BQ$6,$D$6:$BB$6,0)+2)</f>
        <v/>
      </c>
      <c r="BR97" s="250" t="str" cm="1">
        <f t="array" ref="BR97">INDEX(NegEffects_SEA,$A97,MATCH(BR$6,$D$6:$BB$6,0)+2)</f>
        <v/>
      </c>
      <c r="BS97" s="250" t="str" cm="1">
        <f t="array" ref="BS97">INDEX(NegEffects_SEA,$A97,MATCH(BS$6,$D$6:$BB$6,0)+2)</f>
        <v/>
      </c>
      <c r="BT97" s="250" t="str" cm="1">
        <f t="array" ref="BT97">INDEX(NegEffects_SEA,$A97,MATCH(BT$6,$D$6:$BB$6,0)+2)</f>
        <v/>
      </c>
      <c r="BU97" s="243"/>
      <c r="BV97" s="194" t="str">
        <f t="shared" si="110"/>
        <v/>
      </c>
      <c r="BW97" s="194" t="str">
        <f t="shared" si="110"/>
        <v/>
      </c>
      <c r="BX97" s="194" t="str">
        <f t="shared" si="110"/>
        <v/>
      </c>
      <c r="BY97" s="194" t="str">
        <f t="shared" si="110"/>
        <v/>
      </c>
      <c r="BZ97" s="243"/>
      <c r="CA97" s="196" t="str" cm="1">
        <f t="array" ref="CA97">IF($B97="","",INDEX(SEAOptionScores_Trans,$B97+MATCH(CA$7,Stages,0)-1,MATCH(CA$6,SEACats,0)))</f>
        <v/>
      </c>
      <c r="CB97" s="196" t="str" cm="1">
        <f t="array" ref="CB97">IF($B97="","",INDEX(SEAOptionScores_Trans,$B97+MATCH(CB$7,Stages,0)-1,MATCH(CA$6,SEACats,0)))</f>
        <v/>
      </c>
      <c r="CC97" s="197" t="str">
        <f t="shared" si="93"/>
        <v/>
      </c>
      <c r="CD97" s="196" t="str" cm="1">
        <f t="array" ref="CD97">IF($B97="","",INDEX(SEAOptionScores_Trans,$B97+MATCH(CD$7,Stages,0)-1,MATCH(CD$6,SEACats,0)))</f>
        <v/>
      </c>
      <c r="CE97" s="196" t="str" cm="1">
        <f t="array" ref="CE97">IF($B97="","",INDEX(SEAOptionScores_Trans,$B97+MATCH(CE$7,Stages,0)-1,MATCH(CD$6,SEACats,0)))</f>
        <v/>
      </c>
      <c r="CF97" s="197" t="str">
        <f t="shared" si="94"/>
        <v/>
      </c>
      <c r="CG97" s="196" t="str" cm="1">
        <f t="array" ref="CG97">IF($B97="","",INDEX(SEAOptionScores_Trans,$B97+MATCH(CG$7,Stages,0)-1,MATCH(CG$6,SEACats,0)))</f>
        <v/>
      </c>
      <c r="CH97" s="196" t="str" cm="1">
        <f t="array" ref="CH97">IF($B97="","",INDEX(SEAOptionScores_Trans,$B97+MATCH(CH$7,Stages,0)-1,MATCH(CG$6,SEACats,0)))</f>
        <v/>
      </c>
      <c r="CI97" s="197" t="str">
        <f t="shared" si="95"/>
        <v/>
      </c>
      <c r="CJ97" s="196" t="str" cm="1">
        <f t="array" ref="CJ97">IF($B97="","",INDEX(SEAOptionScores_Trans,$B97+MATCH(CJ$7,Stages,0)-1,MATCH(CJ$6,SEACats,0)))</f>
        <v/>
      </c>
      <c r="CK97" s="196" t="str" cm="1">
        <f t="array" ref="CK97">IF($B97="","",INDEX(SEAOptionScores_Trans,$B97+MATCH(CK$7,Stages,0)-1,MATCH(CJ$6,SEACats,0)))</f>
        <v/>
      </c>
      <c r="CL97" s="197" t="str">
        <f t="shared" si="96"/>
        <v/>
      </c>
      <c r="CM97" s="196" t="str" cm="1">
        <f t="array" ref="CM97">IF($B97="","",INDEX(SEAOptionScores_Trans,$B97+MATCH(CM$7,Stages,0)-1,MATCH(CM$6,SEACats,0)))</f>
        <v/>
      </c>
      <c r="CN97" s="196" t="str" cm="1">
        <f t="array" ref="CN97">IF($B97="","",INDEX(SEAOptionScores_Trans,$B97+MATCH(CN$7,Stages,0)-1,MATCH(CM$6,SEACats,0)))</f>
        <v/>
      </c>
      <c r="CO97" s="197" t="str">
        <f t="shared" si="97"/>
        <v/>
      </c>
      <c r="CP97" s="196" t="str" cm="1">
        <f t="array" ref="CP97">IF($B97="","",INDEX(SEAOptionScores_Trans,$B97+MATCH(CP$7,Stages,0)-1,MATCH(CP$6,SEACats,0)))</f>
        <v/>
      </c>
      <c r="CQ97" s="196" t="str" cm="1">
        <f t="array" ref="CQ97">IF($B97="","",INDEX(SEAOptionScores_Trans,$B97+MATCH(CQ$7,Stages,0)-1,MATCH(CP$6,SEACats,0)))</f>
        <v/>
      </c>
      <c r="CR97" s="197" t="str">
        <f t="shared" si="98"/>
        <v/>
      </c>
      <c r="CS97" s="196" t="str" cm="1">
        <f t="array" ref="CS97">IF($B97="","",INDEX(SEAOptionScores_Trans,$B97+MATCH(CS$7,Stages,0)-1,MATCH(CS$6,SEACats,0)))</f>
        <v/>
      </c>
      <c r="CT97" s="196" t="str" cm="1">
        <f t="array" ref="CT97">IF($B97="","",INDEX(SEAOptionScores_Trans,$B97+MATCH(CT$7,Stages,0)-1,MATCH(CS$6,SEACats,0)))</f>
        <v/>
      </c>
      <c r="CU97" s="197" t="str">
        <f t="shared" si="99"/>
        <v/>
      </c>
      <c r="CV97" s="196" t="str" cm="1">
        <f t="array" ref="CV97">IF($B97="","",INDEX(SEAOptionScores_Trans,$B97+MATCH(CV$7,Stages,0)-1,MATCH(CV$6,SEACats,0)))</f>
        <v/>
      </c>
      <c r="CW97" s="196" t="str" cm="1">
        <f t="array" ref="CW97">IF($B97="","",INDEX(SEAOptionScores_Trans,$B97+MATCH(CW$7,Stages,0)-1,MATCH(CV$6,SEACats,0)))</f>
        <v/>
      </c>
      <c r="CX97" s="197" t="str">
        <f t="shared" si="100"/>
        <v/>
      </c>
      <c r="CY97" s="196" t="str" cm="1">
        <f t="array" ref="CY97">IF($B97="","",INDEX(SEAOptionScores_Trans,$B97+MATCH(CY$7,Stages,0)-1,MATCH(CY$6,SEACats,0)))</f>
        <v/>
      </c>
      <c r="CZ97" s="196" t="str" cm="1">
        <f t="array" ref="CZ97">IF($B97="","",INDEX(SEAOptionScores_Trans,$B97+MATCH(CZ$7,Stages,0)-1,MATCH(CY$6,SEACats,0)))</f>
        <v/>
      </c>
      <c r="DA97" s="197" t="str">
        <f t="shared" si="101"/>
        <v/>
      </c>
      <c r="DB97" s="196" t="str" cm="1">
        <f t="array" ref="DB97">IF($B97="","",INDEX(SEAOptionScores_Trans,$B97+MATCH(DB$7,Stages,0)-1,MATCH(DB$6,SEACats,0)))</f>
        <v/>
      </c>
      <c r="DC97" s="196" t="str" cm="1">
        <f t="array" ref="DC97">IF($B97="","",INDEX(SEAOptionScores_Trans,$B97+MATCH(DC$7,Stages,0)-1,MATCH(DB$6,SEACats,0)))</f>
        <v/>
      </c>
      <c r="DD97" s="197" t="str">
        <f t="shared" si="102"/>
        <v/>
      </c>
      <c r="DE97" s="196" t="str" cm="1">
        <f t="array" ref="DE97">IF($B97="","",INDEX(SEAOptionScores_Trans,$B97+MATCH(DE$7,Stages,0)-1,MATCH(DE$6,SEACats,0)))</f>
        <v/>
      </c>
      <c r="DF97" s="196" t="str" cm="1">
        <f t="array" ref="DF97">IF($B97="","",INDEX(SEAOptionScores_Trans,$B97+MATCH(DF$7,Stages,0)-1,MATCH(DE$6,SEACats,0)))</f>
        <v/>
      </c>
      <c r="DG97" s="197" t="str">
        <f t="shared" si="103"/>
        <v/>
      </c>
      <c r="DH97" s="196" t="str" cm="1">
        <f t="array" ref="DH97">IF($B97="","",INDEX(SEAOptionScores_Trans,$B97+MATCH(DH$7,Stages,0)-1,MATCH(DH$6,SEACats,0)))</f>
        <v/>
      </c>
      <c r="DI97" s="196" t="str" cm="1">
        <f t="array" ref="DI97">IF($B97="","",INDEX(SEAOptionScores_Trans,$B97+MATCH(DI$7,Stages,0)-1,MATCH(DH$6,SEACats,0)))</f>
        <v/>
      </c>
      <c r="DJ97" s="197" t="str">
        <f t="shared" si="104"/>
        <v/>
      </c>
      <c r="DK97" s="196" t="str" cm="1">
        <f t="array" ref="DK97">IF($B97="","",INDEX(SEAOptionScores_Trans,$B97+MATCH(DK$7,Stages,0)-1,MATCH(DK$6,SEACats,0)))</f>
        <v/>
      </c>
      <c r="DL97" s="196" t="str" cm="1">
        <f t="array" ref="DL97">IF($B97="","",INDEX(SEAOptionScores_Trans,$B97+MATCH(DL$7,Stages,0)-1,MATCH(DK$6,SEACats,0)))</f>
        <v/>
      </c>
      <c r="DM97" s="197" t="str">
        <f t="shared" si="105"/>
        <v/>
      </c>
      <c r="DN97" s="196" t="str" cm="1">
        <f t="array" ref="DN97">IF($B97="","",INDEX(SEAOptionScores_Trans,$B97+MATCH(DN$7,Stages,0)-1,MATCH(DN$6,SEACats,0)))</f>
        <v/>
      </c>
      <c r="DO97" s="196" t="str" cm="1">
        <f t="array" ref="DO97">IF($B97="","",INDEX(SEAOptionScores_Trans,$B97+MATCH(DO$7,Stages,0)-1,MATCH(DN$6,SEACats,0)))</f>
        <v/>
      </c>
      <c r="DP97" s="197" t="str">
        <f t="shared" si="106"/>
        <v/>
      </c>
      <c r="DQ97" s="196" t="str" cm="1">
        <f t="array" ref="DQ97">IF($B97="","",INDEX(SEAOptionScores_Trans,$B97+MATCH(DQ$7,Stages,0)-1,MATCH(DQ$6,SEACats,0)))</f>
        <v/>
      </c>
      <c r="DR97" s="196" t="str" cm="1">
        <f t="array" ref="DR97">IF($B97="","",INDEX(SEAOptionScores_Trans,$B97+MATCH(DR$7,Stages,0)-1,MATCH(DQ$6,SEACats,0)))</f>
        <v/>
      </c>
      <c r="DS97" s="197" t="str">
        <f t="shared" si="107"/>
        <v/>
      </c>
      <c r="DT97" s="196" t="str" cm="1">
        <f t="array" ref="DT97">IF($B97="","",INDEX(SEAOptionScores_Trans,$B97+MATCH(DT$7,Stages,0)-1,MATCH(DT$6,SEACats,0)))</f>
        <v/>
      </c>
      <c r="DU97" s="196" t="str" cm="1">
        <f t="array" ref="DU97">IF($B97="","",INDEX(SEAOptionScores_Trans,$B97+MATCH(DU$7,Stages,0)-1,MATCH(DT$6,SEACats,0)))</f>
        <v/>
      </c>
      <c r="DV97" s="197" t="str">
        <f t="shared" si="108"/>
        <v/>
      </c>
      <c r="DW97" s="196" t="str" cm="1">
        <f t="array" ref="DW97">IF($B97="","",INDEX(SEAOptionScores_Trans,$B97+MATCH(DW$7,Stages,0)-1,MATCH(DW$6,SEACats,0)))</f>
        <v/>
      </c>
      <c r="DX97" s="196" t="str" cm="1">
        <f t="array" ref="DX97">IF($B97="","",INDEX(SEAOptionScores_Trans,$B97+MATCH(DX$7,Stages,0)-1,MATCH(DW$6,SEACats,0)))</f>
        <v/>
      </c>
      <c r="DY97" s="197" t="str">
        <f t="shared" si="109"/>
        <v/>
      </c>
      <c r="DZ97" s="243"/>
      <c r="EA97" s="250" t="str" cm="1">
        <f t="array" ref="EA97">INDEX(PosEffects_SEA,$A97,MATCH(EA$6,$D$6:$BB$6,0)+2)</f>
        <v/>
      </c>
      <c r="EB97" s="250" t="str" cm="1">
        <f t="array" ref="EB97">INDEX(PosEffects_SEA,$A97,MATCH(EB$6,$D$6:$BB$6,0)+2)</f>
        <v/>
      </c>
      <c r="EC97" s="250" t="str" cm="1">
        <f t="array" ref="EC97">INDEX(PosEffects_SEA,$A97,MATCH(EC$6,$D$6:$BB$6,0)+2)</f>
        <v/>
      </c>
      <c r="ED97" s="250" t="str" cm="1">
        <f t="array" ref="ED97">INDEX(PosEffects_SEA,$A97,MATCH(ED$6,$D$6:$BB$6,0)+2)</f>
        <v/>
      </c>
      <c r="EE97" s="250" t="str" cm="1">
        <f t="array" ref="EE97">INDEX(PosEffects_SEA,$A97,MATCH(EE$6,$D$6:$BB$6,0)+2)</f>
        <v/>
      </c>
      <c r="EF97" s="250" t="str" cm="1">
        <f t="array" ref="EF97">INDEX(PosEffects_SEA,$A97,MATCH(EF$6,$D$6:$BB$6,0)+2)</f>
        <v/>
      </c>
      <c r="EG97" s="250" t="str" cm="1">
        <f t="array" ref="EG97">INDEX(PosEffects_SEA,$A97,MATCH(EG$6,$D$6:$BB$6,0)+2)</f>
        <v/>
      </c>
      <c r="EH97" s="250" t="str" cm="1">
        <f t="array" ref="EH97">INDEX(PosEffects_SEA,$A97,MATCH(EH$6,$D$6:$BB$6,0)+2)</f>
        <v/>
      </c>
      <c r="EI97" s="250" t="str" cm="1">
        <f t="array" ref="EI97">INDEX(PosEffects_SEA,$A97,MATCH(EI$6,$D$6:$BB$6,0)+2)</f>
        <v/>
      </c>
      <c r="EJ97" s="250" t="str" cm="1">
        <f t="array" ref="EJ97">INDEX(PosEffects_SEA,$A97,MATCH(EJ$6,$D$6:$BB$6,0)+2)</f>
        <v/>
      </c>
      <c r="EK97" s="250" t="str" cm="1">
        <f t="array" ref="EK97">INDEX(PosEffects_SEA,$A97,MATCH(EK$6,$D$6:$BB$6,0)+2)</f>
        <v/>
      </c>
      <c r="EL97" s="250" t="str" cm="1">
        <f t="array" ref="EL97">INDEX(PosEffects_SEA,$A97,MATCH(EL$6,$D$6:$BB$6,0)+2)</f>
        <v/>
      </c>
      <c r="EM97" s="250" t="str" cm="1">
        <f t="array" ref="EM97">INDEX(PosEffects_SEA,$A97,MATCH(EM$6,$D$6:$BB$6,0)+2)</f>
        <v/>
      </c>
      <c r="EN97" s="250" t="str" cm="1">
        <f t="array" ref="EN97">INDEX(PosEffects_SEA,$A97,MATCH(EN$6,$D$6:$BB$6,0)+2)</f>
        <v/>
      </c>
      <c r="EO97" s="250" t="str" cm="1">
        <f t="array" ref="EO97">INDEX(PosEffects_SEA,$A97,MATCH(EO$6,$D$6:$BB$6,0)+2)</f>
        <v/>
      </c>
      <c r="EP97" s="250" t="str" cm="1">
        <f t="array" ref="EP97">INDEX(PosEffects_SEA,$A97,MATCH(EP$6,$D$6:$BB$6,0)+2)</f>
        <v/>
      </c>
      <c r="EQ97" s="250" t="str" cm="1">
        <f t="array" ref="EQ97">INDEX(PosEffects_SEA,$A97,MATCH(EQ$6,$D$6:$BB$6,0)+2)</f>
        <v/>
      </c>
      <c r="ER97" s="243"/>
      <c r="ES97" s="194" t="str">
        <f t="shared" si="111"/>
        <v/>
      </c>
      <c r="ET97" s="194" t="str">
        <f t="shared" si="111"/>
        <v/>
      </c>
      <c r="EU97" s="194" t="str">
        <f t="shared" si="111"/>
        <v/>
      </c>
      <c r="EV97" s="194" t="str">
        <f t="shared" si="111"/>
        <v/>
      </c>
    </row>
    <row r="98" spans="1:152" x14ac:dyDescent="0.25">
      <c r="A98" s="242">
        <v>91</v>
      </c>
      <c r="B98" s="271" t="str" cm="1">
        <f t="array" ref="B98">IF(A98&gt;NOptions_SEA,"",4*(A98-1)+1)</f>
        <v/>
      </c>
      <c r="C98" s="249" t="str" cm="1">
        <f t="array" ref="C98">IF($B98="","",INDEX(Options_SEA,$B98))</f>
        <v/>
      </c>
      <c r="D98" s="196" t="str" cm="1">
        <f t="array" ref="D98">IF($B98="","",INDEX(SEAOptionScores_Trans,$B98+MATCH(D$7,Stages,0)-1,MATCH(D$6,SEACats,0))-100)</f>
        <v/>
      </c>
      <c r="E98" s="196" t="str" cm="1">
        <f t="array" ref="E98">IF($B98="","",INDEX(SEAOptionScores_Trans,$B98+MATCH(E$7,Stages,0)-1,MATCH(D$6,SEACats,0))-100)</f>
        <v/>
      </c>
      <c r="F98" s="197" t="str">
        <f t="shared" si="76"/>
        <v/>
      </c>
      <c r="G98" s="196" t="str" cm="1">
        <f t="array" ref="G98">IF($B98="","",INDEX(SEAOptionScores_Trans,$B98+MATCH(G$7,Stages,0)-1,MATCH(G$6,SEACats,0))-100)</f>
        <v/>
      </c>
      <c r="H98" s="196" t="str" cm="1">
        <f t="array" ref="H98">IF($B98="","",INDEX(SEAOptionScores_Trans,$B98+MATCH(H$7,Stages,0)-1,MATCH(G$6,SEACats,0))-100)</f>
        <v/>
      </c>
      <c r="I98" s="197" t="str">
        <f t="shared" si="77"/>
        <v/>
      </c>
      <c r="J98" s="196" t="str" cm="1">
        <f t="array" ref="J98">IF($B98="","",INDEX(SEAOptionScores_Trans,$B98+MATCH(J$7,Stages,0)-1,MATCH(J$6,SEACats,0))-100)</f>
        <v/>
      </c>
      <c r="K98" s="196" t="str" cm="1">
        <f t="array" ref="K98">IF($B98="","",INDEX(SEAOptionScores_Trans,$B98+MATCH(K$7,Stages,0)-1,MATCH(J$6,SEACats,0))-100)</f>
        <v/>
      </c>
      <c r="L98" s="197" t="str">
        <f t="shared" si="78"/>
        <v/>
      </c>
      <c r="M98" s="196" t="str" cm="1">
        <f t="array" ref="M98">IF($B98="","",INDEX(SEAOptionScores_Trans,$B98+MATCH(M$7,Stages,0)-1,MATCH(M$6,SEACats,0))-100)</f>
        <v/>
      </c>
      <c r="N98" s="196" t="str" cm="1">
        <f t="array" ref="N98">IF($B98="","",INDEX(SEAOptionScores_Trans,$B98+MATCH(N$7,Stages,0)-1,MATCH(M$6,SEACats,0))-100)</f>
        <v/>
      </c>
      <c r="O98" s="197" t="str">
        <f t="shared" si="79"/>
        <v/>
      </c>
      <c r="P98" s="196" t="str" cm="1">
        <f t="array" ref="P98">IF($B98="","",INDEX(SEAOptionScores_Trans,$B98+MATCH(P$7,Stages,0)-1,MATCH(P$6,SEACats,0))-100)</f>
        <v/>
      </c>
      <c r="Q98" s="196" t="str" cm="1">
        <f t="array" ref="Q98">IF($B98="","",INDEX(SEAOptionScores_Trans,$B98+MATCH(Q$7,Stages,0)-1,MATCH(P$6,SEACats,0))-100)</f>
        <v/>
      </c>
      <c r="R98" s="197" t="str">
        <f t="shared" si="80"/>
        <v/>
      </c>
      <c r="S98" s="196" t="str" cm="1">
        <f t="array" ref="S98">IF($B98="","",INDEX(SEAOptionScores_Trans,$B98+MATCH(S$7,Stages,0)-1,MATCH(S$6,SEACats,0))-100)</f>
        <v/>
      </c>
      <c r="T98" s="196" t="str" cm="1">
        <f t="array" ref="T98">IF($B98="","",INDEX(SEAOptionScores_Trans,$B98+MATCH(T$7,Stages,0)-1,MATCH(S$6,SEACats,0))-100)</f>
        <v/>
      </c>
      <c r="U98" s="197" t="str">
        <f t="shared" si="81"/>
        <v/>
      </c>
      <c r="V98" s="196" t="str" cm="1">
        <f t="array" ref="V98">IF($B98="","",INDEX(SEAOptionScores_Trans,$B98+MATCH(V$7,Stages,0)-1,MATCH(V$6,SEACats,0))-100)</f>
        <v/>
      </c>
      <c r="W98" s="196" t="str" cm="1">
        <f t="array" ref="W98">IF($B98="","",INDEX(SEAOptionScores_Trans,$B98+MATCH(W$7,Stages,0)-1,MATCH(V$6,SEACats,0))-100)</f>
        <v/>
      </c>
      <c r="X98" s="197" t="str">
        <f t="shared" si="82"/>
        <v/>
      </c>
      <c r="Y98" s="196" t="str" cm="1">
        <f t="array" ref="Y98">IF($B98="","",INDEX(SEAOptionScores_Trans,$B98+MATCH(Y$7,Stages,0)-1,MATCH(Y$6,SEACats,0))-100)</f>
        <v/>
      </c>
      <c r="Z98" s="196" t="str" cm="1">
        <f t="array" ref="Z98">IF($B98="","",INDEX(SEAOptionScores_Trans,$B98+MATCH(Z$7,Stages,0)-1,MATCH(Y$6,SEACats,0))-100)</f>
        <v/>
      </c>
      <c r="AA98" s="197" t="str">
        <f t="shared" si="83"/>
        <v/>
      </c>
      <c r="AB98" s="196" t="str" cm="1">
        <f t="array" ref="AB98">IF($B98="","",INDEX(SEAOptionScores_Trans,$B98+MATCH(AB$7,Stages,0)-1,MATCH(AB$6,SEACats,0))-100)</f>
        <v/>
      </c>
      <c r="AC98" s="196" t="str" cm="1">
        <f t="array" ref="AC98">IF($B98="","",INDEX(SEAOptionScores_Trans,$B98+MATCH(AC$7,Stages,0)-1,MATCH(AB$6,SEACats,0))-100)</f>
        <v/>
      </c>
      <c r="AD98" s="197" t="str">
        <f t="shared" si="84"/>
        <v/>
      </c>
      <c r="AE98" s="196" t="str" cm="1">
        <f t="array" ref="AE98">IF($B98="","",INDEX(SEAOptionScores_Trans,$B98+MATCH(AE$7,Stages,0)-1,MATCH(AE$6,SEACats,0))-100)</f>
        <v/>
      </c>
      <c r="AF98" s="196" t="str" cm="1">
        <f t="array" ref="AF98">IF($B98="","",INDEX(SEAOptionScores_Trans,$B98+MATCH(AF$7,Stages,0)-1,MATCH(AE$6,SEACats,0))-100)</f>
        <v/>
      </c>
      <c r="AG98" s="197" t="str">
        <f t="shared" si="85"/>
        <v/>
      </c>
      <c r="AH98" s="196" t="str" cm="1">
        <f t="array" ref="AH98">IF($B98="","",INDEX(SEAOptionScores_Trans,$B98+MATCH(AH$7,Stages,0)-1,MATCH(AH$6,SEACats,0))-100)</f>
        <v/>
      </c>
      <c r="AI98" s="196" t="str" cm="1">
        <f t="array" ref="AI98">IF($B98="","",INDEX(SEAOptionScores_Trans,$B98+MATCH(AI$7,Stages,0)-1,MATCH(AH$6,SEACats,0))-100)</f>
        <v/>
      </c>
      <c r="AJ98" s="197" t="str">
        <f t="shared" si="86"/>
        <v/>
      </c>
      <c r="AK98" s="196" t="str" cm="1">
        <f t="array" ref="AK98">IF($B98="","",INDEX(SEAOptionScores_Trans,$B98+MATCH(AK$7,Stages,0)-1,MATCH(AK$6,SEACats,0))-100)</f>
        <v/>
      </c>
      <c r="AL98" s="196" t="str" cm="1">
        <f t="array" ref="AL98">IF($B98="","",INDEX(SEAOptionScores_Trans,$B98+MATCH(AL$7,Stages,0)-1,MATCH(AK$6,SEACats,0))-100)</f>
        <v/>
      </c>
      <c r="AM98" s="197" t="str">
        <f t="shared" si="87"/>
        <v/>
      </c>
      <c r="AN98" s="196" t="str" cm="1">
        <f t="array" ref="AN98">IF($B98="","",INDEX(SEAOptionScores_Trans,$B98+MATCH(AN$7,Stages,0)-1,MATCH(AN$6,SEACats,0))-100)</f>
        <v/>
      </c>
      <c r="AO98" s="196" t="str" cm="1">
        <f t="array" ref="AO98">IF($B98="","",INDEX(SEAOptionScores_Trans,$B98+MATCH(AO$7,Stages,0)-1,MATCH(AN$6,SEACats,0))-100)</f>
        <v/>
      </c>
      <c r="AP98" s="197" t="str">
        <f t="shared" si="88"/>
        <v/>
      </c>
      <c r="AQ98" s="196" t="str" cm="1">
        <f t="array" ref="AQ98">IF($B98="","",INDEX(SEAOptionScores_Trans,$B98+MATCH(AQ$7,Stages,0)-1,MATCH(AQ$6,SEACats,0))-100)</f>
        <v/>
      </c>
      <c r="AR98" s="196" t="str" cm="1">
        <f t="array" ref="AR98">IF($B98="","",INDEX(SEAOptionScores_Trans,$B98+MATCH(AR$7,Stages,0)-1,MATCH(AQ$6,SEACats,0))-100)</f>
        <v/>
      </c>
      <c r="AS98" s="197" t="str">
        <f t="shared" si="89"/>
        <v/>
      </c>
      <c r="AT98" s="196" t="str" cm="1">
        <f t="array" ref="AT98">IF($B98="","",INDEX(SEAOptionScores_Trans,$B98+MATCH(AT$7,Stages,0)-1,MATCH(AT$6,SEACats,0))-100)</f>
        <v/>
      </c>
      <c r="AU98" s="196" t="str" cm="1">
        <f t="array" ref="AU98">IF($B98="","",INDEX(SEAOptionScores_Trans,$B98+MATCH(AU$7,Stages,0)-1,MATCH(AT$6,SEACats,0))-100)</f>
        <v/>
      </c>
      <c r="AV98" s="197" t="str">
        <f t="shared" si="90"/>
        <v/>
      </c>
      <c r="AW98" s="196" t="str" cm="1">
        <f t="array" ref="AW98">IF($B98="","",INDEX(SEAOptionScores_Trans,$B98+MATCH(AW$7,Stages,0)-1,MATCH(AW$6,SEACats,0))-100)</f>
        <v/>
      </c>
      <c r="AX98" s="196" t="str" cm="1">
        <f t="array" ref="AX98">IF($B98="","",INDEX(SEAOptionScores_Trans,$B98+MATCH(AX$7,Stages,0)-1,MATCH(AW$6,SEACats,0))-100)</f>
        <v/>
      </c>
      <c r="AY98" s="197" t="str">
        <f t="shared" si="91"/>
        <v/>
      </c>
      <c r="AZ98" s="196" t="str" cm="1">
        <f t="array" ref="AZ98">IF($B98="","",INDEX(SEAOptionScores_Trans,$B98+MATCH(AZ$7,Stages,0)-1,MATCH(AZ$6,SEACats,0))-100)</f>
        <v/>
      </c>
      <c r="BA98" s="196" t="str" cm="1">
        <f t="array" ref="BA98">IF($B98="","",INDEX(SEAOptionScores_Trans,$B98+MATCH(BA$7,Stages,0)-1,MATCH(AZ$6,SEACats,0))-100)</f>
        <v/>
      </c>
      <c r="BB98" s="197" t="str">
        <f t="shared" si="92"/>
        <v/>
      </c>
      <c r="BC98" s="243"/>
      <c r="BD98" s="250" t="str" cm="1">
        <f t="array" ref="BD98">INDEX(NegEffects_SEA,$A98,MATCH(BD$6,$D$6:$BB$6,0)+2)</f>
        <v/>
      </c>
      <c r="BE98" s="250" t="str" cm="1">
        <f t="array" ref="BE98">INDEX(NegEffects_SEA,$A98,MATCH(BE$6,$D$6:$BB$6,0)+2)</f>
        <v/>
      </c>
      <c r="BF98" s="250" t="str" cm="1">
        <f t="array" ref="BF98">INDEX(NegEffects_SEA,$A98,MATCH(BF$6,$D$6:$BB$6,0)+2)</f>
        <v/>
      </c>
      <c r="BG98" s="250" t="str" cm="1">
        <f t="array" ref="BG98">INDEX(NegEffects_SEA,$A98,MATCH(BG$6,$D$6:$BB$6,0)+2)</f>
        <v/>
      </c>
      <c r="BH98" s="250" t="str" cm="1">
        <f t="array" ref="BH98">INDEX(NegEffects_SEA,$A98,MATCH(BH$6,$D$6:$BB$6,0)+2)</f>
        <v/>
      </c>
      <c r="BI98" s="250" t="str" cm="1">
        <f t="array" ref="BI98">INDEX(NegEffects_SEA,$A98,MATCH(BI$6,$D$6:$BB$6,0)+2)</f>
        <v/>
      </c>
      <c r="BJ98" s="250" t="str" cm="1">
        <f t="array" ref="BJ98">INDEX(NegEffects_SEA,$A98,MATCH(BJ$6,$D$6:$BB$6,0)+2)</f>
        <v/>
      </c>
      <c r="BK98" s="250" t="str" cm="1">
        <f t="array" ref="BK98">INDEX(NegEffects_SEA,$A98,MATCH(BK$6,$D$6:$BB$6,0)+2)</f>
        <v/>
      </c>
      <c r="BL98" s="250" t="str" cm="1">
        <f t="array" ref="BL98">INDEX(NegEffects_SEA,$A98,MATCH(BL$6,$D$6:$BB$6,0)+2)</f>
        <v/>
      </c>
      <c r="BM98" s="250" t="str" cm="1">
        <f t="array" ref="BM98">INDEX(NegEffects_SEA,$A98,MATCH(BM$6,$D$6:$BB$6,0)+2)</f>
        <v/>
      </c>
      <c r="BN98" s="250" t="str" cm="1">
        <f t="array" ref="BN98">INDEX(NegEffects_SEA,$A98,MATCH(BN$6,$D$6:$BB$6,0)+2)</f>
        <v/>
      </c>
      <c r="BO98" s="250" t="str" cm="1">
        <f t="array" ref="BO98">INDEX(NegEffects_SEA,$A98,MATCH(BO$6,$D$6:$BB$6,0)+2)</f>
        <v/>
      </c>
      <c r="BP98" s="250" t="str" cm="1">
        <f t="array" ref="BP98">INDEX(NegEffects_SEA,$A98,MATCH(BP$6,$D$6:$BB$6,0)+2)</f>
        <v/>
      </c>
      <c r="BQ98" s="250" t="str" cm="1">
        <f t="array" ref="BQ98">INDEX(NegEffects_SEA,$A98,MATCH(BQ$6,$D$6:$BB$6,0)+2)</f>
        <v/>
      </c>
      <c r="BR98" s="250" t="str" cm="1">
        <f t="array" ref="BR98">INDEX(NegEffects_SEA,$A98,MATCH(BR$6,$D$6:$BB$6,0)+2)</f>
        <v/>
      </c>
      <c r="BS98" s="250" t="str" cm="1">
        <f t="array" ref="BS98">INDEX(NegEffects_SEA,$A98,MATCH(BS$6,$D$6:$BB$6,0)+2)</f>
        <v/>
      </c>
      <c r="BT98" s="250" t="str" cm="1">
        <f t="array" ref="BT98">INDEX(NegEffects_SEA,$A98,MATCH(BT$6,$D$6:$BB$6,0)+2)</f>
        <v/>
      </c>
      <c r="BU98" s="243"/>
      <c r="BV98" s="194" t="str">
        <f t="shared" si="110"/>
        <v/>
      </c>
      <c r="BW98" s="194" t="str">
        <f t="shared" si="110"/>
        <v/>
      </c>
      <c r="BX98" s="194" t="str">
        <f t="shared" si="110"/>
        <v/>
      </c>
      <c r="BY98" s="194" t="str">
        <f t="shared" si="110"/>
        <v/>
      </c>
      <c r="BZ98" s="243"/>
      <c r="CA98" s="196" t="str" cm="1">
        <f t="array" ref="CA98">IF($B98="","",INDEX(SEAOptionScores_Trans,$B98+MATCH(CA$7,Stages,0)-1,MATCH(CA$6,SEACats,0)))</f>
        <v/>
      </c>
      <c r="CB98" s="196" t="str" cm="1">
        <f t="array" ref="CB98">IF($B98="","",INDEX(SEAOptionScores_Trans,$B98+MATCH(CB$7,Stages,0)-1,MATCH(CA$6,SEACats,0)))</f>
        <v/>
      </c>
      <c r="CC98" s="197" t="str">
        <f t="shared" si="93"/>
        <v/>
      </c>
      <c r="CD98" s="196" t="str" cm="1">
        <f t="array" ref="CD98">IF($B98="","",INDEX(SEAOptionScores_Trans,$B98+MATCH(CD$7,Stages,0)-1,MATCH(CD$6,SEACats,0)))</f>
        <v/>
      </c>
      <c r="CE98" s="196" t="str" cm="1">
        <f t="array" ref="CE98">IF($B98="","",INDEX(SEAOptionScores_Trans,$B98+MATCH(CE$7,Stages,0)-1,MATCH(CD$6,SEACats,0)))</f>
        <v/>
      </c>
      <c r="CF98" s="197" t="str">
        <f t="shared" si="94"/>
        <v/>
      </c>
      <c r="CG98" s="196" t="str" cm="1">
        <f t="array" ref="CG98">IF($B98="","",INDEX(SEAOptionScores_Trans,$B98+MATCH(CG$7,Stages,0)-1,MATCH(CG$6,SEACats,0)))</f>
        <v/>
      </c>
      <c r="CH98" s="196" t="str" cm="1">
        <f t="array" ref="CH98">IF($B98="","",INDEX(SEAOptionScores_Trans,$B98+MATCH(CH$7,Stages,0)-1,MATCH(CG$6,SEACats,0)))</f>
        <v/>
      </c>
      <c r="CI98" s="197" t="str">
        <f t="shared" si="95"/>
        <v/>
      </c>
      <c r="CJ98" s="196" t="str" cm="1">
        <f t="array" ref="CJ98">IF($B98="","",INDEX(SEAOptionScores_Trans,$B98+MATCH(CJ$7,Stages,0)-1,MATCH(CJ$6,SEACats,0)))</f>
        <v/>
      </c>
      <c r="CK98" s="196" t="str" cm="1">
        <f t="array" ref="CK98">IF($B98="","",INDEX(SEAOptionScores_Trans,$B98+MATCH(CK$7,Stages,0)-1,MATCH(CJ$6,SEACats,0)))</f>
        <v/>
      </c>
      <c r="CL98" s="197" t="str">
        <f t="shared" si="96"/>
        <v/>
      </c>
      <c r="CM98" s="196" t="str" cm="1">
        <f t="array" ref="CM98">IF($B98="","",INDEX(SEAOptionScores_Trans,$B98+MATCH(CM$7,Stages,0)-1,MATCH(CM$6,SEACats,0)))</f>
        <v/>
      </c>
      <c r="CN98" s="196" t="str" cm="1">
        <f t="array" ref="CN98">IF($B98="","",INDEX(SEAOptionScores_Trans,$B98+MATCH(CN$7,Stages,0)-1,MATCH(CM$6,SEACats,0)))</f>
        <v/>
      </c>
      <c r="CO98" s="197" t="str">
        <f t="shared" si="97"/>
        <v/>
      </c>
      <c r="CP98" s="196" t="str" cm="1">
        <f t="array" ref="CP98">IF($B98="","",INDEX(SEAOptionScores_Trans,$B98+MATCH(CP$7,Stages,0)-1,MATCH(CP$6,SEACats,0)))</f>
        <v/>
      </c>
      <c r="CQ98" s="196" t="str" cm="1">
        <f t="array" ref="CQ98">IF($B98="","",INDEX(SEAOptionScores_Trans,$B98+MATCH(CQ$7,Stages,0)-1,MATCH(CP$6,SEACats,0)))</f>
        <v/>
      </c>
      <c r="CR98" s="197" t="str">
        <f t="shared" si="98"/>
        <v/>
      </c>
      <c r="CS98" s="196" t="str" cm="1">
        <f t="array" ref="CS98">IF($B98="","",INDEX(SEAOptionScores_Trans,$B98+MATCH(CS$7,Stages,0)-1,MATCH(CS$6,SEACats,0)))</f>
        <v/>
      </c>
      <c r="CT98" s="196" t="str" cm="1">
        <f t="array" ref="CT98">IF($B98="","",INDEX(SEAOptionScores_Trans,$B98+MATCH(CT$7,Stages,0)-1,MATCH(CS$6,SEACats,0)))</f>
        <v/>
      </c>
      <c r="CU98" s="197" t="str">
        <f t="shared" si="99"/>
        <v/>
      </c>
      <c r="CV98" s="196" t="str" cm="1">
        <f t="array" ref="CV98">IF($B98="","",INDEX(SEAOptionScores_Trans,$B98+MATCH(CV$7,Stages,0)-1,MATCH(CV$6,SEACats,0)))</f>
        <v/>
      </c>
      <c r="CW98" s="196" t="str" cm="1">
        <f t="array" ref="CW98">IF($B98="","",INDEX(SEAOptionScores_Trans,$B98+MATCH(CW$7,Stages,0)-1,MATCH(CV$6,SEACats,0)))</f>
        <v/>
      </c>
      <c r="CX98" s="197" t="str">
        <f t="shared" si="100"/>
        <v/>
      </c>
      <c r="CY98" s="196" t="str" cm="1">
        <f t="array" ref="CY98">IF($B98="","",INDEX(SEAOptionScores_Trans,$B98+MATCH(CY$7,Stages,0)-1,MATCH(CY$6,SEACats,0)))</f>
        <v/>
      </c>
      <c r="CZ98" s="196" t="str" cm="1">
        <f t="array" ref="CZ98">IF($B98="","",INDEX(SEAOptionScores_Trans,$B98+MATCH(CZ$7,Stages,0)-1,MATCH(CY$6,SEACats,0)))</f>
        <v/>
      </c>
      <c r="DA98" s="197" t="str">
        <f t="shared" si="101"/>
        <v/>
      </c>
      <c r="DB98" s="196" t="str" cm="1">
        <f t="array" ref="DB98">IF($B98="","",INDEX(SEAOptionScores_Trans,$B98+MATCH(DB$7,Stages,0)-1,MATCH(DB$6,SEACats,0)))</f>
        <v/>
      </c>
      <c r="DC98" s="196" t="str" cm="1">
        <f t="array" ref="DC98">IF($B98="","",INDEX(SEAOptionScores_Trans,$B98+MATCH(DC$7,Stages,0)-1,MATCH(DB$6,SEACats,0)))</f>
        <v/>
      </c>
      <c r="DD98" s="197" t="str">
        <f t="shared" si="102"/>
        <v/>
      </c>
      <c r="DE98" s="196" t="str" cm="1">
        <f t="array" ref="DE98">IF($B98="","",INDEX(SEAOptionScores_Trans,$B98+MATCH(DE$7,Stages,0)-1,MATCH(DE$6,SEACats,0)))</f>
        <v/>
      </c>
      <c r="DF98" s="196" t="str" cm="1">
        <f t="array" ref="DF98">IF($B98="","",INDEX(SEAOptionScores_Trans,$B98+MATCH(DF$7,Stages,0)-1,MATCH(DE$6,SEACats,0)))</f>
        <v/>
      </c>
      <c r="DG98" s="197" t="str">
        <f t="shared" si="103"/>
        <v/>
      </c>
      <c r="DH98" s="196" t="str" cm="1">
        <f t="array" ref="DH98">IF($B98="","",INDEX(SEAOptionScores_Trans,$B98+MATCH(DH$7,Stages,0)-1,MATCH(DH$6,SEACats,0)))</f>
        <v/>
      </c>
      <c r="DI98" s="196" t="str" cm="1">
        <f t="array" ref="DI98">IF($B98="","",INDEX(SEAOptionScores_Trans,$B98+MATCH(DI$7,Stages,0)-1,MATCH(DH$6,SEACats,0)))</f>
        <v/>
      </c>
      <c r="DJ98" s="197" t="str">
        <f t="shared" si="104"/>
        <v/>
      </c>
      <c r="DK98" s="196" t="str" cm="1">
        <f t="array" ref="DK98">IF($B98="","",INDEX(SEAOptionScores_Trans,$B98+MATCH(DK$7,Stages,0)-1,MATCH(DK$6,SEACats,0)))</f>
        <v/>
      </c>
      <c r="DL98" s="196" t="str" cm="1">
        <f t="array" ref="DL98">IF($B98="","",INDEX(SEAOptionScores_Trans,$B98+MATCH(DL$7,Stages,0)-1,MATCH(DK$6,SEACats,0)))</f>
        <v/>
      </c>
      <c r="DM98" s="197" t="str">
        <f t="shared" si="105"/>
        <v/>
      </c>
      <c r="DN98" s="196" t="str" cm="1">
        <f t="array" ref="DN98">IF($B98="","",INDEX(SEAOptionScores_Trans,$B98+MATCH(DN$7,Stages,0)-1,MATCH(DN$6,SEACats,0)))</f>
        <v/>
      </c>
      <c r="DO98" s="196" t="str" cm="1">
        <f t="array" ref="DO98">IF($B98="","",INDEX(SEAOptionScores_Trans,$B98+MATCH(DO$7,Stages,0)-1,MATCH(DN$6,SEACats,0)))</f>
        <v/>
      </c>
      <c r="DP98" s="197" t="str">
        <f t="shared" si="106"/>
        <v/>
      </c>
      <c r="DQ98" s="196" t="str" cm="1">
        <f t="array" ref="DQ98">IF($B98="","",INDEX(SEAOptionScores_Trans,$B98+MATCH(DQ$7,Stages,0)-1,MATCH(DQ$6,SEACats,0)))</f>
        <v/>
      </c>
      <c r="DR98" s="196" t="str" cm="1">
        <f t="array" ref="DR98">IF($B98="","",INDEX(SEAOptionScores_Trans,$B98+MATCH(DR$7,Stages,0)-1,MATCH(DQ$6,SEACats,0)))</f>
        <v/>
      </c>
      <c r="DS98" s="197" t="str">
        <f t="shared" si="107"/>
        <v/>
      </c>
      <c r="DT98" s="196" t="str" cm="1">
        <f t="array" ref="DT98">IF($B98="","",INDEX(SEAOptionScores_Trans,$B98+MATCH(DT$7,Stages,0)-1,MATCH(DT$6,SEACats,0)))</f>
        <v/>
      </c>
      <c r="DU98" s="196" t="str" cm="1">
        <f t="array" ref="DU98">IF($B98="","",INDEX(SEAOptionScores_Trans,$B98+MATCH(DU$7,Stages,0)-1,MATCH(DT$6,SEACats,0)))</f>
        <v/>
      </c>
      <c r="DV98" s="197" t="str">
        <f t="shared" si="108"/>
        <v/>
      </c>
      <c r="DW98" s="196" t="str" cm="1">
        <f t="array" ref="DW98">IF($B98="","",INDEX(SEAOptionScores_Trans,$B98+MATCH(DW$7,Stages,0)-1,MATCH(DW$6,SEACats,0)))</f>
        <v/>
      </c>
      <c r="DX98" s="196" t="str" cm="1">
        <f t="array" ref="DX98">IF($B98="","",INDEX(SEAOptionScores_Trans,$B98+MATCH(DX$7,Stages,0)-1,MATCH(DW$6,SEACats,0)))</f>
        <v/>
      </c>
      <c r="DY98" s="197" t="str">
        <f t="shared" si="109"/>
        <v/>
      </c>
      <c r="DZ98" s="243"/>
      <c r="EA98" s="250" t="str" cm="1">
        <f t="array" ref="EA98">INDEX(PosEffects_SEA,$A98,MATCH(EA$6,$D$6:$BB$6,0)+2)</f>
        <v/>
      </c>
      <c r="EB98" s="250" t="str" cm="1">
        <f t="array" ref="EB98">INDEX(PosEffects_SEA,$A98,MATCH(EB$6,$D$6:$BB$6,0)+2)</f>
        <v/>
      </c>
      <c r="EC98" s="250" t="str" cm="1">
        <f t="array" ref="EC98">INDEX(PosEffects_SEA,$A98,MATCH(EC$6,$D$6:$BB$6,0)+2)</f>
        <v/>
      </c>
      <c r="ED98" s="250" t="str" cm="1">
        <f t="array" ref="ED98">INDEX(PosEffects_SEA,$A98,MATCH(ED$6,$D$6:$BB$6,0)+2)</f>
        <v/>
      </c>
      <c r="EE98" s="250" t="str" cm="1">
        <f t="array" ref="EE98">INDEX(PosEffects_SEA,$A98,MATCH(EE$6,$D$6:$BB$6,0)+2)</f>
        <v/>
      </c>
      <c r="EF98" s="250" t="str" cm="1">
        <f t="array" ref="EF98">INDEX(PosEffects_SEA,$A98,MATCH(EF$6,$D$6:$BB$6,0)+2)</f>
        <v/>
      </c>
      <c r="EG98" s="250" t="str" cm="1">
        <f t="array" ref="EG98">INDEX(PosEffects_SEA,$A98,MATCH(EG$6,$D$6:$BB$6,0)+2)</f>
        <v/>
      </c>
      <c r="EH98" s="250" t="str" cm="1">
        <f t="array" ref="EH98">INDEX(PosEffects_SEA,$A98,MATCH(EH$6,$D$6:$BB$6,0)+2)</f>
        <v/>
      </c>
      <c r="EI98" s="250" t="str" cm="1">
        <f t="array" ref="EI98">INDEX(PosEffects_SEA,$A98,MATCH(EI$6,$D$6:$BB$6,0)+2)</f>
        <v/>
      </c>
      <c r="EJ98" s="250" t="str" cm="1">
        <f t="array" ref="EJ98">INDEX(PosEffects_SEA,$A98,MATCH(EJ$6,$D$6:$BB$6,0)+2)</f>
        <v/>
      </c>
      <c r="EK98" s="250" t="str" cm="1">
        <f t="array" ref="EK98">INDEX(PosEffects_SEA,$A98,MATCH(EK$6,$D$6:$BB$6,0)+2)</f>
        <v/>
      </c>
      <c r="EL98" s="250" t="str" cm="1">
        <f t="array" ref="EL98">INDEX(PosEffects_SEA,$A98,MATCH(EL$6,$D$6:$BB$6,0)+2)</f>
        <v/>
      </c>
      <c r="EM98" s="250" t="str" cm="1">
        <f t="array" ref="EM98">INDEX(PosEffects_SEA,$A98,MATCH(EM$6,$D$6:$BB$6,0)+2)</f>
        <v/>
      </c>
      <c r="EN98" s="250" t="str" cm="1">
        <f t="array" ref="EN98">INDEX(PosEffects_SEA,$A98,MATCH(EN$6,$D$6:$BB$6,0)+2)</f>
        <v/>
      </c>
      <c r="EO98" s="250" t="str" cm="1">
        <f t="array" ref="EO98">INDEX(PosEffects_SEA,$A98,MATCH(EO$6,$D$6:$BB$6,0)+2)</f>
        <v/>
      </c>
      <c r="EP98" s="250" t="str" cm="1">
        <f t="array" ref="EP98">INDEX(PosEffects_SEA,$A98,MATCH(EP$6,$D$6:$BB$6,0)+2)</f>
        <v/>
      </c>
      <c r="EQ98" s="250" t="str" cm="1">
        <f t="array" ref="EQ98">INDEX(PosEffects_SEA,$A98,MATCH(EQ$6,$D$6:$BB$6,0)+2)</f>
        <v/>
      </c>
      <c r="ER98" s="243"/>
      <c r="ES98" s="194" t="str">
        <f t="shared" si="111"/>
        <v/>
      </c>
      <c r="ET98" s="194" t="str">
        <f t="shared" si="111"/>
        <v/>
      </c>
      <c r="EU98" s="194" t="str">
        <f t="shared" si="111"/>
        <v/>
      </c>
      <c r="EV98" s="194" t="str">
        <f t="shared" si="111"/>
        <v/>
      </c>
    </row>
    <row r="99" spans="1:152" x14ac:dyDescent="0.25">
      <c r="A99" s="242">
        <v>92</v>
      </c>
      <c r="B99" s="271" t="str" cm="1">
        <f t="array" ref="B99">IF(A99&gt;NOptions_SEA,"",4*(A99-1)+1)</f>
        <v/>
      </c>
      <c r="C99" s="249" t="str" cm="1">
        <f t="array" ref="C99">IF($B99="","",INDEX(Options_SEA,$B99))</f>
        <v/>
      </c>
      <c r="D99" s="196" t="str" cm="1">
        <f t="array" ref="D99">IF($B99="","",INDEX(SEAOptionScores_Trans,$B99+MATCH(D$7,Stages,0)-1,MATCH(D$6,SEACats,0))-100)</f>
        <v/>
      </c>
      <c r="E99" s="196" t="str" cm="1">
        <f t="array" ref="E99">IF($B99="","",INDEX(SEAOptionScores_Trans,$B99+MATCH(E$7,Stages,0)-1,MATCH(D$6,SEACats,0))-100)</f>
        <v/>
      </c>
      <c r="F99" s="197" t="str">
        <f t="shared" si="76"/>
        <v/>
      </c>
      <c r="G99" s="196" t="str" cm="1">
        <f t="array" ref="G99">IF($B99="","",INDEX(SEAOptionScores_Trans,$B99+MATCH(G$7,Stages,0)-1,MATCH(G$6,SEACats,0))-100)</f>
        <v/>
      </c>
      <c r="H99" s="196" t="str" cm="1">
        <f t="array" ref="H99">IF($B99="","",INDEX(SEAOptionScores_Trans,$B99+MATCH(H$7,Stages,0)-1,MATCH(G$6,SEACats,0))-100)</f>
        <v/>
      </c>
      <c r="I99" s="197" t="str">
        <f t="shared" si="77"/>
        <v/>
      </c>
      <c r="J99" s="196" t="str" cm="1">
        <f t="array" ref="J99">IF($B99="","",INDEX(SEAOptionScores_Trans,$B99+MATCH(J$7,Stages,0)-1,MATCH(J$6,SEACats,0))-100)</f>
        <v/>
      </c>
      <c r="K99" s="196" t="str" cm="1">
        <f t="array" ref="K99">IF($B99="","",INDEX(SEAOptionScores_Trans,$B99+MATCH(K$7,Stages,0)-1,MATCH(J$6,SEACats,0))-100)</f>
        <v/>
      </c>
      <c r="L99" s="197" t="str">
        <f t="shared" si="78"/>
        <v/>
      </c>
      <c r="M99" s="196" t="str" cm="1">
        <f t="array" ref="M99">IF($B99="","",INDEX(SEAOptionScores_Trans,$B99+MATCH(M$7,Stages,0)-1,MATCH(M$6,SEACats,0))-100)</f>
        <v/>
      </c>
      <c r="N99" s="196" t="str" cm="1">
        <f t="array" ref="N99">IF($B99="","",INDEX(SEAOptionScores_Trans,$B99+MATCH(N$7,Stages,0)-1,MATCH(M$6,SEACats,0))-100)</f>
        <v/>
      </c>
      <c r="O99" s="197" t="str">
        <f t="shared" si="79"/>
        <v/>
      </c>
      <c r="P99" s="196" t="str" cm="1">
        <f t="array" ref="P99">IF($B99="","",INDEX(SEAOptionScores_Trans,$B99+MATCH(P$7,Stages,0)-1,MATCH(P$6,SEACats,0))-100)</f>
        <v/>
      </c>
      <c r="Q99" s="196" t="str" cm="1">
        <f t="array" ref="Q99">IF($B99="","",INDEX(SEAOptionScores_Trans,$B99+MATCH(Q$7,Stages,0)-1,MATCH(P$6,SEACats,0))-100)</f>
        <v/>
      </c>
      <c r="R99" s="197" t="str">
        <f t="shared" si="80"/>
        <v/>
      </c>
      <c r="S99" s="196" t="str" cm="1">
        <f t="array" ref="S99">IF($B99="","",INDEX(SEAOptionScores_Trans,$B99+MATCH(S$7,Stages,0)-1,MATCH(S$6,SEACats,0))-100)</f>
        <v/>
      </c>
      <c r="T99" s="196" t="str" cm="1">
        <f t="array" ref="T99">IF($B99="","",INDEX(SEAOptionScores_Trans,$B99+MATCH(T$7,Stages,0)-1,MATCH(S$6,SEACats,0))-100)</f>
        <v/>
      </c>
      <c r="U99" s="197" t="str">
        <f t="shared" si="81"/>
        <v/>
      </c>
      <c r="V99" s="196" t="str" cm="1">
        <f t="array" ref="V99">IF($B99="","",INDEX(SEAOptionScores_Trans,$B99+MATCH(V$7,Stages,0)-1,MATCH(V$6,SEACats,0))-100)</f>
        <v/>
      </c>
      <c r="W99" s="196" t="str" cm="1">
        <f t="array" ref="W99">IF($B99="","",INDEX(SEAOptionScores_Trans,$B99+MATCH(W$7,Stages,0)-1,MATCH(V$6,SEACats,0))-100)</f>
        <v/>
      </c>
      <c r="X99" s="197" t="str">
        <f t="shared" si="82"/>
        <v/>
      </c>
      <c r="Y99" s="196" t="str" cm="1">
        <f t="array" ref="Y99">IF($B99="","",INDEX(SEAOptionScores_Trans,$B99+MATCH(Y$7,Stages,0)-1,MATCH(Y$6,SEACats,0))-100)</f>
        <v/>
      </c>
      <c r="Z99" s="196" t="str" cm="1">
        <f t="array" ref="Z99">IF($B99="","",INDEX(SEAOptionScores_Trans,$B99+MATCH(Z$7,Stages,0)-1,MATCH(Y$6,SEACats,0))-100)</f>
        <v/>
      </c>
      <c r="AA99" s="197" t="str">
        <f t="shared" si="83"/>
        <v/>
      </c>
      <c r="AB99" s="196" t="str" cm="1">
        <f t="array" ref="AB99">IF($B99="","",INDEX(SEAOptionScores_Trans,$B99+MATCH(AB$7,Stages,0)-1,MATCH(AB$6,SEACats,0))-100)</f>
        <v/>
      </c>
      <c r="AC99" s="196" t="str" cm="1">
        <f t="array" ref="AC99">IF($B99="","",INDEX(SEAOptionScores_Trans,$B99+MATCH(AC$7,Stages,0)-1,MATCH(AB$6,SEACats,0))-100)</f>
        <v/>
      </c>
      <c r="AD99" s="197" t="str">
        <f t="shared" si="84"/>
        <v/>
      </c>
      <c r="AE99" s="196" t="str" cm="1">
        <f t="array" ref="AE99">IF($B99="","",INDEX(SEAOptionScores_Trans,$B99+MATCH(AE$7,Stages,0)-1,MATCH(AE$6,SEACats,0))-100)</f>
        <v/>
      </c>
      <c r="AF99" s="196" t="str" cm="1">
        <f t="array" ref="AF99">IF($B99="","",INDEX(SEAOptionScores_Trans,$B99+MATCH(AF$7,Stages,0)-1,MATCH(AE$6,SEACats,0))-100)</f>
        <v/>
      </c>
      <c r="AG99" s="197" t="str">
        <f t="shared" si="85"/>
        <v/>
      </c>
      <c r="AH99" s="196" t="str" cm="1">
        <f t="array" ref="AH99">IF($B99="","",INDEX(SEAOptionScores_Trans,$B99+MATCH(AH$7,Stages,0)-1,MATCH(AH$6,SEACats,0))-100)</f>
        <v/>
      </c>
      <c r="AI99" s="196" t="str" cm="1">
        <f t="array" ref="AI99">IF($B99="","",INDEX(SEAOptionScores_Trans,$B99+MATCH(AI$7,Stages,0)-1,MATCH(AH$6,SEACats,0))-100)</f>
        <v/>
      </c>
      <c r="AJ99" s="197" t="str">
        <f t="shared" si="86"/>
        <v/>
      </c>
      <c r="AK99" s="196" t="str" cm="1">
        <f t="array" ref="AK99">IF($B99="","",INDEX(SEAOptionScores_Trans,$B99+MATCH(AK$7,Stages,0)-1,MATCH(AK$6,SEACats,0))-100)</f>
        <v/>
      </c>
      <c r="AL99" s="196" t="str" cm="1">
        <f t="array" ref="AL99">IF($B99="","",INDEX(SEAOptionScores_Trans,$B99+MATCH(AL$7,Stages,0)-1,MATCH(AK$6,SEACats,0))-100)</f>
        <v/>
      </c>
      <c r="AM99" s="197" t="str">
        <f t="shared" si="87"/>
        <v/>
      </c>
      <c r="AN99" s="196" t="str" cm="1">
        <f t="array" ref="AN99">IF($B99="","",INDEX(SEAOptionScores_Trans,$B99+MATCH(AN$7,Stages,0)-1,MATCH(AN$6,SEACats,0))-100)</f>
        <v/>
      </c>
      <c r="AO99" s="196" t="str" cm="1">
        <f t="array" ref="AO99">IF($B99="","",INDEX(SEAOptionScores_Trans,$B99+MATCH(AO$7,Stages,0)-1,MATCH(AN$6,SEACats,0))-100)</f>
        <v/>
      </c>
      <c r="AP99" s="197" t="str">
        <f t="shared" si="88"/>
        <v/>
      </c>
      <c r="AQ99" s="196" t="str" cm="1">
        <f t="array" ref="AQ99">IF($B99="","",INDEX(SEAOptionScores_Trans,$B99+MATCH(AQ$7,Stages,0)-1,MATCH(AQ$6,SEACats,0))-100)</f>
        <v/>
      </c>
      <c r="AR99" s="196" t="str" cm="1">
        <f t="array" ref="AR99">IF($B99="","",INDEX(SEAOptionScores_Trans,$B99+MATCH(AR$7,Stages,0)-1,MATCH(AQ$6,SEACats,0))-100)</f>
        <v/>
      </c>
      <c r="AS99" s="197" t="str">
        <f t="shared" si="89"/>
        <v/>
      </c>
      <c r="AT99" s="196" t="str" cm="1">
        <f t="array" ref="AT99">IF($B99="","",INDEX(SEAOptionScores_Trans,$B99+MATCH(AT$7,Stages,0)-1,MATCH(AT$6,SEACats,0))-100)</f>
        <v/>
      </c>
      <c r="AU99" s="196" t="str" cm="1">
        <f t="array" ref="AU99">IF($B99="","",INDEX(SEAOptionScores_Trans,$B99+MATCH(AU$7,Stages,0)-1,MATCH(AT$6,SEACats,0))-100)</f>
        <v/>
      </c>
      <c r="AV99" s="197" t="str">
        <f t="shared" si="90"/>
        <v/>
      </c>
      <c r="AW99" s="196" t="str" cm="1">
        <f t="array" ref="AW99">IF($B99="","",INDEX(SEAOptionScores_Trans,$B99+MATCH(AW$7,Stages,0)-1,MATCH(AW$6,SEACats,0))-100)</f>
        <v/>
      </c>
      <c r="AX99" s="196" t="str" cm="1">
        <f t="array" ref="AX99">IF($B99="","",INDEX(SEAOptionScores_Trans,$B99+MATCH(AX$7,Stages,0)-1,MATCH(AW$6,SEACats,0))-100)</f>
        <v/>
      </c>
      <c r="AY99" s="197" t="str">
        <f t="shared" si="91"/>
        <v/>
      </c>
      <c r="AZ99" s="196" t="str" cm="1">
        <f t="array" ref="AZ99">IF($B99="","",INDEX(SEAOptionScores_Trans,$B99+MATCH(AZ$7,Stages,0)-1,MATCH(AZ$6,SEACats,0))-100)</f>
        <v/>
      </c>
      <c r="BA99" s="196" t="str" cm="1">
        <f t="array" ref="BA99">IF($B99="","",INDEX(SEAOptionScores_Trans,$B99+MATCH(BA$7,Stages,0)-1,MATCH(AZ$6,SEACats,0))-100)</f>
        <v/>
      </c>
      <c r="BB99" s="197" t="str">
        <f t="shared" si="92"/>
        <v/>
      </c>
      <c r="BC99" s="243"/>
      <c r="BD99" s="250" t="str" cm="1">
        <f t="array" ref="BD99">INDEX(NegEffects_SEA,$A99,MATCH(BD$6,$D$6:$BB$6,0)+2)</f>
        <v/>
      </c>
      <c r="BE99" s="250" t="str" cm="1">
        <f t="array" ref="BE99">INDEX(NegEffects_SEA,$A99,MATCH(BE$6,$D$6:$BB$6,0)+2)</f>
        <v/>
      </c>
      <c r="BF99" s="250" t="str" cm="1">
        <f t="array" ref="BF99">INDEX(NegEffects_SEA,$A99,MATCH(BF$6,$D$6:$BB$6,0)+2)</f>
        <v/>
      </c>
      <c r="BG99" s="250" t="str" cm="1">
        <f t="array" ref="BG99">INDEX(NegEffects_SEA,$A99,MATCH(BG$6,$D$6:$BB$6,0)+2)</f>
        <v/>
      </c>
      <c r="BH99" s="250" t="str" cm="1">
        <f t="array" ref="BH99">INDEX(NegEffects_SEA,$A99,MATCH(BH$6,$D$6:$BB$6,0)+2)</f>
        <v/>
      </c>
      <c r="BI99" s="250" t="str" cm="1">
        <f t="array" ref="BI99">INDEX(NegEffects_SEA,$A99,MATCH(BI$6,$D$6:$BB$6,0)+2)</f>
        <v/>
      </c>
      <c r="BJ99" s="250" t="str" cm="1">
        <f t="array" ref="BJ99">INDEX(NegEffects_SEA,$A99,MATCH(BJ$6,$D$6:$BB$6,0)+2)</f>
        <v/>
      </c>
      <c r="BK99" s="250" t="str" cm="1">
        <f t="array" ref="BK99">INDEX(NegEffects_SEA,$A99,MATCH(BK$6,$D$6:$BB$6,0)+2)</f>
        <v/>
      </c>
      <c r="BL99" s="250" t="str" cm="1">
        <f t="array" ref="BL99">INDEX(NegEffects_SEA,$A99,MATCH(BL$6,$D$6:$BB$6,0)+2)</f>
        <v/>
      </c>
      <c r="BM99" s="250" t="str" cm="1">
        <f t="array" ref="BM99">INDEX(NegEffects_SEA,$A99,MATCH(BM$6,$D$6:$BB$6,0)+2)</f>
        <v/>
      </c>
      <c r="BN99" s="250" t="str" cm="1">
        <f t="array" ref="BN99">INDEX(NegEffects_SEA,$A99,MATCH(BN$6,$D$6:$BB$6,0)+2)</f>
        <v/>
      </c>
      <c r="BO99" s="250" t="str" cm="1">
        <f t="array" ref="BO99">INDEX(NegEffects_SEA,$A99,MATCH(BO$6,$D$6:$BB$6,0)+2)</f>
        <v/>
      </c>
      <c r="BP99" s="250" t="str" cm="1">
        <f t="array" ref="BP99">INDEX(NegEffects_SEA,$A99,MATCH(BP$6,$D$6:$BB$6,0)+2)</f>
        <v/>
      </c>
      <c r="BQ99" s="250" t="str" cm="1">
        <f t="array" ref="BQ99">INDEX(NegEffects_SEA,$A99,MATCH(BQ$6,$D$6:$BB$6,0)+2)</f>
        <v/>
      </c>
      <c r="BR99" s="250" t="str" cm="1">
        <f t="array" ref="BR99">INDEX(NegEffects_SEA,$A99,MATCH(BR$6,$D$6:$BB$6,0)+2)</f>
        <v/>
      </c>
      <c r="BS99" s="250" t="str" cm="1">
        <f t="array" ref="BS99">INDEX(NegEffects_SEA,$A99,MATCH(BS$6,$D$6:$BB$6,0)+2)</f>
        <v/>
      </c>
      <c r="BT99" s="250" t="str" cm="1">
        <f t="array" ref="BT99">INDEX(NegEffects_SEA,$A99,MATCH(BT$6,$D$6:$BB$6,0)+2)</f>
        <v/>
      </c>
      <c r="BU99" s="243"/>
      <c r="BV99" s="194" t="str">
        <f t="shared" si="110"/>
        <v/>
      </c>
      <c r="BW99" s="194" t="str">
        <f t="shared" si="110"/>
        <v/>
      </c>
      <c r="BX99" s="194" t="str">
        <f t="shared" si="110"/>
        <v/>
      </c>
      <c r="BY99" s="194" t="str">
        <f t="shared" si="110"/>
        <v/>
      </c>
      <c r="BZ99" s="243"/>
      <c r="CA99" s="196" t="str" cm="1">
        <f t="array" ref="CA99">IF($B99="","",INDEX(SEAOptionScores_Trans,$B99+MATCH(CA$7,Stages,0)-1,MATCH(CA$6,SEACats,0)))</f>
        <v/>
      </c>
      <c r="CB99" s="196" t="str" cm="1">
        <f t="array" ref="CB99">IF($B99="","",INDEX(SEAOptionScores_Trans,$B99+MATCH(CB$7,Stages,0)-1,MATCH(CA$6,SEACats,0)))</f>
        <v/>
      </c>
      <c r="CC99" s="197" t="str">
        <f t="shared" si="93"/>
        <v/>
      </c>
      <c r="CD99" s="196" t="str" cm="1">
        <f t="array" ref="CD99">IF($B99="","",INDEX(SEAOptionScores_Trans,$B99+MATCH(CD$7,Stages,0)-1,MATCH(CD$6,SEACats,0)))</f>
        <v/>
      </c>
      <c r="CE99" s="196" t="str" cm="1">
        <f t="array" ref="CE99">IF($B99="","",INDEX(SEAOptionScores_Trans,$B99+MATCH(CE$7,Stages,0)-1,MATCH(CD$6,SEACats,0)))</f>
        <v/>
      </c>
      <c r="CF99" s="197" t="str">
        <f t="shared" si="94"/>
        <v/>
      </c>
      <c r="CG99" s="196" t="str" cm="1">
        <f t="array" ref="CG99">IF($B99="","",INDEX(SEAOptionScores_Trans,$B99+MATCH(CG$7,Stages,0)-1,MATCH(CG$6,SEACats,0)))</f>
        <v/>
      </c>
      <c r="CH99" s="196" t="str" cm="1">
        <f t="array" ref="CH99">IF($B99="","",INDEX(SEAOptionScores_Trans,$B99+MATCH(CH$7,Stages,0)-1,MATCH(CG$6,SEACats,0)))</f>
        <v/>
      </c>
      <c r="CI99" s="197" t="str">
        <f t="shared" si="95"/>
        <v/>
      </c>
      <c r="CJ99" s="196" t="str" cm="1">
        <f t="array" ref="CJ99">IF($B99="","",INDEX(SEAOptionScores_Trans,$B99+MATCH(CJ$7,Stages,0)-1,MATCH(CJ$6,SEACats,0)))</f>
        <v/>
      </c>
      <c r="CK99" s="196" t="str" cm="1">
        <f t="array" ref="CK99">IF($B99="","",INDEX(SEAOptionScores_Trans,$B99+MATCH(CK$7,Stages,0)-1,MATCH(CJ$6,SEACats,0)))</f>
        <v/>
      </c>
      <c r="CL99" s="197" t="str">
        <f t="shared" si="96"/>
        <v/>
      </c>
      <c r="CM99" s="196" t="str" cm="1">
        <f t="array" ref="CM99">IF($B99="","",INDEX(SEAOptionScores_Trans,$B99+MATCH(CM$7,Stages,0)-1,MATCH(CM$6,SEACats,0)))</f>
        <v/>
      </c>
      <c r="CN99" s="196" t="str" cm="1">
        <f t="array" ref="CN99">IF($B99="","",INDEX(SEAOptionScores_Trans,$B99+MATCH(CN$7,Stages,0)-1,MATCH(CM$6,SEACats,0)))</f>
        <v/>
      </c>
      <c r="CO99" s="197" t="str">
        <f t="shared" si="97"/>
        <v/>
      </c>
      <c r="CP99" s="196" t="str" cm="1">
        <f t="array" ref="CP99">IF($B99="","",INDEX(SEAOptionScores_Trans,$B99+MATCH(CP$7,Stages,0)-1,MATCH(CP$6,SEACats,0)))</f>
        <v/>
      </c>
      <c r="CQ99" s="196" t="str" cm="1">
        <f t="array" ref="CQ99">IF($B99="","",INDEX(SEAOptionScores_Trans,$B99+MATCH(CQ$7,Stages,0)-1,MATCH(CP$6,SEACats,0)))</f>
        <v/>
      </c>
      <c r="CR99" s="197" t="str">
        <f t="shared" si="98"/>
        <v/>
      </c>
      <c r="CS99" s="196" t="str" cm="1">
        <f t="array" ref="CS99">IF($B99="","",INDEX(SEAOptionScores_Trans,$B99+MATCH(CS$7,Stages,0)-1,MATCH(CS$6,SEACats,0)))</f>
        <v/>
      </c>
      <c r="CT99" s="196" t="str" cm="1">
        <f t="array" ref="CT99">IF($B99="","",INDEX(SEAOptionScores_Trans,$B99+MATCH(CT$7,Stages,0)-1,MATCH(CS$6,SEACats,0)))</f>
        <v/>
      </c>
      <c r="CU99" s="197" t="str">
        <f t="shared" si="99"/>
        <v/>
      </c>
      <c r="CV99" s="196" t="str" cm="1">
        <f t="array" ref="CV99">IF($B99="","",INDEX(SEAOptionScores_Trans,$B99+MATCH(CV$7,Stages,0)-1,MATCH(CV$6,SEACats,0)))</f>
        <v/>
      </c>
      <c r="CW99" s="196" t="str" cm="1">
        <f t="array" ref="CW99">IF($B99="","",INDEX(SEAOptionScores_Trans,$B99+MATCH(CW$7,Stages,0)-1,MATCH(CV$6,SEACats,0)))</f>
        <v/>
      </c>
      <c r="CX99" s="197" t="str">
        <f t="shared" si="100"/>
        <v/>
      </c>
      <c r="CY99" s="196" t="str" cm="1">
        <f t="array" ref="CY99">IF($B99="","",INDEX(SEAOptionScores_Trans,$B99+MATCH(CY$7,Stages,0)-1,MATCH(CY$6,SEACats,0)))</f>
        <v/>
      </c>
      <c r="CZ99" s="196" t="str" cm="1">
        <f t="array" ref="CZ99">IF($B99="","",INDEX(SEAOptionScores_Trans,$B99+MATCH(CZ$7,Stages,0)-1,MATCH(CY$6,SEACats,0)))</f>
        <v/>
      </c>
      <c r="DA99" s="197" t="str">
        <f t="shared" si="101"/>
        <v/>
      </c>
      <c r="DB99" s="196" t="str" cm="1">
        <f t="array" ref="DB99">IF($B99="","",INDEX(SEAOptionScores_Trans,$B99+MATCH(DB$7,Stages,0)-1,MATCH(DB$6,SEACats,0)))</f>
        <v/>
      </c>
      <c r="DC99" s="196" t="str" cm="1">
        <f t="array" ref="DC99">IF($B99="","",INDEX(SEAOptionScores_Trans,$B99+MATCH(DC$7,Stages,0)-1,MATCH(DB$6,SEACats,0)))</f>
        <v/>
      </c>
      <c r="DD99" s="197" t="str">
        <f t="shared" si="102"/>
        <v/>
      </c>
      <c r="DE99" s="196" t="str" cm="1">
        <f t="array" ref="DE99">IF($B99="","",INDEX(SEAOptionScores_Trans,$B99+MATCH(DE$7,Stages,0)-1,MATCH(DE$6,SEACats,0)))</f>
        <v/>
      </c>
      <c r="DF99" s="196" t="str" cm="1">
        <f t="array" ref="DF99">IF($B99="","",INDEX(SEAOptionScores_Trans,$B99+MATCH(DF$7,Stages,0)-1,MATCH(DE$6,SEACats,0)))</f>
        <v/>
      </c>
      <c r="DG99" s="197" t="str">
        <f t="shared" si="103"/>
        <v/>
      </c>
      <c r="DH99" s="196" t="str" cm="1">
        <f t="array" ref="DH99">IF($B99="","",INDEX(SEAOptionScores_Trans,$B99+MATCH(DH$7,Stages,0)-1,MATCH(DH$6,SEACats,0)))</f>
        <v/>
      </c>
      <c r="DI99" s="196" t="str" cm="1">
        <f t="array" ref="DI99">IF($B99="","",INDEX(SEAOptionScores_Trans,$B99+MATCH(DI$7,Stages,0)-1,MATCH(DH$6,SEACats,0)))</f>
        <v/>
      </c>
      <c r="DJ99" s="197" t="str">
        <f t="shared" si="104"/>
        <v/>
      </c>
      <c r="DK99" s="196" t="str" cm="1">
        <f t="array" ref="DK99">IF($B99="","",INDEX(SEAOptionScores_Trans,$B99+MATCH(DK$7,Stages,0)-1,MATCH(DK$6,SEACats,0)))</f>
        <v/>
      </c>
      <c r="DL99" s="196" t="str" cm="1">
        <f t="array" ref="DL99">IF($B99="","",INDEX(SEAOptionScores_Trans,$B99+MATCH(DL$7,Stages,0)-1,MATCH(DK$6,SEACats,0)))</f>
        <v/>
      </c>
      <c r="DM99" s="197" t="str">
        <f t="shared" si="105"/>
        <v/>
      </c>
      <c r="DN99" s="196" t="str" cm="1">
        <f t="array" ref="DN99">IF($B99="","",INDEX(SEAOptionScores_Trans,$B99+MATCH(DN$7,Stages,0)-1,MATCH(DN$6,SEACats,0)))</f>
        <v/>
      </c>
      <c r="DO99" s="196" t="str" cm="1">
        <f t="array" ref="DO99">IF($B99="","",INDEX(SEAOptionScores_Trans,$B99+MATCH(DO$7,Stages,0)-1,MATCH(DN$6,SEACats,0)))</f>
        <v/>
      </c>
      <c r="DP99" s="197" t="str">
        <f t="shared" si="106"/>
        <v/>
      </c>
      <c r="DQ99" s="196" t="str" cm="1">
        <f t="array" ref="DQ99">IF($B99="","",INDEX(SEAOptionScores_Trans,$B99+MATCH(DQ$7,Stages,0)-1,MATCH(DQ$6,SEACats,0)))</f>
        <v/>
      </c>
      <c r="DR99" s="196" t="str" cm="1">
        <f t="array" ref="DR99">IF($B99="","",INDEX(SEAOptionScores_Trans,$B99+MATCH(DR$7,Stages,0)-1,MATCH(DQ$6,SEACats,0)))</f>
        <v/>
      </c>
      <c r="DS99" s="197" t="str">
        <f t="shared" si="107"/>
        <v/>
      </c>
      <c r="DT99" s="196" t="str" cm="1">
        <f t="array" ref="DT99">IF($B99="","",INDEX(SEAOptionScores_Trans,$B99+MATCH(DT$7,Stages,0)-1,MATCH(DT$6,SEACats,0)))</f>
        <v/>
      </c>
      <c r="DU99" s="196" t="str" cm="1">
        <f t="array" ref="DU99">IF($B99="","",INDEX(SEAOptionScores_Trans,$B99+MATCH(DU$7,Stages,0)-1,MATCH(DT$6,SEACats,0)))</f>
        <v/>
      </c>
      <c r="DV99" s="197" t="str">
        <f t="shared" si="108"/>
        <v/>
      </c>
      <c r="DW99" s="196" t="str" cm="1">
        <f t="array" ref="DW99">IF($B99="","",INDEX(SEAOptionScores_Trans,$B99+MATCH(DW$7,Stages,0)-1,MATCH(DW$6,SEACats,0)))</f>
        <v/>
      </c>
      <c r="DX99" s="196" t="str" cm="1">
        <f t="array" ref="DX99">IF($B99="","",INDEX(SEAOptionScores_Trans,$B99+MATCH(DX$7,Stages,0)-1,MATCH(DW$6,SEACats,0)))</f>
        <v/>
      </c>
      <c r="DY99" s="197" t="str">
        <f t="shared" si="109"/>
        <v/>
      </c>
      <c r="DZ99" s="243"/>
      <c r="EA99" s="250" t="str" cm="1">
        <f t="array" ref="EA99">INDEX(PosEffects_SEA,$A99,MATCH(EA$6,$D$6:$BB$6,0)+2)</f>
        <v/>
      </c>
      <c r="EB99" s="250" t="str" cm="1">
        <f t="array" ref="EB99">INDEX(PosEffects_SEA,$A99,MATCH(EB$6,$D$6:$BB$6,0)+2)</f>
        <v/>
      </c>
      <c r="EC99" s="250" t="str" cm="1">
        <f t="array" ref="EC99">INDEX(PosEffects_SEA,$A99,MATCH(EC$6,$D$6:$BB$6,0)+2)</f>
        <v/>
      </c>
      <c r="ED99" s="250" t="str" cm="1">
        <f t="array" ref="ED99">INDEX(PosEffects_SEA,$A99,MATCH(ED$6,$D$6:$BB$6,0)+2)</f>
        <v/>
      </c>
      <c r="EE99" s="250" t="str" cm="1">
        <f t="array" ref="EE99">INDEX(PosEffects_SEA,$A99,MATCH(EE$6,$D$6:$BB$6,0)+2)</f>
        <v/>
      </c>
      <c r="EF99" s="250" t="str" cm="1">
        <f t="array" ref="EF99">INDEX(PosEffects_SEA,$A99,MATCH(EF$6,$D$6:$BB$6,0)+2)</f>
        <v/>
      </c>
      <c r="EG99" s="250" t="str" cm="1">
        <f t="array" ref="EG99">INDEX(PosEffects_SEA,$A99,MATCH(EG$6,$D$6:$BB$6,0)+2)</f>
        <v/>
      </c>
      <c r="EH99" s="250" t="str" cm="1">
        <f t="array" ref="EH99">INDEX(PosEffects_SEA,$A99,MATCH(EH$6,$D$6:$BB$6,0)+2)</f>
        <v/>
      </c>
      <c r="EI99" s="250" t="str" cm="1">
        <f t="array" ref="EI99">INDEX(PosEffects_SEA,$A99,MATCH(EI$6,$D$6:$BB$6,0)+2)</f>
        <v/>
      </c>
      <c r="EJ99" s="250" t="str" cm="1">
        <f t="array" ref="EJ99">INDEX(PosEffects_SEA,$A99,MATCH(EJ$6,$D$6:$BB$6,0)+2)</f>
        <v/>
      </c>
      <c r="EK99" s="250" t="str" cm="1">
        <f t="array" ref="EK99">INDEX(PosEffects_SEA,$A99,MATCH(EK$6,$D$6:$BB$6,0)+2)</f>
        <v/>
      </c>
      <c r="EL99" s="250" t="str" cm="1">
        <f t="array" ref="EL99">INDEX(PosEffects_SEA,$A99,MATCH(EL$6,$D$6:$BB$6,0)+2)</f>
        <v/>
      </c>
      <c r="EM99" s="250" t="str" cm="1">
        <f t="array" ref="EM99">INDEX(PosEffects_SEA,$A99,MATCH(EM$6,$D$6:$BB$6,0)+2)</f>
        <v/>
      </c>
      <c r="EN99" s="250" t="str" cm="1">
        <f t="array" ref="EN99">INDEX(PosEffects_SEA,$A99,MATCH(EN$6,$D$6:$BB$6,0)+2)</f>
        <v/>
      </c>
      <c r="EO99" s="250" t="str" cm="1">
        <f t="array" ref="EO99">INDEX(PosEffects_SEA,$A99,MATCH(EO$6,$D$6:$BB$6,0)+2)</f>
        <v/>
      </c>
      <c r="EP99" s="250" t="str" cm="1">
        <f t="array" ref="EP99">INDEX(PosEffects_SEA,$A99,MATCH(EP$6,$D$6:$BB$6,0)+2)</f>
        <v/>
      </c>
      <c r="EQ99" s="250" t="str" cm="1">
        <f t="array" ref="EQ99">INDEX(PosEffects_SEA,$A99,MATCH(EQ$6,$D$6:$BB$6,0)+2)</f>
        <v/>
      </c>
      <c r="ER99" s="243"/>
      <c r="ES99" s="194" t="str">
        <f t="shared" si="111"/>
        <v/>
      </c>
      <c r="ET99" s="194" t="str">
        <f t="shared" si="111"/>
        <v/>
      </c>
      <c r="EU99" s="194" t="str">
        <f t="shared" si="111"/>
        <v/>
      </c>
      <c r="EV99" s="194" t="str">
        <f t="shared" si="111"/>
        <v/>
      </c>
    </row>
    <row r="100" spans="1:152" x14ac:dyDescent="0.25">
      <c r="A100" s="242">
        <v>93</v>
      </c>
      <c r="B100" s="271" t="str" cm="1">
        <f t="array" ref="B100">IF(A100&gt;NOptions_SEA,"",4*(A100-1)+1)</f>
        <v/>
      </c>
      <c r="C100" s="249" t="str" cm="1">
        <f t="array" ref="C100">IF($B100="","",INDEX(Options_SEA,$B100))</f>
        <v/>
      </c>
      <c r="D100" s="196" t="str" cm="1">
        <f t="array" ref="D100">IF($B100="","",INDEX(SEAOptionScores_Trans,$B100+MATCH(D$7,Stages,0)-1,MATCH(D$6,SEACats,0))-100)</f>
        <v/>
      </c>
      <c r="E100" s="196" t="str" cm="1">
        <f t="array" ref="E100">IF($B100="","",INDEX(SEAOptionScores_Trans,$B100+MATCH(E$7,Stages,0)-1,MATCH(D$6,SEACats,0))-100)</f>
        <v/>
      </c>
      <c r="F100" s="197" t="str">
        <f t="shared" si="76"/>
        <v/>
      </c>
      <c r="G100" s="196" t="str" cm="1">
        <f t="array" ref="G100">IF($B100="","",INDEX(SEAOptionScores_Trans,$B100+MATCH(G$7,Stages,0)-1,MATCH(G$6,SEACats,0))-100)</f>
        <v/>
      </c>
      <c r="H100" s="196" t="str" cm="1">
        <f t="array" ref="H100">IF($B100="","",INDEX(SEAOptionScores_Trans,$B100+MATCH(H$7,Stages,0)-1,MATCH(G$6,SEACats,0))-100)</f>
        <v/>
      </c>
      <c r="I100" s="197" t="str">
        <f t="shared" si="77"/>
        <v/>
      </c>
      <c r="J100" s="196" t="str" cm="1">
        <f t="array" ref="J100">IF($B100="","",INDEX(SEAOptionScores_Trans,$B100+MATCH(J$7,Stages,0)-1,MATCH(J$6,SEACats,0))-100)</f>
        <v/>
      </c>
      <c r="K100" s="196" t="str" cm="1">
        <f t="array" ref="K100">IF($B100="","",INDEX(SEAOptionScores_Trans,$B100+MATCH(K$7,Stages,0)-1,MATCH(J$6,SEACats,0))-100)</f>
        <v/>
      </c>
      <c r="L100" s="197" t="str">
        <f t="shared" si="78"/>
        <v/>
      </c>
      <c r="M100" s="196" t="str" cm="1">
        <f t="array" ref="M100">IF($B100="","",INDEX(SEAOptionScores_Trans,$B100+MATCH(M$7,Stages,0)-1,MATCH(M$6,SEACats,0))-100)</f>
        <v/>
      </c>
      <c r="N100" s="196" t="str" cm="1">
        <f t="array" ref="N100">IF($B100="","",INDEX(SEAOptionScores_Trans,$B100+MATCH(N$7,Stages,0)-1,MATCH(M$6,SEACats,0))-100)</f>
        <v/>
      </c>
      <c r="O100" s="197" t="str">
        <f t="shared" si="79"/>
        <v/>
      </c>
      <c r="P100" s="196" t="str" cm="1">
        <f t="array" ref="P100">IF($B100="","",INDEX(SEAOptionScores_Trans,$B100+MATCH(P$7,Stages,0)-1,MATCH(P$6,SEACats,0))-100)</f>
        <v/>
      </c>
      <c r="Q100" s="196" t="str" cm="1">
        <f t="array" ref="Q100">IF($B100="","",INDEX(SEAOptionScores_Trans,$B100+MATCH(Q$7,Stages,0)-1,MATCH(P$6,SEACats,0))-100)</f>
        <v/>
      </c>
      <c r="R100" s="197" t="str">
        <f t="shared" si="80"/>
        <v/>
      </c>
      <c r="S100" s="196" t="str" cm="1">
        <f t="array" ref="S100">IF($B100="","",INDEX(SEAOptionScores_Trans,$B100+MATCH(S$7,Stages,0)-1,MATCH(S$6,SEACats,0))-100)</f>
        <v/>
      </c>
      <c r="T100" s="196" t="str" cm="1">
        <f t="array" ref="T100">IF($B100="","",INDEX(SEAOptionScores_Trans,$B100+MATCH(T$7,Stages,0)-1,MATCH(S$6,SEACats,0))-100)</f>
        <v/>
      </c>
      <c r="U100" s="197" t="str">
        <f t="shared" si="81"/>
        <v/>
      </c>
      <c r="V100" s="196" t="str" cm="1">
        <f t="array" ref="V100">IF($B100="","",INDEX(SEAOptionScores_Trans,$B100+MATCH(V$7,Stages,0)-1,MATCH(V$6,SEACats,0))-100)</f>
        <v/>
      </c>
      <c r="W100" s="196" t="str" cm="1">
        <f t="array" ref="W100">IF($B100="","",INDEX(SEAOptionScores_Trans,$B100+MATCH(W$7,Stages,0)-1,MATCH(V$6,SEACats,0))-100)</f>
        <v/>
      </c>
      <c r="X100" s="197" t="str">
        <f t="shared" si="82"/>
        <v/>
      </c>
      <c r="Y100" s="196" t="str" cm="1">
        <f t="array" ref="Y100">IF($B100="","",INDEX(SEAOptionScores_Trans,$B100+MATCH(Y$7,Stages,0)-1,MATCH(Y$6,SEACats,0))-100)</f>
        <v/>
      </c>
      <c r="Z100" s="196" t="str" cm="1">
        <f t="array" ref="Z100">IF($B100="","",INDEX(SEAOptionScores_Trans,$B100+MATCH(Z$7,Stages,0)-1,MATCH(Y$6,SEACats,0))-100)</f>
        <v/>
      </c>
      <c r="AA100" s="197" t="str">
        <f t="shared" si="83"/>
        <v/>
      </c>
      <c r="AB100" s="196" t="str" cm="1">
        <f t="array" ref="AB100">IF($B100="","",INDEX(SEAOptionScores_Trans,$B100+MATCH(AB$7,Stages,0)-1,MATCH(AB$6,SEACats,0))-100)</f>
        <v/>
      </c>
      <c r="AC100" s="196" t="str" cm="1">
        <f t="array" ref="AC100">IF($B100="","",INDEX(SEAOptionScores_Trans,$B100+MATCH(AC$7,Stages,0)-1,MATCH(AB$6,SEACats,0))-100)</f>
        <v/>
      </c>
      <c r="AD100" s="197" t="str">
        <f t="shared" si="84"/>
        <v/>
      </c>
      <c r="AE100" s="196" t="str" cm="1">
        <f t="array" ref="AE100">IF($B100="","",INDEX(SEAOptionScores_Trans,$B100+MATCH(AE$7,Stages,0)-1,MATCH(AE$6,SEACats,0))-100)</f>
        <v/>
      </c>
      <c r="AF100" s="196" t="str" cm="1">
        <f t="array" ref="AF100">IF($B100="","",INDEX(SEAOptionScores_Trans,$B100+MATCH(AF$7,Stages,0)-1,MATCH(AE$6,SEACats,0))-100)</f>
        <v/>
      </c>
      <c r="AG100" s="197" t="str">
        <f t="shared" si="85"/>
        <v/>
      </c>
      <c r="AH100" s="196" t="str" cm="1">
        <f t="array" ref="AH100">IF($B100="","",INDEX(SEAOptionScores_Trans,$B100+MATCH(AH$7,Stages,0)-1,MATCH(AH$6,SEACats,0))-100)</f>
        <v/>
      </c>
      <c r="AI100" s="196" t="str" cm="1">
        <f t="array" ref="AI100">IF($B100="","",INDEX(SEAOptionScores_Trans,$B100+MATCH(AI$7,Stages,0)-1,MATCH(AH$6,SEACats,0))-100)</f>
        <v/>
      </c>
      <c r="AJ100" s="197" t="str">
        <f t="shared" si="86"/>
        <v/>
      </c>
      <c r="AK100" s="196" t="str" cm="1">
        <f t="array" ref="AK100">IF($B100="","",INDEX(SEAOptionScores_Trans,$B100+MATCH(AK$7,Stages,0)-1,MATCH(AK$6,SEACats,0))-100)</f>
        <v/>
      </c>
      <c r="AL100" s="196" t="str" cm="1">
        <f t="array" ref="AL100">IF($B100="","",INDEX(SEAOptionScores_Trans,$B100+MATCH(AL$7,Stages,0)-1,MATCH(AK$6,SEACats,0))-100)</f>
        <v/>
      </c>
      <c r="AM100" s="197" t="str">
        <f t="shared" si="87"/>
        <v/>
      </c>
      <c r="AN100" s="196" t="str" cm="1">
        <f t="array" ref="AN100">IF($B100="","",INDEX(SEAOptionScores_Trans,$B100+MATCH(AN$7,Stages,0)-1,MATCH(AN$6,SEACats,0))-100)</f>
        <v/>
      </c>
      <c r="AO100" s="196" t="str" cm="1">
        <f t="array" ref="AO100">IF($B100="","",INDEX(SEAOptionScores_Trans,$B100+MATCH(AO$7,Stages,0)-1,MATCH(AN$6,SEACats,0))-100)</f>
        <v/>
      </c>
      <c r="AP100" s="197" t="str">
        <f t="shared" si="88"/>
        <v/>
      </c>
      <c r="AQ100" s="196" t="str" cm="1">
        <f t="array" ref="AQ100">IF($B100="","",INDEX(SEAOptionScores_Trans,$B100+MATCH(AQ$7,Stages,0)-1,MATCH(AQ$6,SEACats,0))-100)</f>
        <v/>
      </c>
      <c r="AR100" s="196" t="str" cm="1">
        <f t="array" ref="AR100">IF($B100="","",INDEX(SEAOptionScores_Trans,$B100+MATCH(AR$7,Stages,0)-1,MATCH(AQ$6,SEACats,0))-100)</f>
        <v/>
      </c>
      <c r="AS100" s="197" t="str">
        <f t="shared" si="89"/>
        <v/>
      </c>
      <c r="AT100" s="196" t="str" cm="1">
        <f t="array" ref="AT100">IF($B100="","",INDEX(SEAOptionScores_Trans,$B100+MATCH(AT$7,Stages,0)-1,MATCH(AT$6,SEACats,0))-100)</f>
        <v/>
      </c>
      <c r="AU100" s="196" t="str" cm="1">
        <f t="array" ref="AU100">IF($B100="","",INDEX(SEAOptionScores_Trans,$B100+MATCH(AU$7,Stages,0)-1,MATCH(AT$6,SEACats,0))-100)</f>
        <v/>
      </c>
      <c r="AV100" s="197" t="str">
        <f t="shared" si="90"/>
        <v/>
      </c>
      <c r="AW100" s="196" t="str" cm="1">
        <f t="array" ref="AW100">IF($B100="","",INDEX(SEAOptionScores_Trans,$B100+MATCH(AW$7,Stages,0)-1,MATCH(AW$6,SEACats,0))-100)</f>
        <v/>
      </c>
      <c r="AX100" s="196" t="str" cm="1">
        <f t="array" ref="AX100">IF($B100="","",INDEX(SEAOptionScores_Trans,$B100+MATCH(AX$7,Stages,0)-1,MATCH(AW$6,SEACats,0))-100)</f>
        <v/>
      </c>
      <c r="AY100" s="197" t="str">
        <f t="shared" si="91"/>
        <v/>
      </c>
      <c r="AZ100" s="196" t="str" cm="1">
        <f t="array" ref="AZ100">IF($B100="","",INDEX(SEAOptionScores_Trans,$B100+MATCH(AZ$7,Stages,0)-1,MATCH(AZ$6,SEACats,0))-100)</f>
        <v/>
      </c>
      <c r="BA100" s="196" t="str" cm="1">
        <f t="array" ref="BA100">IF($B100="","",INDEX(SEAOptionScores_Trans,$B100+MATCH(BA$7,Stages,0)-1,MATCH(AZ$6,SEACats,0))-100)</f>
        <v/>
      </c>
      <c r="BB100" s="197" t="str">
        <f t="shared" si="92"/>
        <v/>
      </c>
      <c r="BC100" s="243"/>
      <c r="BD100" s="250" t="str" cm="1">
        <f t="array" ref="BD100">INDEX(NegEffects_SEA,$A100,MATCH(BD$6,$D$6:$BB$6,0)+2)</f>
        <v/>
      </c>
      <c r="BE100" s="250" t="str" cm="1">
        <f t="array" ref="BE100">INDEX(NegEffects_SEA,$A100,MATCH(BE$6,$D$6:$BB$6,0)+2)</f>
        <v/>
      </c>
      <c r="BF100" s="250" t="str" cm="1">
        <f t="array" ref="BF100">INDEX(NegEffects_SEA,$A100,MATCH(BF$6,$D$6:$BB$6,0)+2)</f>
        <v/>
      </c>
      <c r="BG100" s="250" t="str" cm="1">
        <f t="array" ref="BG100">INDEX(NegEffects_SEA,$A100,MATCH(BG$6,$D$6:$BB$6,0)+2)</f>
        <v/>
      </c>
      <c r="BH100" s="250" t="str" cm="1">
        <f t="array" ref="BH100">INDEX(NegEffects_SEA,$A100,MATCH(BH$6,$D$6:$BB$6,0)+2)</f>
        <v/>
      </c>
      <c r="BI100" s="250" t="str" cm="1">
        <f t="array" ref="BI100">INDEX(NegEffects_SEA,$A100,MATCH(BI$6,$D$6:$BB$6,0)+2)</f>
        <v/>
      </c>
      <c r="BJ100" s="250" t="str" cm="1">
        <f t="array" ref="BJ100">INDEX(NegEffects_SEA,$A100,MATCH(BJ$6,$D$6:$BB$6,0)+2)</f>
        <v/>
      </c>
      <c r="BK100" s="250" t="str" cm="1">
        <f t="array" ref="BK100">INDEX(NegEffects_SEA,$A100,MATCH(BK$6,$D$6:$BB$6,0)+2)</f>
        <v/>
      </c>
      <c r="BL100" s="250" t="str" cm="1">
        <f t="array" ref="BL100">INDEX(NegEffects_SEA,$A100,MATCH(BL$6,$D$6:$BB$6,0)+2)</f>
        <v/>
      </c>
      <c r="BM100" s="250" t="str" cm="1">
        <f t="array" ref="BM100">INDEX(NegEffects_SEA,$A100,MATCH(BM$6,$D$6:$BB$6,0)+2)</f>
        <v/>
      </c>
      <c r="BN100" s="250" t="str" cm="1">
        <f t="array" ref="BN100">INDEX(NegEffects_SEA,$A100,MATCH(BN$6,$D$6:$BB$6,0)+2)</f>
        <v/>
      </c>
      <c r="BO100" s="250" t="str" cm="1">
        <f t="array" ref="BO100">INDEX(NegEffects_SEA,$A100,MATCH(BO$6,$D$6:$BB$6,0)+2)</f>
        <v/>
      </c>
      <c r="BP100" s="250" t="str" cm="1">
        <f t="array" ref="BP100">INDEX(NegEffects_SEA,$A100,MATCH(BP$6,$D$6:$BB$6,0)+2)</f>
        <v/>
      </c>
      <c r="BQ100" s="250" t="str" cm="1">
        <f t="array" ref="BQ100">INDEX(NegEffects_SEA,$A100,MATCH(BQ$6,$D$6:$BB$6,0)+2)</f>
        <v/>
      </c>
      <c r="BR100" s="250" t="str" cm="1">
        <f t="array" ref="BR100">INDEX(NegEffects_SEA,$A100,MATCH(BR$6,$D$6:$BB$6,0)+2)</f>
        <v/>
      </c>
      <c r="BS100" s="250" t="str" cm="1">
        <f t="array" ref="BS100">INDEX(NegEffects_SEA,$A100,MATCH(BS$6,$D$6:$BB$6,0)+2)</f>
        <v/>
      </c>
      <c r="BT100" s="250" t="str" cm="1">
        <f t="array" ref="BT100">INDEX(NegEffects_SEA,$A100,MATCH(BT$6,$D$6:$BB$6,0)+2)</f>
        <v/>
      </c>
      <c r="BU100" s="243"/>
      <c r="BV100" s="194" t="str">
        <f t="shared" si="110"/>
        <v/>
      </c>
      <c r="BW100" s="194" t="str">
        <f t="shared" si="110"/>
        <v/>
      </c>
      <c r="BX100" s="194" t="str">
        <f t="shared" si="110"/>
        <v/>
      </c>
      <c r="BY100" s="194" t="str">
        <f t="shared" si="110"/>
        <v/>
      </c>
      <c r="BZ100" s="243"/>
      <c r="CA100" s="196" t="str" cm="1">
        <f t="array" ref="CA100">IF($B100="","",INDEX(SEAOptionScores_Trans,$B100+MATCH(CA$7,Stages,0)-1,MATCH(CA$6,SEACats,0)))</f>
        <v/>
      </c>
      <c r="CB100" s="196" t="str" cm="1">
        <f t="array" ref="CB100">IF($B100="","",INDEX(SEAOptionScores_Trans,$B100+MATCH(CB$7,Stages,0)-1,MATCH(CA$6,SEACats,0)))</f>
        <v/>
      </c>
      <c r="CC100" s="197" t="str">
        <f t="shared" si="93"/>
        <v/>
      </c>
      <c r="CD100" s="196" t="str" cm="1">
        <f t="array" ref="CD100">IF($B100="","",INDEX(SEAOptionScores_Trans,$B100+MATCH(CD$7,Stages,0)-1,MATCH(CD$6,SEACats,0)))</f>
        <v/>
      </c>
      <c r="CE100" s="196" t="str" cm="1">
        <f t="array" ref="CE100">IF($B100="","",INDEX(SEAOptionScores_Trans,$B100+MATCH(CE$7,Stages,0)-1,MATCH(CD$6,SEACats,0)))</f>
        <v/>
      </c>
      <c r="CF100" s="197" t="str">
        <f t="shared" si="94"/>
        <v/>
      </c>
      <c r="CG100" s="196" t="str" cm="1">
        <f t="array" ref="CG100">IF($B100="","",INDEX(SEAOptionScores_Trans,$B100+MATCH(CG$7,Stages,0)-1,MATCH(CG$6,SEACats,0)))</f>
        <v/>
      </c>
      <c r="CH100" s="196" t="str" cm="1">
        <f t="array" ref="CH100">IF($B100="","",INDEX(SEAOptionScores_Trans,$B100+MATCH(CH$7,Stages,0)-1,MATCH(CG$6,SEACats,0)))</f>
        <v/>
      </c>
      <c r="CI100" s="197" t="str">
        <f t="shared" si="95"/>
        <v/>
      </c>
      <c r="CJ100" s="196" t="str" cm="1">
        <f t="array" ref="CJ100">IF($B100="","",INDEX(SEAOptionScores_Trans,$B100+MATCH(CJ$7,Stages,0)-1,MATCH(CJ$6,SEACats,0)))</f>
        <v/>
      </c>
      <c r="CK100" s="196" t="str" cm="1">
        <f t="array" ref="CK100">IF($B100="","",INDEX(SEAOptionScores_Trans,$B100+MATCH(CK$7,Stages,0)-1,MATCH(CJ$6,SEACats,0)))</f>
        <v/>
      </c>
      <c r="CL100" s="197" t="str">
        <f t="shared" si="96"/>
        <v/>
      </c>
      <c r="CM100" s="196" t="str" cm="1">
        <f t="array" ref="CM100">IF($B100="","",INDEX(SEAOptionScores_Trans,$B100+MATCH(CM$7,Stages,0)-1,MATCH(CM$6,SEACats,0)))</f>
        <v/>
      </c>
      <c r="CN100" s="196" t="str" cm="1">
        <f t="array" ref="CN100">IF($B100="","",INDEX(SEAOptionScores_Trans,$B100+MATCH(CN$7,Stages,0)-1,MATCH(CM$6,SEACats,0)))</f>
        <v/>
      </c>
      <c r="CO100" s="197" t="str">
        <f t="shared" si="97"/>
        <v/>
      </c>
      <c r="CP100" s="196" t="str" cm="1">
        <f t="array" ref="CP100">IF($B100="","",INDEX(SEAOptionScores_Trans,$B100+MATCH(CP$7,Stages,0)-1,MATCH(CP$6,SEACats,0)))</f>
        <v/>
      </c>
      <c r="CQ100" s="196" t="str" cm="1">
        <f t="array" ref="CQ100">IF($B100="","",INDEX(SEAOptionScores_Trans,$B100+MATCH(CQ$7,Stages,0)-1,MATCH(CP$6,SEACats,0)))</f>
        <v/>
      </c>
      <c r="CR100" s="197" t="str">
        <f t="shared" si="98"/>
        <v/>
      </c>
      <c r="CS100" s="196" t="str" cm="1">
        <f t="array" ref="CS100">IF($B100="","",INDEX(SEAOptionScores_Trans,$B100+MATCH(CS$7,Stages,0)-1,MATCH(CS$6,SEACats,0)))</f>
        <v/>
      </c>
      <c r="CT100" s="196" t="str" cm="1">
        <f t="array" ref="CT100">IF($B100="","",INDEX(SEAOptionScores_Trans,$B100+MATCH(CT$7,Stages,0)-1,MATCH(CS$6,SEACats,0)))</f>
        <v/>
      </c>
      <c r="CU100" s="197" t="str">
        <f t="shared" si="99"/>
        <v/>
      </c>
      <c r="CV100" s="196" t="str" cm="1">
        <f t="array" ref="CV100">IF($B100="","",INDEX(SEAOptionScores_Trans,$B100+MATCH(CV$7,Stages,0)-1,MATCH(CV$6,SEACats,0)))</f>
        <v/>
      </c>
      <c r="CW100" s="196" t="str" cm="1">
        <f t="array" ref="CW100">IF($B100="","",INDEX(SEAOptionScores_Trans,$B100+MATCH(CW$7,Stages,0)-1,MATCH(CV$6,SEACats,0)))</f>
        <v/>
      </c>
      <c r="CX100" s="197" t="str">
        <f t="shared" si="100"/>
        <v/>
      </c>
      <c r="CY100" s="196" t="str" cm="1">
        <f t="array" ref="CY100">IF($B100="","",INDEX(SEAOptionScores_Trans,$B100+MATCH(CY$7,Stages,0)-1,MATCH(CY$6,SEACats,0)))</f>
        <v/>
      </c>
      <c r="CZ100" s="196" t="str" cm="1">
        <f t="array" ref="CZ100">IF($B100="","",INDEX(SEAOptionScores_Trans,$B100+MATCH(CZ$7,Stages,0)-1,MATCH(CY$6,SEACats,0)))</f>
        <v/>
      </c>
      <c r="DA100" s="197" t="str">
        <f t="shared" si="101"/>
        <v/>
      </c>
      <c r="DB100" s="196" t="str" cm="1">
        <f t="array" ref="DB100">IF($B100="","",INDEX(SEAOptionScores_Trans,$B100+MATCH(DB$7,Stages,0)-1,MATCH(DB$6,SEACats,0)))</f>
        <v/>
      </c>
      <c r="DC100" s="196" t="str" cm="1">
        <f t="array" ref="DC100">IF($B100="","",INDEX(SEAOptionScores_Trans,$B100+MATCH(DC$7,Stages,0)-1,MATCH(DB$6,SEACats,0)))</f>
        <v/>
      </c>
      <c r="DD100" s="197" t="str">
        <f t="shared" si="102"/>
        <v/>
      </c>
      <c r="DE100" s="196" t="str" cm="1">
        <f t="array" ref="DE100">IF($B100="","",INDEX(SEAOptionScores_Trans,$B100+MATCH(DE$7,Stages,0)-1,MATCH(DE$6,SEACats,0)))</f>
        <v/>
      </c>
      <c r="DF100" s="196" t="str" cm="1">
        <f t="array" ref="DF100">IF($B100="","",INDEX(SEAOptionScores_Trans,$B100+MATCH(DF$7,Stages,0)-1,MATCH(DE$6,SEACats,0)))</f>
        <v/>
      </c>
      <c r="DG100" s="197" t="str">
        <f t="shared" si="103"/>
        <v/>
      </c>
      <c r="DH100" s="196" t="str" cm="1">
        <f t="array" ref="DH100">IF($B100="","",INDEX(SEAOptionScores_Trans,$B100+MATCH(DH$7,Stages,0)-1,MATCH(DH$6,SEACats,0)))</f>
        <v/>
      </c>
      <c r="DI100" s="196" t="str" cm="1">
        <f t="array" ref="DI100">IF($B100="","",INDEX(SEAOptionScores_Trans,$B100+MATCH(DI$7,Stages,0)-1,MATCH(DH$6,SEACats,0)))</f>
        <v/>
      </c>
      <c r="DJ100" s="197" t="str">
        <f t="shared" si="104"/>
        <v/>
      </c>
      <c r="DK100" s="196" t="str" cm="1">
        <f t="array" ref="DK100">IF($B100="","",INDEX(SEAOptionScores_Trans,$B100+MATCH(DK$7,Stages,0)-1,MATCH(DK$6,SEACats,0)))</f>
        <v/>
      </c>
      <c r="DL100" s="196" t="str" cm="1">
        <f t="array" ref="DL100">IF($B100="","",INDEX(SEAOptionScores_Trans,$B100+MATCH(DL$7,Stages,0)-1,MATCH(DK$6,SEACats,0)))</f>
        <v/>
      </c>
      <c r="DM100" s="197" t="str">
        <f t="shared" si="105"/>
        <v/>
      </c>
      <c r="DN100" s="196" t="str" cm="1">
        <f t="array" ref="DN100">IF($B100="","",INDEX(SEAOptionScores_Trans,$B100+MATCH(DN$7,Stages,0)-1,MATCH(DN$6,SEACats,0)))</f>
        <v/>
      </c>
      <c r="DO100" s="196" t="str" cm="1">
        <f t="array" ref="DO100">IF($B100="","",INDEX(SEAOptionScores_Trans,$B100+MATCH(DO$7,Stages,0)-1,MATCH(DN$6,SEACats,0)))</f>
        <v/>
      </c>
      <c r="DP100" s="197" t="str">
        <f t="shared" si="106"/>
        <v/>
      </c>
      <c r="DQ100" s="196" t="str" cm="1">
        <f t="array" ref="DQ100">IF($B100="","",INDEX(SEAOptionScores_Trans,$B100+MATCH(DQ$7,Stages,0)-1,MATCH(DQ$6,SEACats,0)))</f>
        <v/>
      </c>
      <c r="DR100" s="196" t="str" cm="1">
        <f t="array" ref="DR100">IF($B100="","",INDEX(SEAOptionScores_Trans,$B100+MATCH(DR$7,Stages,0)-1,MATCH(DQ$6,SEACats,0)))</f>
        <v/>
      </c>
      <c r="DS100" s="197" t="str">
        <f t="shared" si="107"/>
        <v/>
      </c>
      <c r="DT100" s="196" t="str" cm="1">
        <f t="array" ref="DT100">IF($B100="","",INDEX(SEAOptionScores_Trans,$B100+MATCH(DT$7,Stages,0)-1,MATCH(DT$6,SEACats,0)))</f>
        <v/>
      </c>
      <c r="DU100" s="196" t="str" cm="1">
        <f t="array" ref="DU100">IF($B100="","",INDEX(SEAOptionScores_Trans,$B100+MATCH(DU$7,Stages,0)-1,MATCH(DT$6,SEACats,0)))</f>
        <v/>
      </c>
      <c r="DV100" s="197" t="str">
        <f t="shared" si="108"/>
        <v/>
      </c>
      <c r="DW100" s="196" t="str" cm="1">
        <f t="array" ref="DW100">IF($B100="","",INDEX(SEAOptionScores_Trans,$B100+MATCH(DW$7,Stages,0)-1,MATCH(DW$6,SEACats,0)))</f>
        <v/>
      </c>
      <c r="DX100" s="196" t="str" cm="1">
        <f t="array" ref="DX100">IF($B100="","",INDEX(SEAOptionScores_Trans,$B100+MATCH(DX$7,Stages,0)-1,MATCH(DW$6,SEACats,0)))</f>
        <v/>
      </c>
      <c r="DY100" s="197" t="str">
        <f t="shared" si="109"/>
        <v/>
      </c>
      <c r="DZ100" s="243"/>
      <c r="EA100" s="250" t="str" cm="1">
        <f t="array" ref="EA100">INDEX(PosEffects_SEA,$A100,MATCH(EA$6,$D$6:$BB$6,0)+2)</f>
        <v/>
      </c>
      <c r="EB100" s="250" t="str" cm="1">
        <f t="array" ref="EB100">INDEX(PosEffects_SEA,$A100,MATCH(EB$6,$D$6:$BB$6,0)+2)</f>
        <v/>
      </c>
      <c r="EC100" s="250" t="str" cm="1">
        <f t="array" ref="EC100">INDEX(PosEffects_SEA,$A100,MATCH(EC$6,$D$6:$BB$6,0)+2)</f>
        <v/>
      </c>
      <c r="ED100" s="250" t="str" cm="1">
        <f t="array" ref="ED100">INDEX(PosEffects_SEA,$A100,MATCH(ED$6,$D$6:$BB$6,0)+2)</f>
        <v/>
      </c>
      <c r="EE100" s="250" t="str" cm="1">
        <f t="array" ref="EE100">INDEX(PosEffects_SEA,$A100,MATCH(EE$6,$D$6:$BB$6,0)+2)</f>
        <v/>
      </c>
      <c r="EF100" s="250" t="str" cm="1">
        <f t="array" ref="EF100">INDEX(PosEffects_SEA,$A100,MATCH(EF$6,$D$6:$BB$6,0)+2)</f>
        <v/>
      </c>
      <c r="EG100" s="250" t="str" cm="1">
        <f t="array" ref="EG100">INDEX(PosEffects_SEA,$A100,MATCH(EG$6,$D$6:$BB$6,0)+2)</f>
        <v/>
      </c>
      <c r="EH100" s="250" t="str" cm="1">
        <f t="array" ref="EH100">INDEX(PosEffects_SEA,$A100,MATCH(EH$6,$D$6:$BB$6,0)+2)</f>
        <v/>
      </c>
      <c r="EI100" s="250" t="str" cm="1">
        <f t="array" ref="EI100">INDEX(PosEffects_SEA,$A100,MATCH(EI$6,$D$6:$BB$6,0)+2)</f>
        <v/>
      </c>
      <c r="EJ100" s="250" t="str" cm="1">
        <f t="array" ref="EJ100">INDEX(PosEffects_SEA,$A100,MATCH(EJ$6,$D$6:$BB$6,0)+2)</f>
        <v/>
      </c>
      <c r="EK100" s="250" t="str" cm="1">
        <f t="array" ref="EK100">INDEX(PosEffects_SEA,$A100,MATCH(EK$6,$D$6:$BB$6,0)+2)</f>
        <v/>
      </c>
      <c r="EL100" s="250" t="str" cm="1">
        <f t="array" ref="EL100">INDEX(PosEffects_SEA,$A100,MATCH(EL$6,$D$6:$BB$6,0)+2)</f>
        <v/>
      </c>
      <c r="EM100" s="250" t="str" cm="1">
        <f t="array" ref="EM100">INDEX(PosEffects_SEA,$A100,MATCH(EM$6,$D$6:$BB$6,0)+2)</f>
        <v/>
      </c>
      <c r="EN100" s="250" t="str" cm="1">
        <f t="array" ref="EN100">INDEX(PosEffects_SEA,$A100,MATCH(EN$6,$D$6:$BB$6,0)+2)</f>
        <v/>
      </c>
      <c r="EO100" s="250" t="str" cm="1">
        <f t="array" ref="EO100">INDEX(PosEffects_SEA,$A100,MATCH(EO$6,$D$6:$BB$6,0)+2)</f>
        <v/>
      </c>
      <c r="EP100" s="250" t="str" cm="1">
        <f t="array" ref="EP100">INDEX(PosEffects_SEA,$A100,MATCH(EP$6,$D$6:$BB$6,0)+2)</f>
        <v/>
      </c>
      <c r="EQ100" s="250" t="str" cm="1">
        <f t="array" ref="EQ100">INDEX(PosEffects_SEA,$A100,MATCH(EQ$6,$D$6:$BB$6,0)+2)</f>
        <v/>
      </c>
      <c r="ER100" s="243"/>
      <c r="ES100" s="194" t="str">
        <f t="shared" si="111"/>
        <v/>
      </c>
      <c r="ET100" s="194" t="str">
        <f t="shared" si="111"/>
        <v/>
      </c>
      <c r="EU100" s="194" t="str">
        <f t="shared" si="111"/>
        <v/>
      </c>
      <c r="EV100" s="194" t="str">
        <f t="shared" si="111"/>
        <v/>
      </c>
    </row>
    <row r="101" spans="1:152" x14ac:dyDescent="0.25">
      <c r="A101" s="242">
        <v>94</v>
      </c>
      <c r="B101" s="271" t="str" cm="1">
        <f t="array" ref="B101">IF(A101&gt;NOptions_SEA,"",4*(A101-1)+1)</f>
        <v/>
      </c>
      <c r="C101" s="249" t="str" cm="1">
        <f t="array" ref="C101">IF($B101="","",INDEX(Options_SEA,$B101))</f>
        <v/>
      </c>
      <c r="D101" s="196" t="str" cm="1">
        <f t="array" ref="D101">IF($B101="","",INDEX(SEAOptionScores_Trans,$B101+MATCH(D$7,Stages,0)-1,MATCH(D$6,SEACats,0))-100)</f>
        <v/>
      </c>
      <c r="E101" s="196" t="str" cm="1">
        <f t="array" ref="E101">IF($B101="","",INDEX(SEAOptionScores_Trans,$B101+MATCH(E$7,Stages,0)-1,MATCH(D$6,SEACats,0))-100)</f>
        <v/>
      </c>
      <c r="F101" s="197" t="str">
        <f t="shared" si="76"/>
        <v/>
      </c>
      <c r="G101" s="196" t="str" cm="1">
        <f t="array" ref="G101">IF($B101="","",INDEX(SEAOptionScores_Trans,$B101+MATCH(G$7,Stages,0)-1,MATCH(G$6,SEACats,0))-100)</f>
        <v/>
      </c>
      <c r="H101" s="196" t="str" cm="1">
        <f t="array" ref="H101">IF($B101="","",INDEX(SEAOptionScores_Trans,$B101+MATCH(H$7,Stages,0)-1,MATCH(G$6,SEACats,0))-100)</f>
        <v/>
      </c>
      <c r="I101" s="197" t="str">
        <f t="shared" si="77"/>
        <v/>
      </c>
      <c r="J101" s="196" t="str" cm="1">
        <f t="array" ref="J101">IF($B101="","",INDEX(SEAOptionScores_Trans,$B101+MATCH(J$7,Stages,0)-1,MATCH(J$6,SEACats,0))-100)</f>
        <v/>
      </c>
      <c r="K101" s="196" t="str" cm="1">
        <f t="array" ref="K101">IF($B101="","",INDEX(SEAOptionScores_Trans,$B101+MATCH(K$7,Stages,0)-1,MATCH(J$6,SEACats,0))-100)</f>
        <v/>
      </c>
      <c r="L101" s="197" t="str">
        <f t="shared" si="78"/>
        <v/>
      </c>
      <c r="M101" s="196" t="str" cm="1">
        <f t="array" ref="M101">IF($B101="","",INDEX(SEAOptionScores_Trans,$B101+MATCH(M$7,Stages,0)-1,MATCH(M$6,SEACats,0))-100)</f>
        <v/>
      </c>
      <c r="N101" s="196" t="str" cm="1">
        <f t="array" ref="N101">IF($B101="","",INDEX(SEAOptionScores_Trans,$B101+MATCH(N$7,Stages,0)-1,MATCH(M$6,SEACats,0))-100)</f>
        <v/>
      </c>
      <c r="O101" s="197" t="str">
        <f t="shared" si="79"/>
        <v/>
      </c>
      <c r="P101" s="196" t="str" cm="1">
        <f t="array" ref="P101">IF($B101="","",INDEX(SEAOptionScores_Trans,$B101+MATCH(P$7,Stages,0)-1,MATCH(P$6,SEACats,0))-100)</f>
        <v/>
      </c>
      <c r="Q101" s="196" t="str" cm="1">
        <f t="array" ref="Q101">IF($B101="","",INDEX(SEAOptionScores_Trans,$B101+MATCH(Q$7,Stages,0)-1,MATCH(P$6,SEACats,0))-100)</f>
        <v/>
      </c>
      <c r="R101" s="197" t="str">
        <f t="shared" si="80"/>
        <v/>
      </c>
      <c r="S101" s="196" t="str" cm="1">
        <f t="array" ref="S101">IF($B101="","",INDEX(SEAOptionScores_Trans,$B101+MATCH(S$7,Stages,0)-1,MATCH(S$6,SEACats,0))-100)</f>
        <v/>
      </c>
      <c r="T101" s="196" t="str" cm="1">
        <f t="array" ref="T101">IF($B101="","",INDEX(SEAOptionScores_Trans,$B101+MATCH(T$7,Stages,0)-1,MATCH(S$6,SEACats,0))-100)</f>
        <v/>
      </c>
      <c r="U101" s="197" t="str">
        <f t="shared" si="81"/>
        <v/>
      </c>
      <c r="V101" s="196" t="str" cm="1">
        <f t="array" ref="V101">IF($B101="","",INDEX(SEAOptionScores_Trans,$B101+MATCH(V$7,Stages,0)-1,MATCH(V$6,SEACats,0))-100)</f>
        <v/>
      </c>
      <c r="W101" s="196" t="str" cm="1">
        <f t="array" ref="W101">IF($B101="","",INDEX(SEAOptionScores_Trans,$B101+MATCH(W$7,Stages,0)-1,MATCH(V$6,SEACats,0))-100)</f>
        <v/>
      </c>
      <c r="X101" s="197" t="str">
        <f t="shared" si="82"/>
        <v/>
      </c>
      <c r="Y101" s="196" t="str" cm="1">
        <f t="array" ref="Y101">IF($B101="","",INDEX(SEAOptionScores_Trans,$B101+MATCH(Y$7,Stages,0)-1,MATCH(Y$6,SEACats,0))-100)</f>
        <v/>
      </c>
      <c r="Z101" s="196" t="str" cm="1">
        <f t="array" ref="Z101">IF($B101="","",INDEX(SEAOptionScores_Trans,$B101+MATCH(Z$7,Stages,0)-1,MATCH(Y$6,SEACats,0))-100)</f>
        <v/>
      </c>
      <c r="AA101" s="197" t="str">
        <f t="shared" si="83"/>
        <v/>
      </c>
      <c r="AB101" s="196" t="str" cm="1">
        <f t="array" ref="AB101">IF($B101="","",INDEX(SEAOptionScores_Trans,$B101+MATCH(AB$7,Stages,0)-1,MATCH(AB$6,SEACats,0))-100)</f>
        <v/>
      </c>
      <c r="AC101" s="196" t="str" cm="1">
        <f t="array" ref="AC101">IF($B101="","",INDEX(SEAOptionScores_Trans,$B101+MATCH(AC$7,Stages,0)-1,MATCH(AB$6,SEACats,0))-100)</f>
        <v/>
      </c>
      <c r="AD101" s="197" t="str">
        <f t="shared" si="84"/>
        <v/>
      </c>
      <c r="AE101" s="196" t="str" cm="1">
        <f t="array" ref="AE101">IF($B101="","",INDEX(SEAOptionScores_Trans,$B101+MATCH(AE$7,Stages,0)-1,MATCH(AE$6,SEACats,0))-100)</f>
        <v/>
      </c>
      <c r="AF101" s="196" t="str" cm="1">
        <f t="array" ref="AF101">IF($B101="","",INDEX(SEAOptionScores_Trans,$B101+MATCH(AF$7,Stages,0)-1,MATCH(AE$6,SEACats,0))-100)</f>
        <v/>
      </c>
      <c r="AG101" s="197" t="str">
        <f t="shared" si="85"/>
        <v/>
      </c>
      <c r="AH101" s="196" t="str" cm="1">
        <f t="array" ref="AH101">IF($B101="","",INDEX(SEAOptionScores_Trans,$B101+MATCH(AH$7,Stages,0)-1,MATCH(AH$6,SEACats,0))-100)</f>
        <v/>
      </c>
      <c r="AI101" s="196" t="str" cm="1">
        <f t="array" ref="AI101">IF($B101="","",INDEX(SEAOptionScores_Trans,$B101+MATCH(AI$7,Stages,0)-1,MATCH(AH$6,SEACats,0))-100)</f>
        <v/>
      </c>
      <c r="AJ101" s="197" t="str">
        <f t="shared" si="86"/>
        <v/>
      </c>
      <c r="AK101" s="196" t="str" cm="1">
        <f t="array" ref="AK101">IF($B101="","",INDEX(SEAOptionScores_Trans,$B101+MATCH(AK$7,Stages,0)-1,MATCH(AK$6,SEACats,0))-100)</f>
        <v/>
      </c>
      <c r="AL101" s="196" t="str" cm="1">
        <f t="array" ref="AL101">IF($B101="","",INDEX(SEAOptionScores_Trans,$B101+MATCH(AL$7,Stages,0)-1,MATCH(AK$6,SEACats,0))-100)</f>
        <v/>
      </c>
      <c r="AM101" s="197" t="str">
        <f t="shared" si="87"/>
        <v/>
      </c>
      <c r="AN101" s="196" t="str" cm="1">
        <f t="array" ref="AN101">IF($B101="","",INDEX(SEAOptionScores_Trans,$B101+MATCH(AN$7,Stages,0)-1,MATCH(AN$6,SEACats,0))-100)</f>
        <v/>
      </c>
      <c r="AO101" s="196" t="str" cm="1">
        <f t="array" ref="AO101">IF($B101="","",INDEX(SEAOptionScores_Trans,$B101+MATCH(AO$7,Stages,0)-1,MATCH(AN$6,SEACats,0))-100)</f>
        <v/>
      </c>
      <c r="AP101" s="197" t="str">
        <f t="shared" si="88"/>
        <v/>
      </c>
      <c r="AQ101" s="196" t="str" cm="1">
        <f t="array" ref="AQ101">IF($B101="","",INDEX(SEAOptionScores_Trans,$B101+MATCH(AQ$7,Stages,0)-1,MATCH(AQ$6,SEACats,0))-100)</f>
        <v/>
      </c>
      <c r="AR101" s="196" t="str" cm="1">
        <f t="array" ref="AR101">IF($B101="","",INDEX(SEAOptionScores_Trans,$B101+MATCH(AR$7,Stages,0)-1,MATCH(AQ$6,SEACats,0))-100)</f>
        <v/>
      </c>
      <c r="AS101" s="197" t="str">
        <f t="shared" si="89"/>
        <v/>
      </c>
      <c r="AT101" s="196" t="str" cm="1">
        <f t="array" ref="AT101">IF($B101="","",INDEX(SEAOptionScores_Trans,$B101+MATCH(AT$7,Stages,0)-1,MATCH(AT$6,SEACats,0))-100)</f>
        <v/>
      </c>
      <c r="AU101" s="196" t="str" cm="1">
        <f t="array" ref="AU101">IF($B101="","",INDEX(SEAOptionScores_Trans,$B101+MATCH(AU$7,Stages,0)-1,MATCH(AT$6,SEACats,0))-100)</f>
        <v/>
      </c>
      <c r="AV101" s="197" t="str">
        <f t="shared" si="90"/>
        <v/>
      </c>
      <c r="AW101" s="196" t="str" cm="1">
        <f t="array" ref="AW101">IF($B101="","",INDEX(SEAOptionScores_Trans,$B101+MATCH(AW$7,Stages,0)-1,MATCH(AW$6,SEACats,0))-100)</f>
        <v/>
      </c>
      <c r="AX101" s="196" t="str" cm="1">
        <f t="array" ref="AX101">IF($B101="","",INDEX(SEAOptionScores_Trans,$B101+MATCH(AX$7,Stages,0)-1,MATCH(AW$6,SEACats,0))-100)</f>
        <v/>
      </c>
      <c r="AY101" s="197" t="str">
        <f t="shared" si="91"/>
        <v/>
      </c>
      <c r="AZ101" s="196" t="str" cm="1">
        <f t="array" ref="AZ101">IF($B101="","",INDEX(SEAOptionScores_Trans,$B101+MATCH(AZ$7,Stages,0)-1,MATCH(AZ$6,SEACats,0))-100)</f>
        <v/>
      </c>
      <c r="BA101" s="196" t="str" cm="1">
        <f t="array" ref="BA101">IF($B101="","",INDEX(SEAOptionScores_Trans,$B101+MATCH(BA$7,Stages,0)-1,MATCH(AZ$6,SEACats,0))-100)</f>
        <v/>
      </c>
      <c r="BB101" s="197" t="str">
        <f t="shared" si="92"/>
        <v/>
      </c>
      <c r="BC101" s="243"/>
      <c r="BD101" s="250" t="str" cm="1">
        <f t="array" ref="BD101">INDEX(NegEffects_SEA,$A101,MATCH(BD$6,$D$6:$BB$6,0)+2)</f>
        <v/>
      </c>
      <c r="BE101" s="250" t="str" cm="1">
        <f t="array" ref="BE101">INDEX(NegEffects_SEA,$A101,MATCH(BE$6,$D$6:$BB$6,0)+2)</f>
        <v/>
      </c>
      <c r="BF101" s="250" t="str" cm="1">
        <f t="array" ref="BF101">INDEX(NegEffects_SEA,$A101,MATCH(BF$6,$D$6:$BB$6,0)+2)</f>
        <v/>
      </c>
      <c r="BG101" s="250" t="str" cm="1">
        <f t="array" ref="BG101">INDEX(NegEffects_SEA,$A101,MATCH(BG$6,$D$6:$BB$6,0)+2)</f>
        <v/>
      </c>
      <c r="BH101" s="250" t="str" cm="1">
        <f t="array" ref="BH101">INDEX(NegEffects_SEA,$A101,MATCH(BH$6,$D$6:$BB$6,0)+2)</f>
        <v/>
      </c>
      <c r="BI101" s="250" t="str" cm="1">
        <f t="array" ref="BI101">INDEX(NegEffects_SEA,$A101,MATCH(BI$6,$D$6:$BB$6,0)+2)</f>
        <v/>
      </c>
      <c r="BJ101" s="250" t="str" cm="1">
        <f t="array" ref="BJ101">INDEX(NegEffects_SEA,$A101,MATCH(BJ$6,$D$6:$BB$6,0)+2)</f>
        <v/>
      </c>
      <c r="BK101" s="250" t="str" cm="1">
        <f t="array" ref="BK101">INDEX(NegEffects_SEA,$A101,MATCH(BK$6,$D$6:$BB$6,0)+2)</f>
        <v/>
      </c>
      <c r="BL101" s="250" t="str" cm="1">
        <f t="array" ref="BL101">INDEX(NegEffects_SEA,$A101,MATCH(BL$6,$D$6:$BB$6,0)+2)</f>
        <v/>
      </c>
      <c r="BM101" s="250" t="str" cm="1">
        <f t="array" ref="BM101">INDEX(NegEffects_SEA,$A101,MATCH(BM$6,$D$6:$BB$6,0)+2)</f>
        <v/>
      </c>
      <c r="BN101" s="250" t="str" cm="1">
        <f t="array" ref="BN101">INDEX(NegEffects_SEA,$A101,MATCH(BN$6,$D$6:$BB$6,0)+2)</f>
        <v/>
      </c>
      <c r="BO101" s="250" t="str" cm="1">
        <f t="array" ref="BO101">INDEX(NegEffects_SEA,$A101,MATCH(BO$6,$D$6:$BB$6,0)+2)</f>
        <v/>
      </c>
      <c r="BP101" s="250" t="str" cm="1">
        <f t="array" ref="BP101">INDEX(NegEffects_SEA,$A101,MATCH(BP$6,$D$6:$BB$6,0)+2)</f>
        <v/>
      </c>
      <c r="BQ101" s="250" t="str" cm="1">
        <f t="array" ref="BQ101">INDEX(NegEffects_SEA,$A101,MATCH(BQ$6,$D$6:$BB$6,0)+2)</f>
        <v/>
      </c>
      <c r="BR101" s="250" t="str" cm="1">
        <f t="array" ref="BR101">INDEX(NegEffects_SEA,$A101,MATCH(BR$6,$D$6:$BB$6,0)+2)</f>
        <v/>
      </c>
      <c r="BS101" s="250" t="str" cm="1">
        <f t="array" ref="BS101">INDEX(NegEffects_SEA,$A101,MATCH(BS$6,$D$6:$BB$6,0)+2)</f>
        <v/>
      </c>
      <c r="BT101" s="250" t="str" cm="1">
        <f t="array" ref="BT101">INDEX(NegEffects_SEA,$A101,MATCH(BT$6,$D$6:$BB$6,0)+2)</f>
        <v/>
      </c>
      <c r="BU101" s="243"/>
      <c r="BV101" s="194" t="str">
        <f t="shared" si="110"/>
        <v/>
      </c>
      <c r="BW101" s="194" t="str">
        <f t="shared" si="110"/>
        <v/>
      </c>
      <c r="BX101" s="194" t="str">
        <f t="shared" si="110"/>
        <v/>
      </c>
      <c r="BY101" s="194" t="str">
        <f t="shared" si="110"/>
        <v/>
      </c>
      <c r="BZ101" s="243"/>
      <c r="CA101" s="196" t="str" cm="1">
        <f t="array" ref="CA101">IF($B101="","",INDEX(SEAOptionScores_Trans,$B101+MATCH(CA$7,Stages,0)-1,MATCH(CA$6,SEACats,0)))</f>
        <v/>
      </c>
      <c r="CB101" s="196" t="str" cm="1">
        <f t="array" ref="CB101">IF($B101="","",INDEX(SEAOptionScores_Trans,$B101+MATCH(CB$7,Stages,0)-1,MATCH(CA$6,SEACats,0)))</f>
        <v/>
      </c>
      <c r="CC101" s="197" t="str">
        <f t="shared" si="93"/>
        <v/>
      </c>
      <c r="CD101" s="196" t="str" cm="1">
        <f t="array" ref="CD101">IF($B101="","",INDEX(SEAOptionScores_Trans,$B101+MATCH(CD$7,Stages,0)-1,MATCH(CD$6,SEACats,0)))</f>
        <v/>
      </c>
      <c r="CE101" s="196" t="str" cm="1">
        <f t="array" ref="CE101">IF($B101="","",INDEX(SEAOptionScores_Trans,$B101+MATCH(CE$7,Stages,0)-1,MATCH(CD$6,SEACats,0)))</f>
        <v/>
      </c>
      <c r="CF101" s="197" t="str">
        <f t="shared" si="94"/>
        <v/>
      </c>
      <c r="CG101" s="196" t="str" cm="1">
        <f t="array" ref="CG101">IF($B101="","",INDEX(SEAOptionScores_Trans,$B101+MATCH(CG$7,Stages,0)-1,MATCH(CG$6,SEACats,0)))</f>
        <v/>
      </c>
      <c r="CH101" s="196" t="str" cm="1">
        <f t="array" ref="CH101">IF($B101="","",INDEX(SEAOptionScores_Trans,$B101+MATCH(CH$7,Stages,0)-1,MATCH(CG$6,SEACats,0)))</f>
        <v/>
      </c>
      <c r="CI101" s="197" t="str">
        <f t="shared" si="95"/>
        <v/>
      </c>
      <c r="CJ101" s="196" t="str" cm="1">
        <f t="array" ref="CJ101">IF($B101="","",INDEX(SEAOptionScores_Trans,$B101+MATCH(CJ$7,Stages,0)-1,MATCH(CJ$6,SEACats,0)))</f>
        <v/>
      </c>
      <c r="CK101" s="196" t="str" cm="1">
        <f t="array" ref="CK101">IF($B101="","",INDEX(SEAOptionScores_Trans,$B101+MATCH(CK$7,Stages,0)-1,MATCH(CJ$6,SEACats,0)))</f>
        <v/>
      </c>
      <c r="CL101" s="197" t="str">
        <f t="shared" si="96"/>
        <v/>
      </c>
      <c r="CM101" s="196" t="str" cm="1">
        <f t="array" ref="CM101">IF($B101="","",INDEX(SEAOptionScores_Trans,$B101+MATCH(CM$7,Stages,0)-1,MATCH(CM$6,SEACats,0)))</f>
        <v/>
      </c>
      <c r="CN101" s="196" t="str" cm="1">
        <f t="array" ref="CN101">IF($B101="","",INDEX(SEAOptionScores_Trans,$B101+MATCH(CN$7,Stages,0)-1,MATCH(CM$6,SEACats,0)))</f>
        <v/>
      </c>
      <c r="CO101" s="197" t="str">
        <f t="shared" si="97"/>
        <v/>
      </c>
      <c r="CP101" s="196" t="str" cm="1">
        <f t="array" ref="CP101">IF($B101="","",INDEX(SEAOptionScores_Trans,$B101+MATCH(CP$7,Stages,0)-1,MATCH(CP$6,SEACats,0)))</f>
        <v/>
      </c>
      <c r="CQ101" s="196" t="str" cm="1">
        <f t="array" ref="CQ101">IF($B101="","",INDEX(SEAOptionScores_Trans,$B101+MATCH(CQ$7,Stages,0)-1,MATCH(CP$6,SEACats,0)))</f>
        <v/>
      </c>
      <c r="CR101" s="197" t="str">
        <f t="shared" si="98"/>
        <v/>
      </c>
      <c r="CS101" s="196" t="str" cm="1">
        <f t="array" ref="CS101">IF($B101="","",INDEX(SEAOptionScores_Trans,$B101+MATCH(CS$7,Stages,0)-1,MATCH(CS$6,SEACats,0)))</f>
        <v/>
      </c>
      <c r="CT101" s="196" t="str" cm="1">
        <f t="array" ref="CT101">IF($B101="","",INDEX(SEAOptionScores_Trans,$B101+MATCH(CT$7,Stages,0)-1,MATCH(CS$6,SEACats,0)))</f>
        <v/>
      </c>
      <c r="CU101" s="197" t="str">
        <f t="shared" si="99"/>
        <v/>
      </c>
      <c r="CV101" s="196" t="str" cm="1">
        <f t="array" ref="CV101">IF($B101="","",INDEX(SEAOptionScores_Trans,$B101+MATCH(CV$7,Stages,0)-1,MATCH(CV$6,SEACats,0)))</f>
        <v/>
      </c>
      <c r="CW101" s="196" t="str" cm="1">
        <f t="array" ref="CW101">IF($B101="","",INDEX(SEAOptionScores_Trans,$B101+MATCH(CW$7,Stages,0)-1,MATCH(CV$6,SEACats,0)))</f>
        <v/>
      </c>
      <c r="CX101" s="197" t="str">
        <f t="shared" si="100"/>
        <v/>
      </c>
      <c r="CY101" s="196" t="str" cm="1">
        <f t="array" ref="CY101">IF($B101="","",INDEX(SEAOptionScores_Trans,$B101+MATCH(CY$7,Stages,0)-1,MATCH(CY$6,SEACats,0)))</f>
        <v/>
      </c>
      <c r="CZ101" s="196" t="str" cm="1">
        <f t="array" ref="CZ101">IF($B101="","",INDEX(SEAOptionScores_Trans,$B101+MATCH(CZ$7,Stages,0)-1,MATCH(CY$6,SEACats,0)))</f>
        <v/>
      </c>
      <c r="DA101" s="197" t="str">
        <f t="shared" si="101"/>
        <v/>
      </c>
      <c r="DB101" s="196" t="str" cm="1">
        <f t="array" ref="DB101">IF($B101="","",INDEX(SEAOptionScores_Trans,$B101+MATCH(DB$7,Stages,0)-1,MATCH(DB$6,SEACats,0)))</f>
        <v/>
      </c>
      <c r="DC101" s="196" t="str" cm="1">
        <f t="array" ref="DC101">IF($B101="","",INDEX(SEAOptionScores_Trans,$B101+MATCH(DC$7,Stages,0)-1,MATCH(DB$6,SEACats,0)))</f>
        <v/>
      </c>
      <c r="DD101" s="197" t="str">
        <f t="shared" si="102"/>
        <v/>
      </c>
      <c r="DE101" s="196" t="str" cm="1">
        <f t="array" ref="DE101">IF($B101="","",INDEX(SEAOptionScores_Trans,$B101+MATCH(DE$7,Stages,0)-1,MATCH(DE$6,SEACats,0)))</f>
        <v/>
      </c>
      <c r="DF101" s="196" t="str" cm="1">
        <f t="array" ref="DF101">IF($B101="","",INDEX(SEAOptionScores_Trans,$B101+MATCH(DF$7,Stages,0)-1,MATCH(DE$6,SEACats,0)))</f>
        <v/>
      </c>
      <c r="DG101" s="197" t="str">
        <f t="shared" si="103"/>
        <v/>
      </c>
      <c r="DH101" s="196" t="str" cm="1">
        <f t="array" ref="DH101">IF($B101="","",INDEX(SEAOptionScores_Trans,$B101+MATCH(DH$7,Stages,0)-1,MATCH(DH$6,SEACats,0)))</f>
        <v/>
      </c>
      <c r="DI101" s="196" t="str" cm="1">
        <f t="array" ref="DI101">IF($B101="","",INDEX(SEAOptionScores_Trans,$B101+MATCH(DI$7,Stages,0)-1,MATCH(DH$6,SEACats,0)))</f>
        <v/>
      </c>
      <c r="DJ101" s="197" t="str">
        <f t="shared" si="104"/>
        <v/>
      </c>
      <c r="DK101" s="196" t="str" cm="1">
        <f t="array" ref="DK101">IF($B101="","",INDEX(SEAOptionScores_Trans,$B101+MATCH(DK$7,Stages,0)-1,MATCH(DK$6,SEACats,0)))</f>
        <v/>
      </c>
      <c r="DL101" s="196" t="str" cm="1">
        <f t="array" ref="DL101">IF($B101="","",INDEX(SEAOptionScores_Trans,$B101+MATCH(DL$7,Stages,0)-1,MATCH(DK$6,SEACats,0)))</f>
        <v/>
      </c>
      <c r="DM101" s="197" t="str">
        <f t="shared" si="105"/>
        <v/>
      </c>
      <c r="DN101" s="196" t="str" cm="1">
        <f t="array" ref="DN101">IF($B101="","",INDEX(SEAOptionScores_Trans,$B101+MATCH(DN$7,Stages,0)-1,MATCH(DN$6,SEACats,0)))</f>
        <v/>
      </c>
      <c r="DO101" s="196" t="str" cm="1">
        <f t="array" ref="DO101">IF($B101="","",INDEX(SEAOptionScores_Trans,$B101+MATCH(DO$7,Stages,0)-1,MATCH(DN$6,SEACats,0)))</f>
        <v/>
      </c>
      <c r="DP101" s="197" t="str">
        <f t="shared" si="106"/>
        <v/>
      </c>
      <c r="DQ101" s="196" t="str" cm="1">
        <f t="array" ref="DQ101">IF($B101="","",INDEX(SEAOptionScores_Trans,$B101+MATCH(DQ$7,Stages,0)-1,MATCH(DQ$6,SEACats,0)))</f>
        <v/>
      </c>
      <c r="DR101" s="196" t="str" cm="1">
        <f t="array" ref="DR101">IF($B101="","",INDEX(SEAOptionScores_Trans,$B101+MATCH(DR$7,Stages,0)-1,MATCH(DQ$6,SEACats,0)))</f>
        <v/>
      </c>
      <c r="DS101" s="197" t="str">
        <f t="shared" si="107"/>
        <v/>
      </c>
      <c r="DT101" s="196" t="str" cm="1">
        <f t="array" ref="DT101">IF($B101="","",INDEX(SEAOptionScores_Trans,$B101+MATCH(DT$7,Stages,0)-1,MATCH(DT$6,SEACats,0)))</f>
        <v/>
      </c>
      <c r="DU101" s="196" t="str" cm="1">
        <f t="array" ref="DU101">IF($B101="","",INDEX(SEAOptionScores_Trans,$B101+MATCH(DU$7,Stages,0)-1,MATCH(DT$6,SEACats,0)))</f>
        <v/>
      </c>
      <c r="DV101" s="197" t="str">
        <f t="shared" si="108"/>
        <v/>
      </c>
      <c r="DW101" s="196" t="str" cm="1">
        <f t="array" ref="DW101">IF($B101="","",INDEX(SEAOptionScores_Trans,$B101+MATCH(DW$7,Stages,0)-1,MATCH(DW$6,SEACats,0)))</f>
        <v/>
      </c>
      <c r="DX101" s="196" t="str" cm="1">
        <f t="array" ref="DX101">IF($B101="","",INDEX(SEAOptionScores_Trans,$B101+MATCH(DX$7,Stages,0)-1,MATCH(DW$6,SEACats,0)))</f>
        <v/>
      </c>
      <c r="DY101" s="197" t="str">
        <f t="shared" si="109"/>
        <v/>
      </c>
      <c r="DZ101" s="243"/>
      <c r="EA101" s="250" t="str" cm="1">
        <f t="array" ref="EA101">INDEX(PosEffects_SEA,$A101,MATCH(EA$6,$D$6:$BB$6,0)+2)</f>
        <v/>
      </c>
      <c r="EB101" s="250" t="str" cm="1">
        <f t="array" ref="EB101">INDEX(PosEffects_SEA,$A101,MATCH(EB$6,$D$6:$BB$6,0)+2)</f>
        <v/>
      </c>
      <c r="EC101" s="250" t="str" cm="1">
        <f t="array" ref="EC101">INDEX(PosEffects_SEA,$A101,MATCH(EC$6,$D$6:$BB$6,0)+2)</f>
        <v/>
      </c>
      <c r="ED101" s="250" t="str" cm="1">
        <f t="array" ref="ED101">INDEX(PosEffects_SEA,$A101,MATCH(ED$6,$D$6:$BB$6,0)+2)</f>
        <v/>
      </c>
      <c r="EE101" s="250" t="str" cm="1">
        <f t="array" ref="EE101">INDEX(PosEffects_SEA,$A101,MATCH(EE$6,$D$6:$BB$6,0)+2)</f>
        <v/>
      </c>
      <c r="EF101" s="250" t="str" cm="1">
        <f t="array" ref="EF101">INDEX(PosEffects_SEA,$A101,MATCH(EF$6,$D$6:$BB$6,0)+2)</f>
        <v/>
      </c>
      <c r="EG101" s="250" t="str" cm="1">
        <f t="array" ref="EG101">INDEX(PosEffects_SEA,$A101,MATCH(EG$6,$D$6:$BB$6,0)+2)</f>
        <v/>
      </c>
      <c r="EH101" s="250" t="str" cm="1">
        <f t="array" ref="EH101">INDEX(PosEffects_SEA,$A101,MATCH(EH$6,$D$6:$BB$6,0)+2)</f>
        <v/>
      </c>
      <c r="EI101" s="250" t="str" cm="1">
        <f t="array" ref="EI101">INDEX(PosEffects_SEA,$A101,MATCH(EI$6,$D$6:$BB$6,0)+2)</f>
        <v/>
      </c>
      <c r="EJ101" s="250" t="str" cm="1">
        <f t="array" ref="EJ101">INDEX(PosEffects_SEA,$A101,MATCH(EJ$6,$D$6:$BB$6,0)+2)</f>
        <v/>
      </c>
      <c r="EK101" s="250" t="str" cm="1">
        <f t="array" ref="EK101">INDEX(PosEffects_SEA,$A101,MATCH(EK$6,$D$6:$BB$6,0)+2)</f>
        <v/>
      </c>
      <c r="EL101" s="250" t="str" cm="1">
        <f t="array" ref="EL101">INDEX(PosEffects_SEA,$A101,MATCH(EL$6,$D$6:$BB$6,0)+2)</f>
        <v/>
      </c>
      <c r="EM101" s="250" t="str" cm="1">
        <f t="array" ref="EM101">INDEX(PosEffects_SEA,$A101,MATCH(EM$6,$D$6:$BB$6,0)+2)</f>
        <v/>
      </c>
      <c r="EN101" s="250" t="str" cm="1">
        <f t="array" ref="EN101">INDEX(PosEffects_SEA,$A101,MATCH(EN$6,$D$6:$BB$6,0)+2)</f>
        <v/>
      </c>
      <c r="EO101" s="250" t="str" cm="1">
        <f t="array" ref="EO101">INDEX(PosEffects_SEA,$A101,MATCH(EO$6,$D$6:$BB$6,0)+2)</f>
        <v/>
      </c>
      <c r="EP101" s="250" t="str" cm="1">
        <f t="array" ref="EP101">INDEX(PosEffects_SEA,$A101,MATCH(EP$6,$D$6:$BB$6,0)+2)</f>
        <v/>
      </c>
      <c r="EQ101" s="250" t="str" cm="1">
        <f t="array" ref="EQ101">INDEX(PosEffects_SEA,$A101,MATCH(EQ$6,$D$6:$BB$6,0)+2)</f>
        <v/>
      </c>
      <c r="ER101" s="243"/>
      <c r="ES101" s="194" t="str">
        <f t="shared" si="111"/>
        <v/>
      </c>
      <c r="ET101" s="194" t="str">
        <f t="shared" si="111"/>
        <v/>
      </c>
      <c r="EU101" s="194" t="str">
        <f t="shared" si="111"/>
        <v/>
      </c>
      <c r="EV101" s="194" t="str">
        <f t="shared" si="111"/>
        <v/>
      </c>
    </row>
    <row r="102" spans="1:152" x14ac:dyDescent="0.25">
      <c r="A102" s="242">
        <v>95</v>
      </c>
      <c r="B102" s="271" t="str" cm="1">
        <f t="array" ref="B102">IF(A102&gt;NOptions_SEA,"",4*(A102-1)+1)</f>
        <v/>
      </c>
      <c r="C102" s="249" t="str" cm="1">
        <f t="array" ref="C102">IF($B102="","",INDEX(Options_SEA,$B102))</f>
        <v/>
      </c>
      <c r="D102" s="196" t="str" cm="1">
        <f t="array" ref="D102">IF($B102="","",INDEX(SEAOptionScores_Trans,$B102+MATCH(D$7,Stages,0)-1,MATCH(D$6,SEACats,0))-100)</f>
        <v/>
      </c>
      <c r="E102" s="196" t="str" cm="1">
        <f t="array" ref="E102">IF($B102="","",INDEX(SEAOptionScores_Trans,$B102+MATCH(E$7,Stages,0)-1,MATCH(D$6,SEACats,0))-100)</f>
        <v/>
      </c>
      <c r="F102" s="197" t="str">
        <f t="shared" si="76"/>
        <v/>
      </c>
      <c r="G102" s="196" t="str" cm="1">
        <f t="array" ref="G102">IF($B102="","",INDEX(SEAOptionScores_Trans,$B102+MATCH(G$7,Stages,0)-1,MATCH(G$6,SEACats,0))-100)</f>
        <v/>
      </c>
      <c r="H102" s="196" t="str" cm="1">
        <f t="array" ref="H102">IF($B102="","",INDEX(SEAOptionScores_Trans,$B102+MATCH(H$7,Stages,0)-1,MATCH(G$6,SEACats,0))-100)</f>
        <v/>
      </c>
      <c r="I102" s="197" t="str">
        <f t="shared" si="77"/>
        <v/>
      </c>
      <c r="J102" s="196" t="str" cm="1">
        <f t="array" ref="J102">IF($B102="","",INDEX(SEAOptionScores_Trans,$B102+MATCH(J$7,Stages,0)-1,MATCH(J$6,SEACats,0))-100)</f>
        <v/>
      </c>
      <c r="K102" s="196" t="str" cm="1">
        <f t="array" ref="K102">IF($B102="","",INDEX(SEAOptionScores_Trans,$B102+MATCH(K$7,Stages,0)-1,MATCH(J$6,SEACats,0))-100)</f>
        <v/>
      </c>
      <c r="L102" s="197" t="str">
        <f t="shared" si="78"/>
        <v/>
      </c>
      <c r="M102" s="196" t="str" cm="1">
        <f t="array" ref="M102">IF($B102="","",INDEX(SEAOptionScores_Trans,$B102+MATCH(M$7,Stages,0)-1,MATCH(M$6,SEACats,0))-100)</f>
        <v/>
      </c>
      <c r="N102" s="196" t="str" cm="1">
        <f t="array" ref="N102">IF($B102="","",INDEX(SEAOptionScores_Trans,$B102+MATCH(N$7,Stages,0)-1,MATCH(M$6,SEACats,0))-100)</f>
        <v/>
      </c>
      <c r="O102" s="197" t="str">
        <f t="shared" si="79"/>
        <v/>
      </c>
      <c r="P102" s="196" t="str" cm="1">
        <f t="array" ref="P102">IF($B102="","",INDEX(SEAOptionScores_Trans,$B102+MATCH(P$7,Stages,0)-1,MATCH(P$6,SEACats,0))-100)</f>
        <v/>
      </c>
      <c r="Q102" s="196" t="str" cm="1">
        <f t="array" ref="Q102">IF($B102="","",INDEX(SEAOptionScores_Trans,$B102+MATCH(Q$7,Stages,0)-1,MATCH(P$6,SEACats,0))-100)</f>
        <v/>
      </c>
      <c r="R102" s="197" t="str">
        <f t="shared" si="80"/>
        <v/>
      </c>
      <c r="S102" s="196" t="str" cm="1">
        <f t="array" ref="S102">IF($B102="","",INDEX(SEAOptionScores_Trans,$B102+MATCH(S$7,Stages,0)-1,MATCH(S$6,SEACats,0))-100)</f>
        <v/>
      </c>
      <c r="T102" s="196" t="str" cm="1">
        <f t="array" ref="T102">IF($B102="","",INDEX(SEAOptionScores_Trans,$B102+MATCH(T$7,Stages,0)-1,MATCH(S$6,SEACats,0))-100)</f>
        <v/>
      </c>
      <c r="U102" s="197" t="str">
        <f t="shared" si="81"/>
        <v/>
      </c>
      <c r="V102" s="196" t="str" cm="1">
        <f t="array" ref="V102">IF($B102="","",INDEX(SEAOptionScores_Trans,$B102+MATCH(V$7,Stages,0)-1,MATCH(V$6,SEACats,0))-100)</f>
        <v/>
      </c>
      <c r="W102" s="196" t="str" cm="1">
        <f t="array" ref="W102">IF($B102="","",INDEX(SEAOptionScores_Trans,$B102+MATCH(W$7,Stages,0)-1,MATCH(V$6,SEACats,0))-100)</f>
        <v/>
      </c>
      <c r="X102" s="197" t="str">
        <f t="shared" si="82"/>
        <v/>
      </c>
      <c r="Y102" s="196" t="str" cm="1">
        <f t="array" ref="Y102">IF($B102="","",INDEX(SEAOptionScores_Trans,$B102+MATCH(Y$7,Stages,0)-1,MATCH(Y$6,SEACats,0))-100)</f>
        <v/>
      </c>
      <c r="Z102" s="196" t="str" cm="1">
        <f t="array" ref="Z102">IF($B102="","",INDEX(SEAOptionScores_Trans,$B102+MATCH(Z$7,Stages,0)-1,MATCH(Y$6,SEACats,0))-100)</f>
        <v/>
      </c>
      <c r="AA102" s="197" t="str">
        <f t="shared" si="83"/>
        <v/>
      </c>
      <c r="AB102" s="196" t="str" cm="1">
        <f t="array" ref="AB102">IF($B102="","",INDEX(SEAOptionScores_Trans,$B102+MATCH(AB$7,Stages,0)-1,MATCH(AB$6,SEACats,0))-100)</f>
        <v/>
      </c>
      <c r="AC102" s="196" t="str" cm="1">
        <f t="array" ref="AC102">IF($B102="","",INDEX(SEAOptionScores_Trans,$B102+MATCH(AC$7,Stages,0)-1,MATCH(AB$6,SEACats,0))-100)</f>
        <v/>
      </c>
      <c r="AD102" s="197" t="str">
        <f t="shared" si="84"/>
        <v/>
      </c>
      <c r="AE102" s="196" t="str" cm="1">
        <f t="array" ref="AE102">IF($B102="","",INDEX(SEAOptionScores_Trans,$B102+MATCH(AE$7,Stages,0)-1,MATCH(AE$6,SEACats,0))-100)</f>
        <v/>
      </c>
      <c r="AF102" s="196" t="str" cm="1">
        <f t="array" ref="AF102">IF($B102="","",INDEX(SEAOptionScores_Trans,$B102+MATCH(AF$7,Stages,0)-1,MATCH(AE$6,SEACats,0))-100)</f>
        <v/>
      </c>
      <c r="AG102" s="197" t="str">
        <f t="shared" si="85"/>
        <v/>
      </c>
      <c r="AH102" s="196" t="str" cm="1">
        <f t="array" ref="AH102">IF($B102="","",INDEX(SEAOptionScores_Trans,$B102+MATCH(AH$7,Stages,0)-1,MATCH(AH$6,SEACats,0))-100)</f>
        <v/>
      </c>
      <c r="AI102" s="196" t="str" cm="1">
        <f t="array" ref="AI102">IF($B102="","",INDEX(SEAOptionScores_Trans,$B102+MATCH(AI$7,Stages,0)-1,MATCH(AH$6,SEACats,0))-100)</f>
        <v/>
      </c>
      <c r="AJ102" s="197" t="str">
        <f t="shared" si="86"/>
        <v/>
      </c>
      <c r="AK102" s="196" t="str" cm="1">
        <f t="array" ref="AK102">IF($B102="","",INDEX(SEAOptionScores_Trans,$B102+MATCH(AK$7,Stages,0)-1,MATCH(AK$6,SEACats,0))-100)</f>
        <v/>
      </c>
      <c r="AL102" s="196" t="str" cm="1">
        <f t="array" ref="AL102">IF($B102="","",INDEX(SEAOptionScores_Trans,$B102+MATCH(AL$7,Stages,0)-1,MATCH(AK$6,SEACats,0))-100)</f>
        <v/>
      </c>
      <c r="AM102" s="197" t="str">
        <f t="shared" si="87"/>
        <v/>
      </c>
      <c r="AN102" s="196" t="str" cm="1">
        <f t="array" ref="AN102">IF($B102="","",INDEX(SEAOptionScores_Trans,$B102+MATCH(AN$7,Stages,0)-1,MATCH(AN$6,SEACats,0))-100)</f>
        <v/>
      </c>
      <c r="AO102" s="196" t="str" cm="1">
        <f t="array" ref="AO102">IF($B102="","",INDEX(SEAOptionScores_Trans,$B102+MATCH(AO$7,Stages,0)-1,MATCH(AN$6,SEACats,0))-100)</f>
        <v/>
      </c>
      <c r="AP102" s="197" t="str">
        <f t="shared" si="88"/>
        <v/>
      </c>
      <c r="AQ102" s="196" t="str" cm="1">
        <f t="array" ref="AQ102">IF($B102="","",INDEX(SEAOptionScores_Trans,$B102+MATCH(AQ$7,Stages,0)-1,MATCH(AQ$6,SEACats,0))-100)</f>
        <v/>
      </c>
      <c r="AR102" s="196" t="str" cm="1">
        <f t="array" ref="AR102">IF($B102="","",INDEX(SEAOptionScores_Trans,$B102+MATCH(AR$7,Stages,0)-1,MATCH(AQ$6,SEACats,0))-100)</f>
        <v/>
      </c>
      <c r="AS102" s="197" t="str">
        <f t="shared" si="89"/>
        <v/>
      </c>
      <c r="AT102" s="196" t="str" cm="1">
        <f t="array" ref="AT102">IF($B102="","",INDEX(SEAOptionScores_Trans,$B102+MATCH(AT$7,Stages,0)-1,MATCH(AT$6,SEACats,0))-100)</f>
        <v/>
      </c>
      <c r="AU102" s="196" t="str" cm="1">
        <f t="array" ref="AU102">IF($B102="","",INDEX(SEAOptionScores_Trans,$B102+MATCH(AU$7,Stages,0)-1,MATCH(AT$6,SEACats,0))-100)</f>
        <v/>
      </c>
      <c r="AV102" s="197" t="str">
        <f t="shared" si="90"/>
        <v/>
      </c>
      <c r="AW102" s="196" t="str" cm="1">
        <f t="array" ref="AW102">IF($B102="","",INDEX(SEAOptionScores_Trans,$B102+MATCH(AW$7,Stages,0)-1,MATCH(AW$6,SEACats,0))-100)</f>
        <v/>
      </c>
      <c r="AX102" s="196" t="str" cm="1">
        <f t="array" ref="AX102">IF($B102="","",INDEX(SEAOptionScores_Trans,$B102+MATCH(AX$7,Stages,0)-1,MATCH(AW$6,SEACats,0))-100)</f>
        <v/>
      </c>
      <c r="AY102" s="197" t="str">
        <f t="shared" si="91"/>
        <v/>
      </c>
      <c r="AZ102" s="196" t="str" cm="1">
        <f t="array" ref="AZ102">IF($B102="","",INDEX(SEAOptionScores_Trans,$B102+MATCH(AZ$7,Stages,0)-1,MATCH(AZ$6,SEACats,0))-100)</f>
        <v/>
      </c>
      <c r="BA102" s="196" t="str" cm="1">
        <f t="array" ref="BA102">IF($B102="","",INDEX(SEAOptionScores_Trans,$B102+MATCH(BA$7,Stages,0)-1,MATCH(AZ$6,SEACats,0))-100)</f>
        <v/>
      </c>
      <c r="BB102" s="197" t="str">
        <f t="shared" si="92"/>
        <v/>
      </c>
      <c r="BC102" s="243"/>
      <c r="BD102" s="250" t="str" cm="1">
        <f t="array" ref="BD102">INDEX(NegEffects_SEA,$A102,MATCH(BD$6,$D$6:$BB$6,0)+2)</f>
        <v/>
      </c>
      <c r="BE102" s="250" t="str" cm="1">
        <f t="array" ref="BE102">INDEX(NegEffects_SEA,$A102,MATCH(BE$6,$D$6:$BB$6,0)+2)</f>
        <v/>
      </c>
      <c r="BF102" s="250" t="str" cm="1">
        <f t="array" ref="BF102">INDEX(NegEffects_SEA,$A102,MATCH(BF$6,$D$6:$BB$6,0)+2)</f>
        <v/>
      </c>
      <c r="BG102" s="250" t="str" cm="1">
        <f t="array" ref="BG102">INDEX(NegEffects_SEA,$A102,MATCH(BG$6,$D$6:$BB$6,0)+2)</f>
        <v/>
      </c>
      <c r="BH102" s="250" t="str" cm="1">
        <f t="array" ref="BH102">INDEX(NegEffects_SEA,$A102,MATCH(BH$6,$D$6:$BB$6,0)+2)</f>
        <v/>
      </c>
      <c r="BI102" s="250" t="str" cm="1">
        <f t="array" ref="BI102">INDEX(NegEffects_SEA,$A102,MATCH(BI$6,$D$6:$BB$6,0)+2)</f>
        <v/>
      </c>
      <c r="BJ102" s="250" t="str" cm="1">
        <f t="array" ref="BJ102">INDEX(NegEffects_SEA,$A102,MATCH(BJ$6,$D$6:$BB$6,0)+2)</f>
        <v/>
      </c>
      <c r="BK102" s="250" t="str" cm="1">
        <f t="array" ref="BK102">INDEX(NegEffects_SEA,$A102,MATCH(BK$6,$D$6:$BB$6,0)+2)</f>
        <v/>
      </c>
      <c r="BL102" s="250" t="str" cm="1">
        <f t="array" ref="BL102">INDEX(NegEffects_SEA,$A102,MATCH(BL$6,$D$6:$BB$6,0)+2)</f>
        <v/>
      </c>
      <c r="BM102" s="250" t="str" cm="1">
        <f t="array" ref="BM102">INDEX(NegEffects_SEA,$A102,MATCH(BM$6,$D$6:$BB$6,0)+2)</f>
        <v/>
      </c>
      <c r="BN102" s="250" t="str" cm="1">
        <f t="array" ref="BN102">INDEX(NegEffects_SEA,$A102,MATCH(BN$6,$D$6:$BB$6,0)+2)</f>
        <v/>
      </c>
      <c r="BO102" s="250" t="str" cm="1">
        <f t="array" ref="BO102">INDEX(NegEffects_SEA,$A102,MATCH(BO$6,$D$6:$BB$6,0)+2)</f>
        <v/>
      </c>
      <c r="BP102" s="250" t="str" cm="1">
        <f t="array" ref="BP102">INDEX(NegEffects_SEA,$A102,MATCH(BP$6,$D$6:$BB$6,0)+2)</f>
        <v/>
      </c>
      <c r="BQ102" s="250" t="str" cm="1">
        <f t="array" ref="BQ102">INDEX(NegEffects_SEA,$A102,MATCH(BQ$6,$D$6:$BB$6,0)+2)</f>
        <v/>
      </c>
      <c r="BR102" s="250" t="str" cm="1">
        <f t="array" ref="BR102">INDEX(NegEffects_SEA,$A102,MATCH(BR$6,$D$6:$BB$6,0)+2)</f>
        <v/>
      </c>
      <c r="BS102" s="250" t="str" cm="1">
        <f t="array" ref="BS102">INDEX(NegEffects_SEA,$A102,MATCH(BS$6,$D$6:$BB$6,0)+2)</f>
        <v/>
      </c>
      <c r="BT102" s="250" t="str" cm="1">
        <f t="array" ref="BT102">INDEX(NegEffects_SEA,$A102,MATCH(BT$6,$D$6:$BB$6,0)+2)</f>
        <v/>
      </c>
      <c r="BU102" s="243"/>
      <c r="BV102" s="194" t="str">
        <f t="shared" si="110"/>
        <v/>
      </c>
      <c r="BW102" s="194" t="str">
        <f t="shared" si="110"/>
        <v/>
      </c>
      <c r="BX102" s="194" t="str">
        <f t="shared" si="110"/>
        <v/>
      </c>
      <c r="BY102" s="194" t="str">
        <f t="shared" si="110"/>
        <v/>
      </c>
      <c r="BZ102" s="243"/>
      <c r="CA102" s="196" t="str" cm="1">
        <f t="array" ref="CA102">IF($B102="","",INDEX(SEAOptionScores_Trans,$B102+MATCH(CA$7,Stages,0)-1,MATCH(CA$6,SEACats,0)))</f>
        <v/>
      </c>
      <c r="CB102" s="196" t="str" cm="1">
        <f t="array" ref="CB102">IF($B102="","",INDEX(SEAOptionScores_Trans,$B102+MATCH(CB$7,Stages,0)-1,MATCH(CA$6,SEACats,0)))</f>
        <v/>
      </c>
      <c r="CC102" s="197" t="str">
        <f t="shared" si="93"/>
        <v/>
      </c>
      <c r="CD102" s="196" t="str" cm="1">
        <f t="array" ref="CD102">IF($B102="","",INDEX(SEAOptionScores_Trans,$B102+MATCH(CD$7,Stages,0)-1,MATCH(CD$6,SEACats,0)))</f>
        <v/>
      </c>
      <c r="CE102" s="196" t="str" cm="1">
        <f t="array" ref="CE102">IF($B102="","",INDEX(SEAOptionScores_Trans,$B102+MATCH(CE$7,Stages,0)-1,MATCH(CD$6,SEACats,0)))</f>
        <v/>
      </c>
      <c r="CF102" s="197" t="str">
        <f t="shared" si="94"/>
        <v/>
      </c>
      <c r="CG102" s="196" t="str" cm="1">
        <f t="array" ref="CG102">IF($B102="","",INDEX(SEAOptionScores_Trans,$B102+MATCH(CG$7,Stages,0)-1,MATCH(CG$6,SEACats,0)))</f>
        <v/>
      </c>
      <c r="CH102" s="196" t="str" cm="1">
        <f t="array" ref="CH102">IF($B102="","",INDEX(SEAOptionScores_Trans,$B102+MATCH(CH$7,Stages,0)-1,MATCH(CG$6,SEACats,0)))</f>
        <v/>
      </c>
      <c r="CI102" s="197" t="str">
        <f t="shared" si="95"/>
        <v/>
      </c>
      <c r="CJ102" s="196" t="str" cm="1">
        <f t="array" ref="CJ102">IF($B102="","",INDEX(SEAOptionScores_Trans,$B102+MATCH(CJ$7,Stages,0)-1,MATCH(CJ$6,SEACats,0)))</f>
        <v/>
      </c>
      <c r="CK102" s="196" t="str" cm="1">
        <f t="array" ref="CK102">IF($B102="","",INDEX(SEAOptionScores_Trans,$B102+MATCH(CK$7,Stages,0)-1,MATCH(CJ$6,SEACats,0)))</f>
        <v/>
      </c>
      <c r="CL102" s="197" t="str">
        <f t="shared" si="96"/>
        <v/>
      </c>
      <c r="CM102" s="196" t="str" cm="1">
        <f t="array" ref="CM102">IF($B102="","",INDEX(SEAOptionScores_Trans,$B102+MATCH(CM$7,Stages,0)-1,MATCH(CM$6,SEACats,0)))</f>
        <v/>
      </c>
      <c r="CN102" s="196" t="str" cm="1">
        <f t="array" ref="CN102">IF($B102="","",INDEX(SEAOptionScores_Trans,$B102+MATCH(CN$7,Stages,0)-1,MATCH(CM$6,SEACats,0)))</f>
        <v/>
      </c>
      <c r="CO102" s="197" t="str">
        <f t="shared" si="97"/>
        <v/>
      </c>
      <c r="CP102" s="196" t="str" cm="1">
        <f t="array" ref="CP102">IF($B102="","",INDEX(SEAOptionScores_Trans,$B102+MATCH(CP$7,Stages,0)-1,MATCH(CP$6,SEACats,0)))</f>
        <v/>
      </c>
      <c r="CQ102" s="196" t="str" cm="1">
        <f t="array" ref="CQ102">IF($B102="","",INDEX(SEAOptionScores_Trans,$B102+MATCH(CQ$7,Stages,0)-1,MATCH(CP$6,SEACats,0)))</f>
        <v/>
      </c>
      <c r="CR102" s="197" t="str">
        <f t="shared" si="98"/>
        <v/>
      </c>
      <c r="CS102" s="196" t="str" cm="1">
        <f t="array" ref="CS102">IF($B102="","",INDEX(SEAOptionScores_Trans,$B102+MATCH(CS$7,Stages,0)-1,MATCH(CS$6,SEACats,0)))</f>
        <v/>
      </c>
      <c r="CT102" s="196" t="str" cm="1">
        <f t="array" ref="CT102">IF($B102="","",INDEX(SEAOptionScores_Trans,$B102+MATCH(CT$7,Stages,0)-1,MATCH(CS$6,SEACats,0)))</f>
        <v/>
      </c>
      <c r="CU102" s="197" t="str">
        <f t="shared" si="99"/>
        <v/>
      </c>
      <c r="CV102" s="196" t="str" cm="1">
        <f t="array" ref="CV102">IF($B102="","",INDEX(SEAOptionScores_Trans,$B102+MATCH(CV$7,Stages,0)-1,MATCH(CV$6,SEACats,0)))</f>
        <v/>
      </c>
      <c r="CW102" s="196" t="str" cm="1">
        <f t="array" ref="CW102">IF($B102="","",INDEX(SEAOptionScores_Trans,$B102+MATCH(CW$7,Stages,0)-1,MATCH(CV$6,SEACats,0)))</f>
        <v/>
      </c>
      <c r="CX102" s="197" t="str">
        <f t="shared" si="100"/>
        <v/>
      </c>
      <c r="CY102" s="196" t="str" cm="1">
        <f t="array" ref="CY102">IF($B102="","",INDEX(SEAOptionScores_Trans,$B102+MATCH(CY$7,Stages,0)-1,MATCH(CY$6,SEACats,0)))</f>
        <v/>
      </c>
      <c r="CZ102" s="196" t="str" cm="1">
        <f t="array" ref="CZ102">IF($B102="","",INDEX(SEAOptionScores_Trans,$B102+MATCH(CZ$7,Stages,0)-1,MATCH(CY$6,SEACats,0)))</f>
        <v/>
      </c>
      <c r="DA102" s="197" t="str">
        <f t="shared" si="101"/>
        <v/>
      </c>
      <c r="DB102" s="196" t="str" cm="1">
        <f t="array" ref="DB102">IF($B102="","",INDEX(SEAOptionScores_Trans,$B102+MATCH(DB$7,Stages,0)-1,MATCH(DB$6,SEACats,0)))</f>
        <v/>
      </c>
      <c r="DC102" s="196" t="str" cm="1">
        <f t="array" ref="DC102">IF($B102="","",INDEX(SEAOptionScores_Trans,$B102+MATCH(DC$7,Stages,0)-1,MATCH(DB$6,SEACats,0)))</f>
        <v/>
      </c>
      <c r="DD102" s="197" t="str">
        <f t="shared" si="102"/>
        <v/>
      </c>
      <c r="DE102" s="196" t="str" cm="1">
        <f t="array" ref="DE102">IF($B102="","",INDEX(SEAOptionScores_Trans,$B102+MATCH(DE$7,Stages,0)-1,MATCH(DE$6,SEACats,0)))</f>
        <v/>
      </c>
      <c r="DF102" s="196" t="str" cm="1">
        <f t="array" ref="DF102">IF($B102="","",INDEX(SEAOptionScores_Trans,$B102+MATCH(DF$7,Stages,0)-1,MATCH(DE$6,SEACats,0)))</f>
        <v/>
      </c>
      <c r="DG102" s="197" t="str">
        <f t="shared" si="103"/>
        <v/>
      </c>
      <c r="DH102" s="196" t="str" cm="1">
        <f t="array" ref="DH102">IF($B102="","",INDEX(SEAOptionScores_Trans,$B102+MATCH(DH$7,Stages,0)-1,MATCH(DH$6,SEACats,0)))</f>
        <v/>
      </c>
      <c r="DI102" s="196" t="str" cm="1">
        <f t="array" ref="DI102">IF($B102="","",INDEX(SEAOptionScores_Trans,$B102+MATCH(DI$7,Stages,0)-1,MATCH(DH$6,SEACats,0)))</f>
        <v/>
      </c>
      <c r="DJ102" s="197" t="str">
        <f t="shared" si="104"/>
        <v/>
      </c>
      <c r="DK102" s="196" t="str" cm="1">
        <f t="array" ref="DK102">IF($B102="","",INDEX(SEAOptionScores_Trans,$B102+MATCH(DK$7,Stages,0)-1,MATCH(DK$6,SEACats,0)))</f>
        <v/>
      </c>
      <c r="DL102" s="196" t="str" cm="1">
        <f t="array" ref="DL102">IF($B102="","",INDEX(SEAOptionScores_Trans,$B102+MATCH(DL$7,Stages,0)-1,MATCH(DK$6,SEACats,0)))</f>
        <v/>
      </c>
      <c r="DM102" s="197" t="str">
        <f t="shared" si="105"/>
        <v/>
      </c>
      <c r="DN102" s="196" t="str" cm="1">
        <f t="array" ref="DN102">IF($B102="","",INDEX(SEAOptionScores_Trans,$B102+MATCH(DN$7,Stages,0)-1,MATCH(DN$6,SEACats,0)))</f>
        <v/>
      </c>
      <c r="DO102" s="196" t="str" cm="1">
        <f t="array" ref="DO102">IF($B102="","",INDEX(SEAOptionScores_Trans,$B102+MATCH(DO$7,Stages,0)-1,MATCH(DN$6,SEACats,0)))</f>
        <v/>
      </c>
      <c r="DP102" s="197" t="str">
        <f t="shared" si="106"/>
        <v/>
      </c>
      <c r="DQ102" s="196" t="str" cm="1">
        <f t="array" ref="DQ102">IF($B102="","",INDEX(SEAOptionScores_Trans,$B102+MATCH(DQ$7,Stages,0)-1,MATCH(DQ$6,SEACats,0)))</f>
        <v/>
      </c>
      <c r="DR102" s="196" t="str" cm="1">
        <f t="array" ref="DR102">IF($B102="","",INDEX(SEAOptionScores_Trans,$B102+MATCH(DR$7,Stages,0)-1,MATCH(DQ$6,SEACats,0)))</f>
        <v/>
      </c>
      <c r="DS102" s="197" t="str">
        <f t="shared" si="107"/>
        <v/>
      </c>
      <c r="DT102" s="196" t="str" cm="1">
        <f t="array" ref="DT102">IF($B102="","",INDEX(SEAOptionScores_Trans,$B102+MATCH(DT$7,Stages,0)-1,MATCH(DT$6,SEACats,0)))</f>
        <v/>
      </c>
      <c r="DU102" s="196" t="str" cm="1">
        <f t="array" ref="DU102">IF($B102="","",INDEX(SEAOptionScores_Trans,$B102+MATCH(DU$7,Stages,0)-1,MATCH(DT$6,SEACats,0)))</f>
        <v/>
      </c>
      <c r="DV102" s="197" t="str">
        <f t="shared" si="108"/>
        <v/>
      </c>
      <c r="DW102" s="196" t="str" cm="1">
        <f t="array" ref="DW102">IF($B102="","",INDEX(SEAOptionScores_Trans,$B102+MATCH(DW$7,Stages,0)-1,MATCH(DW$6,SEACats,0)))</f>
        <v/>
      </c>
      <c r="DX102" s="196" t="str" cm="1">
        <f t="array" ref="DX102">IF($B102="","",INDEX(SEAOptionScores_Trans,$B102+MATCH(DX$7,Stages,0)-1,MATCH(DW$6,SEACats,0)))</f>
        <v/>
      </c>
      <c r="DY102" s="197" t="str">
        <f t="shared" si="109"/>
        <v/>
      </c>
      <c r="DZ102" s="243"/>
      <c r="EA102" s="250" t="str" cm="1">
        <f t="array" ref="EA102">INDEX(PosEffects_SEA,$A102,MATCH(EA$6,$D$6:$BB$6,0)+2)</f>
        <v/>
      </c>
      <c r="EB102" s="250" t="str" cm="1">
        <f t="array" ref="EB102">INDEX(PosEffects_SEA,$A102,MATCH(EB$6,$D$6:$BB$6,0)+2)</f>
        <v/>
      </c>
      <c r="EC102" s="250" t="str" cm="1">
        <f t="array" ref="EC102">INDEX(PosEffects_SEA,$A102,MATCH(EC$6,$D$6:$BB$6,0)+2)</f>
        <v/>
      </c>
      <c r="ED102" s="250" t="str" cm="1">
        <f t="array" ref="ED102">INDEX(PosEffects_SEA,$A102,MATCH(ED$6,$D$6:$BB$6,0)+2)</f>
        <v/>
      </c>
      <c r="EE102" s="250" t="str" cm="1">
        <f t="array" ref="EE102">INDEX(PosEffects_SEA,$A102,MATCH(EE$6,$D$6:$BB$6,0)+2)</f>
        <v/>
      </c>
      <c r="EF102" s="250" t="str" cm="1">
        <f t="array" ref="EF102">INDEX(PosEffects_SEA,$A102,MATCH(EF$6,$D$6:$BB$6,0)+2)</f>
        <v/>
      </c>
      <c r="EG102" s="250" t="str" cm="1">
        <f t="array" ref="EG102">INDEX(PosEffects_SEA,$A102,MATCH(EG$6,$D$6:$BB$6,0)+2)</f>
        <v/>
      </c>
      <c r="EH102" s="250" t="str" cm="1">
        <f t="array" ref="EH102">INDEX(PosEffects_SEA,$A102,MATCH(EH$6,$D$6:$BB$6,0)+2)</f>
        <v/>
      </c>
      <c r="EI102" s="250" t="str" cm="1">
        <f t="array" ref="EI102">INDEX(PosEffects_SEA,$A102,MATCH(EI$6,$D$6:$BB$6,0)+2)</f>
        <v/>
      </c>
      <c r="EJ102" s="250" t="str" cm="1">
        <f t="array" ref="EJ102">INDEX(PosEffects_SEA,$A102,MATCH(EJ$6,$D$6:$BB$6,0)+2)</f>
        <v/>
      </c>
      <c r="EK102" s="250" t="str" cm="1">
        <f t="array" ref="EK102">INDEX(PosEffects_SEA,$A102,MATCH(EK$6,$D$6:$BB$6,0)+2)</f>
        <v/>
      </c>
      <c r="EL102" s="250" t="str" cm="1">
        <f t="array" ref="EL102">INDEX(PosEffects_SEA,$A102,MATCH(EL$6,$D$6:$BB$6,0)+2)</f>
        <v/>
      </c>
      <c r="EM102" s="250" t="str" cm="1">
        <f t="array" ref="EM102">INDEX(PosEffects_SEA,$A102,MATCH(EM$6,$D$6:$BB$6,0)+2)</f>
        <v/>
      </c>
      <c r="EN102" s="250" t="str" cm="1">
        <f t="array" ref="EN102">INDEX(PosEffects_SEA,$A102,MATCH(EN$6,$D$6:$BB$6,0)+2)</f>
        <v/>
      </c>
      <c r="EO102" s="250" t="str" cm="1">
        <f t="array" ref="EO102">INDEX(PosEffects_SEA,$A102,MATCH(EO$6,$D$6:$BB$6,0)+2)</f>
        <v/>
      </c>
      <c r="EP102" s="250" t="str" cm="1">
        <f t="array" ref="EP102">INDEX(PosEffects_SEA,$A102,MATCH(EP$6,$D$6:$BB$6,0)+2)</f>
        <v/>
      </c>
      <c r="EQ102" s="250" t="str" cm="1">
        <f t="array" ref="EQ102">INDEX(PosEffects_SEA,$A102,MATCH(EQ$6,$D$6:$BB$6,0)+2)</f>
        <v/>
      </c>
      <c r="ER102" s="243"/>
      <c r="ES102" s="194" t="str">
        <f t="shared" si="111"/>
        <v/>
      </c>
      <c r="ET102" s="194" t="str">
        <f t="shared" si="111"/>
        <v/>
      </c>
      <c r="EU102" s="194" t="str">
        <f t="shared" si="111"/>
        <v/>
      </c>
      <c r="EV102" s="194" t="str">
        <f t="shared" si="111"/>
        <v/>
      </c>
    </row>
    <row r="103" spans="1:152" x14ac:dyDescent="0.25">
      <c r="A103" s="242">
        <v>96</v>
      </c>
      <c r="B103" s="271" t="str" cm="1">
        <f t="array" ref="B103">IF(A103&gt;NOptions_SEA,"",4*(A103-1)+1)</f>
        <v/>
      </c>
      <c r="C103" s="249" t="str" cm="1">
        <f t="array" ref="C103">IF($B103="","",INDEX(Options_SEA,$B103))</f>
        <v/>
      </c>
      <c r="D103" s="196" t="str" cm="1">
        <f t="array" ref="D103">IF($B103="","",INDEX(SEAOptionScores_Trans,$B103+MATCH(D$7,Stages,0)-1,MATCH(D$6,SEACats,0))-100)</f>
        <v/>
      </c>
      <c r="E103" s="196" t="str" cm="1">
        <f t="array" ref="E103">IF($B103="","",INDEX(SEAOptionScores_Trans,$B103+MATCH(E$7,Stages,0)-1,MATCH(D$6,SEACats,0))-100)</f>
        <v/>
      </c>
      <c r="F103" s="197" t="str">
        <f t="shared" si="76"/>
        <v/>
      </c>
      <c r="G103" s="196" t="str" cm="1">
        <f t="array" ref="G103">IF($B103="","",INDEX(SEAOptionScores_Trans,$B103+MATCH(G$7,Stages,0)-1,MATCH(G$6,SEACats,0))-100)</f>
        <v/>
      </c>
      <c r="H103" s="196" t="str" cm="1">
        <f t="array" ref="H103">IF($B103="","",INDEX(SEAOptionScores_Trans,$B103+MATCH(H$7,Stages,0)-1,MATCH(G$6,SEACats,0))-100)</f>
        <v/>
      </c>
      <c r="I103" s="197" t="str">
        <f t="shared" si="77"/>
        <v/>
      </c>
      <c r="J103" s="196" t="str" cm="1">
        <f t="array" ref="J103">IF($B103="","",INDEX(SEAOptionScores_Trans,$B103+MATCH(J$7,Stages,0)-1,MATCH(J$6,SEACats,0))-100)</f>
        <v/>
      </c>
      <c r="K103" s="196" t="str" cm="1">
        <f t="array" ref="K103">IF($B103="","",INDEX(SEAOptionScores_Trans,$B103+MATCH(K$7,Stages,0)-1,MATCH(J$6,SEACats,0))-100)</f>
        <v/>
      </c>
      <c r="L103" s="197" t="str">
        <f t="shared" si="78"/>
        <v/>
      </c>
      <c r="M103" s="196" t="str" cm="1">
        <f t="array" ref="M103">IF($B103="","",INDEX(SEAOptionScores_Trans,$B103+MATCH(M$7,Stages,0)-1,MATCH(M$6,SEACats,0))-100)</f>
        <v/>
      </c>
      <c r="N103" s="196" t="str" cm="1">
        <f t="array" ref="N103">IF($B103="","",INDEX(SEAOptionScores_Trans,$B103+MATCH(N$7,Stages,0)-1,MATCH(M$6,SEACats,0))-100)</f>
        <v/>
      </c>
      <c r="O103" s="197" t="str">
        <f t="shared" si="79"/>
        <v/>
      </c>
      <c r="P103" s="196" t="str" cm="1">
        <f t="array" ref="P103">IF($B103="","",INDEX(SEAOptionScores_Trans,$B103+MATCH(P$7,Stages,0)-1,MATCH(P$6,SEACats,0))-100)</f>
        <v/>
      </c>
      <c r="Q103" s="196" t="str" cm="1">
        <f t="array" ref="Q103">IF($B103="","",INDEX(SEAOptionScores_Trans,$B103+MATCH(Q$7,Stages,0)-1,MATCH(P$6,SEACats,0))-100)</f>
        <v/>
      </c>
      <c r="R103" s="197" t="str">
        <f t="shared" si="80"/>
        <v/>
      </c>
      <c r="S103" s="196" t="str" cm="1">
        <f t="array" ref="S103">IF($B103="","",INDEX(SEAOptionScores_Trans,$B103+MATCH(S$7,Stages,0)-1,MATCH(S$6,SEACats,0))-100)</f>
        <v/>
      </c>
      <c r="T103" s="196" t="str" cm="1">
        <f t="array" ref="T103">IF($B103="","",INDEX(SEAOptionScores_Trans,$B103+MATCH(T$7,Stages,0)-1,MATCH(S$6,SEACats,0))-100)</f>
        <v/>
      </c>
      <c r="U103" s="197" t="str">
        <f t="shared" si="81"/>
        <v/>
      </c>
      <c r="V103" s="196" t="str" cm="1">
        <f t="array" ref="V103">IF($B103="","",INDEX(SEAOptionScores_Trans,$B103+MATCH(V$7,Stages,0)-1,MATCH(V$6,SEACats,0))-100)</f>
        <v/>
      </c>
      <c r="W103" s="196" t="str" cm="1">
        <f t="array" ref="W103">IF($B103="","",INDEX(SEAOptionScores_Trans,$B103+MATCH(W$7,Stages,0)-1,MATCH(V$6,SEACats,0))-100)</f>
        <v/>
      </c>
      <c r="X103" s="197" t="str">
        <f t="shared" si="82"/>
        <v/>
      </c>
      <c r="Y103" s="196" t="str" cm="1">
        <f t="array" ref="Y103">IF($B103="","",INDEX(SEAOptionScores_Trans,$B103+MATCH(Y$7,Stages,0)-1,MATCH(Y$6,SEACats,0))-100)</f>
        <v/>
      </c>
      <c r="Z103" s="196" t="str" cm="1">
        <f t="array" ref="Z103">IF($B103="","",INDEX(SEAOptionScores_Trans,$B103+MATCH(Z$7,Stages,0)-1,MATCH(Y$6,SEACats,0))-100)</f>
        <v/>
      </c>
      <c r="AA103" s="197" t="str">
        <f t="shared" si="83"/>
        <v/>
      </c>
      <c r="AB103" s="196" t="str" cm="1">
        <f t="array" ref="AB103">IF($B103="","",INDEX(SEAOptionScores_Trans,$B103+MATCH(AB$7,Stages,0)-1,MATCH(AB$6,SEACats,0))-100)</f>
        <v/>
      </c>
      <c r="AC103" s="196" t="str" cm="1">
        <f t="array" ref="AC103">IF($B103="","",INDEX(SEAOptionScores_Trans,$B103+MATCH(AC$7,Stages,0)-1,MATCH(AB$6,SEACats,0))-100)</f>
        <v/>
      </c>
      <c r="AD103" s="197" t="str">
        <f t="shared" si="84"/>
        <v/>
      </c>
      <c r="AE103" s="196" t="str" cm="1">
        <f t="array" ref="AE103">IF($B103="","",INDEX(SEAOptionScores_Trans,$B103+MATCH(AE$7,Stages,0)-1,MATCH(AE$6,SEACats,0))-100)</f>
        <v/>
      </c>
      <c r="AF103" s="196" t="str" cm="1">
        <f t="array" ref="AF103">IF($B103="","",INDEX(SEAOptionScores_Trans,$B103+MATCH(AF$7,Stages,0)-1,MATCH(AE$6,SEACats,0))-100)</f>
        <v/>
      </c>
      <c r="AG103" s="197" t="str">
        <f t="shared" si="85"/>
        <v/>
      </c>
      <c r="AH103" s="196" t="str" cm="1">
        <f t="array" ref="AH103">IF($B103="","",INDEX(SEAOptionScores_Trans,$B103+MATCH(AH$7,Stages,0)-1,MATCH(AH$6,SEACats,0))-100)</f>
        <v/>
      </c>
      <c r="AI103" s="196" t="str" cm="1">
        <f t="array" ref="AI103">IF($B103="","",INDEX(SEAOptionScores_Trans,$B103+MATCH(AI$7,Stages,0)-1,MATCH(AH$6,SEACats,0))-100)</f>
        <v/>
      </c>
      <c r="AJ103" s="197" t="str">
        <f t="shared" si="86"/>
        <v/>
      </c>
      <c r="AK103" s="196" t="str" cm="1">
        <f t="array" ref="AK103">IF($B103="","",INDEX(SEAOptionScores_Trans,$B103+MATCH(AK$7,Stages,0)-1,MATCH(AK$6,SEACats,0))-100)</f>
        <v/>
      </c>
      <c r="AL103" s="196" t="str" cm="1">
        <f t="array" ref="AL103">IF($B103="","",INDEX(SEAOptionScores_Trans,$B103+MATCH(AL$7,Stages,0)-1,MATCH(AK$6,SEACats,0))-100)</f>
        <v/>
      </c>
      <c r="AM103" s="197" t="str">
        <f t="shared" si="87"/>
        <v/>
      </c>
      <c r="AN103" s="196" t="str" cm="1">
        <f t="array" ref="AN103">IF($B103="","",INDEX(SEAOptionScores_Trans,$B103+MATCH(AN$7,Stages,0)-1,MATCH(AN$6,SEACats,0))-100)</f>
        <v/>
      </c>
      <c r="AO103" s="196" t="str" cm="1">
        <f t="array" ref="AO103">IF($B103="","",INDEX(SEAOptionScores_Trans,$B103+MATCH(AO$7,Stages,0)-1,MATCH(AN$6,SEACats,0))-100)</f>
        <v/>
      </c>
      <c r="AP103" s="197" t="str">
        <f t="shared" si="88"/>
        <v/>
      </c>
      <c r="AQ103" s="196" t="str" cm="1">
        <f t="array" ref="AQ103">IF($B103="","",INDEX(SEAOptionScores_Trans,$B103+MATCH(AQ$7,Stages,0)-1,MATCH(AQ$6,SEACats,0))-100)</f>
        <v/>
      </c>
      <c r="AR103" s="196" t="str" cm="1">
        <f t="array" ref="AR103">IF($B103="","",INDEX(SEAOptionScores_Trans,$B103+MATCH(AR$7,Stages,0)-1,MATCH(AQ$6,SEACats,0))-100)</f>
        <v/>
      </c>
      <c r="AS103" s="197" t="str">
        <f t="shared" si="89"/>
        <v/>
      </c>
      <c r="AT103" s="196" t="str" cm="1">
        <f t="array" ref="AT103">IF($B103="","",INDEX(SEAOptionScores_Trans,$B103+MATCH(AT$7,Stages,0)-1,MATCH(AT$6,SEACats,0))-100)</f>
        <v/>
      </c>
      <c r="AU103" s="196" t="str" cm="1">
        <f t="array" ref="AU103">IF($B103="","",INDEX(SEAOptionScores_Trans,$B103+MATCH(AU$7,Stages,0)-1,MATCH(AT$6,SEACats,0))-100)</f>
        <v/>
      </c>
      <c r="AV103" s="197" t="str">
        <f t="shared" si="90"/>
        <v/>
      </c>
      <c r="AW103" s="196" t="str" cm="1">
        <f t="array" ref="AW103">IF($B103="","",INDEX(SEAOptionScores_Trans,$B103+MATCH(AW$7,Stages,0)-1,MATCH(AW$6,SEACats,0))-100)</f>
        <v/>
      </c>
      <c r="AX103" s="196" t="str" cm="1">
        <f t="array" ref="AX103">IF($B103="","",INDEX(SEAOptionScores_Trans,$B103+MATCH(AX$7,Stages,0)-1,MATCH(AW$6,SEACats,0))-100)</f>
        <v/>
      </c>
      <c r="AY103" s="197" t="str">
        <f t="shared" si="91"/>
        <v/>
      </c>
      <c r="AZ103" s="196" t="str" cm="1">
        <f t="array" ref="AZ103">IF($B103="","",INDEX(SEAOptionScores_Trans,$B103+MATCH(AZ$7,Stages,0)-1,MATCH(AZ$6,SEACats,0))-100)</f>
        <v/>
      </c>
      <c r="BA103" s="196" t="str" cm="1">
        <f t="array" ref="BA103">IF($B103="","",INDEX(SEAOptionScores_Trans,$B103+MATCH(BA$7,Stages,0)-1,MATCH(AZ$6,SEACats,0))-100)</f>
        <v/>
      </c>
      <c r="BB103" s="197" t="str">
        <f t="shared" si="92"/>
        <v/>
      </c>
      <c r="BC103" s="243"/>
      <c r="BD103" s="250" t="str" cm="1">
        <f t="array" ref="BD103">INDEX(NegEffects_SEA,$A103,MATCH(BD$6,$D$6:$BB$6,0)+2)</f>
        <v/>
      </c>
      <c r="BE103" s="250" t="str" cm="1">
        <f t="array" ref="BE103">INDEX(NegEffects_SEA,$A103,MATCH(BE$6,$D$6:$BB$6,0)+2)</f>
        <v/>
      </c>
      <c r="BF103" s="250" t="str" cm="1">
        <f t="array" ref="BF103">INDEX(NegEffects_SEA,$A103,MATCH(BF$6,$D$6:$BB$6,0)+2)</f>
        <v/>
      </c>
      <c r="BG103" s="250" t="str" cm="1">
        <f t="array" ref="BG103">INDEX(NegEffects_SEA,$A103,MATCH(BG$6,$D$6:$BB$6,0)+2)</f>
        <v/>
      </c>
      <c r="BH103" s="250" t="str" cm="1">
        <f t="array" ref="BH103">INDEX(NegEffects_SEA,$A103,MATCH(BH$6,$D$6:$BB$6,0)+2)</f>
        <v/>
      </c>
      <c r="BI103" s="250" t="str" cm="1">
        <f t="array" ref="BI103">INDEX(NegEffects_SEA,$A103,MATCH(BI$6,$D$6:$BB$6,0)+2)</f>
        <v/>
      </c>
      <c r="BJ103" s="250" t="str" cm="1">
        <f t="array" ref="BJ103">INDEX(NegEffects_SEA,$A103,MATCH(BJ$6,$D$6:$BB$6,0)+2)</f>
        <v/>
      </c>
      <c r="BK103" s="250" t="str" cm="1">
        <f t="array" ref="BK103">INDEX(NegEffects_SEA,$A103,MATCH(BK$6,$D$6:$BB$6,0)+2)</f>
        <v/>
      </c>
      <c r="BL103" s="250" t="str" cm="1">
        <f t="array" ref="BL103">INDEX(NegEffects_SEA,$A103,MATCH(BL$6,$D$6:$BB$6,0)+2)</f>
        <v/>
      </c>
      <c r="BM103" s="250" t="str" cm="1">
        <f t="array" ref="BM103">INDEX(NegEffects_SEA,$A103,MATCH(BM$6,$D$6:$BB$6,0)+2)</f>
        <v/>
      </c>
      <c r="BN103" s="250" t="str" cm="1">
        <f t="array" ref="BN103">INDEX(NegEffects_SEA,$A103,MATCH(BN$6,$D$6:$BB$6,0)+2)</f>
        <v/>
      </c>
      <c r="BO103" s="250" t="str" cm="1">
        <f t="array" ref="BO103">INDEX(NegEffects_SEA,$A103,MATCH(BO$6,$D$6:$BB$6,0)+2)</f>
        <v/>
      </c>
      <c r="BP103" s="250" t="str" cm="1">
        <f t="array" ref="BP103">INDEX(NegEffects_SEA,$A103,MATCH(BP$6,$D$6:$BB$6,0)+2)</f>
        <v/>
      </c>
      <c r="BQ103" s="250" t="str" cm="1">
        <f t="array" ref="BQ103">INDEX(NegEffects_SEA,$A103,MATCH(BQ$6,$D$6:$BB$6,0)+2)</f>
        <v/>
      </c>
      <c r="BR103" s="250" t="str" cm="1">
        <f t="array" ref="BR103">INDEX(NegEffects_SEA,$A103,MATCH(BR$6,$D$6:$BB$6,0)+2)</f>
        <v/>
      </c>
      <c r="BS103" s="250" t="str" cm="1">
        <f t="array" ref="BS103">INDEX(NegEffects_SEA,$A103,MATCH(BS$6,$D$6:$BB$6,0)+2)</f>
        <v/>
      </c>
      <c r="BT103" s="250" t="str" cm="1">
        <f t="array" ref="BT103">INDEX(NegEffects_SEA,$A103,MATCH(BT$6,$D$6:$BB$6,0)+2)</f>
        <v/>
      </c>
      <c r="BU103" s="243"/>
      <c r="BV103" s="194" t="str">
        <f t="shared" si="110"/>
        <v/>
      </c>
      <c r="BW103" s="194" t="str">
        <f t="shared" si="110"/>
        <v/>
      </c>
      <c r="BX103" s="194" t="str">
        <f t="shared" si="110"/>
        <v/>
      </c>
      <c r="BY103" s="194" t="str">
        <f t="shared" si="110"/>
        <v/>
      </c>
      <c r="BZ103" s="243"/>
      <c r="CA103" s="196" t="str" cm="1">
        <f t="array" ref="CA103">IF($B103="","",INDEX(SEAOptionScores_Trans,$B103+MATCH(CA$7,Stages,0)-1,MATCH(CA$6,SEACats,0)))</f>
        <v/>
      </c>
      <c r="CB103" s="196" t="str" cm="1">
        <f t="array" ref="CB103">IF($B103="","",INDEX(SEAOptionScores_Trans,$B103+MATCH(CB$7,Stages,0)-1,MATCH(CA$6,SEACats,0)))</f>
        <v/>
      </c>
      <c r="CC103" s="197" t="str">
        <f t="shared" si="93"/>
        <v/>
      </c>
      <c r="CD103" s="196" t="str" cm="1">
        <f t="array" ref="CD103">IF($B103="","",INDEX(SEAOptionScores_Trans,$B103+MATCH(CD$7,Stages,0)-1,MATCH(CD$6,SEACats,0)))</f>
        <v/>
      </c>
      <c r="CE103" s="196" t="str" cm="1">
        <f t="array" ref="CE103">IF($B103="","",INDEX(SEAOptionScores_Trans,$B103+MATCH(CE$7,Stages,0)-1,MATCH(CD$6,SEACats,0)))</f>
        <v/>
      </c>
      <c r="CF103" s="197" t="str">
        <f t="shared" si="94"/>
        <v/>
      </c>
      <c r="CG103" s="196" t="str" cm="1">
        <f t="array" ref="CG103">IF($B103="","",INDEX(SEAOptionScores_Trans,$B103+MATCH(CG$7,Stages,0)-1,MATCH(CG$6,SEACats,0)))</f>
        <v/>
      </c>
      <c r="CH103" s="196" t="str" cm="1">
        <f t="array" ref="CH103">IF($B103="","",INDEX(SEAOptionScores_Trans,$B103+MATCH(CH$7,Stages,0)-1,MATCH(CG$6,SEACats,0)))</f>
        <v/>
      </c>
      <c r="CI103" s="197" t="str">
        <f t="shared" si="95"/>
        <v/>
      </c>
      <c r="CJ103" s="196" t="str" cm="1">
        <f t="array" ref="CJ103">IF($B103="","",INDEX(SEAOptionScores_Trans,$B103+MATCH(CJ$7,Stages,0)-1,MATCH(CJ$6,SEACats,0)))</f>
        <v/>
      </c>
      <c r="CK103" s="196" t="str" cm="1">
        <f t="array" ref="CK103">IF($B103="","",INDEX(SEAOptionScores_Trans,$B103+MATCH(CK$7,Stages,0)-1,MATCH(CJ$6,SEACats,0)))</f>
        <v/>
      </c>
      <c r="CL103" s="197" t="str">
        <f t="shared" si="96"/>
        <v/>
      </c>
      <c r="CM103" s="196" t="str" cm="1">
        <f t="array" ref="CM103">IF($B103="","",INDEX(SEAOptionScores_Trans,$B103+MATCH(CM$7,Stages,0)-1,MATCH(CM$6,SEACats,0)))</f>
        <v/>
      </c>
      <c r="CN103" s="196" t="str" cm="1">
        <f t="array" ref="CN103">IF($B103="","",INDEX(SEAOptionScores_Trans,$B103+MATCH(CN$7,Stages,0)-1,MATCH(CM$6,SEACats,0)))</f>
        <v/>
      </c>
      <c r="CO103" s="197" t="str">
        <f t="shared" si="97"/>
        <v/>
      </c>
      <c r="CP103" s="196" t="str" cm="1">
        <f t="array" ref="CP103">IF($B103="","",INDEX(SEAOptionScores_Trans,$B103+MATCH(CP$7,Stages,0)-1,MATCH(CP$6,SEACats,0)))</f>
        <v/>
      </c>
      <c r="CQ103" s="196" t="str" cm="1">
        <f t="array" ref="CQ103">IF($B103="","",INDEX(SEAOptionScores_Trans,$B103+MATCH(CQ$7,Stages,0)-1,MATCH(CP$6,SEACats,0)))</f>
        <v/>
      </c>
      <c r="CR103" s="197" t="str">
        <f t="shared" si="98"/>
        <v/>
      </c>
      <c r="CS103" s="196" t="str" cm="1">
        <f t="array" ref="CS103">IF($B103="","",INDEX(SEAOptionScores_Trans,$B103+MATCH(CS$7,Stages,0)-1,MATCH(CS$6,SEACats,0)))</f>
        <v/>
      </c>
      <c r="CT103" s="196" t="str" cm="1">
        <f t="array" ref="CT103">IF($B103="","",INDEX(SEAOptionScores_Trans,$B103+MATCH(CT$7,Stages,0)-1,MATCH(CS$6,SEACats,0)))</f>
        <v/>
      </c>
      <c r="CU103" s="197" t="str">
        <f t="shared" si="99"/>
        <v/>
      </c>
      <c r="CV103" s="196" t="str" cm="1">
        <f t="array" ref="CV103">IF($B103="","",INDEX(SEAOptionScores_Trans,$B103+MATCH(CV$7,Stages,0)-1,MATCH(CV$6,SEACats,0)))</f>
        <v/>
      </c>
      <c r="CW103" s="196" t="str" cm="1">
        <f t="array" ref="CW103">IF($B103="","",INDEX(SEAOptionScores_Trans,$B103+MATCH(CW$7,Stages,0)-1,MATCH(CV$6,SEACats,0)))</f>
        <v/>
      </c>
      <c r="CX103" s="197" t="str">
        <f t="shared" si="100"/>
        <v/>
      </c>
      <c r="CY103" s="196" t="str" cm="1">
        <f t="array" ref="CY103">IF($B103="","",INDEX(SEAOptionScores_Trans,$B103+MATCH(CY$7,Stages,0)-1,MATCH(CY$6,SEACats,0)))</f>
        <v/>
      </c>
      <c r="CZ103" s="196" t="str" cm="1">
        <f t="array" ref="CZ103">IF($B103="","",INDEX(SEAOptionScores_Trans,$B103+MATCH(CZ$7,Stages,0)-1,MATCH(CY$6,SEACats,0)))</f>
        <v/>
      </c>
      <c r="DA103" s="197" t="str">
        <f t="shared" si="101"/>
        <v/>
      </c>
      <c r="DB103" s="196" t="str" cm="1">
        <f t="array" ref="DB103">IF($B103="","",INDEX(SEAOptionScores_Trans,$B103+MATCH(DB$7,Stages,0)-1,MATCH(DB$6,SEACats,0)))</f>
        <v/>
      </c>
      <c r="DC103" s="196" t="str" cm="1">
        <f t="array" ref="DC103">IF($B103="","",INDEX(SEAOptionScores_Trans,$B103+MATCH(DC$7,Stages,0)-1,MATCH(DB$6,SEACats,0)))</f>
        <v/>
      </c>
      <c r="DD103" s="197" t="str">
        <f t="shared" si="102"/>
        <v/>
      </c>
      <c r="DE103" s="196" t="str" cm="1">
        <f t="array" ref="DE103">IF($B103="","",INDEX(SEAOptionScores_Trans,$B103+MATCH(DE$7,Stages,0)-1,MATCH(DE$6,SEACats,0)))</f>
        <v/>
      </c>
      <c r="DF103" s="196" t="str" cm="1">
        <f t="array" ref="DF103">IF($B103="","",INDEX(SEAOptionScores_Trans,$B103+MATCH(DF$7,Stages,0)-1,MATCH(DE$6,SEACats,0)))</f>
        <v/>
      </c>
      <c r="DG103" s="197" t="str">
        <f t="shared" si="103"/>
        <v/>
      </c>
      <c r="DH103" s="196" t="str" cm="1">
        <f t="array" ref="DH103">IF($B103="","",INDEX(SEAOptionScores_Trans,$B103+MATCH(DH$7,Stages,0)-1,MATCH(DH$6,SEACats,0)))</f>
        <v/>
      </c>
      <c r="DI103" s="196" t="str" cm="1">
        <f t="array" ref="DI103">IF($B103="","",INDEX(SEAOptionScores_Trans,$B103+MATCH(DI$7,Stages,0)-1,MATCH(DH$6,SEACats,0)))</f>
        <v/>
      </c>
      <c r="DJ103" s="197" t="str">
        <f t="shared" si="104"/>
        <v/>
      </c>
      <c r="DK103" s="196" t="str" cm="1">
        <f t="array" ref="DK103">IF($B103="","",INDEX(SEAOptionScores_Trans,$B103+MATCH(DK$7,Stages,0)-1,MATCH(DK$6,SEACats,0)))</f>
        <v/>
      </c>
      <c r="DL103" s="196" t="str" cm="1">
        <f t="array" ref="DL103">IF($B103="","",INDEX(SEAOptionScores_Trans,$B103+MATCH(DL$7,Stages,0)-1,MATCH(DK$6,SEACats,0)))</f>
        <v/>
      </c>
      <c r="DM103" s="197" t="str">
        <f t="shared" si="105"/>
        <v/>
      </c>
      <c r="DN103" s="196" t="str" cm="1">
        <f t="array" ref="DN103">IF($B103="","",INDEX(SEAOptionScores_Trans,$B103+MATCH(DN$7,Stages,0)-1,MATCH(DN$6,SEACats,0)))</f>
        <v/>
      </c>
      <c r="DO103" s="196" t="str" cm="1">
        <f t="array" ref="DO103">IF($B103="","",INDEX(SEAOptionScores_Trans,$B103+MATCH(DO$7,Stages,0)-1,MATCH(DN$6,SEACats,0)))</f>
        <v/>
      </c>
      <c r="DP103" s="197" t="str">
        <f t="shared" si="106"/>
        <v/>
      </c>
      <c r="DQ103" s="196" t="str" cm="1">
        <f t="array" ref="DQ103">IF($B103="","",INDEX(SEAOptionScores_Trans,$B103+MATCH(DQ$7,Stages,0)-1,MATCH(DQ$6,SEACats,0)))</f>
        <v/>
      </c>
      <c r="DR103" s="196" t="str" cm="1">
        <f t="array" ref="DR103">IF($B103="","",INDEX(SEAOptionScores_Trans,$B103+MATCH(DR$7,Stages,0)-1,MATCH(DQ$6,SEACats,0)))</f>
        <v/>
      </c>
      <c r="DS103" s="197" t="str">
        <f t="shared" si="107"/>
        <v/>
      </c>
      <c r="DT103" s="196" t="str" cm="1">
        <f t="array" ref="DT103">IF($B103="","",INDEX(SEAOptionScores_Trans,$B103+MATCH(DT$7,Stages,0)-1,MATCH(DT$6,SEACats,0)))</f>
        <v/>
      </c>
      <c r="DU103" s="196" t="str" cm="1">
        <f t="array" ref="DU103">IF($B103="","",INDEX(SEAOptionScores_Trans,$B103+MATCH(DU$7,Stages,0)-1,MATCH(DT$6,SEACats,0)))</f>
        <v/>
      </c>
      <c r="DV103" s="197" t="str">
        <f t="shared" si="108"/>
        <v/>
      </c>
      <c r="DW103" s="196" t="str" cm="1">
        <f t="array" ref="DW103">IF($B103="","",INDEX(SEAOptionScores_Trans,$B103+MATCH(DW$7,Stages,0)-1,MATCH(DW$6,SEACats,0)))</f>
        <v/>
      </c>
      <c r="DX103" s="196" t="str" cm="1">
        <f t="array" ref="DX103">IF($B103="","",INDEX(SEAOptionScores_Trans,$B103+MATCH(DX$7,Stages,0)-1,MATCH(DW$6,SEACats,0)))</f>
        <v/>
      </c>
      <c r="DY103" s="197" t="str">
        <f t="shared" si="109"/>
        <v/>
      </c>
      <c r="DZ103" s="243"/>
      <c r="EA103" s="250" t="str" cm="1">
        <f t="array" ref="EA103">INDEX(PosEffects_SEA,$A103,MATCH(EA$6,$D$6:$BB$6,0)+2)</f>
        <v/>
      </c>
      <c r="EB103" s="250" t="str" cm="1">
        <f t="array" ref="EB103">INDEX(PosEffects_SEA,$A103,MATCH(EB$6,$D$6:$BB$6,0)+2)</f>
        <v/>
      </c>
      <c r="EC103" s="250" t="str" cm="1">
        <f t="array" ref="EC103">INDEX(PosEffects_SEA,$A103,MATCH(EC$6,$D$6:$BB$6,0)+2)</f>
        <v/>
      </c>
      <c r="ED103" s="250" t="str" cm="1">
        <f t="array" ref="ED103">INDEX(PosEffects_SEA,$A103,MATCH(ED$6,$D$6:$BB$6,0)+2)</f>
        <v/>
      </c>
      <c r="EE103" s="250" t="str" cm="1">
        <f t="array" ref="EE103">INDEX(PosEffects_SEA,$A103,MATCH(EE$6,$D$6:$BB$6,0)+2)</f>
        <v/>
      </c>
      <c r="EF103" s="250" t="str" cm="1">
        <f t="array" ref="EF103">INDEX(PosEffects_SEA,$A103,MATCH(EF$6,$D$6:$BB$6,0)+2)</f>
        <v/>
      </c>
      <c r="EG103" s="250" t="str" cm="1">
        <f t="array" ref="EG103">INDEX(PosEffects_SEA,$A103,MATCH(EG$6,$D$6:$BB$6,0)+2)</f>
        <v/>
      </c>
      <c r="EH103" s="250" t="str" cm="1">
        <f t="array" ref="EH103">INDEX(PosEffects_SEA,$A103,MATCH(EH$6,$D$6:$BB$6,0)+2)</f>
        <v/>
      </c>
      <c r="EI103" s="250" t="str" cm="1">
        <f t="array" ref="EI103">INDEX(PosEffects_SEA,$A103,MATCH(EI$6,$D$6:$BB$6,0)+2)</f>
        <v/>
      </c>
      <c r="EJ103" s="250" t="str" cm="1">
        <f t="array" ref="EJ103">INDEX(PosEffects_SEA,$A103,MATCH(EJ$6,$D$6:$BB$6,0)+2)</f>
        <v/>
      </c>
      <c r="EK103" s="250" t="str" cm="1">
        <f t="array" ref="EK103">INDEX(PosEffects_SEA,$A103,MATCH(EK$6,$D$6:$BB$6,0)+2)</f>
        <v/>
      </c>
      <c r="EL103" s="250" t="str" cm="1">
        <f t="array" ref="EL103">INDEX(PosEffects_SEA,$A103,MATCH(EL$6,$D$6:$BB$6,0)+2)</f>
        <v/>
      </c>
      <c r="EM103" s="250" t="str" cm="1">
        <f t="array" ref="EM103">INDEX(PosEffects_SEA,$A103,MATCH(EM$6,$D$6:$BB$6,0)+2)</f>
        <v/>
      </c>
      <c r="EN103" s="250" t="str" cm="1">
        <f t="array" ref="EN103">INDEX(PosEffects_SEA,$A103,MATCH(EN$6,$D$6:$BB$6,0)+2)</f>
        <v/>
      </c>
      <c r="EO103" s="250" t="str" cm="1">
        <f t="array" ref="EO103">INDEX(PosEffects_SEA,$A103,MATCH(EO$6,$D$6:$BB$6,0)+2)</f>
        <v/>
      </c>
      <c r="EP103" s="250" t="str" cm="1">
        <f t="array" ref="EP103">INDEX(PosEffects_SEA,$A103,MATCH(EP$6,$D$6:$BB$6,0)+2)</f>
        <v/>
      </c>
      <c r="EQ103" s="250" t="str" cm="1">
        <f t="array" ref="EQ103">INDEX(PosEffects_SEA,$A103,MATCH(EQ$6,$D$6:$BB$6,0)+2)</f>
        <v/>
      </c>
      <c r="ER103" s="243"/>
      <c r="ES103" s="194" t="str">
        <f t="shared" si="111"/>
        <v/>
      </c>
      <c r="ET103" s="194" t="str">
        <f t="shared" si="111"/>
        <v/>
      </c>
      <c r="EU103" s="194" t="str">
        <f t="shared" si="111"/>
        <v/>
      </c>
      <c r="EV103" s="194" t="str">
        <f t="shared" si="111"/>
        <v/>
      </c>
    </row>
    <row r="104" spans="1:152" x14ac:dyDescent="0.25">
      <c r="A104" s="242">
        <v>97</v>
      </c>
      <c r="B104" s="271" t="str" cm="1">
        <f t="array" ref="B104">IF(A104&gt;NOptions_SEA,"",4*(A104-1)+1)</f>
        <v/>
      </c>
      <c r="C104" s="249" t="str" cm="1">
        <f t="array" ref="C104">IF($B104="","",INDEX(Options_SEA,$B104))</f>
        <v/>
      </c>
      <c r="D104" s="196" t="str" cm="1">
        <f t="array" ref="D104">IF($B104="","",INDEX(SEAOptionScores_Trans,$B104+MATCH(D$7,Stages,0)-1,MATCH(D$6,SEACats,0))-100)</f>
        <v/>
      </c>
      <c r="E104" s="196" t="str" cm="1">
        <f t="array" ref="E104">IF($B104="","",INDEX(SEAOptionScores_Trans,$B104+MATCH(E$7,Stages,0)-1,MATCH(D$6,SEACats,0))-100)</f>
        <v/>
      </c>
      <c r="F104" s="197" t="str">
        <f t="shared" ref="F104:F107" si="112">IF($B104="","",D104*INDEX(w_C_Neg,MATCH(D$6,SEACats,0)) +E104*INDEX(w_O_Neg,MATCH(D$6,SEACats,0)))</f>
        <v/>
      </c>
      <c r="G104" s="196" t="str" cm="1">
        <f t="array" ref="G104">IF($B104="","",INDEX(SEAOptionScores_Trans,$B104+MATCH(G$7,Stages,0)-1,MATCH(G$6,SEACats,0))-100)</f>
        <v/>
      </c>
      <c r="H104" s="196" t="str" cm="1">
        <f t="array" ref="H104">IF($B104="","",INDEX(SEAOptionScores_Trans,$B104+MATCH(H$7,Stages,0)-1,MATCH(G$6,SEACats,0))-100)</f>
        <v/>
      </c>
      <c r="I104" s="197" t="str">
        <f t="shared" ref="I104:I107" si="113">IF($B104="","",G104*INDEX(w_C_Neg,MATCH(G$6,SEACats,0)) +H104*INDEX(w_O_Neg,MATCH(G$6,SEACats,0)))</f>
        <v/>
      </c>
      <c r="J104" s="196" t="str" cm="1">
        <f t="array" ref="J104">IF($B104="","",INDEX(SEAOptionScores_Trans,$B104+MATCH(J$7,Stages,0)-1,MATCH(J$6,SEACats,0))-100)</f>
        <v/>
      </c>
      <c r="K104" s="196" t="str" cm="1">
        <f t="array" ref="K104">IF($B104="","",INDEX(SEAOptionScores_Trans,$B104+MATCH(K$7,Stages,0)-1,MATCH(J$6,SEACats,0))-100)</f>
        <v/>
      </c>
      <c r="L104" s="197" t="str">
        <f t="shared" ref="L104:L107" si="114">IF($B104="","",J104*INDEX(w_C_Neg,MATCH(J$6,SEACats,0)) +K104*INDEX(w_O_Neg,MATCH(J$6,SEACats,0)))</f>
        <v/>
      </c>
      <c r="M104" s="196" t="str" cm="1">
        <f t="array" ref="M104">IF($B104="","",INDEX(SEAOptionScores_Trans,$B104+MATCH(M$7,Stages,0)-1,MATCH(M$6,SEACats,0))-100)</f>
        <v/>
      </c>
      <c r="N104" s="196" t="str" cm="1">
        <f t="array" ref="N104">IF($B104="","",INDEX(SEAOptionScores_Trans,$B104+MATCH(N$7,Stages,0)-1,MATCH(M$6,SEACats,0))-100)</f>
        <v/>
      </c>
      <c r="O104" s="197" t="str">
        <f t="shared" ref="O104:O107" si="115">IF($B104="","",M104*INDEX(w_C_Neg,MATCH(M$6,SEACats,0)) +N104*INDEX(w_O_Neg,MATCH(M$6,SEACats,0)))</f>
        <v/>
      </c>
      <c r="P104" s="196" t="str" cm="1">
        <f t="array" ref="P104">IF($B104="","",INDEX(SEAOptionScores_Trans,$B104+MATCH(P$7,Stages,0)-1,MATCH(P$6,SEACats,0))-100)</f>
        <v/>
      </c>
      <c r="Q104" s="196" t="str" cm="1">
        <f t="array" ref="Q104">IF($B104="","",INDEX(SEAOptionScores_Trans,$B104+MATCH(Q$7,Stages,0)-1,MATCH(P$6,SEACats,0))-100)</f>
        <v/>
      </c>
      <c r="R104" s="197" t="str">
        <f t="shared" ref="R104:R107" si="116">IF($B104="","",P104*INDEX(w_C_Neg,MATCH(P$6,SEACats,0)) +Q104*INDEX(w_O_Neg,MATCH(P$6,SEACats,0)))</f>
        <v/>
      </c>
      <c r="S104" s="196" t="str" cm="1">
        <f t="array" ref="S104">IF($B104="","",INDEX(SEAOptionScores_Trans,$B104+MATCH(S$7,Stages,0)-1,MATCH(S$6,SEACats,0))-100)</f>
        <v/>
      </c>
      <c r="T104" s="196" t="str" cm="1">
        <f t="array" ref="T104">IF($B104="","",INDEX(SEAOptionScores_Trans,$B104+MATCH(T$7,Stages,0)-1,MATCH(S$6,SEACats,0))-100)</f>
        <v/>
      </c>
      <c r="U104" s="197" t="str">
        <f t="shared" ref="U104:U107" si="117">IF($B104="","",S104*INDEX(w_C_Neg,MATCH(S$6,SEACats,0)) +T104*INDEX(w_O_Neg,MATCH(S$6,SEACats,0)))</f>
        <v/>
      </c>
      <c r="V104" s="196" t="str" cm="1">
        <f t="array" ref="V104">IF($B104="","",INDEX(SEAOptionScores_Trans,$B104+MATCH(V$7,Stages,0)-1,MATCH(V$6,SEACats,0))-100)</f>
        <v/>
      </c>
      <c r="W104" s="196" t="str" cm="1">
        <f t="array" ref="W104">IF($B104="","",INDEX(SEAOptionScores_Trans,$B104+MATCH(W$7,Stages,0)-1,MATCH(V$6,SEACats,0))-100)</f>
        <v/>
      </c>
      <c r="X104" s="197" t="str">
        <f t="shared" ref="X104:X107" si="118">IF($B104="","",V104*INDEX(w_C_Neg,MATCH(V$6,SEACats,0)) +W104*INDEX(w_O_Neg,MATCH(V$6,SEACats,0)))</f>
        <v/>
      </c>
      <c r="Y104" s="196" t="str" cm="1">
        <f t="array" ref="Y104">IF($B104="","",INDEX(SEAOptionScores_Trans,$B104+MATCH(Y$7,Stages,0)-1,MATCH(Y$6,SEACats,0))-100)</f>
        <v/>
      </c>
      <c r="Z104" s="196" t="str" cm="1">
        <f t="array" ref="Z104">IF($B104="","",INDEX(SEAOptionScores_Trans,$B104+MATCH(Z$7,Stages,0)-1,MATCH(Y$6,SEACats,0))-100)</f>
        <v/>
      </c>
      <c r="AA104" s="197" t="str">
        <f t="shared" ref="AA104:AA107" si="119">IF($B104="","",Y104*INDEX(w_C_Neg,MATCH(Y$6,SEACats,0)) +Z104*INDEX(w_O_Neg,MATCH(Y$6,SEACats,0)))</f>
        <v/>
      </c>
      <c r="AB104" s="196" t="str" cm="1">
        <f t="array" ref="AB104">IF($B104="","",INDEX(SEAOptionScores_Trans,$B104+MATCH(AB$7,Stages,0)-1,MATCH(AB$6,SEACats,0))-100)</f>
        <v/>
      </c>
      <c r="AC104" s="196" t="str" cm="1">
        <f t="array" ref="AC104">IF($B104="","",INDEX(SEAOptionScores_Trans,$B104+MATCH(AC$7,Stages,0)-1,MATCH(AB$6,SEACats,0))-100)</f>
        <v/>
      </c>
      <c r="AD104" s="197" t="str">
        <f t="shared" ref="AD104:AD107" si="120">IF($B104="","",AB104*INDEX(w_C_Neg,MATCH(AB$6,SEACats,0)) +AC104*INDEX(w_O_Neg,MATCH(AB$6,SEACats,0)))</f>
        <v/>
      </c>
      <c r="AE104" s="196" t="str" cm="1">
        <f t="array" ref="AE104">IF($B104="","",INDEX(SEAOptionScores_Trans,$B104+MATCH(AE$7,Stages,0)-1,MATCH(AE$6,SEACats,0))-100)</f>
        <v/>
      </c>
      <c r="AF104" s="196" t="str" cm="1">
        <f t="array" ref="AF104">IF($B104="","",INDEX(SEAOptionScores_Trans,$B104+MATCH(AF$7,Stages,0)-1,MATCH(AE$6,SEACats,0))-100)</f>
        <v/>
      </c>
      <c r="AG104" s="197" t="str">
        <f t="shared" ref="AG104:AG107" si="121">IF($B104="","",AE104*INDEX(w_C_Neg,MATCH(AE$6,SEACats,0)) +AF104*INDEX(w_O_Neg,MATCH(AE$6,SEACats,0)))</f>
        <v/>
      </c>
      <c r="AH104" s="196" t="str" cm="1">
        <f t="array" ref="AH104">IF($B104="","",INDEX(SEAOptionScores_Trans,$B104+MATCH(AH$7,Stages,0)-1,MATCH(AH$6,SEACats,0))-100)</f>
        <v/>
      </c>
      <c r="AI104" s="196" t="str" cm="1">
        <f t="array" ref="AI104">IF($B104="","",INDEX(SEAOptionScores_Trans,$B104+MATCH(AI$7,Stages,0)-1,MATCH(AH$6,SEACats,0))-100)</f>
        <v/>
      </c>
      <c r="AJ104" s="197" t="str">
        <f t="shared" ref="AJ104:AJ107" si="122">IF($B104="","",AH104*INDEX(w_C_Neg,MATCH(AH$6,SEACats,0)) +AI104*INDEX(w_O_Neg,MATCH(AH$6,SEACats,0)))</f>
        <v/>
      </c>
      <c r="AK104" s="196" t="str" cm="1">
        <f t="array" ref="AK104">IF($B104="","",INDEX(SEAOptionScores_Trans,$B104+MATCH(AK$7,Stages,0)-1,MATCH(AK$6,SEACats,0))-100)</f>
        <v/>
      </c>
      <c r="AL104" s="196" t="str" cm="1">
        <f t="array" ref="AL104">IF($B104="","",INDEX(SEAOptionScores_Trans,$B104+MATCH(AL$7,Stages,0)-1,MATCH(AK$6,SEACats,0))-100)</f>
        <v/>
      </c>
      <c r="AM104" s="197" t="str">
        <f t="shared" ref="AM104:AM107" si="123">IF($B104="","",AK104*INDEX(w_C_Neg,MATCH(AK$6,SEACats,0)) +AL104*INDEX(w_O_Neg,MATCH(AK$6,SEACats,0)))</f>
        <v/>
      </c>
      <c r="AN104" s="196" t="str" cm="1">
        <f t="array" ref="AN104">IF($B104="","",INDEX(SEAOptionScores_Trans,$B104+MATCH(AN$7,Stages,0)-1,MATCH(AN$6,SEACats,0))-100)</f>
        <v/>
      </c>
      <c r="AO104" s="196" t="str" cm="1">
        <f t="array" ref="AO104">IF($B104="","",INDEX(SEAOptionScores_Trans,$B104+MATCH(AO$7,Stages,0)-1,MATCH(AN$6,SEACats,0))-100)</f>
        <v/>
      </c>
      <c r="AP104" s="197" t="str">
        <f t="shared" ref="AP104:AP107" si="124">IF($B104="","",AN104*INDEX(w_C_Neg,MATCH(AN$6,SEACats,0)) +AO104*INDEX(w_O_Neg,MATCH(AN$6,SEACats,0)))</f>
        <v/>
      </c>
      <c r="AQ104" s="196" t="str" cm="1">
        <f t="array" ref="AQ104">IF($B104="","",INDEX(SEAOptionScores_Trans,$B104+MATCH(AQ$7,Stages,0)-1,MATCH(AQ$6,SEACats,0))-100)</f>
        <v/>
      </c>
      <c r="AR104" s="196" t="str" cm="1">
        <f t="array" ref="AR104">IF($B104="","",INDEX(SEAOptionScores_Trans,$B104+MATCH(AR$7,Stages,0)-1,MATCH(AQ$6,SEACats,0))-100)</f>
        <v/>
      </c>
      <c r="AS104" s="197" t="str">
        <f t="shared" ref="AS104:AS107" si="125">IF($B104="","",AQ104*INDEX(w_C_Neg,MATCH(AQ$6,SEACats,0)) +AR104*INDEX(w_O_Neg,MATCH(AQ$6,SEACats,0)))</f>
        <v/>
      </c>
      <c r="AT104" s="196" t="str" cm="1">
        <f t="array" ref="AT104">IF($B104="","",INDEX(SEAOptionScores_Trans,$B104+MATCH(AT$7,Stages,0)-1,MATCH(AT$6,SEACats,0))-100)</f>
        <v/>
      </c>
      <c r="AU104" s="196" t="str" cm="1">
        <f t="array" ref="AU104">IF($B104="","",INDEX(SEAOptionScores_Trans,$B104+MATCH(AU$7,Stages,0)-1,MATCH(AT$6,SEACats,0))-100)</f>
        <v/>
      </c>
      <c r="AV104" s="197" t="str">
        <f t="shared" ref="AV104:AV107" si="126">IF($B104="","",AT104*INDEX(w_C_Neg,MATCH(AT$6,SEACats,0)) +AU104*INDEX(w_O_Neg,MATCH(AT$6,SEACats,0)))</f>
        <v/>
      </c>
      <c r="AW104" s="196" t="str" cm="1">
        <f t="array" ref="AW104">IF($B104="","",INDEX(SEAOptionScores_Trans,$B104+MATCH(AW$7,Stages,0)-1,MATCH(AW$6,SEACats,0))-100)</f>
        <v/>
      </c>
      <c r="AX104" s="196" t="str" cm="1">
        <f t="array" ref="AX104">IF($B104="","",INDEX(SEAOptionScores_Trans,$B104+MATCH(AX$7,Stages,0)-1,MATCH(AW$6,SEACats,0))-100)</f>
        <v/>
      </c>
      <c r="AY104" s="197" t="str">
        <f t="shared" ref="AY104:AY107" si="127">IF($B104="","",AW104*INDEX(w_C_Neg,MATCH(AW$6,SEACats,0)) +AX104*INDEX(w_O_Neg,MATCH(AW$6,SEACats,0)))</f>
        <v/>
      </c>
      <c r="AZ104" s="196" t="str" cm="1">
        <f t="array" ref="AZ104">IF($B104="","",INDEX(SEAOptionScores_Trans,$B104+MATCH(AZ$7,Stages,0)-1,MATCH(AZ$6,SEACats,0))-100)</f>
        <v/>
      </c>
      <c r="BA104" s="196" t="str" cm="1">
        <f t="array" ref="BA104">IF($B104="","",INDEX(SEAOptionScores_Trans,$B104+MATCH(BA$7,Stages,0)-1,MATCH(AZ$6,SEACats,0))-100)</f>
        <v/>
      </c>
      <c r="BB104" s="197" t="str">
        <f t="shared" ref="BB104:BB107" si="128">IF($B104="","",AZ104*INDEX(w_C_Neg,MATCH(AZ$6,SEACats,0)) +BA104*INDEX(w_O_Neg,MATCH(AZ$6,SEACats,0)))</f>
        <v/>
      </c>
      <c r="BC104" s="243"/>
      <c r="BD104" s="250" t="str" cm="1">
        <f t="array" ref="BD104">INDEX(NegEffects_SEA,$A104,MATCH(BD$6,$D$6:$BB$6,0)+2)</f>
        <v/>
      </c>
      <c r="BE104" s="250" t="str" cm="1">
        <f t="array" ref="BE104">INDEX(NegEffects_SEA,$A104,MATCH(BE$6,$D$6:$BB$6,0)+2)</f>
        <v/>
      </c>
      <c r="BF104" s="250" t="str" cm="1">
        <f t="array" ref="BF104">INDEX(NegEffects_SEA,$A104,MATCH(BF$6,$D$6:$BB$6,0)+2)</f>
        <v/>
      </c>
      <c r="BG104" s="250" t="str" cm="1">
        <f t="array" ref="BG104">INDEX(NegEffects_SEA,$A104,MATCH(BG$6,$D$6:$BB$6,0)+2)</f>
        <v/>
      </c>
      <c r="BH104" s="250" t="str" cm="1">
        <f t="array" ref="BH104">INDEX(NegEffects_SEA,$A104,MATCH(BH$6,$D$6:$BB$6,0)+2)</f>
        <v/>
      </c>
      <c r="BI104" s="250" t="str" cm="1">
        <f t="array" ref="BI104">INDEX(NegEffects_SEA,$A104,MATCH(BI$6,$D$6:$BB$6,0)+2)</f>
        <v/>
      </c>
      <c r="BJ104" s="250" t="str" cm="1">
        <f t="array" ref="BJ104">INDEX(NegEffects_SEA,$A104,MATCH(BJ$6,$D$6:$BB$6,0)+2)</f>
        <v/>
      </c>
      <c r="BK104" s="250" t="str" cm="1">
        <f t="array" ref="BK104">INDEX(NegEffects_SEA,$A104,MATCH(BK$6,$D$6:$BB$6,0)+2)</f>
        <v/>
      </c>
      <c r="BL104" s="250" t="str" cm="1">
        <f t="array" ref="BL104">INDEX(NegEffects_SEA,$A104,MATCH(BL$6,$D$6:$BB$6,0)+2)</f>
        <v/>
      </c>
      <c r="BM104" s="250" t="str" cm="1">
        <f t="array" ref="BM104">INDEX(NegEffects_SEA,$A104,MATCH(BM$6,$D$6:$BB$6,0)+2)</f>
        <v/>
      </c>
      <c r="BN104" s="250" t="str" cm="1">
        <f t="array" ref="BN104">INDEX(NegEffects_SEA,$A104,MATCH(BN$6,$D$6:$BB$6,0)+2)</f>
        <v/>
      </c>
      <c r="BO104" s="250" t="str" cm="1">
        <f t="array" ref="BO104">INDEX(NegEffects_SEA,$A104,MATCH(BO$6,$D$6:$BB$6,0)+2)</f>
        <v/>
      </c>
      <c r="BP104" s="250" t="str" cm="1">
        <f t="array" ref="BP104">INDEX(NegEffects_SEA,$A104,MATCH(BP$6,$D$6:$BB$6,0)+2)</f>
        <v/>
      </c>
      <c r="BQ104" s="250" t="str" cm="1">
        <f t="array" ref="BQ104">INDEX(NegEffects_SEA,$A104,MATCH(BQ$6,$D$6:$BB$6,0)+2)</f>
        <v/>
      </c>
      <c r="BR104" s="250" t="str" cm="1">
        <f t="array" ref="BR104">INDEX(NegEffects_SEA,$A104,MATCH(BR$6,$D$6:$BB$6,0)+2)</f>
        <v/>
      </c>
      <c r="BS104" s="250" t="str" cm="1">
        <f t="array" ref="BS104">INDEX(NegEffects_SEA,$A104,MATCH(BS$6,$D$6:$BB$6,0)+2)</f>
        <v/>
      </c>
      <c r="BT104" s="250" t="str" cm="1">
        <f t="array" ref="BT104">INDEX(NegEffects_SEA,$A104,MATCH(BT$6,$D$6:$BB$6,0)+2)</f>
        <v/>
      </c>
      <c r="BU104" s="243"/>
      <c r="BV104" s="194" t="str">
        <f t="shared" si="110"/>
        <v/>
      </c>
      <c r="BW104" s="194" t="str">
        <f t="shared" si="110"/>
        <v/>
      </c>
      <c r="BX104" s="194" t="str">
        <f t="shared" si="110"/>
        <v/>
      </c>
      <c r="BY104" s="194" t="str">
        <f t="shared" si="110"/>
        <v/>
      </c>
      <c r="BZ104" s="243"/>
      <c r="CA104" s="196" t="str" cm="1">
        <f t="array" ref="CA104">IF($B104="","",INDEX(SEAOptionScores_Trans,$B104+MATCH(CA$7,Stages,0)-1,MATCH(CA$6,SEACats,0)))</f>
        <v/>
      </c>
      <c r="CB104" s="196" t="str" cm="1">
        <f t="array" ref="CB104">IF($B104="","",INDEX(SEAOptionScores_Trans,$B104+MATCH(CB$7,Stages,0)-1,MATCH(CA$6,SEACats,0)))</f>
        <v/>
      </c>
      <c r="CC104" s="197" t="str">
        <f t="shared" ref="CC104:CC135" si="129">IF($B104="","",CA104*INDEX(w_C_Pos,MATCH(CA$6,SEACats,0)) +CB104*INDEX(w_O_Pos,MATCH(CA$6,SEACats,0)))</f>
        <v/>
      </c>
      <c r="CD104" s="196" t="str" cm="1">
        <f t="array" ref="CD104">IF($B104="","",INDEX(SEAOptionScores_Trans,$B104+MATCH(CD$7,Stages,0)-1,MATCH(CD$6,SEACats,0)))</f>
        <v/>
      </c>
      <c r="CE104" s="196" t="str" cm="1">
        <f t="array" ref="CE104">IF($B104="","",INDEX(SEAOptionScores_Trans,$B104+MATCH(CE$7,Stages,0)-1,MATCH(CD$6,SEACats,0)))</f>
        <v/>
      </c>
      <c r="CF104" s="197" t="str">
        <f t="shared" ref="CF104:CF135" si="130">IF($B104="","",CD104*INDEX(w_C_Pos,MATCH(CD$6,SEACats,0)) +CE104*INDEX(w_O_Pos,MATCH(CD$6,SEACats,0)))</f>
        <v/>
      </c>
      <c r="CG104" s="196" t="str" cm="1">
        <f t="array" ref="CG104">IF($B104="","",INDEX(SEAOptionScores_Trans,$B104+MATCH(CG$7,Stages,0)-1,MATCH(CG$6,SEACats,0)))</f>
        <v/>
      </c>
      <c r="CH104" s="196" t="str" cm="1">
        <f t="array" ref="CH104">IF($B104="","",INDEX(SEAOptionScores_Trans,$B104+MATCH(CH$7,Stages,0)-1,MATCH(CG$6,SEACats,0)))</f>
        <v/>
      </c>
      <c r="CI104" s="197" t="str">
        <f t="shared" ref="CI104:CI135" si="131">IF($B104="","",CG104*INDEX(w_C_Pos,MATCH(CG$6,SEACats,0)) +CH104*INDEX(w_O_Pos,MATCH(CG$6,SEACats,0)))</f>
        <v/>
      </c>
      <c r="CJ104" s="196" t="str" cm="1">
        <f t="array" ref="CJ104">IF($B104="","",INDEX(SEAOptionScores_Trans,$B104+MATCH(CJ$7,Stages,0)-1,MATCH(CJ$6,SEACats,0)))</f>
        <v/>
      </c>
      <c r="CK104" s="196" t="str" cm="1">
        <f t="array" ref="CK104">IF($B104="","",INDEX(SEAOptionScores_Trans,$B104+MATCH(CK$7,Stages,0)-1,MATCH(CJ$6,SEACats,0)))</f>
        <v/>
      </c>
      <c r="CL104" s="197" t="str">
        <f t="shared" ref="CL104:CL135" si="132">IF($B104="","",CJ104*INDEX(w_C_Pos,MATCH(CJ$6,SEACats,0)) +CK104*INDEX(w_O_Pos,MATCH(CJ$6,SEACats,0)))</f>
        <v/>
      </c>
      <c r="CM104" s="196" t="str" cm="1">
        <f t="array" ref="CM104">IF($B104="","",INDEX(SEAOptionScores_Trans,$B104+MATCH(CM$7,Stages,0)-1,MATCH(CM$6,SEACats,0)))</f>
        <v/>
      </c>
      <c r="CN104" s="196" t="str" cm="1">
        <f t="array" ref="CN104">IF($B104="","",INDEX(SEAOptionScores_Trans,$B104+MATCH(CN$7,Stages,0)-1,MATCH(CM$6,SEACats,0)))</f>
        <v/>
      </c>
      <c r="CO104" s="197" t="str">
        <f t="shared" ref="CO104:CO135" si="133">IF($B104="","",CM104*INDEX(w_C_Pos,MATCH(CM$6,SEACats,0)) +CN104*INDEX(w_O_Pos,MATCH(CM$6,SEACats,0)))</f>
        <v/>
      </c>
      <c r="CP104" s="196" t="str" cm="1">
        <f t="array" ref="CP104">IF($B104="","",INDEX(SEAOptionScores_Trans,$B104+MATCH(CP$7,Stages,0)-1,MATCH(CP$6,SEACats,0)))</f>
        <v/>
      </c>
      <c r="CQ104" s="196" t="str" cm="1">
        <f t="array" ref="CQ104">IF($B104="","",INDEX(SEAOptionScores_Trans,$B104+MATCH(CQ$7,Stages,0)-1,MATCH(CP$6,SEACats,0)))</f>
        <v/>
      </c>
      <c r="CR104" s="197" t="str">
        <f t="shared" ref="CR104:CR135" si="134">IF($B104="","",CP104*INDEX(w_C_Pos,MATCH(CP$6,SEACats,0)) +CQ104*INDEX(w_O_Pos,MATCH(CP$6,SEACats,0)))</f>
        <v/>
      </c>
      <c r="CS104" s="196" t="str" cm="1">
        <f t="array" ref="CS104">IF($B104="","",INDEX(SEAOptionScores_Trans,$B104+MATCH(CS$7,Stages,0)-1,MATCH(CS$6,SEACats,0)))</f>
        <v/>
      </c>
      <c r="CT104" s="196" t="str" cm="1">
        <f t="array" ref="CT104">IF($B104="","",INDEX(SEAOptionScores_Trans,$B104+MATCH(CT$7,Stages,0)-1,MATCH(CS$6,SEACats,0)))</f>
        <v/>
      </c>
      <c r="CU104" s="197" t="str">
        <f t="shared" ref="CU104:CU135" si="135">IF($B104="","",CS104*INDEX(w_C_Pos,MATCH(CS$6,SEACats,0)) +CT104*INDEX(w_O_Pos,MATCH(CS$6,SEACats,0)))</f>
        <v/>
      </c>
      <c r="CV104" s="196" t="str" cm="1">
        <f t="array" ref="CV104">IF($B104="","",INDEX(SEAOptionScores_Trans,$B104+MATCH(CV$7,Stages,0)-1,MATCH(CV$6,SEACats,0)))</f>
        <v/>
      </c>
      <c r="CW104" s="196" t="str" cm="1">
        <f t="array" ref="CW104">IF($B104="","",INDEX(SEAOptionScores_Trans,$B104+MATCH(CW$7,Stages,0)-1,MATCH(CV$6,SEACats,0)))</f>
        <v/>
      </c>
      <c r="CX104" s="197" t="str">
        <f t="shared" ref="CX104:CX135" si="136">IF($B104="","",CV104*INDEX(w_C_Pos,MATCH(CV$6,SEACats,0)) +CW104*INDEX(w_O_Pos,MATCH(CV$6,SEACats,0)))</f>
        <v/>
      </c>
      <c r="CY104" s="196" t="str" cm="1">
        <f t="array" ref="CY104">IF($B104="","",INDEX(SEAOptionScores_Trans,$B104+MATCH(CY$7,Stages,0)-1,MATCH(CY$6,SEACats,0)))</f>
        <v/>
      </c>
      <c r="CZ104" s="196" t="str" cm="1">
        <f t="array" ref="CZ104">IF($B104="","",INDEX(SEAOptionScores_Trans,$B104+MATCH(CZ$7,Stages,0)-1,MATCH(CY$6,SEACats,0)))</f>
        <v/>
      </c>
      <c r="DA104" s="197" t="str">
        <f t="shared" ref="DA104:DA135" si="137">IF($B104="","",CY104*INDEX(w_C_Pos,MATCH(CY$6,SEACats,0)) +CZ104*INDEX(w_O_Pos,MATCH(CY$6,SEACats,0)))</f>
        <v/>
      </c>
      <c r="DB104" s="196" t="str" cm="1">
        <f t="array" ref="DB104">IF($B104="","",INDEX(SEAOptionScores_Trans,$B104+MATCH(DB$7,Stages,0)-1,MATCH(DB$6,SEACats,0)))</f>
        <v/>
      </c>
      <c r="DC104" s="196" t="str" cm="1">
        <f t="array" ref="DC104">IF($B104="","",INDEX(SEAOptionScores_Trans,$B104+MATCH(DC$7,Stages,0)-1,MATCH(DB$6,SEACats,0)))</f>
        <v/>
      </c>
      <c r="DD104" s="197" t="str">
        <f t="shared" ref="DD104:DD135" si="138">IF($B104="","",DB104*INDEX(w_C_Pos,MATCH(DB$6,SEACats,0)) +DC104*INDEX(w_O_Pos,MATCH(DB$6,SEACats,0)))</f>
        <v/>
      </c>
      <c r="DE104" s="196" t="str" cm="1">
        <f t="array" ref="DE104">IF($B104="","",INDEX(SEAOptionScores_Trans,$B104+MATCH(DE$7,Stages,0)-1,MATCH(DE$6,SEACats,0)))</f>
        <v/>
      </c>
      <c r="DF104" s="196" t="str" cm="1">
        <f t="array" ref="DF104">IF($B104="","",INDEX(SEAOptionScores_Trans,$B104+MATCH(DF$7,Stages,0)-1,MATCH(DE$6,SEACats,0)))</f>
        <v/>
      </c>
      <c r="DG104" s="197" t="str">
        <f t="shared" ref="DG104:DG135" si="139">IF($B104="","",DE104*INDEX(w_C_Pos,MATCH(DE$6,SEACats,0)) +DF104*INDEX(w_O_Pos,MATCH(DE$6,SEACats,0)))</f>
        <v/>
      </c>
      <c r="DH104" s="196" t="str" cm="1">
        <f t="array" ref="DH104">IF($B104="","",INDEX(SEAOptionScores_Trans,$B104+MATCH(DH$7,Stages,0)-1,MATCH(DH$6,SEACats,0)))</f>
        <v/>
      </c>
      <c r="DI104" s="196" t="str" cm="1">
        <f t="array" ref="DI104">IF($B104="","",INDEX(SEAOptionScores_Trans,$B104+MATCH(DI$7,Stages,0)-1,MATCH(DH$6,SEACats,0)))</f>
        <v/>
      </c>
      <c r="DJ104" s="197" t="str">
        <f t="shared" ref="DJ104:DJ135" si="140">IF($B104="","",DH104*INDEX(w_C_Pos,MATCH(DH$6,SEACats,0)) +DI104*INDEX(w_O_Pos,MATCH(DH$6,SEACats,0)))</f>
        <v/>
      </c>
      <c r="DK104" s="196" t="str" cm="1">
        <f t="array" ref="DK104">IF($B104="","",INDEX(SEAOptionScores_Trans,$B104+MATCH(DK$7,Stages,0)-1,MATCH(DK$6,SEACats,0)))</f>
        <v/>
      </c>
      <c r="DL104" s="196" t="str" cm="1">
        <f t="array" ref="DL104">IF($B104="","",INDEX(SEAOptionScores_Trans,$B104+MATCH(DL$7,Stages,0)-1,MATCH(DK$6,SEACats,0)))</f>
        <v/>
      </c>
      <c r="DM104" s="197" t="str">
        <f t="shared" ref="DM104:DM135" si="141">IF($B104="","",DK104*INDEX(w_C_Pos,MATCH(DK$6,SEACats,0)) +DL104*INDEX(w_O_Pos,MATCH(DK$6,SEACats,0)))</f>
        <v/>
      </c>
      <c r="DN104" s="196" t="str" cm="1">
        <f t="array" ref="DN104">IF($B104="","",INDEX(SEAOptionScores_Trans,$B104+MATCH(DN$7,Stages,0)-1,MATCH(DN$6,SEACats,0)))</f>
        <v/>
      </c>
      <c r="DO104" s="196" t="str" cm="1">
        <f t="array" ref="DO104">IF($B104="","",INDEX(SEAOptionScores_Trans,$B104+MATCH(DO$7,Stages,0)-1,MATCH(DN$6,SEACats,0)))</f>
        <v/>
      </c>
      <c r="DP104" s="197" t="str">
        <f t="shared" ref="DP104:DP135" si="142">IF($B104="","",DN104*INDEX(w_C_Pos,MATCH(DN$6,SEACats,0)) +DO104*INDEX(w_O_Pos,MATCH(DN$6,SEACats,0)))</f>
        <v/>
      </c>
      <c r="DQ104" s="196" t="str" cm="1">
        <f t="array" ref="DQ104">IF($B104="","",INDEX(SEAOptionScores_Trans,$B104+MATCH(DQ$7,Stages,0)-1,MATCH(DQ$6,SEACats,0)))</f>
        <v/>
      </c>
      <c r="DR104" s="196" t="str" cm="1">
        <f t="array" ref="DR104">IF($B104="","",INDEX(SEAOptionScores_Trans,$B104+MATCH(DR$7,Stages,0)-1,MATCH(DQ$6,SEACats,0)))</f>
        <v/>
      </c>
      <c r="DS104" s="197" t="str">
        <f t="shared" ref="DS104:DS135" si="143">IF($B104="","",DQ104*INDEX(w_C_Pos,MATCH(DQ$6,SEACats,0)) +DR104*INDEX(w_O_Pos,MATCH(DQ$6,SEACats,0)))</f>
        <v/>
      </c>
      <c r="DT104" s="196" t="str" cm="1">
        <f t="array" ref="DT104">IF($B104="","",INDEX(SEAOptionScores_Trans,$B104+MATCH(DT$7,Stages,0)-1,MATCH(DT$6,SEACats,0)))</f>
        <v/>
      </c>
      <c r="DU104" s="196" t="str" cm="1">
        <f t="array" ref="DU104">IF($B104="","",INDEX(SEAOptionScores_Trans,$B104+MATCH(DU$7,Stages,0)-1,MATCH(DT$6,SEACats,0)))</f>
        <v/>
      </c>
      <c r="DV104" s="197" t="str">
        <f t="shared" ref="DV104:DV135" si="144">IF($B104="","",DT104*INDEX(w_C_Pos,MATCH(DT$6,SEACats,0)) +DU104*INDEX(w_O_Pos,MATCH(DT$6,SEACats,0)))</f>
        <v/>
      </c>
      <c r="DW104" s="196" t="str" cm="1">
        <f t="array" ref="DW104">IF($B104="","",INDEX(SEAOptionScores_Trans,$B104+MATCH(DW$7,Stages,0)-1,MATCH(DW$6,SEACats,0)))</f>
        <v/>
      </c>
      <c r="DX104" s="196" t="str" cm="1">
        <f t="array" ref="DX104">IF($B104="","",INDEX(SEAOptionScores_Trans,$B104+MATCH(DX$7,Stages,0)-1,MATCH(DW$6,SEACats,0)))</f>
        <v/>
      </c>
      <c r="DY104" s="197" t="str">
        <f t="shared" ref="DY104:DY135" si="145">IF($B104="","",DW104*INDEX(w_C_Pos,MATCH(DW$6,SEACats,0)) +DX104*INDEX(w_O_Pos,MATCH(DW$6,SEACats,0)))</f>
        <v/>
      </c>
      <c r="DZ104" s="243"/>
      <c r="EA104" s="250" t="str" cm="1">
        <f t="array" ref="EA104">INDEX(PosEffects_SEA,$A104,MATCH(EA$6,$D$6:$BB$6,0)+2)</f>
        <v/>
      </c>
      <c r="EB104" s="250" t="str" cm="1">
        <f t="array" ref="EB104">INDEX(PosEffects_SEA,$A104,MATCH(EB$6,$D$6:$BB$6,0)+2)</f>
        <v/>
      </c>
      <c r="EC104" s="250" t="str" cm="1">
        <f t="array" ref="EC104">INDEX(PosEffects_SEA,$A104,MATCH(EC$6,$D$6:$BB$6,0)+2)</f>
        <v/>
      </c>
      <c r="ED104" s="250" t="str" cm="1">
        <f t="array" ref="ED104">INDEX(PosEffects_SEA,$A104,MATCH(ED$6,$D$6:$BB$6,0)+2)</f>
        <v/>
      </c>
      <c r="EE104" s="250" t="str" cm="1">
        <f t="array" ref="EE104">INDEX(PosEffects_SEA,$A104,MATCH(EE$6,$D$6:$BB$6,0)+2)</f>
        <v/>
      </c>
      <c r="EF104" s="250" t="str" cm="1">
        <f t="array" ref="EF104">INDEX(PosEffects_SEA,$A104,MATCH(EF$6,$D$6:$BB$6,0)+2)</f>
        <v/>
      </c>
      <c r="EG104" s="250" t="str" cm="1">
        <f t="array" ref="EG104">INDEX(PosEffects_SEA,$A104,MATCH(EG$6,$D$6:$BB$6,0)+2)</f>
        <v/>
      </c>
      <c r="EH104" s="250" t="str" cm="1">
        <f t="array" ref="EH104">INDEX(PosEffects_SEA,$A104,MATCH(EH$6,$D$6:$BB$6,0)+2)</f>
        <v/>
      </c>
      <c r="EI104" s="250" t="str" cm="1">
        <f t="array" ref="EI104">INDEX(PosEffects_SEA,$A104,MATCH(EI$6,$D$6:$BB$6,0)+2)</f>
        <v/>
      </c>
      <c r="EJ104" s="250" t="str" cm="1">
        <f t="array" ref="EJ104">INDEX(PosEffects_SEA,$A104,MATCH(EJ$6,$D$6:$BB$6,0)+2)</f>
        <v/>
      </c>
      <c r="EK104" s="250" t="str" cm="1">
        <f t="array" ref="EK104">INDEX(PosEffects_SEA,$A104,MATCH(EK$6,$D$6:$BB$6,0)+2)</f>
        <v/>
      </c>
      <c r="EL104" s="250" t="str" cm="1">
        <f t="array" ref="EL104">INDEX(PosEffects_SEA,$A104,MATCH(EL$6,$D$6:$BB$6,0)+2)</f>
        <v/>
      </c>
      <c r="EM104" s="250" t="str" cm="1">
        <f t="array" ref="EM104">INDEX(PosEffects_SEA,$A104,MATCH(EM$6,$D$6:$BB$6,0)+2)</f>
        <v/>
      </c>
      <c r="EN104" s="250" t="str" cm="1">
        <f t="array" ref="EN104">INDEX(PosEffects_SEA,$A104,MATCH(EN$6,$D$6:$BB$6,0)+2)</f>
        <v/>
      </c>
      <c r="EO104" s="250" t="str" cm="1">
        <f t="array" ref="EO104">INDEX(PosEffects_SEA,$A104,MATCH(EO$6,$D$6:$BB$6,0)+2)</f>
        <v/>
      </c>
      <c r="EP104" s="250" t="str" cm="1">
        <f t="array" ref="EP104">INDEX(PosEffects_SEA,$A104,MATCH(EP$6,$D$6:$BB$6,0)+2)</f>
        <v/>
      </c>
      <c r="EQ104" s="250" t="str" cm="1">
        <f t="array" ref="EQ104">INDEX(PosEffects_SEA,$A104,MATCH(EQ$6,$D$6:$BB$6,0)+2)</f>
        <v/>
      </c>
      <c r="ER104" s="243"/>
      <c r="ES104" s="194" t="str">
        <f t="shared" si="111"/>
        <v/>
      </c>
      <c r="ET104" s="194" t="str">
        <f t="shared" si="111"/>
        <v/>
      </c>
      <c r="EU104" s="194" t="str">
        <f t="shared" si="111"/>
        <v/>
      </c>
      <c r="EV104" s="194" t="str">
        <f t="shared" si="111"/>
        <v/>
      </c>
    </row>
    <row r="105" spans="1:152" x14ac:dyDescent="0.25">
      <c r="A105" s="242">
        <v>98</v>
      </c>
      <c r="B105" s="271" t="str" cm="1">
        <f t="array" ref="B105">IF(A105&gt;NOptions_SEA,"",4*(A105-1)+1)</f>
        <v/>
      </c>
      <c r="C105" s="249" t="str" cm="1">
        <f t="array" ref="C105">IF($B105="","",INDEX(Options_SEA,$B105))</f>
        <v/>
      </c>
      <c r="D105" s="196" t="str" cm="1">
        <f t="array" ref="D105">IF($B105="","",INDEX(SEAOptionScores_Trans,$B105+MATCH(D$7,Stages,0)-1,MATCH(D$6,SEACats,0))-100)</f>
        <v/>
      </c>
      <c r="E105" s="196" t="str" cm="1">
        <f t="array" ref="E105">IF($B105="","",INDEX(SEAOptionScores_Trans,$B105+MATCH(E$7,Stages,0)-1,MATCH(D$6,SEACats,0))-100)</f>
        <v/>
      </c>
      <c r="F105" s="197" t="str">
        <f t="shared" si="112"/>
        <v/>
      </c>
      <c r="G105" s="196" t="str" cm="1">
        <f t="array" ref="G105">IF($B105="","",INDEX(SEAOptionScores_Trans,$B105+MATCH(G$7,Stages,0)-1,MATCH(G$6,SEACats,0))-100)</f>
        <v/>
      </c>
      <c r="H105" s="196" t="str" cm="1">
        <f t="array" ref="H105">IF($B105="","",INDEX(SEAOptionScores_Trans,$B105+MATCH(H$7,Stages,0)-1,MATCH(G$6,SEACats,0))-100)</f>
        <v/>
      </c>
      <c r="I105" s="197" t="str">
        <f t="shared" si="113"/>
        <v/>
      </c>
      <c r="J105" s="196" t="str" cm="1">
        <f t="array" ref="J105">IF($B105="","",INDEX(SEAOptionScores_Trans,$B105+MATCH(J$7,Stages,0)-1,MATCH(J$6,SEACats,0))-100)</f>
        <v/>
      </c>
      <c r="K105" s="196" t="str" cm="1">
        <f t="array" ref="K105">IF($B105="","",INDEX(SEAOptionScores_Trans,$B105+MATCH(K$7,Stages,0)-1,MATCH(J$6,SEACats,0))-100)</f>
        <v/>
      </c>
      <c r="L105" s="197" t="str">
        <f t="shared" si="114"/>
        <v/>
      </c>
      <c r="M105" s="196" t="str" cm="1">
        <f t="array" ref="M105">IF($B105="","",INDEX(SEAOptionScores_Trans,$B105+MATCH(M$7,Stages,0)-1,MATCH(M$6,SEACats,0))-100)</f>
        <v/>
      </c>
      <c r="N105" s="196" t="str" cm="1">
        <f t="array" ref="N105">IF($B105="","",INDEX(SEAOptionScores_Trans,$B105+MATCH(N$7,Stages,0)-1,MATCH(M$6,SEACats,0))-100)</f>
        <v/>
      </c>
      <c r="O105" s="197" t="str">
        <f t="shared" si="115"/>
        <v/>
      </c>
      <c r="P105" s="196" t="str" cm="1">
        <f t="array" ref="P105">IF($B105="","",INDEX(SEAOptionScores_Trans,$B105+MATCH(P$7,Stages,0)-1,MATCH(P$6,SEACats,0))-100)</f>
        <v/>
      </c>
      <c r="Q105" s="196" t="str" cm="1">
        <f t="array" ref="Q105">IF($B105="","",INDEX(SEAOptionScores_Trans,$B105+MATCH(Q$7,Stages,0)-1,MATCH(P$6,SEACats,0))-100)</f>
        <v/>
      </c>
      <c r="R105" s="197" t="str">
        <f t="shared" si="116"/>
        <v/>
      </c>
      <c r="S105" s="196" t="str" cm="1">
        <f t="array" ref="S105">IF($B105="","",INDEX(SEAOptionScores_Trans,$B105+MATCH(S$7,Stages,0)-1,MATCH(S$6,SEACats,0))-100)</f>
        <v/>
      </c>
      <c r="T105" s="196" t="str" cm="1">
        <f t="array" ref="T105">IF($B105="","",INDEX(SEAOptionScores_Trans,$B105+MATCH(T$7,Stages,0)-1,MATCH(S$6,SEACats,0))-100)</f>
        <v/>
      </c>
      <c r="U105" s="197" t="str">
        <f t="shared" si="117"/>
        <v/>
      </c>
      <c r="V105" s="196" t="str" cm="1">
        <f t="array" ref="V105">IF($B105="","",INDEX(SEAOptionScores_Trans,$B105+MATCH(V$7,Stages,0)-1,MATCH(V$6,SEACats,0))-100)</f>
        <v/>
      </c>
      <c r="W105" s="196" t="str" cm="1">
        <f t="array" ref="W105">IF($B105="","",INDEX(SEAOptionScores_Trans,$B105+MATCH(W$7,Stages,0)-1,MATCH(V$6,SEACats,0))-100)</f>
        <v/>
      </c>
      <c r="X105" s="197" t="str">
        <f t="shared" si="118"/>
        <v/>
      </c>
      <c r="Y105" s="196" t="str" cm="1">
        <f t="array" ref="Y105">IF($B105="","",INDEX(SEAOptionScores_Trans,$B105+MATCH(Y$7,Stages,0)-1,MATCH(Y$6,SEACats,0))-100)</f>
        <v/>
      </c>
      <c r="Z105" s="196" t="str" cm="1">
        <f t="array" ref="Z105">IF($B105="","",INDEX(SEAOptionScores_Trans,$B105+MATCH(Z$7,Stages,0)-1,MATCH(Y$6,SEACats,0))-100)</f>
        <v/>
      </c>
      <c r="AA105" s="197" t="str">
        <f t="shared" si="119"/>
        <v/>
      </c>
      <c r="AB105" s="196" t="str" cm="1">
        <f t="array" ref="AB105">IF($B105="","",INDEX(SEAOptionScores_Trans,$B105+MATCH(AB$7,Stages,0)-1,MATCH(AB$6,SEACats,0))-100)</f>
        <v/>
      </c>
      <c r="AC105" s="196" t="str" cm="1">
        <f t="array" ref="AC105">IF($B105="","",INDEX(SEAOptionScores_Trans,$B105+MATCH(AC$7,Stages,0)-1,MATCH(AB$6,SEACats,0))-100)</f>
        <v/>
      </c>
      <c r="AD105" s="197" t="str">
        <f t="shared" si="120"/>
        <v/>
      </c>
      <c r="AE105" s="196" t="str" cm="1">
        <f t="array" ref="AE105">IF($B105="","",INDEX(SEAOptionScores_Trans,$B105+MATCH(AE$7,Stages,0)-1,MATCH(AE$6,SEACats,0))-100)</f>
        <v/>
      </c>
      <c r="AF105" s="196" t="str" cm="1">
        <f t="array" ref="AF105">IF($B105="","",INDEX(SEAOptionScores_Trans,$B105+MATCH(AF$7,Stages,0)-1,MATCH(AE$6,SEACats,0))-100)</f>
        <v/>
      </c>
      <c r="AG105" s="197" t="str">
        <f t="shared" si="121"/>
        <v/>
      </c>
      <c r="AH105" s="196" t="str" cm="1">
        <f t="array" ref="AH105">IF($B105="","",INDEX(SEAOptionScores_Trans,$B105+MATCH(AH$7,Stages,0)-1,MATCH(AH$6,SEACats,0))-100)</f>
        <v/>
      </c>
      <c r="AI105" s="196" t="str" cm="1">
        <f t="array" ref="AI105">IF($B105="","",INDEX(SEAOptionScores_Trans,$B105+MATCH(AI$7,Stages,0)-1,MATCH(AH$6,SEACats,0))-100)</f>
        <v/>
      </c>
      <c r="AJ105" s="197" t="str">
        <f t="shared" si="122"/>
        <v/>
      </c>
      <c r="AK105" s="196" t="str" cm="1">
        <f t="array" ref="AK105">IF($B105="","",INDEX(SEAOptionScores_Trans,$B105+MATCH(AK$7,Stages,0)-1,MATCH(AK$6,SEACats,0))-100)</f>
        <v/>
      </c>
      <c r="AL105" s="196" t="str" cm="1">
        <f t="array" ref="AL105">IF($B105="","",INDEX(SEAOptionScores_Trans,$B105+MATCH(AL$7,Stages,0)-1,MATCH(AK$6,SEACats,0))-100)</f>
        <v/>
      </c>
      <c r="AM105" s="197" t="str">
        <f t="shared" si="123"/>
        <v/>
      </c>
      <c r="AN105" s="196" t="str" cm="1">
        <f t="array" ref="AN105">IF($B105="","",INDEX(SEAOptionScores_Trans,$B105+MATCH(AN$7,Stages,0)-1,MATCH(AN$6,SEACats,0))-100)</f>
        <v/>
      </c>
      <c r="AO105" s="196" t="str" cm="1">
        <f t="array" ref="AO105">IF($B105="","",INDEX(SEAOptionScores_Trans,$B105+MATCH(AO$7,Stages,0)-1,MATCH(AN$6,SEACats,0))-100)</f>
        <v/>
      </c>
      <c r="AP105" s="197" t="str">
        <f t="shared" si="124"/>
        <v/>
      </c>
      <c r="AQ105" s="196" t="str" cm="1">
        <f t="array" ref="AQ105">IF($B105="","",INDEX(SEAOptionScores_Trans,$B105+MATCH(AQ$7,Stages,0)-1,MATCH(AQ$6,SEACats,0))-100)</f>
        <v/>
      </c>
      <c r="AR105" s="196" t="str" cm="1">
        <f t="array" ref="AR105">IF($B105="","",INDEX(SEAOptionScores_Trans,$B105+MATCH(AR$7,Stages,0)-1,MATCH(AQ$6,SEACats,0))-100)</f>
        <v/>
      </c>
      <c r="AS105" s="197" t="str">
        <f t="shared" si="125"/>
        <v/>
      </c>
      <c r="AT105" s="196" t="str" cm="1">
        <f t="array" ref="AT105">IF($B105="","",INDEX(SEAOptionScores_Trans,$B105+MATCH(AT$7,Stages,0)-1,MATCH(AT$6,SEACats,0))-100)</f>
        <v/>
      </c>
      <c r="AU105" s="196" t="str" cm="1">
        <f t="array" ref="AU105">IF($B105="","",INDEX(SEAOptionScores_Trans,$B105+MATCH(AU$7,Stages,0)-1,MATCH(AT$6,SEACats,0))-100)</f>
        <v/>
      </c>
      <c r="AV105" s="197" t="str">
        <f t="shared" si="126"/>
        <v/>
      </c>
      <c r="AW105" s="196" t="str" cm="1">
        <f t="array" ref="AW105">IF($B105="","",INDEX(SEAOptionScores_Trans,$B105+MATCH(AW$7,Stages,0)-1,MATCH(AW$6,SEACats,0))-100)</f>
        <v/>
      </c>
      <c r="AX105" s="196" t="str" cm="1">
        <f t="array" ref="AX105">IF($B105="","",INDEX(SEAOptionScores_Trans,$B105+MATCH(AX$7,Stages,0)-1,MATCH(AW$6,SEACats,0))-100)</f>
        <v/>
      </c>
      <c r="AY105" s="197" t="str">
        <f t="shared" si="127"/>
        <v/>
      </c>
      <c r="AZ105" s="196" t="str" cm="1">
        <f t="array" ref="AZ105">IF($B105="","",INDEX(SEAOptionScores_Trans,$B105+MATCH(AZ$7,Stages,0)-1,MATCH(AZ$6,SEACats,0))-100)</f>
        <v/>
      </c>
      <c r="BA105" s="196" t="str" cm="1">
        <f t="array" ref="BA105">IF($B105="","",INDEX(SEAOptionScores_Trans,$B105+MATCH(BA$7,Stages,0)-1,MATCH(AZ$6,SEACats,0))-100)</f>
        <v/>
      </c>
      <c r="BB105" s="197" t="str">
        <f t="shared" si="128"/>
        <v/>
      </c>
      <c r="BC105" s="243"/>
      <c r="BD105" s="250" t="str" cm="1">
        <f t="array" ref="BD105">INDEX(NegEffects_SEA,$A105,MATCH(BD$6,$D$6:$BB$6,0)+2)</f>
        <v/>
      </c>
      <c r="BE105" s="250" t="str" cm="1">
        <f t="array" ref="BE105">INDEX(NegEffects_SEA,$A105,MATCH(BE$6,$D$6:$BB$6,0)+2)</f>
        <v/>
      </c>
      <c r="BF105" s="250" t="str" cm="1">
        <f t="array" ref="BF105">INDEX(NegEffects_SEA,$A105,MATCH(BF$6,$D$6:$BB$6,0)+2)</f>
        <v/>
      </c>
      <c r="BG105" s="250" t="str" cm="1">
        <f t="array" ref="BG105">INDEX(NegEffects_SEA,$A105,MATCH(BG$6,$D$6:$BB$6,0)+2)</f>
        <v/>
      </c>
      <c r="BH105" s="250" t="str" cm="1">
        <f t="array" ref="BH105">INDEX(NegEffects_SEA,$A105,MATCH(BH$6,$D$6:$BB$6,0)+2)</f>
        <v/>
      </c>
      <c r="BI105" s="250" t="str" cm="1">
        <f t="array" ref="BI105">INDEX(NegEffects_SEA,$A105,MATCH(BI$6,$D$6:$BB$6,0)+2)</f>
        <v/>
      </c>
      <c r="BJ105" s="250" t="str" cm="1">
        <f t="array" ref="BJ105">INDEX(NegEffects_SEA,$A105,MATCH(BJ$6,$D$6:$BB$6,0)+2)</f>
        <v/>
      </c>
      <c r="BK105" s="250" t="str" cm="1">
        <f t="array" ref="BK105">INDEX(NegEffects_SEA,$A105,MATCH(BK$6,$D$6:$BB$6,0)+2)</f>
        <v/>
      </c>
      <c r="BL105" s="250" t="str" cm="1">
        <f t="array" ref="BL105">INDEX(NegEffects_SEA,$A105,MATCH(BL$6,$D$6:$BB$6,0)+2)</f>
        <v/>
      </c>
      <c r="BM105" s="250" t="str" cm="1">
        <f t="array" ref="BM105">INDEX(NegEffects_SEA,$A105,MATCH(BM$6,$D$6:$BB$6,0)+2)</f>
        <v/>
      </c>
      <c r="BN105" s="250" t="str" cm="1">
        <f t="array" ref="BN105">INDEX(NegEffects_SEA,$A105,MATCH(BN$6,$D$6:$BB$6,0)+2)</f>
        <v/>
      </c>
      <c r="BO105" s="250" t="str" cm="1">
        <f t="array" ref="BO105">INDEX(NegEffects_SEA,$A105,MATCH(BO$6,$D$6:$BB$6,0)+2)</f>
        <v/>
      </c>
      <c r="BP105" s="250" t="str" cm="1">
        <f t="array" ref="BP105">INDEX(NegEffects_SEA,$A105,MATCH(BP$6,$D$6:$BB$6,0)+2)</f>
        <v/>
      </c>
      <c r="BQ105" s="250" t="str" cm="1">
        <f t="array" ref="BQ105">INDEX(NegEffects_SEA,$A105,MATCH(BQ$6,$D$6:$BB$6,0)+2)</f>
        <v/>
      </c>
      <c r="BR105" s="250" t="str" cm="1">
        <f t="array" ref="BR105">INDEX(NegEffects_SEA,$A105,MATCH(BR$6,$D$6:$BB$6,0)+2)</f>
        <v/>
      </c>
      <c r="BS105" s="250" t="str" cm="1">
        <f t="array" ref="BS105">INDEX(NegEffects_SEA,$A105,MATCH(BS$6,$D$6:$BB$6,0)+2)</f>
        <v/>
      </c>
      <c r="BT105" s="250" t="str" cm="1">
        <f t="array" ref="BT105">INDEX(NegEffects_SEA,$A105,MATCH(BT$6,$D$6:$BB$6,0)+2)</f>
        <v/>
      </c>
      <c r="BU105" s="243"/>
      <c r="BV105" s="194" t="str">
        <f t="shared" si="110"/>
        <v/>
      </c>
      <c r="BW105" s="194" t="str">
        <f t="shared" si="110"/>
        <v/>
      </c>
      <c r="BX105" s="194" t="str">
        <f t="shared" si="110"/>
        <v/>
      </c>
      <c r="BY105" s="194" t="str">
        <f t="shared" si="110"/>
        <v/>
      </c>
      <c r="BZ105" s="243"/>
      <c r="CA105" s="196" t="str" cm="1">
        <f t="array" ref="CA105">IF($B105="","",INDEX(SEAOptionScores_Trans,$B105+MATCH(CA$7,Stages,0)-1,MATCH(CA$6,SEACats,0)))</f>
        <v/>
      </c>
      <c r="CB105" s="196" t="str" cm="1">
        <f t="array" ref="CB105">IF($B105="","",INDEX(SEAOptionScores_Trans,$B105+MATCH(CB$7,Stages,0)-1,MATCH(CA$6,SEACats,0)))</f>
        <v/>
      </c>
      <c r="CC105" s="197" t="str">
        <f t="shared" si="129"/>
        <v/>
      </c>
      <c r="CD105" s="196" t="str" cm="1">
        <f t="array" ref="CD105">IF($B105="","",INDEX(SEAOptionScores_Trans,$B105+MATCH(CD$7,Stages,0)-1,MATCH(CD$6,SEACats,0)))</f>
        <v/>
      </c>
      <c r="CE105" s="196" t="str" cm="1">
        <f t="array" ref="CE105">IF($B105="","",INDEX(SEAOptionScores_Trans,$B105+MATCH(CE$7,Stages,0)-1,MATCH(CD$6,SEACats,0)))</f>
        <v/>
      </c>
      <c r="CF105" s="197" t="str">
        <f t="shared" si="130"/>
        <v/>
      </c>
      <c r="CG105" s="196" t="str" cm="1">
        <f t="array" ref="CG105">IF($B105="","",INDEX(SEAOptionScores_Trans,$B105+MATCH(CG$7,Stages,0)-1,MATCH(CG$6,SEACats,0)))</f>
        <v/>
      </c>
      <c r="CH105" s="196" t="str" cm="1">
        <f t="array" ref="CH105">IF($B105="","",INDEX(SEAOptionScores_Trans,$B105+MATCH(CH$7,Stages,0)-1,MATCH(CG$6,SEACats,0)))</f>
        <v/>
      </c>
      <c r="CI105" s="197" t="str">
        <f t="shared" si="131"/>
        <v/>
      </c>
      <c r="CJ105" s="196" t="str" cm="1">
        <f t="array" ref="CJ105">IF($B105="","",INDEX(SEAOptionScores_Trans,$B105+MATCH(CJ$7,Stages,0)-1,MATCH(CJ$6,SEACats,0)))</f>
        <v/>
      </c>
      <c r="CK105" s="196" t="str" cm="1">
        <f t="array" ref="CK105">IF($B105="","",INDEX(SEAOptionScores_Trans,$B105+MATCH(CK$7,Stages,0)-1,MATCH(CJ$6,SEACats,0)))</f>
        <v/>
      </c>
      <c r="CL105" s="197" t="str">
        <f t="shared" si="132"/>
        <v/>
      </c>
      <c r="CM105" s="196" t="str" cm="1">
        <f t="array" ref="CM105">IF($B105="","",INDEX(SEAOptionScores_Trans,$B105+MATCH(CM$7,Stages,0)-1,MATCH(CM$6,SEACats,0)))</f>
        <v/>
      </c>
      <c r="CN105" s="196" t="str" cm="1">
        <f t="array" ref="CN105">IF($B105="","",INDEX(SEAOptionScores_Trans,$B105+MATCH(CN$7,Stages,0)-1,MATCH(CM$6,SEACats,0)))</f>
        <v/>
      </c>
      <c r="CO105" s="197" t="str">
        <f t="shared" si="133"/>
        <v/>
      </c>
      <c r="CP105" s="196" t="str" cm="1">
        <f t="array" ref="CP105">IF($B105="","",INDEX(SEAOptionScores_Trans,$B105+MATCH(CP$7,Stages,0)-1,MATCH(CP$6,SEACats,0)))</f>
        <v/>
      </c>
      <c r="CQ105" s="196" t="str" cm="1">
        <f t="array" ref="CQ105">IF($B105="","",INDEX(SEAOptionScores_Trans,$B105+MATCH(CQ$7,Stages,0)-1,MATCH(CP$6,SEACats,0)))</f>
        <v/>
      </c>
      <c r="CR105" s="197" t="str">
        <f t="shared" si="134"/>
        <v/>
      </c>
      <c r="CS105" s="196" t="str" cm="1">
        <f t="array" ref="CS105">IF($B105="","",INDEX(SEAOptionScores_Trans,$B105+MATCH(CS$7,Stages,0)-1,MATCH(CS$6,SEACats,0)))</f>
        <v/>
      </c>
      <c r="CT105" s="196" t="str" cm="1">
        <f t="array" ref="CT105">IF($B105="","",INDEX(SEAOptionScores_Trans,$B105+MATCH(CT$7,Stages,0)-1,MATCH(CS$6,SEACats,0)))</f>
        <v/>
      </c>
      <c r="CU105" s="197" t="str">
        <f t="shared" si="135"/>
        <v/>
      </c>
      <c r="CV105" s="196" t="str" cm="1">
        <f t="array" ref="CV105">IF($B105="","",INDEX(SEAOptionScores_Trans,$B105+MATCH(CV$7,Stages,0)-1,MATCH(CV$6,SEACats,0)))</f>
        <v/>
      </c>
      <c r="CW105" s="196" t="str" cm="1">
        <f t="array" ref="CW105">IF($B105="","",INDEX(SEAOptionScores_Trans,$B105+MATCH(CW$7,Stages,0)-1,MATCH(CV$6,SEACats,0)))</f>
        <v/>
      </c>
      <c r="CX105" s="197" t="str">
        <f t="shared" si="136"/>
        <v/>
      </c>
      <c r="CY105" s="196" t="str" cm="1">
        <f t="array" ref="CY105">IF($B105="","",INDEX(SEAOptionScores_Trans,$B105+MATCH(CY$7,Stages,0)-1,MATCH(CY$6,SEACats,0)))</f>
        <v/>
      </c>
      <c r="CZ105" s="196" t="str" cm="1">
        <f t="array" ref="CZ105">IF($B105="","",INDEX(SEAOptionScores_Trans,$B105+MATCH(CZ$7,Stages,0)-1,MATCH(CY$6,SEACats,0)))</f>
        <v/>
      </c>
      <c r="DA105" s="197" t="str">
        <f t="shared" si="137"/>
        <v/>
      </c>
      <c r="DB105" s="196" t="str" cm="1">
        <f t="array" ref="DB105">IF($B105="","",INDEX(SEAOptionScores_Trans,$B105+MATCH(DB$7,Stages,0)-1,MATCH(DB$6,SEACats,0)))</f>
        <v/>
      </c>
      <c r="DC105" s="196" t="str" cm="1">
        <f t="array" ref="DC105">IF($B105="","",INDEX(SEAOptionScores_Trans,$B105+MATCH(DC$7,Stages,0)-1,MATCH(DB$6,SEACats,0)))</f>
        <v/>
      </c>
      <c r="DD105" s="197" t="str">
        <f t="shared" si="138"/>
        <v/>
      </c>
      <c r="DE105" s="196" t="str" cm="1">
        <f t="array" ref="DE105">IF($B105="","",INDEX(SEAOptionScores_Trans,$B105+MATCH(DE$7,Stages,0)-1,MATCH(DE$6,SEACats,0)))</f>
        <v/>
      </c>
      <c r="DF105" s="196" t="str" cm="1">
        <f t="array" ref="DF105">IF($B105="","",INDEX(SEAOptionScores_Trans,$B105+MATCH(DF$7,Stages,0)-1,MATCH(DE$6,SEACats,0)))</f>
        <v/>
      </c>
      <c r="DG105" s="197" t="str">
        <f t="shared" si="139"/>
        <v/>
      </c>
      <c r="DH105" s="196" t="str" cm="1">
        <f t="array" ref="DH105">IF($B105="","",INDEX(SEAOptionScores_Trans,$B105+MATCH(DH$7,Stages,0)-1,MATCH(DH$6,SEACats,0)))</f>
        <v/>
      </c>
      <c r="DI105" s="196" t="str" cm="1">
        <f t="array" ref="DI105">IF($B105="","",INDEX(SEAOptionScores_Trans,$B105+MATCH(DI$7,Stages,0)-1,MATCH(DH$6,SEACats,0)))</f>
        <v/>
      </c>
      <c r="DJ105" s="197" t="str">
        <f t="shared" si="140"/>
        <v/>
      </c>
      <c r="DK105" s="196" t="str" cm="1">
        <f t="array" ref="DK105">IF($B105="","",INDEX(SEAOptionScores_Trans,$B105+MATCH(DK$7,Stages,0)-1,MATCH(DK$6,SEACats,0)))</f>
        <v/>
      </c>
      <c r="DL105" s="196" t="str" cm="1">
        <f t="array" ref="DL105">IF($B105="","",INDEX(SEAOptionScores_Trans,$B105+MATCH(DL$7,Stages,0)-1,MATCH(DK$6,SEACats,0)))</f>
        <v/>
      </c>
      <c r="DM105" s="197" t="str">
        <f t="shared" si="141"/>
        <v/>
      </c>
      <c r="DN105" s="196" t="str" cm="1">
        <f t="array" ref="DN105">IF($B105="","",INDEX(SEAOptionScores_Trans,$B105+MATCH(DN$7,Stages,0)-1,MATCH(DN$6,SEACats,0)))</f>
        <v/>
      </c>
      <c r="DO105" s="196" t="str" cm="1">
        <f t="array" ref="DO105">IF($B105="","",INDEX(SEAOptionScores_Trans,$B105+MATCH(DO$7,Stages,0)-1,MATCH(DN$6,SEACats,0)))</f>
        <v/>
      </c>
      <c r="DP105" s="197" t="str">
        <f t="shared" si="142"/>
        <v/>
      </c>
      <c r="DQ105" s="196" t="str" cm="1">
        <f t="array" ref="DQ105">IF($B105="","",INDEX(SEAOptionScores_Trans,$B105+MATCH(DQ$7,Stages,0)-1,MATCH(DQ$6,SEACats,0)))</f>
        <v/>
      </c>
      <c r="DR105" s="196" t="str" cm="1">
        <f t="array" ref="DR105">IF($B105="","",INDEX(SEAOptionScores_Trans,$B105+MATCH(DR$7,Stages,0)-1,MATCH(DQ$6,SEACats,0)))</f>
        <v/>
      </c>
      <c r="DS105" s="197" t="str">
        <f t="shared" si="143"/>
        <v/>
      </c>
      <c r="DT105" s="196" t="str" cm="1">
        <f t="array" ref="DT105">IF($B105="","",INDEX(SEAOptionScores_Trans,$B105+MATCH(DT$7,Stages,0)-1,MATCH(DT$6,SEACats,0)))</f>
        <v/>
      </c>
      <c r="DU105" s="196" t="str" cm="1">
        <f t="array" ref="DU105">IF($B105="","",INDEX(SEAOptionScores_Trans,$B105+MATCH(DU$7,Stages,0)-1,MATCH(DT$6,SEACats,0)))</f>
        <v/>
      </c>
      <c r="DV105" s="197" t="str">
        <f t="shared" si="144"/>
        <v/>
      </c>
      <c r="DW105" s="196" t="str" cm="1">
        <f t="array" ref="DW105">IF($B105="","",INDEX(SEAOptionScores_Trans,$B105+MATCH(DW$7,Stages,0)-1,MATCH(DW$6,SEACats,0)))</f>
        <v/>
      </c>
      <c r="DX105" s="196" t="str" cm="1">
        <f t="array" ref="DX105">IF($B105="","",INDEX(SEAOptionScores_Trans,$B105+MATCH(DX$7,Stages,0)-1,MATCH(DW$6,SEACats,0)))</f>
        <v/>
      </c>
      <c r="DY105" s="197" t="str">
        <f t="shared" si="145"/>
        <v/>
      </c>
      <c r="DZ105" s="243"/>
      <c r="EA105" s="250" t="str" cm="1">
        <f t="array" ref="EA105">INDEX(PosEffects_SEA,$A105,MATCH(EA$6,$D$6:$BB$6,0)+2)</f>
        <v/>
      </c>
      <c r="EB105" s="250" t="str" cm="1">
        <f t="array" ref="EB105">INDEX(PosEffects_SEA,$A105,MATCH(EB$6,$D$6:$BB$6,0)+2)</f>
        <v/>
      </c>
      <c r="EC105" s="250" t="str" cm="1">
        <f t="array" ref="EC105">INDEX(PosEffects_SEA,$A105,MATCH(EC$6,$D$6:$BB$6,0)+2)</f>
        <v/>
      </c>
      <c r="ED105" s="250" t="str" cm="1">
        <f t="array" ref="ED105">INDEX(PosEffects_SEA,$A105,MATCH(ED$6,$D$6:$BB$6,0)+2)</f>
        <v/>
      </c>
      <c r="EE105" s="250" t="str" cm="1">
        <f t="array" ref="EE105">INDEX(PosEffects_SEA,$A105,MATCH(EE$6,$D$6:$BB$6,0)+2)</f>
        <v/>
      </c>
      <c r="EF105" s="250" t="str" cm="1">
        <f t="array" ref="EF105">INDEX(PosEffects_SEA,$A105,MATCH(EF$6,$D$6:$BB$6,0)+2)</f>
        <v/>
      </c>
      <c r="EG105" s="250" t="str" cm="1">
        <f t="array" ref="EG105">INDEX(PosEffects_SEA,$A105,MATCH(EG$6,$D$6:$BB$6,0)+2)</f>
        <v/>
      </c>
      <c r="EH105" s="250" t="str" cm="1">
        <f t="array" ref="EH105">INDEX(PosEffects_SEA,$A105,MATCH(EH$6,$D$6:$BB$6,0)+2)</f>
        <v/>
      </c>
      <c r="EI105" s="250" t="str" cm="1">
        <f t="array" ref="EI105">INDEX(PosEffects_SEA,$A105,MATCH(EI$6,$D$6:$BB$6,0)+2)</f>
        <v/>
      </c>
      <c r="EJ105" s="250" t="str" cm="1">
        <f t="array" ref="EJ105">INDEX(PosEffects_SEA,$A105,MATCH(EJ$6,$D$6:$BB$6,0)+2)</f>
        <v/>
      </c>
      <c r="EK105" s="250" t="str" cm="1">
        <f t="array" ref="EK105">INDEX(PosEffects_SEA,$A105,MATCH(EK$6,$D$6:$BB$6,0)+2)</f>
        <v/>
      </c>
      <c r="EL105" s="250" t="str" cm="1">
        <f t="array" ref="EL105">INDEX(PosEffects_SEA,$A105,MATCH(EL$6,$D$6:$BB$6,0)+2)</f>
        <v/>
      </c>
      <c r="EM105" s="250" t="str" cm="1">
        <f t="array" ref="EM105">INDEX(PosEffects_SEA,$A105,MATCH(EM$6,$D$6:$BB$6,0)+2)</f>
        <v/>
      </c>
      <c r="EN105" s="250" t="str" cm="1">
        <f t="array" ref="EN105">INDEX(PosEffects_SEA,$A105,MATCH(EN$6,$D$6:$BB$6,0)+2)</f>
        <v/>
      </c>
      <c r="EO105" s="250" t="str" cm="1">
        <f t="array" ref="EO105">INDEX(PosEffects_SEA,$A105,MATCH(EO$6,$D$6:$BB$6,0)+2)</f>
        <v/>
      </c>
      <c r="EP105" s="250" t="str" cm="1">
        <f t="array" ref="EP105">INDEX(PosEffects_SEA,$A105,MATCH(EP$6,$D$6:$BB$6,0)+2)</f>
        <v/>
      </c>
      <c r="EQ105" s="250" t="str" cm="1">
        <f t="array" ref="EQ105">INDEX(PosEffects_SEA,$A105,MATCH(EQ$6,$D$6:$BB$6,0)+2)</f>
        <v/>
      </c>
      <c r="ER105" s="243"/>
      <c r="ES105" s="194" t="str">
        <f t="shared" si="111"/>
        <v/>
      </c>
      <c r="ET105" s="194" t="str">
        <f t="shared" si="111"/>
        <v/>
      </c>
      <c r="EU105" s="194" t="str">
        <f t="shared" si="111"/>
        <v/>
      </c>
      <c r="EV105" s="194" t="str">
        <f t="shared" si="111"/>
        <v/>
      </c>
    </row>
    <row r="106" spans="1:152" x14ac:dyDescent="0.25">
      <c r="A106" s="242">
        <v>99</v>
      </c>
      <c r="B106" s="271" t="str" cm="1">
        <f t="array" ref="B106">IF(A106&gt;NOptions_SEA,"",4*(A106-1)+1)</f>
        <v/>
      </c>
      <c r="C106" s="249" t="str" cm="1">
        <f t="array" ref="C106">IF($B106="","",INDEX(Options_SEA,$B106))</f>
        <v/>
      </c>
      <c r="D106" s="196" t="str" cm="1">
        <f t="array" ref="D106">IF($B106="","",INDEX(SEAOptionScores_Trans,$B106+MATCH(D$7,Stages,0)-1,MATCH(D$6,SEACats,0))-100)</f>
        <v/>
      </c>
      <c r="E106" s="196" t="str" cm="1">
        <f t="array" ref="E106">IF($B106="","",INDEX(SEAOptionScores_Trans,$B106+MATCH(E$7,Stages,0)-1,MATCH(D$6,SEACats,0))-100)</f>
        <v/>
      </c>
      <c r="F106" s="197" t="str">
        <f t="shared" si="112"/>
        <v/>
      </c>
      <c r="G106" s="196" t="str" cm="1">
        <f t="array" ref="G106">IF($B106="","",INDEX(SEAOptionScores_Trans,$B106+MATCH(G$7,Stages,0)-1,MATCH(G$6,SEACats,0))-100)</f>
        <v/>
      </c>
      <c r="H106" s="196" t="str" cm="1">
        <f t="array" ref="H106">IF($B106="","",INDEX(SEAOptionScores_Trans,$B106+MATCH(H$7,Stages,0)-1,MATCH(G$6,SEACats,0))-100)</f>
        <v/>
      </c>
      <c r="I106" s="197" t="str">
        <f t="shared" si="113"/>
        <v/>
      </c>
      <c r="J106" s="196" t="str" cm="1">
        <f t="array" ref="J106">IF($B106="","",INDEX(SEAOptionScores_Trans,$B106+MATCH(J$7,Stages,0)-1,MATCH(J$6,SEACats,0))-100)</f>
        <v/>
      </c>
      <c r="K106" s="196" t="str" cm="1">
        <f t="array" ref="K106">IF($B106="","",INDEX(SEAOptionScores_Trans,$B106+MATCH(K$7,Stages,0)-1,MATCH(J$6,SEACats,0))-100)</f>
        <v/>
      </c>
      <c r="L106" s="197" t="str">
        <f t="shared" si="114"/>
        <v/>
      </c>
      <c r="M106" s="196" t="str" cm="1">
        <f t="array" ref="M106">IF($B106="","",INDEX(SEAOptionScores_Trans,$B106+MATCH(M$7,Stages,0)-1,MATCH(M$6,SEACats,0))-100)</f>
        <v/>
      </c>
      <c r="N106" s="196" t="str" cm="1">
        <f t="array" ref="N106">IF($B106="","",INDEX(SEAOptionScores_Trans,$B106+MATCH(N$7,Stages,0)-1,MATCH(M$6,SEACats,0))-100)</f>
        <v/>
      </c>
      <c r="O106" s="197" t="str">
        <f t="shared" si="115"/>
        <v/>
      </c>
      <c r="P106" s="196" t="str" cm="1">
        <f t="array" ref="P106">IF($B106="","",INDEX(SEAOptionScores_Trans,$B106+MATCH(P$7,Stages,0)-1,MATCH(P$6,SEACats,0))-100)</f>
        <v/>
      </c>
      <c r="Q106" s="196" t="str" cm="1">
        <f t="array" ref="Q106">IF($B106="","",INDEX(SEAOptionScores_Trans,$B106+MATCH(Q$7,Stages,0)-1,MATCH(P$6,SEACats,0))-100)</f>
        <v/>
      </c>
      <c r="R106" s="197" t="str">
        <f t="shared" si="116"/>
        <v/>
      </c>
      <c r="S106" s="196" t="str" cm="1">
        <f t="array" ref="S106">IF($B106="","",INDEX(SEAOptionScores_Trans,$B106+MATCH(S$7,Stages,0)-1,MATCH(S$6,SEACats,0))-100)</f>
        <v/>
      </c>
      <c r="T106" s="196" t="str" cm="1">
        <f t="array" ref="T106">IF($B106="","",INDEX(SEAOptionScores_Trans,$B106+MATCH(T$7,Stages,0)-1,MATCH(S$6,SEACats,0))-100)</f>
        <v/>
      </c>
      <c r="U106" s="197" t="str">
        <f t="shared" si="117"/>
        <v/>
      </c>
      <c r="V106" s="196" t="str" cm="1">
        <f t="array" ref="V106">IF($B106="","",INDEX(SEAOptionScores_Trans,$B106+MATCH(V$7,Stages,0)-1,MATCH(V$6,SEACats,0))-100)</f>
        <v/>
      </c>
      <c r="W106" s="196" t="str" cm="1">
        <f t="array" ref="W106">IF($B106="","",INDEX(SEAOptionScores_Trans,$B106+MATCH(W$7,Stages,0)-1,MATCH(V$6,SEACats,0))-100)</f>
        <v/>
      </c>
      <c r="X106" s="197" t="str">
        <f t="shared" si="118"/>
        <v/>
      </c>
      <c r="Y106" s="196" t="str" cm="1">
        <f t="array" ref="Y106">IF($B106="","",INDEX(SEAOptionScores_Trans,$B106+MATCH(Y$7,Stages,0)-1,MATCH(Y$6,SEACats,0))-100)</f>
        <v/>
      </c>
      <c r="Z106" s="196" t="str" cm="1">
        <f t="array" ref="Z106">IF($B106="","",INDEX(SEAOptionScores_Trans,$B106+MATCH(Z$7,Stages,0)-1,MATCH(Y$6,SEACats,0))-100)</f>
        <v/>
      </c>
      <c r="AA106" s="197" t="str">
        <f t="shared" si="119"/>
        <v/>
      </c>
      <c r="AB106" s="196" t="str" cm="1">
        <f t="array" ref="AB106">IF($B106="","",INDEX(SEAOptionScores_Trans,$B106+MATCH(AB$7,Stages,0)-1,MATCH(AB$6,SEACats,0))-100)</f>
        <v/>
      </c>
      <c r="AC106" s="196" t="str" cm="1">
        <f t="array" ref="AC106">IF($B106="","",INDEX(SEAOptionScores_Trans,$B106+MATCH(AC$7,Stages,0)-1,MATCH(AB$6,SEACats,0))-100)</f>
        <v/>
      </c>
      <c r="AD106" s="197" t="str">
        <f t="shared" si="120"/>
        <v/>
      </c>
      <c r="AE106" s="196" t="str" cm="1">
        <f t="array" ref="AE106">IF($B106="","",INDEX(SEAOptionScores_Trans,$B106+MATCH(AE$7,Stages,0)-1,MATCH(AE$6,SEACats,0))-100)</f>
        <v/>
      </c>
      <c r="AF106" s="196" t="str" cm="1">
        <f t="array" ref="AF106">IF($B106="","",INDEX(SEAOptionScores_Trans,$B106+MATCH(AF$7,Stages,0)-1,MATCH(AE$6,SEACats,0))-100)</f>
        <v/>
      </c>
      <c r="AG106" s="197" t="str">
        <f t="shared" si="121"/>
        <v/>
      </c>
      <c r="AH106" s="196" t="str" cm="1">
        <f t="array" ref="AH106">IF($B106="","",INDEX(SEAOptionScores_Trans,$B106+MATCH(AH$7,Stages,0)-1,MATCH(AH$6,SEACats,0))-100)</f>
        <v/>
      </c>
      <c r="AI106" s="196" t="str" cm="1">
        <f t="array" ref="AI106">IF($B106="","",INDEX(SEAOptionScores_Trans,$B106+MATCH(AI$7,Stages,0)-1,MATCH(AH$6,SEACats,0))-100)</f>
        <v/>
      </c>
      <c r="AJ106" s="197" t="str">
        <f t="shared" si="122"/>
        <v/>
      </c>
      <c r="AK106" s="196" t="str" cm="1">
        <f t="array" ref="AK106">IF($B106="","",INDEX(SEAOptionScores_Trans,$B106+MATCH(AK$7,Stages,0)-1,MATCH(AK$6,SEACats,0))-100)</f>
        <v/>
      </c>
      <c r="AL106" s="196" t="str" cm="1">
        <f t="array" ref="AL106">IF($B106="","",INDEX(SEAOptionScores_Trans,$B106+MATCH(AL$7,Stages,0)-1,MATCH(AK$6,SEACats,0))-100)</f>
        <v/>
      </c>
      <c r="AM106" s="197" t="str">
        <f t="shared" si="123"/>
        <v/>
      </c>
      <c r="AN106" s="196" t="str" cm="1">
        <f t="array" ref="AN106">IF($B106="","",INDEX(SEAOptionScores_Trans,$B106+MATCH(AN$7,Stages,0)-1,MATCH(AN$6,SEACats,0))-100)</f>
        <v/>
      </c>
      <c r="AO106" s="196" t="str" cm="1">
        <f t="array" ref="AO106">IF($B106="","",INDEX(SEAOptionScores_Trans,$B106+MATCH(AO$7,Stages,0)-1,MATCH(AN$6,SEACats,0))-100)</f>
        <v/>
      </c>
      <c r="AP106" s="197" t="str">
        <f t="shared" si="124"/>
        <v/>
      </c>
      <c r="AQ106" s="196" t="str" cm="1">
        <f t="array" ref="AQ106">IF($B106="","",INDEX(SEAOptionScores_Trans,$B106+MATCH(AQ$7,Stages,0)-1,MATCH(AQ$6,SEACats,0))-100)</f>
        <v/>
      </c>
      <c r="AR106" s="196" t="str" cm="1">
        <f t="array" ref="AR106">IF($B106="","",INDEX(SEAOptionScores_Trans,$B106+MATCH(AR$7,Stages,0)-1,MATCH(AQ$6,SEACats,0))-100)</f>
        <v/>
      </c>
      <c r="AS106" s="197" t="str">
        <f t="shared" si="125"/>
        <v/>
      </c>
      <c r="AT106" s="196" t="str" cm="1">
        <f t="array" ref="AT106">IF($B106="","",INDEX(SEAOptionScores_Trans,$B106+MATCH(AT$7,Stages,0)-1,MATCH(AT$6,SEACats,0))-100)</f>
        <v/>
      </c>
      <c r="AU106" s="196" t="str" cm="1">
        <f t="array" ref="AU106">IF($B106="","",INDEX(SEAOptionScores_Trans,$B106+MATCH(AU$7,Stages,0)-1,MATCH(AT$6,SEACats,0))-100)</f>
        <v/>
      </c>
      <c r="AV106" s="197" t="str">
        <f t="shared" si="126"/>
        <v/>
      </c>
      <c r="AW106" s="196" t="str" cm="1">
        <f t="array" ref="AW106">IF($B106="","",INDEX(SEAOptionScores_Trans,$B106+MATCH(AW$7,Stages,0)-1,MATCH(AW$6,SEACats,0))-100)</f>
        <v/>
      </c>
      <c r="AX106" s="196" t="str" cm="1">
        <f t="array" ref="AX106">IF($B106="","",INDEX(SEAOptionScores_Trans,$B106+MATCH(AX$7,Stages,0)-1,MATCH(AW$6,SEACats,0))-100)</f>
        <v/>
      </c>
      <c r="AY106" s="197" t="str">
        <f t="shared" si="127"/>
        <v/>
      </c>
      <c r="AZ106" s="196" t="str" cm="1">
        <f t="array" ref="AZ106">IF($B106="","",INDEX(SEAOptionScores_Trans,$B106+MATCH(AZ$7,Stages,0)-1,MATCH(AZ$6,SEACats,0))-100)</f>
        <v/>
      </c>
      <c r="BA106" s="196" t="str" cm="1">
        <f t="array" ref="BA106">IF($B106="","",INDEX(SEAOptionScores_Trans,$B106+MATCH(BA$7,Stages,0)-1,MATCH(AZ$6,SEACats,0))-100)</f>
        <v/>
      </c>
      <c r="BB106" s="197" t="str">
        <f t="shared" si="128"/>
        <v/>
      </c>
      <c r="BC106" s="243"/>
      <c r="BD106" s="250" t="str" cm="1">
        <f t="array" ref="BD106">INDEX(NegEffects_SEA,$A106,MATCH(BD$6,$D$6:$BB$6,0)+2)</f>
        <v/>
      </c>
      <c r="BE106" s="250" t="str" cm="1">
        <f t="array" ref="BE106">INDEX(NegEffects_SEA,$A106,MATCH(BE$6,$D$6:$BB$6,0)+2)</f>
        <v/>
      </c>
      <c r="BF106" s="250" t="str" cm="1">
        <f t="array" ref="BF106">INDEX(NegEffects_SEA,$A106,MATCH(BF$6,$D$6:$BB$6,0)+2)</f>
        <v/>
      </c>
      <c r="BG106" s="250" t="str" cm="1">
        <f t="array" ref="BG106">INDEX(NegEffects_SEA,$A106,MATCH(BG$6,$D$6:$BB$6,0)+2)</f>
        <v/>
      </c>
      <c r="BH106" s="250" t="str" cm="1">
        <f t="array" ref="BH106">INDEX(NegEffects_SEA,$A106,MATCH(BH$6,$D$6:$BB$6,0)+2)</f>
        <v/>
      </c>
      <c r="BI106" s="250" t="str" cm="1">
        <f t="array" ref="BI106">INDEX(NegEffects_SEA,$A106,MATCH(BI$6,$D$6:$BB$6,0)+2)</f>
        <v/>
      </c>
      <c r="BJ106" s="250" t="str" cm="1">
        <f t="array" ref="BJ106">INDEX(NegEffects_SEA,$A106,MATCH(BJ$6,$D$6:$BB$6,0)+2)</f>
        <v/>
      </c>
      <c r="BK106" s="250" t="str" cm="1">
        <f t="array" ref="BK106">INDEX(NegEffects_SEA,$A106,MATCH(BK$6,$D$6:$BB$6,0)+2)</f>
        <v/>
      </c>
      <c r="BL106" s="250" t="str" cm="1">
        <f t="array" ref="BL106">INDEX(NegEffects_SEA,$A106,MATCH(BL$6,$D$6:$BB$6,0)+2)</f>
        <v/>
      </c>
      <c r="BM106" s="250" t="str" cm="1">
        <f t="array" ref="BM106">INDEX(NegEffects_SEA,$A106,MATCH(BM$6,$D$6:$BB$6,0)+2)</f>
        <v/>
      </c>
      <c r="BN106" s="250" t="str" cm="1">
        <f t="array" ref="BN106">INDEX(NegEffects_SEA,$A106,MATCH(BN$6,$D$6:$BB$6,0)+2)</f>
        <v/>
      </c>
      <c r="BO106" s="250" t="str" cm="1">
        <f t="array" ref="BO106">INDEX(NegEffects_SEA,$A106,MATCH(BO$6,$D$6:$BB$6,0)+2)</f>
        <v/>
      </c>
      <c r="BP106" s="250" t="str" cm="1">
        <f t="array" ref="BP106">INDEX(NegEffects_SEA,$A106,MATCH(BP$6,$D$6:$BB$6,0)+2)</f>
        <v/>
      </c>
      <c r="BQ106" s="250" t="str" cm="1">
        <f t="array" ref="BQ106">INDEX(NegEffects_SEA,$A106,MATCH(BQ$6,$D$6:$BB$6,0)+2)</f>
        <v/>
      </c>
      <c r="BR106" s="250" t="str" cm="1">
        <f t="array" ref="BR106">INDEX(NegEffects_SEA,$A106,MATCH(BR$6,$D$6:$BB$6,0)+2)</f>
        <v/>
      </c>
      <c r="BS106" s="250" t="str" cm="1">
        <f t="array" ref="BS106">INDEX(NegEffects_SEA,$A106,MATCH(BS$6,$D$6:$BB$6,0)+2)</f>
        <v/>
      </c>
      <c r="BT106" s="250" t="str" cm="1">
        <f t="array" ref="BT106">INDEX(NegEffects_SEA,$A106,MATCH(BT$6,$D$6:$BB$6,0)+2)</f>
        <v/>
      </c>
      <c r="BU106" s="243"/>
      <c r="BV106" s="194" t="str">
        <f t="shared" si="110"/>
        <v/>
      </c>
      <c r="BW106" s="194" t="str">
        <f t="shared" si="110"/>
        <v/>
      </c>
      <c r="BX106" s="194" t="str">
        <f t="shared" si="110"/>
        <v/>
      </c>
      <c r="BY106" s="194" t="str">
        <f t="shared" si="110"/>
        <v/>
      </c>
      <c r="BZ106" s="243"/>
      <c r="CA106" s="196" t="str" cm="1">
        <f t="array" ref="CA106">IF($B106="","",INDEX(SEAOptionScores_Trans,$B106+MATCH(CA$7,Stages,0)-1,MATCH(CA$6,SEACats,0)))</f>
        <v/>
      </c>
      <c r="CB106" s="196" t="str" cm="1">
        <f t="array" ref="CB106">IF($B106="","",INDEX(SEAOptionScores_Trans,$B106+MATCH(CB$7,Stages,0)-1,MATCH(CA$6,SEACats,0)))</f>
        <v/>
      </c>
      <c r="CC106" s="197" t="str">
        <f t="shared" si="129"/>
        <v/>
      </c>
      <c r="CD106" s="196" t="str" cm="1">
        <f t="array" ref="CD106">IF($B106="","",INDEX(SEAOptionScores_Trans,$B106+MATCH(CD$7,Stages,0)-1,MATCH(CD$6,SEACats,0)))</f>
        <v/>
      </c>
      <c r="CE106" s="196" t="str" cm="1">
        <f t="array" ref="CE106">IF($B106="","",INDEX(SEAOptionScores_Trans,$B106+MATCH(CE$7,Stages,0)-1,MATCH(CD$6,SEACats,0)))</f>
        <v/>
      </c>
      <c r="CF106" s="197" t="str">
        <f t="shared" si="130"/>
        <v/>
      </c>
      <c r="CG106" s="196" t="str" cm="1">
        <f t="array" ref="CG106">IF($B106="","",INDEX(SEAOptionScores_Trans,$B106+MATCH(CG$7,Stages,0)-1,MATCH(CG$6,SEACats,0)))</f>
        <v/>
      </c>
      <c r="CH106" s="196" t="str" cm="1">
        <f t="array" ref="CH106">IF($B106="","",INDEX(SEAOptionScores_Trans,$B106+MATCH(CH$7,Stages,0)-1,MATCH(CG$6,SEACats,0)))</f>
        <v/>
      </c>
      <c r="CI106" s="197" t="str">
        <f t="shared" si="131"/>
        <v/>
      </c>
      <c r="CJ106" s="196" t="str" cm="1">
        <f t="array" ref="CJ106">IF($B106="","",INDEX(SEAOptionScores_Trans,$B106+MATCH(CJ$7,Stages,0)-1,MATCH(CJ$6,SEACats,0)))</f>
        <v/>
      </c>
      <c r="CK106" s="196" t="str" cm="1">
        <f t="array" ref="CK106">IF($B106="","",INDEX(SEAOptionScores_Trans,$B106+MATCH(CK$7,Stages,0)-1,MATCH(CJ$6,SEACats,0)))</f>
        <v/>
      </c>
      <c r="CL106" s="197" t="str">
        <f t="shared" si="132"/>
        <v/>
      </c>
      <c r="CM106" s="196" t="str" cm="1">
        <f t="array" ref="CM106">IF($B106="","",INDEX(SEAOptionScores_Trans,$B106+MATCH(CM$7,Stages,0)-1,MATCH(CM$6,SEACats,0)))</f>
        <v/>
      </c>
      <c r="CN106" s="196" t="str" cm="1">
        <f t="array" ref="CN106">IF($B106="","",INDEX(SEAOptionScores_Trans,$B106+MATCH(CN$7,Stages,0)-1,MATCH(CM$6,SEACats,0)))</f>
        <v/>
      </c>
      <c r="CO106" s="197" t="str">
        <f t="shared" si="133"/>
        <v/>
      </c>
      <c r="CP106" s="196" t="str" cm="1">
        <f t="array" ref="CP106">IF($B106="","",INDEX(SEAOptionScores_Trans,$B106+MATCH(CP$7,Stages,0)-1,MATCH(CP$6,SEACats,0)))</f>
        <v/>
      </c>
      <c r="CQ106" s="196" t="str" cm="1">
        <f t="array" ref="CQ106">IF($B106="","",INDEX(SEAOptionScores_Trans,$B106+MATCH(CQ$7,Stages,0)-1,MATCH(CP$6,SEACats,0)))</f>
        <v/>
      </c>
      <c r="CR106" s="197" t="str">
        <f t="shared" si="134"/>
        <v/>
      </c>
      <c r="CS106" s="196" t="str" cm="1">
        <f t="array" ref="CS106">IF($B106="","",INDEX(SEAOptionScores_Trans,$B106+MATCH(CS$7,Stages,0)-1,MATCH(CS$6,SEACats,0)))</f>
        <v/>
      </c>
      <c r="CT106" s="196" t="str" cm="1">
        <f t="array" ref="CT106">IF($B106="","",INDEX(SEAOptionScores_Trans,$B106+MATCH(CT$7,Stages,0)-1,MATCH(CS$6,SEACats,0)))</f>
        <v/>
      </c>
      <c r="CU106" s="197" t="str">
        <f t="shared" si="135"/>
        <v/>
      </c>
      <c r="CV106" s="196" t="str" cm="1">
        <f t="array" ref="CV106">IF($B106="","",INDEX(SEAOptionScores_Trans,$B106+MATCH(CV$7,Stages,0)-1,MATCH(CV$6,SEACats,0)))</f>
        <v/>
      </c>
      <c r="CW106" s="196" t="str" cm="1">
        <f t="array" ref="CW106">IF($B106="","",INDEX(SEAOptionScores_Trans,$B106+MATCH(CW$7,Stages,0)-1,MATCH(CV$6,SEACats,0)))</f>
        <v/>
      </c>
      <c r="CX106" s="197" t="str">
        <f t="shared" si="136"/>
        <v/>
      </c>
      <c r="CY106" s="196" t="str" cm="1">
        <f t="array" ref="CY106">IF($B106="","",INDEX(SEAOptionScores_Trans,$B106+MATCH(CY$7,Stages,0)-1,MATCH(CY$6,SEACats,0)))</f>
        <v/>
      </c>
      <c r="CZ106" s="196" t="str" cm="1">
        <f t="array" ref="CZ106">IF($B106="","",INDEX(SEAOptionScores_Trans,$B106+MATCH(CZ$7,Stages,0)-1,MATCH(CY$6,SEACats,0)))</f>
        <v/>
      </c>
      <c r="DA106" s="197" t="str">
        <f t="shared" si="137"/>
        <v/>
      </c>
      <c r="DB106" s="196" t="str" cm="1">
        <f t="array" ref="DB106">IF($B106="","",INDEX(SEAOptionScores_Trans,$B106+MATCH(DB$7,Stages,0)-1,MATCH(DB$6,SEACats,0)))</f>
        <v/>
      </c>
      <c r="DC106" s="196" t="str" cm="1">
        <f t="array" ref="DC106">IF($B106="","",INDEX(SEAOptionScores_Trans,$B106+MATCH(DC$7,Stages,0)-1,MATCH(DB$6,SEACats,0)))</f>
        <v/>
      </c>
      <c r="DD106" s="197" t="str">
        <f t="shared" si="138"/>
        <v/>
      </c>
      <c r="DE106" s="196" t="str" cm="1">
        <f t="array" ref="DE106">IF($B106="","",INDEX(SEAOptionScores_Trans,$B106+MATCH(DE$7,Stages,0)-1,MATCH(DE$6,SEACats,0)))</f>
        <v/>
      </c>
      <c r="DF106" s="196" t="str" cm="1">
        <f t="array" ref="DF106">IF($B106="","",INDEX(SEAOptionScores_Trans,$B106+MATCH(DF$7,Stages,0)-1,MATCH(DE$6,SEACats,0)))</f>
        <v/>
      </c>
      <c r="DG106" s="197" t="str">
        <f t="shared" si="139"/>
        <v/>
      </c>
      <c r="DH106" s="196" t="str" cm="1">
        <f t="array" ref="DH106">IF($B106="","",INDEX(SEAOptionScores_Trans,$B106+MATCH(DH$7,Stages,0)-1,MATCH(DH$6,SEACats,0)))</f>
        <v/>
      </c>
      <c r="DI106" s="196" t="str" cm="1">
        <f t="array" ref="DI106">IF($B106="","",INDEX(SEAOptionScores_Trans,$B106+MATCH(DI$7,Stages,0)-1,MATCH(DH$6,SEACats,0)))</f>
        <v/>
      </c>
      <c r="DJ106" s="197" t="str">
        <f t="shared" si="140"/>
        <v/>
      </c>
      <c r="DK106" s="196" t="str" cm="1">
        <f t="array" ref="DK106">IF($B106="","",INDEX(SEAOptionScores_Trans,$B106+MATCH(DK$7,Stages,0)-1,MATCH(DK$6,SEACats,0)))</f>
        <v/>
      </c>
      <c r="DL106" s="196" t="str" cm="1">
        <f t="array" ref="DL106">IF($B106="","",INDEX(SEAOptionScores_Trans,$B106+MATCH(DL$7,Stages,0)-1,MATCH(DK$6,SEACats,0)))</f>
        <v/>
      </c>
      <c r="DM106" s="197" t="str">
        <f t="shared" si="141"/>
        <v/>
      </c>
      <c r="DN106" s="196" t="str" cm="1">
        <f t="array" ref="DN106">IF($B106="","",INDEX(SEAOptionScores_Trans,$B106+MATCH(DN$7,Stages,0)-1,MATCH(DN$6,SEACats,0)))</f>
        <v/>
      </c>
      <c r="DO106" s="196" t="str" cm="1">
        <f t="array" ref="DO106">IF($B106="","",INDEX(SEAOptionScores_Trans,$B106+MATCH(DO$7,Stages,0)-1,MATCH(DN$6,SEACats,0)))</f>
        <v/>
      </c>
      <c r="DP106" s="197" t="str">
        <f t="shared" si="142"/>
        <v/>
      </c>
      <c r="DQ106" s="196" t="str" cm="1">
        <f t="array" ref="DQ106">IF($B106="","",INDEX(SEAOptionScores_Trans,$B106+MATCH(DQ$7,Stages,0)-1,MATCH(DQ$6,SEACats,0)))</f>
        <v/>
      </c>
      <c r="DR106" s="196" t="str" cm="1">
        <f t="array" ref="DR106">IF($B106="","",INDEX(SEAOptionScores_Trans,$B106+MATCH(DR$7,Stages,0)-1,MATCH(DQ$6,SEACats,0)))</f>
        <v/>
      </c>
      <c r="DS106" s="197" t="str">
        <f t="shared" si="143"/>
        <v/>
      </c>
      <c r="DT106" s="196" t="str" cm="1">
        <f t="array" ref="DT106">IF($B106="","",INDEX(SEAOptionScores_Trans,$B106+MATCH(DT$7,Stages,0)-1,MATCH(DT$6,SEACats,0)))</f>
        <v/>
      </c>
      <c r="DU106" s="196" t="str" cm="1">
        <f t="array" ref="DU106">IF($B106="","",INDEX(SEAOptionScores_Trans,$B106+MATCH(DU$7,Stages,0)-1,MATCH(DT$6,SEACats,0)))</f>
        <v/>
      </c>
      <c r="DV106" s="197" t="str">
        <f t="shared" si="144"/>
        <v/>
      </c>
      <c r="DW106" s="196" t="str" cm="1">
        <f t="array" ref="DW106">IF($B106="","",INDEX(SEAOptionScores_Trans,$B106+MATCH(DW$7,Stages,0)-1,MATCH(DW$6,SEACats,0)))</f>
        <v/>
      </c>
      <c r="DX106" s="196" t="str" cm="1">
        <f t="array" ref="DX106">IF($B106="","",INDEX(SEAOptionScores_Trans,$B106+MATCH(DX$7,Stages,0)-1,MATCH(DW$6,SEACats,0)))</f>
        <v/>
      </c>
      <c r="DY106" s="197" t="str">
        <f t="shared" si="145"/>
        <v/>
      </c>
      <c r="DZ106" s="243"/>
      <c r="EA106" s="250" t="str" cm="1">
        <f t="array" ref="EA106">INDEX(PosEffects_SEA,$A106,MATCH(EA$6,$D$6:$BB$6,0)+2)</f>
        <v/>
      </c>
      <c r="EB106" s="250" t="str" cm="1">
        <f t="array" ref="EB106">INDEX(PosEffects_SEA,$A106,MATCH(EB$6,$D$6:$BB$6,0)+2)</f>
        <v/>
      </c>
      <c r="EC106" s="250" t="str" cm="1">
        <f t="array" ref="EC106">INDEX(PosEffects_SEA,$A106,MATCH(EC$6,$D$6:$BB$6,0)+2)</f>
        <v/>
      </c>
      <c r="ED106" s="250" t="str" cm="1">
        <f t="array" ref="ED106">INDEX(PosEffects_SEA,$A106,MATCH(ED$6,$D$6:$BB$6,0)+2)</f>
        <v/>
      </c>
      <c r="EE106" s="250" t="str" cm="1">
        <f t="array" ref="EE106">INDEX(PosEffects_SEA,$A106,MATCH(EE$6,$D$6:$BB$6,0)+2)</f>
        <v/>
      </c>
      <c r="EF106" s="250" t="str" cm="1">
        <f t="array" ref="EF106">INDEX(PosEffects_SEA,$A106,MATCH(EF$6,$D$6:$BB$6,0)+2)</f>
        <v/>
      </c>
      <c r="EG106" s="250" t="str" cm="1">
        <f t="array" ref="EG106">INDEX(PosEffects_SEA,$A106,MATCH(EG$6,$D$6:$BB$6,0)+2)</f>
        <v/>
      </c>
      <c r="EH106" s="250" t="str" cm="1">
        <f t="array" ref="EH106">INDEX(PosEffects_SEA,$A106,MATCH(EH$6,$D$6:$BB$6,0)+2)</f>
        <v/>
      </c>
      <c r="EI106" s="250" t="str" cm="1">
        <f t="array" ref="EI106">INDEX(PosEffects_SEA,$A106,MATCH(EI$6,$D$6:$BB$6,0)+2)</f>
        <v/>
      </c>
      <c r="EJ106" s="250" t="str" cm="1">
        <f t="array" ref="EJ106">INDEX(PosEffects_SEA,$A106,MATCH(EJ$6,$D$6:$BB$6,0)+2)</f>
        <v/>
      </c>
      <c r="EK106" s="250" t="str" cm="1">
        <f t="array" ref="EK106">INDEX(PosEffects_SEA,$A106,MATCH(EK$6,$D$6:$BB$6,0)+2)</f>
        <v/>
      </c>
      <c r="EL106" s="250" t="str" cm="1">
        <f t="array" ref="EL106">INDEX(PosEffects_SEA,$A106,MATCH(EL$6,$D$6:$BB$6,0)+2)</f>
        <v/>
      </c>
      <c r="EM106" s="250" t="str" cm="1">
        <f t="array" ref="EM106">INDEX(PosEffects_SEA,$A106,MATCH(EM$6,$D$6:$BB$6,0)+2)</f>
        <v/>
      </c>
      <c r="EN106" s="250" t="str" cm="1">
        <f t="array" ref="EN106">INDEX(PosEffects_SEA,$A106,MATCH(EN$6,$D$6:$BB$6,0)+2)</f>
        <v/>
      </c>
      <c r="EO106" s="250" t="str" cm="1">
        <f t="array" ref="EO106">INDEX(PosEffects_SEA,$A106,MATCH(EO$6,$D$6:$BB$6,0)+2)</f>
        <v/>
      </c>
      <c r="EP106" s="250" t="str" cm="1">
        <f t="array" ref="EP106">INDEX(PosEffects_SEA,$A106,MATCH(EP$6,$D$6:$BB$6,0)+2)</f>
        <v/>
      </c>
      <c r="EQ106" s="250" t="str" cm="1">
        <f t="array" ref="EQ106">INDEX(PosEffects_SEA,$A106,MATCH(EQ$6,$D$6:$BB$6,0)+2)</f>
        <v/>
      </c>
      <c r="ER106" s="243"/>
      <c r="ES106" s="194" t="str">
        <f t="shared" si="111"/>
        <v/>
      </c>
      <c r="ET106" s="194" t="str">
        <f t="shared" si="111"/>
        <v/>
      </c>
      <c r="EU106" s="194" t="str">
        <f t="shared" si="111"/>
        <v/>
      </c>
      <c r="EV106" s="194" t="str">
        <f t="shared" si="111"/>
        <v/>
      </c>
    </row>
    <row r="107" spans="1:152" x14ac:dyDescent="0.25">
      <c r="A107" s="242">
        <v>100</v>
      </c>
      <c r="B107" s="271" t="str" cm="1">
        <f t="array" ref="B107">IF(A107&gt;NOptions_SEA,"",4*(A107-1)+1)</f>
        <v/>
      </c>
      <c r="C107" s="249" t="str" cm="1">
        <f t="array" ref="C107">IF($B107="","",INDEX(Options_SEA,$B107))</f>
        <v/>
      </c>
      <c r="D107" s="196" t="str" cm="1">
        <f t="array" ref="D107">IF($B107="","",INDEX(SEAOptionScores_Trans,$B107+MATCH(D$7,Stages,0)-1,MATCH(D$6,SEACats,0))-100)</f>
        <v/>
      </c>
      <c r="E107" s="196" t="str" cm="1">
        <f t="array" ref="E107">IF($B107="","",INDEX(SEAOptionScores_Trans,$B107+MATCH(E$7,Stages,0)-1,MATCH(D$6,SEACats,0))-100)</f>
        <v/>
      </c>
      <c r="F107" s="197" t="str">
        <f t="shared" si="112"/>
        <v/>
      </c>
      <c r="G107" s="196" t="str" cm="1">
        <f t="array" ref="G107">IF($B107="","",INDEX(SEAOptionScores_Trans,$B107+MATCH(G$7,Stages,0)-1,MATCH(G$6,SEACats,0))-100)</f>
        <v/>
      </c>
      <c r="H107" s="196" t="str" cm="1">
        <f t="array" ref="H107">IF($B107="","",INDEX(SEAOptionScores_Trans,$B107+MATCH(H$7,Stages,0)-1,MATCH(G$6,SEACats,0))-100)</f>
        <v/>
      </c>
      <c r="I107" s="197" t="str">
        <f t="shared" si="113"/>
        <v/>
      </c>
      <c r="J107" s="196" t="str" cm="1">
        <f t="array" ref="J107">IF($B107="","",INDEX(SEAOptionScores_Trans,$B107+MATCH(J$7,Stages,0)-1,MATCH(J$6,SEACats,0))-100)</f>
        <v/>
      </c>
      <c r="K107" s="196" t="str" cm="1">
        <f t="array" ref="K107">IF($B107="","",INDEX(SEAOptionScores_Trans,$B107+MATCH(K$7,Stages,0)-1,MATCH(J$6,SEACats,0))-100)</f>
        <v/>
      </c>
      <c r="L107" s="197" t="str">
        <f t="shared" si="114"/>
        <v/>
      </c>
      <c r="M107" s="196" t="str" cm="1">
        <f t="array" ref="M107">IF($B107="","",INDEX(SEAOptionScores_Trans,$B107+MATCH(M$7,Stages,0)-1,MATCH(M$6,SEACats,0))-100)</f>
        <v/>
      </c>
      <c r="N107" s="196" t="str" cm="1">
        <f t="array" ref="N107">IF($B107="","",INDEX(SEAOptionScores_Trans,$B107+MATCH(N$7,Stages,0)-1,MATCH(M$6,SEACats,0))-100)</f>
        <v/>
      </c>
      <c r="O107" s="197" t="str">
        <f t="shared" si="115"/>
        <v/>
      </c>
      <c r="P107" s="196" t="str" cm="1">
        <f t="array" ref="P107">IF($B107="","",INDEX(SEAOptionScores_Trans,$B107+MATCH(P$7,Stages,0)-1,MATCH(P$6,SEACats,0))-100)</f>
        <v/>
      </c>
      <c r="Q107" s="196" t="str" cm="1">
        <f t="array" ref="Q107">IF($B107="","",INDEX(SEAOptionScores_Trans,$B107+MATCH(Q$7,Stages,0)-1,MATCH(P$6,SEACats,0))-100)</f>
        <v/>
      </c>
      <c r="R107" s="197" t="str">
        <f t="shared" si="116"/>
        <v/>
      </c>
      <c r="S107" s="196" t="str" cm="1">
        <f t="array" ref="S107">IF($B107="","",INDEX(SEAOptionScores_Trans,$B107+MATCH(S$7,Stages,0)-1,MATCH(S$6,SEACats,0))-100)</f>
        <v/>
      </c>
      <c r="T107" s="196" t="str" cm="1">
        <f t="array" ref="T107">IF($B107="","",INDEX(SEAOptionScores_Trans,$B107+MATCH(T$7,Stages,0)-1,MATCH(S$6,SEACats,0))-100)</f>
        <v/>
      </c>
      <c r="U107" s="197" t="str">
        <f t="shared" si="117"/>
        <v/>
      </c>
      <c r="V107" s="196" t="str" cm="1">
        <f t="array" ref="V107">IF($B107="","",INDEX(SEAOptionScores_Trans,$B107+MATCH(V$7,Stages,0)-1,MATCH(V$6,SEACats,0))-100)</f>
        <v/>
      </c>
      <c r="W107" s="196" t="str" cm="1">
        <f t="array" ref="W107">IF($B107="","",INDEX(SEAOptionScores_Trans,$B107+MATCH(W$7,Stages,0)-1,MATCH(V$6,SEACats,0))-100)</f>
        <v/>
      </c>
      <c r="X107" s="197" t="str">
        <f t="shared" si="118"/>
        <v/>
      </c>
      <c r="Y107" s="196" t="str" cm="1">
        <f t="array" ref="Y107">IF($B107="","",INDEX(SEAOptionScores_Trans,$B107+MATCH(Y$7,Stages,0)-1,MATCH(Y$6,SEACats,0))-100)</f>
        <v/>
      </c>
      <c r="Z107" s="196" t="str" cm="1">
        <f t="array" ref="Z107">IF($B107="","",INDEX(SEAOptionScores_Trans,$B107+MATCH(Z$7,Stages,0)-1,MATCH(Y$6,SEACats,0))-100)</f>
        <v/>
      </c>
      <c r="AA107" s="197" t="str">
        <f t="shared" si="119"/>
        <v/>
      </c>
      <c r="AB107" s="196" t="str" cm="1">
        <f t="array" ref="AB107">IF($B107="","",INDEX(SEAOptionScores_Trans,$B107+MATCH(AB$7,Stages,0)-1,MATCH(AB$6,SEACats,0))-100)</f>
        <v/>
      </c>
      <c r="AC107" s="196" t="str" cm="1">
        <f t="array" ref="AC107">IF($B107="","",INDEX(SEAOptionScores_Trans,$B107+MATCH(AC$7,Stages,0)-1,MATCH(AB$6,SEACats,0))-100)</f>
        <v/>
      </c>
      <c r="AD107" s="197" t="str">
        <f t="shared" si="120"/>
        <v/>
      </c>
      <c r="AE107" s="196" t="str" cm="1">
        <f t="array" ref="AE107">IF($B107="","",INDEX(SEAOptionScores_Trans,$B107+MATCH(AE$7,Stages,0)-1,MATCH(AE$6,SEACats,0))-100)</f>
        <v/>
      </c>
      <c r="AF107" s="196" t="str" cm="1">
        <f t="array" ref="AF107">IF($B107="","",INDEX(SEAOptionScores_Trans,$B107+MATCH(AF$7,Stages,0)-1,MATCH(AE$6,SEACats,0))-100)</f>
        <v/>
      </c>
      <c r="AG107" s="197" t="str">
        <f t="shared" si="121"/>
        <v/>
      </c>
      <c r="AH107" s="196" t="str" cm="1">
        <f t="array" ref="AH107">IF($B107="","",INDEX(SEAOptionScores_Trans,$B107+MATCH(AH$7,Stages,0)-1,MATCH(AH$6,SEACats,0))-100)</f>
        <v/>
      </c>
      <c r="AI107" s="196" t="str" cm="1">
        <f t="array" ref="AI107">IF($B107="","",INDEX(SEAOptionScores_Trans,$B107+MATCH(AI$7,Stages,0)-1,MATCH(AH$6,SEACats,0))-100)</f>
        <v/>
      </c>
      <c r="AJ107" s="197" t="str">
        <f t="shared" si="122"/>
        <v/>
      </c>
      <c r="AK107" s="196" t="str" cm="1">
        <f t="array" ref="AK107">IF($B107="","",INDEX(SEAOptionScores_Trans,$B107+MATCH(AK$7,Stages,0)-1,MATCH(AK$6,SEACats,0))-100)</f>
        <v/>
      </c>
      <c r="AL107" s="196" t="str" cm="1">
        <f t="array" ref="AL107">IF($B107="","",INDEX(SEAOptionScores_Trans,$B107+MATCH(AL$7,Stages,0)-1,MATCH(AK$6,SEACats,0))-100)</f>
        <v/>
      </c>
      <c r="AM107" s="197" t="str">
        <f t="shared" si="123"/>
        <v/>
      </c>
      <c r="AN107" s="196" t="str" cm="1">
        <f t="array" ref="AN107">IF($B107="","",INDEX(SEAOptionScores_Trans,$B107+MATCH(AN$7,Stages,0)-1,MATCH(AN$6,SEACats,0))-100)</f>
        <v/>
      </c>
      <c r="AO107" s="196" t="str" cm="1">
        <f t="array" ref="AO107">IF($B107="","",INDEX(SEAOptionScores_Trans,$B107+MATCH(AO$7,Stages,0)-1,MATCH(AN$6,SEACats,0))-100)</f>
        <v/>
      </c>
      <c r="AP107" s="197" t="str">
        <f t="shared" si="124"/>
        <v/>
      </c>
      <c r="AQ107" s="196" t="str" cm="1">
        <f t="array" ref="AQ107">IF($B107="","",INDEX(SEAOptionScores_Trans,$B107+MATCH(AQ$7,Stages,0)-1,MATCH(AQ$6,SEACats,0))-100)</f>
        <v/>
      </c>
      <c r="AR107" s="196" t="str" cm="1">
        <f t="array" ref="AR107">IF($B107="","",INDEX(SEAOptionScores_Trans,$B107+MATCH(AR$7,Stages,0)-1,MATCH(AQ$6,SEACats,0))-100)</f>
        <v/>
      </c>
      <c r="AS107" s="197" t="str">
        <f t="shared" si="125"/>
        <v/>
      </c>
      <c r="AT107" s="196" t="str" cm="1">
        <f t="array" ref="AT107">IF($B107="","",INDEX(SEAOptionScores_Trans,$B107+MATCH(AT$7,Stages,0)-1,MATCH(AT$6,SEACats,0))-100)</f>
        <v/>
      </c>
      <c r="AU107" s="196" t="str" cm="1">
        <f t="array" ref="AU107">IF($B107="","",INDEX(SEAOptionScores_Trans,$B107+MATCH(AU$7,Stages,0)-1,MATCH(AT$6,SEACats,0))-100)</f>
        <v/>
      </c>
      <c r="AV107" s="197" t="str">
        <f t="shared" si="126"/>
        <v/>
      </c>
      <c r="AW107" s="196" t="str" cm="1">
        <f t="array" ref="AW107">IF($B107="","",INDEX(SEAOptionScores_Trans,$B107+MATCH(AW$7,Stages,0)-1,MATCH(AW$6,SEACats,0))-100)</f>
        <v/>
      </c>
      <c r="AX107" s="196" t="str" cm="1">
        <f t="array" ref="AX107">IF($B107="","",INDEX(SEAOptionScores_Trans,$B107+MATCH(AX$7,Stages,0)-1,MATCH(AW$6,SEACats,0))-100)</f>
        <v/>
      </c>
      <c r="AY107" s="197" t="str">
        <f t="shared" si="127"/>
        <v/>
      </c>
      <c r="AZ107" s="196" t="str" cm="1">
        <f t="array" ref="AZ107">IF($B107="","",INDEX(SEAOptionScores_Trans,$B107+MATCH(AZ$7,Stages,0)-1,MATCH(AZ$6,SEACats,0))-100)</f>
        <v/>
      </c>
      <c r="BA107" s="196" t="str" cm="1">
        <f t="array" ref="BA107">IF($B107="","",INDEX(SEAOptionScores_Trans,$B107+MATCH(BA$7,Stages,0)-1,MATCH(AZ$6,SEACats,0))-100)</f>
        <v/>
      </c>
      <c r="BB107" s="197" t="str">
        <f t="shared" si="128"/>
        <v/>
      </c>
      <c r="BC107" s="243"/>
      <c r="BD107" s="250" t="str" cm="1">
        <f t="array" ref="BD107">INDEX(NegEffects_SEA,$A107,MATCH(BD$6,$D$6:$BB$6,0)+2)</f>
        <v/>
      </c>
      <c r="BE107" s="250" t="str" cm="1">
        <f t="array" ref="BE107">INDEX(NegEffects_SEA,$A107,MATCH(BE$6,$D$6:$BB$6,0)+2)</f>
        <v/>
      </c>
      <c r="BF107" s="250" t="str" cm="1">
        <f t="array" ref="BF107">INDEX(NegEffects_SEA,$A107,MATCH(BF$6,$D$6:$BB$6,0)+2)</f>
        <v/>
      </c>
      <c r="BG107" s="250" t="str" cm="1">
        <f t="array" ref="BG107">INDEX(NegEffects_SEA,$A107,MATCH(BG$6,$D$6:$BB$6,0)+2)</f>
        <v/>
      </c>
      <c r="BH107" s="250" t="str" cm="1">
        <f t="array" ref="BH107">INDEX(NegEffects_SEA,$A107,MATCH(BH$6,$D$6:$BB$6,0)+2)</f>
        <v/>
      </c>
      <c r="BI107" s="250" t="str" cm="1">
        <f t="array" ref="BI107">INDEX(NegEffects_SEA,$A107,MATCH(BI$6,$D$6:$BB$6,0)+2)</f>
        <v/>
      </c>
      <c r="BJ107" s="250" t="str" cm="1">
        <f t="array" ref="BJ107">INDEX(NegEffects_SEA,$A107,MATCH(BJ$6,$D$6:$BB$6,0)+2)</f>
        <v/>
      </c>
      <c r="BK107" s="250" t="str" cm="1">
        <f t="array" ref="BK107">INDEX(NegEffects_SEA,$A107,MATCH(BK$6,$D$6:$BB$6,0)+2)</f>
        <v/>
      </c>
      <c r="BL107" s="250" t="str" cm="1">
        <f t="array" ref="BL107">INDEX(NegEffects_SEA,$A107,MATCH(BL$6,$D$6:$BB$6,0)+2)</f>
        <v/>
      </c>
      <c r="BM107" s="250" t="str" cm="1">
        <f t="array" ref="BM107">INDEX(NegEffects_SEA,$A107,MATCH(BM$6,$D$6:$BB$6,0)+2)</f>
        <v/>
      </c>
      <c r="BN107" s="250" t="str" cm="1">
        <f t="array" ref="BN107">INDEX(NegEffects_SEA,$A107,MATCH(BN$6,$D$6:$BB$6,0)+2)</f>
        <v/>
      </c>
      <c r="BO107" s="250" t="str" cm="1">
        <f t="array" ref="BO107">INDEX(NegEffects_SEA,$A107,MATCH(BO$6,$D$6:$BB$6,0)+2)</f>
        <v/>
      </c>
      <c r="BP107" s="250" t="str" cm="1">
        <f t="array" ref="BP107">INDEX(NegEffects_SEA,$A107,MATCH(BP$6,$D$6:$BB$6,0)+2)</f>
        <v/>
      </c>
      <c r="BQ107" s="250" t="str" cm="1">
        <f t="array" ref="BQ107">INDEX(NegEffects_SEA,$A107,MATCH(BQ$6,$D$6:$BB$6,0)+2)</f>
        <v/>
      </c>
      <c r="BR107" s="250" t="str" cm="1">
        <f t="array" ref="BR107">INDEX(NegEffects_SEA,$A107,MATCH(BR$6,$D$6:$BB$6,0)+2)</f>
        <v/>
      </c>
      <c r="BS107" s="250" t="str" cm="1">
        <f t="array" ref="BS107">INDEX(NegEffects_SEA,$A107,MATCH(BS$6,$D$6:$BB$6,0)+2)</f>
        <v/>
      </c>
      <c r="BT107" s="250" t="str" cm="1">
        <f t="array" ref="BT107">INDEX(NegEffects_SEA,$A107,MATCH(BT$6,$D$6:$BB$6,0)+2)</f>
        <v/>
      </c>
      <c r="BU107" s="243"/>
      <c r="BV107" s="194" t="str">
        <f t="shared" si="110"/>
        <v/>
      </c>
      <c r="BW107" s="194" t="str">
        <f t="shared" si="110"/>
        <v/>
      </c>
      <c r="BX107" s="194" t="str">
        <f t="shared" si="110"/>
        <v/>
      </c>
      <c r="BY107" s="194" t="str">
        <f t="shared" si="110"/>
        <v/>
      </c>
      <c r="BZ107" s="243"/>
      <c r="CA107" s="196" t="str" cm="1">
        <f t="array" ref="CA107">IF($B107="","",INDEX(SEAOptionScores_Trans,$B107+MATCH(CA$7,Stages,0)-1,MATCH(CA$6,SEACats,0)))</f>
        <v/>
      </c>
      <c r="CB107" s="196" t="str" cm="1">
        <f t="array" ref="CB107">IF($B107="","",INDEX(SEAOptionScores_Trans,$B107+MATCH(CB$7,Stages,0)-1,MATCH(CA$6,SEACats,0)))</f>
        <v/>
      </c>
      <c r="CC107" s="197" t="str">
        <f t="shared" si="129"/>
        <v/>
      </c>
      <c r="CD107" s="196" t="str" cm="1">
        <f t="array" ref="CD107">IF($B107="","",INDEX(SEAOptionScores_Trans,$B107+MATCH(CD$7,Stages,0)-1,MATCH(CD$6,SEACats,0)))</f>
        <v/>
      </c>
      <c r="CE107" s="196" t="str" cm="1">
        <f t="array" ref="CE107">IF($B107="","",INDEX(SEAOptionScores_Trans,$B107+MATCH(CE$7,Stages,0)-1,MATCH(CD$6,SEACats,0)))</f>
        <v/>
      </c>
      <c r="CF107" s="197" t="str">
        <f t="shared" si="130"/>
        <v/>
      </c>
      <c r="CG107" s="196" t="str" cm="1">
        <f t="array" ref="CG107">IF($B107="","",INDEX(SEAOptionScores_Trans,$B107+MATCH(CG$7,Stages,0)-1,MATCH(CG$6,SEACats,0)))</f>
        <v/>
      </c>
      <c r="CH107" s="196" t="str" cm="1">
        <f t="array" ref="CH107">IF($B107="","",INDEX(SEAOptionScores_Trans,$B107+MATCH(CH$7,Stages,0)-1,MATCH(CG$6,SEACats,0)))</f>
        <v/>
      </c>
      <c r="CI107" s="197" t="str">
        <f t="shared" si="131"/>
        <v/>
      </c>
      <c r="CJ107" s="196" t="str" cm="1">
        <f t="array" ref="CJ107">IF($B107="","",INDEX(SEAOptionScores_Trans,$B107+MATCH(CJ$7,Stages,0)-1,MATCH(CJ$6,SEACats,0)))</f>
        <v/>
      </c>
      <c r="CK107" s="196" t="str" cm="1">
        <f t="array" ref="CK107">IF($B107="","",INDEX(SEAOptionScores_Trans,$B107+MATCH(CK$7,Stages,0)-1,MATCH(CJ$6,SEACats,0)))</f>
        <v/>
      </c>
      <c r="CL107" s="197" t="str">
        <f t="shared" si="132"/>
        <v/>
      </c>
      <c r="CM107" s="196" t="str" cm="1">
        <f t="array" ref="CM107">IF($B107="","",INDEX(SEAOptionScores_Trans,$B107+MATCH(CM$7,Stages,0)-1,MATCH(CM$6,SEACats,0)))</f>
        <v/>
      </c>
      <c r="CN107" s="196" t="str" cm="1">
        <f t="array" ref="CN107">IF($B107="","",INDEX(SEAOptionScores_Trans,$B107+MATCH(CN$7,Stages,0)-1,MATCH(CM$6,SEACats,0)))</f>
        <v/>
      </c>
      <c r="CO107" s="197" t="str">
        <f t="shared" si="133"/>
        <v/>
      </c>
      <c r="CP107" s="196" t="str" cm="1">
        <f t="array" ref="CP107">IF($B107="","",INDEX(SEAOptionScores_Trans,$B107+MATCH(CP$7,Stages,0)-1,MATCH(CP$6,SEACats,0)))</f>
        <v/>
      </c>
      <c r="CQ107" s="196" t="str" cm="1">
        <f t="array" ref="CQ107">IF($B107="","",INDEX(SEAOptionScores_Trans,$B107+MATCH(CQ$7,Stages,0)-1,MATCH(CP$6,SEACats,0)))</f>
        <v/>
      </c>
      <c r="CR107" s="197" t="str">
        <f t="shared" si="134"/>
        <v/>
      </c>
      <c r="CS107" s="196" t="str" cm="1">
        <f t="array" ref="CS107">IF($B107="","",INDEX(SEAOptionScores_Trans,$B107+MATCH(CS$7,Stages,0)-1,MATCH(CS$6,SEACats,0)))</f>
        <v/>
      </c>
      <c r="CT107" s="196" t="str" cm="1">
        <f t="array" ref="CT107">IF($B107="","",INDEX(SEAOptionScores_Trans,$B107+MATCH(CT$7,Stages,0)-1,MATCH(CS$6,SEACats,0)))</f>
        <v/>
      </c>
      <c r="CU107" s="197" t="str">
        <f t="shared" si="135"/>
        <v/>
      </c>
      <c r="CV107" s="196" t="str" cm="1">
        <f t="array" ref="CV107">IF($B107="","",INDEX(SEAOptionScores_Trans,$B107+MATCH(CV$7,Stages,0)-1,MATCH(CV$6,SEACats,0)))</f>
        <v/>
      </c>
      <c r="CW107" s="196" t="str" cm="1">
        <f t="array" ref="CW107">IF($B107="","",INDEX(SEAOptionScores_Trans,$B107+MATCH(CW$7,Stages,0)-1,MATCH(CV$6,SEACats,0)))</f>
        <v/>
      </c>
      <c r="CX107" s="197" t="str">
        <f t="shared" si="136"/>
        <v/>
      </c>
      <c r="CY107" s="196" t="str" cm="1">
        <f t="array" ref="CY107">IF($B107="","",INDEX(SEAOptionScores_Trans,$B107+MATCH(CY$7,Stages,0)-1,MATCH(CY$6,SEACats,0)))</f>
        <v/>
      </c>
      <c r="CZ107" s="196" t="str" cm="1">
        <f t="array" ref="CZ107">IF($B107="","",INDEX(SEAOptionScores_Trans,$B107+MATCH(CZ$7,Stages,0)-1,MATCH(CY$6,SEACats,0)))</f>
        <v/>
      </c>
      <c r="DA107" s="197" t="str">
        <f t="shared" si="137"/>
        <v/>
      </c>
      <c r="DB107" s="196" t="str" cm="1">
        <f t="array" ref="DB107">IF($B107="","",INDEX(SEAOptionScores_Trans,$B107+MATCH(DB$7,Stages,0)-1,MATCH(DB$6,SEACats,0)))</f>
        <v/>
      </c>
      <c r="DC107" s="196" t="str" cm="1">
        <f t="array" ref="DC107">IF($B107="","",INDEX(SEAOptionScores_Trans,$B107+MATCH(DC$7,Stages,0)-1,MATCH(DB$6,SEACats,0)))</f>
        <v/>
      </c>
      <c r="DD107" s="197" t="str">
        <f t="shared" si="138"/>
        <v/>
      </c>
      <c r="DE107" s="196" t="str" cm="1">
        <f t="array" ref="DE107">IF($B107="","",INDEX(SEAOptionScores_Trans,$B107+MATCH(DE$7,Stages,0)-1,MATCH(DE$6,SEACats,0)))</f>
        <v/>
      </c>
      <c r="DF107" s="196" t="str" cm="1">
        <f t="array" ref="DF107">IF($B107="","",INDEX(SEAOptionScores_Trans,$B107+MATCH(DF$7,Stages,0)-1,MATCH(DE$6,SEACats,0)))</f>
        <v/>
      </c>
      <c r="DG107" s="197" t="str">
        <f t="shared" si="139"/>
        <v/>
      </c>
      <c r="DH107" s="196" t="str" cm="1">
        <f t="array" ref="DH107">IF($B107="","",INDEX(SEAOptionScores_Trans,$B107+MATCH(DH$7,Stages,0)-1,MATCH(DH$6,SEACats,0)))</f>
        <v/>
      </c>
      <c r="DI107" s="196" t="str" cm="1">
        <f t="array" ref="DI107">IF($B107="","",INDEX(SEAOptionScores_Trans,$B107+MATCH(DI$7,Stages,0)-1,MATCH(DH$6,SEACats,0)))</f>
        <v/>
      </c>
      <c r="DJ107" s="197" t="str">
        <f t="shared" si="140"/>
        <v/>
      </c>
      <c r="DK107" s="196" t="str" cm="1">
        <f t="array" ref="DK107">IF($B107="","",INDEX(SEAOptionScores_Trans,$B107+MATCH(DK$7,Stages,0)-1,MATCH(DK$6,SEACats,0)))</f>
        <v/>
      </c>
      <c r="DL107" s="196" t="str" cm="1">
        <f t="array" ref="DL107">IF($B107="","",INDEX(SEAOptionScores_Trans,$B107+MATCH(DL$7,Stages,0)-1,MATCH(DK$6,SEACats,0)))</f>
        <v/>
      </c>
      <c r="DM107" s="197" t="str">
        <f t="shared" si="141"/>
        <v/>
      </c>
      <c r="DN107" s="196" t="str" cm="1">
        <f t="array" ref="DN107">IF($B107="","",INDEX(SEAOptionScores_Trans,$B107+MATCH(DN$7,Stages,0)-1,MATCH(DN$6,SEACats,0)))</f>
        <v/>
      </c>
      <c r="DO107" s="196" t="str" cm="1">
        <f t="array" ref="DO107">IF($B107="","",INDEX(SEAOptionScores_Trans,$B107+MATCH(DO$7,Stages,0)-1,MATCH(DN$6,SEACats,0)))</f>
        <v/>
      </c>
      <c r="DP107" s="197" t="str">
        <f t="shared" si="142"/>
        <v/>
      </c>
      <c r="DQ107" s="196" t="str" cm="1">
        <f t="array" ref="DQ107">IF($B107="","",INDEX(SEAOptionScores_Trans,$B107+MATCH(DQ$7,Stages,0)-1,MATCH(DQ$6,SEACats,0)))</f>
        <v/>
      </c>
      <c r="DR107" s="196" t="str" cm="1">
        <f t="array" ref="DR107">IF($B107="","",INDEX(SEAOptionScores_Trans,$B107+MATCH(DR$7,Stages,0)-1,MATCH(DQ$6,SEACats,0)))</f>
        <v/>
      </c>
      <c r="DS107" s="197" t="str">
        <f t="shared" si="143"/>
        <v/>
      </c>
      <c r="DT107" s="196" t="str" cm="1">
        <f t="array" ref="DT107">IF($B107="","",INDEX(SEAOptionScores_Trans,$B107+MATCH(DT$7,Stages,0)-1,MATCH(DT$6,SEACats,0)))</f>
        <v/>
      </c>
      <c r="DU107" s="196" t="str" cm="1">
        <f t="array" ref="DU107">IF($B107="","",INDEX(SEAOptionScores_Trans,$B107+MATCH(DU$7,Stages,0)-1,MATCH(DT$6,SEACats,0)))</f>
        <v/>
      </c>
      <c r="DV107" s="197" t="str">
        <f t="shared" si="144"/>
        <v/>
      </c>
      <c r="DW107" s="196" t="str" cm="1">
        <f t="array" ref="DW107">IF($B107="","",INDEX(SEAOptionScores_Trans,$B107+MATCH(DW$7,Stages,0)-1,MATCH(DW$6,SEACats,0)))</f>
        <v/>
      </c>
      <c r="DX107" s="196" t="str" cm="1">
        <f t="array" ref="DX107">IF($B107="","",INDEX(SEAOptionScores_Trans,$B107+MATCH(DX$7,Stages,0)-1,MATCH(DW$6,SEACats,0)))</f>
        <v/>
      </c>
      <c r="DY107" s="197" t="str">
        <f t="shared" si="145"/>
        <v/>
      </c>
      <c r="DZ107" s="243"/>
      <c r="EA107" s="250" t="str" cm="1">
        <f t="array" ref="EA107">INDEX(PosEffects_SEA,$A107,MATCH(EA$6,$D$6:$BB$6,0)+2)</f>
        <v/>
      </c>
      <c r="EB107" s="250" t="str" cm="1">
        <f t="array" ref="EB107">INDEX(PosEffects_SEA,$A107,MATCH(EB$6,$D$6:$BB$6,0)+2)</f>
        <v/>
      </c>
      <c r="EC107" s="250" t="str" cm="1">
        <f t="array" ref="EC107">INDEX(PosEffects_SEA,$A107,MATCH(EC$6,$D$6:$BB$6,0)+2)</f>
        <v/>
      </c>
      <c r="ED107" s="250" t="str" cm="1">
        <f t="array" ref="ED107">INDEX(PosEffects_SEA,$A107,MATCH(ED$6,$D$6:$BB$6,0)+2)</f>
        <v/>
      </c>
      <c r="EE107" s="250" t="str" cm="1">
        <f t="array" ref="EE107">INDEX(PosEffects_SEA,$A107,MATCH(EE$6,$D$6:$BB$6,0)+2)</f>
        <v/>
      </c>
      <c r="EF107" s="250" t="str" cm="1">
        <f t="array" ref="EF107">INDEX(PosEffects_SEA,$A107,MATCH(EF$6,$D$6:$BB$6,0)+2)</f>
        <v/>
      </c>
      <c r="EG107" s="250" t="str" cm="1">
        <f t="array" ref="EG107">INDEX(PosEffects_SEA,$A107,MATCH(EG$6,$D$6:$BB$6,0)+2)</f>
        <v/>
      </c>
      <c r="EH107" s="250" t="str" cm="1">
        <f t="array" ref="EH107">INDEX(PosEffects_SEA,$A107,MATCH(EH$6,$D$6:$BB$6,0)+2)</f>
        <v/>
      </c>
      <c r="EI107" s="250" t="str" cm="1">
        <f t="array" ref="EI107">INDEX(PosEffects_SEA,$A107,MATCH(EI$6,$D$6:$BB$6,0)+2)</f>
        <v/>
      </c>
      <c r="EJ107" s="250" t="str" cm="1">
        <f t="array" ref="EJ107">INDEX(PosEffects_SEA,$A107,MATCH(EJ$6,$D$6:$BB$6,0)+2)</f>
        <v/>
      </c>
      <c r="EK107" s="250" t="str" cm="1">
        <f t="array" ref="EK107">INDEX(PosEffects_SEA,$A107,MATCH(EK$6,$D$6:$BB$6,0)+2)</f>
        <v/>
      </c>
      <c r="EL107" s="250" t="str" cm="1">
        <f t="array" ref="EL107">INDEX(PosEffects_SEA,$A107,MATCH(EL$6,$D$6:$BB$6,0)+2)</f>
        <v/>
      </c>
      <c r="EM107" s="250" t="str" cm="1">
        <f t="array" ref="EM107">INDEX(PosEffects_SEA,$A107,MATCH(EM$6,$D$6:$BB$6,0)+2)</f>
        <v/>
      </c>
      <c r="EN107" s="250" t="str" cm="1">
        <f t="array" ref="EN107">INDEX(PosEffects_SEA,$A107,MATCH(EN$6,$D$6:$BB$6,0)+2)</f>
        <v/>
      </c>
      <c r="EO107" s="250" t="str" cm="1">
        <f t="array" ref="EO107">INDEX(PosEffects_SEA,$A107,MATCH(EO$6,$D$6:$BB$6,0)+2)</f>
        <v/>
      </c>
      <c r="EP107" s="250" t="str" cm="1">
        <f t="array" ref="EP107">INDEX(PosEffects_SEA,$A107,MATCH(EP$6,$D$6:$BB$6,0)+2)</f>
        <v/>
      </c>
      <c r="EQ107" s="250" t="str" cm="1">
        <f t="array" ref="EQ107">INDEX(PosEffects_SEA,$A107,MATCH(EQ$6,$D$6:$BB$6,0)+2)</f>
        <v/>
      </c>
      <c r="ER107" s="243"/>
      <c r="ES107" s="194" t="str">
        <f t="shared" si="111"/>
        <v/>
      </c>
      <c r="ET107" s="194" t="str">
        <f t="shared" si="111"/>
        <v/>
      </c>
      <c r="EU107" s="194" t="str">
        <f t="shared" si="111"/>
        <v/>
      </c>
      <c r="EV107" s="194" t="str">
        <f t="shared" si="111"/>
        <v/>
      </c>
    </row>
  </sheetData>
  <mergeCells count="79">
    <mergeCell ref="BY6:BY7"/>
    <mergeCell ref="BS6:BS7"/>
    <mergeCell ref="BT6:BT7"/>
    <mergeCell ref="BV6:BV7"/>
    <mergeCell ref="BW6:BW7"/>
    <mergeCell ref="BX6:BX7"/>
    <mergeCell ref="BN6:BN7"/>
    <mergeCell ref="BO6:BO7"/>
    <mergeCell ref="BP6:BP7"/>
    <mergeCell ref="BQ6:BQ7"/>
    <mergeCell ref="BR6:BR7"/>
    <mergeCell ref="BI6:BI7"/>
    <mergeCell ref="BJ6:BJ7"/>
    <mergeCell ref="BK6:BK7"/>
    <mergeCell ref="BL6:BL7"/>
    <mergeCell ref="BM6:BM7"/>
    <mergeCell ref="BD6:BD7"/>
    <mergeCell ref="BE6:BE7"/>
    <mergeCell ref="BF6:BF7"/>
    <mergeCell ref="BG6:BG7"/>
    <mergeCell ref="BH6:BH7"/>
    <mergeCell ref="EQ6:EQ7"/>
    <mergeCell ref="ES6:ES7"/>
    <mergeCell ref="ET6:ET7"/>
    <mergeCell ref="EU6:EU7"/>
    <mergeCell ref="EV6:EV7"/>
    <mergeCell ref="EL6:EL7"/>
    <mergeCell ref="EM6:EM7"/>
    <mergeCell ref="EN6:EN7"/>
    <mergeCell ref="EO6:EO7"/>
    <mergeCell ref="EP6:EP7"/>
    <mergeCell ref="DK6:DM6"/>
    <mergeCell ref="DN6:DP6"/>
    <mergeCell ref="DQ6:DS6"/>
    <mergeCell ref="DT6:DV6"/>
    <mergeCell ref="DW6:DY6"/>
    <mergeCell ref="CS6:CU6"/>
    <mergeCell ref="CV6:CX6"/>
    <mergeCell ref="CY6:DA6"/>
    <mergeCell ref="DB6:DD6"/>
    <mergeCell ref="DE6:DG6"/>
    <mergeCell ref="CD6:CF6"/>
    <mergeCell ref="CG6:CI6"/>
    <mergeCell ref="CJ6:CL6"/>
    <mergeCell ref="CM6:CO6"/>
    <mergeCell ref="CP6:CR6"/>
    <mergeCell ref="AZ6:BB6"/>
    <mergeCell ref="S6:U6"/>
    <mergeCell ref="V6:X6"/>
    <mergeCell ref="Y6:AA6"/>
    <mergeCell ref="AB6:AD6"/>
    <mergeCell ref="AE6:AG6"/>
    <mergeCell ref="AH6:AJ6"/>
    <mergeCell ref="AK6:AM6"/>
    <mergeCell ref="AN6:AP6"/>
    <mergeCell ref="AQ6:AS6"/>
    <mergeCell ref="AT6:AV6"/>
    <mergeCell ref="AW6:AY6"/>
    <mergeCell ref="BV4:BY4"/>
    <mergeCell ref="EA4:EQ4"/>
    <mergeCell ref="ES4:EV4"/>
    <mergeCell ref="EA6:EA7"/>
    <mergeCell ref="EB6:EB7"/>
    <mergeCell ref="EC6:EC7"/>
    <mergeCell ref="ED6:ED7"/>
    <mergeCell ref="EE6:EE7"/>
    <mergeCell ref="EF6:EF7"/>
    <mergeCell ref="EG6:EG7"/>
    <mergeCell ref="EH6:EH7"/>
    <mergeCell ref="EI6:EI7"/>
    <mergeCell ref="EJ6:EJ7"/>
    <mergeCell ref="EK6:EK7"/>
    <mergeCell ref="DH6:DJ6"/>
    <mergeCell ref="CA6:CC6"/>
    <mergeCell ref="D6:F6"/>
    <mergeCell ref="G6:I6"/>
    <mergeCell ref="J6:L6"/>
    <mergeCell ref="M6:O6"/>
    <mergeCell ref="P6:R6"/>
  </mergeCells>
  <phoneticPr fontId="30" type="noConversion"/>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7FAAE-5202-4766-B923-0FE4BA05D5D6}">
  <sheetPr codeName="Sheet8">
    <tabColor theme="6"/>
  </sheetPr>
  <dimension ref="A1:M620"/>
  <sheetViews>
    <sheetView showGridLines="0" zoomScale="85" zoomScaleNormal="85" workbookViewId="0"/>
  </sheetViews>
  <sheetFormatPr defaultColWidth="0" defaultRowHeight="13.8" zeroHeight="1" x14ac:dyDescent="0.3"/>
  <cols>
    <col min="1" max="1" width="5.88671875" style="171" customWidth="1"/>
    <col min="2" max="2" width="24.109375" style="171" customWidth="1"/>
    <col min="3" max="3" width="9.109375" style="253" customWidth="1"/>
    <col min="4" max="10" width="16.88671875" style="9" customWidth="1"/>
    <col min="11" max="11" width="16.88671875" customWidth="1"/>
    <col min="12" max="13" width="0" hidden="1" customWidth="1"/>
    <col min="14" max="16384" width="9.109375" hidden="1"/>
  </cols>
  <sheetData>
    <row r="1" spans="1:10" ht="36.75" customHeight="1" x14ac:dyDescent="0.4">
      <c r="A1" s="170" t="s">
        <v>163</v>
      </c>
      <c r="B1" s="170"/>
      <c r="C1" s="252"/>
      <c r="D1" s="166"/>
      <c r="E1" s="166"/>
      <c r="F1" s="166"/>
      <c r="G1" s="166"/>
      <c r="H1" s="166"/>
      <c r="I1" s="166"/>
      <c r="J1" s="166"/>
    </row>
    <row r="2" spans="1:10" thickBot="1" x14ac:dyDescent="0.3">
      <c r="A2" s="109"/>
      <c r="B2" s="109"/>
      <c r="C2" s="247"/>
      <c r="D2"/>
      <c r="E2"/>
      <c r="F2"/>
      <c r="G2"/>
      <c r="H2"/>
      <c r="I2"/>
      <c r="J2"/>
    </row>
    <row r="3" spans="1:10" ht="27" thickBot="1" x14ac:dyDescent="0.35">
      <c r="A3" s="251" t="s">
        <v>169</v>
      </c>
      <c r="B3" s="169" t="s">
        <v>27</v>
      </c>
      <c r="C3" s="169" t="s">
        <v>21</v>
      </c>
      <c r="D3" s="167" t="s">
        <v>14</v>
      </c>
      <c r="E3" s="168" t="s">
        <v>55</v>
      </c>
      <c r="F3" s="110" t="s">
        <v>56</v>
      </c>
      <c r="G3" s="110" t="s">
        <v>18</v>
      </c>
      <c r="H3" s="110" t="s">
        <v>57</v>
      </c>
      <c r="I3" s="110" t="s">
        <v>58</v>
      </c>
      <c r="J3" s="110" t="s">
        <v>15</v>
      </c>
    </row>
    <row r="4" spans="1:10" x14ac:dyDescent="0.3">
      <c r="A4" s="327">
        <f>IF('NCA Input'!C8="","",'NCA Input'!A8)</f>
        <v>1</v>
      </c>
      <c r="B4" s="327" t="str">
        <f>IF('NCA Input'!C8="","",'NCA Input'!C8)</f>
        <v>01A</v>
      </c>
      <c r="C4" s="255" t="str">
        <f>IF($A4="","","Mag_Neg")</f>
        <v>Mag_Neg</v>
      </c>
      <c r="D4" s="278">
        <f ca="1">IF($C4="","",_xlfn.IFNA(INDEX(INDIRECT("MCDAScores_NCA_"&amp;$C4),MATCH('NCA Input'!D8,INDIRECT("NCAScore_"&amp;$C4),0),MATCH(D$3,NCACats,0)),0))</f>
        <v>50</v>
      </c>
      <c r="E4" s="279">
        <f ca="1">IF($C4="","",_xlfn.IFNA(INDEX(INDIRECT("MCDAScores_NCA_"&amp;$C4),MATCH('NCA Input'!E8,INDIRECT("NCAScore_"&amp;$C4),0),MATCH(E$3,NCACats,0)),0))</f>
        <v>90</v>
      </c>
      <c r="F4" s="279">
        <f ca="1">IF($C4="","",_xlfn.IFNA(INDEX(INDIRECT("MCDAScores_NCA_"&amp;$C4),MATCH('NCA Input'!F8,INDIRECT("NCAScore_"&amp;$C4),0),MATCH(F$3,NCACats,0)),0))</f>
        <v>90</v>
      </c>
      <c r="G4" s="279">
        <f ca="1">IF($C4="","",_xlfn.IFNA(INDEX(INDIRECT("MCDAScores_NCA_"&amp;$C4),MATCH('NCA Input'!G8,INDIRECT("NCAScore_"&amp;$C4),0),MATCH(G$3,NCACats,0)),0))</f>
        <v>100</v>
      </c>
      <c r="H4" s="279">
        <f ca="1">IF($C4="","",_xlfn.IFNA(INDEX(INDIRECT("MCDAScores_NCA_"&amp;$C4),MATCH('NCA Input'!H8,INDIRECT("NCAScore_"&amp;$C4),0),MATCH(H$3,NCACats,0)),0))</f>
        <v>100</v>
      </c>
      <c r="I4" s="279">
        <f ca="1">IF($C4="","",_xlfn.IFNA(INDEX(INDIRECT("MCDAScores_NCA_"&amp;$C4),MATCH('NCA Input'!I8,INDIRECT("NCAScore_"&amp;$C4),0),MATCH(I$3,NCACats,0)),0))</f>
        <v>90</v>
      </c>
      <c r="J4" s="280">
        <f ca="1">IF($C4="","",_xlfn.IFNA(INDEX(INDIRECT("MCDAScores_NCA_"&amp;$C4),MATCH('NCA Input'!J8,INDIRECT("NCAScore_"&amp;$C4),0),MATCH(J$3,NCACats,0)),0))</f>
        <v>90</v>
      </c>
    </row>
    <row r="5" spans="1:10" x14ac:dyDescent="0.3">
      <c r="A5" s="328"/>
      <c r="B5" s="328"/>
      <c r="C5" s="272" t="str">
        <f>IF($A4="","","Scale_Neg")</f>
        <v>Scale_Neg</v>
      </c>
      <c r="D5" s="281">
        <f ca="1">IF($C5="","",_xlfn.IFNA(INDEX(INDIRECT("MCDAScores_NCA_"&amp;$C5),MATCH('NCA Input'!D9,INDIRECT("NCAScore_"&amp;$C5),0),MATCH(D$3,NCACats,0)),0))</f>
        <v>75</v>
      </c>
      <c r="E5" s="254">
        <f ca="1">IF($C5="","",_xlfn.IFNA(INDEX(INDIRECT("MCDAScores_NCA_"&amp;$C5),MATCH('NCA Input'!E9,INDIRECT("NCAScore_"&amp;$C5),0),MATCH(E$3,NCACats,0)),0))</f>
        <v>75</v>
      </c>
      <c r="F5" s="254">
        <f ca="1">IF($C5="","",_xlfn.IFNA(INDEX(INDIRECT("MCDAScores_NCA_"&amp;$C5),MATCH('NCA Input'!F9,INDIRECT("NCAScore_"&amp;$C5),0),MATCH(F$3,NCACats,0)),0))</f>
        <v>75</v>
      </c>
      <c r="G5" s="254">
        <f ca="1">IF($C5="","",_xlfn.IFNA(INDEX(INDIRECT("MCDAScores_NCA_"&amp;$C5),MATCH('NCA Input'!G9,INDIRECT("NCAScore_"&amp;$C5),0),MATCH(G$3,NCACats,0)),0))</f>
        <v>100</v>
      </c>
      <c r="H5" s="254">
        <f ca="1">IF($C5="","",_xlfn.IFNA(INDEX(INDIRECT("MCDAScores_NCA_"&amp;$C5),MATCH('NCA Input'!H9,INDIRECT("NCAScore_"&amp;$C5),0),MATCH(H$3,NCACats,0)),0))</f>
        <v>100</v>
      </c>
      <c r="I5" s="254">
        <f ca="1">IF($C5="","",_xlfn.IFNA(INDEX(INDIRECT("MCDAScores_NCA_"&amp;$C5),MATCH('NCA Input'!I9,INDIRECT("NCAScore_"&amp;$C5),0),MATCH(I$3,NCACats,0)),0))</f>
        <v>75</v>
      </c>
      <c r="J5" s="282">
        <f ca="1">IF($C5="","",_xlfn.IFNA(INDEX(INDIRECT("MCDAScores_NCA_"&amp;$C5),MATCH('NCA Input'!J9,INDIRECT("NCAScore_"&amp;$C5),0),MATCH(J$3,NCACats,0)),0))</f>
        <v>75</v>
      </c>
    </row>
    <row r="6" spans="1:10" x14ac:dyDescent="0.3">
      <c r="A6" s="328"/>
      <c r="B6" s="328"/>
      <c r="C6" s="272" t="str">
        <f>IF($A4="","","Dur_Neg")</f>
        <v>Dur_Neg</v>
      </c>
      <c r="D6" s="281">
        <f ca="1">IF($C6="","",_xlfn.IFNA(INDEX(INDIRECT("MCDAScores_NCA_"&amp;$C6),MATCH('NCA Input'!D10,INDIRECT("NCAScore_"&amp;$C6),0),MATCH(D$3,NCACats,0)),0))</f>
        <v>90</v>
      </c>
      <c r="E6" s="254">
        <f ca="1">IF($C6="","",_xlfn.IFNA(INDEX(INDIRECT("MCDAScores_NCA_"&amp;$C6),MATCH('NCA Input'!E10,INDIRECT("NCAScore_"&amp;$C6),0),MATCH(E$3,NCACats,0)),0))</f>
        <v>90</v>
      </c>
      <c r="F6" s="254">
        <f ca="1">IF($C6="","",_xlfn.IFNA(INDEX(INDIRECT("MCDAScores_NCA_"&amp;$C6),MATCH('NCA Input'!F10,INDIRECT("NCAScore_"&amp;$C6),0),MATCH(F$3,NCACats,0)),0))</f>
        <v>90</v>
      </c>
      <c r="G6" s="254">
        <f ca="1">IF($C6="","",_xlfn.IFNA(INDEX(INDIRECT("MCDAScores_NCA_"&amp;$C6),MATCH('NCA Input'!G10,INDIRECT("NCAScore_"&amp;$C6),0),MATCH(G$3,NCACats,0)),0))</f>
        <v>100</v>
      </c>
      <c r="H6" s="254">
        <f ca="1">IF($C6="","",_xlfn.IFNA(INDEX(INDIRECT("MCDAScores_NCA_"&amp;$C6),MATCH('NCA Input'!H10,INDIRECT("NCAScore_"&amp;$C6),0),MATCH(H$3,NCACats,0)),0))</f>
        <v>100</v>
      </c>
      <c r="I6" s="254">
        <f ca="1">IF($C6="","",_xlfn.IFNA(INDEX(INDIRECT("MCDAScores_NCA_"&amp;$C6),MATCH('NCA Input'!I10,INDIRECT("NCAScore_"&amp;$C6),0),MATCH(I$3,NCACats,0)),0))</f>
        <v>90</v>
      </c>
      <c r="J6" s="282">
        <f ca="1">IF($C6="","",_xlfn.IFNA(INDEX(INDIRECT("MCDAScores_NCA_"&amp;$C6),MATCH('NCA Input'!J10,INDIRECT("NCAScore_"&amp;$C6),0),MATCH(J$3,NCACats,0)),0))</f>
        <v>90</v>
      </c>
    </row>
    <row r="7" spans="1:10" x14ac:dyDescent="0.3">
      <c r="A7" s="328"/>
      <c r="B7" s="328"/>
      <c r="C7" s="272" t="str">
        <f>IF($A4="","","Mag_Pos")</f>
        <v>Mag_Pos</v>
      </c>
      <c r="D7" s="281">
        <f ca="1">IF($C7="","",_xlfn.IFNA(INDEX(INDIRECT("MCDAScores_NCA_"&amp;$C7),MATCH('NCA Input'!D11,INDIRECT("NCAScore_"&amp;$C7),0),MATCH(D$3,NCACats,0)),0))</f>
        <v>0</v>
      </c>
      <c r="E7" s="254">
        <f ca="1">IF($C7="","",_xlfn.IFNA(INDEX(INDIRECT("MCDAScores_NCA_"&amp;$C7),MATCH('NCA Input'!E11,INDIRECT("NCAScore_"&amp;$C7),0),MATCH(E$3,NCACats,0)),0))</f>
        <v>0</v>
      </c>
      <c r="F7" s="254">
        <f ca="1">IF($C7="","",_xlfn.IFNA(INDEX(INDIRECT("MCDAScores_NCA_"&amp;$C7),MATCH('NCA Input'!F11,INDIRECT("NCAScore_"&amp;$C7),0),MATCH(F$3,NCACats,0)),0))</f>
        <v>0</v>
      </c>
      <c r="G7" s="254">
        <f ca="1">IF($C7="","",_xlfn.IFNA(INDEX(INDIRECT("MCDAScores_NCA_"&amp;$C7),MATCH('NCA Input'!G11,INDIRECT("NCAScore_"&amp;$C7),0),MATCH(G$3,NCACats,0)),0))</f>
        <v>0</v>
      </c>
      <c r="H7" s="254">
        <f ca="1">IF($C7="","",_xlfn.IFNA(INDEX(INDIRECT("MCDAScores_NCA_"&amp;$C7),MATCH('NCA Input'!H11,INDIRECT("NCAScore_"&amp;$C7),0),MATCH(H$3,NCACats,0)),0))</f>
        <v>0</v>
      </c>
      <c r="I7" s="254">
        <f ca="1">IF($C7="","",_xlfn.IFNA(INDEX(INDIRECT("MCDAScores_NCA_"&amp;$C7),MATCH('NCA Input'!I11,INDIRECT("NCAScore_"&amp;$C7),0),MATCH(I$3,NCACats,0)),0))</f>
        <v>0</v>
      </c>
      <c r="J7" s="282">
        <f ca="1">IF($C7="","",_xlfn.IFNA(INDEX(INDIRECT("MCDAScores_NCA_"&amp;$C7),MATCH('NCA Input'!J11,INDIRECT("NCAScore_"&amp;$C7),0),MATCH(J$3,NCACats,0)),0))</f>
        <v>0</v>
      </c>
    </row>
    <row r="8" spans="1:10" x14ac:dyDescent="0.3">
      <c r="A8" s="328"/>
      <c r="B8" s="328"/>
      <c r="C8" s="272" t="str">
        <f>IF($A4="","","Scale_Pos")</f>
        <v>Scale_Pos</v>
      </c>
      <c r="D8" s="281">
        <f ca="1">IF($C8="","",_xlfn.IFNA(INDEX(INDIRECT("MCDAScores_NCA_"&amp;$C8),MATCH('NCA Input'!D12,INDIRECT("NCAScore_"&amp;$C8),0),MATCH(D$3,NCACats,0)),0))</f>
        <v>0</v>
      </c>
      <c r="E8" s="254">
        <f ca="1">IF($C8="","",_xlfn.IFNA(INDEX(INDIRECT("MCDAScores_NCA_"&amp;$C8),MATCH('NCA Input'!E12,INDIRECT("NCAScore_"&amp;$C8),0),MATCH(E$3,NCACats,0)),0))</f>
        <v>0</v>
      </c>
      <c r="F8" s="254">
        <f ca="1">IF($C8="","",_xlfn.IFNA(INDEX(INDIRECT("MCDAScores_NCA_"&amp;$C8),MATCH('NCA Input'!F12,INDIRECT("NCAScore_"&amp;$C8),0),MATCH(F$3,NCACats,0)),0))</f>
        <v>0</v>
      </c>
      <c r="G8" s="254">
        <f ca="1">IF($C8="","",_xlfn.IFNA(INDEX(INDIRECT("MCDAScores_NCA_"&amp;$C8),MATCH('NCA Input'!G12,INDIRECT("NCAScore_"&amp;$C8),0),MATCH(G$3,NCACats,0)),0))</f>
        <v>0</v>
      </c>
      <c r="H8" s="254">
        <f ca="1">IF($C8="","",_xlfn.IFNA(INDEX(INDIRECT("MCDAScores_NCA_"&amp;$C8),MATCH('NCA Input'!H12,INDIRECT("NCAScore_"&amp;$C8),0),MATCH(H$3,NCACats,0)),0))</f>
        <v>0</v>
      </c>
      <c r="I8" s="254">
        <f ca="1">IF($C8="","",_xlfn.IFNA(INDEX(INDIRECT("MCDAScores_NCA_"&amp;$C8),MATCH('NCA Input'!I12,INDIRECT("NCAScore_"&amp;$C8),0),MATCH(I$3,NCACats,0)),0))</f>
        <v>0</v>
      </c>
      <c r="J8" s="282">
        <f ca="1">IF($C8="","",_xlfn.IFNA(INDEX(INDIRECT("MCDAScores_NCA_"&amp;$C8),MATCH('NCA Input'!J12,INDIRECT("NCAScore_"&amp;$C8),0),MATCH(J$3,NCACats,0)),0))</f>
        <v>0</v>
      </c>
    </row>
    <row r="9" spans="1:10" ht="14.4" thickBot="1" x14ac:dyDescent="0.35">
      <c r="A9" s="329"/>
      <c r="B9" s="329"/>
      <c r="C9" s="273" t="str">
        <f>IF($A4="","","Dur_Pos")</f>
        <v>Dur_Pos</v>
      </c>
      <c r="D9" s="283">
        <f ca="1">IF($C9="","",_xlfn.IFNA(INDEX(INDIRECT("MCDAScores_NCA_"&amp;$C9),MATCH('NCA Input'!D13,INDIRECT("NCAScore_"&amp;$C9),0),MATCH(D$3,NCACats,0)),0))</f>
        <v>0</v>
      </c>
      <c r="E9" s="284">
        <f ca="1">IF($C9="","",_xlfn.IFNA(INDEX(INDIRECT("MCDAScores_NCA_"&amp;$C9),MATCH('NCA Input'!E13,INDIRECT("NCAScore_"&amp;$C9),0),MATCH(E$3,NCACats,0)),0))</f>
        <v>0</v>
      </c>
      <c r="F9" s="284">
        <f ca="1">IF($C9="","",_xlfn.IFNA(INDEX(INDIRECT("MCDAScores_NCA_"&amp;$C9),MATCH('NCA Input'!F13,INDIRECT("NCAScore_"&amp;$C9),0),MATCH(F$3,NCACats,0)),0))</f>
        <v>0</v>
      </c>
      <c r="G9" s="284">
        <f ca="1">IF($C9="","",_xlfn.IFNA(INDEX(INDIRECT("MCDAScores_NCA_"&amp;$C9),MATCH('NCA Input'!G13,INDIRECT("NCAScore_"&amp;$C9),0),MATCH(G$3,NCACats,0)),0))</f>
        <v>0</v>
      </c>
      <c r="H9" s="284">
        <f ca="1">IF($C9="","",_xlfn.IFNA(INDEX(INDIRECT("MCDAScores_NCA_"&amp;$C9),MATCH('NCA Input'!H13,INDIRECT("NCAScore_"&amp;$C9),0),MATCH(H$3,NCACats,0)),0))</f>
        <v>0</v>
      </c>
      <c r="I9" s="284">
        <f ca="1">IF($C9="","",_xlfn.IFNA(INDEX(INDIRECT("MCDAScores_NCA_"&amp;$C9),MATCH('NCA Input'!I13,INDIRECT("NCAScore_"&amp;$C9),0),MATCH(I$3,NCACats,0)),0))</f>
        <v>0</v>
      </c>
      <c r="J9" s="285">
        <f ca="1">IF($C9="","",_xlfn.IFNA(INDEX(INDIRECT("MCDAScores_NCA_"&amp;$C9),MATCH('NCA Input'!J13,INDIRECT("NCAScore_"&amp;$C9),0),MATCH(J$3,NCACats,0)),0))</f>
        <v>0</v>
      </c>
    </row>
    <row r="10" spans="1:10" x14ac:dyDescent="0.3">
      <c r="A10" s="327">
        <f>IF('NCA Input'!C14="","",'NCA Input'!A14)</f>
        <v>2</v>
      </c>
      <c r="B10" s="327" t="str">
        <f>IF('NCA Input'!C14="","",'NCA Input'!C14)</f>
        <v>01B</v>
      </c>
      <c r="C10" s="255" t="str">
        <f>IF($A10="","","Mag_Neg")</f>
        <v>Mag_Neg</v>
      </c>
      <c r="D10" s="278">
        <f ca="1">IF($C10="","",_xlfn.IFNA(INDEX(INDIRECT("MCDAScores_NCA_"&amp;$C10),MATCH('NCA Input'!D14,INDIRECT("NCAScore_"&amp;$C10),0),MATCH(D$3,NCACats,0)),0))</f>
        <v>50</v>
      </c>
      <c r="E10" s="279">
        <f ca="1">IF($C10="","",_xlfn.IFNA(INDEX(INDIRECT("MCDAScores_NCA_"&amp;$C10),MATCH('NCA Input'!E14,INDIRECT("NCAScore_"&amp;$C10),0),MATCH(E$3,NCACats,0)),0))</f>
        <v>90</v>
      </c>
      <c r="F10" s="279">
        <f ca="1">IF($C10="","",_xlfn.IFNA(INDEX(INDIRECT("MCDAScores_NCA_"&amp;$C10),MATCH('NCA Input'!F14,INDIRECT("NCAScore_"&amp;$C10),0),MATCH(F$3,NCACats,0)),0))</f>
        <v>90</v>
      </c>
      <c r="G10" s="279">
        <f ca="1">IF($C10="","",_xlfn.IFNA(INDEX(INDIRECT("MCDAScores_NCA_"&amp;$C10),MATCH('NCA Input'!G14,INDIRECT("NCAScore_"&amp;$C10),0),MATCH(G$3,NCACats,0)),0))</f>
        <v>100</v>
      </c>
      <c r="H10" s="279">
        <f ca="1">IF($C10="","",_xlfn.IFNA(INDEX(INDIRECT("MCDAScores_NCA_"&amp;$C10),MATCH('NCA Input'!H14,INDIRECT("NCAScore_"&amp;$C10),0),MATCH(H$3,NCACats,0)),0))</f>
        <v>100</v>
      </c>
      <c r="I10" s="279">
        <f ca="1">IF($C10="","",_xlfn.IFNA(INDEX(INDIRECT("MCDAScores_NCA_"&amp;$C10),MATCH('NCA Input'!I14,INDIRECT("NCAScore_"&amp;$C10),0),MATCH(I$3,NCACats,0)),0))</f>
        <v>90</v>
      </c>
      <c r="J10" s="280">
        <f ca="1">IF($C10="","",_xlfn.IFNA(INDEX(INDIRECT("MCDAScores_NCA_"&amp;$C10),MATCH('NCA Input'!J14,INDIRECT("NCAScore_"&amp;$C10),0),MATCH(J$3,NCACats,0)),0))</f>
        <v>90</v>
      </c>
    </row>
    <row r="11" spans="1:10" x14ac:dyDescent="0.3">
      <c r="A11" s="328"/>
      <c r="B11" s="328"/>
      <c r="C11" s="272" t="str">
        <f>IF($A10="","","Scale_Neg")</f>
        <v>Scale_Neg</v>
      </c>
      <c r="D11" s="281">
        <f ca="1">IF($C11="","",_xlfn.IFNA(INDEX(INDIRECT("MCDAScores_NCA_"&amp;$C11),MATCH('NCA Input'!D15,INDIRECT("NCAScore_"&amp;$C11),0),MATCH(D$3,NCACats,0)),0))</f>
        <v>75</v>
      </c>
      <c r="E11" s="254">
        <f ca="1">IF($C11="","",_xlfn.IFNA(INDEX(INDIRECT("MCDAScores_NCA_"&amp;$C11),MATCH('NCA Input'!E15,INDIRECT("NCAScore_"&amp;$C11),0),MATCH(E$3,NCACats,0)),0))</f>
        <v>75</v>
      </c>
      <c r="F11" s="254">
        <f ca="1">IF($C11="","",_xlfn.IFNA(INDEX(INDIRECT("MCDAScores_NCA_"&amp;$C11),MATCH('NCA Input'!F15,INDIRECT("NCAScore_"&amp;$C11),0),MATCH(F$3,NCACats,0)),0))</f>
        <v>75</v>
      </c>
      <c r="G11" s="254">
        <f ca="1">IF($C11="","",_xlfn.IFNA(INDEX(INDIRECT("MCDAScores_NCA_"&amp;$C11),MATCH('NCA Input'!G15,INDIRECT("NCAScore_"&amp;$C11),0),MATCH(G$3,NCACats,0)),0))</f>
        <v>100</v>
      </c>
      <c r="H11" s="254">
        <f ca="1">IF($C11="","",_xlfn.IFNA(INDEX(INDIRECT("MCDAScores_NCA_"&amp;$C11),MATCH('NCA Input'!H15,INDIRECT("NCAScore_"&amp;$C11),0),MATCH(H$3,NCACats,0)),0))</f>
        <v>100</v>
      </c>
      <c r="I11" s="254">
        <f ca="1">IF($C11="","",_xlfn.IFNA(INDEX(INDIRECT("MCDAScores_NCA_"&amp;$C11),MATCH('NCA Input'!I15,INDIRECT("NCAScore_"&amp;$C11),0),MATCH(I$3,NCACats,0)),0))</f>
        <v>75</v>
      </c>
      <c r="J11" s="282">
        <f ca="1">IF($C11="","",_xlfn.IFNA(INDEX(INDIRECT("MCDAScores_NCA_"&amp;$C11),MATCH('NCA Input'!J15,INDIRECT("NCAScore_"&amp;$C11),0),MATCH(J$3,NCACats,0)),0))</f>
        <v>75</v>
      </c>
    </row>
    <row r="12" spans="1:10" x14ac:dyDescent="0.3">
      <c r="A12" s="328"/>
      <c r="B12" s="328"/>
      <c r="C12" s="272" t="str">
        <f>IF($A10="","","Dur_Neg")</f>
        <v>Dur_Neg</v>
      </c>
      <c r="D12" s="281">
        <f ca="1">IF($C12="","",_xlfn.IFNA(INDEX(INDIRECT("MCDAScores_NCA_"&amp;$C12),MATCH('NCA Input'!D16,INDIRECT("NCAScore_"&amp;$C12),0),MATCH(D$3,NCACats,0)),0))</f>
        <v>90</v>
      </c>
      <c r="E12" s="254">
        <f ca="1">IF($C12="","",_xlfn.IFNA(INDEX(INDIRECT("MCDAScores_NCA_"&amp;$C12),MATCH('NCA Input'!E16,INDIRECT("NCAScore_"&amp;$C12),0),MATCH(E$3,NCACats,0)),0))</f>
        <v>90</v>
      </c>
      <c r="F12" s="254">
        <f ca="1">IF($C12="","",_xlfn.IFNA(INDEX(INDIRECT("MCDAScores_NCA_"&amp;$C12),MATCH('NCA Input'!F16,INDIRECT("NCAScore_"&amp;$C12),0),MATCH(F$3,NCACats,0)),0))</f>
        <v>90</v>
      </c>
      <c r="G12" s="254">
        <f ca="1">IF($C12="","",_xlfn.IFNA(INDEX(INDIRECT("MCDAScores_NCA_"&amp;$C12),MATCH('NCA Input'!G16,INDIRECT("NCAScore_"&amp;$C12),0),MATCH(G$3,NCACats,0)),0))</f>
        <v>100</v>
      </c>
      <c r="H12" s="254">
        <f ca="1">IF($C12="","",_xlfn.IFNA(INDEX(INDIRECT("MCDAScores_NCA_"&amp;$C12),MATCH('NCA Input'!H16,INDIRECT("NCAScore_"&amp;$C12),0),MATCH(H$3,NCACats,0)),0))</f>
        <v>100</v>
      </c>
      <c r="I12" s="254">
        <f ca="1">IF($C12="","",_xlfn.IFNA(INDEX(INDIRECT("MCDAScores_NCA_"&amp;$C12),MATCH('NCA Input'!I16,INDIRECT("NCAScore_"&amp;$C12),0),MATCH(I$3,NCACats,0)),0))</f>
        <v>90</v>
      </c>
      <c r="J12" s="282">
        <f ca="1">IF($C12="","",_xlfn.IFNA(INDEX(INDIRECT("MCDAScores_NCA_"&amp;$C12),MATCH('NCA Input'!J16,INDIRECT("NCAScore_"&amp;$C12),0),MATCH(J$3,NCACats,0)),0))</f>
        <v>90</v>
      </c>
    </row>
    <row r="13" spans="1:10" x14ac:dyDescent="0.3">
      <c r="A13" s="328"/>
      <c r="B13" s="328"/>
      <c r="C13" s="272" t="str">
        <f>IF($A10="","","Mag_Pos")</f>
        <v>Mag_Pos</v>
      </c>
      <c r="D13" s="281">
        <f ca="1">IF($C13="","",_xlfn.IFNA(INDEX(INDIRECT("MCDAScores_NCA_"&amp;$C13),MATCH('NCA Input'!D17,INDIRECT("NCAScore_"&amp;$C13),0),MATCH(D$3,NCACats,0)),0))</f>
        <v>0</v>
      </c>
      <c r="E13" s="254">
        <f ca="1">IF($C13="","",_xlfn.IFNA(INDEX(INDIRECT("MCDAScores_NCA_"&amp;$C13),MATCH('NCA Input'!E17,INDIRECT("NCAScore_"&amp;$C13),0),MATCH(E$3,NCACats,0)),0))</f>
        <v>0</v>
      </c>
      <c r="F13" s="254">
        <f ca="1">IF($C13="","",_xlfn.IFNA(INDEX(INDIRECT("MCDAScores_NCA_"&amp;$C13),MATCH('NCA Input'!F17,INDIRECT("NCAScore_"&amp;$C13),0),MATCH(F$3,NCACats,0)),0))</f>
        <v>0</v>
      </c>
      <c r="G13" s="254">
        <f ca="1">IF($C13="","",_xlfn.IFNA(INDEX(INDIRECT("MCDAScores_NCA_"&amp;$C13),MATCH('NCA Input'!G17,INDIRECT("NCAScore_"&amp;$C13),0),MATCH(G$3,NCACats,0)),0))</f>
        <v>0</v>
      </c>
      <c r="H13" s="254">
        <f ca="1">IF($C13="","",_xlfn.IFNA(INDEX(INDIRECT("MCDAScores_NCA_"&amp;$C13),MATCH('NCA Input'!H17,INDIRECT("NCAScore_"&amp;$C13),0),MATCH(H$3,NCACats,0)),0))</f>
        <v>0</v>
      </c>
      <c r="I13" s="254">
        <f ca="1">IF($C13="","",_xlfn.IFNA(INDEX(INDIRECT("MCDAScores_NCA_"&amp;$C13),MATCH('NCA Input'!I17,INDIRECT("NCAScore_"&amp;$C13),0),MATCH(I$3,NCACats,0)),0))</f>
        <v>0</v>
      </c>
      <c r="J13" s="282">
        <f ca="1">IF($C13="","",_xlfn.IFNA(INDEX(INDIRECT("MCDAScores_NCA_"&amp;$C13),MATCH('NCA Input'!J17,INDIRECT("NCAScore_"&amp;$C13),0),MATCH(J$3,NCACats,0)),0))</f>
        <v>0</v>
      </c>
    </row>
    <row r="14" spans="1:10" x14ac:dyDescent="0.3">
      <c r="A14" s="328"/>
      <c r="B14" s="328"/>
      <c r="C14" s="272" t="str">
        <f>IF($A10="","","Scale_Pos")</f>
        <v>Scale_Pos</v>
      </c>
      <c r="D14" s="281">
        <f ca="1">IF($C14="","",_xlfn.IFNA(INDEX(INDIRECT("MCDAScores_NCA_"&amp;$C14),MATCH('NCA Input'!D18,INDIRECT("NCAScore_"&amp;$C14),0),MATCH(D$3,NCACats,0)),0))</f>
        <v>0</v>
      </c>
      <c r="E14" s="254">
        <f ca="1">IF($C14="","",_xlfn.IFNA(INDEX(INDIRECT("MCDAScores_NCA_"&amp;$C14),MATCH('NCA Input'!E18,INDIRECT("NCAScore_"&amp;$C14),0),MATCH(E$3,NCACats,0)),0))</f>
        <v>0</v>
      </c>
      <c r="F14" s="254">
        <f ca="1">IF($C14="","",_xlfn.IFNA(INDEX(INDIRECT("MCDAScores_NCA_"&amp;$C14),MATCH('NCA Input'!F18,INDIRECT("NCAScore_"&amp;$C14),0),MATCH(F$3,NCACats,0)),0))</f>
        <v>0</v>
      </c>
      <c r="G14" s="254">
        <f ca="1">IF($C14="","",_xlfn.IFNA(INDEX(INDIRECT("MCDAScores_NCA_"&amp;$C14),MATCH('NCA Input'!G18,INDIRECT("NCAScore_"&amp;$C14),0),MATCH(G$3,NCACats,0)),0))</f>
        <v>0</v>
      </c>
      <c r="H14" s="254">
        <f ca="1">IF($C14="","",_xlfn.IFNA(INDEX(INDIRECT("MCDAScores_NCA_"&amp;$C14),MATCH('NCA Input'!H18,INDIRECT("NCAScore_"&amp;$C14),0),MATCH(H$3,NCACats,0)),0))</f>
        <v>0</v>
      </c>
      <c r="I14" s="254">
        <f ca="1">IF($C14="","",_xlfn.IFNA(INDEX(INDIRECT("MCDAScores_NCA_"&amp;$C14),MATCH('NCA Input'!I18,INDIRECT("NCAScore_"&amp;$C14),0),MATCH(I$3,NCACats,0)),0))</f>
        <v>0</v>
      </c>
      <c r="J14" s="282">
        <f ca="1">IF($C14="","",_xlfn.IFNA(INDEX(INDIRECT("MCDAScores_NCA_"&amp;$C14),MATCH('NCA Input'!J18,INDIRECT("NCAScore_"&amp;$C14),0),MATCH(J$3,NCACats,0)),0))</f>
        <v>0</v>
      </c>
    </row>
    <row r="15" spans="1:10" ht="14.4" thickBot="1" x14ac:dyDescent="0.35">
      <c r="A15" s="329"/>
      <c r="B15" s="329"/>
      <c r="C15" s="273" t="str">
        <f>IF($A10="","","Dur_Pos")</f>
        <v>Dur_Pos</v>
      </c>
      <c r="D15" s="283">
        <f ca="1">IF($C15="","",_xlfn.IFNA(INDEX(INDIRECT("MCDAScores_NCA_"&amp;$C15),MATCH('NCA Input'!D19,INDIRECT("NCAScore_"&amp;$C15),0),MATCH(D$3,NCACats,0)),0))</f>
        <v>0</v>
      </c>
      <c r="E15" s="284">
        <f ca="1">IF($C15="","",_xlfn.IFNA(INDEX(INDIRECT("MCDAScores_NCA_"&amp;$C15),MATCH('NCA Input'!E19,INDIRECT("NCAScore_"&amp;$C15),0),MATCH(E$3,NCACats,0)),0))</f>
        <v>0</v>
      </c>
      <c r="F15" s="284">
        <f ca="1">IF($C15="","",_xlfn.IFNA(INDEX(INDIRECT("MCDAScores_NCA_"&amp;$C15),MATCH('NCA Input'!F19,INDIRECT("NCAScore_"&amp;$C15),0),MATCH(F$3,NCACats,0)),0))</f>
        <v>0</v>
      </c>
      <c r="G15" s="284">
        <f ca="1">IF($C15="","",_xlfn.IFNA(INDEX(INDIRECT("MCDAScores_NCA_"&amp;$C15),MATCH('NCA Input'!G19,INDIRECT("NCAScore_"&amp;$C15),0),MATCH(G$3,NCACats,0)),0))</f>
        <v>0</v>
      </c>
      <c r="H15" s="284">
        <f ca="1">IF($C15="","",_xlfn.IFNA(INDEX(INDIRECT("MCDAScores_NCA_"&amp;$C15),MATCH('NCA Input'!H19,INDIRECT("NCAScore_"&amp;$C15),0),MATCH(H$3,NCACats,0)),0))</f>
        <v>0</v>
      </c>
      <c r="I15" s="284">
        <f ca="1">IF($C15="","",_xlfn.IFNA(INDEX(INDIRECT("MCDAScores_NCA_"&amp;$C15),MATCH('NCA Input'!I19,INDIRECT("NCAScore_"&amp;$C15),0),MATCH(I$3,NCACats,0)),0))</f>
        <v>0</v>
      </c>
      <c r="J15" s="285">
        <f ca="1">IF($C15="","",_xlfn.IFNA(INDEX(INDIRECT("MCDAScores_NCA_"&amp;$C15),MATCH('NCA Input'!J19,INDIRECT("NCAScore_"&amp;$C15),0),MATCH(J$3,NCACats,0)),0))</f>
        <v>0</v>
      </c>
    </row>
    <row r="16" spans="1:10" x14ac:dyDescent="0.3">
      <c r="A16" s="327">
        <f>IF('NCA Input'!C20="","",'NCA Input'!A20)</f>
        <v>3</v>
      </c>
      <c r="B16" s="327" t="str">
        <f>IF('NCA Input'!C20="","",'NCA Input'!C20)</f>
        <v>37A</v>
      </c>
      <c r="C16" s="255" t="str">
        <f>IF($A16="","","Mag_Neg")</f>
        <v>Mag_Neg</v>
      </c>
      <c r="D16" s="278">
        <f ca="1">IF($C16="","",_xlfn.IFNA(INDEX(INDIRECT("MCDAScores_NCA_"&amp;$C16),MATCH('NCA Input'!D20,INDIRECT("NCAScore_"&amp;$C16),0),MATCH(D$3,NCACats,0)),0))</f>
        <v>50</v>
      </c>
      <c r="E16" s="279">
        <f ca="1">IF($C16="","",_xlfn.IFNA(INDEX(INDIRECT("MCDAScores_NCA_"&amp;$C16),MATCH('NCA Input'!E20,INDIRECT("NCAScore_"&amp;$C16),0),MATCH(E$3,NCACats,0)),0))</f>
        <v>50</v>
      </c>
      <c r="F16" s="279">
        <f ca="1">IF($C16="","",_xlfn.IFNA(INDEX(INDIRECT("MCDAScores_NCA_"&amp;$C16),MATCH('NCA Input'!F20,INDIRECT("NCAScore_"&amp;$C16),0),MATCH(F$3,NCACats,0)),0))</f>
        <v>50</v>
      </c>
      <c r="G16" s="279">
        <f ca="1">IF($C16="","",_xlfn.IFNA(INDEX(INDIRECT("MCDAScores_NCA_"&amp;$C16),MATCH('NCA Input'!G20,INDIRECT("NCAScore_"&amp;$C16),0),MATCH(G$3,NCACats,0)),0))</f>
        <v>100</v>
      </c>
      <c r="H16" s="279">
        <f ca="1">IF($C16="","",_xlfn.IFNA(INDEX(INDIRECT("MCDAScores_NCA_"&amp;$C16),MATCH('NCA Input'!H20,INDIRECT("NCAScore_"&amp;$C16),0),MATCH(H$3,NCACats,0)),0))</f>
        <v>100</v>
      </c>
      <c r="I16" s="279">
        <f ca="1">IF($C16="","",_xlfn.IFNA(INDEX(INDIRECT("MCDAScores_NCA_"&amp;$C16),MATCH('NCA Input'!I20,INDIRECT("NCAScore_"&amp;$C16),0),MATCH(I$3,NCACats,0)),0))</f>
        <v>90</v>
      </c>
      <c r="J16" s="280">
        <f ca="1">IF($C16="","",_xlfn.IFNA(INDEX(INDIRECT("MCDAScores_NCA_"&amp;$C16),MATCH('NCA Input'!J20,INDIRECT("NCAScore_"&amp;$C16),0),MATCH(J$3,NCACats,0)),0))</f>
        <v>50</v>
      </c>
    </row>
    <row r="17" spans="1:10" x14ac:dyDescent="0.3">
      <c r="A17" s="328"/>
      <c r="B17" s="328"/>
      <c r="C17" s="272" t="str">
        <f>IF($A16="","","Scale_Neg")</f>
        <v>Scale_Neg</v>
      </c>
      <c r="D17" s="281">
        <f ca="1">IF($C17="","",_xlfn.IFNA(INDEX(INDIRECT("MCDAScores_NCA_"&amp;$C17),MATCH('NCA Input'!D21,INDIRECT("NCAScore_"&amp;$C17),0),MATCH(D$3,NCACats,0)),0))</f>
        <v>75</v>
      </c>
      <c r="E17" s="254">
        <f ca="1">IF($C17="","",_xlfn.IFNA(INDEX(INDIRECT("MCDAScores_NCA_"&amp;$C17),MATCH('NCA Input'!E21,INDIRECT("NCAScore_"&amp;$C17),0),MATCH(E$3,NCACats,0)),0))</f>
        <v>75</v>
      </c>
      <c r="F17" s="254">
        <f ca="1">IF($C17="","",_xlfn.IFNA(INDEX(INDIRECT("MCDAScores_NCA_"&amp;$C17),MATCH('NCA Input'!F21,INDIRECT("NCAScore_"&amp;$C17),0),MATCH(F$3,NCACats,0)),0))</f>
        <v>75</v>
      </c>
      <c r="G17" s="254">
        <f ca="1">IF($C17="","",_xlfn.IFNA(INDEX(INDIRECT("MCDAScores_NCA_"&amp;$C17),MATCH('NCA Input'!G21,INDIRECT("NCAScore_"&amp;$C17),0),MATCH(G$3,NCACats,0)),0))</f>
        <v>100</v>
      </c>
      <c r="H17" s="254">
        <f ca="1">IF($C17="","",_xlfn.IFNA(INDEX(INDIRECT("MCDAScores_NCA_"&amp;$C17),MATCH('NCA Input'!H21,INDIRECT("NCAScore_"&amp;$C17),0),MATCH(H$3,NCACats,0)),0))</f>
        <v>100</v>
      </c>
      <c r="I17" s="254">
        <f ca="1">IF($C17="","",_xlfn.IFNA(INDEX(INDIRECT("MCDAScores_NCA_"&amp;$C17),MATCH('NCA Input'!I21,INDIRECT("NCAScore_"&amp;$C17),0),MATCH(I$3,NCACats,0)),0))</f>
        <v>75</v>
      </c>
      <c r="J17" s="282">
        <f ca="1">IF($C17="","",_xlfn.IFNA(INDEX(INDIRECT("MCDAScores_NCA_"&amp;$C17),MATCH('NCA Input'!J21,INDIRECT("NCAScore_"&amp;$C17),0),MATCH(J$3,NCACats,0)),0))</f>
        <v>75</v>
      </c>
    </row>
    <row r="18" spans="1:10" x14ac:dyDescent="0.3">
      <c r="A18" s="328"/>
      <c r="B18" s="328"/>
      <c r="C18" s="272" t="str">
        <f>IF($A16="","","Dur_Neg")</f>
        <v>Dur_Neg</v>
      </c>
      <c r="D18" s="281">
        <f ca="1">IF($C18="","",_xlfn.IFNA(INDEX(INDIRECT("MCDAScores_NCA_"&amp;$C18),MATCH('NCA Input'!D22,INDIRECT("NCAScore_"&amp;$C18),0),MATCH(D$3,NCACats,0)),0))</f>
        <v>0</v>
      </c>
      <c r="E18" s="254">
        <f ca="1">IF($C18="","",_xlfn.IFNA(INDEX(INDIRECT("MCDAScores_NCA_"&amp;$C18),MATCH('NCA Input'!E22,INDIRECT("NCAScore_"&amp;$C18),0),MATCH(E$3,NCACats,0)),0))</f>
        <v>0</v>
      </c>
      <c r="F18" s="254">
        <f ca="1">IF($C18="","",_xlfn.IFNA(INDEX(INDIRECT("MCDAScores_NCA_"&amp;$C18),MATCH('NCA Input'!F22,INDIRECT("NCAScore_"&amp;$C18),0),MATCH(F$3,NCACats,0)),0))</f>
        <v>0</v>
      </c>
      <c r="G18" s="254">
        <f ca="1">IF($C18="","",_xlfn.IFNA(INDEX(INDIRECT("MCDAScores_NCA_"&amp;$C18),MATCH('NCA Input'!G22,INDIRECT("NCAScore_"&amp;$C18),0),MATCH(G$3,NCACats,0)),0))</f>
        <v>100</v>
      </c>
      <c r="H18" s="254">
        <f ca="1">IF($C18="","",_xlfn.IFNA(INDEX(INDIRECT("MCDAScores_NCA_"&amp;$C18),MATCH('NCA Input'!H22,INDIRECT("NCAScore_"&amp;$C18),0),MATCH(H$3,NCACats,0)),0))</f>
        <v>100</v>
      </c>
      <c r="I18" s="254">
        <f ca="1">IF($C18="","",_xlfn.IFNA(INDEX(INDIRECT("MCDAScores_NCA_"&amp;$C18),MATCH('NCA Input'!I22,INDIRECT("NCAScore_"&amp;$C18),0),MATCH(I$3,NCACats,0)),0))</f>
        <v>90</v>
      </c>
      <c r="J18" s="282">
        <f ca="1">IF($C18="","",_xlfn.IFNA(INDEX(INDIRECT("MCDAScores_NCA_"&amp;$C18),MATCH('NCA Input'!J22,INDIRECT("NCAScore_"&amp;$C18),0),MATCH(J$3,NCACats,0)),0))</f>
        <v>0</v>
      </c>
    </row>
    <row r="19" spans="1:10" x14ac:dyDescent="0.3">
      <c r="A19" s="328"/>
      <c r="B19" s="328"/>
      <c r="C19" s="272" t="str">
        <f>IF($A16="","","Mag_Pos")</f>
        <v>Mag_Pos</v>
      </c>
      <c r="D19" s="281">
        <f ca="1">IF($C19="","",_xlfn.IFNA(INDEX(INDIRECT("MCDAScores_NCA_"&amp;$C19),MATCH('NCA Input'!D23,INDIRECT("NCAScore_"&amp;$C19),0),MATCH(D$3,NCACats,0)),0))</f>
        <v>0</v>
      </c>
      <c r="E19" s="254">
        <f ca="1">IF($C19="","",_xlfn.IFNA(INDEX(INDIRECT("MCDAScores_NCA_"&amp;$C19),MATCH('NCA Input'!E23,INDIRECT("NCAScore_"&amp;$C19),0),MATCH(E$3,NCACats,0)),0))</f>
        <v>0</v>
      </c>
      <c r="F19" s="254">
        <f ca="1">IF($C19="","",_xlfn.IFNA(INDEX(INDIRECT("MCDAScores_NCA_"&amp;$C19),MATCH('NCA Input'!F23,INDIRECT("NCAScore_"&amp;$C19),0),MATCH(F$3,NCACats,0)),0))</f>
        <v>0</v>
      </c>
      <c r="G19" s="254">
        <f ca="1">IF($C19="","",_xlfn.IFNA(INDEX(INDIRECT("MCDAScores_NCA_"&amp;$C19),MATCH('NCA Input'!G23,INDIRECT("NCAScore_"&amp;$C19),0),MATCH(G$3,NCACats,0)),0))</f>
        <v>0</v>
      </c>
      <c r="H19" s="254">
        <f ca="1">IF($C19="","",_xlfn.IFNA(INDEX(INDIRECT("MCDAScores_NCA_"&amp;$C19),MATCH('NCA Input'!H23,INDIRECT("NCAScore_"&amp;$C19),0),MATCH(H$3,NCACats,0)),0))</f>
        <v>0</v>
      </c>
      <c r="I19" s="254">
        <f ca="1">IF($C19="","",_xlfn.IFNA(INDEX(INDIRECT("MCDAScores_NCA_"&amp;$C19),MATCH('NCA Input'!I23,INDIRECT("NCAScore_"&amp;$C19),0),MATCH(I$3,NCACats,0)),0))</f>
        <v>0</v>
      </c>
      <c r="J19" s="282">
        <f ca="1">IF($C19="","",_xlfn.IFNA(INDEX(INDIRECT("MCDAScores_NCA_"&amp;$C19),MATCH('NCA Input'!J23,INDIRECT("NCAScore_"&amp;$C19),0),MATCH(J$3,NCACats,0)),0))</f>
        <v>0</v>
      </c>
    </row>
    <row r="20" spans="1:10" x14ac:dyDescent="0.3">
      <c r="A20" s="328"/>
      <c r="B20" s="328"/>
      <c r="C20" s="272" t="str">
        <f>IF($A16="","","Scale_Pos")</f>
        <v>Scale_Pos</v>
      </c>
      <c r="D20" s="281">
        <f ca="1">IF($C20="","",_xlfn.IFNA(INDEX(INDIRECT("MCDAScores_NCA_"&amp;$C20),MATCH('NCA Input'!D24,INDIRECT("NCAScore_"&amp;$C20),0),MATCH(D$3,NCACats,0)),0))</f>
        <v>0</v>
      </c>
      <c r="E20" s="254">
        <f ca="1">IF($C20="","",_xlfn.IFNA(INDEX(INDIRECT("MCDAScores_NCA_"&amp;$C20),MATCH('NCA Input'!E24,INDIRECT("NCAScore_"&amp;$C20),0),MATCH(E$3,NCACats,0)),0))</f>
        <v>0</v>
      </c>
      <c r="F20" s="254">
        <f ca="1">IF($C20="","",_xlfn.IFNA(INDEX(INDIRECT("MCDAScores_NCA_"&amp;$C20),MATCH('NCA Input'!F24,INDIRECT("NCAScore_"&amp;$C20),0),MATCH(F$3,NCACats,0)),0))</f>
        <v>0</v>
      </c>
      <c r="G20" s="254">
        <f ca="1">IF($C20="","",_xlfn.IFNA(INDEX(INDIRECT("MCDAScores_NCA_"&amp;$C20),MATCH('NCA Input'!G24,INDIRECT("NCAScore_"&amp;$C20),0),MATCH(G$3,NCACats,0)),0))</f>
        <v>0</v>
      </c>
      <c r="H20" s="254">
        <f ca="1">IF($C20="","",_xlfn.IFNA(INDEX(INDIRECT("MCDAScores_NCA_"&amp;$C20),MATCH('NCA Input'!H24,INDIRECT("NCAScore_"&amp;$C20),0),MATCH(H$3,NCACats,0)),0))</f>
        <v>0</v>
      </c>
      <c r="I20" s="254">
        <f ca="1">IF($C20="","",_xlfn.IFNA(INDEX(INDIRECT("MCDAScores_NCA_"&amp;$C20),MATCH('NCA Input'!I24,INDIRECT("NCAScore_"&amp;$C20),0),MATCH(I$3,NCACats,0)),0))</f>
        <v>0</v>
      </c>
      <c r="J20" s="282">
        <f ca="1">IF($C20="","",_xlfn.IFNA(INDEX(INDIRECT("MCDAScores_NCA_"&amp;$C20),MATCH('NCA Input'!J24,INDIRECT("NCAScore_"&amp;$C20),0),MATCH(J$3,NCACats,0)),0))</f>
        <v>0</v>
      </c>
    </row>
    <row r="21" spans="1:10" ht="14.4" thickBot="1" x14ac:dyDescent="0.35">
      <c r="A21" s="329"/>
      <c r="B21" s="329"/>
      <c r="C21" s="273" t="str">
        <f>IF($A16="","","Dur_Pos")</f>
        <v>Dur_Pos</v>
      </c>
      <c r="D21" s="283">
        <f ca="1">IF($C21="","",_xlfn.IFNA(INDEX(INDIRECT("MCDAScores_NCA_"&amp;$C21),MATCH('NCA Input'!D25,INDIRECT("NCAScore_"&amp;$C21),0),MATCH(D$3,NCACats,0)),0))</f>
        <v>0</v>
      </c>
      <c r="E21" s="284">
        <f ca="1">IF($C21="","",_xlfn.IFNA(INDEX(INDIRECT("MCDAScores_NCA_"&amp;$C21),MATCH('NCA Input'!E25,INDIRECT("NCAScore_"&amp;$C21),0),MATCH(E$3,NCACats,0)),0))</f>
        <v>0</v>
      </c>
      <c r="F21" s="284">
        <f ca="1">IF($C21="","",_xlfn.IFNA(INDEX(INDIRECT("MCDAScores_NCA_"&amp;$C21),MATCH('NCA Input'!F25,INDIRECT("NCAScore_"&amp;$C21),0),MATCH(F$3,NCACats,0)),0))</f>
        <v>0</v>
      </c>
      <c r="G21" s="284">
        <f ca="1">IF($C21="","",_xlfn.IFNA(INDEX(INDIRECT("MCDAScores_NCA_"&amp;$C21),MATCH('NCA Input'!G25,INDIRECT("NCAScore_"&amp;$C21),0),MATCH(G$3,NCACats,0)),0))</f>
        <v>0</v>
      </c>
      <c r="H21" s="284">
        <f ca="1">IF($C21="","",_xlfn.IFNA(INDEX(INDIRECT("MCDAScores_NCA_"&amp;$C21),MATCH('NCA Input'!H25,INDIRECT("NCAScore_"&amp;$C21),0),MATCH(H$3,NCACats,0)),0))</f>
        <v>0</v>
      </c>
      <c r="I21" s="284">
        <f ca="1">IF($C21="","",_xlfn.IFNA(INDEX(INDIRECT("MCDAScores_NCA_"&amp;$C21),MATCH('NCA Input'!I25,INDIRECT("NCAScore_"&amp;$C21),0),MATCH(I$3,NCACats,0)),0))</f>
        <v>0</v>
      </c>
      <c r="J21" s="285">
        <f ca="1">IF($C21="","",_xlfn.IFNA(INDEX(INDIRECT("MCDAScores_NCA_"&amp;$C21),MATCH('NCA Input'!J25,INDIRECT("NCAScore_"&amp;$C21),0),MATCH(J$3,NCACats,0)),0))</f>
        <v>0</v>
      </c>
    </row>
    <row r="22" spans="1:10" x14ac:dyDescent="0.3">
      <c r="A22" s="327">
        <f>IF('NCA Input'!C26="","",'NCA Input'!A26)</f>
        <v>4</v>
      </c>
      <c r="B22" s="327">
        <f>IF('NCA Input'!C26="","",'NCA Input'!C26)</f>
        <v>38</v>
      </c>
      <c r="C22" s="255" t="str">
        <f>IF($A22="","","Mag_Neg")</f>
        <v>Mag_Neg</v>
      </c>
      <c r="D22" s="278">
        <f ca="1">IF($C22="","",_xlfn.IFNA(INDEX(INDIRECT("MCDAScores_NCA_"&amp;$C22),MATCH('NCA Input'!D26,INDIRECT("NCAScore_"&amp;$C22),0),MATCH(D$3,NCACats,0)),0))</f>
        <v>50</v>
      </c>
      <c r="E22" s="279">
        <f ca="1">IF($C22="","",_xlfn.IFNA(INDEX(INDIRECT("MCDAScores_NCA_"&amp;$C22),MATCH('NCA Input'!E26,INDIRECT("NCAScore_"&amp;$C22),0),MATCH(E$3,NCACats,0)),0))</f>
        <v>50</v>
      </c>
      <c r="F22" s="279">
        <f ca="1">IF($C22="","",_xlfn.IFNA(INDEX(INDIRECT("MCDAScores_NCA_"&amp;$C22),MATCH('NCA Input'!F26,INDIRECT("NCAScore_"&amp;$C22),0),MATCH(F$3,NCACats,0)),0))</f>
        <v>50</v>
      </c>
      <c r="G22" s="279">
        <f ca="1">IF($C22="","",_xlfn.IFNA(INDEX(INDIRECT("MCDAScores_NCA_"&amp;$C22),MATCH('NCA Input'!G26,INDIRECT("NCAScore_"&amp;$C22),0),MATCH(G$3,NCACats,0)),0))</f>
        <v>100</v>
      </c>
      <c r="H22" s="279">
        <f ca="1">IF($C22="","",_xlfn.IFNA(INDEX(INDIRECT("MCDAScores_NCA_"&amp;$C22),MATCH('NCA Input'!H26,INDIRECT("NCAScore_"&amp;$C22),0),MATCH(H$3,NCACats,0)),0))</f>
        <v>100</v>
      </c>
      <c r="I22" s="279">
        <f ca="1">IF($C22="","",_xlfn.IFNA(INDEX(INDIRECT("MCDAScores_NCA_"&amp;$C22),MATCH('NCA Input'!I26,INDIRECT("NCAScore_"&amp;$C22),0),MATCH(I$3,NCACats,0)),0))</f>
        <v>90</v>
      </c>
      <c r="J22" s="280">
        <f ca="1">IF($C22="","",_xlfn.IFNA(INDEX(INDIRECT("MCDAScores_NCA_"&amp;$C22),MATCH('NCA Input'!J26,INDIRECT("NCAScore_"&amp;$C22),0),MATCH(J$3,NCACats,0)),0))</f>
        <v>50</v>
      </c>
    </row>
    <row r="23" spans="1:10" x14ac:dyDescent="0.3">
      <c r="A23" s="328"/>
      <c r="B23" s="328"/>
      <c r="C23" s="272" t="str">
        <f>IF($A22="","","Scale_Neg")</f>
        <v>Scale_Neg</v>
      </c>
      <c r="D23" s="281">
        <f ca="1">IF($C23="","",_xlfn.IFNA(INDEX(INDIRECT("MCDAScores_NCA_"&amp;$C23),MATCH('NCA Input'!D27,INDIRECT("NCAScore_"&amp;$C23),0),MATCH(D$3,NCACats,0)),0))</f>
        <v>75</v>
      </c>
      <c r="E23" s="254">
        <f ca="1">IF($C23="","",_xlfn.IFNA(INDEX(INDIRECT("MCDAScores_NCA_"&amp;$C23),MATCH('NCA Input'!E27,INDIRECT("NCAScore_"&amp;$C23),0),MATCH(E$3,NCACats,0)),0))</f>
        <v>75</v>
      </c>
      <c r="F23" s="254">
        <f ca="1">IF($C23="","",_xlfn.IFNA(INDEX(INDIRECT("MCDAScores_NCA_"&amp;$C23),MATCH('NCA Input'!F27,INDIRECT("NCAScore_"&amp;$C23),0),MATCH(F$3,NCACats,0)),0))</f>
        <v>75</v>
      </c>
      <c r="G23" s="254">
        <f ca="1">IF($C23="","",_xlfn.IFNA(INDEX(INDIRECT("MCDAScores_NCA_"&amp;$C23),MATCH('NCA Input'!G27,INDIRECT("NCAScore_"&amp;$C23),0),MATCH(G$3,NCACats,0)),0))</f>
        <v>100</v>
      </c>
      <c r="H23" s="254">
        <f ca="1">IF($C23="","",_xlfn.IFNA(INDEX(INDIRECT("MCDAScores_NCA_"&amp;$C23),MATCH('NCA Input'!H27,INDIRECT("NCAScore_"&amp;$C23),0),MATCH(H$3,NCACats,0)),0))</f>
        <v>100</v>
      </c>
      <c r="I23" s="254">
        <f ca="1">IF($C23="","",_xlfn.IFNA(INDEX(INDIRECT("MCDAScores_NCA_"&amp;$C23),MATCH('NCA Input'!I27,INDIRECT("NCAScore_"&amp;$C23),0),MATCH(I$3,NCACats,0)),0))</f>
        <v>75</v>
      </c>
      <c r="J23" s="282">
        <f ca="1">IF($C23="","",_xlfn.IFNA(INDEX(INDIRECT("MCDAScores_NCA_"&amp;$C23),MATCH('NCA Input'!J27,INDIRECT("NCAScore_"&amp;$C23),0),MATCH(J$3,NCACats,0)),0))</f>
        <v>75</v>
      </c>
    </row>
    <row r="24" spans="1:10" x14ac:dyDescent="0.3">
      <c r="A24" s="328"/>
      <c r="B24" s="328"/>
      <c r="C24" s="272" t="str">
        <f>IF($A22="","","Dur_Neg")</f>
        <v>Dur_Neg</v>
      </c>
      <c r="D24" s="281">
        <f ca="1">IF($C24="","",_xlfn.IFNA(INDEX(INDIRECT("MCDAScores_NCA_"&amp;$C24),MATCH('NCA Input'!D28,INDIRECT("NCAScore_"&amp;$C24),0),MATCH(D$3,NCACats,0)),0))</f>
        <v>0</v>
      </c>
      <c r="E24" s="254">
        <f ca="1">IF($C24="","",_xlfn.IFNA(INDEX(INDIRECT("MCDAScores_NCA_"&amp;$C24),MATCH('NCA Input'!E28,INDIRECT("NCAScore_"&amp;$C24),0),MATCH(E$3,NCACats,0)),0))</f>
        <v>0</v>
      </c>
      <c r="F24" s="254">
        <f ca="1">IF($C24="","",_xlfn.IFNA(INDEX(INDIRECT("MCDAScores_NCA_"&amp;$C24),MATCH('NCA Input'!F28,INDIRECT("NCAScore_"&amp;$C24),0),MATCH(F$3,NCACats,0)),0))</f>
        <v>0</v>
      </c>
      <c r="G24" s="254">
        <f ca="1">IF($C24="","",_xlfn.IFNA(INDEX(INDIRECT("MCDAScores_NCA_"&amp;$C24),MATCH('NCA Input'!G28,INDIRECT("NCAScore_"&amp;$C24),0),MATCH(G$3,NCACats,0)),0))</f>
        <v>100</v>
      </c>
      <c r="H24" s="254">
        <f ca="1">IF($C24="","",_xlfn.IFNA(INDEX(INDIRECT("MCDAScores_NCA_"&amp;$C24),MATCH('NCA Input'!H28,INDIRECT("NCAScore_"&amp;$C24),0),MATCH(H$3,NCACats,0)),0))</f>
        <v>100</v>
      </c>
      <c r="I24" s="254">
        <f ca="1">IF($C24="","",_xlfn.IFNA(INDEX(INDIRECT("MCDAScores_NCA_"&amp;$C24),MATCH('NCA Input'!I28,INDIRECT("NCAScore_"&amp;$C24),0),MATCH(I$3,NCACats,0)),0))</f>
        <v>90</v>
      </c>
      <c r="J24" s="282">
        <f ca="1">IF($C24="","",_xlfn.IFNA(INDEX(INDIRECT("MCDAScores_NCA_"&amp;$C24),MATCH('NCA Input'!J28,INDIRECT("NCAScore_"&amp;$C24),0),MATCH(J$3,NCACats,0)),0))</f>
        <v>0</v>
      </c>
    </row>
    <row r="25" spans="1:10" x14ac:dyDescent="0.3">
      <c r="A25" s="328"/>
      <c r="B25" s="328"/>
      <c r="C25" s="272" t="str">
        <f>IF($A22="","","Mag_Pos")</f>
        <v>Mag_Pos</v>
      </c>
      <c r="D25" s="281">
        <f ca="1">IF($C25="","",_xlfn.IFNA(INDEX(INDIRECT("MCDAScores_NCA_"&amp;$C25),MATCH('NCA Input'!D29,INDIRECT("NCAScore_"&amp;$C25),0),MATCH(D$3,NCACats,0)),0))</f>
        <v>0</v>
      </c>
      <c r="E25" s="254">
        <f ca="1">IF($C25="","",_xlfn.IFNA(INDEX(INDIRECT("MCDAScores_NCA_"&amp;$C25),MATCH('NCA Input'!E29,INDIRECT("NCAScore_"&amp;$C25),0),MATCH(E$3,NCACats,0)),0))</f>
        <v>0</v>
      </c>
      <c r="F25" s="254">
        <f ca="1">IF($C25="","",_xlfn.IFNA(INDEX(INDIRECT("MCDAScores_NCA_"&amp;$C25),MATCH('NCA Input'!F29,INDIRECT("NCAScore_"&amp;$C25),0),MATCH(F$3,NCACats,0)),0))</f>
        <v>0</v>
      </c>
      <c r="G25" s="254">
        <f ca="1">IF($C25="","",_xlfn.IFNA(INDEX(INDIRECT("MCDAScores_NCA_"&amp;$C25),MATCH('NCA Input'!G29,INDIRECT("NCAScore_"&amp;$C25),0),MATCH(G$3,NCACats,0)),0))</f>
        <v>0</v>
      </c>
      <c r="H25" s="254">
        <f ca="1">IF($C25="","",_xlfn.IFNA(INDEX(INDIRECT("MCDAScores_NCA_"&amp;$C25),MATCH('NCA Input'!H29,INDIRECT("NCAScore_"&amp;$C25),0),MATCH(H$3,NCACats,0)),0))</f>
        <v>0</v>
      </c>
      <c r="I25" s="254">
        <f ca="1">IF($C25="","",_xlfn.IFNA(INDEX(INDIRECT("MCDAScores_NCA_"&amp;$C25),MATCH('NCA Input'!I29,INDIRECT("NCAScore_"&amp;$C25),0),MATCH(I$3,NCACats,0)),0))</f>
        <v>0</v>
      </c>
      <c r="J25" s="282">
        <f ca="1">IF($C25="","",_xlfn.IFNA(INDEX(INDIRECT("MCDAScores_NCA_"&amp;$C25),MATCH('NCA Input'!J29,INDIRECT("NCAScore_"&amp;$C25),0),MATCH(J$3,NCACats,0)),0))</f>
        <v>0</v>
      </c>
    </row>
    <row r="26" spans="1:10" x14ac:dyDescent="0.3">
      <c r="A26" s="328"/>
      <c r="B26" s="328"/>
      <c r="C26" s="272" t="str">
        <f>IF($A22="","","Scale_Pos")</f>
        <v>Scale_Pos</v>
      </c>
      <c r="D26" s="281">
        <f ca="1">IF($C26="","",_xlfn.IFNA(INDEX(INDIRECT("MCDAScores_NCA_"&amp;$C26),MATCH('NCA Input'!D30,INDIRECT("NCAScore_"&amp;$C26),0),MATCH(D$3,NCACats,0)),0))</f>
        <v>0</v>
      </c>
      <c r="E26" s="254">
        <f ca="1">IF($C26="","",_xlfn.IFNA(INDEX(INDIRECT("MCDAScores_NCA_"&amp;$C26),MATCH('NCA Input'!E30,INDIRECT("NCAScore_"&amp;$C26),0),MATCH(E$3,NCACats,0)),0))</f>
        <v>0</v>
      </c>
      <c r="F26" s="254">
        <f ca="1">IF($C26="","",_xlfn.IFNA(INDEX(INDIRECT("MCDAScores_NCA_"&amp;$C26),MATCH('NCA Input'!F30,INDIRECT("NCAScore_"&amp;$C26),0),MATCH(F$3,NCACats,0)),0))</f>
        <v>0</v>
      </c>
      <c r="G26" s="254">
        <f ca="1">IF($C26="","",_xlfn.IFNA(INDEX(INDIRECT("MCDAScores_NCA_"&amp;$C26),MATCH('NCA Input'!G30,INDIRECT("NCAScore_"&amp;$C26),0),MATCH(G$3,NCACats,0)),0))</f>
        <v>0</v>
      </c>
      <c r="H26" s="254">
        <f ca="1">IF($C26="","",_xlfn.IFNA(INDEX(INDIRECT("MCDAScores_NCA_"&amp;$C26),MATCH('NCA Input'!H30,INDIRECT("NCAScore_"&amp;$C26),0),MATCH(H$3,NCACats,0)),0))</f>
        <v>0</v>
      </c>
      <c r="I26" s="254">
        <f ca="1">IF($C26="","",_xlfn.IFNA(INDEX(INDIRECT("MCDAScores_NCA_"&amp;$C26),MATCH('NCA Input'!I30,INDIRECT("NCAScore_"&amp;$C26),0),MATCH(I$3,NCACats,0)),0))</f>
        <v>0</v>
      </c>
      <c r="J26" s="282">
        <f ca="1">IF($C26="","",_xlfn.IFNA(INDEX(INDIRECT("MCDAScores_NCA_"&amp;$C26),MATCH('NCA Input'!J30,INDIRECT("NCAScore_"&amp;$C26),0),MATCH(J$3,NCACats,0)),0))</f>
        <v>0</v>
      </c>
    </row>
    <row r="27" spans="1:10" ht="14.4" thickBot="1" x14ac:dyDescent="0.35">
      <c r="A27" s="329"/>
      <c r="B27" s="329"/>
      <c r="C27" s="273" t="str">
        <f>IF($A22="","","Dur_Pos")</f>
        <v>Dur_Pos</v>
      </c>
      <c r="D27" s="283">
        <f ca="1">IF($C27="","",_xlfn.IFNA(INDEX(INDIRECT("MCDAScores_NCA_"&amp;$C27),MATCH('NCA Input'!D31,INDIRECT("NCAScore_"&amp;$C27),0),MATCH(D$3,NCACats,0)),0))</f>
        <v>0</v>
      </c>
      <c r="E27" s="284">
        <f ca="1">IF($C27="","",_xlfn.IFNA(INDEX(INDIRECT("MCDAScores_NCA_"&amp;$C27),MATCH('NCA Input'!E31,INDIRECT("NCAScore_"&amp;$C27),0),MATCH(E$3,NCACats,0)),0))</f>
        <v>0</v>
      </c>
      <c r="F27" s="284">
        <f ca="1">IF($C27="","",_xlfn.IFNA(INDEX(INDIRECT("MCDAScores_NCA_"&amp;$C27),MATCH('NCA Input'!F31,INDIRECT("NCAScore_"&amp;$C27),0),MATCH(F$3,NCACats,0)),0))</f>
        <v>0</v>
      </c>
      <c r="G27" s="284">
        <f ca="1">IF($C27="","",_xlfn.IFNA(INDEX(INDIRECT("MCDAScores_NCA_"&amp;$C27),MATCH('NCA Input'!G31,INDIRECT("NCAScore_"&amp;$C27),0),MATCH(G$3,NCACats,0)),0))</f>
        <v>0</v>
      </c>
      <c r="H27" s="284">
        <f ca="1">IF($C27="","",_xlfn.IFNA(INDEX(INDIRECT("MCDAScores_NCA_"&amp;$C27),MATCH('NCA Input'!H31,INDIRECT("NCAScore_"&amp;$C27),0),MATCH(H$3,NCACats,0)),0))</f>
        <v>0</v>
      </c>
      <c r="I27" s="284">
        <f ca="1">IF($C27="","",_xlfn.IFNA(INDEX(INDIRECT("MCDAScores_NCA_"&amp;$C27),MATCH('NCA Input'!I31,INDIRECT("NCAScore_"&amp;$C27),0),MATCH(I$3,NCACats,0)),0))</f>
        <v>0</v>
      </c>
      <c r="J27" s="285">
        <f ca="1">IF($C27="","",_xlfn.IFNA(INDEX(INDIRECT("MCDAScores_NCA_"&amp;$C27),MATCH('NCA Input'!J31,INDIRECT("NCAScore_"&amp;$C27),0),MATCH(J$3,NCACats,0)),0))</f>
        <v>0</v>
      </c>
    </row>
    <row r="28" spans="1:10" x14ac:dyDescent="0.3">
      <c r="A28" s="327">
        <f>IF('NCA Input'!C32="","",'NCA Input'!A32)</f>
        <v>5</v>
      </c>
      <c r="B28" s="327">
        <f>IF('NCA Input'!C32="","",'NCA Input'!C32)</f>
        <v>57</v>
      </c>
      <c r="C28" s="255" t="str">
        <f>IF($A28="","","Mag_Neg")</f>
        <v>Mag_Neg</v>
      </c>
      <c r="D28" s="278">
        <f ca="1">IF($C28="","",_xlfn.IFNA(INDEX(INDIRECT("MCDAScores_NCA_"&amp;$C28),MATCH('NCA Input'!D32,INDIRECT("NCAScore_"&amp;$C28),0),MATCH(D$3,NCACats,0)),0))</f>
        <v>0</v>
      </c>
      <c r="E28" s="279">
        <f ca="1">IF($C28="","",_xlfn.IFNA(INDEX(INDIRECT("MCDAScores_NCA_"&amp;$C28),MATCH('NCA Input'!E32,INDIRECT("NCAScore_"&amp;$C28),0),MATCH(E$3,NCACats,0)),0))</f>
        <v>0</v>
      </c>
      <c r="F28" s="279">
        <f ca="1">IF($C28="","",_xlfn.IFNA(INDEX(INDIRECT("MCDAScores_NCA_"&amp;$C28),MATCH('NCA Input'!F32,INDIRECT("NCAScore_"&amp;$C28),0),MATCH(F$3,NCACats,0)),0))</f>
        <v>0</v>
      </c>
      <c r="G28" s="279">
        <f ca="1">IF($C28="","",_xlfn.IFNA(INDEX(INDIRECT("MCDAScores_NCA_"&amp;$C28),MATCH('NCA Input'!G32,INDIRECT("NCAScore_"&amp;$C28),0),MATCH(G$3,NCACats,0)),0))</f>
        <v>50</v>
      </c>
      <c r="H28" s="279">
        <f ca="1">IF($C28="","",_xlfn.IFNA(INDEX(INDIRECT("MCDAScores_NCA_"&amp;$C28),MATCH('NCA Input'!H32,INDIRECT("NCAScore_"&amp;$C28),0),MATCH(H$3,NCACats,0)),0))</f>
        <v>100</v>
      </c>
      <c r="I28" s="279">
        <f ca="1">IF($C28="","",_xlfn.IFNA(INDEX(INDIRECT("MCDAScores_NCA_"&amp;$C28),MATCH('NCA Input'!I32,INDIRECT("NCAScore_"&amp;$C28),0),MATCH(I$3,NCACats,0)),0))</f>
        <v>90</v>
      </c>
      <c r="J28" s="280">
        <f ca="1">IF($C28="","",_xlfn.IFNA(INDEX(INDIRECT("MCDAScores_NCA_"&amp;$C28),MATCH('NCA Input'!J32,INDIRECT("NCAScore_"&amp;$C28),0),MATCH(J$3,NCACats,0)),0))</f>
        <v>50</v>
      </c>
    </row>
    <row r="29" spans="1:10" x14ac:dyDescent="0.3">
      <c r="A29" s="328"/>
      <c r="B29" s="328"/>
      <c r="C29" s="272" t="str">
        <f>IF($A28="","","Scale_Neg")</f>
        <v>Scale_Neg</v>
      </c>
      <c r="D29" s="281">
        <f ca="1">IF($C29="","",_xlfn.IFNA(INDEX(INDIRECT("MCDAScores_NCA_"&amp;$C29),MATCH('NCA Input'!D33,INDIRECT("NCAScore_"&amp;$C29),0),MATCH(D$3,NCACats,0)),0))</f>
        <v>50</v>
      </c>
      <c r="E29" s="254">
        <f ca="1">IF($C29="","",_xlfn.IFNA(INDEX(INDIRECT("MCDAScores_NCA_"&amp;$C29),MATCH('NCA Input'!E33,INDIRECT("NCAScore_"&amp;$C29),0),MATCH(E$3,NCACats,0)),0))</f>
        <v>75</v>
      </c>
      <c r="F29" s="254">
        <f ca="1">IF($C29="","",_xlfn.IFNA(INDEX(INDIRECT("MCDAScores_NCA_"&amp;$C29),MATCH('NCA Input'!F33,INDIRECT("NCAScore_"&amp;$C29),0),MATCH(F$3,NCACats,0)),0))</f>
        <v>75</v>
      </c>
      <c r="G29" s="254">
        <f ca="1">IF($C29="","",_xlfn.IFNA(INDEX(INDIRECT("MCDAScores_NCA_"&amp;$C29),MATCH('NCA Input'!G33,INDIRECT("NCAScore_"&amp;$C29),0),MATCH(G$3,NCACats,0)),0))</f>
        <v>50</v>
      </c>
      <c r="H29" s="254">
        <f ca="1">IF($C29="","",_xlfn.IFNA(INDEX(INDIRECT("MCDAScores_NCA_"&amp;$C29),MATCH('NCA Input'!H33,INDIRECT("NCAScore_"&amp;$C29),0),MATCH(H$3,NCACats,0)),0))</f>
        <v>100</v>
      </c>
      <c r="I29" s="254">
        <f ca="1">IF($C29="","",_xlfn.IFNA(INDEX(INDIRECT("MCDAScores_NCA_"&amp;$C29),MATCH('NCA Input'!I33,INDIRECT("NCAScore_"&amp;$C29),0),MATCH(I$3,NCACats,0)),0))</f>
        <v>75</v>
      </c>
      <c r="J29" s="282">
        <f ca="1">IF($C29="","",_xlfn.IFNA(INDEX(INDIRECT("MCDAScores_NCA_"&amp;$C29),MATCH('NCA Input'!J33,INDIRECT("NCAScore_"&amp;$C29),0),MATCH(J$3,NCACats,0)),0))</f>
        <v>50</v>
      </c>
    </row>
    <row r="30" spans="1:10" x14ac:dyDescent="0.3">
      <c r="A30" s="328"/>
      <c r="B30" s="328"/>
      <c r="C30" s="272" t="str">
        <f>IF($A28="","","Dur_Neg")</f>
        <v>Dur_Neg</v>
      </c>
      <c r="D30" s="281">
        <f ca="1">IF($C30="","",_xlfn.IFNA(INDEX(INDIRECT("MCDAScores_NCA_"&amp;$C30),MATCH('NCA Input'!D34,INDIRECT("NCAScore_"&amp;$C30),0),MATCH(D$3,NCACats,0)),0))</f>
        <v>0</v>
      </c>
      <c r="E30" s="254">
        <f ca="1">IF($C30="","",_xlfn.IFNA(INDEX(INDIRECT("MCDAScores_NCA_"&amp;$C30),MATCH('NCA Input'!E34,INDIRECT("NCAScore_"&amp;$C30),0),MATCH(E$3,NCACats,0)),0))</f>
        <v>0</v>
      </c>
      <c r="F30" s="254">
        <f ca="1">IF($C30="","",_xlfn.IFNA(INDEX(INDIRECT("MCDAScores_NCA_"&amp;$C30),MATCH('NCA Input'!F34,INDIRECT("NCAScore_"&amp;$C30),0),MATCH(F$3,NCACats,0)),0))</f>
        <v>0</v>
      </c>
      <c r="G30" s="254">
        <f ca="1">IF($C30="","",_xlfn.IFNA(INDEX(INDIRECT("MCDAScores_NCA_"&amp;$C30),MATCH('NCA Input'!G34,INDIRECT("NCAScore_"&amp;$C30),0),MATCH(G$3,NCACats,0)),0))</f>
        <v>0</v>
      </c>
      <c r="H30" s="254">
        <f ca="1">IF($C30="","",_xlfn.IFNA(INDEX(INDIRECT("MCDAScores_NCA_"&amp;$C30),MATCH('NCA Input'!H34,INDIRECT("NCAScore_"&amp;$C30),0),MATCH(H$3,NCACats,0)),0))</f>
        <v>100</v>
      </c>
      <c r="I30" s="254">
        <f ca="1">IF($C30="","",_xlfn.IFNA(INDEX(INDIRECT("MCDAScores_NCA_"&amp;$C30),MATCH('NCA Input'!I34,INDIRECT("NCAScore_"&amp;$C30),0),MATCH(I$3,NCACats,0)),0))</f>
        <v>90</v>
      </c>
      <c r="J30" s="282">
        <f ca="1">IF($C30="","",_xlfn.IFNA(INDEX(INDIRECT("MCDAScores_NCA_"&amp;$C30),MATCH('NCA Input'!J34,INDIRECT("NCAScore_"&amp;$C30),0),MATCH(J$3,NCACats,0)),0))</f>
        <v>90</v>
      </c>
    </row>
    <row r="31" spans="1:10" x14ac:dyDescent="0.3">
      <c r="A31" s="328"/>
      <c r="B31" s="328"/>
      <c r="C31" s="272" t="str">
        <f>IF($A28="","","Mag_Pos")</f>
        <v>Mag_Pos</v>
      </c>
      <c r="D31" s="281">
        <f ca="1">IF($C31="","",_xlfn.IFNA(INDEX(INDIRECT("MCDAScores_NCA_"&amp;$C31),MATCH('NCA Input'!D35,INDIRECT("NCAScore_"&amp;$C31),0),MATCH(D$3,NCACats,0)),0))</f>
        <v>0</v>
      </c>
      <c r="E31" s="254">
        <f ca="1">IF($C31="","",_xlfn.IFNA(INDEX(INDIRECT("MCDAScores_NCA_"&amp;$C31),MATCH('NCA Input'!E35,INDIRECT("NCAScore_"&amp;$C31),0),MATCH(E$3,NCACats,0)),0))</f>
        <v>0</v>
      </c>
      <c r="F31" s="254">
        <f ca="1">IF($C31="","",_xlfn.IFNA(INDEX(INDIRECT("MCDAScores_NCA_"&amp;$C31),MATCH('NCA Input'!F35,INDIRECT("NCAScore_"&amp;$C31),0),MATCH(F$3,NCACats,0)),0))</f>
        <v>0</v>
      </c>
      <c r="G31" s="254">
        <f ca="1">IF($C31="","",_xlfn.IFNA(INDEX(INDIRECT("MCDAScores_NCA_"&amp;$C31),MATCH('NCA Input'!G35,INDIRECT("NCAScore_"&amp;$C31),0),MATCH(G$3,NCACats,0)),0))</f>
        <v>0</v>
      </c>
      <c r="H31" s="254">
        <f ca="1">IF($C31="","",_xlfn.IFNA(INDEX(INDIRECT("MCDAScores_NCA_"&amp;$C31),MATCH('NCA Input'!H35,INDIRECT("NCAScore_"&amp;$C31),0),MATCH(H$3,NCACats,0)),0))</f>
        <v>0</v>
      </c>
      <c r="I31" s="254">
        <f ca="1">IF($C31="","",_xlfn.IFNA(INDEX(INDIRECT("MCDAScores_NCA_"&amp;$C31),MATCH('NCA Input'!I35,INDIRECT("NCAScore_"&amp;$C31),0),MATCH(I$3,NCACats,0)),0))</f>
        <v>0</v>
      </c>
      <c r="J31" s="282">
        <f ca="1">IF($C31="","",_xlfn.IFNA(INDEX(INDIRECT("MCDAScores_NCA_"&amp;$C31),MATCH('NCA Input'!J35,INDIRECT("NCAScore_"&amp;$C31),0),MATCH(J$3,NCACats,0)),0))</f>
        <v>0</v>
      </c>
    </row>
    <row r="32" spans="1:10" x14ac:dyDescent="0.3">
      <c r="A32" s="328"/>
      <c r="B32" s="328"/>
      <c r="C32" s="272" t="str">
        <f>IF($A28="","","Scale_Pos")</f>
        <v>Scale_Pos</v>
      </c>
      <c r="D32" s="281">
        <f ca="1">IF($C32="","",_xlfn.IFNA(INDEX(INDIRECT("MCDAScores_NCA_"&amp;$C32),MATCH('NCA Input'!D36,INDIRECT("NCAScore_"&amp;$C32),0),MATCH(D$3,NCACats,0)),0))</f>
        <v>0</v>
      </c>
      <c r="E32" s="254">
        <f ca="1">IF($C32="","",_xlfn.IFNA(INDEX(INDIRECT("MCDAScores_NCA_"&amp;$C32),MATCH('NCA Input'!E36,INDIRECT("NCAScore_"&amp;$C32),0),MATCH(E$3,NCACats,0)),0))</f>
        <v>0</v>
      </c>
      <c r="F32" s="254">
        <f ca="1">IF($C32="","",_xlfn.IFNA(INDEX(INDIRECT("MCDAScores_NCA_"&amp;$C32),MATCH('NCA Input'!F36,INDIRECT("NCAScore_"&amp;$C32),0),MATCH(F$3,NCACats,0)),0))</f>
        <v>0</v>
      </c>
      <c r="G32" s="254">
        <f ca="1">IF($C32="","",_xlfn.IFNA(INDEX(INDIRECT("MCDAScores_NCA_"&amp;$C32),MATCH('NCA Input'!G36,INDIRECT("NCAScore_"&amp;$C32),0),MATCH(G$3,NCACats,0)),0))</f>
        <v>0</v>
      </c>
      <c r="H32" s="254">
        <f ca="1">IF($C32="","",_xlfn.IFNA(INDEX(INDIRECT("MCDAScores_NCA_"&amp;$C32),MATCH('NCA Input'!H36,INDIRECT("NCAScore_"&amp;$C32),0),MATCH(H$3,NCACats,0)),0))</f>
        <v>0</v>
      </c>
      <c r="I32" s="254">
        <f ca="1">IF($C32="","",_xlfn.IFNA(INDEX(INDIRECT("MCDAScores_NCA_"&amp;$C32),MATCH('NCA Input'!I36,INDIRECT("NCAScore_"&amp;$C32),0),MATCH(I$3,NCACats,0)),0))</f>
        <v>0</v>
      </c>
      <c r="J32" s="282">
        <f ca="1">IF($C32="","",_xlfn.IFNA(INDEX(INDIRECT("MCDAScores_NCA_"&amp;$C32),MATCH('NCA Input'!J36,INDIRECT("NCAScore_"&amp;$C32),0),MATCH(J$3,NCACats,0)),0))</f>
        <v>0</v>
      </c>
    </row>
    <row r="33" spans="1:10" ht="14.4" thickBot="1" x14ac:dyDescent="0.35">
      <c r="A33" s="329"/>
      <c r="B33" s="329"/>
      <c r="C33" s="273" t="str">
        <f>IF($A28="","","Dur_Pos")</f>
        <v>Dur_Pos</v>
      </c>
      <c r="D33" s="283">
        <f ca="1">IF($C33="","",_xlfn.IFNA(INDEX(INDIRECT("MCDAScores_NCA_"&amp;$C33),MATCH('NCA Input'!D37,INDIRECT("NCAScore_"&amp;$C33),0),MATCH(D$3,NCACats,0)),0))</f>
        <v>0</v>
      </c>
      <c r="E33" s="284">
        <f ca="1">IF($C33="","",_xlfn.IFNA(INDEX(INDIRECT("MCDAScores_NCA_"&amp;$C33),MATCH('NCA Input'!E37,INDIRECT("NCAScore_"&amp;$C33),0),MATCH(E$3,NCACats,0)),0))</f>
        <v>0</v>
      </c>
      <c r="F33" s="284">
        <f ca="1">IF($C33="","",_xlfn.IFNA(INDEX(INDIRECT("MCDAScores_NCA_"&amp;$C33),MATCH('NCA Input'!F37,INDIRECT("NCAScore_"&amp;$C33),0),MATCH(F$3,NCACats,0)),0))</f>
        <v>0</v>
      </c>
      <c r="G33" s="284">
        <f ca="1">IF($C33="","",_xlfn.IFNA(INDEX(INDIRECT("MCDAScores_NCA_"&amp;$C33),MATCH('NCA Input'!G37,INDIRECT("NCAScore_"&amp;$C33),0),MATCH(G$3,NCACats,0)),0))</f>
        <v>0</v>
      </c>
      <c r="H33" s="284">
        <f ca="1">IF($C33="","",_xlfn.IFNA(INDEX(INDIRECT("MCDAScores_NCA_"&amp;$C33),MATCH('NCA Input'!H37,INDIRECT("NCAScore_"&amp;$C33),0),MATCH(H$3,NCACats,0)),0))</f>
        <v>0</v>
      </c>
      <c r="I33" s="284">
        <f ca="1">IF($C33="","",_xlfn.IFNA(INDEX(INDIRECT("MCDAScores_NCA_"&amp;$C33),MATCH('NCA Input'!I37,INDIRECT("NCAScore_"&amp;$C33),0),MATCH(I$3,NCACats,0)),0))</f>
        <v>0</v>
      </c>
      <c r="J33" s="285">
        <f ca="1">IF($C33="","",_xlfn.IFNA(INDEX(INDIRECT("MCDAScores_NCA_"&amp;$C33),MATCH('NCA Input'!J37,INDIRECT("NCAScore_"&amp;$C33),0),MATCH(J$3,NCACats,0)),0))</f>
        <v>0</v>
      </c>
    </row>
    <row r="34" spans="1:10" x14ac:dyDescent="0.3">
      <c r="A34" s="327">
        <f>IF('NCA Input'!C38="","",'NCA Input'!A38)</f>
        <v>6</v>
      </c>
      <c r="B34" s="327">
        <f>IF('NCA Input'!C38="","",'NCA Input'!C38)</f>
        <v>71</v>
      </c>
      <c r="C34" s="255" t="str">
        <f>IF($A34="","","Mag_Neg")</f>
        <v>Mag_Neg</v>
      </c>
      <c r="D34" s="278">
        <f ca="1">IF($C34="","",_xlfn.IFNA(INDEX(INDIRECT("MCDAScores_NCA_"&amp;$C34),MATCH('NCA Input'!D38,INDIRECT("NCAScore_"&amp;$C34),0),MATCH(D$3,NCACats,0)),0))</f>
        <v>50</v>
      </c>
      <c r="E34" s="279">
        <f ca="1">IF($C34="","",_xlfn.IFNA(INDEX(INDIRECT("MCDAScores_NCA_"&amp;$C34),MATCH('NCA Input'!E38,INDIRECT("NCAScore_"&amp;$C34),0),MATCH(E$3,NCACats,0)),0))</f>
        <v>0</v>
      </c>
      <c r="F34" s="279">
        <f ca="1">IF($C34="","",_xlfn.IFNA(INDEX(INDIRECT("MCDAScores_NCA_"&amp;$C34),MATCH('NCA Input'!F38,INDIRECT("NCAScore_"&amp;$C34),0),MATCH(F$3,NCACats,0)),0))</f>
        <v>0</v>
      </c>
      <c r="G34" s="279">
        <f ca="1">IF($C34="","",_xlfn.IFNA(INDEX(INDIRECT("MCDAScores_NCA_"&amp;$C34),MATCH('NCA Input'!G38,INDIRECT("NCAScore_"&amp;$C34),0),MATCH(G$3,NCACats,0)),0))</f>
        <v>90</v>
      </c>
      <c r="H34" s="279">
        <f ca="1">IF($C34="","",_xlfn.IFNA(INDEX(INDIRECT("MCDAScores_NCA_"&amp;$C34),MATCH('NCA Input'!H38,INDIRECT("NCAScore_"&amp;$C34),0),MATCH(H$3,NCACats,0)),0))</f>
        <v>100</v>
      </c>
      <c r="I34" s="279">
        <f ca="1">IF($C34="","",_xlfn.IFNA(INDEX(INDIRECT("MCDAScores_NCA_"&amp;$C34),MATCH('NCA Input'!I38,INDIRECT("NCAScore_"&amp;$C34),0),MATCH(I$3,NCACats,0)),0))</f>
        <v>90</v>
      </c>
      <c r="J34" s="280">
        <f ca="1">IF($C34="","",_xlfn.IFNA(INDEX(INDIRECT("MCDAScores_NCA_"&amp;$C34),MATCH('NCA Input'!J38,INDIRECT("NCAScore_"&amp;$C34),0),MATCH(J$3,NCACats,0)),0))</f>
        <v>50</v>
      </c>
    </row>
    <row r="35" spans="1:10" x14ac:dyDescent="0.3">
      <c r="A35" s="328"/>
      <c r="B35" s="328"/>
      <c r="C35" s="272" t="str">
        <f>IF($A34="","","Scale_Neg")</f>
        <v>Scale_Neg</v>
      </c>
      <c r="D35" s="281">
        <f ca="1">IF($C35="","",_xlfn.IFNA(INDEX(INDIRECT("MCDAScores_NCA_"&amp;$C35),MATCH('NCA Input'!D39,INDIRECT("NCAScore_"&amp;$C35),0),MATCH(D$3,NCACats,0)),0))</f>
        <v>75</v>
      </c>
      <c r="E35" s="254">
        <f ca="1">IF($C35="","",_xlfn.IFNA(INDEX(INDIRECT("MCDAScores_NCA_"&amp;$C35),MATCH('NCA Input'!E39,INDIRECT("NCAScore_"&amp;$C35),0),MATCH(E$3,NCACats,0)),0))</f>
        <v>75</v>
      </c>
      <c r="F35" s="254">
        <f ca="1">IF($C35="","",_xlfn.IFNA(INDEX(INDIRECT("MCDAScores_NCA_"&amp;$C35),MATCH('NCA Input'!F39,INDIRECT("NCAScore_"&amp;$C35),0),MATCH(F$3,NCACats,0)),0))</f>
        <v>75</v>
      </c>
      <c r="G35" s="254">
        <f ca="1">IF($C35="","",_xlfn.IFNA(INDEX(INDIRECT("MCDAScores_NCA_"&amp;$C35),MATCH('NCA Input'!G39,INDIRECT("NCAScore_"&amp;$C35),0),MATCH(G$3,NCACats,0)),0))</f>
        <v>75</v>
      </c>
      <c r="H35" s="254">
        <f ca="1">IF($C35="","",_xlfn.IFNA(INDEX(INDIRECT("MCDAScores_NCA_"&amp;$C35),MATCH('NCA Input'!H39,INDIRECT("NCAScore_"&amp;$C35),0),MATCH(H$3,NCACats,0)),0))</f>
        <v>100</v>
      </c>
      <c r="I35" s="254">
        <f ca="1">IF($C35="","",_xlfn.IFNA(INDEX(INDIRECT("MCDAScores_NCA_"&amp;$C35),MATCH('NCA Input'!I39,INDIRECT("NCAScore_"&amp;$C35),0),MATCH(I$3,NCACats,0)),0))</f>
        <v>75</v>
      </c>
      <c r="J35" s="282">
        <f ca="1">IF($C35="","",_xlfn.IFNA(INDEX(INDIRECT("MCDAScores_NCA_"&amp;$C35),MATCH('NCA Input'!J39,INDIRECT("NCAScore_"&amp;$C35),0),MATCH(J$3,NCACats,0)),0))</f>
        <v>50</v>
      </c>
    </row>
    <row r="36" spans="1:10" x14ac:dyDescent="0.3">
      <c r="A36" s="328"/>
      <c r="B36" s="328"/>
      <c r="C36" s="272" t="str">
        <f>IF($A34="","","Dur_Neg")</f>
        <v>Dur_Neg</v>
      </c>
      <c r="D36" s="281">
        <f ca="1">IF($C36="","",_xlfn.IFNA(INDEX(INDIRECT("MCDAScores_NCA_"&amp;$C36),MATCH('NCA Input'!D40,INDIRECT("NCAScore_"&amp;$C36),0),MATCH(D$3,NCACats,0)),0))</f>
        <v>0</v>
      </c>
      <c r="E36" s="254">
        <f ca="1">IF($C36="","",_xlfn.IFNA(INDEX(INDIRECT("MCDAScores_NCA_"&amp;$C36),MATCH('NCA Input'!E40,INDIRECT("NCAScore_"&amp;$C36),0),MATCH(E$3,NCACats,0)),0))</f>
        <v>0</v>
      </c>
      <c r="F36" s="254">
        <f ca="1">IF($C36="","",_xlfn.IFNA(INDEX(INDIRECT("MCDAScores_NCA_"&amp;$C36),MATCH('NCA Input'!F40,INDIRECT("NCAScore_"&amp;$C36),0),MATCH(F$3,NCACats,0)),0))</f>
        <v>0</v>
      </c>
      <c r="G36" s="254">
        <f ca="1">IF($C36="","",_xlfn.IFNA(INDEX(INDIRECT("MCDAScores_NCA_"&amp;$C36),MATCH('NCA Input'!G40,INDIRECT("NCAScore_"&amp;$C36),0),MATCH(G$3,NCACats,0)),0))</f>
        <v>0</v>
      </c>
      <c r="H36" s="254">
        <f ca="1">IF($C36="","",_xlfn.IFNA(INDEX(INDIRECT("MCDAScores_NCA_"&amp;$C36),MATCH('NCA Input'!H40,INDIRECT("NCAScore_"&amp;$C36),0),MATCH(H$3,NCACats,0)),0))</f>
        <v>100</v>
      </c>
      <c r="I36" s="254">
        <f ca="1">IF($C36="","",_xlfn.IFNA(INDEX(INDIRECT("MCDAScores_NCA_"&amp;$C36),MATCH('NCA Input'!I40,INDIRECT("NCAScore_"&amp;$C36),0),MATCH(I$3,NCACats,0)),0))</f>
        <v>90</v>
      </c>
      <c r="J36" s="282">
        <f ca="1">IF($C36="","",_xlfn.IFNA(INDEX(INDIRECT("MCDAScores_NCA_"&amp;$C36),MATCH('NCA Input'!J40,INDIRECT("NCAScore_"&amp;$C36),0),MATCH(J$3,NCACats,0)),0))</f>
        <v>0</v>
      </c>
    </row>
    <row r="37" spans="1:10" x14ac:dyDescent="0.3">
      <c r="A37" s="328"/>
      <c r="B37" s="328"/>
      <c r="C37" s="272" t="str">
        <f>IF($A34="","","Mag_Pos")</f>
        <v>Mag_Pos</v>
      </c>
      <c r="D37" s="281">
        <f ca="1">IF($C37="","",_xlfn.IFNA(INDEX(INDIRECT("MCDAScores_NCA_"&amp;$C37),MATCH('NCA Input'!D41,INDIRECT("NCAScore_"&amp;$C37),0),MATCH(D$3,NCACats,0)),0))</f>
        <v>0</v>
      </c>
      <c r="E37" s="254">
        <f ca="1">IF($C37="","",_xlfn.IFNA(INDEX(INDIRECT("MCDAScores_NCA_"&amp;$C37),MATCH('NCA Input'!E41,INDIRECT("NCAScore_"&amp;$C37),0),MATCH(E$3,NCACats,0)),0))</f>
        <v>0</v>
      </c>
      <c r="F37" s="254">
        <f ca="1">IF($C37="","",_xlfn.IFNA(INDEX(INDIRECT("MCDAScores_NCA_"&amp;$C37),MATCH('NCA Input'!F41,INDIRECT("NCAScore_"&amp;$C37),0),MATCH(F$3,NCACats,0)),0))</f>
        <v>0</v>
      </c>
      <c r="G37" s="254">
        <f ca="1">IF($C37="","",_xlfn.IFNA(INDEX(INDIRECT("MCDAScores_NCA_"&amp;$C37),MATCH('NCA Input'!G41,INDIRECT("NCAScore_"&amp;$C37),0),MATCH(G$3,NCACats,0)),0))</f>
        <v>0</v>
      </c>
      <c r="H37" s="254">
        <f ca="1">IF($C37="","",_xlfn.IFNA(INDEX(INDIRECT("MCDAScores_NCA_"&amp;$C37),MATCH('NCA Input'!H41,INDIRECT("NCAScore_"&amp;$C37),0),MATCH(H$3,NCACats,0)),0))</f>
        <v>0</v>
      </c>
      <c r="I37" s="254">
        <f ca="1">IF($C37="","",_xlfn.IFNA(INDEX(INDIRECT("MCDAScores_NCA_"&amp;$C37),MATCH('NCA Input'!I41,INDIRECT("NCAScore_"&amp;$C37),0),MATCH(I$3,NCACats,0)),0))</f>
        <v>0</v>
      </c>
      <c r="J37" s="282">
        <f ca="1">IF($C37="","",_xlfn.IFNA(INDEX(INDIRECT("MCDAScores_NCA_"&amp;$C37),MATCH('NCA Input'!J41,INDIRECT("NCAScore_"&amp;$C37),0),MATCH(J$3,NCACats,0)),0))</f>
        <v>0</v>
      </c>
    </row>
    <row r="38" spans="1:10" x14ac:dyDescent="0.3">
      <c r="A38" s="328"/>
      <c r="B38" s="328"/>
      <c r="C38" s="272" t="str">
        <f>IF($A34="","","Scale_Pos")</f>
        <v>Scale_Pos</v>
      </c>
      <c r="D38" s="281">
        <f ca="1">IF($C38="","",_xlfn.IFNA(INDEX(INDIRECT("MCDAScores_NCA_"&amp;$C38),MATCH('NCA Input'!D42,INDIRECT("NCAScore_"&amp;$C38),0),MATCH(D$3,NCACats,0)),0))</f>
        <v>0</v>
      </c>
      <c r="E38" s="254">
        <f ca="1">IF($C38="","",_xlfn.IFNA(INDEX(INDIRECT("MCDAScores_NCA_"&amp;$C38),MATCH('NCA Input'!E42,INDIRECT("NCAScore_"&amp;$C38),0),MATCH(E$3,NCACats,0)),0))</f>
        <v>0</v>
      </c>
      <c r="F38" s="254">
        <f ca="1">IF($C38="","",_xlfn.IFNA(INDEX(INDIRECT("MCDAScores_NCA_"&amp;$C38),MATCH('NCA Input'!F42,INDIRECT("NCAScore_"&amp;$C38),0),MATCH(F$3,NCACats,0)),0))</f>
        <v>0</v>
      </c>
      <c r="G38" s="254">
        <f ca="1">IF($C38="","",_xlfn.IFNA(INDEX(INDIRECT("MCDAScores_NCA_"&amp;$C38),MATCH('NCA Input'!G42,INDIRECT("NCAScore_"&amp;$C38),0),MATCH(G$3,NCACats,0)),0))</f>
        <v>0</v>
      </c>
      <c r="H38" s="254">
        <f ca="1">IF($C38="","",_xlfn.IFNA(INDEX(INDIRECT("MCDAScores_NCA_"&amp;$C38),MATCH('NCA Input'!H42,INDIRECT("NCAScore_"&amp;$C38),0),MATCH(H$3,NCACats,0)),0))</f>
        <v>0</v>
      </c>
      <c r="I38" s="254">
        <f ca="1">IF($C38="","",_xlfn.IFNA(INDEX(INDIRECT("MCDAScores_NCA_"&amp;$C38),MATCH('NCA Input'!I42,INDIRECT("NCAScore_"&amp;$C38),0),MATCH(I$3,NCACats,0)),0))</f>
        <v>0</v>
      </c>
      <c r="J38" s="282">
        <f ca="1">IF($C38="","",_xlfn.IFNA(INDEX(INDIRECT("MCDAScores_NCA_"&amp;$C38),MATCH('NCA Input'!J42,INDIRECT("NCAScore_"&amp;$C38),0),MATCH(J$3,NCACats,0)),0))</f>
        <v>0</v>
      </c>
    </row>
    <row r="39" spans="1:10" ht="14.4" thickBot="1" x14ac:dyDescent="0.35">
      <c r="A39" s="329"/>
      <c r="B39" s="329"/>
      <c r="C39" s="273" t="str">
        <f>IF($A34="","","Dur_Pos")</f>
        <v>Dur_Pos</v>
      </c>
      <c r="D39" s="283">
        <f ca="1">IF($C39="","",_xlfn.IFNA(INDEX(INDIRECT("MCDAScores_NCA_"&amp;$C39),MATCH('NCA Input'!D43,INDIRECT("NCAScore_"&amp;$C39),0),MATCH(D$3,NCACats,0)),0))</f>
        <v>0</v>
      </c>
      <c r="E39" s="284">
        <f ca="1">IF($C39="","",_xlfn.IFNA(INDEX(INDIRECT("MCDAScores_NCA_"&amp;$C39),MATCH('NCA Input'!E43,INDIRECT("NCAScore_"&amp;$C39),0),MATCH(E$3,NCACats,0)),0))</f>
        <v>0</v>
      </c>
      <c r="F39" s="284">
        <f ca="1">IF($C39="","",_xlfn.IFNA(INDEX(INDIRECT("MCDAScores_NCA_"&amp;$C39),MATCH('NCA Input'!F43,INDIRECT("NCAScore_"&amp;$C39),0),MATCH(F$3,NCACats,0)),0))</f>
        <v>0</v>
      </c>
      <c r="G39" s="284">
        <f ca="1">IF($C39="","",_xlfn.IFNA(INDEX(INDIRECT("MCDAScores_NCA_"&amp;$C39),MATCH('NCA Input'!G43,INDIRECT("NCAScore_"&amp;$C39),0),MATCH(G$3,NCACats,0)),0))</f>
        <v>0</v>
      </c>
      <c r="H39" s="284">
        <f ca="1">IF($C39="","",_xlfn.IFNA(INDEX(INDIRECT("MCDAScores_NCA_"&amp;$C39),MATCH('NCA Input'!H43,INDIRECT("NCAScore_"&amp;$C39),0),MATCH(H$3,NCACats,0)),0))</f>
        <v>0</v>
      </c>
      <c r="I39" s="284">
        <f ca="1">IF($C39="","",_xlfn.IFNA(INDEX(INDIRECT("MCDAScores_NCA_"&amp;$C39),MATCH('NCA Input'!I43,INDIRECT("NCAScore_"&amp;$C39),0),MATCH(I$3,NCACats,0)),0))</f>
        <v>0</v>
      </c>
      <c r="J39" s="285">
        <f ca="1">IF($C39="","",_xlfn.IFNA(INDEX(INDIRECT("MCDAScores_NCA_"&amp;$C39),MATCH('NCA Input'!J43,INDIRECT("NCAScore_"&amp;$C39),0),MATCH(J$3,NCACats,0)),0))</f>
        <v>0</v>
      </c>
    </row>
    <row r="40" spans="1:10" x14ac:dyDescent="0.3">
      <c r="A40" s="327">
        <f>IF('NCA Input'!C44="","",'NCA Input'!A44)</f>
        <v>7</v>
      </c>
      <c r="B40" s="327" t="str">
        <f>IF('NCA Input'!C44="","",'NCA Input'!C44)</f>
        <v>73A</v>
      </c>
      <c r="C40" s="255" t="str">
        <f>IF($A40="","","Mag_Neg")</f>
        <v>Mag_Neg</v>
      </c>
      <c r="D40" s="278">
        <f ca="1">IF($C40="","",_xlfn.IFNA(INDEX(INDIRECT("MCDAScores_NCA_"&amp;$C40),MATCH('NCA Input'!D44,INDIRECT("NCAScore_"&amp;$C40),0),MATCH(D$3,NCACats,0)),0))</f>
        <v>50</v>
      </c>
      <c r="E40" s="279">
        <f ca="1">IF($C40="","",_xlfn.IFNA(INDEX(INDIRECT("MCDAScores_NCA_"&amp;$C40),MATCH('NCA Input'!E44,INDIRECT("NCAScore_"&amp;$C40),0),MATCH(E$3,NCACats,0)),0))</f>
        <v>50</v>
      </c>
      <c r="F40" s="279">
        <f ca="1">IF($C40="","",_xlfn.IFNA(INDEX(INDIRECT("MCDAScores_NCA_"&amp;$C40),MATCH('NCA Input'!F44,INDIRECT("NCAScore_"&amp;$C40),0),MATCH(F$3,NCACats,0)),0))</f>
        <v>50</v>
      </c>
      <c r="G40" s="279">
        <f ca="1">IF($C40="","",_xlfn.IFNA(INDEX(INDIRECT("MCDAScores_NCA_"&amp;$C40),MATCH('NCA Input'!G44,INDIRECT("NCAScore_"&amp;$C40),0),MATCH(G$3,NCACats,0)),0))</f>
        <v>90</v>
      </c>
      <c r="H40" s="279">
        <f ca="1">IF($C40="","",_xlfn.IFNA(INDEX(INDIRECT("MCDAScores_NCA_"&amp;$C40),MATCH('NCA Input'!H44,INDIRECT("NCAScore_"&amp;$C40),0),MATCH(H$3,NCACats,0)),0))</f>
        <v>100</v>
      </c>
      <c r="I40" s="279">
        <f ca="1">IF($C40="","",_xlfn.IFNA(INDEX(INDIRECT("MCDAScores_NCA_"&amp;$C40),MATCH('NCA Input'!I44,INDIRECT("NCAScore_"&amp;$C40),0),MATCH(I$3,NCACats,0)),0))</f>
        <v>90</v>
      </c>
      <c r="J40" s="280">
        <f ca="1">IF($C40="","",_xlfn.IFNA(INDEX(INDIRECT("MCDAScores_NCA_"&amp;$C40),MATCH('NCA Input'!J44,INDIRECT("NCAScore_"&amp;$C40),0),MATCH(J$3,NCACats,0)),0))</f>
        <v>0</v>
      </c>
    </row>
    <row r="41" spans="1:10" x14ac:dyDescent="0.3">
      <c r="A41" s="328"/>
      <c r="B41" s="328"/>
      <c r="C41" s="272" t="str">
        <f>IF($A40="","","Scale_Neg")</f>
        <v>Scale_Neg</v>
      </c>
      <c r="D41" s="281">
        <f ca="1">IF($C41="","",_xlfn.IFNA(INDEX(INDIRECT("MCDAScores_NCA_"&amp;$C41),MATCH('NCA Input'!D45,INDIRECT("NCAScore_"&amp;$C41),0),MATCH(D$3,NCACats,0)),0))</f>
        <v>50</v>
      </c>
      <c r="E41" s="254">
        <f ca="1">IF($C41="","",_xlfn.IFNA(INDEX(INDIRECT("MCDAScores_NCA_"&amp;$C41),MATCH('NCA Input'!E45,INDIRECT("NCAScore_"&amp;$C41),0),MATCH(E$3,NCACats,0)),0))</f>
        <v>50</v>
      </c>
      <c r="F41" s="254">
        <f ca="1">IF($C41="","",_xlfn.IFNA(INDEX(INDIRECT("MCDAScores_NCA_"&amp;$C41),MATCH('NCA Input'!F45,INDIRECT("NCAScore_"&amp;$C41),0),MATCH(F$3,NCACats,0)),0))</f>
        <v>50</v>
      </c>
      <c r="G41" s="254">
        <f ca="1">IF($C41="","",_xlfn.IFNA(INDEX(INDIRECT("MCDAScores_NCA_"&amp;$C41),MATCH('NCA Input'!G45,INDIRECT("NCAScore_"&amp;$C41),0),MATCH(G$3,NCACats,0)),0))</f>
        <v>75</v>
      </c>
      <c r="H41" s="254">
        <f ca="1">IF($C41="","",_xlfn.IFNA(INDEX(INDIRECT("MCDAScores_NCA_"&amp;$C41),MATCH('NCA Input'!H45,INDIRECT("NCAScore_"&amp;$C41),0),MATCH(H$3,NCACats,0)),0))</f>
        <v>100</v>
      </c>
      <c r="I41" s="254">
        <f ca="1">IF($C41="","",_xlfn.IFNA(INDEX(INDIRECT("MCDAScores_NCA_"&amp;$C41),MATCH('NCA Input'!I45,INDIRECT("NCAScore_"&amp;$C41),0),MATCH(I$3,NCACats,0)),0))</f>
        <v>75</v>
      </c>
      <c r="J41" s="282">
        <f ca="1">IF($C41="","",_xlfn.IFNA(INDEX(INDIRECT("MCDAScores_NCA_"&amp;$C41),MATCH('NCA Input'!J45,INDIRECT("NCAScore_"&amp;$C41),0),MATCH(J$3,NCACats,0)),0))</f>
        <v>50</v>
      </c>
    </row>
    <row r="42" spans="1:10" x14ac:dyDescent="0.3">
      <c r="A42" s="328"/>
      <c r="B42" s="328"/>
      <c r="C42" s="272" t="str">
        <f>IF($A40="","","Dur_Neg")</f>
        <v>Dur_Neg</v>
      </c>
      <c r="D42" s="281">
        <f ca="1">IF($C42="","",_xlfn.IFNA(INDEX(INDIRECT("MCDAScores_NCA_"&amp;$C42),MATCH('NCA Input'!D46,INDIRECT("NCAScore_"&amp;$C42),0),MATCH(D$3,NCACats,0)),0))</f>
        <v>90</v>
      </c>
      <c r="E42" s="254">
        <f ca="1">IF($C42="","",_xlfn.IFNA(INDEX(INDIRECT("MCDAScores_NCA_"&amp;$C42),MATCH('NCA Input'!E46,INDIRECT("NCAScore_"&amp;$C42),0),MATCH(E$3,NCACats,0)),0))</f>
        <v>0</v>
      </c>
      <c r="F42" s="254">
        <f ca="1">IF($C42="","",_xlfn.IFNA(INDEX(INDIRECT("MCDAScores_NCA_"&amp;$C42),MATCH('NCA Input'!F46,INDIRECT("NCAScore_"&amp;$C42),0),MATCH(F$3,NCACats,0)),0))</f>
        <v>0</v>
      </c>
      <c r="G42" s="254">
        <f ca="1">IF($C42="","",_xlfn.IFNA(INDEX(INDIRECT("MCDAScores_NCA_"&amp;$C42),MATCH('NCA Input'!G46,INDIRECT("NCAScore_"&amp;$C42),0),MATCH(G$3,NCACats,0)),0))</f>
        <v>90</v>
      </c>
      <c r="H42" s="254">
        <f ca="1">IF($C42="","",_xlfn.IFNA(INDEX(INDIRECT("MCDAScores_NCA_"&amp;$C42),MATCH('NCA Input'!H46,INDIRECT("NCAScore_"&amp;$C42),0),MATCH(H$3,NCACats,0)),0))</f>
        <v>100</v>
      </c>
      <c r="I42" s="254">
        <f ca="1">IF($C42="","",_xlfn.IFNA(INDEX(INDIRECT("MCDAScores_NCA_"&amp;$C42),MATCH('NCA Input'!I46,INDIRECT("NCAScore_"&amp;$C42),0),MATCH(I$3,NCACats,0)),0))</f>
        <v>90</v>
      </c>
      <c r="J42" s="282">
        <f ca="1">IF($C42="","",_xlfn.IFNA(INDEX(INDIRECT("MCDAScores_NCA_"&amp;$C42),MATCH('NCA Input'!J46,INDIRECT("NCAScore_"&amp;$C42),0),MATCH(J$3,NCACats,0)),0))</f>
        <v>90</v>
      </c>
    </row>
    <row r="43" spans="1:10" x14ac:dyDescent="0.3">
      <c r="A43" s="328"/>
      <c r="B43" s="328"/>
      <c r="C43" s="272" t="str">
        <f>IF($A40="","","Mag_Pos")</f>
        <v>Mag_Pos</v>
      </c>
      <c r="D43" s="281">
        <f ca="1">IF($C43="","",_xlfn.IFNA(INDEX(INDIRECT("MCDAScores_NCA_"&amp;$C43),MATCH('NCA Input'!D47,INDIRECT("NCAScore_"&amp;$C43),0),MATCH(D$3,NCACats,0)),0))</f>
        <v>0</v>
      </c>
      <c r="E43" s="254">
        <f ca="1">IF($C43="","",_xlfn.IFNA(INDEX(INDIRECT("MCDAScores_NCA_"&amp;$C43),MATCH('NCA Input'!E47,INDIRECT("NCAScore_"&amp;$C43),0),MATCH(E$3,NCACats,0)),0))</f>
        <v>0</v>
      </c>
      <c r="F43" s="254">
        <f ca="1">IF($C43="","",_xlfn.IFNA(INDEX(INDIRECT("MCDAScores_NCA_"&amp;$C43),MATCH('NCA Input'!F47,INDIRECT("NCAScore_"&amp;$C43),0),MATCH(F$3,NCACats,0)),0))</f>
        <v>0</v>
      </c>
      <c r="G43" s="254">
        <f ca="1">IF($C43="","",_xlfn.IFNA(INDEX(INDIRECT("MCDAScores_NCA_"&amp;$C43),MATCH('NCA Input'!G47,INDIRECT("NCAScore_"&amp;$C43),0),MATCH(G$3,NCACats,0)),0))</f>
        <v>0</v>
      </c>
      <c r="H43" s="254">
        <f ca="1">IF($C43="","",_xlfn.IFNA(INDEX(INDIRECT("MCDAScores_NCA_"&amp;$C43),MATCH('NCA Input'!H47,INDIRECT("NCAScore_"&amp;$C43),0),MATCH(H$3,NCACats,0)),0))</f>
        <v>0</v>
      </c>
      <c r="I43" s="254">
        <f ca="1">IF($C43="","",_xlfn.IFNA(INDEX(INDIRECT("MCDAScores_NCA_"&amp;$C43),MATCH('NCA Input'!I47,INDIRECT("NCAScore_"&amp;$C43),0),MATCH(I$3,NCACats,0)),0))</f>
        <v>0</v>
      </c>
      <c r="J43" s="282">
        <f ca="1">IF($C43="","",_xlfn.IFNA(INDEX(INDIRECT("MCDAScores_NCA_"&amp;$C43),MATCH('NCA Input'!J47,INDIRECT("NCAScore_"&amp;$C43),0),MATCH(J$3,NCACats,0)),0))</f>
        <v>0</v>
      </c>
    </row>
    <row r="44" spans="1:10" x14ac:dyDescent="0.3">
      <c r="A44" s="328"/>
      <c r="B44" s="328"/>
      <c r="C44" s="272" t="str">
        <f>IF($A40="","","Scale_Pos")</f>
        <v>Scale_Pos</v>
      </c>
      <c r="D44" s="281">
        <f ca="1">IF($C44="","",_xlfn.IFNA(INDEX(INDIRECT("MCDAScores_NCA_"&amp;$C44),MATCH('NCA Input'!D48,INDIRECT("NCAScore_"&amp;$C44),0),MATCH(D$3,NCACats,0)),0))</f>
        <v>0</v>
      </c>
      <c r="E44" s="254">
        <f ca="1">IF($C44="","",_xlfn.IFNA(INDEX(INDIRECT("MCDAScores_NCA_"&amp;$C44),MATCH('NCA Input'!E48,INDIRECT("NCAScore_"&amp;$C44),0),MATCH(E$3,NCACats,0)),0))</f>
        <v>0</v>
      </c>
      <c r="F44" s="254">
        <f ca="1">IF($C44="","",_xlfn.IFNA(INDEX(INDIRECT("MCDAScores_NCA_"&amp;$C44),MATCH('NCA Input'!F48,INDIRECT("NCAScore_"&amp;$C44),0),MATCH(F$3,NCACats,0)),0))</f>
        <v>0</v>
      </c>
      <c r="G44" s="254">
        <f ca="1">IF($C44="","",_xlfn.IFNA(INDEX(INDIRECT("MCDAScores_NCA_"&amp;$C44),MATCH('NCA Input'!G48,INDIRECT("NCAScore_"&amp;$C44),0),MATCH(G$3,NCACats,0)),0))</f>
        <v>0</v>
      </c>
      <c r="H44" s="254">
        <f ca="1">IF($C44="","",_xlfn.IFNA(INDEX(INDIRECT("MCDAScores_NCA_"&amp;$C44),MATCH('NCA Input'!H48,INDIRECT("NCAScore_"&amp;$C44),0),MATCH(H$3,NCACats,0)),0))</f>
        <v>0</v>
      </c>
      <c r="I44" s="254">
        <f ca="1">IF($C44="","",_xlfn.IFNA(INDEX(INDIRECT("MCDAScores_NCA_"&amp;$C44),MATCH('NCA Input'!I48,INDIRECT("NCAScore_"&amp;$C44),0),MATCH(I$3,NCACats,0)),0))</f>
        <v>0</v>
      </c>
      <c r="J44" s="282">
        <f ca="1">IF($C44="","",_xlfn.IFNA(INDEX(INDIRECT("MCDAScores_NCA_"&amp;$C44),MATCH('NCA Input'!J48,INDIRECT("NCAScore_"&amp;$C44),0),MATCH(J$3,NCACats,0)),0))</f>
        <v>0</v>
      </c>
    </row>
    <row r="45" spans="1:10" ht="14.4" thickBot="1" x14ac:dyDescent="0.35">
      <c r="A45" s="329"/>
      <c r="B45" s="329"/>
      <c r="C45" s="273" t="str">
        <f>IF($A40="","","Dur_Pos")</f>
        <v>Dur_Pos</v>
      </c>
      <c r="D45" s="283">
        <f ca="1">IF($C45="","",_xlfn.IFNA(INDEX(INDIRECT("MCDAScores_NCA_"&amp;$C45),MATCH('NCA Input'!D49,INDIRECT("NCAScore_"&amp;$C45),0),MATCH(D$3,NCACats,0)),0))</f>
        <v>0</v>
      </c>
      <c r="E45" s="284">
        <f ca="1">IF($C45="","",_xlfn.IFNA(INDEX(INDIRECT("MCDAScores_NCA_"&amp;$C45),MATCH('NCA Input'!E49,INDIRECT("NCAScore_"&amp;$C45),0),MATCH(E$3,NCACats,0)),0))</f>
        <v>0</v>
      </c>
      <c r="F45" s="284">
        <f ca="1">IF($C45="","",_xlfn.IFNA(INDEX(INDIRECT("MCDAScores_NCA_"&amp;$C45),MATCH('NCA Input'!F49,INDIRECT("NCAScore_"&amp;$C45),0),MATCH(F$3,NCACats,0)),0))</f>
        <v>0</v>
      </c>
      <c r="G45" s="284">
        <f ca="1">IF($C45="","",_xlfn.IFNA(INDEX(INDIRECT("MCDAScores_NCA_"&amp;$C45),MATCH('NCA Input'!G49,INDIRECT("NCAScore_"&amp;$C45),0),MATCH(G$3,NCACats,0)),0))</f>
        <v>0</v>
      </c>
      <c r="H45" s="284">
        <f ca="1">IF($C45="","",_xlfn.IFNA(INDEX(INDIRECT("MCDAScores_NCA_"&amp;$C45),MATCH('NCA Input'!H49,INDIRECT("NCAScore_"&amp;$C45),0),MATCH(H$3,NCACats,0)),0))</f>
        <v>0</v>
      </c>
      <c r="I45" s="284">
        <f ca="1">IF($C45="","",_xlfn.IFNA(INDEX(INDIRECT("MCDAScores_NCA_"&amp;$C45),MATCH('NCA Input'!I49,INDIRECT("NCAScore_"&amp;$C45),0),MATCH(I$3,NCACats,0)),0))</f>
        <v>0</v>
      </c>
      <c r="J45" s="285">
        <f ca="1">IF($C45="","",_xlfn.IFNA(INDEX(INDIRECT("MCDAScores_NCA_"&amp;$C45),MATCH('NCA Input'!J49,INDIRECT("NCAScore_"&amp;$C45),0),MATCH(J$3,NCACats,0)),0))</f>
        <v>0</v>
      </c>
    </row>
    <row r="46" spans="1:10" x14ac:dyDescent="0.3">
      <c r="A46" s="327">
        <f>IF('NCA Input'!C50="","",'NCA Input'!A50)</f>
        <v>8</v>
      </c>
      <c r="B46" s="327" t="str">
        <f>IF('NCA Input'!C50="","",'NCA Input'!C50)</f>
        <v>75A</v>
      </c>
      <c r="C46" s="255" t="str">
        <f>IF($A46="","","Mag_Neg")</f>
        <v>Mag_Neg</v>
      </c>
      <c r="D46" s="278">
        <f ca="1">IF($C46="","",_xlfn.IFNA(INDEX(INDIRECT("MCDAScores_NCA_"&amp;$C46),MATCH('NCA Input'!D50,INDIRECT("NCAScore_"&amp;$C46),0),MATCH(D$3,NCACats,0)),0))</f>
        <v>90</v>
      </c>
      <c r="E46" s="279">
        <f ca="1">IF($C46="","",_xlfn.IFNA(INDEX(INDIRECT("MCDAScores_NCA_"&amp;$C46),MATCH('NCA Input'!E50,INDIRECT("NCAScore_"&amp;$C46),0),MATCH(E$3,NCACats,0)),0))</f>
        <v>90</v>
      </c>
      <c r="F46" s="279">
        <f ca="1">IF($C46="","",_xlfn.IFNA(INDEX(INDIRECT("MCDAScores_NCA_"&amp;$C46),MATCH('NCA Input'!F50,INDIRECT("NCAScore_"&amp;$C46),0),MATCH(F$3,NCACats,0)),0))</f>
        <v>90</v>
      </c>
      <c r="G46" s="279">
        <f ca="1">IF($C46="","",_xlfn.IFNA(INDEX(INDIRECT("MCDAScores_NCA_"&amp;$C46),MATCH('NCA Input'!G50,INDIRECT("NCAScore_"&amp;$C46),0),MATCH(G$3,NCACats,0)),0))</f>
        <v>100</v>
      </c>
      <c r="H46" s="279">
        <f ca="1">IF($C46="","",_xlfn.IFNA(INDEX(INDIRECT("MCDAScores_NCA_"&amp;$C46),MATCH('NCA Input'!H50,INDIRECT("NCAScore_"&amp;$C46),0),MATCH(H$3,NCACats,0)),0))</f>
        <v>100</v>
      </c>
      <c r="I46" s="279">
        <f ca="1">IF($C46="","",_xlfn.IFNA(INDEX(INDIRECT("MCDAScores_NCA_"&amp;$C46),MATCH('NCA Input'!I50,INDIRECT("NCAScore_"&amp;$C46),0),MATCH(I$3,NCACats,0)),0))</f>
        <v>100</v>
      </c>
      <c r="J46" s="280">
        <f ca="1">IF($C46="","",_xlfn.IFNA(INDEX(INDIRECT("MCDAScores_NCA_"&amp;$C46),MATCH('NCA Input'!J50,INDIRECT("NCAScore_"&amp;$C46),0),MATCH(J$3,NCACats,0)),0))</f>
        <v>90</v>
      </c>
    </row>
    <row r="47" spans="1:10" x14ac:dyDescent="0.3">
      <c r="A47" s="328"/>
      <c r="B47" s="328"/>
      <c r="C47" s="272" t="str">
        <f>IF($A46="","","Scale_Neg")</f>
        <v>Scale_Neg</v>
      </c>
      <c r="D47" s="281">
        <f ca="1">IF($C47="","",_xlfn.IFNA(INDEX(INDIRECT("MCDAScores_NCA_"&amp;$C47),MATCH('NCA Input'!D51,INDIRECT("NCAScore_"&amp;$C47),0),MATCH(D$3,NCACats,0)),0))</f>
        <v>75</v>
      </c>
      <c r="E47" s="254">
        <f ca="1">IF($C47="","",_xlfn.IFNA(INDEX(INDIRECT("MCDAScores_NCA_"&amp;$C47),MATCH('NCA Input'!E51,INDIRECT("NCAScore_"&amp;$C47),0),MATCH(E$3,NCACats,0)),0))</f>
        <v>75</v>
      </c>
      <c r="F47" s="254">
        <f ca="1">IF($C47="","",_xlfn.IFNA(INDEX(INDIRECT("MCDAScores_NCA_"&amp;$C47),MATCH('NCA Input'!F51,INDIRECT("NCAScore_"&amp;$C47),0),MATCH(F$3,NCACats,0)),0))</f>
        <v>75</v>
      </c>
      <c r="G47" s="254">
        <f ca="1">IF($C47="","",_xlfn.IFNA(INDEX(INDIRECT("MCDAScores_NCA_"&amp;$C47),MATCH('NCA Input'!G51,INDIRECT("NCAScore_"&amp;$C47),0),MATCH(G$3,NCACats,0)),0))</f>
        <v>100</v>
      </c>
      <c r="H47" s="254">
        <f ca="1">IF($C47="","",_xlfn.IFNA(INDEX(INDIRECT("MCDAScores_NCA_"&amp;$C47),MATCH('NCA Input'!H51,INDIRECT("NCAScore_"&amp;$C47),0),MATCH(H$3,NCACats,0)),0))</f>
        <v>100</v>
      </c>
      <c r="I47" s="254">
        <f ca="1">IF($C47="","",_xlfn.IFNA(INDEX(INDIRECT("MCDAScores_NCA_"&amp;$C47),MATCH('NCA Input'!I51,INDIRECT("NCAScore_"&amp;$C47),0),MATCH(I$3,NCACats,0)),0))</f>
        <v>100</v>
      </c>
      <c r="J47" s="282">
        <f ca="1">IF($C47="","",_xlfn.IFNA(INDEX(INDIRECT("MCDAScores_NCA_"&amp;$C47),MATCH('NCA Input'!J51,INDIRECT("NCAScore_"&amp;$C47),0),MATCH(J$3,NCACats,0)),0))</f>
        <v>75</v>
      </c>
    </row>
    <row r="48" spans="1:10" x14ac:dyDescent="0.3">
      <c r="A48" s="328"/>
      <c r="B48" s="328"/>
      <c r="C48" s="272" t="str">
        <f>IF($A46="","","Dur_Neg")</f>
        <v>Dur_Neg</v>
      </c>
      <c r="D48" s="281">
        <f ca="1">IF($C48="","",_xlfn.IFNA(INDEX(INDIRECT("MCDAScores_NCA_"&amp;$C48),MATCH('NCA Input'!D52,INDIRECT("NCAScore_"&amp;$C48),0),MATCH(D$3,NCACats,0)),0))</f>
        <v>90</v>
      </c>
      <c r="E48" s="254">
        <f ca="1">IF($C48="","",_xlfn.IFNA(INDEX(INDIRECT("MCDAScores_NCA_"&amp;$C48),MATCH('NCA Input'!E52,INDIRECT("NCAScore_"&amp;$C48),0),MATCH(E$3,NCACats,0)),0))</f>
        <v>90</v>
      </c>
      <c r="F48" s="254">
        <f ca="1">IF($C48="","",_xlfn.IFNA(INDEX(INDIRECT("MCDAScores_NCA_"&amp;$C48),MATCH('NCA Input'!F52,INDIRECT("NCAScore_"&amp;$C48),0),MATCH(F$3,NCACats,0)),0))</f>
        <v>90</v>
      </c>
      <c r="G48" s="254">
        <f ca="1">IF($C48="","",_xlfn.IFNA(INDEX(INDIRECT("MCDAScores_NCA_"&amp;$C48),MATCH('NCA Input'!G52,INDIRECT("NCAScore_"&amp;$C48),0),MATCH(G$3,NCACats,0)),0))</f>
        <v>100</v>
      </c>
      <c r="H48" s="254">
        <f ca="1">IF($C48="","",_xlfn.IFNA(INDEX(INDIRECT("MCDAScores_NCA_"&amp;$C48),MATCH('NCA Input'!H52,INDIRECT("NCAScore_"&amp;$C48),0),MATCH(H$3,NCACats,0)),0))</f>
        <v>100</v>
      </c>
      <c r="I48" s="254">
        <f ca="1">IF($C48="","",_xlfn.IFNA(INDEX(INDIRECT("MCDAScores_NCA_"&amp;$C48),MATCH('NCA Input'!I52,INDIRECT("NCAScore_"&amp;$C48),0),MATCH(I$3,NCACats,0)),0))</f>
        <v>100</v>
      </c>
      <c r="J48" s="282">
        <f ca="1">IF($C48="","",_xlfn.IFNA(INDEX(INDIRECT("MCDAScores_NCA_"&amp;$C48),MATCH('NCA Input'!J52,INDIRECT("NCAScore_"&amp;$C48),0),MATCH(J$3,NCACats,0)),0))</f>
        <v>90</v>
      </c>
    </row>
    <row r="49" spans="1:10" x14ac:dyDescent="0.3">
      <c r="A49" s="328"/>
      <c r="B49" s="328"/>
      <c r="C49" s="272" t="str">
        <f>IF($A46="","","Mag_Pos")</f>
        <v>Mag_Pos</v>
      </c>
      <c r="D49" s="281">
        <f ca="1">IF($C49="","",_xlfn.IFNA(INDEX(INDIRECT("MCDAScores_NCA_"&amp;$C49),MATCH('NCA Input'!D53,INDIRECT("NCAScore_"&amp;$C49),0),MATCH(D$3,NCACats,0)),0))</f>
        <v>0</v>
      </c>
      <c r="E49" s="254">
        <f ca="1">IF($C49="","",_xlfn.IFNA(INDEX(INDIRECT("MCDAScores_NCA_"&amp;$C49),MATCH('NCA Input'!E53,INDIRECT("NCAScore_"&amp;$C49),0),MATCH(E$3,NCACats,0)),0))</f>
        <v>0</v>
      </c>
      <c r="F49" s="254">
        <f ca="1">IF($C49="","",_xlfn.IFNA(INDEX(INDIRECT("MCDAScores_NCA_"&amp;$C49),MATCH('NCA Input'!F53,INDIRECT("NCAScore_"&amp;$C49),0),MATCH(F$3,NCACats,0)),0))</f>
        <v>0</v>
      </c>
      <c r="G49" s="254">
        <f ca="1">IF($C49="","",_xlfn.IFNA(INDEX(INDIRECT("MCDAScores_NCA_"&amp;$C49),MATCH('NCA Input'!G53,INDIRECT("NCAScore_"&amp;$C49),0),MATCH(G$3,NCACats,0)),0))</f>
        <v>0</v>
      </c>
      <c r="H49" s="254">
        <f ca="1">IF($C49="","",_xlfn.IFNA(INDEX(INDIRECT("MCDAScores_NCA_"&amp;$C49),MATCH('NCA Input'!H53,INDIRECT("NCAScore_"&amp;$C49),0),MATCH(H$3,NCACats,0)),0))</f>
        <v>0</v>
      </c>
      <c r="I49" s="254">
        <f ca="1">IF($C49="","",_xlfn.IFNA(INDEX(INDIRECT("MCDAScores_NCA_"&amp;$C49),MATCH('NCA Input'!I53,INDIRECT("NCAScore_"&amp;$C49),0),MATCH(I$3,NCACats,0)),0))</f>
        <v>0</v>
      </c>
      <c r="J49" s="282">
        <f ca="1">IF($C49="","",_xlfn.IFNA(INDEX(INDIRECT("MCDAScores_NCA_"&amp;$C49),MATCH('NCA Input'!J53,INDIRECT("NCAScore_"&amp;$C49),0),MATCH(J$3,NCACats,0)),0))</f>
        <v>0</v>
      </c>
    </row>
    <row r="50" spans="1:10" x14ac:dyDescent="0.3">
      <c r="A50" s="328"/>
      <c r="B50" s="328"/>
      <c r="C50" s="272" t="str">
        <f>IF($A46="","","Scale_Pos")</f>
        <v>Scale_Pos</v>
      </c>
      <c r="D50" s="281">
        <f ca="1">IF($C50="","",_xlfn.IFNA(INDEX(INDIRECT("MCDAScores_NCA_"&amp;$C50),MATCH('NCA Input'!D54,INDIRECT("NCAScore_"&amp;$C50),0),MATCH(D$3,NCACats,0)),0))</f>
        <v>0</v>
      </c>
      <c r="E50" s="254">
        <f ca="1">IF($C50="","",_xlfn.IFNA(INDEX(INDIRECT("MCDAScores_NCA_"&amp;$C50),MATCH('NCA Input'!E54,INDIRECT("NCAScore_"&amp;$C50),0),MATCH(E$3,NCACats,0)),0))</f>
        <v>0</v>
      </c>
      <c r="F50" s="254">
        <f ca="1">IF($C50="","",_xlfn.IFNA(INDEX(INDIRECT("MCDAScores_NCA_"&amp;$C50),MATCH('NCA Input'!F54,INDIRECT("NCAScore_"&amp;$C50),0),MATCH(F$3,NCACats,0)),0))</f>
        <v>0</v>
      </c>
      <c r="G50" s="254">
        <f ca="1">IF($C50="","",_xlfn.IFNA(INDEX(INDIRECT("MCDAScores_NCA_"&amp;$C50),MATCH('NCA Input'!G54,INDIRECT("NCAScore_"&amp;$C50),0),MATCH(G$3,NCACats,0)),0))</f>
        <v>0</v>
      </c>
      <c r="H50" s="254">
        <f ca="1">IF($C50="","",_xlfn.IFNA(INDEX(INDIRECT("MCDAScores_NCA_"&amp;$C50),MATCH('NCA Input'!H54,INDIRECT("NCAScore_"&amp;$C50),0),MATCH(H$3,NCACats,0)),0))</f>
        <v>0</v>
      </c>
      <c r="I50" s="254">
        <f ca="1">IF($C50="","",_xlfn.IFNA(INDEX(INDIRECT("MCDAScores_NCA_"&amp;$C50),MATCH('NCA Input'!I54,INDIRECT("NCAScore_"&amp;$C50),0),MATCH(I$3,NCACats,0)),0))</f>
        <v>0</v>
      </c>
      <c r="J50" s="282">
        <f ca="1">IF($C50="","",_xlfn.IFNA(INDEX(INDIRECT("MCDAScores_NCA_"&amp;$C50),MATCH('NCA Input'!J54,INDIRECT("NCAScore_"&amp;$C50),0),MATCH(J$3,NCACats,0)),0))</f>
        <v>0</v>
      </c>
    </row>
    <row r="51" spans="1:10" ht="14.4" thickBot="1" x14ac:dyDescent="0.35">
      <c r="A51" s="329"/>
      <c r="B51" s="329"/>
      <c r="C51" s="273" t="str">
        <f>IF($A46="","","Dur_Pos")</f>
        <v>Dur_Pos</v>
      </c>
      <c r="D51" s="283">
        <f ca="1">IF($C51="","",_xlfn.IFNA(INDEX(INDIRECT("MCDAScores_NCA_"&amp;$C51),MATCH('NCA Input'!D55,INDIRECT("NCAScore_"&amp;$C51),0),MATCH(D$3,NCACats,0)),0))</f>
        <v>0</v>
      </c>
      <c r="E51" s="284">
        <f ca="1">IF($C51="","",_xlfn.IFNA(INDEX(INDIRECT("MCDAScores_NCA_"&amp;$C51),MATCH('NCA Input'!E55,INDIRECT("NCAScore_"&amp;$C51),0),MATCH(E$3,NCACats,0)),0))</f>
        <v>0</v>
      </c>
      <c r="F51" s="284">
        <f ca="1">IF($C51="","",_xlfn.IFNA(INDEX(INDIRECT("MCDAScores_NCA_"&amp;$C51),MATCH('NCA Input'!F55,INDIRECT("NCAScore_"&amp;$C51),0),MATCH(F$3,NCACats,0)),0))</f>
        <v>0</v>
      </c>
      <c r="G51" s="284">
        <f ca="1">IF($C51="","",_xlfn.IFNA(INDEX(INDIRECT("MCDAScores_NCA_"&amp;$C51),MATCH('NCA Input'!G55,INDIRECT("NCAScore_"&amp;$C51),0),MATCH(G$3,NCACats,0)),0))</f>
        <v>0</v>
      </c>
      <c r="H51" s="284">
        <f ca="1">IF($C51="","",_xlfn.IFNA(INDEX(INDIRECT("MCDAScores_NCA_"&amp;$C51),MATCH('NCA Input'!H55,INDIRECT("NCAScore_"&amp;$C51),0),MATCH(H$3,NCACats,0)),0))</f>
        <v>0</v>
      </c>
      <c r="I51" s="284">
        <f ca="1">IF($C51="","",_xlfn.IFNA(INDEX(INDIRECT("MCDAScores_NCA_"&amp;$C51),MATCH('NCA Input'!I55,INDIRECT("NCAScore_"&amp;$C51),0),MATCH(I$3,NCACats,0)),0))</f>
        <v>0</v>
      </c>
      <c r="J51" s="285">
        <f ca="1">IF($C51="","",_xlfn.IFNA(INDEX(INDIRECT("MCDAScores_NCA_"&amp;$C51),MATCH('NCA Input'!J55,INDIRECT("NCAScore_"&amp;$C51),0),MATCH(J$3,NCACats,0)),0))</f>
        <v>0</v>
      </c>
    </row>
    <row r="52" spans="1:10" x14ac:dyDescent="0.3">
      <c r="A52" s="327">
        <f>IF('NCA Input'!C56="","",'NCA Input'!A56)</f>
        <v>9</v>
      </c>
      <c r="B52" s="327" t="str">
        <f>IF('NCA Input'!C56="","",'NCA Input'!C56)</f>
        <v>75B</v>
      </c>
      <c r="C52" s="255" t="str">
        <f>IF($A52="","","Mag_Neg")</f>
        <v>Mag_Neg</v>
      </c>
      <c r="D52" s="278">
        <f ca="1">IF($C52="","",_xlfn.IFNA(INDEX(INDIRECT("MCDAScores_NCA_"&amp;$C52),MATCH('NCA Input'!D56,INDIRECT("NCAScore_"&amp;$C52),0),MATCH(D$3,NCACats,0)),0))</f>
        <v>90</v>
      </c>
      <c r="E52" s="279">
        <f ca="1">IF($C52="","",_xlfn.IFNA(INDEX(INDIRECT("MCDAScores_NCA_"&amp;$C52),MATCH('NCA Input'!E56,INDIRECT("NCAScore_"&amp;$C52),0),MATCH(E$3,NCACats,0)),0))</f>
        <v>90</v>
      </c>
      <c r="F52" s="279">
        <f ca="1">IF($C52="","",_xlfn.IFNA(INDEX(INDIRECT("MCDAScores_NCA_"&amp;$C52),MATCH('NCA Input'!F56,INDIRECT("NCAScore_"&amp;$C52),0),MATCH(F$3,NCACats,0)),0))</f>
        <v>90</v>
      </c>
      <c r="G52" s="279">
        <f ca="1">IF($C52="","",_xlfn.IFNA(INDEX(INDIRECT("MCDAScores_NCA_"&amp;$C52),MATCH('NCA Input'!G56,INDIRECT("NCAScore_"&amp;$C52),0),MATCH(G$3,NCACats,0)),0))</f>
        <v>100</v>
      </c>
      <c r="H52" s="279">
        <f ca="1">IF($C52="","",_xlfn.IFNA(INDEX(INDIRECT("MCDAScores_NCA_"&amp;$C52),MATCH('NCA Input'!H56,INDIRECT("NCAScore_"&amp;$C52),0),MATCH(H$3,NCACats,0)),0))</f>
        <v>100</v>
      </c>
      <c r="I52" s="279">
        <f ca="1">IF($C52="","",_xlfn.IFNA(INDEX(INDIRECT("MCDAScores_NCA_"&amp;$C52),MATCH('NCA Input'!I56,INDIRECT("NCAScore_"&amp;$C52),0),MATCH(I$3,NCACats,0)),0))</f>
        <v>100</v>
      </c>
      <c r="J52" s="280">
        <f ca="1">IF($C52="","",_xlfn.IFNA(INDEX(INDIRECT("MCDAScores_NCA_"&amp;$C52),MATCH('NCA Input'!J56,INDIRECT("NCAScore_"&amp;$C52),0),MATCH(J$3,NCACats,0)),0))</f>
        <v>90</v>
      </c>
    </row>
    <row r="53" spans="1:10" x14ac:dyDescent="0.3">
      <c r="A53" s="328"/>
      <c r="B53" s="328"/>
      <c r="C53" s="272" t="str">
        <f>IF($A52="","","Scale_Neg")</f>
        <v>Scale_Neg</v>
      </c>
      <c r="D53" s="281">
        <f ca="1">IF($C53="","",_xlfn.IFNA(INDEX(INDIRECT("MCDAScores_NCA_"&amp;$C53),MATCH('NCA Input'!D57,INDIRECT("NCAScore_"&amp;$C53),0),MATCH(D$3,NCACats,0)),0))</f>
        <v>75</v>
      </c>
      <c r="E53" s="254">
        <f ca="1">IF($C53="","",_xlfn.IFNA(INDEX(INDIRECT("MCDAScores_NCA_"&amp;$C53),MATCH('NCA Input'!E57,INDIRECT("NCAScore_"&amp;$C53),0),MATCH(E$3,NCACats,0)),0))</f>
        <v>75</v>
      </c>
      <c r="F53" s="254">
        <f ca="1">IF($C53="","",_xlfn.IFNA(INDEX(INDIRECT("MCDAScores_NCA_"&amp;$C53),MATCH('NCA Input'!F57,INDIRECT("NCAScore_"&amp;$C53),0),MATCH(F$3,NCACats,0)),0))</f>
        <v>75</v>
      </c>
      <c r="G53" s="254">
        <f ca="1">IF($C53="","",_xlfn.IFNA(INDEX(INDIRECT("MCDAScores_NCA_"&amp;$C53),MATCH('NCA Input'!G57,INDIRECT("NCAScore_"&amp;$C53),0),MATCH(G$3,NCACats,0)),0))</f>
        <v>100</v>
      </c>
      <c r="H53" s="254">
        <f ca="1">IF($C53="","",_xlfn.IFNA(INDEX(INDIRECT("MCDAScores_NCA_"&amp;$C53),MATCH('NCA Input'!H57,INDIRECT("NCAScore_"&amp;$C53),0),MATCH(H$3,NCACats,0)),0))</f>
        <v>100</v>
      </c>
      <c r="I53" s="254">
        <f ca="1">IF($C53="","",_xlfn.IFNA(INDEX(INDIRECT("MCDAScores_NCA_"&amp;$C53),MATCH('NCA Input'!I57,INDIRECT("NCAScore_"&amp;$C53),0),MATCH(I$3,NCACats,0)),0))</f>
        <v>100</v>
      </c>
      <c r="J53" s="282">
        <f ca="1">IF($C53="","",_xlfn.IFNA(INDEX(INDIRECT("MCDAScores_NCA_"&amp;$C53),MATCH('NCA Input'!J57,INDIRECT("NCAScore_"&amp;$C53),0),MATCH(J$3,NCACats,0)),0))</f>
        <v>75</v>
      </c>
    </row>
    <row r="54" spans="1:10" x14ac:dyDescent="0.3">
      <c r="A54" s="328"/>
      <c r="B54" s="328"/>
      <c r="C54" s="272" t="str">
        <f>IF($A52="","","Dur_Neg")</f>
        <v>Dur_Neg</v>
      </c>
      <c r="D54" s="281">
        <f ca="1">IF($C54="","",_xlfn.IFNA(INDEX(INDIRECT("MCDAScores_NCA_"&amp;$C54),MATCH('NCA Input'!D58,INDIRECT("NCAScore_"&amp;$C54),0),MATCH(D$3,NCACats,0)),0))</f>
        <v>90</v>
      </c>
      <c r="E54" s="254">
        <f ca="1">IF($C54="","",_xlfn.IFNA(INDEX(INDIRECT("MCDAScores_NCA_"&amp;$C54),MATCH('NCA Input'!E58,INDIRECT("NCAScore_"&amp;$C54),0),MATCH(E$3,NCACats,0)),0))</f>
        <v>90</v>
      </c>
      <c r="F54" s="254">
        <f ca="1">IF($C54="","",_xlfn.IFNA(INDEX(INDIRECT("MCDAScores_NCA_"&amp;$C54),MATCH('NCA Input'!F58,INDIRECT("NCAScore_"&amp;$C54),0),MATCH(F$3,NCACats,0)),0))</f>
        <v>90</v>
      </c>
      <c r="G54" s="254">
        <f ca="1">IF($C54="","",_xlfn.IFNA(INDEX(INDIRECT("MCDAScores_NCA_"&amp;$C54),MATCH('NCA Input'!G58,INDIRECT("NCAScore_"&amp;$C54),0),MATCH(G$3,NCACats,0)),0))</f>
        <v>100</v>
      </c>
      <c r="H54" s="254">
        <f ca="1">IF($C54="","",_xlfn.IFNA(INDEX(INDIRECT("MCDAScores_NCA_"&amp;$C54),MATCH('NCA Input'!H58,INDIRECT("NCAScore_"&amp;$C54),0),MATCH(H$3,NCACats,0)),0))</f>
        <v>100</v>
      </c>
      <c r="I54" s="254">
        <f ca="1">IF($C54="","",_xlfn.IFNA(INDEX(INDIRECT("MCDAScores_NCA_"&amp;$C54),MATCH('NCA Input'!I58,INDIRECT("NCAScore_"&amp;$C54),0),MATCH(I$3,NCACats,0)),0))</f>
        <v>100</v>
      </c>
      <c r="J54" s="282">
        <f ca="1">IF($C54="","",_xlfn.IFNA(INDEX(INDIRECT("MCDAScores_NCA_"&amp;$C54),MATCH('NCA Input'!J58,INDIRECT("NCAScore_"&amp;$C54),0),MATCH(J$3,NCACats,0)),0))</f>
        <v>90</v>
      </c>
    </row>
    <row r="55" spans="1:10" x14ac:dyDescent="0.3">
      <c r="A55" s="328"/>
      <c r="B55" s="328"/>
      <c r="C55" s="272" t="str">
        <f>IF($A52="","","Mag_Pos")</f>
        <v>Mag_Pos</v>
      </c>
      <c r="D55" s="281">
        <f ca="1">IF($C55="","",_xlfn.IFNA(INDEX(INDIRECT("MCDAScores_NCA_"&amp;$C55),MATCH('NCA Input'!D59,INDIRECT("NCAScore_"&amp;$C55),0),MATCH(D$3,NCACats,0)),0))</f>
        <v>0</v>
      </c>
      <c r="E55" s="254">
        <f ca="1">IF($C55="","",_xlfn.IFNA(INDEX(INDIRECT("MCDAScores_NCA_"&amp;$C55),MATCH('NCA Input'!E59,INDIRECT("NCAScore_"&amp;$C55),0),MATCH(E$3,NCACats,0)),0))</f>
        <v>0</v>
      </c>
      <c r="F55" s="254">
        <f ca="1">IF($C55="","",_xlfn.IFNA(INDEX(INDIRECT("MCDAScores_NCA_"&amp;$C55),MATCH('NCA Input'!F59,INDIRECT("NCAScore_"&amp;$C55),0),MATCH(F$3,NCACats,0)),0))</f>
        <v>0</v>
      </c>
      <c r="G55" s="254">
        <f ca="1">IF($C55="","",_xlfn.IFNA(INDEX(INDIRECT("MCDAScores_NCA_"&amp;$C55),MATCH('NCA Input'!G59,INDIRECT("NCAScore_"&amp;$C55),0),MATCH(G$3,NCACats,0)),0))</f>
        <v>0</v>
      </c>
      <c r="H55" s="254">
        <f ca="1">IF($C55="","",_xlfn.IFNA(INDEX(INDIRECT("MCDAScores_NCA_"&amp;$C55),MATCH('NCA Input'!H59,INDIRECT("NCAScore_"&amp;$C55),0),MATCH(H$3,NCACats,0)),0))</f>
        <v>0</v>
      </c>
      <c r="I55" s="254">
        <f ca="1">IF($C55="","",_xlfn.IFNA(INDEX(INDIRECT("MCDAScores_NCA_"&amp;$C55),MATCH('NCA Input'!I59,INDIRECT("NCAScore_"&amp;$C55),0),MATCH(I$3,NCACats,0)),0))</f>
        <v>0</v>
      </c>
      <c r="J55" s="282">
        <f ca="1">IF($C55="","",_xlfn.IFNA(INDEX(INDIRECT("MCDAScores_NCA_"&amp;$C55),MATCH('NCA Input'!J59,INDIRECT("NCAScore_"&amp;$C55),0),MATCH(J$3,NCACats,0)),0))</f>
        <v>0</v>
      </c>
    </row>
    <row r="56" spans="1:10" x14ac:dyDescent="0.3">
      <c r="A56" s="328"/>
      <c r="B56" s="328"/>
      <c r="C56" s="272" t="str">
        <f>IF($A52="","","Scale_Pos")</f>
        <v>Scale_Pos</v>
      </c>
      <c r="D56" s="281">
        <f ca="1">IF($C56="","",_xlfn.IFNA(INDEX(INDIRECT("MCDAScores_NCA_"&amp;$C56),MATCH('NCA Input'!D60,INDIRECT("NCAScore_"&amp;$C56),0),MATCH(D$3,NCACats,0)),0))</f>
        <v>0</v>
      </c>
      <c r="E56" s="254">
        <f ca="1">IF($C56="","",_xlfn.IFNA(INDEX(INDIRECT("MCDAScores_NCA_"&amp;$C56),MATCH('NCA Input'!E60,INDIRECT("NCAScore_"&amp;$C56),0),MATCH(E$3,NCACats,0)),0))</f>
        <v>0</v>
      </c>
      <c r="F56" s="254">
        <f ca="1">IF($C56="","",_xlfn.IFNA(INDEX(INDIRECT("MCDAScores_NCA_"&amp;$C56),MATCH('NCA Input'!F60,INDIRECT("NCAScore_"&amp;$C56),0),MATCH(F$3,NCACats,0)),0))</f>
        <v>0</v>
      </c>
      <c r="G56" s="254">
        <f ca="1">IF($C56="","",_xlfn.IFNA(INDEX(INDIRECT("MCDAScores_NCA_"&amp;$C56),MATCH('NCA Input'!G60,INDIRECT("NCAScore_"&amp;$C56),0),MATCH(G$3,NCACats,0)),0))</f>
        <v>0</v>
      </c>
      <c r="H56" s="254">
        <f ca="1">IF($C56="","",_xlfn.IFNA(INDEX(INDIRECT("MCDAScores_NCA_"&amp;$C56),MATCH('NCA Input'!H60,INDIRECT("NCAScore_"&amp;$C56),0),MATCH(H$3,NCACats,0)),0))</f>
        <v>0</v>
      </c>
      <c r="I56" s="254">
        <f ca="1">IF($C56="","",_xlfn.IFNA(INDEX(INDIRECT("MCDAScores_NCA_"&amp;$C56),MATCH('NCA Input'!I60,INDIRECT("NCAScore_"&amp;$C56),0),MATCH(I$3,NCACats,0)),0))</f>
        <v>0</v>
      </c>
      <c r="J56" s="282">
        <f ca="1">IF($C56="","",_xlfn.IFNA(INDEX(INDIRECT("MCDAScores_NCA_"&amp;$C56),MATCH('NCA Input'!J60,INDIRECT("NCAScore_"&amp;$C56),0),MATCH(J$3,NCACats,0)),0))</f>
        <v>0</v>
      </c>
    </row>
    <row r="57" spans="1:10" ht="14.4" thickBot="1" x14ac:dyDescent="0.35">
      <c r="A57" s="329"/>
      <c r="B57" s="329"/>
      <c r="C57" s="273" t="str">
        <f>IF($A52="","","Dur_Pos")</f>
        <v>Dur_Pos</v>
      </c>
      <c r="D57" s="283">
        <f ca="1">IF($C57="","",_xlfn.IFNA(INDEX(INDIRECT("MCDAScores_NCA_"&amp;$C57),MATCH('NCA Input'!D61,INDIRECT("NCAScore_"&amp;$C57),0),MATCH(D$3,NCACats,0)),0))</f>
        <v>0</v>
      </c>
      <c r="E57" s="284">
        <f ca="1">IF($C57="","",_xlfn.IFNA(INDEX(INDIRECT("MCDAScores_NCA_"&amp;$C57),MATCH('NCA Input'!E61,INDIRECT("NCAScore_"&amp;$C57),0),MATCH(E$3,NCACats,0)),0))</f>
        <v>0</v>
      </c>
      <c r="F57" s="284">
        <f ca="1">IF($C57="","",_xlfn.IFNA(INDEX(INDIRECT("MCDAScores_NCA_"&amp;$C57),MATCH('NCA Input'!F61,INDIRECT("NCAScore_"&amp;$C57),0),MATCH(F$3,NCACats,0)),0))</f>
        <v>0</v>
      </c>
      <c r="G57" s="284">
        <f ca="1">IF($C57="","",_xlfn.IFNA(INDEX(INDIRECT("MCDAScores_NCA_"&amp;$C57),MATCH('NCA Input'!G61,INDIRECT("NCAScore_"&amp;$C57),0),MATCH(G$3,NCACats,0)),0))</f>
        <v>0</v>
      </c>
      <c r="H57" s="284">
        <f ca="1">IF($C57="","",_xlfn.IFNA(INDEX(INDIRECT("MCDAScores_NCA_"&amp;$C57),MATCH('NCA Input'!H61,INDIRECT("NCAScore_"&amp;$C57),0),MATCH(H$3,NCACats,0)),0))</f>
        <v>0</v>
      </c>
      <c r="I57" s="284">
        <f ca="1">IF($C57="","",_xlfn.IFNA(INDEX(INDIRECT("MCDAScores_NCA_"&amp;$C57),MATCH('NCA Input'!I61,INDIRECT("NCAScore_"&amp;$C57),0),MATCH(I$3,NCACats,0)),0))</f>
        <v>0</v>
      </c>
      <c r="J57" s="285">
        <f ca="1">IF($C57="","",_xlfn.IFNA(INDEX(INDIRECT("MCDAScores_NCA_"&amp;$C57),MATCH('NCA Input'!J61,INDIRECT("NCAScore_"&amp;$C57),0),MATCH(J$3,NCACats,0)),0))</f>
        <v>0</v>
      </c>
    </row>
    <row r="58" spans="1:10" x14ac:dyDescent="0.3">
      <c r="A58" s="327">
        <f>IF('NCA Input'!C62="","",'NCA Input'!A62)</f>
        <v>10</v>
      </c>
      <c r="B58" s="327" t="str">
        <f>IF('NCA Input'!C62="","",'NCA Input'!C62)</f>
        <v>75C</v>
      </c>
      <c r="C58" s="255" t="str">
        <f>IF($A58="","","Mag_Neg")</f>
        <v>Mag_Neg</v>
      </c>
      <c r="D58" s="278">
        <f ca="1">IF($C58="","",_xlfn.IFNA(INDEX(INDIRECT("MCDAScores_NCA_"&amp;$C58),MATCH('NCA Input'!D62,INDIRECT("NCAScore_"&amp;$C58),0),MATCH(D$3,NCACats,0)),0))</f>
        <v>90</v>
      </c>
      <c r="E58" s="279">
        <f ca="1">IF($C58="","",_xlfn.IFNA(INDEX(INDIRECT("MCDAScores_NCA_"&amp;$C58),MATCH('NCA Input'!E62,INDIRECT("NCAScore_"&amp;$C58),0),MATCH(E$3,NCACats,0)),0))</f>
        <v>90</v>
      </c>
      <c r="F58" s="279">
        <f ca="1">IF($C58="","",_xlfn.IFNA(INDEX(INDIRECT("MCDAScores_NCA_"&amp;$C58),MATCH('NCA Input'!F62,INDIRECT("NCAScore_"&amp;$C58),0),MATCH(F$3,NCACats,0)),0))</f>
        <v>90</v>
      </c>
      <c r="G58" s="279">
        <f ca="1">IF($C58="","",_xlfn.IFNA(INDEX(INDIRECT("MCDAScores_NCA_"&amp;$C58),MATCH('NCA Input'!G62,INDIRECT("NCAScore_"&amp;$C58),0),MATCH(G$3,NCACats,0)),0))</f>
        <v>100</v>
      </c>
      <c r="H58" s="279">
        <f ca="1">IF($C58="","",_xlfn.IFNA(INDEX(INDIRECT("MCDAScores_NCA_"&amp;$C58),MATCH('NCA Input'!H62,INDIRECT("NCAScore_"&amp;$C58),0),MATCH(H$3,NCACats,0)),0))</f>
        <v>100</v>
      </c>
      <c r="I58" s="279">
        <f ca="1">IF($C58="","",_xlfn.IFNA(INDEX(INDIRECT("MCDAScores_NCA_"&amp;$C58),MATCH('NCA Input'!I62,INDIRECT("NCAScore_"&amp;$C58),0),MATCH(I$3,NCACats,0)),0))</f>
        <v>100</v>
      </c>
      <c r="J58" s="280">
        <f ca="1">IF($C58="","",_xlfn.IFNA(INDEX(INDIRECT("MCDAScores_NCA_"&amp;$C58),MATCH('NCA Input'!J62,INDIRECT("NCAScore_"&amp;$C58),0),MATCH(J$3,NCACats,0)),0))</f>
        <v>90</v>
      </c>
    </row>
    <row r="59" spans="1:10" x14ac:dyDescent="0.3">
      <c r="A59" s="328"/>
      <c r="B59" s="328"/>
      <c r="C59" s="272" t="str">
        <f>IF($A58="","","Scale_Neg")</f>
        <v>Scale_Neg</v>
      </c>
      <c r="D59" s="281">
        <f ca="1">IF($C59="","",_xlfn.IFNA(INDEX(INDIRECT("MCDAScores_NCA_"&amp;$C59),MATCH('NCA Input'!D63,INDIRECT("NCAScore_"&amp;$C59),0),MATCH(D$3,NCACats,0)),0))</f>
        <v>75</v>
      </c>
      <c r="E59" s="254">
        <f ca="1">IF($C59="","",_xlfn.IFNA(INDEX(INDIRECT("MCDAScores_NCA_"&amp;$C59),MATCH('NCA Input'!E63,INDIRECT("NCAScore_"&amp;$C59),0),MATCH(E$3,NCACats,0)),0))</f>
        <v>75</v>
      </c>
      <c r="F59" s="254">
        <f ca="1">IF($C59="","",_xlfn.IFNA(INDEX(INDIRECT("MCDAScores_NCA_"&amp;$C59),MATCH('NCA Input'!F63,INDIRECT("NCAScore_"&amp;$C59),0),MATCH(F$3,NCACats,0)),0))</f>
        <v>75</v>
      </c>
      <c r="G59" s="254">
        <f ca="1">IF($C59="","",_xlfn.IFNA(INDEX(INDIRECT("MCDAScores_NCA_"&amp;$C59),MATCH('NCA Input'!G63,INDIRECT("NCAScore_"&amp;$C59),0),MATCH(G$3,NCACats,0)),0))</f>
        <v>100</v>
      </c>
      <c r="H59" s="254">
        <f ca="1">IF($C59="","",_xlfn.IFNA(INDEX(INDIRECT("MCDAScores_NCA_"&amp;$C59),MATCH('NCA Input'!H63,INDIRECT("NCAScore_"&amp;$C59),0),MATCH(H$3,NCACats,0)),0))</f>
        <v>100</v>
      </c>
      <c r="I59" s="254">
        <f ca="1">IF($C59="","",_xlfn.IFNA(INDEX(INDIRECT("MCDAScores_NCA_"&amp;$C59),MATCH('NCA Input'!I63,INDIRECT("NCAScore_"&amp;$C59),0),MATCH(I$3,NCACats,0)),0))</f>
        <v>100</v>
      </c>
      <c r="J59" s="282">
        <f ca="1">IF($C59="","",_xlfn.IFNA(INDEX(INDIRECT("MCDAScores_NCA_"&amp;$C59),MATCH('NCA Input'!J63,INDIRECT("NCAScore_"&amp;$C59),0),MATCH(J$3,NCACats,0)),0))</f>
        <v>75</v>
      </c>
    </row>
    <row r="60" spans="1:10" x14ac:dyDescent="0.3">
      <c r="A60" s="328"/>
      <c r="B60" s="328"/>
      <c r="C60" s="272" t="str">
        <f>IF($A58="","","Dur_Neg")</f>
        <v>Dur_Neg</v>
      </c>
      <c r="D60" s="281">
        <f ca="1">IF($C60="","",_xlfn.IFNA(INDEX(INDIRECT("MCDAScores_NCA_"&amp;$C60),MATCH('NCA Input'!D64,INDIRECT("NCAScore_"&amp;$C60),0),MATCH(D$3,NCACats,0)),0))</f>
        <v>90</v>
      </c>
      <c r="E60" s="254">
        <f ca="1">IF($C60="","",_xlfn.IFNA(INDEX(INDIRECT("MCDAScores_NCA_"&amp;$C60),MATCH('NCA Input'!E64,INDIRECT("NCAScore_"&amp;$C60),0),MATCH(E$3,NCACats,0)),0))</f>
        <v>90</v>
      </c>
      <c r="F60" s="254">
        <f ca="1">IF($C60="","",_xlfn.IFNA(INDEX(INDIRECT("MCDAScores_NCA_"&amp;$C60),MATCH('NCA Input'!F64,INDIRECT("NCAScore_"&amp;$C60),0),MATCH(F$3,NCACats,0)),0))</f>
        <v>90</v>
      </c>
      <c r="G60" s="254">
        <f ca="1">IF($C60="","",_xlfn.IFNA(INDEX(INDIRECT("MCDAScores_NCA_"&amp;$C60),MATCH('NCA Input'!G64,INDIRECT("NCAScore_"&amp;$C60),0),MATCH(G$3,NCACats,0)),0))</f>
        <v>100</v>
      </c>
      <c r="H60" s="254">
        <f ca="1">IF($C60="","",_xlfn.IFNA(INDEX(INDIRECT("MCDAScores_NCA_"&amp;$C60),MATCH('NCA Input'!H64,INDIRECT("NCAScore_"&amp;$C60),0),MATCH(H$3,NCACats,0)),0))</f>
        <v>100</v>
      </c>
      <c r="I60" s="254">
        <f ca="1">IF($C60="","",_xlfn.IFNA(INDEX(INDIRECT("MCDAScores_NCA_"&amp;$C60),MATCH('NCA Input'!I64,INDIRECT("NCAScore_"&amp;$C60),0),MATCH(I$3,NCACats,0)),0))</f>
        <v>100</v>
      </c>
      <c r="J60" s="282">
        <f ca="1">IF($C60="","",_xlfn.IFNA(INDEX(INDIRECT("MCDAScores_NCA_"&amp;$C60),MATCH('NCA Input'!J64,INDIRECT("NCAScore_"&amp;$C60),0),MATCH(J$3,NCACats,0)),0))</f>
        <v>90</v>
      </c>
    </row>
    <row r="61" spans="1:10" x14ac:dyDescent="0.3">
      <c r="A61" s="328"/>
      <c r="B61" s="328"/>
      <c r="C61" s="272" t="str">
        <f>IF($A58="","","Mag_Pos")</f>
        <v>Mag_Pos</v>
      </c>
      <c r="D61" s="281">
        <f ca="1">IF($C61="","",_xlfn.IFNA(INDEX(INDIRECT("MCDAScores_NCA_"&amp;$C61),MATCH('NCA Input'!D65,INDIRECT("NCAScore_"&amp;$C61),0),MATCH(D$3,NCACats,0)),0))</f>
        <v>0</v>
      </c>
      <c r="E61" s="254">
        <f ca="1">IF($C61="","",_xlfn.IFNA(INDEX(INDIRECT("MCDAScores_NCA_"&amp;$C61),MATCH('NCA Input'!E65,INDIRECT("NCAScore_"&amp;$C61),0),MATCH(E$3,NCACats,0)),0))</f>
        <v>0</v>
      </c>
      <c r="F61" s="254">
        <f ca="1">IF($C61="","",_xlfn.IFNA(INDEX(INDIRECT("MCDAScores_NCA_"&amp;$C61),MATCH('NCA Input'!F65,INDIRECT("NCAScore_"&amp;$C61),0),MATCH(F$3,NCACats,0)),0))</f>
        <v>0</v>
      </c>
      <c r="G61" s="254">
        <f ca="1">IF($C61="","",_xlfn.IFNA(INDEX(INDIRECT("MCDAScores_NCA_"&amp;$C61),MATCH('NCA Input'!G65,INDIRECT("NCAScore_"&amp;$C61),0),MATCH(G$3,NCACats,0)),0))</f>
        <v>0</v>
      </c>
      <c r="H61" s="254">
        <f ca="1">IF($C61="","",_xlfn.IFNA(INDEX(INDIRECT("MCDAScores_NCA_"&amp;$C61),MATCH('NCA Input'!H65,INDIRECT("NCAScore_"&amp;$C61),0),MATCH(H$3,NCACats,0)),0))</f>
        <v>0</v>
      </c>
      <c r="I61" s="254">
        <f ca="1">IF($C61="","",_xlfn.IFNA(INDEX(INDIRECT("MCDAScores_NCA_"&amp;$C61),MATCH('NCA Input'!I65,INDIRECT("NCAScore_"&amp;$C61),0),MATCH(I$3,NCACats,0)),0))</f>
        <v>0</v>
      </c>
      <c r="J61" s="282">
        <f ca="1">IF($C61="","",_xlfn.IFNA(INDEX(INDIRECT("MCDAScores_NCA_"&amp;$C61),MATCH('NCA Input'!J65,INDIRECT("NCAScore_"&amp;$C61),0),MATCH(J$3,NCACats,0)),0))</f>
        <v>0</v>
      </c>
    </row>
    <row r="62" spans="1:10" x14ac:dyDescent="0.3">
      <c r="A62" s="328"/>
      <c r="B62" s="328"/>
      <c r="C62" s="272" t="str">
        <f>IF($A58="","","Scale_Pos")</f>
        <v>Scale_Pos</v>
      </c>
      <c r="D62" s="281">
        <f ca="1">IF($C62="","",_xlfn.IFNA(INDEX(INDIRECT("MCDAScores_NCA_"&amp;$C62),MATCH('NCA Input'!D66,INDIRECT("NCAScore_"&amp;$C62),0),MATCH(D$3,NCACats,0)),0))</f>
        <v>0</v>
      </c>
      <c r="E62" s="254">
        <f ca="1">IF($C62="","",_xlfn.IFNA(INDEX(INDIRECT("MCDAScores_NCA_"&amp;$C62),MATCH('NCA Input'!E66,INDIRECT("NCAScore_"&amp;$C62),0),MATCH(E$3,NCACats,0)),0))</f>
        <v>0</v>
      </c>
      <c r="F62" s="254">
        <f ca="1">IF($C62="","",_xlfn.IFNA(INDEX(INDIRECT("MCDAScores_NCA_"&amp;$C62),MATCH('NCA Input'!F66,INDIRECT("NCAScore_"&amp;$C62),0),MATCH(F$3,NCACats,0)),0))</f>
        <v>0</v>
      </c>
      <c r="G62" s="254">
        <f ca="1">IF($C62="","",_xlfn.IFNA(INDEX(INDIRECT("MCDAScores_NCA_"&amp;$C62),MATCH('NCA Input'!G66,INDIRECT("NCAScore_"&amp;$C62),0),MATCH(G$3,NCACats,0)),0))</f>
        <v>0</v>
      </c>
      <c r="H62" s="254">
        <f ca="1">IF($C62="","",_xlfn.IFNA(INDEX(INDIRECT("MCDAScores_NCA_"&amp;$C62),MATCH('NCA Input'!H66,INDIRECT("NCAScore_"&amp;$C62),0),MATCH(H$3,NCACats,0)),0))</f>
        <v>0</v>
      </c>
      <c r="I62" s="254">
        <f ca="1">IF($C62="","",_xlfn.IFNA(INDEX(INDIRECT("MCDAScores_NCA_"&amp;$C62),MATCH('NCA Input'!I66,INDIRECT("NCAScore_"&amp;$C62),0),MATCH(I$3,NCACats,0)),0))</f>
        <v>0</v>
      </c>
      <c r="J62" s="282">
        <f ca="1">IF($C62="","",_xlfn.IFNA(INDEX(INDIRECT("MCDAScores_NCA_"&amp;$C62),MATCH('NCA Input'!J66,INDIRECT("NCAScore_"&amp;$C62),0),MATCH(J$3,NCACats,0)),0))</f>
        <v>0</v>
      </c>
    </row>
    <row r="63" spans="1:10" ht="14.4" thickBot="1" x14ac:dyDescent="0.35">
      <c r="A63" s="329"/>
      <c r="B63" s="329"/>
      <c r="C63" s="273" t="str">
        <f>IF($A58="","","Dur_Pos")</f>
        <v>Dur_Pos</v>
      </c>
      <c r="D63" s="283">
        <f ca="1">IF($C63="","",_xlfn.IFNA(INDEX(INDIRECT("MCDAScores_NCA_"&amp;$C63),MATCH('NCA Input'!D67,INDIRECT("NCAScore_"&amp;$C63),0),MATCH(D$3,NCACats,0)),0))</f>
        <v>0</v>
      </c>
      <c r="E63" s="284">
        <f ca="1">IF($C63="","",_xlfn.IFNA(INDEX(INDIRECT("MCDAScores_NCA_"&amp;$C63),MATCH('NCA Input'!E67,INDIRECT("NCAScore_"&amp;$C63),0),MATCH(E$3,NCACats,0)),0))</f>
        <v>0</v>
      </c>
      <c r="F63" s="284">
        <f ca="1">IF($C63="","",_xlfn.IFNA(INDEX(INDIRECT("MCDAScores_NCA_"&amp;$C63),MATCH('NCA Input'!F67,INDIRECT("NCAScore_"&amp;$C63),0),MATCH(F$3,NCACats,0)),0))</f>
        <v>0</v>
      </c>
      <c r="G63" s="284">
        <f ca="1">IF($C63="","",_xlfn.IFNA(INDEX(INDIRECT("MCDAScores_NCA_"&amp;$C63),MATCH('NCA Input'!G67,INDIRECT("NCAScore_"&amp;$C63),0),MATCH(G$3,NCACats,0)),0))</f>
        <v>0</v>
      </c>
      <c r="H63" s="284">
        <f ca="1">IF($C63="","",_xlfn.IFNA(INDEX(INDIRECT("MCDAScores_NCA_"&amp;$C63),MATCH('NCA Input'!H67,INDIRECT("NCAScore_"&amp;$C63),0),MATCH(H$3,NCACats,0)),0))</f>
        <v>0</v>
      </c>
      <c r="I63" s="284">
        <f ca="1">IF($C63="","",_xlfn.IFNA(INDEX(INDIRECT("MCDAScores_NCA_"&amp;$C63),MATCH('NCA Input'!I67,INDIRECT("NCAScore_"&amp;$C63),0),MATCH(I$3,NCACats,0)),0))</f>
        <v>0</v>
      </c>
      <c r="J63" s="285">
        <f ca="1">IF($C63="","",_xlfn.IFNA(INDEX(INDIRECT("MCDAScores_NCA_"&amp;$C63),MATCH('NCA Input'!J67,INDIRECT("NCAScore_"&amp;$C63),0),MATCH(J$3,NCACats,0)),0))</f>
        <v>0</v>
      </c>
    </row>
    <row r="64" spans="1:10" x14ac:dyDescent="0.3">
      <c r="A64" s="327" t="str">
        <f>IF('NCA Input'!C68="","",'NCA Input'!A68)</f>
        <v/>
      </c>
      <c r="B64" s="327" t="str">
        <f>IF('NCA Input'!C68="","",'NCA Input'!C68)</f>
        <v/>
      </c>
      <c r="C64" s="255" t="str">
        <f>IF($A64="","","Mag_Neg")</f>
        <v/>
      </c>
      <c r="D64" s="278" t="str">
        <f ca="1">IF($C64="","",_xlfn.IFNA(INDEX(INDIRECT("MCDAScores_NCA_"&amp;$C64),MATCH('NCA Input'!D68,INDIRECT("NCAScore_"&amp;$C64),0),MATCH(D$3,NCACats,0)),0))</f>
        <v/>
      </c>
      <c r="E64" s="279" t="str">
        <f ca="1">IF($C64="","",_xlfn.IFNA(INDEX(INDIRECT("MCDAScores_NCA_"&amp;$C64),MATCH('NCA Input'!E68,INDIRECT("NCAScore_"&amp;$C64),0),MATCH(E$3,NCACats,0)),0))</f>
        <v/>
      </c>
      <c r="F64" s="279" t="str">
        <f ca="1">IF($C64="","",_xlfn.IFNA(INDEX(INDIRECT("MCDAScores_NCA_"&amp;$C64),MATCH('NCA Input'!F68,INDIRECT("NCAScore_"&amp;$C64),0),MATCH(F$3,NCACats,0)),0))</f>
        <v/>
      </c>
      <c r="G64" s="279" t="str">
        <f ca="1">IF($C64="","",_xlfn.IFNA(INDEX(INDIRECT("MCDAScores_NCA_"&amp;$C64),MATCH('NCA Input'!G68,INDIRECT("NCAScore_"&amp;$C64),0),MATCH(G$3,NCACats,0)),0))</f>
        <v/>
      </c>
      <c r="H64" s="279" t="str">
        <f ca="1">IF($C64="","",_xlfn.IFNA(INDEX(INDIRECT("MCDAScores_NCA_"&amp;$C64),MATCH('NCA Input'!H68,INDIRECT("NCAScore_"&amp;$C64),0),MATCH(H$3,NCACats,0)),0))</f>
        <v/>
      </c>
      <c r="I64" s="279" t="str">
        <f ca="1">IF($C64="","",_xlfn.IFNA(INDEX(INDIRECT("MCDAScores_NCA_"&amp;$C64),MATCH('NCA Input'!I68,INDIRECT("NCAScore_"&amp;$C64),0),MATCH(I$3,NCACats,0)),0))</f>
        <v/>
      </c>
      <c r="J64" s="280" t="str">
        <f ca="1">IF($C64="","",_xlfn.IFNA(INDEX(INDIRECT("MCDAScores_NCA_"&amp;$C64),MATCH('NCA Input'!J68,INDIRECT("NCAScore_"&amp;$C64),0),MATCH(J$3,NCACats,0)),0))</f>
        <v/>
      </c>
    </row>
    <row r="65" spans="1:10" x14ac:dyDescent="0.3">
      <c r="A65" s="328"/>
      <c r="B65" s="328"/>
      <c r="C65" s="272" t="str">
        <f>IF($A64="","","Scale_Neg")</f>
        <v/>
      </c>
      <c r="D65" s="281" t="str">
        <f ca="1">IF($C65="","",_xlfn.IFNA(INDEX(INDIRECT("MCDAScores_NCA_"&amp;$C65),MATCH('NCA Input'!D69,INDIRECT("NCAScore_"&amp;$C65),0),MATCH(D$3,NCACats,0)),0))</f>
        <v/>
      </c>
      <c r="E65" s="254" t="str">
        <f ca="1">IF($C65="","",_xlfn.IFNA(INDEX(INDIRECT("MCDAScores_NCA_"&amp;$C65),MATCH('NCA Input'!E69,INDIRECT("NCAScore_"&amp;$C65),0),MATCH(E$3,NCACats,0)),0))</f>
        <v/>
      </c>
      <c r="F65" s="254" t="str">
        <f ca="1">IF($C65="","",_xlfn.IFNA(INDEX(INDIRECT("MCDAScores_NCA_"&amp;$C65),MATCH('NCA Input'!F69,INDIRECT("NCAScore_"&amp;$C65),0),MATCH(F$3,NCACats,0)),0))</f>
        <v/>
      </c>
      <c r="G65" s="254" t="str">
        <f ca="1">IF($C65="","",_xlfn.IFNA(INDEX(INDIRECT("MCDAScores_NCA_"&amp;$C65),MATCH('NCA Input'!G69,INDIRECT("NCAScore_"&amp;$C65),0),MATCH(G$3,NCACats,0)),0))</f>
        <v/>
      </c>
      <c r="H65" s="254" t="str">
        <f ca="1">IF($C65="","",_xlfn.IFNA(INDEX(INDIRECT("MCDAScores_NCA_"&amp;$C65),MATCH('NCA Input'!H69,INDIRECT("NCAScore_"&amp;$C65),0),MATCH(H$3,NCACats,0)),0))</f>
        <v/>
      </c>
      <c r="I65" s="254" t="str">
        <f ca="1">IF($C65="","",_xlfn.IFNA(INDEX(INDIRECT("MCDAScores_NCA_"&amp;$C65),MATCH('NCA Input'!I69,INDIRECT("NCAScore_"&amp;$C65),0),MATCH(I$3,NCACats,0)),0))</f>
        <v/>
      </c>
      <c r="J65" s="282" t="str">
        <f ca="1">IF($C65="","",_xlfn.IFNA(INDEX(INDIRECT("MCDAScores_NCA_"&amp;$C65),MATCH('NCA Input'!J69,INDIRECT("NCAScore_"&amp;$C65),0),MATCH(J$3,NCACats,0)),0))</f>
        <v/>
      </c>
    </row>
    <row r="66" spans="1:10" x14ac:dyDescent="0.3">
      <c r="A66" s="328"/>
      <c r="B66" s="328"/>
      <c r="C66" s="272" t="str">
        <f>IF($A64="","","Dur_Neg")</f>
        <v/>
      </c>
      <c r="D66" s="281" t="str">
        <f ca="1">IF($C66="","",_xlfn.IFNA(INDEX(INDIRECT("MCDAScores_NCA_"&amp;$C66),MATCH('NCA Input'!D70,INDIRECT("NCAScore_"&amp;$C66),0),MATCH(D$3,NCACats,0)),0))</f>
        <v/>
      </c>
      <c r="E66" s="254" t="str">
        <f ca="1">IF($C66="","",_xlfn.IFNA(INDEX(INDIRECT("MCDAScores_NCA_"&amp;$C66),MATCH('NCA Input'!E70,INDIRECT("NCAScore_"&amp;$C66),0),MATCH(E$3,NCACats,0)),0))</f>
        <v/>
      </c>
      <c r="F66" s="254" t="str">
        <f ca="1">IF($C66="","",_xlfn.IFNA(INDEX(INDIRECT("MCDAScores_NCA_"&amp;$C66),MATCH('NCA Input'!F70,INDIRECT("NCAScore_"&amp;$C66),0),MATCH(F$3,NCACats,0)),0))</f>
        <v/>
      </c>
      <c r="G66" s="254" t="str">
        <f ca="1">IF($C66="","",_xlfn.IFNA(INDEX(INDIRECT("MCDAScores_NCA_"&amp;$C66),MATCH('NCA Input'!G70,INDIRECT("NCAScore_"&amp;$C66),0),MATCH(G$3,NCACats,0)),0))</f>
        <v/>
      </c>
      <c r="H66" s="254" t="str">
        <f ca="1">IF($C66="","",_xlfn.IFNA(INDEX(INDIRECT("MCDAScores_NCA_"&amp;$C66),MATCH('NCA Input'!H70,INDIRECT("NCAScore_"&amp;$C66),0),MATCH(H$3,NCACats,0)),0))</f>
        <v/>
      </c>
      <c r="I66" s="254" t="str">
        <f ca="1">IF($C66="","",_xlfn.IFNA(INDEX(INDIRECT("MCDAScores_NCA_"&amp;$C66),MATCH('NCA Input'!I70,INDIRECT("NCAScore_"&amp;$C66),0),MATCH(I$3,NCACats,0)),0))</f>
        <v/>
      </c>
      <c r="J66" s="282" t="str">
        <f ca="1">IF($C66="","",_xlfn.IFNA(INDEX(INDIRECT("MCDAScores_NCA_"&amp;$C66),MATCH('NCA Input'!J70,INDIRECT("NCAScore_"&amp;$C66),0),MATCH(J$3,NCACats,0)),0))</f>
        <v/>
      </c>
    </row>
    <row r="67" spans="1:10" x14ac:dyDescent="0.3">
      <c r="A67" s="328"/>
      <c r="B67" s="328"/>
      <c r="C67" s="272" t="str">
        <f>IF($A64="","","Mag_Pos")</f>
        <v/>
      </c>
      <c r="D67" s="281" t="str">
        <f ca="1">IF($C67="","",_xlfn.IFNA(INDEX(INDIRECT("MCDAScores_NCA_"&amp;$C67),MATCH('NCA Input'!D71,INDIRECT("NCAScore_"&amp;$C67),0),MATCH(D$3,NCACats,0)),0))</f>
        <v/>
      </c>
      <c r="E67" s="254" t="str">
        <f ca="1">IF($C67="","",_xlfn.IFNA(INDEX(INDIRECT("MCDAScores_NCA_"&amp;$C67),MATCH('NCA Input'!E71,INDIRECT("NCAScore_"&amp;$C67),0),MATCH(E$3,NCACats,0)),0))</f>
        <v/>
      </c>
      <c r="F67" s="254" t="str">
        <f ca="1">IF($C67="","",_xlfn.IFNA(INDEX(INDIRECT("MCDAScores_NCA_"&amp;$C67),MATCH('NCA Input'!F71,INDIRECT("NCAScore_"&amp;$C67),0),MATCH(F$3,NCACats,0)),0))</f>
        <v/>
      </c>
      <c r="G67" s="254" t="str">
        <f ca="1">IF($C67="","",_xlfn.IFNA(INDEX(INDIRECT("MCDAScores_NCA_"&amp;$C67),MATCH('NCA Input'!G71,INDIRECT("NCAScore_"&amp;$C67),0),MATCH(G$3,NCACats,0)),0))</f>
        <v/>
      </c>
      <c r="H67" s="254" t="str">
        <f ca="1">IF($C67="","",_xlfn.IFNA(INDEX(INDIRECT("MCDAScores_NCA_"&amp;$C67),MATCH('NCA Input'!H71,INDIRECT("NCAScore_"&amp;$C67),0),MATCH(H$3,NCACats,0)),0))</f>
        <v/>
      </c>
      <c r="I67" s="254" t="str">
        <f ca="1">IF($C67="","",_xlfn.IFNA(INDEX(INDIRECT("MCDAScores_NCA_"&amp;$C67),MATCH('NCA Input'!I71,INDIRECT("NCAScore_"&amp;$C67),0),MATCH(I$3,NCACats,0)),0))</f>
        <v/>
      </c>
      <c r="J67" s="282" t="str">
        <f ca="1">IF($C67="","",_xlfn.IFNA(INDEX(INDIRECT("MCDAScores_NCA_"&amp;$C67),MATCH('NCA Input'!J71,INDIRECT("NCAScore_"&amp;$C67),0),MATCH(J$3,NCACats,0)),0))</f>
        <v/>
      </c>
    </row>
    <row r="68" spans="1:10" x14ac:dyDescent="0.3">
      <c r="A68" s="328"/>
      <c r="B68" s="328"/>
      <c r="C68" s="272" t="str">
        <f>IF($A64="","","Scale_Pos")</f>
        <v/>
      </c>
      <c r="D68" s="281" t="str">
        <f ca="1">IF($C68="","",_xlfn.IFNA(INDEX(INDIRECT("MCDAScores_NCA_"&amp;$C68),MATCH('NCA Input'!D72,INDIRECT("NCAScore_"&amp;$C68),0),MATCH(D$3,NCACats,0)),0))</f>
        <v/>
      </c>
      <c r="E68" s="254" t="str">
        <f ca="1">IF($C68="","",_xlfn.IFNA(INDEX(INDIRECT("MCDAScores_NCA_"&amp;$C68),MATCH('NCA Input'!E72,INDIRECT("NCAScore_"&amp;$C68),0),MATCH(E$3,NCACats,0)),0))</f>
        <v/>
      </c>
      <c r="F68" s="254" t="str">
        <f ca="1">IF($C68="","",_xlfn.IFNA(INDEX(INDIRECT("MCDAScores_NCA_"&amp;$C68),MATCH('NCA Input'!F72,INDIRECT("NCAScore_"&amp;$C68),0),MATCH(F$3,NCACats,0)),0))</f>
        <v/>
      </c>
      <c r="G68" s="254" t="str">
        <f ca="1">IF($C68="","",_xlfn.IFNA(INDEX(INDIRECT("MCDAScores_NCA_"&amp;$C68),MATCH('NCA Input'!G72,INDIRECT("NCAScore_"&amp;$C68),0),MATCH(G$3,NCACats,0)),0))</f>
        <v/>
      </c>
      <c r="H68" s="254" t="str">
        <f ca="1">IF($C68="","",_xlfn.IFNA(INDEX(INDIRECT("MCDAScores_NCA_"&amp;$C68),MATCH('NCA Input'!H72,INDIRECT("NCAScore_"&amp;$C68),0),MATCH(H$3,NCACats,0)),0))</f>
        <v/>
      </c>
      <c r="I68" s="254" t="str">
        <f ca="1">IF($C68="","",_xlfn.IFNA(INDEX(INDIRECT("MCDAScores_NCA_"&amp;$C68),MATCH('NCA Input'!I72,INDIRECT("NCAScore_"&amp;$C68),0),MATCH(I$3,NCACats,0)),0))</f>
        <v/>
      </c>
      <c r="J68" s="282" t="str">
        <f ca="1">IF($C68="","",_xlfn.IFNA(INDEX(INDIRECT("MCDAScores_NCA_"&amp;$C68),MATCH('NCA Input'!J72,INDIRECT("NCAScore_"&amp;$C68),0),MATCH(J$3,NCACats,0)),0))</f>
        <v/>
      </c>
    </row>
    <row r="69" spans="1:10" ht="14.4" thickBot="1" x14ac:dyDescent="0.35">
      <c r="A69" s="329"/>
      <c r="B69" s="329"/>
      <c r="C69" s="273" t="str">
        <f>IF($A64="","","Dur_Pos")</f>
        <v/>
      </c>
      <c r="D69" s="283" t="str">
        <f ca="1">IF($C69="","",_xlfn.IFNA(INDEX(INDIRECT("MCDAScores_NCA_"&amp;$C69),MATCH('NCA Input'!D73,INDIRECT("NCAScore_"&amp;$C69),0),MATCH(D$3,NCACats,0)),0))</f>
        <v/>
      </c>
      <c r="E69" s="284" t="str">
        <f ca="1">IF($C69="","",_xlfn.IFNA(INDEX(INDIRECT("MCDAScores_NCA_"&amp;$C69),MATCH('NCA Input'!E73,INDIRECT("NCAScore_"&amp;$C69),0),MATCH(E$3,NCACats,0)),0))</f>
        <v/>
      </c>
      <c r="F69" s="284" t="str">
        <f ca="1">IF($C69="","",_xlfn.IFNA(INDEX(INDIRECT("MCDAScores_NCA_"&amp;$C69),MATCH('NCA Input'!F73,INDIRECT("NCAScore_"&amp;$C69),0),MATCH(F$3,NCACats,0)),0))</f>
        <v/>
      </c>
      <c r="G69" s="284" t="str">
        <f ca="1">IF($C69="","",_xlfn.IFNA(INDEX(INDIRECT("MCDAScores_NCA_"&amp;$C69),MATCH('NCA Input'!G73,INDIRECT("NCAScore_"&amp;$C69),0),MATCH(G$3,NCACats,0)),0))</f>
        <v/>
      </c>
      <c r="H69" s="284" t="str">
        <f ca="1">IF($C69="","",_xlfn.IFNA(INDEX(INDIRECT("MCDAScores_NCA_"&amp;$C69),MATCH('NCA Input'!H73,INDIRECT("NCAScore_"&amp;$C69),0),MATCH(H$3,NCACats,0)),0))</f>
        <v/>
      </c>
      <c r="I69" s="284" t="str">
        <f ca="1">IF($C69="","",_xlfn.IFNA(INDEX(INDIRECT("MCDAScores_NCA_"&amp;$C69),MATCH('NCA Input'!I73,INDIRECT("NCAScore_"&amp;$C69),0),MATCH(I$3,NCACats,0)),0))</f>
        <v/>
      </c>
      <c r="J69" s="285" t="str">
        <f ca="1">IF($C69="","",_xlfn.IFNA(INDEX(INDIRECT("MCDAScores_NCA_"&amp;$C69),MATCH('NCA Input'!J73,INDIRECT("NCAScore_"&amp;$C69),0),MATCH(J$3,NCACats,0)),0))</f>
        <v/>
      </c>
    </row>
    <row r="70" spans="1:10" x14ac:dyDescent="0.3">
      <c r="A70" s="327" t="str">
        <f>IF('NCA Input'!C74="","",'NCA Input'!A74)</f>
        <v/>
      </c>
      <c r="B70" s="327" t="str">
        <f>IF('NCA Input'!C74="","",'NCA Input'!C74)</f>
        <v/>
      </c>
      <c r="C70" s="255" t="str">
        <f>IF($A70="","","Mag_Neg")</f>
        <v/>
      </c>
      <c r="D70" s="278" t="str">
        <f ca="1">IF($C70="","",_xlfn.IFNA(INDEX(INDIRECT("MCDAScores_NCA_"&amp;$C70),MATCH('NCA Input'!D74,INDIRECT("NCAScore_"&amp;$C70),0),MATCH(D$3,NCACats,0)),0))</f>
        <v/>
      </c>
      <c r="E70" s="279" t="str">
        <f ca="1">IF($C70="","",_xlfn.IFNA(INDEX(INDIRECT("MCDAScores_NCA_"&amp;$C70),MATCH('NCA Input'!E74,INDIRECT("NCAScore_"&amp;$C70),0),MATCH(E$3,NCACats,0)),0))</f>
        <v/>
      </c>
      <c r="F70" s="279" t="str">
        <f ca="1">IF($C70="","",_xlfn.IFNA(INDEX(INDIRECT("MCDAScores_NCA_"&amp;$C70),MATCH('NCA Input'!F74,INDIRECT("NCAScore_"&amp;$C70),0),MATCH(F$3,NCACats,0)),0))</f>
        <v/>
      </c>
      <c r="G70" s="279" t="str">
        <f ca="1">IF($C70="","",_xlfn.IFNA(INDEX(INDIRECT("MCDAScores_NCA_"&amp;$C70),MATCH('NCA Input'!G74,INDIRECT("NCAScore_"&amp;$C70),0),MATCH(G$3,NCACats,0)),0))</f>
        <v/>
      </c>
      <c r="H70" s="279" t="str">
        <f ca="1">IF($C70="","",_xlfn.IFNA(INDEX(INDIRECT("MCDAScores_NCA_"&amp;$C70),MATCH('NCA Input'!H74,INDIRECT("NCAScore_"&amp;$C70),0),MATCH(H$3,NCACats,0)),0))</f>
        <v/>
      </c>
      <c r="I70" s="279" t="str">
        <f ca="1">IF($C70="","",_xlfn.IFNA(INDEX(INDIRECT("MCDAScores_NCA_"&amp;$C70),MATCH('NCA Input'!I74,INDIRECT("NCAScore_"&amp;$C70),0),MATCH(I$3,NCACats,0)),0))</f>
        <v/>
      </c>
      <c r="J70" s="280" t="str">
        <f ca="1">IF($C70="","",_xlfn.IFNA(INDEX(INDIRECT("MCDAScores_NCA_"&amp;$C70),MATCH('NCA Input'!J74,INDIRECT("NCAScore_"&amp;$C70),0),MATCH(J$3,NCACats,0)),0))</f>
        <v/>
      </c>
    </row>
    <row r="71" spans="1:10" x14ac:dyDescent="0.3">
      <c r="A71" s="328"/>
      <c r="B71" s="328"/>
      <c r="C71" s="272" t="str">
        <f>IF($A70="","","Scale_Neg")</f>
        <v/>
      </c>
      <c r="D71" s="281" t="str">
        <f ca="1">IF($C71="","",_xlfn.IFNA(INDEX(INDIRECT("MCDAScores_NCA_"&amp;$C71),MATCH('NCA Input'!D75,INDIRECT("NCAScore_"&amp;$C71),0),MATCH(D$3,NCACats,0)),0))</f>
        <v/>
      </c>
      <c r="E71" s="254" t="str">
        <f ca="1">IF($C71="","",_xlfn.IFNA(INDEX(INDIRECT("MCDAScores_NCA_"&amp;$C71),MATCH('NCA Input'!E75,INDIRECT("NCAScore_"&amp;$C71),0),MATCH(E$3,NCACats,0)),0))</f>
        <v/>
      </c>
      <c r="F71" s="254" t="str">
        <f ca="1">IF($C71="","",_xlfn.IFNA(INDEX(INDIRECT("MCDAScores_NCA_"&amp;$C71),MATCH('NCA Input'!F75,INDIRECT("NCAScore_"&amp;$C71),0),MATCH(F$3,NCACats,0)),0))</f>
        <v/>
      </c>
      <c r="G71" s="254" t="str">
        <f ca="1">IF($C71="","",_xlfn.IFNA(INDEX(INDIRECT("MCDAScores_NCA_"&amp;$C71),MATCH('NCA Input'!G75,INDIRECT("NCAScore_"&amp;$C71),0),MATCH(G$3,NCACats,0)),0))</f>
        <v/>
      </c>
      <c r="H71" s="254" t="str">
        <f ca="1">IF($C71="","",_xlfn.IFNA(INDEX(INDIRECT("MCDAScores_NCA_"&amp;$C71),MATCH('NCA Input'!H75,INDIRECT("NCAScore_"&amp;$C71),0),MATCH(H$3,NCACats,0)),0))</f>
        <v/>
      </c>
      <c r="I71" s="254" t="str">
        <f ca="1">IF($C71="","",_xlfn.IFNA(INDEX(INDIRECT("MCDAScores_NCA_"&amp;$C71),MATCH('NCA Input'!I75,INDIRECT("NCAScore_"&amp;$C71),0),MATCH(I$3,NCACats,0)),0))</f>
        <v/>
      </c>
      <c r="J71" s="282" t="str">
        <f ca="1">IF($C71="","",_xlfn.IFNA(INDEX(INDIRECT("MCDAScores_NCA_"&amp;$C71),MATCH('NCA Input'!J75,INDIRECT("NCAScore_"&amp;$C71),0),MATCH(J$3,NCACats,0)),0))</f>
        <v/>
      </c>
    </row>
    <row r="72" spans="1:10" x14ac:dyDescent="0.3">
      <c r="A72" s="328"/>
      <c r="B72" s="328"/>
      <c r="C72" s="272" t="str">
        <f>IF($A70="","","Dur_Neg")</f>
        <v/>
      </c>
      <c r="D72" s="281" t="str">
        <f ca="1">IF($C72="","",_xlfn.IFNA(INDEX(INDIRECT("MCDAScores_NCA_"&amp;$C72),MATCH('NCA Input'!D76,INDIRECT("NCAScore_"&amp;$C72),0),MATCH(D$3,NCACats,0)),0))</f>
        <v/>
      </c>
      <c r="E72" s="254" t="str">
        <f ca="1">IF($C72="","",_xlfn.IFNA(INDEX(INDIRECT("MCDAScores_NCA_"&amp;$C72),MATCH('NCA Input'!E76,INDIRECT("NCAScore_"&amp;$C72),0),MATCH(E$3,NCACats,0)),0))</f>
        <v/>
      </c>
      <c r="F72" s="254" t="str">
        <f ca="1">IF($C72="","",_xlfn.IFNA(INDEX(INDIRECT("MCDAScores_NCA_"&amp;$C72),MATCH('NCA Input'!F76,INDIRECT("NCAScore_"&amp;$C72),0),MATCH(F$3,NCACats,0)),0))</f>
        <v/>
      </c>
      <c r="G72" s="254" t="str">
        <f ca="1">IF($C72="","",_xlfn.IFNA(INDEX(INDIRECT("MCDAScores_NCA_"&amp;$C72),MATCH('NCA Input'!G76,INDIRECT("NCAScore_"&amp;$C72),0),MATCH(G$3,NCACats,0)),0))</f>
        <v/>
      </c>
      <c r="H72" s="254" t="str">
        <f ca="1">IF($C72="","",_xlfn.IFNA(INDEX(INDIRECT("MCDAScores_NCA_"&amp;$C72),MATCH('NCA Input'!H76,INDIRECT("NCAScore_"&amp;$C72),0),MATCH(H$3,NCACats,0)),0))</f>
        <v/>
      </c>
      <c r="I72" s="254" t="str">
        <f ca="1">IF($C72="","",_xlfn.IFNA(INDEX(INDIRECT("MCDAScores_NCA_"&amp;$C72),MATCH('NCA Input'!I76,INDIRECT("NCAScore_"&amp;$C72),0),MATCH(I$3,NCACats,0)),0))</f>
        <v/>
      </c>
      <c r="J72" s="282" t="str">
        <f ca="1">IF($C72="","",_xlfn.IFNA(INDEX(INDIRECT("MCDAScores_NCA_"&amp;$C72),MATCH('NCA Input'!J76,INDIRECT("NCAScore_"&amp;$C72),0),MATCH(J$3,NCACats,0)),0))</f>
        <v/>
      </c>
    </row>
    <row r="73" spans="1:10" x14ac:dyDescent="0.3">
      <c r="A73" s="328"/>
      <c r="B73" s="328"/>
      <c r="C73" s="272" t="str">
        <f>IF($A70="","","Mag_Pos")</f>
        <v/>
      </c>
      <c r="D73" s="281" t="str">
        <f ca="1">IF($C73="","",_xlfn.IFNA(INDEX(INDIRECT("MCDAScores_NCA_"&amp;$C73),MATCH('NCA Input'!D77,INDIRECT("NCAScore_"&amp;$C73),0),MATCH(D$3,NCACats,0)),0))</f>
        <v/>
      </c>
      <c r="E73" s="254" t="str">
        <f ca="1">IF($C73="","",_xlfn.IFNA(INDEX(INDIRECT("MCDAScores_NCA_"&amp;$C73),MATCH('NCA Input'!E77,INDIRECT("NCAScore_"&amp;$C73),0),MATCH(E$3,NCACats,0)),0))</f>
        <v/>
      </c>
      <c r="F73" s="254" t="str">
        <f ca="1">IF($C73="","",_xlfn.IFNA(INDEX(INDIRECT("MCDAScores_NCA_"&amp;$C73),MATCH('NCA Input'!F77,INDIRECT("NCAScore_"&amp;$C73),0),MATCH(F$3,NCACats,0)),0))</f>
        <v/>
      </c>
      <c r="G73" s="254" t="str">
        <f ca="1">IF($C73="","",_xlfn.IFNA(INDEX(INDIRECT("MCDAScores_NCA_"&amp;$C73),MATCH('NCA Input'!G77,INDIRECT("NCAScore_"&amp;$C73),0),MATCH(G$3,NCACats,0)),0))</f>
        <v/>
      </c>
      <c r="H73" s="254" t="str">
        <f ca="1">IF($C73="","",_xlfn.IFNA(INDEX(INDIRECT("MCDAScores_NCA_"&amp;$C73),MATCH('NCA Input'!H77,INDIRECT("NCAScore_"&amp;$C73),0),MATCH(H$3,NCACats,0)),0))</f>
        <v/>
      </c>
      <c r="I73" s="254" t="str">
        <f ca="1">IF($C73="","",_xlfn.IFNA(INDEX(INDIRECT("MCDAScores_NCA_"&amp;$C73),MATCH('NCA Input'!I77,INDIRECT("NCAScore_"&amp;$C73),0),MATCH(I$3,NCACats,0)),0))</f>
        <v/>
      </c>
      <c r="J73" s="282" t="str">
        <f ca="1">IF($C73="","",_xlfn.IFNA(INDEX(INDIRECT("MCDAScores_NCA_"&amp;$C73),MATCH('NCA Input'!J77,INDIRECT("NCAScore_"&amp;$C73),0),MATCH(J$3,NCACats,0)),0))</f>
        <v/>
      </c>
    </row>
    <row r="74" spans="1:10" x14ac:dyDescent="0.3">
      <c r="A74" s="328"/>
      <c r="B74" s="328"/>
      <c r="C74" s="272" t="str">
        <f>IF($A70="","","Scale_Pos")</f>
        <v/>
      </c>
      <c r="D74" s="281" t="str">
        <f ca="1">IF($C74="","",_xlfn.IFNA(INDEX(INDIRECT("MCDAScores_NCA_"&amp;$C74),MATCH('NCA Input'!D78,INDIRECT("NCAScore_"&amp;$C74),0),MATCH(D$3,NCACats,0)),0))</f>
        <v/>
      </c>
      <c r="E74" s="254" t="str">
        <f ca="1">IF($C74="","",_xlfn.IFNA(INDEX(INDIRECT("MCDAScores_NCA_"&amp;$C74),MATCH('NCA Input'!E78,INDIRECT("NCAScore_"&amp;$C74),0),MATCH(E$3,NCACats,0)),0))</f>
        <v/>
      </c>
      <c r="F74" s="254" t="str">
        <f ca="1">IF($C74="","",_xlfn.IFNA(INDEX(INDIRECT("MCDAScores_NCA_"&amp;$C74),MATCH('NCA Input'!F78,INDIRECT("NCAScore_"&amp;$C74),0),MATCH(F$3,NCACats,0)),0))</f>
        <v/>
      </c>
      <c r="G74" s="254" t="str">
        <f ca="1">IF($C74="","",_xlfn.IFNA(INDEX(INDIRECT("MCDAScores_NCA_"&amp;$C74),MATCH('NCA Input'!G78,INDIRECT("NCAScore_"&amp;$C74),0),MATCH(G$3,NCACats,0)),0))</f>
        <v/>
      </c>
      <c r="H74" s="254" t="str">
        <f ca="1">IF($C74="","",_xlfn.IFNA(INDEX(INDIRECT("MCDAScores_NCA_"&amp;$C74),MATCH('NCA Input'!H78,INDIRECT("NCAScore_"&amp;$C74),0),MATCH(H$3,NCACats,0)),0))</f>
        <v/>
      </c>
      <c r="I74" s="254" t="str">
        <f ca="1">IF($C74="","",_xlfn.IFNA(INDEX(INDIRECT("MCDAScores_NCA_"&amp;$C74),MATCH('NCA Input'!I78,INDIRECT("NCAScore_"&amp;$C74),0),MATCH(I$3,NCACats,0)),0))</f>
        <v/>
      </c>
      <c r="J74" s="282" t="str">
        <f ca="1">IF($C74="","",_xlfn.IFNA(INDEX(INDIRECT("MCDAScores_NCA_"&amp;$C74),MATCH('NCA Input'!J78,INDIRECT("NCAScore_"&amp;$C74),0),MATCH(J$3,NCACats,0)),0))</f>
        <v/>
      </c>
    </row>
    <row r="75" spans="1:10" ht="14.4" thickBot="1" x14ac:dyDescent="0.35">
      <c r="A75" s="329"/>
      <c r="B75" s="329"/>
      <c r="C75" s="273" t="str">
        <f>IF($A70="","","Dur_Pos")</f>
        <v/>
      </c>
      <c r="D75" s="283" t="str">
        <f ca="1">IF($C75="","",_xlfn.IFNA(INDEX(INDIRECT("MCDAScores_NCA_"&amp;$C75),MATCH('NCA Input'!D79,INDIRECT("NCAScore_"&amp;$C75),0),MATCH(D$3,NCACats,0)),0))</f>
        <v/>
      </c>
      <c r="E75" s="284" t="str">
        <f ca="1">IF($C75="","",_xlfn.IFNA(INDEX(INDIRECT("MCDAScores_NCA_"&amp;$C75),MATCH('NCA Input'!E79,INDIRECT("NCAScore_"&amp;$C75),0),MATCH(E$3,NCACats,0)),0))</f>
        <v/>
      </c>
      <c r="F75" s="284" t="str">
        <f ca="1">IF($C75="","",_xlfn.IFNA(INDEX(INDIRECT("MCDAScores_NCA_"&amp;$C75),MATCH('NCA Input'!F79,INDIRECT("NCAScore_"&amp;$C75),0),MATCH(F$3,NCACats,0)),0))</f>
        <v/>
      </c>
      <c r="G75" s="284" t="str">
        <f ca="1">IF($C75="","",_xlfn.IFNA(INDEX(INDIRECT("MCDAScores_NCA_"&amp;$C75),MATCH('NCA Input'!G79,INDIRECT("NCAScore_"&amp;$C75),0),MATCH(G$3,NCACats,0)),0))</f>
        <v/>
      </c>
      <c r="H75" s="284" t="str">
        <f ca="1">IF($C75="","",_xlfn.IFNA(INDEX(INDIRECT("MCDAScores_NCA_"&amp;$C75),MATCH('NCA Input'!H79,INDIRECT("NCAScore_"&amp;$C75),0),MATCH(H$3,NCACats,0)),0))</f>
        <v/>
      </c>
      <c r="I75" s="284" t="str">
        <f ca="1">IF($C75="","",_xlfn.IFNA(INDEX(INDIRECT("MCDAScores_NCA_"&amp;$C75),MATCH('NCA Input'!I79,INDIRECT("NCAScore_"&amp;$C75),0),MATCH(I$3,NCACats,0)),0))</f>
        <v/>
      </c>
      <c r="J75" s="285" t="str">
        <f ca="1">IF($C75="","",_xlfn.IFNA(INDEX(INDIRECT("MCDAScores_NCA_"&amp;$C75),MATCH('NCA Input'!J79,INDIRECT("NCAScore_"&amp;$C75),0),MATCH(J$3,NCACats,0)),0))</f>
        <v/>
      </c>
    </row>
    <row r="76" spans="1:10" x14ac:dyDescent="0.3">
      <c r="A76" s="327" t="str">
        <f>IF('NCA Input'!C80="","",'NCA Input'!A80)</f>
        <v/>
      </c>
      <c r="B76" s="327" t="str">
        <f>IF('NCA Input'!C80="","",'NCA Input'!C80)</f>
        <v/>
      </c>
      <c r="C76" s="255" t="str">
        <f>IF($A76="","","Mag_Neg")</f>
        <v/>
      </c>
      <c r="D76" s="278" t="str">
        <f ca="1">IF($C76="","",_xlfn.IFNA(INDEX(INDIRECT("MCDAScores_NCA_"&amp;$C76),MATCH('NCA Input'!D80,INDIRECT("NCAScore_"&amp;$C76),0),MATCH(D$3,NCACats,0)),0))</f>
        <v/>
      </c>
      <c r="E76" s="279" t="str">
        <f ca="1">IF($C76="","",_xlfn.IFNA(INDEX(INDIRECT("MCDAScores_NCA_"&amp;$C76),MATCH('NCA Input'!E80,INDIRECT("NCAScore_"&amp;$C76),0),MATCH(E$3,NCACats,0)),0))</f>
        <v/>
      </c>
      <c r="F76" s="279" t="str">
        <f ca="1">IF($C76="","",_xlfn.IFNA(INDEX(INDIRECT("MCDAScores_NCA_"&amp;$C76),MATCH('NCA Input'!F80,INDIRECT("NCAScore_"&amp;$C76),0),MATCH(F$3,NCACats,0)),0))</f>
        <v/>
      </c>
      <c r="G76" s="279" t="str">
        <f ca="1">IF($C76="","",_xlfn.IFNA(INDEX(INDIRECT("MCDAScores_NCA_"&amp;$C76),MATCH('NCA Input'!G80,INDIRECT("NCAScore_"&amp;$C76),0),MATCH(G$3,NCACats,0)),0))</f>
        <v/>
      </c>
      <c r="H76" s="279" t="str">
        <f ca="1">IF($C76="","",_xlfn.IFNA(INDEX(INDIRECT("MCDAScores_NCA_"&amp;$C76),MATCH('NCA Input'!H80,INDIRECT("NCAScore_"&amp;$C76),0),MATCH(H$3,NCACats,0)),0))</f>
        <v/>
      </c>
      <c r="I76" s="279" t="str">
        <f ca="1">IF($C76="","",_xlfn.IFNA(INDEX(INDIRECT("MCDAScores_NCA_"&amp;$C76),MATCH('NCA Input'!I80,INDIRECT("NCAScore_"&amp;$C76),0),MATCH(I$3,NCACats,0)),0))</f>
        <v/>
      </c>
      <c r="J76" s="280" t="str">
        <f ca="1">IF($C76="","",_xlfn.IFNA(INDEX(INDIRECT("MCDAScores_NCA_"&amp;$C76),MATCH('NCA Input'!J80,INDIRECT("NCAScore_"&amp;$C76),0),MATCH(J$3,NCACats,0)),0))</f>
        <v/>
      </c>
    </row>
    <row r="77" spans="1:10" x14ac:dyDescent="0.3">
      <c r="A77" s="328"/>
      <c r="B77" s="328"/>
      <c r="C77" s="272" t="str">
        <f>IF($A76="","","Scale_Neg")</f>
        <v/>
      </c>
      <c r="D77" s="281" t="str">
        <f ca="1">IF($C77="","",_xlfn.IFNA(INDEX(INDIRECT("MCDAScores_NCA_"&amp;$C77),MATCH('NCA Input'!D81,INDIRECT("NCAScore_"&amp;$C77),0),MATCH(D$3,NCACats,0)),0))</f>
        <v/>
      </c>
      <c r="E77" s="254" t="str">
        <f ca="1">IF($C77="","",_xlfn.IFNA(INDEX(INDIRECT("MCDAScores_NCA_"&amp;$C77),MATCH('NCA Input'!E81,INDIRECT("NCAScore_"&amp;$C77),0),MATCH(E$3,NCACats,0)),0))</f>
        <v/>
      </c>
      <c r="F77" s="254" t="str">
        <f ca="1">IF($C77="","",_xlfn.IFNA(INDEX(INDIRECT("MCDAScores_NCA_"&amp;$C77),MATCH('NCA Input'!F81,INDIRECT("NCAScore_"&amp;$C77),0),MATCH(F$3,NCACats,0)),0))</f>
        <v/>
      </c>
      <c r="G77" s="254" t="str">
        <f ca="1">IF($C77="","",_xlfn.IFNA(INDEX(INDIRECT("MCDAScores_NCA_"&amp;$C77),MATCH('NCA Input'!G81,INDIRECT("NCAScore_"&amp;$C77),0),MATCH(G$3,NCACats,0)),0))</f>
        <v/>
      </c>
      <c r="H77" s="254" t="str">
        <f ca="1">IF($C77="","",_xlfn.IFNA(INDEX(INDIRECT("MCDAScores_NCA_"&amp;$C77),MATCH('NCA Input'!H81,INDIRECT("NCAScore_"&amp;$C77),0),MATCH(H$3,NCACats,0)),0))</f>
        <v/>
      </c>
      <c r="I77" s="254" t="str">
        <f ca="1">IF($C77="","",_xlfn.IFNA(INDEX(INDIRECT("MCDAScores_NCA_"&amp;$C77),MATCH('NCA Input'!I81,INDIRECT("NCAScore_"&amp;$C77),0),MATCH(I$3,NCACats,0)),0))</f>
        <v/>
      </c>
      <c r="J77" s="282" t="str">
        <f ca="1">IF($C77="","",_xlfn.IFNA(INDEX(INDIRECT("MCDAScores_NCA_"&amp;$C77),MATCH('NCA Input'!J81,INDIRECT("NCAScore_"&amp;$C77),0),MATCH(J$3,NCACats,0)),0))</f>
        <v/>
      </c>
    </row>
    <row r="78" spans="1:10" x14ac:dyDescent="0.3">
      <c r="A78" s="328"/>
      <c r="B78" s="328"/>
      <c r="C78" s="272" t="str">
        <f>IF($A76="","","Dur_Neg")</f>
        <v/>
      </c>
      <c r="D78" s="281" t="str">
        <f ca="1">IF($C78="","",_xlfn.IFNA(INDEX(INDIRECT("MCDAScores_NCA_"&amp;$C78),MATCH('NCA Input'!D82,INDIRECT("NCAScore_"&amp;$C78),0),MATCH(D$3,NCACats,0)),0))</f>
        <v/>
      </c>
      <c r="E78" s="254" t="str">
        <f ca="1">IF($C78="","",_xlfn.IFNA(INDEX(INDIRECT("MCDAScores_NCA_"&amp;$C78),MATCH('NCA Input'!E82,INDIRECT("NCAScore_"&amp;$C78),0),MATCH(E$3,NCACats,0)),0))</f>
        <v/>
      </c>
      <c r="F78" s="254" t="str">
        <f ca="1">IF($C78="","",_xlfn.IFNA(INDEX(INDIRECT("MCDAScores_NCA_"&amp;$C78),MATCH('NCA Input'!F82,INDIRECT("NCAScore_"&amp;$C78),0),MATCH(F$3,NCACats,0)),0))</f>
        <v/>
      </c>
      <c r="G78" s="254" t="str">
        <f ca="1">IF($C78="","",_xlfn.IFNA(INDEX(INDIRECT("MCDAScores_NCA_"&amp;$C78),MATCH('NCA Input'!G82,INDIRECT("NCAScore_"&amp;$C78),0),MATCH(G$3,NCACats,0)),0))</f>
        <v/>
      </c>
      <c r="H78" s="254" t="str">
        <f ca="1">IF($C78="","",_xlfn.IFNA(INDEX(INDIRECT("MCDAScores_NCA_"&amp;$C78),MATCH('NCA Input'!H82,INDIRECT("NCAScore_"&amp;$C78),0),MATCH(H$3,NCACats,0)),0))</f>
        <v/>
      </c>
      <c r="I78" s="254" t="str">
        <f ca="1">IF($C78="","",_xlfn.IFNA(INDEX(INDIRECT("MCDAScores_NCA_"&amp;$C78),MATCH('NCA Input'!I82,INDIRECT("NCAScore_"&amp;$C78),0),MATCH(I$3,NCACats,0)),0))</f>
        <v/>
      </c>
      <c r="J78" s="282" t="str">
        <f ca="1">IF($C78="","",_xlfn.IFNA(INDEX(INDIRECT("MCDAScores_NCA_"&amp;$C78),MATCH('NCA Input'!J82,INDIRECT("NCAScore_"&amp;$C78),0),MATCH(J$3,NCACats,0)),0))</f>
        <v/>
      </c>
    </row>
    <row r="79" spans="1:10" x14ac:dyDescent="0.3">
      <c r="A79" s="328"/>
      <c r="B79" s="328"/>
      <c r="C79" s="272" t="str">
        <f>IF($A76="","","Mag_Pos")</f>
        <v/>
      </c>
      <c r="D79" s="281" t="str">
        <f ca="1">IF($C79="","",_xlfn.IFNA(INDEX(INDIRECT("MCDAScores_NCA_"&amp;$C79),MATCH('NCA Input'!D83,INDIRECT("NCAScore_"&amp;$C79),0),MATCH(D$3,NCACats,0)),0))</f>
        <v/>
      </c>
      <c r="E79" s="254" t="str">
        <f ca="1">IF($C79="","",_xlfn.IFNA(INDEX(INDIRECT("MCDAScores_NCA_"&amp;$C79),MATCH('NCA Input'!E83,INDIRECT("NCAScore_"&amp;$C79),0),MATCH(E$3,NCACats,0)),0))</f>
        <v/>
      </c>
      <c r="F79" s="254" t="str">
        <f ca="1">IF($C79="","",_xlfn.IFNA(INDEX(INDIRECT("MCDAScores_NCA_"&amp;$C79),MATCH('NCA Input'!F83,INDIRECT("NCAScore_"&amp;$C79),0),MATCH(F$3,NCACats,0)),0))</f>
        <v/>
      </c>
      <c r="G79" s="254" t="str">
        <f ca="1">IF($C79="","",_xlfn.IFNA(INDEX(INDIRECT("MCDAScores_NCA_"&amp;$C79),MATCH('NCA Input'!G83,INDIRECT("NCAScore_"&amp;$C79),0),MATCH(G$3,NCACats,0)),0))</f>
        <v/>
      </c>
      <c r="H79" s="254" t="str">
        <f ca="1">IF($C79="","",_xlfn.IFNA(INDEX(INDIRECT("MCDAScores_NCA_"&amp;$C79),MATCH('NCA Input'!H83,INDIRECT("NCAScore_"&amp;$C79),0),MATCH(H$3,NCACats,0)),0))</f>
        <v/>
      </c>
      <c r="I79" s="254" t="str">
        <f ca="1">IF($C79="","",_xlfn.IFNA(INDEX(INDIRECT("MCDAScores_NCA_"&amp;$C79),MATCH('NCA Input'!I83,INDIRECT("NCAScore_"&amp;$C79),0),MATCH(I$3,NCACats,0)),0))</f>
        <v/>
      </c>
      <c r="J79" s="282" t="str">
        <f ca="1">IF($C79="","",_xlfn.IFNA(INDEX(INDIRECT("MCDAScores_NCA_"&amp;$C79),MATCH('NCA Input'!J83,INDIRECT("NCAScore_"&amp;$C79),0),MATCH(J$3,NCACats,0)),0))</f>
        <v/>
      </c>
    </row>
    <row r="80" spans="1:10" x14ac:dyDescent="0.3">
      <c r="A80" s="328"/>
      <c r="B80" s="328"/>
      <c r="C80" s="272" t="str">
        <f>IF($A76="","","Scale_Pos")</f>
        <v/>
      </c>
      <c r="D80" s="281" t="str">
        <f ca="1">IF($C80="","",_xlfn.IFNA(INDEX(INDIRECT("MCDAScores_NCA_"&amp;$C80),MATCH('NCA Input'!D84,INDIRECT("NCAScore_"&amp;$C80),0),MATCH(D$3,NCACats,0)),0))</f>
        <v/>
      </c>
      <c r="E80" s="254" t="str">
        <f ca="1">IF($C80="","",_xlfn.IFNA(INDEX(INDIRECT("MCDAScores_NCA_"&amp;$C80),MATCH('NCA Input'!E84,INDIRECT("NCAScore_"&amp;$C80),0),MATCH(E$3,NCACats,0)),0))</f>
        <v/>
      </c>
      <c r="F80" s="254" t="str">
        <f ca="1">IF($C80="","",_xlfn.IFNA(INDEX(INDIRECT("MCDAScores_NCA_"&amp;$C80),MATCH('NCA Input'!F84,INDIRECT("NCAScore_"&amp;$C80),0),MATCH(F$3,NCACats,0)),0))</f>
        <v/>
      </c>
      <c r="G80" s="254" t="str">
        <f ca="1">IF($C80="","",_xlfn.IFNA(INDEX(INDIRECT("MCDAScores_NCA_"&amp;$C80),MATCH('NCA Input'!G84,INDIRECT("NCAScore_"&amp;$C80),0),MATCH(G$3,NCACats,0)),0))</f>
        <v/>
      </c>
      <c r="H80" s="254" t="str">
        <f ca="1">IF($C80="","",_xlfn.IFNA(INDEX(INDIRECT("MCDAScores_NCA_"&amp;$C80),MATCH('NCA Input'!H84,INDIRECT("NCAScore_"&amp;$C80),0),MATCH(H$3,NCACats,0)),0))</f>
        <v/>
      </c>
      <c r="I80" s="254" t="str">
        <f ca="1">IF($C80="","",_xlfn.IFNA(INDEX(INDIRECT("MCDAScores_NCA_"&amp;$C80),MATCH('NCA Input'!I84,INDIRECT("NCAScore_"&amp;$C80),0),MATCH(I$3,NCACats,0)),0))</f>
        <v/>
      </c>
      <c r="J80" s="282" t="str">
        <f ca="1">IF($C80="","",_xlfn.IFNA(INDEX(INDIRECT("MCDAScores_NCA_"&amp;$C80),MATCH('NCA Input'!J84,INDIRECT("NCAScore_"&amp;$C80),0),MATCH(J$3,NCACats,0)),0))</f>
        <v/>
      </c>
    </row>
    <row r="81" spans="1:10" ht="14.4" thickBot="1" x14ac:dyDescent="0.35">
      <c r="A81" s="329"/>
      <c r="B81" s="329"/>
      <c r="C81" s="273" t="str">
        <f>IF($A76="","","Dur_Pos")</f>
        <v/>
      </c>
      <c r="D81" s="283" t="str">
        <f ca="1">IF($C81="","",_xlfn.IFNA(INDEX(INDIRECT("MCDAScores_NCA_"&amp;$C81),MATCH('NCA Input'!D85,INDIRECT("NCAScore_"&amp;$C81),0),MATCH(D$3,NCACats,0)),0))</f>
        <v/>
      </c>
      <c r="E81" s="284" t="str">
        <f ca="1">IF($C81="","",_xlfn.IFNA(INDEX(INDIRECT("MCDAScores_NCA_"&amp;$C81),MATCH('NCA Input'!E85,INDIRECT("NCAScore_"&amp;$C81),0),MATCH(E$3,NCACats,0)),0))</f>
        <v/>
      </c>
      <c r="F81" s="284" t="str">
        <f ca="1">IF($C81="","",_xlfn.IFNA(INDEX(INDIRECT("MCDAScores_NCA_"&amp;$C81),MATCH('NCA Input'!F85,INDIRECT("NCAScore_"&amp;$C81),0),MATCH(F$3,NCACats,0)),0))</f>
        <v/>
      </c>
      <c r="G81" s="284" t="str">
        <f ca="1">IF($C81="","",_xlfn.IFNA(INDEX(INDIRECT("MCDAScores_NCA_"&amp;$C81),MATCH('NCA Input'!G85,INDIRECT("NCAScore_"&amp;$C81),0),MATCH(G$3,NCACats,0)),0))</f>
        <v/>
      </c>
      <c r="H81" s="284" t="str">
        <f ca="1">IF($C81="","",_xlfn.IFNA(INDEX(INDIRECT("MCDAScores_NCA_"&amp;$C81),MATCH('NCA Input'!H85,INDIRECT("NCAScore_"&amp;$C81),0),MATCH(H$3,NCACats,0)),0))</f>
        <v/>
      </c>
      <c r="I81" s="284" t="str">
        <f ca="1">IF($C81="","",_xlfn.IFNA(INDEX(INDIRECT("MCDAScores_NCA_"&amp;$C81),MATCH('NCA Input'!I85,INDIRECT("NCAScore_"&amp;$C81),0),MATCH(I$3,NCACats,0)),0))</f>
        <v/>
      </c>
      <c r="J81" s="285" t="str">
        <f ca="1">IF($C81="","",_xlfn.IFNA(INDEX(INDIRECT("MCDAScores_NCA_"&amp;$C81),MATCH('NCA Input'!J85,INDIRECT("NCAScore_"&amp;$C81),0),MATCH(J$3,NCACats,0)),0))</f>
        <v/>
      </c>
    </row>
    <row r="82" spans="1:10" x14ac:dyDescent="0.3">
      <c r="A82" s="327" t="str">
        <f>IF('NCA Input'!C86="","",'NCA Input'!A86)</f>
        <v/>
      </c>
      <c r="B82" s="327" t="str">
        <f>IF('NCA Input'!C86="","",'NCA Input'!C86)</f>
        <v/>
      </c>
      <c r="C82" s="255" t="str">
        <f>IF($A82="","","Mag_Neg")</f>
        <v/>
      </c>
      <c r="D82" s="278" t="str">
        <f ca="1">IF($C82="","",_xlfn.IFNA(INDEX(INDIRECT("MCDAScores_NCA_"&amp;$C82),MATCH('NCA Input'!D86,INDIRECT("NCAScore_"&amp;$C82),0),MATCH(D$3,NCACats,0)),0))</f>
        <v/>
      </c>
      <c r="E82" s="279" t="str">
        <f ca="1">IF($C82="","",_xlfn.IFNA(INDEX(INDIRECT("MCDAScores_NCA_"&amp;$C82),MATCH('NCA Input'!E86,INDIRECT("NCAScore_"&amp;$C82),0),MATCH(E$3,NCACats,0)),0))</f>
        <v/>
      </c>
      <c r="F82" s="279" t="str">
        <f ca="1">IF($C82="","",_xlfn.IFNA(INDEX(INDIRECT("MCDAScores_NCA_"&amp;$C82),MATCH('NCA Input'!F86,INDIRECT("NCAScore_"&amp;$C82),0),MATCH(F$3,NCACats,0)),0))</f>
        <v/>
      </c>
      <c r="G82" s="279" t="str">
        <f ca="1">IF($C82="","",_xlfn.IFNA(INDEX(INDIRECT("MCDAScores_NCA_"&amp;$C82),MATCH('NCA Input'!G86,INDIRECT("NCAScore_"&amp;$C82),0),MATCH(G$3,NCACats,0)),0))</f>
        <v/>
      </c>
      <c r="H82" s="279" t="str">
        <f ca="1">IF($C82="","",_xlfn.IFNA(INDEX(INDIRECT("MCDAScores_NCA_"&amp;$C82),MATCH('NCA Input'!H86,INDIRECT("NCAScore_"&amp;$C82),0),MATCH(H$3,NCACats,0)),0))</f>
        <v/>
      </c>
      <c r="I82" s="279" t="str">
        <f ca="1">IF($C82="","",_xlfn.IFNA(INDEX(INDIRECT("MCDAScores_NCA_"&amp;$C82),MATCH('NCA Input'!I86,INDIRECT("NCAScore_"&amp;$C82),0),MATCH(I$3,NCACats,0)),0))</f>
        <v/>
      </c>
      <c r="J82" s="280" t="str">
        <f ca="1">IF($C82="","",_xlfn.IFNA(INDEX(INDIRECT("MCDAScores_NCA_"&amp;$C82),MATCH('NCA Input'!J86,INDIRECT("NCAScore_"&amp;$C82),0),MATCH(J$3,NCACats,0)),0))</f>
        <v/>
      </c>
    </row>
    <row r="83" spans="1:10" x14ac:dyDescent="0.3">
      <c r="A83" s="328"/>
      <c r="B83" s="328"/>
      <c r="C83" s="272" t="str">
        <f>IF($A82="","","Scale_Neg")</f>
        <v/>
      </c>
      <c r="D83" s="281" t="str">
        <f ca="1">IF($C83="","",_xlfn.IFNA(INDEX(INDIRECT("MCDAScores_NCA_"&amp;$C83),MATCH('NCA Input'!D87,INDIRECT("NCAScore_"&amp;$C83),0),MATCH(D$3,NCACats,0)),0))</f>
        <v/>
      </c>
      <c r="E83" s="254" t="str">
        <f ca="1">IF($C83="","",_xlfn.IFNA(INDEX(INDIRECT("MCDAScores_NCA_"&amp;$C83),MATCH('NCA Input'!E87,INDIRECT("NCAScore_"&amp;$C83),0),MATCH(E$3,NCACats,0)),0))</f>
        <v/>
      </c>
      <c r="F83" s="254" t="str">
        <f ca="1">IF($C83="","",_xlfn.IFNA(INDEX(INDIRECT("MCDAScores_NCA_"&amp;$C83),MATCH('NCA Input'!F87,INDIRECT("NCAScore_"&amp;$C83),0),MATCH(F$3,NCACats,0)),0))</f>
        <v/>
      </c>
      <c r="G83" s="254" t="str">
        <f ca="1">IF($C83="","",_xlfn.IFNA(INDEX(INDIRECT("MCDAScores_NCA_"&amp;$C83),MATCH('NCA Input'!G87,INDIRECT("NCAScore_"&amp;$C83),0),MATCH(G$3,NCACats,0)),0))</f>
        <v/>
      </c>
      <c r="H83" s="254" t="str">
        <f ca="1">IF($C83="","",_xlfn.IFNA(INDEX(INDIRECT("MCDAScores_NCA_"&amp;$C83),MATCH('NCA Input'!H87,INDIRECT("NCAScore_"&amp;$C83),0),MATCH(H$3,NCACats,0)),0))</f>
        <v/>
      </c>
      <c r="I83" s="254" t="str">
        <f ca="1">IF($C83="","",_xlfn.IFNA(INDEX(INDIRECT("MCDAScores_NCA_"&amp;$C83),MATCH('NCA Input'!I87,INDIRECT("NCAScore_"&amp;$C83),0),MATCH(I$3,NCACats,0)),0))</f>
        <v/>
      </c>
      <c r="J83" s="282" t="str">
        <f ca="1">IF($C83="","",_xlfn.IFNA(INDEX(INDIRECT("MCDAScores_NCA_"&amp;$C83),MATCH('NCA Input'!J87,INDIRECT("NCAScore_"&amp;$C83),0),MATCH(J$3,NCACats,0)),0))</f>
        <v/>
      </c>
    </row>
    <row r="84" spans="1:10" x14ac:dyDescent="0.3">
      <c r="A84" s="328"/>
      <c r="B84" s="328"/>
      <c r="C84" s="272" t="str">
        <f>IF($A82="","","Dur_Neg")</f>
        <v/>
      </c>
      <c r="D84" s="281" t="str">
        <f ca="1">IF($C84="","",_xlfn.IFNA(INDEX(INDIRECT("MCDAScores_NCA_"&amp;$C84),MATCH('NCA Input'!D88,INDIRECT("NCAScore_"&amp;$C84),0),MATCH(D$3,NCACats,0)),0))</f>
        <v/>
      </c>
      <c r="E84" s="254" t="str">
        <f ca="1">IF($C84="","",_xlfn.IFNA(INDEX(INDIRECT("MCDAScores_NCA_"&amp;$C84),MATCH('NCA Input'!E88,INDIRECT("NCAScore_"&amp;$C84),0),MATCH(E$3,NCACats,0)),0))</f>
        <v/>
      </c>
      <c r="F84" s="254" t="str">
        <f ca="1">IF($C84="","",_xlfn.IFNA(INDEX(INDIRECT("MCDAScores_NCA_"&amp;$C84),MATCH('NCA Input'!F88,INDIRECT("NCAScore_"&amp;$C84),0),MATCH(F$3,NCACats,0)),0))</f>
        <v/>
      </c>
      <c r="G84" s="254" t="str">
        <f ca="1">IF($C84="","",_xlfn.IFNA(INDEX(INDIRECT("MCDAScores_NCA_"&amp;$C84),MATCH('NCA Input'!G88,INDIRECT("NCAScore_"&amp;$C84),0),MATCH(G$3,NCACats,0)),0))</f>
        <v/>
      </c>
      <c r="H84" s="254" t="str">
        <f ca="1">IF($C84="","",_xlfn.IFNA(INDEX(INDIRECT("MCDAScores_NCA_"&amp;$C84),MATCH('NCA Input'!H88,INDIRECT("NCAScore_"&amp;$C84),0),MATCH(H$3,NCACats,0)),0))</f>
        <v/>
      </c>
      <c r="I84" s="254" t="str">
        <f ca="1">IF($C84="","",_xlfn.IFNA(INDEX(INDIRECT("MCDAScores_NCA_"&amp;$C84),MATCH('NCA Input'!I88,INDIRECT("NCAScore_"&amp;$C84),0),MATCH(I$3,NCACats,0)),0))</f>
        <v/>
      </c>
      <c r="J84" s="282" t="str">
        <f ca="1">IF($C84="","",_xlfn.IFNA(INDEX(INDIRECT("MCDAScores_NCA_"&amp;$C84),MATCH('NCA Input'!J88,INDIRECT("NCAScore_"&amp;$C84),0),MATCH(J$3,NCACats,0)),0))</f>
        <v/>
      </c>
    </row>
    <row r="85" spans="1:10" x14ac:dyDescent="0.3">
      <c r="A85" s="328"/>
      <c r="B85" s="328"/>
      <c r="C85" s="272" t="str">
        <f>IF($A82="","","Mag_Pos")</f>
        <v/>
      </c>
      <c r="D85" s="281" t="str">
        <f ca="1">IF($C85="","",_xlfn.IFNA(INDEX(INDIRECT("MCDAScores_NCA_"&amp;$C85),MATCH('NCA Input'!D89,INDIRECT("NCAScore_"&amp;$C85),0),MATCH(D$3,NCACats,0)),0))</f>
        <v/>
      </c>
      <c r="E85" s="254" t="str">
        <f ca="1">IF($C85="","",_xlfn.IFNA(INDEX(INDIRECT("MCDAScores_NCA_"&amp;$C85),MATCH('NCA Input'!E89,INDIRECT("NCAScore_"&amp;$C85),0),MATCH(E$3,NCACats,0)),0))</f>
        <v/>
      </c>
      <c r="F85" s="254" t="str">
        <f ca="1">IF($C85="","",_xlfn.IFNA(INDEX(INDIRECT("MCDAScores_NCA_"&amp;$C85),MATCH('NCA Input'!F89,INDIRECT("NCAScore_"&amp;$C85),0),MATCH(F$3,NCACats,0)),0))</f>
        <v/>
      </c>
      <c r="G85" s="254" t="str">
        <f ca="1">IF($C85="","",_xlfn.IFNA(INDEX(INDIRECT("MCDAScores_NCA_"&amp;$C85),MATCH('NCA Input'!G89,INDIRECT("NCAScore_"&amp;$C85),0),MATCH(G$3,NCACats,0)),0))</f>
        <v/>
      </c>
      <c r="H85" s="254" t="str">
        <f ca="1">IF($C85="","",_xlfn.IFNA(INDEX(INDIRECT("MCDAScores_NCA_"&amp;$C85),MATCH('NCA Input'!H89,INDIRECT("NCAScore_"&amp;$C85),0),MATCH(H$3,NCACats,0)),0))</f>
        <v/>
      </c>
      <c r="I85" s="254" t="str">
        <f ca="1">IF($C85="","",_xlfn.IFNA(INDEX(INDIRECT("MCDAScores_NCA_"&amp;$C85),MATCH('NCA Input'!I89,INDIRECT("NCAScore_"&amp;$C85),0),MATCH(I$3,NCACats,0)),0))</f>
        <v/>
      </c>
      <c r="J85" s="282" t="str">
        <f ca="1">IF($C85="","",_xlfn.IFNA(INDEX(INDIRECT("MCDAScores_NCA_"&amp;$C85),MATCH('NCA Input'!J89,INDIRECT("NCAScore_"&amp;$C85),0),MATCH(J$3,NCACats,0)),0))</f>
        <v/>
      </c>
    </row>
    <row r="86" spans="1:10" x14ac:dyDescent="0.3">
      <c r="A86" s="328"/>
      <c r="B86" s="328"/>
      <c r="C86" s="272" t="str">
        <f>IF($A82="","","Scale_Pos")</f>
        <v/>
      </c>
      <c r="D86" s="281" t="str">
        <f ca="1">IF($C86="","",_xlfn.IFNA(INDEX(INDIRECT("MCDAScores_NCA_"&amp;$C86),MATCH('NCA Input'!D90,INDIRECT("NCAScore_"&amp;$C86),0),MATCH(D$3,NCACats,0)),0))</f>
        <v/>
      </c>
      <c r="E86" s="254" t="str">
        <f ca="1">IF($C86="","",_xlfn.IFNA(INDEX(INDIRECT("MCDAScores_NCA_"&amp;$C86),MATCH('NCA Input'!E90,INDIRECT("NCAScore_"&amp;$C86),0),MATCH(E$3,NCACats,0)),0))</f>
        <v/>
      </c>
      <c r="F86" s="254" t="str">
        <f ca="1">IF($C86="","",_xlfn.IFNA(INDEX(INDIRECT("MCDAScores_NCA_"&amp;$C86),MATCH('NCA Input'!F90,INDIRECT("NCAScore_"&amp;$C86),0),MATCH(F$3,NCACats,0)),0))</f>
        <v/>
      </c>
      <c r="G86" s="254" t="str">
        <f ca="1">IF($C86="","",_xlfn.IFNA(INDEX(INDIRECT("MCDAScores_NCA_"&amp;$C86),MATCH('NCA Input'!G90,INDIRECT("NCAScore_"&amp;$C86),0),MATCH(G$3,NCACats,0)),0))</f>
        <v/>
      </c>
      <c r="H86" s="254" t="str">
        <f ca="1">IF($C86="","",_xlfn.IFNA(INDEX(INDIRECT("MCDAScores_NCA_"&amp;$C86),MATCH('NCA Input'!H90,INDIRECT("NCAScore_"&amp;$C86),0),MATCH(H$3,NCACats,0)),0))</f>
        <v/>
      </c>
      <c r="I86" s="254" t="str">
        <f ca="1">IF($C86="","",_xlfn.IFNA(INDEX(INDIRECT("MCDAScores_NCA_"&amp;$C86),MATCH('NCA Input'!I90,INDIRECT("NCAScore_"&amp;$C86),0),MATCH(I$3,NCACats,0)),0))</f>
        <v/>
      </c>
      <c r="J86" s="282" t="str">
        <f ca="1">IF($C86="","",_xlfn.IFNA(INDEX(INDIRECT("MCDAScores_NCA_"&amp;$C86),MATCH('NCA Input'!J90,INDIRECT("NCAScore_"&amp;$C86),0),MATCH(J$3,NCACats,0)),0))</f>
        <v/>
      </c>
    </row>
    <row r="87" spans="1:10" ht="14.4" thickBot="1" x14ac:dyDescent="0.35">
      <c r="A87" s="329"/>
      <c r="B87" s="329"/>
      <c r="C87" s="273" t="str">
        <f>IF($A82="","","Dur_Pos")</f>
        <v/>
      </c>
      <c r="D87" s="283" t="str">
        <f ca="1">IF($C87="","",_xlfn.IFNA(INDEX(INDIRECT("MCDAScores_NCA_"&amp;$C87),MATCH('NCA Input'!D91,INDIRECT("NCAScore_"&amp;$C87),0),MATCH(D$3,NCACats,0)),0))</f>
        <v/>
      </c>
      <c r="E87" s="284" t="str">
        <f ca="1">IF($C87="","",_xlfn.IFNA(INDEX(INDIRECT("MCDAScores_NCA_"&amp;$C87),MATCH('NCA Input'!E91,INDIRECT("NCAScore_"&amp;$C87),0),MATCH(E$3,NCACats,0)),0))</f>
        <v/>
      </c>
      <c r="F87" s="284" t="str">
        <f ca="1">IF($C87="","",_xlfn.IFNA(INDEX(INDIRECT("MCDAScores_NCA_"&amp;$C87),MATCH('NCA Input'!F91,INDIRECT("NCAScore_"&amp;$C87),0),MATCH(F$3,NCACats,0)),0))</f>
        <v/>
      </c>
      <c r="G87" s="284" t="str">
        <f ca="1">IF($C87="","",_xlfn.IFNA(INDEX(INDIRECT("MCDAScores_NCA_"&amp;$C87),MATCH('NCA Input'!G91,INDIRECT("NCAScore_"&amp;$C87),0),MATCH(G$3,NCACats,0)),0))</f>
        <v/>
      </c>
      <c r="H87" s="284" t="str">
        <f ca="1">IF($C87="","",_xlfn.IFNA(INDEX(INDIRECT("MCDAScores_NCA_"&amp;$C87),MATCH('NCA Input'!H91,INDIRECT("NCAScore_"&amp;$C87),0),MATCH(H$3,NCACats,0)),0))</f>
        <v/>
      </c>
      <c r="I87" s="284" t="str">
        <f ca="1">IF($C87="","",_xlfn.IFNA(INDEX(INDIRECT("MCDAScores_NCA_"&amp;$C87),MATCH('NCA Input'!I91,INDIRECT("NCAScore_"&amp;$C87),0),MATCH(I$3,NCACats,0)),0))</f>
        <v/>
      </c>
      <c r="J87" s="285" t="str">
        <f ca="1">IF($C87="","",_xlfn.IFNA(INDEX(INDIRECT("MCDAScores_NCA_"&amp;$C87),MATCH('NCA Input'!J91,INDIRECT("NCAScore_"&amp;$C87),0),MATCH(J$3,NCACats,0)),0))</f>
        <v/>
      </c>
    </row>
    <row r="88" spans="1:10" x14ac:dyDescent="0.3">
      <c r="A88" s="327" t="str">
        <f>IF('NCA Input'!C92="","",'NCA Input'!A92)</f>
        <v/>
      </c>
      <c r="B88" s="327" t="str">
        <f>IF('NCA Input'!C92="","",'NCA Input'!C92)</f>
        <v/>
      </c>
      <c r="C88" s="255" t="str">
        <f>IF($A88="","","Mag_Neg")</f>
        <v/>
      </c>
      <c r="D88" s="278" t="str">
        <f ca="1">IF($C88="","",_xlfn.IFNA(INDEX(INDIRECT("MCDAScores_NCA_"&amp;$C88),MATCH('NCA Input'!D92,INDIRECT("NCAScore_"&amp;$C88),0),MATCH(D$3,NCACats,0)),0))</f>
        <v/>
      </c>
      <c r="E88" s="279" t="str">
        <f ca="1">IF($C88="","",_xlfn.IFNA(INDEX(INDIRECT("MCDAScores_NCA_"&amp;$C88),MATCH('NCA Input'!E92,INDIRECT("NCAScore_"&amp;$C88),0),MATCH(E$3,NCACats,0)),0))</f>
        <v/>
      </c>
      <c r="F88" s="279" t="str">
        <f ca="1">IF($C88="","",_xlfn.IFNA(INDEX(INDIRECT("MCDAScores_NCA_"&amp;$C88),MATCH('NCA Input'!F92,INDIRECT("NCAScore_"&amp;$C88),0),MATCH(F$3,NCACats,0)),0))</f>
        <v/>
      </c>
      <c r="G88" s="279" t="str">
        <f ca="1">IF($C88="","",_xlfn.IFNA(INDEX(INDIRECT("MCDAScores_NCA_"&amp;$C88),MATCH('NCA Input'!G92,INDIRECT("NCAScore_"&amp;$C88),0),MATCH(G$3,NCACats,0)),0))</f>
        <v/>
      </c>
      <c r="H88" s="279" t="str">
        <f ca="1">IF($C88="","",_xlfn.IFNA(INDEX(INDIRECT("MCDAScores_NCA_"&amp;$C88),MATCH('NCA Input'!H92,INDIRECT("NCAScore_"&amp;$C88),0),MATCH(H$3,NCACats,0)),0))</f>
        <v/>
      </c>
      <c r="I88" s="279" t="str">
        <f ca="1">IF($C88="","",_xlfn.IFNA(INDEX(INDIRECT("MCDAScores_NCA_"&amp;$C88),MATCH('NCA Input'!I92,INDIRECT("NCAScore_"&amp;$C88),0),MATCH(I$3,NCACats,0)),0))</f>
        <v/>
      </c>
      <c r="J88" s="280" t="str">
        <f ca="1">IF($C88="","",_xlfn.IFNA(INDEX(INDIRECT("MCDAScores_NCA_"&amp;$C88),MATCH('NCA Input'!J92,INDIRECT("NCAScore_"&amp;$C88),0),MATCH(J$3,NCACats,0)),0))</f>
        <v/>
      </c>
    </row>
    <row r="89" spans="1:10" x14ac:dyDescent="0.3">
      <c r="A89" s="328"/>
      <c r="B89" s="328"/>
      <c r="C89" s="272" t="str">
        <f>IF($A88="","","Scale_Neg")</f>
        <v/>
      </c>
      <c r="D89" s="281" t="str">
        <f ca="1">IF($C89="","",_xlfn.IFNA(INDEX(INDIRECT("MCDAScores_NCA_"&amp;$C89),MATCH('NCA Input'!D93,INDIRECT("NCAScore_"&amp;$C89),0),MATCH(D$3,NCACats,0)),0))</f>
        <v/>
      </c>
      <c r="E89" s="254" t="str">
        <f ca="1">IF($C89="","",_xlfn.IFNA(INDEX(INDIRECT("MCDAScores_NCA_"&amp;$C89),MATCH('NCA Input'!E93,INDIRECT("NCAScore_"&amp;$C89),0),MATCH(E$3,NCACats,0)),0))</f>
        <v/>
      </c>
      <c r="F89" s="254" t="str">
        <f ca="1">IF($C89="","",_xlfn.IFNA(INDEX(INDIRECT("MCDAScores_NCA_"&amp;$C89),MATCH('NCA Input'!F93,INDIRECT("NCAScore_"&amp;$C89),0),MATCH(F$3,NCACats,0)),0))</f>
        <v/>
      </c>
      <c r="G89" s="254" t="str">
        <f ca="1">IF($C89="","",_xlfn.IFNA(INDEX(INDIRECT("MCDAScores_NCA_"&amp;$C89),MATCH('NCA Input'!G93,INDIRECT("NCAScore_"&amp;$C89),0),MATCH(G$3,NCACats,0)),0))</f>
        <v/>
      </c>
      <c r="H89" s="254" t="str">
        <f ca="1">IF($C89="","",_xlfn.IFNA(INDEX(INDIRECT("MCDAScores_NCA_"&amp;$C89),MATCH('NCA Input'!H93,INDIRECT("NCAScore_"&amp;$C89),0),MATCH(H$3,NCACats,0)),0))</f>
        <v/>
      </c>
      <c r="I89" s="254" t="str">
        <f ca="1">IF($C89="","",_xlfn.IFNA(INDEX(INDIRECT("MCDAScores_NCA_"&amp;$C89),MATCH('NCA Input'!I93,INDIRECT("NCAScore_"&amp;$C89),0),MATCH(I$3,NCACats,0)),0))</f>
        <v/>
      </c>
      <c r="J89" s="282" t="str">
        <f ca="1">IF($C89="","",_xlfn.IFNA(INDEX(INDIRECT("MCDAScores_NCA_"&amp;$C89),MATCH('NCA Input'!J93,INDIRECT("NCAScore_"&amp;$C89),0),MATCH(J$3,NCACats,0)),0))</f>
        <v/>
      </c>
    </row>
    <row r="90" spans="1:10" x14ac:dyDescent="0.3">
      <c r="A90" s="328"/>
      <c r="B90" s="328"/>
      <c r="C90" s="272" t="str">
        <f>IF($A88="","","Dur_Neg")</f>
        <v/>
      </c>
      <c r="D90" s="281" t="str">
        <f ca="1">IF($C90="","",_xlfn.IFNA(INDEX(INDIRECT("MCDAScores_NCA_"&amp;$C90),MATCH('NCA Input'!D94,INDIRECT("NCAScore_"&amp;$C90),0),MATCH(D$3,NCACats,0)),0))</f>
        <v/>
      </c>
      <c r="E90" s="254" t="str">
        <f ca="1">IF($C90="","",_xlfn.IFNA(INDEX(INDIRECT("MCDAScores_NCA_"&amp;$C90),MATCH('NCA Input'!E94,INDIRECT("NCAScore_"&amp;$C90),0),MATCH(E$3,NCACats,0)),0))</f>
        <v/>
      </c>
      <c r="F90" s="254" t="str">
        <f ca="1">IF($C90="","",_xlfn.IFNA(INDEX(INDIRECT("MCDAScores_NCA_"&amp;$C90),MATCH('NCA Input'!F94,INDIRECT("NCAScore_"&amp;$C90),0),MATCH(F$3,NCACats,0)),0))</f>
        <v/>
      </c>
      <c r="G90" s="254" t="str">
        <f ca="1">IF($C90="","",_xlfn.IFNA(INDEX(INDIRECT("MCDAScores_NCA_"&amp;$C90),MATCH('NCA Input'!G94,INDIRECT("NCAScore_"&amp;$C90),0),MATCH(G$3,NCACats,0)),0))</f>
        <v/>
      </c>
      <c r="H90" s="254" t="str">
        <f ca="1">IF($C90="","",_xlfn.IFNA(INDEX(INDIRECT("MCDAScores_NCA_"&amp;$C90),MATCH('NCA Input'!H94,INDIRECT("NCAScore_"&amp;$C90),0),MATCH(H$3,NCACats,0)),0))</f>
        <v/>
      </c>
      <c r="I90" s="254" t="str">
        <f ca="1">IF($C90="","",_xlfn.IFNA(INDEX(INDIRECT("MCDAScores_NCA_"&amp;$C90),MATCH('NCA Input'!I94,INDIRECT("NCAScore_"&amp;$C90),0),MATCH(I$3,NCACats,0)),0))</f>
        <v/>
      </c>
      <c r="J90" s="282" t="str">
        <f ca="1">IF($C90="","",_xlfn.IFNA(INDEX(INDIRECT("MCDAScores_NCA_"&amp;$C90),MATCH('NCA Input'!J94,INDIRECT("NCAScore_"&amp;$C90),0),MATCH(J$3,NCACats,0)),0))</f>
        <v/>
      </c>
    </row>
    <row r="91" spans="1:10" x14ac:dyDescent="0.3">
      <c r="A91" s="328"/>
      <c r="B91" s="328"/>
      <c r="C91" s="272" t="str">
        <f>IF($A88="","","Mag_Pos")</f>
        <v/>
      </c>
      <c r="D91" s="281" t="str">
        <f ca="1">IF($C91="","",_xlfn.IFNA(INDEX(INDIRECT("MCDAScores_NCA_"&amp;$C91),MATCH('NCA Input'!D95,INDIRECT("NCAScore_"&amp;$C91),0),MATCH(D$3,NCACats,0)),0))</f>
        <v/>
      </c>
      <c r="E91" s="254" t="str">
        <f ca="1">IF($C91="","",_xlfn.IFNA(INDEX(INDIRECT("MCDAScores_NCA_"&amp;$C91),MATCH('NCA Input'!E95,INDIRECT("NCAScore_"&amp;$C91),0),MATCH(E$3,NCACats,0)),0))</f>
        <v/>
      </c>
      <c r="F91" s="254" t="str">
        <f ca="1">IF($C91="","",_xlfn.IFNA(INDEX(INDIRECT("MCDAScores_NCA_"&amp;$C91),MATCH('NCA Input'!F95,INDIRECT("NCAScore_"&amp;$C91),0),MATCH(F$3,NCACats,0)),0))</f>
        <v/>
      </c>
      <c r="G91" s="254" t="str">
        <f ca="1">IF($C91="","",_xlfn.IFNA(INDEX(INDIRECT("MCDAScores_NCA_"&amp;$C91),MATCH('NCA Input'!G95,INDIRECT("NCAScore_"&amp;$C91),0),MATCH(G$3,NCACats,0)),0))</f>
        <v/>
      </c>
      <c r="H91" s="254" t="str">
        <f ca="1">IF($C91="","",_xlfn.IFNA(INDEX(INDIRECT("MCDAScores_NCA_"&amp;$C91),MATCH('NCA Input'!H95,INDIRECT("NCAScore_"&amp;$C91),0),MATCH(H$3,NCACats,0)),0))</f>
        <v/>
      </c>
      <c r="I91" s="254" t="str">
        <f ca="1">IF($C91="","",_xlfn.IFNA(INDEX(INDIRECT("MCDAScores_NCA_"&amp;$C91),MATCH('NCA Input'!I95,INDIRECT("NCAScore_"&amp;$C91),0),MATCH(I$3,NCACats,0)),0))</f>
        <v/>
      </c>
      <c r="J91" s="282" t="str">
        <f ca="1">IF($C91="","",_xlfn.IFNA(INDEX(INDIRECT("MCDAScores_NCA_"&amp;$C91),MATCH('NCA Input'!J95,INDIRECT("NCAScore_"&amp;$C91),0),MATCH(J$3,NCACats,0)),0))</f>
        <v/>
      </c>
    </row>
    <row r="92" spans="1:10" x14ac:dyDescent="0.3">
      <c r="A92" s="328"/>
      <c r="B92" s="328"/>
      <c r="C92" s="272" t="str">
        <f>IF($A88="","","Scale_Pos")</f>
        <v/>
      </c>
      <c r="D92" s="281" t="str">
        <f ca="1">IF($C92="","",_xlfn.IFNA(INDEX(INDIRECT("MCDAScores_NCA_"&amp;$C92),MATCH('NCA Input'!D96,INDIRECT("NCAScore_"&amp;$C92),0),MATCH(D$3,NCACats,0)),0))</f>
        <v/>
      </c>
      <c r="E92" s="254" t="str">
        <f ca="1">IF($C92="","",_xlfn.IFNA(INDEX(INDIRECT("MCDAScores_NCA_"&amp;$C92),MATCH('NCA Input'!E96,INDIRECT("NCAScore_"&amp;$C92),0),MATCH(E$3,NCACats,0)),0))</f>
        <v/>
      </c>
      <c r="F92" s="254" t="str">
        <f ca="1">IF($C92="","",_xlfn.IFNA(INDEX(INDIRECT("MCDAScores_NCA_"&amp;$C92),MATCH('NCA Input'!F96,INDIRECT("NCAScore_"&amp;$C92),0),MATCH(F$3,NCACats,0)),0))</f>
        <v/>
      </c>
      <c r="G92" s="254" t="str">
        <f ca="1">IF($C92="","",_xlfn.IFNA(INDEX(INDIRECT("MCDAScores_NCA_"&amp;$C92),MATCH('NCA Input'!G96,INDIRECT("NCAScore_"&amp;$C92),0),MATCH(G$3,NCACats,0)),0))</f>
        <v/>
      </c>
      <c r="H92" s="254" t="str">
        <f ca="1">IF($C92="","",_xlfn.IFNA(INDEX(INDIRECT("MCDAScores_NCA_"&amp;$C92),MATCH('NCA Input'!H96,INDIRECT("NCAScore_"&amp;$C92),0),MATCH(H$3,NCACats,0)),0))</f>
        <v/>
      </c>
      <c r="I92" s="254" t="str">
        <f ca="1">IF($C92="","",_xlfn.IFNA(INDEX(INDIRECT("MCDAScores_NCA_"&amp;$C92),MATCH('NCA Input'!I96,INDIRECT("NCAScore_"&amp;$C92),0),MATCH(I$3,NCACats,0)),0))</f>
        <v/>
      </c>
      <c r="J92" s="282" t="str">
        <f ca="1">IF($C92="","",_xlfn.IFNA(INDEX(INDIRECT("MCDAScores_NCA_"&amp;$C92),MATCH('NCA Input'!J96,INDIRECT("NCAScore_"&amp;$C92),0),MATCH(J$3,NCACats,0)),0))</f>
        <v/>
      </c>
    </row>
    <row r="93" spans="1:10" ht="14.4" thickBot="1" x14ac:dyDescent="0.35">
      <c r="A93" s="329"/>
      <c r="B93" s="329"/>
      <c r="C93" s="273" t="str">
        <f>IF($A88="","","Dur_Pos")</f>
        <v/>
      </c>
      <c r="D93" s="283" t="str">
        <f ca="1">IF($C93="","",_xlfn.IFNA(INDEX(INDIRECT("MCDAScores_NCA_"&amp;$C93),MATCH('NCA Input'!D97,INDIRECT("NCAScore_"&amp;$C93),0),MATCH(D$3,NCACats,0)),0))</f>
        <v/>
      </c>
      <c r="E93" s="284" t="str">
        <f ca="1">IF($C93="","",_xlfn.IFNA(INDEX(INDIRECT("MCDAScores_NCA_"&amp;$C93),MATCH('NCA Input'!E97,INDIRECT("NCAScore_"&amp;$C93),0),MATCH(E$3,NCACats,0)),0))</f>
        <v/>
      </c>
      <c r="F93" s="284" t="str">
        <f ca="1">IF($C93="","",_xlfn.IFNA(INDEX(INDIRECT("MCDAScores_NCA_"&amp;$C93),MATCH('NCA Input'!F97,INDIRECT("NCAScore_"&amp;$C93),0),MATCH(F$3,NCACats,0)),0))</f>
        <v/>
      </c>
      <c r="G93" s="284" t="str">
        <f ca="1">IF($C93="","",_xlfn.IFNA(INDEX(INDIRECT("MCDAScores_NCA_"&amp;$C93),MATCH('NCA Input'!G97,INDIRECT("NCAScore_"&amp;$C93),0),MATCH(G$3,NCACats,0)),0))</f>
        <v/>
      </c>
      <c r="H93" s="284" t="str">
        <f ca="1">IF($C93="","",_xlfn.IFNA(INDEX(INDIRECT("MCDAScores_NCA_"&amp;$C93),MATCH('NCA Input'!H97,INDIRECT("NCAScore_"&amp;$C93),0),MATCH(H$3,NCACats,0)),0))</f>
        <v/>
      </c>
      <c r="I93" s="284" t="str">
        <f ca="1">IF($C93="","",_xlfn.IFNA(INDEX(INDIRECT("MCDAScores_NCA_"&amp;$C93),MATCH('NCA Input'!I97,INDIRECT("NCAScore_"&amp;$C93),0),MATCH(I$3,NCACats,0)),0))</f>
        <v/>
      </c>
      <c r="J93" s="285" t="str">
        <f ca="1">IF($C93="","",_xlfn.IFNA(INDEX(INDIRECT("MCDAScores_NCA_"&amp;$C93),MATCH('NCA Input'!J97,INDIRECT("NCAScore_"&amp;$C93),0),MATCH(J$3,NCACats,0)),0))</f>
        <v/>
      </c>
    </row>
    <row r="94" spans="1:10" x14ac:dyDescent="0.3">
      <c r="A94" s="327" t="str">
        <f>IF('NCA Input'!C98="","",'NCA Input'!A98)</f>
        <v/>
      </c>
      <c r="B94" s="327" t="str">
        <f>IF('NCA Input'!C98="","",'NCA Input'!C98)</f>
        <v/>
      </c>
      <c r="C94" s="255" t="str">
        <f>IF($A94="","","Mag_Neg")</f>
        <v/>
      </c>
      <c r="D94" s="278" t="str">
        <f ca="1">IF($C94="","",_xlfn.IFNA(INDEX(INDIRECT("MCDAScores_NCA_"&amp;$C94),MATCH('NCA Input'!D98,INDIRECT("NCAScore_"&amp;$C94),0),MATCH(D$3,NCACats,0)),0))</f>
        <v/>
      </c>
      <c r="E94" s="279" t="str">
        <f ca="1">IF($C94="","",_xlfn.IFNA(INDEX(INDIRECT("MCDAScores_NCA_"&amp;$C94),MATCH('NCA Input'!E98,INDIRECT("NCAScore_"&amp;$C94),0),MATCH(E$3,NCACats,0)),0))</f>
        <v/>
      </c>
      <c r="F94" s="279" t="str">
        <f ca="1">IF($C94="","",_xlfn.IFNA(INDEX(INDIRECT("MCDAScores_NCA_"&amp;$C94),MATCH('NCA Input'!F98,INDIRECT("NCAScore_"&amp;$C94),0),MATCH(F$3,NCACats,0)),0))</f>
        <v/>
      </c>
      <c r="G94" s="279" t="str">
        <f ca="1">IF($C94="","",_xlfn.IFNA(INDEX(INDIRECT("MCDAScores_NCA_"&amp;$C94),MATCH('NCA Input'!G98,INDIRECT("NCAScore_"&amp;$C94),0),MATCH(G$3,NCACats,0)),0))</f>
        <v/>
      </c>
      <c r="H94" s="279" t="str">
        <f ca="1">IF($C94="","",_xlfn.IFNA(INDEX(INDIRECT("MCDAScores_NCA_"&amp;$C94),MATCH('NCA Input'!H98,INDIRECT("NCAScore_"&amp;$C94),0),MATCH(H$3,NCACats,0)),0))</f>
        <v/>
      </c>
      <c r="I94" s="279" t="str">
        <f ca="1">IF($C94="","",_xlfn.IFNA(INDEX(INDIRECT("MCDAScores_NCA_"&amp;$C94),MATCH('NCA Input'!I98,INDIRECT("NCAScore_"&amp;$C94),0),MATCH(I$3,NCACats,0)),0))</f>
        <v/>
      </c>
      <c r="J94" s="280" t="str">
        <f ca="1">IF($C94="","",_xlfn.IFNA(INDEX(INDIRECT("MCDAScores_NCA_"&amp;$C94),MATCH('NCA Input'!J98,INDIRECT("NCAScore_"&amp;$C94),0),MATCH(J$3,NCACats,0)),0))</f>
        <v/>
      </c>
    </row>
    <row r="95" spans="1:10" x14ac:dyDescent="0.3">
      <c r="A95" s="328"/>
      <c r="B95" s="328"/>
      <c r="C95" s="272" t="str">
        <f>IF($A94="","","Scale_Neg")</f>
        <v/>
      </c>
      <c r="D95" s="281" t="str">
        <f ca="1">IF($C95="","",_xlfn.IFNA(INDEX(INDIRECT("MCDAScores_NCA_"&amp;$C95),MATCH('NCA Input'!D99,INDIRECT("NCAScore_"&amp;$C95),0),MATCH(D$3,NCACats,0)),0))</f>
        <v/>
      </c>
      <c r="E95" s="254" t="str">
        <f ca="1">IF($C95="","",_xlfn.IFNA(INDEX(INDIRECT("MCDAScores_NCA_"&amp;$C95),MATCH('NCA Input'!E99,INDIRECT("NCAScore_"&amp;$C95),0),MATCH(E$3,NCACats,0)),0))</f>
        <v/>
      </c>
      <c r="F95" s="254" t="str">
        <f ca="1">IF($C95="","",_xlfn.IFNA(INDEX(INDIRECT("MCDAScores_NCA_"&amp;$C95),MATCH('NCA Input'!F99,INDIRECT("NCAScore_"&amp;$C95),0),MATCH(F$3,NCACats,0)),0))</f>
        <v/>
      </c>
      <c r="G95" s="254" t="str">
        <f ca="1">IF($C95="","",_xlfn.IFNA(INDEX(INDIRECT("MCDAScores_NCA_"&amp;$C95),MATCH('NCA Input'!G99,INDIRECT("NCAScore_"&amp;$C95),0),MATCH(G$3,NCACats,0)),0))</f>
        <v/>
      </c>
      <c r="H95" s="254" t="str">
        <f ca="1">IF($C95="","",_xlfn.IFNA(INDEX(INDIRECT("MCDAScores_NCA_"&amp;$C95),MATCH('NCA Input'!H99,INDIRECT("NCAScore_"&amp;$C95),0),MATCH(H$3,NCACats,0)),0))</f>
        <v/>
      </c>
      <c r="I95" s="254" t="str">
        <f ca="1">IF($C95="","",_xlfn.IFNA(INDEX(INDIRECT("MCDAScores_NCA_"&amp;$C95),MATCH('NCA Input'!I99,INDIRECT("NCAScore_"&amp;$C95),0),MATCH(I$3,NCACats,0)),0))</f>
        <v/>
      </c>
      <c r="J95" s="282" t="str">
        <f ca="1">IF($C95="","",_xlfn.IFNA(INDEX(INDIRECT("MCDAScores_NCA_"&amp;$C95),MATCH('NCA Input'!J99,INDIRECT("NCAScore_"&amp;$C95),0),MATCH(J$3,NCACats,0)),0))</f>
        <v/>
      </c>
    </row>
    <row r="96" spans="1:10" x14ac:dyDescent="0.3">
      <c r="A96" s="328"/>
      <c r="B96" s="328"/>
      <c r="C96" s="272" t="str">
        <f>IF($A94="","","Dur_Neg")</f>
        <v/>
      </c>
      <c r="D96" s="281" t="str">
        <f ca="1">IF($C96="","",_xlfn.IFNA(INDEX(INDIRECT("MCDAScores_NCA_"&amp;$C96),MATCH('NCA Input'!D100,INDIRECT("NCAScore_"&amp;$C96),0),MATCH(D$3,NCACats,0)),0))</f>
        <v/>
      </c>
      <c r="E96" s="254" t="str">
        <f ca="1">IF($C96="","",_xlfn.IFNA(INDEX(INDIRECT("MCDAScores_NCA_"&amp;$C96),MATCH('NCA Input'!E100,INDIRECT("NCAScore_"&amp;$C96),0),MATCH(E$3,NCACats,0)),0))</f>
        <v/>
      </c>
      <c r="F96" s="254" t="str">
        <f ca="1">IF($C96="","",_xlfn.IFNA(INDEX(INDIRECT("MCDAScores_NCA_"&amp;$C96),MATCH('NCA Input'!F100,INDIRECT("NCAScore_"&amp;$C96),0),MATCH(F$3,NCACats,0)),0))</f>
        <v/>
      </c>
      <c r="G96" s="254" t="str">
        <f ca="1">IF($C96="","",_xlfn.IFNA(INDEX(INDIRECT("MCDAScores_NCA_"&amp;$C96),MATCH('NCA Input'!G100,INDIRECT("NCAScore_"&amp;$C96),0),MATCH(G$3,NCACats,0)),0))</f>
        <v/>
      </c>
      <c r="H96" s="254" t="str">
        <f ca="1">IF($C96="","",_xlfn.IFNA(INDEX(INDIRECT("MCDAScores_NCA_"&amp;$C96),MATCH('NCA Input'!H100,INDIRECT("NCAScore_"&amp;$C96),0),MATCH(H$3,NCACats,0)),0))</f>
        <v/>
      </c>
      <c r="I96" s="254" t="str">
        <f ca="1">IF($C96="","",_xlfn.IFNA(INDEX(INDIRECT("MCDAScores_NCA_"&amp;$C96),MATCH('NCA Input'!I100,INDIRECT("NCAScore_"&amp;$C96),0),MATCH(I$3,NCACats,0)),0))</f>
        <v/>
      </c>
      <c r="J96" s="282" t="str">
        <f ca="1">IF($C96="","",_xlfn.IFNA(INDEX(INDIRECT("MCDAScores_NCA_"&amp;$C96),MATCH('NCA Input'!J100,INDIRECT("NCAScore_"&amp;$C96),0),MATCH(J$3,NCACats,0)),0))</f>
        <v/>
      </c>
    </row>
    <row r="97" spans="1:10" x14ac:dyDescent="0.3">
      <c r="A97" s="328"/>
      <c r="B97" s="328"/>
      <c r="C97" s="272" t="str">
        <f>IF($A94="","","Mag_Pos")</f>
        <v/>
      </c>
      <c r="D97" s="281" t="str">
        <f ca="1">IF($C97="","",_xlfn.IFNA(INDEX(INDIRECT("MCDAScores_NCA_"&amp;$C97),MATCH('NCA Input'!D101,INDIRECT("NCAScore_"&amp;$C97),0),MATCH(D$3,NCACats,0)),0))</f>
        <v/>
      </c>
      <c r="E97" s="254" t="str">
        <f ca="1">IF($C97="","",_xlfn.IFNA(INDEX(INDIRECT("MCDAScores_NCA_"&amp;$C97),MATCH('NCA Input'!E101,INDIRECT("NCAScore_"&amp;$C97),0),MATCH(E$3,NCACats,0)),0))</f>
        <v/>
      </c>
      <c r="F97" s="254" t="str">
        <f ca="1">IF($C97="","",_xlfn.IFNA(INDEX(INDIRECT("MCDAScores_NCA_"&amp;$C97),MATCH('NCA Input'!F101,INDIRECT("NCAScore_"&amp;$C97),0),MATCH(F$3,NCACats,0)),0))</f>
        <v/>
      </c>
      <c r="G97" s="254" t="str">
        <f ca="1">IF($C97="","",_xlfn.IFNA(INDEX(INDIRECT("MCDAScores_NCA_"&amp;$C97),MATCH('NCA Input'!G101,INDIRECT("NCAScore_"&amp;$C97),0),MATCH(G$3,NCACats,0)),0))</f>
        <v/>
      </c>
      <c r="H97" s="254" t="str">
        <f ca="1">IF($C97="","",_xlfn.IFNA(INDEX(INDIRECT("MCDAScores_NCA_"&amp;$C97),MATCH('NCA Input'!H101,INDIRECT("NCAScore_"&amp;$C97),0),MATCH(H$3,NCACats,0)),0))</f>
        <v/>
      </c>
      <c r="I97" s="254" t="str">
        <f ca="1">IF($C97="","",_xlfn.IFNA(INDEX(INDIRECT("MCDAScores_NCA_"&amp;$C97),MATCH('NCA Input'!I101,INDIRECT("NCAScore_"&amp;$C97),0),MATCH(I$3,NCACats,0)),0))</f>
        <v/>
      </c>
      <c r="J97" s="282" t="str">
        <f ca="1">IF($C97="","",_xlfn.IFNA(INDEX(INDIRECT("MCDAScores_NCA_"&amp;$C97),MATCH('NCA Input'!J101,INDIRECT("NCAScore_"&amp;$C97),0),MATCH(J$3,NCACats,0)),0))</f>
        <v/>
      </c>
    </row>
    <row r="98" spans="1:10" x14ac:dyDescent="0.3">
      <c r="A98" s="328"/>
      <c r="B98" s="328"/>
      <c r="C98" s="272" t="str">
        <f>IF($A94="","","Scale_Pos")</f>
        <v/>
      </c>
      <c r="D98" s="281" t="str">
        <f ca="1">IF($C98="","",_xlfn.IFNA(INDEX(INDIRECT("MCDAScores_NCA_"&amp;$C98),MATCH('NCA Input'!D102,INDIRECT("NCAScore_"&amp;$C98),0),MATCH(D$3,NCACats,0)),0))</f>
        <v/>
      </c>
      <c r="E98" s="254" t="str">
        <f ca="1">IF($C98="","",_xlfn.IFNA(INDEX(INDIRECT("MCDAScores_NCA_"&amp;$C98),MATCH('NCA Input'!E102,INDIRECT("NCAScore_"&amp;$C98),0),MATCH(E$3,NCACats,0)),0))</f>
        <v/>
      </c>
      <c r="F98" s="254" t="str">
        <f ca="1">IF($C98="","",_xlfn.IFNA(INDEX(INDIRECT("MCDAScores_NCA_"&amp;$C98),MATCH('NCA Input'!F102,INDIRECT("NCAScore_"&amp;$C98),0),MATCH(F$3,NCACats,0)),0))</f>
        <v/>
      </c>
      <c r="G98" s="254" t="str">
        <f ca="1">IF($C98="","",_xlfn.IFNA(INDEX(INDIRECT("MCDAScores_NCA_"&amp;$C98),MATCH('NCA Input'!G102,INDIRECT("NCAScore_"&amp;$C98),0),MATCH(G$3,NCACats,0)),0))</f>
        <v/>
      </c>
      <c r="H98" s="254" t="str">
        <f ca="1">IF($C98="","",_xlfn.IFNA(INDEX(INDIRECT("MCDAScores_NCA_"&amp;$C98),MATCH('NCA Input'!H102,INDIRECT("NCAScore_"&amp;$C98),0),MATCH(H$3,NCACats,0)),0))</f>
        <v/>
      </c>
      <c r="I98" s="254" t="str">
        <f ca="1">IF($C98="","",_xlfn.IFNA(INDEX(INDIRECT("MCDAScores_NCA_"&amp;$C98),MATCH('NCA Input'!I102,INDIRECT("NCAScore_"&amp;$C98),0),MATCH(I$3,NCACats,0)),0))</f>
        <v/>
      </c>
      <c r="J98" s="282" t="str">
        <f ca="1">IF($C98="","",_xlfn.IFNA(INDEX(INDIRECT("MCDAScores_NCA_"&amp;$C98),MATCH('NCA Input'!J102,INDIRECT("NCAScore_"&amp;$C98),0),MATCH(J$3,NCACats,0)),0))</f>
        <v/>
      </c>
    </row>
    <row r="99" spans="1:10" ht="14.4" thickBot="1" x14ac:dyDescent="0.35">
      <c r="A99" s="329"/>
      <c r="B99" s="329"/>
      <c r="C99" s="273" t="str">
        <f>IF($A94="","","Dur_Pos")</f>
        <v/>
      </c>
      <c r="D99" s="283" t="str">
        <f ca="1">IF($C99="","",_xlfn.IFNA(INDEX(INDIRECT("MCDAScores_NCA_"&amp;$C99),MATCH('NCA Input'!D103,INDIRECT("NCAScore_"&amp;$C99),0),MATCH(D$3,NCACats,0)),0))</f>
        <v/>
      </c>
      <c r="E99" s="284" t="str">
        <f ca="1">IF($C99="","",_xlfn.IFNA(INDEX(INDIRECT("MCDAScores_NCA_"&amp;$C99),MATCH('NCA Input'!E103,INDIRECT("NCAScore_"&amp;$C99),0),MATCH(E$3,NCACats,0)),0))</f>
        <v/>
      </c>
      <c r="F99" s="284" t="str">
        <f ca="1">IF($C99="","",_xlfn.IFNA(INDEX(INDIRECT("MCDAScores_NCA_"&amp;$C99),MATCH('NCA Input'!F103,INDIRECT("NCAScore_"&amp;$C99),0),MATCH(F$3,NCACats,0)),0))</f>
        <v/>
      </c>
      <c r="G99" s="284" t="str">
        <f ca="1">IF($C99="","",_xlfn.IFNA(INDEX(INDIRECT("MCDAScores_NCA_"&amp;$C99),MATCH('NCA Input'!G103,INDIRECT("NCAScore_"&amp;$C99),0),MATCH(G$3,NCACats,0)),0))</f>
        <v/>
      </c>
      <c r="H99" s="284" t="str">
        <f ca="1">IF($C99="","",_xlfn.IFNA(INDEX(INDIRECT("MCDAScores_NCA_"&amp;$C99),MATCH('NCA Input'!H103,INDIRECT("NCAScore_"&amp;$C99),0),MATCH(H$3,NCACats,0)),0))</f>
        <v/>
      </c>
      <c r="I99" s="284" t="str">
        <f ca="1">IF($C99="","",_xlfn.IFNA(INDEX(INDIRECT("MCDAScores_NCA_"&amp;$C99),MATCH('NCA Input'!I103,INDIRECT("NCAScore_"&amp;$C99),0),MATCH(I$3,NCACats,0)),0))</f>
        <v/>
      </c>
      <c r="J99" s="285" t="str">
        <f ca="1">IF($C99="","",_xlfn.IFNA(INDEX(INDIRECT("MCDAScores_NCA_"&amp;$C99),MATCH('NCA Input'!J103,INDIRECT("NCAScore_"&amp;$C99),0),MATCH(J$3,NCACats,0)),0))</f>
        <v/>
      </c>
    </row>
    <row r="100" spans="1:10" x14ac:dyDescent="0.3">
      <c r="A100" s="327" t="str">
        <f>IF('NCA Input'!C104="","",'NCA Input'!A104)</f>
        <v/>
      </c>
      <c r="B100" s="327" t="str">
        <f>IF('NCA Input'!C104="","",'NCA Input'!C104)</f>
        <v/>
      </c>
      <c r="C100" s="255" t="str">
        <f>IF($A100="","","Mag_Neg")</f>
        <v/>
      </c>
      <c r="D100" s="278" t="str">
        <f ca="1">IF($C100="","",_xlfn.IFNA(INDEX(INDIRECT("MCDAScores_NCA_"&amp;$C100),MATCH('NCA Input'!D104,INDIRECT("NCAScore_"&amp;$C100),0),MATCH(D$3,NCACats,0)),0))</f>
        <v/>
      </c>
      <c r="E100" s="279" t="str">
        <f ca="1">IF($C100="","",_xlfn.IFNA(INDEX(INDIRECT("MCDAScores_NCA_"&amp;$C100),MATCH('NCA Input'!E104,INDIRECT("NCAScore_"&amp;$C100),0),MATCH(E$3,NCACats,0)),0))</f>
        <v/>
      </c>
      <c r="F100" s="279" t="str">
        <f ca="1">IF($C100="","",_xlfn.IFNA(INDEX(INDIRECT("MCDAScores_NCA_"&amp;$C100),MATCH('NCA Input'!F104,INDIRECT("NCAScore_"&amp;$C100),0),MATCH(F$3,NCACats,0)),0))</f>
        <v/>
      </c>
      <c r="G100" s="279" t="str">
        <f ca="1">IF($C100="","",_xlfn.IFNA(INDEX(INDIRECT("MCDAScores_NCA_"&amp;$C100),MATCH('NCA Input'!G104,INDIRECT("NCAScore_"&amp;$C100),0),MATCH(G$3,NCACats,0)),0))</f>
        <v/>
      </c>
      <c r="H100" s="279" t="str">
        <f ca="1">IF($C100="","",_xlfn.IFNA(INDEX(INDIRECT("MCDAScores_NCA_"&amp;$C100),MATCH('NCA Input'!H104,INDIRECT("NCAScore_"&amp;$C100),0),MATCH(H$3,NCACats,0)),0))</f>
        <v/>
      </c>
      <c r="I100" s="279" t="str">
        <f ca="1">IF($C100="","",_xlfn.IFNA(INDEX(INDIRECT("MCDAScores_NCA_"&amp;$C100),MATCH('NCA Input'!I104,INDIRECT("NCAScore_"&amp;$C100),0),MATCH(I$3,NCACats,0)),0))</f>
        <v/>
      </c>
      <c r="J100" s="280" t="str">
        <f ca="1">IF($C100="","",_xlfn.IFNA(INDEX(INDIRECT("MCDAScores_NCA_"&amp;$C100),MATCH('NCA Input'!J104,INDIRECT("NCAScore_"&amp;$C100),0),MATCH(J$3,NCACats,0)),0))</f>
        <v/>
      </c>
    </row>
    <row r="101" spans="1:10" x14ac:dyDescent="0.3">
      <c r="A101" s="328"/>
      <c r="B101" s="328"/>
      <c r="C101" s="272" t="str">
        <f>IF($A100="","","Scale_Neg")</f>
        <v/>
      </c>
      <c r="D101" s="281" t="str">
        <f ca="1">IF($C101="","",_xlfn.IFNA(INDEX(INDIRECT("MCDAScores_NCA_"&amp;$C101),MATCH('NCA Input'!D105,INDIRECT("NCAScore_"&amp;$C101),0),MATCH(D$3,NCACats,0)),0))</f>
        <v/>
      </c>
      <c r="E101" s="254" t="str">
        <f ca="1">IF($C101="","",_xlfn.IFNA(INDEX(INDIRECT("MCDAScores_NCA_"&amp;$C101),MATCH('NCA Input'!E105,INDIRECT("NCAScore_"&amp;$C101),0),MATCH(E$3,NCACats,0)),0))</f>
        <v/>
      </c>
      <c r="F101" s="254" t="str">
        <f ca="1">IF($C101="","",_xlfn.IFNA(INDEX(INDIRECT("MCDAScores_NCA_"&amp;$C101),MATCH('NCA Input'!F105,INDIRECT("NCAScore_"&amp;$C101),0),MATCH(F$3,NCACats,0)),0))</f>
        <v/>
      </c>
      <c r="G101" s="254" t="str">
        <f ca="1">IF($C101="","",_xlfn.IFNA(INDEX(INDIRECT("MCDAScores_NCA_"&amp;$C101),MATCH('NCA Input'!G105,INDIRECT("NCAScore_"&amp;$C101),0),MATCH(G$3,NCACats,0)),0))</f>
        <v/>
      </c>
      <c r="H101" s="254" t="str">
        <f ca="1">IF($C101="","",_xlfn.IFNA(INDEX(INDIRECT("MCDAScores_NCA_"&amp;$C101),MATCH('NCA Input'!H105,INDIRECT("NCAScore_"&amp;$C101),0),MATCH(H$3,NCACats,0)),0))</f>
        <v/>
      </c>
      <c r="I101" s="254" t="str">
        <f ca="1">IF($C101="","",_xlfn.IFNA(INDEX(INDIRECT("MCDAScores_NCA_"&amp;$C101),MATCH('NCA Input'!I105,INDIRECT("NCAScore_"&amp;$C101),0),MATCH(I$3,NCACats,0)),0))</f>
        <v/>
      </c>
      <c r="J101" s="282" t="str">
        <f ca="1">IF($C101="","",_xlfn.IFNA(INDEX(INDIRECT("MCDAScores_NCA_"&amp;$C101),MATCH('NCA Input'!J105,INDIRECT("NCAScore_"&amp;$C101),0),MATCH(J$3,NCACats,0)),0))</f>
        <v/>
      </c>
    </row>
    <row r="102" spans="1:10" x14ac:dyDescent="0.3">
      <c r="A102" s="328"/>
      <c r="B102" s="328"/>
      <c r="C102" s="272" t="str">
        <f>IF($A100="","","Dur_Neg")</f>
        <v/>
      </c>
      <c r="D102" s="281" t="str">
        <f ca="1">IF($C102="","",_xlfn.IFNA(INDEX(INDIRECT("MCDAScores_NCA_"&amp;$C102),MATCH('NCA Input'!D106,INDIRECT("NCAScore_"&amp;$C102),0),MATCH(D$3,NCACats,0)),0))</f>
        <v/>
      </c>
      <c r="E102" s="254" t="str">
        <f ca="1">IF($C102="","",_xlfn.IFNA(INDEX(INDIRECT("MCDAScores_NCA_"&amp;$C102),MATCH('NCA Input'!E106,INDIRECT("NCAScore_"&amp;$C102),0),MATCH(E$3,NCACats,0)),0))</f>
        <v/>
      </c>
      <c r="F102" s="254" t="str">
        <f ca="1">IF($C102="","",_xlfn.IFNA(INDEX(INDIRECT("MCDAScores_NCA_"&amp;$C102),MATCH('NCA Input'!F106,INDIRECT("NCAScore_"&amp;$C102),0),MATCH(F$3,NCACats,0)),0))</f>
        <v/>
      </c>
      <c r="G102" s="254" t="str">
        <f ca="1">IF($C102="","",_xlfn.IFNA(INDEX(INDIRECT("MCDAScores_NCA_"&amp;$C102),MATCH('NCA Input'!G106,INDIRECT("NCAScore_"&amp;$C102),0),MATCH(G$3,NCACats,0)),0))</f>
        <v/>
      </c>
      <c r="H102" s="254" t="str">
        <f ca="1">IF($C102="","",_xlfn.IFNA(INDEX(INDIRECT("MCDAScores_NCA_"&amp;$C102),MATCH('NCA Input'!H106,INDIRECT("NCAScore_"&amp;$C102),0),MATCH(H$3,NCACats,0)),0))</f>
        <v/>
      </c>
      <c r="I102" s="254" t="str">
        <f ca="1">IF($C102="","",_xlfn.IFNA(INDEX(INDIRECT("MCDAScores_NCA_"&amp;$C102),MATCH('NCA Input'!I106,INDIRECT("NCAScore_"&amp;$C102),0),MATCH(I$3,NCACats,0)),0))</f>
        <v/>
      </c>
      <c r="J102" s="282" t="str">
        <f ca="1">IF($C102="","",_xlfn.IFNA(INDEX(INDIRECT("MCDAScores_NCA_"&amp;$C102),MATCH('NCA Input'!J106,INDIRECT("NCAScore_"&amp;$C102),0),MATCH(J$3,NCACats,0)),0))</f>
        <v/>
      </c>
    </row>
    <row r="103" spans="1:10" x14ac:dyDescent="0.3">
      <c r="A103" s="328"/>
      <c r="B103" s="328"/>
      <c r="C103" s="272" t="str">
        <f>IF($A100="","","Mag_Pos")</f>
        <v/>
      </c>
      <c r="D103" s="281" t="str">
        <f ca="1">IF($C103="","",_xlfn.IFNA(INDEX(INDIRECT("MCDAScores_NCA_"&amp;$C103),MATCH('NCA Input'!D107,INDIRECT("NCAScore_"&amp;$C103),0),MATCH(D$3,NCACats,0)),0))</f>
        <v/>
      </c>
      <c r="E103" s="254" t="str">
        <f ca="1">IF($C103="","",_xlfn.IFNA(INDEX(INDIRECT("MCDAScores_NCA_"&amp;$C103),MATCH('NCA Input'!E107,INDIRECT("NCAScore_"&amp;$C103),0),MATCH(E$3,NCACats,0)),0))</f>
        <v/>
      </c>
      <c r="F103" s="254" t="str">
        <f ca="1">IF($C103="","",_xlfn.IFNA(INDEX(INDIRECT("MCDAScores_NCA_"&amp;$C103),MATCH('NCA Input'!F107,INDIRECT("NCAScore_"&amp;$C103),0),MATCH(F$3,NCACats,0)),0))</f>
        <v/>
      </c>
      <c r="G103" s="254" t="str">
        <f ca="1">IF($C103="","",_xlfn.IFNA(INDEX(INDIRECT("MCDAScores_NCA_"&amp;$C103),MATCH('NCA Input'!G107,INDIRECT("NCAScore_"&amp;$C103),0),MATCH(G$3,NCACats,0)),0))</f>
        <v/>
      </c>
      <c r="H103" s="254" t="str">
        <f ca="1">IF($C103="","",_xlfn.IFNA(INDEX(INDIRECT("MCDAScores_NCA_"&amp;$C103),MATCH('NCA Input'!H107,INDIRECT("NCAScore_"&amp;$C103),0),MATCH(H$3,NCACats,0)),0))</f>
        <v/>
      </c>
      <c r="I103" s="254" t="str">
        <f ca="1">IF($C103="","",_xlfn.IFNA(INDEX(INDIRECT("MCDAScores_NCA_"&amp;$C103),MATCH('NCA Input'!I107,INDIRECT("NCAScore_"&amp;$C103),0),MATCH(I$3,NCACats,0)),0))</f>
        <v/>
      </c>
      <c r="J103" s="282" t="str">
        <f ca="1">IF($C103="","",_xlfn.IFNA(INDEX(INDIRECT("MCDAScores_NCA_"&amp;$C103),MATCH('NCA Input'!J107,INDIRECT("NCAScore_"&amp;$C103),0),MATCH(J$3,NCACats,0)),0))</f>
        <v/>
      </c>
    </row>
    <row r="104" spans="1:10" x14ac:dyDescent="0.3">
      <c r="A104" s="328"/>
      <c r="B104" s="328"/>
      <c r="C104" s="272" t="str">
        <f>IF($A100="","","Scale_Pos")</f>
        <v/>
      </c>
      <c r="D104" s="281" t="str">
        <f ca="1">IF($C104="","",_xlfn.IFNA(INDEX(INDIRECT("MCDAScores_NCA_"&amp;$C104),MATCH('NCA Input'!D108,INDIRECT("NCAScore_"&amp;$C104),0),MATCH(D$3,NCACats,0)),0))</f>
        <v/>
      </c>
      <c r="E104" s="254" t="str">
        <f ca="1">IF($C104="","",_xlfn.IFNA(INDEX(INDIRECT("MCDAScores_NCA_"&amp;$C104),MATCH('NCA Input'!E108,INDIRECT("NCAScore_"&amp;$C104),0),MATCH(E$3,NCACats,0)),0))</f>
        <v/>
      </c>
      <c r="F104" s="254" t="str">
        <f ca="1">IF($C104="","",_xlfn.IFNA(INDEX(INDIRECT("MCDAScores_NCA_"&amp;$C104),MATCH('NCA Input'!F108,INDIRECT("NCAScore_"&amp;$C104),0),MATCH(F$3,NCACats,0)),0))</f>
        <v/>
      </c>
      <c r="G104" s="254" t="str">
        <f ca="1">IF($C104="","",_xlfn.IFNA(INDEX(INDIRECT("MCDAScores_NCA_"&amp;$C104),MATCH('NCA Input'!G108,INDIRECT("NCAScore_"&amp;$C104),0),MATCH(G$3,NCACats,0)),0))</f>
        <v/>
      </c>
      <c r="H104" s="254" t="str">
        <f ca="1">IF($C104="","",_xlfn.IFNA(INDEX(INDIRECT("MCDAScores_NCA_"&amp;$C104),MATCH('NCA Input'!H108,INDIRECT("NCAScore_"&amp;$C104),0),MATCH(H$3,NCACats,0)),0))</f>
        <v/>
      </c>
      <c r="I104" s="254" t="str">
        <f ca="1">IF($C104="","",_xlfn.IFNA(INDEX(INDIRECT("MCDAScores_NCA_"&amp;$C104),MATCH('NCA Input'!I108,INDIRECT("NCAScore_"&amp;$C104),0),MATCH(I$3,NCACats,0)),0))</f>
        <v/>
      </c>
      <c r="J104" s="282" t="str">
        <f ca="1">IF($C104="","",_xlfn.IFNA(INDEX(INDIRECT("MCDAScores_NCA_"&amp;$C104),MATCH('NCA Input'!J108,INDIRECT("NCAScore_"&amp;$C104),0),MATCH(J$3,NCACats,0)),0))</f>
        <v/>
      </c>
    </row>
    <row r="105" spans="1:10" ht="14.4" thickBot="1" x14ac:dyDescent="0.35">
      <c r="A105" s="329"/>
      <c r="B105" s="329"/>
      <c r="C105" s="273" t="str">
        <f>IF($A100="","","Dur_Pos")</f>
        <v/>
      </c>
      <c r="D105" s="283" t="str">
        <f ca="1">IF($C105="","",_xlfn.IFNA(INDEX(INDIRECT("MCDAScores_NCA_"&amp;$C105),MATCH('NCA Input'!D109,INDIRECT("NCAScore_"&amp;$C105),0),MATCH(D$3,NCACats,0)),0))</f>
        <v/>
      </c>
      <c r="E105" s="284" t="str">
        <f ca="1">IF($C105="","",_xlfn.IFNA(INDEX(INDIRECT("MCDAScores_NCA_"&amp;$C105),MATCH('NCA Input'!E109,INDIRECT("NCAScore_"&amp;$C105),0),MATCH(E$3,NCACats,0)),0))</f>
        <v/>
      </c>
      <c r="F105" s="284" t="str">
        <f ca="1">IF($C105="","",_xlfn.IFNA(INDEX(INDIRECT("MCDAScores_NCA_"&amp;$C105),MATCH('NCA Input'!F109,INDIRECT("NCAScore_"&amp;$C105),0),MATCH(F$3,NCACats,0)),0))</f>
        <v/>
      </c>
      <c r="G105" s="284" t="str">
        <f ca="1">IF($C105="","",_xlfn.IFNA(INDEX(INDIRECT("MCDAScores_NCA_"&amp;$C105),MATCH('NCA Input'!G109,INDIRECT("NCAScore_"&amp;$C105),0),MATCH(G$3,NCACats,0)),0))</f>
        <v/>
      </c>
      <c r="H105" s="284" t="str">
        <f ca="1">IF($C105="","",_xlfn.IFNA(INDEX(INDIRECT("MCDAScores_NCA_"&amp;$C105),MATCH('NCA Input'!H109,INDIRECT("NCAScore_"&amp;$C105),0),MATCH(H$3,NCACats,0)),0))</f>
        <v/>
      </c>
      <c r="I105" s="284" t="str">
        <f ca="1">IF($C105="","",_xlfn.IFNA(INDEX(INDIRECT("MCDAScores_NCA_"&amp;$C105),MATCH('NCA Input'!I109,INDIRECT("NCAScore_"&amp;$C105),0),MATCH(I$3,NCACats,0)),0))</f>
        <v/>
      </c>
      <c r="J105" s="285" t="str">
        <f ca="1">IF($C105="","",_xlfn.IFNA(INDEX(INDIRECT("MCDAScores_NCA_"&amp;$C105),MATCH('NCA Input'!J109,INDIRECT("NCAScore_"&amp;$C105),0),MATCH(J$3,NCACats,0)),0))</f>
        <v/>
      </c>
    </row>
    <row r="106" spans="1:10" x14ac:dyDescent="0.3">
      <c r="A106" s="327" t="str">
        <f>IF('NCA Input'!C110="","",'NCA Input'!A110)</f>
        <v/>
      </c>
      <c r="B106" s="327" t="str">
        <f>IF('NCA Input'!C110="","",'NCA Input'!C110)</f>
        <v/>
      </c>
      <c r="C106" s="255" t="str">
        <f>IF($A106="","","Mag_Neg")</f>
        <v/>
      </c>
      <c r="D106" s="278" t="str">
        <f ca="1">IF($C106="","",_xlfn.IFNA(INDEX(INDIRECT("MCDAScores_NCA_"&amp;$C106),MATCH('NCA Input'!D110,INDIRECT("NCAScore_"&amp;$C106),0),MATCH(D$3,NCACats,0)),0))</f>
        <v/>
      </c>
      <c r="E106" s="279" t="str">
        <f ca="1">IF($C106="","",_xlfn.IFNA(INDEX(INDIRECT("MCDAScores_NCA_"&amp;$C106),MATCH('NCA Input'!E110,INDIRECT("NCAScore_"&amp;$C106),0),MATCH(E$3,NCACats,0)),0))</f>
        <v/>
      </c>
      <c r="F106" s="279" t="str">
        <f ca="1">IF($C106="","",_xlfn.IFNA(INDEX(INDIRECT("MCDAScores_NCA_"&amp;$C106),MATCH('NCA Input'!F110,INDIRECT("NCAScore_"&amp;$C106),0),MATCH(F$3,NCACats,0)),0))</f>
        <v/>
      </c>
      <c r="G106" s="279" t="str">
        <f ca="1">IF($C106="","",_xlfn.IFNA(INDEX(INDIRECT("MCDAScores_NCA_"&amp;$C106),MATCH('NCA Input'!G110,INDIRECT("NCAScore_"&amp;$C106),0),MATCH(G$3,NCACats,0)),0))</f>
        <v/>
      </c>
      <c r="H106" s="279" t="str">
        <f ca="1">IF($C106="","",_xlfn.IFNA(INDEX(INDIRECT("MCDAScores_NCA_"&amp;$C106),MATCH('NCA Input'!H110,INDIRECT("NCAScore_"&amp;$C106),0),MATCH(H$3,NCACats,0)),0))</f>
        <v/>
      </c>
      <c r="I106" s="279" t="str">
        <f ca="1">IF($C106="","",_xlfn.IFNA(INDEX(INDIRECT("MCDAScores_NCA_"&amp;$C106),MATCH('NCA Input'!I110,INDIRECT("NCAScore_"&amp;$C106),0),MATCH(I$3,NCACats,0)),0))</f>
        <v/>
      </c>
      <c r="J106" s="280" t="str">
        <f ca="1">IF($C106="","",_xlfn.IFNA(INDEX(INDIRECT("MCDAScores_NCA_"&amp;$C106),MATCH('NCA Input'!J110,INDIRECT("NCAScore_"&amp;$C106),0),MATCH(J$3,NCACats,0)),0))</f>
        <v/>
      </c>
    </row>
    <row r="107" spans="1:10" x14ac:dyDescent="0.3">
      <c r="A107" s="328"/>
      <c r="B107" s="328"/>
      <c r="C107" s="272" t="str">
        <f>IF($A106="","","Scale_Neg")</f>
        <v/>
      </c>
      <c r="D107" s="281" t="str">
        <f ca="1">IF($C107="","",_xlfn.IFNA(INDEX(INDIRECT("MCDAScores_NCA_"&amp;$C107),MATCH('NCA Input'!D111,INDIRECT("NCAScore_"&amp;$C107),0),MATCH(D$3,NCACats,0)),0))</f>
        <v/>
      </c>
      <c r="E107" s="254" t="str">
        <f ca="1">IF($C107="","",_xlfn.IFNA(INDEX(INDIRECT("MCDAScores_NCA_"&amp;$C107),MATCH('NCA Input'!E111,INDIRECT("NCAScore_"&amp;$C107),0),MATCH(E$3,NCACats,0)),0))</f>
        <v/>
      </c>
      <c r="F107" s="254" t="str">
        <f ca="1">IF($C107="","",_xlfn.IFNA(INDEX(INDIRECT("MCDAScores_NCA_"&amp;$C107),MATCH('NCA Input'!F111,INDIRECT("NCAScore_"&amp;$C107),0),MATCH(F$3,NCACats,0)),0))</f>
        <v/>
      </c>
      <c r="G107" s="254" t="str">
        <f ca="1">IF($C107="","",_xlfn.IFNA(INDEX(INDIRECT("MCDAScores_NCA_"&amp;$C107),MATCH('NCA Input'!G111,INDIRECT("NCAScore_"&amp;$C107),0),MATCH(G$3,NCACats,0)),0))</f>
        <v/>
      </c>
      <c r="H107" s="254" t="str">
        <f ca="1">IF($C107="","",_xlfn.IFNA(INDEX(INDIRECT("MCDAScores_NCA_"&amp;$C107),MATCH('NCA Input'!H111,INDIRECT("NCAScore_"&amp;$C107),0),MATCH(H$3,NCACats,0)),0))</f>
        <v/>
      </c>
      <c r="I107" s="254" t="str">
        <f ca="1">IF($C107="","",_xlfn.IFNA(INDEX(INDIRECT("MCDAScores_NCA_"&amp;$C107),MATCH('NCA Input'!I111,INDIRECT("NCAScore_"&amp;$C107),0),MATCH(I$3,NCACats,0)),0))</f>
        <v/>
      </c>
      <c r="J107" s="282" t="str">
        <f ca="1">IF($C107="","",_xlfn.IFNA(INDEX(INDIRECT("MCDAScores_NCA_"&amp;$C107),MATCH('NCA Input'!J111,INDIRECT("NCAScore_"&amp;$C107),0),MATCH(J$3,NCACats,0)),0))</f>
        <v/>
      </c>
    </row>
    <row r="108" spans="1:10" x14ac:dyDescent="0.3">
      <c r="A108" s="328"/>
      <c r="B108" s="328"/>
      <c r="C108" s="272" t="str">
        <f>IF($A106="","","Dur_Neg")</f>
        <v/>
      </c>
      <c r="D108" s="281" t="str">
        <f ca="1">IF($C108="","",_xlfn.IFNA(INDEX(INDIRECT("MCDAScores_NCA_"&amp;$C108),MATCH('NCA Input'!D112,INDIRECT("NCAScore_"&amp;$C108),0),MATCH(D$3,NCACats,0)),0))</f>
        <v/>
      </c>
      <c r="E108" s="254" t="str">
        <f ca="1">IF($C108="","",_xlfn.IFNA(INDEX(INDIRECT("MCDAScores_NCA_"&amp;$C108),MATCH('NCA Input'!E112,INDIRECT("NCAScore_"&amp;$C108),0),MATCH(E$3,NCACats,0)),0))</f>
        <v/>
      </c>
      <c r="F108" s="254" t="str">
        <f ca="1">IF($C108="","",_xlfn.IFNA(INDEX(INDIRECT("MCDAScores_NCA_"&amp;$C108),MATCH('NCA Input'!F112,INDIRECT("NCAScore_"&amp;$C108),0),MATCH(F$3,NCACats,0)),0))</f>
        <v/>
      </c>
      <c r="G108" s="254" t="str">
        <f ca="1">IF($C108="","",_xlfn.IFNA(INDEX(INDIRECT("MCDAScores_NCA_"&amp;$C108),MATCH('NCA Input'!G112,INDIRECT("NCAScore_"&amp;$C108),0),MATCH(G$3,NCACats,0)),0))</f>
        <v/>
      </c>
      <c r="H108" s="254" t="str">
        <f ca="1">IF($C108="","",_xlfn.IFNA(INDEX(INDIRECT("MCDAScores_NCA_"&amp;$C108),MATCH('NCA Input'!H112,INDIRECT("NCAScore_"&amp;$C108),0),MATCH(H$3,NCACats,0)),0))</f>
        <v/>
      </c>
      <c r="I108" s="254" t="str">
        <f ca="1">IF($C108="","",_xlfn.IFNA(INDEX(INDIRECT("MCDAScores_NCA_"&amp;$C108),MATCH('NCA Input'!I112,INDIRECT("NCAScore_"&amp;$C108),0),MATCH(I$3,NCACats,0)),0))</f>
        <v/>
      </c>
      <c r="J108" s="282" t="str">
        <f ca="1">IF($C108="","",_xlfn.IFNA(INDEX(INDIRECT("MCDAScores_NCA_"&amp;$C108),MATCH('NCA Input'!J112,INDIRECT("NCAScore_"&amp;$C108),0),MATCH(J$3,NCACats,0)),0))</f>
        <v/>
      </c>
    </row>
    <row r="109" spans="1:10" x14ac:dyDescent="0.3">
      <c r="A109" s="328"/>
      <c r="B109" s="328"/>
      <c r="C109" s="272" t="str">
        <f>IF($A106="","","Mag_Pos")</f>
        <v/>
      </c>
      <c r="D109" s="281" t="str">
        <f ca="1">IF($C109="","",_xlfn.IFNA(INDEX(INDIRECT("MCDAScores_NCA_"&amp;$C109),MATCH('NCA Input'!D113,INDIRECT("NCAScore_"&amp;$C109),0),MATCH(D$3,NCACats,0)),0))</f>
        <v/>
      </c>
      <c r="E109" s="254" t="str">
        <f ca="1">IF($C109="","",_xlfn.IFNA(INDEX(INDIRECT("MCDAScores_NCA_"&amp;$C109),MATCH('NCA Input'!E113,INDIRECT("NCAScore_"&amp;$C109),0),MATCH(E$3,NCACats,0)),0))</f>
        <v/>
      </c>
      <c r="F109" s="254" t="str">
        <f ca="1">IF($C109="","",_xlfn.IFNA(INDEX(INDIRECT("MCDAScores_NCA_"&amp;$C109),MATCH('NCA Input'!F113,INDIRECT("NCAScore_"&amp;$C109),0),MATCH(F$3,NCACats,0)),0))</f>
        <v/>
      </c>
      <c r="G109" s="254" t="str">
        <f ca="1">IF($C109="","",_xlfn.IFNA(INDEX(INDIRECT("MCDAScores_NCA_"&amp;$C109),MATCH('NCA Input'!G113,INDIRECT("NCAScore_"&amp;$C109),0),MATCH(G$3,NCACats,0)),0))</f>
        <v/>
      </c>
      <c r="H109" s="254" t="str">
        <f ca="1">IF($C109="","",_xlfn.IFNA(INDEX(INDIRECT("MCDAScores_NCA_"&amp;$C109),MATCH('NCA Input'!H113,INDIRECT("NCAScore_"&amp;$C109),0),MATCH(H$3,NCACats,0)),0))</f>
        <v/>
      </c>
      <c r="I109" s="254" t="str">
        <f ca="1">IF($C109="","",_xlfn.IFNA(INDEX(INDIRECT("MCDAScores_NCA_"&amp;$C109),MATCH('NCA Input'!I113,INDIRECT("NCAScore_"&amp;$C109),0),MATCH(I$3,NCACats,0)),0))</f>
        <v/>
      </c>
      <c r="J109" s="282" t="str">
        <f ca="1">IF($C109="","",_xlfn.IFNA(INDEX(INDIRECT("MCDAScores_NCA_"&amp;$C109),MATCH('NCA Input'!J113,INDIRECT("NCAScore_"&amp;$C109),0),MATCH(J$3,NCACats,0)),0))</f>
        <v/>
      </c>
    </row>
    <row r="110" spans="1:10" x14ac:dyDescent="0.3">
      <c r="A110" s="328"/>
      <c r="B110" s="328"/>
      <c r="C110" s="272" t="str">
        <f>IF($A106="","","Scale_Pos")</f>
        <v/>
      </c>
      <c r="D110" s="281" t="str">
        <f ca="1">IF($C110="","",_xlfn.IFNA(INDEX(INDIRECT("MCDAScores_NCA_"&amp;$C110),MATCH('NCA Input'!D114,INDIRECT("NCAScore_"&amp;$C110),0),MATCH(D$3,NCACats,0)),0))</f>
        <v/>
      </c>
      <c r="E110" s="254" t="str">
        <f ca="1">IF($C110="","",_xlfn.IFNA(INDEX(INDIRECT("MCDAScores_NCA_"&amp;$C110),MATCH('NCA Input'!E114,INDIRECT("NCAScore_"&amp;$C110),0),MATCH(E$3,NCACats,0)),0))</f>
        <v/>
      </c>
      <c r="F110" s="254" t="str">
        <f ca="1">IF($C110="","",_xlfn.IFNA(INDEX(INDIRECT("MCDAScores_NCA_"&amp;$C110),MATCH('NCA Input'!F114,INDIRECT("NCAScore_"&amp;$C110),0),MATCH(F$3,NCACats,0)),0))</f>
        <v/>
      </c>
      <c r="G110" s="254" t="str">
        <f ca="1">IF($C110="","",_xlfn.IFNA(INDEX(INDIRECT("MCDAScores_NCA_"&amp;$C110),MATCH('NCA Input'!G114,INDIRECT("NCAScore_"&amp;$C110),0),MATCH(G$3,NCACats,0)),0))</f>
        <v/>
      </c>
      <c r="H110" s="254" t="str">
        <f ca="1">IF($C110="","",_xlfn.IFNA(INDEX(INDIRECT("MCDAScores_NCA_"&amp;$C110),MATCH('NCA Input'!H114,INDIRECT("NCAScore_"&amp;$C110),0),MATCH(H$3,NCACats,0)),0))</f>
        <v/>
      </c>
      <c r="I110" s="254" t="str">
        <f ca="1">IF($C110="","",_xlfn.IFNA(INDEX(INDIRECT("MCDAScores_NCA_"&amp;$C110),MATCH('NCA Input'!I114,INDIRECT("NCAScore_"&amp;$C110),0),MATCH(I$3,NCACats,0)),0))</f>
        <v/>
      </c>
      <c r="J110" s="282" t="str">
        <f ca="1">IF($C110="","",_xlfn.IFNA(INDEX(INDIRECT("MCDAScores_NCA_"&amp;$C110),MATCH('NCA Input'!J114,INDIRECT("NCAScore_"&amp;$C110),0),MATCH(J$3,NCACats,0)),0))</f>
        <v/>
      </c>
    </row>
    <row r="111" spans="1:10" ht="14.4" thickBot="1" x14ac:dyDescent="0.35">
      <c r="A111" s="329"/>
      <c r="B111" s="329"/>
      <c r="C111" s="273" t="str">
        <f>IF($A106="","","Dur_Pos")</f>
        <v/>
      </c>
      <c r="D111" s="283" t="str">
        <f ca="1">IF($C111="","",_xlfn.IFNA(INDEX(INDIRECT("MCDAScores_NCA_"&amp;$C111),MATCH('NCA Input'!D115,INDIRECT("NCAScore_"&amp;$C111),0),MATCH(D$3,NCACats,0)),0))</f>
        <v/>
      </c>
      <c r="E111" s="284" t="str">
        <f ca="1">IF($C111="","",_xlfn.IFNA(INDEX(INDIRECT("MCDAScores_NCA_"&amp;$C111),MATCH('NCA Input'!E115,INDIRECT("NCAScore_"&amp;$C111),0),MATCH(E$3,NCACats,0)),0))</f>
        <v/>
      </c>
      <c r="F111" s="284" t="str">
        <f ca="1">IF($C111="","",_xlfn.IFNA(INDEX(INDIRECT("MCDAScores_NCA_"&amp;$C111),MATCH('NCA Input'!F115,INDIRECT("NCAScore_"&amp;$C111),0),MATCH(F$3,NCACats,0)),0))</f>
        <v/>
      </c>
      <c r="G111" s="284" t="str">
        <f ca="1">IF($C111="","",_xlfn.IFNA(INDEX(INDIRECT("MCDAScores_NCA_"&amp;$C111),MATCH('NCA Input'!G115,INDIRECT("NCAScore_"&amp;$C111),0),MATCH(G$3,NCACats,0)),0))</f>
        <v/>
      </c>
      <c r="H111" s="284" t="str">
        <f ca="1">IF($C111="","",_xlfn.IFNA(INDEX(INDIRECT("MCDAScores_NCA_"&amp;$C111),MATCH('NCA Input'!H115,INDIRECT("NCAScore_"&amp;$C111),0),MATCH(H$3,NCACats,0)),0))</f>
        <v/>
      </c>
      <c r="I111" s="284" t="str">
        <f ca="1">IF($C111="","",_xlfn.IFNA(INDEX(INDIRECT("MCDAScores_NCA_"&amp;$C111),MATCH('NCA Input'!I115,INDIRECT("NCAScore_"&amp;$C111),0),MATCH(I$3,NCACats,0)),0))</f>
        <v/>
      </c>
      <c r="J111" s="285" t="str">
        <f ca="1">IF($C111="","",_xlfn.IFNA(INDEX(INDIRECT("MCDAScores_NCA_"&amp;$C111),MATCH('NCA Input'!J115,INDIRECT("NCAScore_"&amp;$C111),0),MATCH(J$3,NCACats,0)),0))</f>
        <v/>
      </c>
    </row>
    <row r="112" spans="1:10" x14ac:dyDescent="0.3">
      <c r="A112" s="327" t="str">
        <f>IF('NCA Input'!C116="","",'NCA Input'!A116)</f>
        <v/>
      </c>
      <c r="B112" s="327" t="str">
        <f>IF('NCA Input'!C116="","",'NCA Input'!C116)</f>
        <v/>
      </c>
      <c r="C112" s="255" t="str">
        <f>IF($A112="","","Mag_Neg")</f>
        <v/>
      </c>
      <c r="D112" s="278" t="str">
        <f ca="1">IF($C112="","",_xlfn.IFNA(INDEX(INDIRECT("MCDAScores_NCA_"&amp;$C112),MATCH('NCA Input'!D116,INDIRECT("NCAScore_"&amp;$C112),0),MATCH(D$3,NCACats,0)),0))</f>
        <v/>
      </c>
      <c r="E112" s="279" t="str">
        <f ca="1">IF($C112="","",_xlfn.IFNA(INDEX(INDIRECT("MCDAScores_NCA_"&amp;$C112),MATCH('NCA Input'!E116,INDIRECT("NCAScore_"&amp;$C112),0),MATCH(E$3,NCACats,0)),0))</f>
        <v/>
      </c>
      <c r="F112" s="279" t="str">
        <f ca="1">IF($C112="","",_xlfn.IFNA(INDEX(INDIRECT("MCDAScores_NCA_"&amp;$C112),MATCH('NCA Input'!F116,INDIRECT("NCAScore_"&amp;$C112),0),MATCH(F$3,NCACats,0)),0))</f>
        <v/>
      </c>
      <c r="G112" s="279" t="str">
        <f ca="1">IF($C112="","",_xlfn.IFNA(INDEX(INDIRECT("MCDAScores_NCA_"&amp;$C112),MATCH('NCA Input'!G116,INDIRECT("NCAScore_"&amp;$C112),0),MATCH(G$3,NCACats,0)),0))</f>
        <v/>
      </c>
      <c r="H112" s="279" t="str">
        <f ca="1">IF($C112="","",_xlfn.IFNA(INDEX(INDIRECT("MCDAScores_NCA_"&amp;$C112),MATCH('NCA Input'!H116,INDIRECT("NCAScore_"&amp;$C112),0),MATCH(H$3,NCACats,0)),0))</f>
        <v/>
      </c>
      <c r="I112" s="279" t="str">
        <f ca="1">IF($C112="","",_xlfn.IFNA(INDEX(INDIRECT("MCDAScores_NCA_"&amp;$C112),MATCH('NCA Input'!I116,INDIRECT("NCAScore_"&amp;$C112),0),MATCH(I$3,NCACats,0)),0))</f>
        <v/>
      </c>
      <c r="J112" s="280" t="str">
        <f ca="1">IF($C112="","",_xlfn.IFNA(INDEX(INDIRECT("MCDAScores_NCA_"&amp;$C112),MATCH('NCA Input'!J116,INDIRECT("NCAScore_"&amp;$C112),0),MATCH(J$3,NCACats,0)),0))</f>
        <v/>
      </c>
    </row>
    <row r="113" spans="1:10" x14ac:dyDescent="0.3">
      <c r="A113" s="328"/>
      <c r="B113" s="328"/>
      <c r="C113" s="272" t="str">
        <f>IF($A112="","","Scale_Neg")</f>
        <v/>
      </c>
      <c r="D113" s="281" t="str">
        <f ca="1">IF($C113="","",_xlfn.IFNA(INDEX(INDIRECT("MCDAScores_NCA_"&amp;$C113),MATCH('NCA Input'!D117,INDIRECT("NCAScore_"&amp;$C113),0),MATCH(D$3,NCACats,0)),0))</f>
        <v/>
      </c>
      <c r="E113" s="254" t="str">
        <f ca="1">IF($C113="","",_xlfn.IFNA(INDEX(INDIRECT("MCDAScores_NCA_"&amp;$C113),MATCH('NCA Input'!E117,INDIRECT("NCAScore_"&amp;$C113),0),MATCH(E$3,NCACats,0)),0))</f>
        <v/>
      </c>
      <c r="F113" s="254" t="str">
        <f ca="1">IF($C113="","",_xlfn.IFNA(INDEX(INDIRECT("MCDAScores_NCA_"&amp;$C113),MATCH('NCA Input'!F117,INDIRECT("NCAScore_"&amp;$C113),0),MATCH(F$3,NCACats,0)),0))</f>
        <v/>
      </c>
      <c r="G113" s="254" t="str">
        <f ca="1">IF($C113="","",_xlfn.IFNA(INDEX(INDIRECT("MCDAScores_NCA_"&amp;$C113),MATCH('NCA Input'!G117,INDIRECT("NCAScore_"&amp;$C113),0),MATCH(G$3,NCACats,0)),0))</f>
        <v/>
      </c>
      <c r="H113" s="254" t="str">
        <f ca="1">IF($C113="","",_xlfn.IFNA(INDEX(INDIRECT("MCDAScores_NCA_"&amp;$C113),MATCH('NCA Input'!H117,INDIRECT("NCAScore_"&amp;$C113),0),MATCH(H$3,NCACats,0)),0))</f>
        <v/>
      </c>
      <c r="I113" s="254" t="str">
        <f ca="1">IF($C113="","",_xlfn.IFNA(INDEX(INDIRECT("MCDAScores_NCA_"&amp;$C113),MATCH('NCA Input'!I117,INDIRECT("NCAScore_"&amp;$C113),0),MATCH(I$3,NCACats,0)),0))</f>
        <v/>
      </c>
      <c r="J113" s="282" t="str">
        <f ca="1">IF($C113="","",_xlfn.IFNA(INDEX(INDIRECT("MCDAScores_NCA_"&amp;$C113),MATCH('NCA Input'!J117,INDIRECT("NCAScore_"&amp;$C113),0),MATCH(J$3,NCACats,0)),0))</f>
        <v/>
      </c>
    </row>
    <row r="114" spans="1:10" x14ac:dyDescent="0.3">
      <c r="A114" s="328"/>
      <c r="B114" s="328"/>
      <c r="C114" s="272" t="str">
        <f>IF($A112="","","Dur_Neg")</f>
        <v/>
      </c>
      <c r="D114" s="281" t="str">
        <f ca="1">IF($C114="","",_xlfn.IFNA(INDEX(INDIRECT("MCDAScores_NCA_"&amp;$C114),MATCH('NCA Input'!D118,INDIRECT("NCAScore_"&amp;$C114),0),MATCH(D$3,NCACats,0)),0))</f>
        <v/>
      </c>
      <c r="E114" s="254" t="str">
        <f ca="1">IF($C114="","",_xlfn.IFNA(INDEX(INDIRECT("MCDAScores_NCA_"&amp;$C114),MATCH('NCA Input'!E118,INDIRECT("NCAScore_"&amp;$C114),0),MATCH(E$3,NCACats,0)),0))</f>
        <v/>
      </c>
      <c r="F114" s="254" t="str">
        <f ca="1">IF($C114="","",_xlfn.IFNA(INDEX(INDIRECT("MCDAScores_NCA_"&amp;$C114),MATCH('NCA Input'!F118,INDIRECT("NCAScore_"&amp;$C114),0),MATCH(F$3,NCACats,0)),0))</f>
        <v/>
      </c>
      <c r="G114" s="254" t="str">
        <f ca="1">IF($C114="","",_xlfn.IFNA(INDEX(INDIRECT("MCDAScores_NCA_"&amp;$C114),MATCH('NCA Input'!G118,INDIRECT("NCAScore_"&amp;$C114),0),MATCH(G$3,NCACats,0)),0))</f>
        <v/>
      </c>
      <c r="H114" s="254" t="str">
        <f ca="1">IF($C114="","",_xlfn.IFNA(INDEX(INDIRECT("MCDAScores_NCA_"&amp;$C114),MATCH('NCA Input'!H118,INDIRECT("NCAScore_"&amp;$C114),0),MATCH(H$3,NCACats,0)),0))</f>
        <v/>
      </c>
      <c r="I114" s="254" t="str">
        <f ca="1">IF($C114="","",_xlfn.IFNA(INDEX(INDIRECT("MCDAScores_NCA_"&amp;$C114),MATCH('NCA Input'!I118,INDIRECT("NCAScore_"&amp;$C114),0),MATCH(I$3,NCACats,0)),0))</f>
        <v/>
      </c>
      <c r="J114" s="282" t="str">
        <f ca="1">IF($C114="","",_xlfn.IFNA(INDEX(INDIRECT("MCDAScores_NCA_"&amp;$C114),MATCH('NCA Input'!J118,INDIRECT("NCAScore_"&amp;$C114),0),MATCH(J$3,NCACats,0)),0))</f>
        <v/>
      </c>
    </row>
    <row r="115" spans="1:10" x14ac:dyDescent="0.3">
      <c r="A115" s="328"/>
      <c r="B115" s="328"/>
      <c r="C115" s="272" t="str">
        <f>IF($A112="","","Mag_Pos")</f>
        <v/>
      </c>
      <c r="D115" s="281" t="str">
        <f ca="1">IF($C115="","",_xlfn.IFNA(INDEX(INDIRECT("MCDAScores_NCA_"&amp;$C115),MATCH('NCA Input'!D119,INDIRECT("NCAScore_"&amp;$C115),0),MATCH(D$3,NCACats,0)),0))</f>
        <v/>
      </c>
      <c r="E115" s="254" t="str">
        <f ca="1">IF($C115="","",_xlfn.IFNA(INDEX(INDIRECT("MCDAScores_NCA_"&amp;$C115),MATCH('NCA Input'!E119,INDIRECT("NCAScore_"&amp;$C115),0),MATCH(E$3,NCACats,0)),0))</f>
        <v/>
      </c>
      <c r="F115" s="254" t="str">
        <f ca="1">IF($C115="","",_xlfn.IFNA(INDEX(INDIRECT("MCDAScores_NCA_"&amp;$C115),MATCH('NCA Input'!F119,INDIRECT("NCAScore_"&amp;$C115),0),MATCH(F$3,NCACats,0)),0))</f>
        <v/>
      </c>
      <c r="G115" s="254" t="str">
        <f ca="1">IF($C115="","",_xlfn.IFNA(INDEX(INDIRECT("MCDAScores_NCA_"&amp;$C115),MATCH('NCA Input'!G119,INDIRECT("NCAScore_"&amp;$C115),0),MATCH(G$3,NCACats,0)),0))</f>
        <v/>
      </c>
      <c r="H115" s="254" t="str">
        <f ca="1">IF($C115="","",_xlfn.IFNA(INDEX(INDIRECT("MCDAScores_NCA_"&amp;$C115),MATCH('NCA Input'!H119,INDIRECT("NCAScore_"&amp;$C115),0),MATCH(H$3,NCACats,0)),0))</f>
        <v/>
      </c>
      <c r="I115" s="254" t="str">
        <f ca="1">IF($C115="","",_xlfn.IFNA(INDEX(INDIRECT("MCDAScores_NCA_"&amp;$C115),MATCH('NCA Input'!I119,INDIRECT("NCAScore_"&amp;$C115),0),MATCH(I$3,NCACats,0)),0))</f>
        <v/>
      </c>
      <c r="J115" s="282" t="str">
        <f ca="1">IF($C115="","",_xlfn.IFNA(INDEX(INDIRECT("MCDAScores_NCA_"&amp;$C115),MATCH('NCA Input'!J119,INDIRECT("NCAScore_"&amp;$C115),0),MATCH(J$3,NCACats,0)),0))</f>
        <v/>
      </c>
    </row>
    <row r="116" spans="1:10" x14ac:dyDescent="0.3">
      <c r="A116" s="328"/>
      <c r="B116" s="328"/>
      <c r="C116" s="272" t="str">
        <f>IF($A112="","","Scale_Pos")</f>
        <v/>
      </c>
      <c r="D116" s="281" t="str">
        <f ca="1">IF($C116="","",_xlfn.IFNA(INDEX(INDIRECT("MCDAScores_NCA_"&amp;$C116),MATCH('NCA Input'!D120,INDIRECT("NCAScore_"&amp;$C116),0),MATCH(D$3,NCACats,0)),0))</f>
        <v/>
      </c>
      <c r="E116" s="254" t="str">
        <f ca="1">IF($C116="","",_xlfn.IFNA(INDEX(INDIRECT("MCDAScores_NCA_"&amp;$C116),MATCH('NCA Input'!E120,INDIRECT("NCAScore_"&amp;$C116),0),MATCH(E$3,NCACats,0)),0))</f>
        <v/>
      </c>
      <c r="F116" s="254" t="str">
        <f ca="1">IF($C116="","",_xlfn.IFNA(INDEX(INDIRECT("MCDAScores_NCA_"&amp;$C116),MATCH('NCA Input'!F120,INDIRECT("NCAScore_"&amp;$C116),0),MATCH(F$3,NCACats,0)),0))</f>
        <v/>
      </c>
      <c r="G116" s="254" t="str">
        <f ca="1">IF($C116="","",_xlfn.IFNA(INDEX(INDIRECT("MCDAScores_NCA_"&amp;$C116),MATCH('NCA Input'!G120,INDIRECT("NCAScore_"&amp;$C116),0),MATCH(G$3,NCACats,0)),0))</f>
        <v/>
      </c>
      <c r="H116" s="254" t="str">
        <f ca="1">IF($C116="","",_xlfn.IFNA(INDEX(INDIRECT("MCDAScores_NCA_"&amp;$C116),MATCH('NCA Input'!H120,INDIRECT("NCAScore_"&amp;$C116),0),MATCH(H$3,NCACats,0)),0))</f>
        <v/>
      </c>
      <c r="I116" s="254" t="str">
        <f ca="1">IF($C116="","",_xlfn.IFNA(INDEX(INDIRECT("MCDAScores_NCA_"&amp;$C116),MATCH('NCA Input'!I120,INDIRECT("NCAScore_"&amp;$C116),0),MATCH(I$3,NCACats,0)),0))</f>
        <v/>
      </c>
      <c r="J116" s="282" t="str">
        <f ca="1">IF($C116="","",_xlfn.IFNA(INDEX(INDIRECT("MCDAScores_NCA_"&amp;$C116),MATCH('NCA Input'!J120,INDIRECT("NCAScore_"&amp;$C116),0),MATCH(J$3,NCACats,0)),0))</f>
        <v/>
      </c>
    </row>
    <row r="117" spans="1:10" ht="14.4" thickBot="1" x14ac:dyDescent="0.35">
      <c r="A117" s="329"/>
      <c r="B117" s="329"/>
      <c r="C117" s="273" t="str">
        <f>IF($A112="","","Dur_Pos")</f>
        <v/>
      </c>
      <c r="D117" s="283" t="str">
        <f ca="1">IF($C117="","",_xlfn.IFNA(INDEX(INDIRECT("MCDAScores_NCA_"&amp;$C117),MATCH('NCA Input'!D121,INDIRECT("NCAScore_"&amp;$C117),0),MATCH(D$3,NCACats,0)),0))</f>
        <v/>
      </c>
      <c r="E117" s="284" t="str">
        <f ca="1">IF($C117="","",_xlfn.IFNA(INDEX(INDIRECT("MCDAScores_NCA_"&amp;$C117),MATCH('NCA Input'!E121,INDIRECT("NCAScore_"&amp;$C117),0),MATCH(E$3,NCACats,0)),0))</f>
        <v/>
      </c>
      <c r="F117" s="284" t="str">
        <f ca="1">IF($C117="","",_xlfn.IFNA(INDEX(INDIRECT("MCDAScores_NCA_"&amp;$C117),MATCH('NCA Input'!F121,INDIRECT("NCAScore_"&amp;$C117),0),MATCH(F$3,NCACats,0)),0))</f>
        <v/>
      </c>
      <c r="G117" s="284" t="str">
        <f ca="1">IF($C117="","",_xlfn.IFNA(INDEX(INDIRECT("MCDAScores_NCA_"&amp;$C117),MATCH('NCA Input'!G121,INDIRECT("NCAScore_"&amp;$C117),0),MATCH(G$3,NCACats,0)),0))</f>
        <v/>
      </c>
      <c r="H117" s="284" t="str">
        <f ca="1">IF($C117="","",_xlfn.IFNA(INDEX(INDIRECT("MCDAScores_NCA_"&amp;$C117),MATCH('NCA Input'!H121,INDIRECT("NCAScore_"&amp;$C117),0),MATCH(H$3,NCACats,0)),0))</f>
        <v/>
      </c>
      <c r="I117" s="284" t="str">
        <f ca="1">IF($C117="","",_xlfn.IFNA(INDEX(INDIRECT("MCDAScores_NCA_"&amp;$C117),MATCH('NCA Input'!I121,INDIRECT("NCAScore_"&amp;$C117),0),MATCH(I$3,NCACats,0)),0))</f>
        <v/>
      </c>
      <c r="J117" s="285" t="str">
        <f ca="1">IF($C117="","",_xlfn.IFNA(INDEX(INDIRECT("MCDAScores_NCA_"&amp;$C117),MATCH('NCA Input'!J121,INDIRECT("NCAScore_"&amp;$C117),0),MATCH(J$3,NCACats,0)),0))</f>
        <v/>
      </c>
    </row>
    <row r="118" spans="1:10" x14ac:dyDescent="0.3">
      <c r="A118" s="327" t="str">
        <f>IF('NCA Input'!C122="","",'NCA Input'!A122)</f>
        <v/>
      </c>
      <c r="B118" s="327" t="str">
        <f>IF('NCA Input'!C122="","",'NCA Input'!C122)</f>
        <v/>
      </c>
      <c r="C118" s="255" t="str">
        <f>IF($A118="","","Mag_Neg")</f>
        <v/>
      </c>
      <c r="D118" s="278" t="str">
        <f ca="1">IF($C118="","",_xlfn.IFNA(INDEX(INDIRECT("MCDAScores_NCA_"&amp;$C118),MATCH('NCA Input'!D122,INDIRECT("NCAScore_"&amp;$C118),0),MATCH(D$3,NCACats,0)),0))</f>
        <v/>
      </c>
      <c r="E118" s="279" t="str">
        <f ca="1">IF($C118="","",_xlfn.IFNA(INDEX(INDIRECT("MCDAScores_NCA_"&amp;$C118),MATCH('NCA Input'!E122,INDIRECT("NCAScore_"&amp;$C118),0),MATCH(E$3,NCACats,0)),0))</f>
        <v/>
      </c>
      <c r="F118" s="279" t="str">
        <f ca="1">IF($C118="","",_xlfn.IFNA(INDEX(INDIRECT("MCDAScores_NCA_"&amp;$C118),MATCH('NCA Input'!F122,INDIRECT("NCAScore_"&amp;$C118),0),MATCH(F$3,NCACats,0)),0))</f>
        <v/>
      </c>
      <c r="G118" s="279" t="str">
        <f ca="1">IF($C118="","",_xlfn.IFNA(INDEX(INDIRECT("MCDAScores_NCA_"&amp;$C118),MATCH('NCA Input'!G122,INDIRECT("NCAScore_"&amp;$C118),0),MATCH(G$3,NCACats,0)),0))</f>
        <v/>
      </c>
      <c r="H118" s="279" t="str">
        <f ca="1">IF($C118="","",_xlfn.IFNA(INDEX(INDIRECT("MCDAScores_NCA_"&amp;$C118),MATCH('NCA Input'!H122,INDIRECT("NCAScore_"&amp;$C118),0),MATCH(H$3,NCACats,0)),0))</f>
        <v/>
      </c>
      <c r="I118" s="279" t="str">
        <f ca="1">IF($C118="","",_xlfn.IFNA(INDEX(INDIRECT("MCDAScores_NCA_"&amp;$C118),MATCH('NCA Input'!I122,INDIRECT("NCAScore_"&amp;$C118),0),MATCH(I$3,NCACats,0)),0))</f>
        <v/>
      </c>
      <c r="J118" s="280" t="str">
        <f ca="1">IF($C118="","",_xlfn.IFNA(INDEX(INDIRECT("MCDAScores_NCA_"&amp;$C118),MATCH('NCA Input'!J122,INDIRECT("NCAScore_"&amp;$C118),0),MATCH(J$3,NCACats,0)),0))</f>
        <v/>
      </c>
    </row>
    <row r="119" spans="1:10" x14ac:dyDescent="0.3">
      <c r="A119" s="328"/>
      <c r="B119" s="328"/>
      <c r="C119" s="272" t="str">
        <f>IF($A118="","","Scale_Neg")</f>
        <v/>
      </c>
      <c r="D119" s="281" t="str">
        <f ca="1">IF($C119="","",_xlfn.IFNA(INDEX(INDIRECT("MCDAScores_NCA_"&amp;$C119),MATCH('NCA Input'!D123,INDIRECT("NCAScore_"&amp;$C119),0),MATCH(D$3,NCACats,0)),0))</f>
        <v/>
      </c>
      <c r="E119" s="254" t="str">
        <f ca="1">IF($C119="","",_xlfn.IFNA(INDEX(INDIRECT("MCDAScores_NCA_"&amp;$C119),MATCH('NCA Input'!E123,INDIRECT("NCAScore_"&amp;$C119),0),MATCH(E$3,NCACats,0)),0))</f>
        <v/>
      </c>
      <c r="F119" s="254" t="str">
        <f ca="1">IF($C119="","",_xlfn.IFNA(INDEX(INDIRECT("MCDAScores_NCA_"&amp;$C119),MATCH('NCA Input'!F123,INDIRECT("NCAScore_"&amp;$C119),0),MATCH(F$3,NCACats,0)),0))</f>
        <v/>
      </c>
      <c r="G119" s="254" t="str">
        <f ca="1">IF($C119="","",_xlfn.IFNA(INDEX(INDIRECT("MCDAScores_NCA_"&amp;$C119),MATCH('NCA Input'!G123,INDIRECT("NCAScore_"&amp;$C119),0),MATCH(G$3,NCACats,0)),0))</f>
        <v/>
      </c>
      <c r="H119" s="254" t="str">
        <f ca="1">IF($C119="","",_xlfn.IFNA(INDEX(INDIRECT("MCDAScores_NCA_"&amp;$C119),MATCH('NCA Input'!H123,INDIRECT("NCAScore_"&amp;$C119),0),MATCH(H$3,NCACats,0)),0))</f>
        <v/>
      </c>
      <c r="I119" s="254" t="str">
        <f ca="1">IF($C119="","",_xlfn.IFNA(INDEX(INDIRECT("MCDAScores_NCA_"&amp;$C119),MATCH('NCA Input'!I123,INDIRECT("NCAScore_"&amp;$C119),0),MATCH(I$3,NCACats,0)),0))</f>
        <v/>
      </c>
      <c r="J119" s="282" t="str">
        <f ca="1">IF($C119="","",_xlfn.IFNA(INDEX(INDIRECT("MCDAScores_NCA_"&amp;$C119),MATCH('NCA Input'!J123,INDIRECT("NCAScore_"&amp;$C119),0),MATCH(J$3,NCACats,0)),0))</f>
        <v/>
      </c>
    </row>
    <row r="120" spans="1:10" x14ac:dyDescent="0.3">
      <c r="A120" s="328"/>
      <c r="B120" s="328"/>
      <c r="C120" s="272" t="str">
        <f>IF($A118="","","Dur_Neg")</f>
        <v/>
      </c>
      <c r="D120" s="281" t="str">
        <f ca="1">IF($C120="","",_xlfn.IFNA(INDEX(INDIRECT("MCDAScores_NCA_"&amp;$C120),MATCH('NCA Input'!D124,INDIRECT("NCAScore_"&amp;$C120),0),MATCH(D$3,NCACats,0)),0))</f>
        <v/>
      </c>
      <c r="E120" s="254" t="str">
        <f ca="1">IF($C120="","",_xlfn.IFNA(INDEX(INDIRECT("MCDAScores_NCA_"&amp;$C120),MATCH('NCA Input'!E124,INDIRECT("NCAScore_"&amp;$C120),0),MATCH(E$3,NCACats,0)),0))</f>
        <v/>
      </c>
      <c r="F120" s="254" t="str">
        <f ca="1">IF($C120="","",_xlfn.IFNA(INDEX(INDIRECT("MCDAScores_NCA_"&amp;$C120),MATCH('NCA Input'!F124,INDIRECT("NCAScore_"&amp;$C120),0),MATCH(F$3,NCACats,0)),0))</f>
        <v/>
      </c>
      <c r="G120" s="254" t="str">
        <f ca="1">IF($C120="","",_xlfn.IFNA(INDEX(INDIRECT("MCDAScores_NCA_"&amp;$C120),MATCH('NCA Input'!G124,INDIRECT("NCAScore_"&amp;$C120),0),MATCH(G$3,NCACats,0)),0))</f>
        <v/>
      </c>
      <c r="H120" s="254" t="str">
        <f ca="1">IF($C120="","",_xlfn.IFNA(INDEX(INDIRECT("MCDAScores_NCA_"&amp;$C120),MATCH('NCA Input'!H124,INDIRECT("NCAScore_"&amp;$C120),0),MATCH(H$3,NCACats,0)),0))</f>
        <v/>
      </c>
      <c r="I120" s="254" t="str">
        <f ca="1">IF($C120="","",_xlfn.IFNA(INDEX(INDIRECT("MCDAScores_NCA_"&amp;$C120),MATCH('NCA Input'!I124,INDIRECT("NCAScore_"&amp;$C120),0),MATCH(I$3,NCACats,0)),0))</f>
        <v/>
      </c>
      <c r="J120" s="282" t="str">
        <f ca="1">IF($C120="","",_xlfn.IFNA(INDEX(INDIRECT("MCDAScores_NCA_"&amp;$C120),MATCH('NCA Input'!J124,INDIRECT("NCAScore_"&amp;$C120),0),MATCH(J$3,NCACats,0)),0))</f>
        <v/>
      </c>
    </row>
    <row r="121" spans="1:10" x14ac:dyDescent="0.3">
      <c r="A121" s="328"/>
      <c r="B121" s="328"/>
      <c r="C121" s="272" t="str">
        <f>IF($A118="","","Mag_Pos")</f>
        <v/>
      </c>
      <c r="D121" s="281" t="str">
        <f ca="1">IF($C121="","",_xlfn.IFNA(INDEX(INDIRECT("MCDAScores_NCA_"&amp;$C121),MATCH('NCA Input'!D125,INDIRECT("NCAScore_"&amp;$C121),0),MATCH(D$3,NCACats,0)),0))</f>
        <v/>
      </c>
      <c r="E121" s="254" t="str">
        <f ca="1">IF($C121="","",_xlfn.IFNA(INDEX(INDIRECT("MCDAScores_NCA_"&amp;$C121),MATCH('NCA Input'!E125,INDIRECT("NCAScore_"&amp;$C121),0),MATCH(E$3,NCACats,0)),0))</f>
        <v/>
      </c>
      <c r="F121" s="254" t="str">
        <f ca="1">IF($C121="","",_xlfn.IFNA(INDEX(INDIRECT("MCDAScores_NCA_"&amp;$C121),MATCH('NCA Input'!F125,INDIRECT("NCAScore_"&amp;$C121),0),MATCH(F$3,NCACats,0)),0))</f>
        <v/>
      </c>
      <c r="G121" s="254" t="str">
        <f ca="1">IF($C121="","",_xlfn.IFNA(INDEX(INDIRECT("MCDAScores_NCA_"&amp;$C121),MATCH('NCA Input'!G125,INDIRECT("NCAScore_"&amp;$C121),0),MATCH(G$3,NCACats,0)),0))</f>
        <v/>
      </c>
      <c r="H121" s="254" t="str">
        <f ca="1">IF($C121="","",_xlfn.IFNA(INDEX(INDIRECT("MCDAScores_NCA_"&amp;$C121),MATCH('NCA Input'!H125,INDIRECT("NCAScore_"&amp;$C121),0),MATCH(H$3,NCACats,0)),0))</f>
        <v/>
      </c>
      <c r="I121" s="254" t="str">
        <f ca="1">IF($C121="","",_xlfn.IFNA(INDEX(INDIRECT("MCDAScores_NCA_"&amp;$C121),MATCH('NCA Input'!I125,INDIRECT("NCAScore_"&amp;$C121),0),MATCH(I$3,NCACats,0)),0))</f>
        <v/>
      </c>
      <c r="J121" s="282" t="str">
        <f ca="1">IF($C121="","",_xlfn.IFNA(INDEX(INDIRECT("MCDAScores_NCA_"&amp;$C121),MATCH('NCA Input'!J125,INDIRECT("NCAScore_"&amp;$C121),0),MATCH(J$3,NCACats,0)),0))</f>
        <v/>
      </c>
    </row>
    <row r="122" spans="1:10" x14ac:dyDescent="0.3">
      <c r="A122" s="328"/>
      <c r="B122" s="328"/>
      <c r="C122" s="272" t="str">
        <f>IF($A118="","","Scale_Pos")</f>
        <v/>
      </c>
      <c r="D122" s="281" t="str">
        <f ca="1">IF($C122="","",_xlfn.IFNA(INDEX(INDIRECT("MCDAScores_NCA_"&amp;$C122),MATCH('NCA Input'!D126,INDIRECT("NCAScore_"&amp;$C122),0),MATCH(D$3,NCACats,0)),0))</f>
        <v/>
      </c>
      <c r="E122" s="254" t="str">
        <f ca="1">IF($C122="","",_xlfn.IFNA(INDEX(INDIRECT("MCDAScores_NCA_"&amp;$C122),MATCH('NCA Input'!E126,INDIRECT("NCAScore_"&amp;$C122),0),MATCH(E$3,NCACats,0)),0))</f>
        <v/>
      </c>
      <c r="F122" s="254" t="str">
        <f ca="1">IF($C122="","",_xlfn.IFNA(INDEX(INDIRECT("MCDAScores_NCA_"&amp;$C122),MATCH('NCA Input'!F126,INDIRECT("NCAScore_"&amp;$C122),0),MATCH(F$3,NCACats,0)),0))</f>
        <v/>
      </c>
      <c r="G122" s="254" t="str">
        <f ca="1">IF($C122="","",_xlfn.IFNA(INDEX(INDIRECT("MCDAScores_NCA_"&amp;$C122),MATCH('NCA Input'!G126,INDIRECT("NCAScore_"&amp;$C122),0),MATCH(G$3,NCACats,0)),0))</f>
        <v/>
      </c>
      <c r="H122" s="254" t="str">
        <f ca="1">IF($C122="","",_xlfn.IFNA(INDEX(INDIRECT("MCDAScores_NCA_"&amp;$C122),MATCH('NCA Input'!H126,INDIRECT("NCAScore_"&amp;$C122),0),MATCH(H$3,NCACats,0)),0))</f>
        <v/>
      </c>
      <c r="I122" s="254" t="str">
        <f ca="1">IF($C122="","",_xlfn.IFNA(INDEX(INDIRECT("MCDAScores_NCA_"&amp;$C122),MATCH('NCA Input'!I126,INDIRECT("NCAScore_"&amp;$C122),0),MATCH(I$3,NCACats,0)),0))</f>
        <v/>
      </c>
      <c r="J122" s="282" t="str">
        <f ca="1">IF($C122="","",_xlfn.IFNA(INDEX(INDIRECT("MCDAScores_NCA_"&amp;$C122),MATCH('NCA Input'!J126,INDIRECT("NCAScore_"&amp;$C122),0),MATCH(J$3,NCACats,0)),0))</f>
        <v/>
      </c>
    </row>
    <row r="123" spans="1:10" ht="14.4" thickBot="1" x14ac:dyDescent="0.35">
      <c r="A123" s="329"/>
      <c r="B123" s="329"/>
      <c r="C123" s="273" t="str">
        <f>IF($A118="","","Dur_Pos")</f>
        <v/>
      </c>
      <c r="D123" s="283" t="str">
        <f ca="1">IF($C123="","",_xlfn.IFNA(INDEX(INDIRECT("MCDAScores_NCA_"&amp;$C123),MATCH('NCA Input'!D127,INDIRECT("NCAScore_"&amp;$C123),0),MATCH(D$3,NCACats,0)),0))</f>
        <v/>
      </c>
      <c r="E123" s="284" t="str">
        <f ca="1">IF($C123="","",_xlfn.IFNA(INDEX(INDIRECT("MCDAScores_NCA_"&amp;$C123),MATCH('NCA Input'!E127,INDIRECT("NCAScore_"&amp;$C123),0),MATCH(E$3,NCACats,0)),0))</f>
        <v/>
      </c>
      <c r="F123" s="284" t="str">
        <f ca="1">IF($C123="","",_xlfn.IFNA(INDEX(INDIRECT("MCDAScores_NCA_"&amp;$C123),MATCH('NCA Input'!F127,INDIRECT("NCAScore_"&amp;$C123),0),MATCH(F$3,NCACats,0)),0))</f>
        <v/>
      </c>
      <c r="G123" s="284" t="str">
        <f ca="1">IF($C123="","",_xlfn.IFNA(INDEX(INDIRECT("MCDAScores_NCA_"&amp;$C123),MATCH('NCA Input'!G127,INDIRECT("NCAScore_"&amp;$C123),0),MATCH(G$3,NCACats,0)),0))</f>
        <v/>
      </c>
      <c r="H123" s="284" t="str">
        <f ca="1">IF($C123="","",_xlfn.IFNA(INDEX(INDIRECT("MCDAScores_NCA_"&amp;$C123),MATCH('NCA Input'!H127,INDIRECT("NCAScore_"&amp;$C123),0),MATCH(H$3,NCACats,0)),0))</f>
        <v/>
      </c>
      <c r="I123" s="284" t="str">
        <f ca="1">IF($C123="","",_xlfn.IFNA(INDEX(INDIRECT("MCDAScores_NCA_"&amp;$C123),MATCH('NCA Input'!I127,INDIRECT("NCAScore_"&amp;$C123),0),MATCH(I$3,NCACats,0)),0))</f>
        <v/>
      </c>
      <c r="J123" s="285" t="str">
        <f ca="1">IF($C123="","",_xlfn.IFNA(INDEX(INDIRECT("MCDAScores_NCA_"&amp;$C123),MATCH('NCA Input'!J127,INDIRECT("NCAScore_"&amp;$C123),0),MATCH(J$3,NCACats,0)),0))</f>
        <v/>
      </c>
    </row>
    <row r="124" spans="1:10" x14ac:dyDescent="0.3">
      <c r="A124" s="327" t="str">
        <f>IF('NCA Input'!C128="","",'NCA Input'!A128)</f>
        <v/>
      </c>
      <c r="B124" s="327" t="str">
        <f>IF('NCA Input'!C128="","",'NCA Input'!C128)</f>
        <v/>
      </c>
      <c r="C124" s="255" t="str">
        <f>IF($A124="","","Mag_Neg")</f>
        <v/>
      </c>
      <c r="D124" s="278" t="str">
        <f ca="1">IF($C124="","",_xlfn.IFNA(INDEX(INDIRECT("MCDAScores_NCA_"&amp;$C124),MATCH('NCA Input'!D128,INDIRECT("NCAScore_"&amp;$C124),0),MATCH(D$3,NCACats,0)),0))</f>
        <v/>
      </c>
      <c r="E124" s="279" t="str">
        <f ca="1">IF($C124="","",_xlfn.IFNA(INDEX(INDIRECT("MCDAScores_NCA_"&amp;$C124),MATCH('NCA Input'!E128,INDIRECT("NCAScore_"&amp;$C124),0),MATCH(E$3,NCACats,0)),0))</f>
        <v/>
      </c>
      <c r="F124" s="279" t="str">
        <f ca="1">IF($C124="","",_xlfn.IFNA(INDEX(INDIRECT("MCDAScores_NCA_"&amp;$C124),MATCH('NCA Input'!F128,INDIRECT("NCAScore_"&amp;$C124),0),MATCH(F$3,NCACats,0)),0))</f>
        <v/>
      </c>
      <c r="G124" s="279" t="str">
        <f ca="1">IF($C124="","",_xlfn.IFNA(INDEX(INDIRECT("MCDAScores_NCA_"&amp;$C124),MATCH('NCA Input'!G128,INDIRECT("NCAScore_"&amp;$C124),0),MATCH(G$3,NCACats,0)),0))</f>
        <v/>
      </c>
      <c r="H124" s="279" t="str">
        <f ca="1">IF($C124="","",_xlfn.IFNA(INDEX(INDIRECT("MCDAScores_NCA_"&amp;$C124),MATCH('NCA Input'!H128,INDIRECT("NCAScore_"&amp;$C124),0),MATCH(H$3,NCACats,0)),0))</f>
        <v/>
      </c>
      <c r="I124" s="279" t="str">
        <f ca="1">IF($C124="","",_xlfn.IFNA(INDEX(INDIRECT("MCDAScores_NCA_"&amp;$C124),MATCH('NCA Input'!I128,INDIRECT("NCAScore_"&amp;$C124),0),MATCH(I$3,NCACats,0)),0))</f>
        <v/>
      </c>
      <c r="J124" s="280" t="str">
        <f ca="1">IF($C124="","",_xlfn.IFNA(INDEX(INDIRECT("MCDAScores_NCA_"&amp;$C124),MATCH('NCA Input'!J128,INDIRECT("NCAScore_"&amp;$C124),0),MATCH(J$3,NCACats,0)),0))</f>
        <v/>
      </c>
    </row>
    <row r="125" spans="1:10" x14ac:dyDescent="0.3">
      <c r="A125" s="328"/>
      <c r="B125" s="328"/>
      <c r="C125" s="272" t="str">
        <f>IF($A124="","","Scale_Neg")</f>
        <v/>
      </c>
      <c r="D125" s="281" t="str">
        <f ca="1">IF($C125="","",_xlfn.IFNA(INDEX(INDIRECT("MCDAScores_NCA_"&amp;$C125),MATCH('NCA Input'!D129,INDIRECT("NCAScore_"&amp;$C125),0),MATCH(D$3,NCACats,0)),0))</f>
        <v/>
      </c>
      <c r="E125" s="254" t="str">
        <f ca="1">IF($C125="","",_xlfn.IFNA(INDEX(INDIRECT("MCDAScores_NCA_"&amp;$C125),MATCH('NCA Input'!E129,INDIRECT("NCAScore_"&amp;$C125),0),MATCH(E$3,NCACats,0)),0))</f>
        <v/>
      </c>
      <c r="F125" s="254" t="str">
        <f ca="1">IF($C125="","",_xlfn.IFNA(INDEX(INDIRECT("MCDAScores_NCA_"&amp;$C125),MATCH('NCA Input'!F129,INDIRECT("NCAScore_"&amp;$C125),0),MATCH(F$3,NCACats,0)),0))</f>
        <v/>
      </c>
      <c r="G125" s="254" t="str">
        <f ca="1">IF($C125="","",_xlfn.IFNA(INDEX(INDIRECT("MCDAScores_NCA_"&amp;$C125),MATCH('NCA Input'!G129,INDIRECT("NCAScore_"&amp;$C125),0),MATCH(G$3,NCACats,0)),0))</f>
        <v/>
      </c>
      <c r="H125" s="254" t="str">
        <f ca="1">IF($C125="","",_xlfn.IFNA(INDEX(INDIRECT("MCDAScores_NCA_"&amp;$C125),MATCH('NCA Input'!H129,INDIRECT("NCAScore_"&amp;$C125),0),MATCH(H$3,NCACats,0)),0))</f>
        <v/>
      </c>
      <c r="I125" s="254" t="str">
        <f ca="1">IF($C125="","",_xlfn.IFNA(INDEX(INDIRECT("MCDAScores_NCA_"&amp;$C125),MATCH('NCA Input'!I129,INDIRECT("NCAScore_"&amp;$C125),0),MATCH(I$3,NCACats,0)),0))</f>
        <v/>
      </c>
      <c r="J125" s="282" t="str">
        <f ca="1">IF($C125="","",_xlfn.IFNA(INDEX(INDIRECT("MCDAScores_NCA_"&amp;$C125),MATCH('NCA Input'!J129,INDIRECT("NCAScore_"&amp;$C125),0),MATCH(J$3,NCACats,0)),0))</f>
        <v/>
      </c>
    </row>
    <row r="126" spans="1:10" x14ac:dyDescent="0.3">
      <c r="A126" s="328"/>
      <c r="B126" s="328"/>
      <c r="C126" s="272" t="str">
        <f>IF($A124="","","Dur_Neg")</f>
        <v/>
      </c>
      <c r="D126" s="281" t="str">
        <f ca="1">IF($C126="","",_xlfn.IFNA(INDEX(INDIRECT("MCDAScores_NCA_"&amp;$C126),MATCH('NCA Input'!D130,INDIRECT("NCAScore_"&amp;$C126),0),MATCH(D$3,NCACats,0)),0))</f>
        <v/>
      </c>
      <c r="E126" s="254" t="str">
        <f ca="1">IF($C126="","",_xlfn.IFNA(INDEX(INDIRECT("MCDAScores_NCA_"&amp;$C126),MATCH('NCA Input'!E130,INDIRECT("NCAScore_"&amp;$C126),0),MATCH(E$3,NCACats,0)),0))</f>
        <v/>
      </c>
      <c r="F126" s="254" t="str">
        <f ca="1">IF($C126="","",_xlfn.IFNA(INDEX(INDIRECT("MCDAScores_NCA_"&amp;$C126),MATCH('NCA Input'!F130,INDIRECT("NCAScore_"&amp;$C126),0),MATCH(F$3,NCACats,0)),0))</f>
        <v/>
      </c>
      <c r="G126" s="254" t="str">
        <f ca="1">IF($C126="","",_xlfn.IFNA(INDEX(INDIRECT("MCDAScores_NCA_"&amp;$C126),MATCH('NCA Input'!G130,INDIRECT("NCAScore_"&amp;$C126),0),MATCH(G$3,NCACats,0)),0))</f>
        <v/>
      </c>
      <c r="H126" s="254" t="str">
        <f ca="1">IF($C126="","",_xlfn.IFNA(INDEX(INDIRECT("MCDAScores_NCA_"&amp;$C126),MATCH('NCA Input'!H130,INDIRECT("NCAScore_"&amp;$C126),0),MATCH(H$3,NCACats,0)),0))</f>
        <v/>
      </c>
      <c r="I126" s="254" t="str">
        <f ca="1">IF($C126="","",_xlfn.IFNA(INDEX(INDIRECT("MCDAScores_NCA_"&amp;$C126),MATCH('NCA Input'!I130,INDIRECT("NCAScore_"&amp;$C126),0),MATCH(I$3,NCACats,0)),0))</f>
        <v/>
      </c>
      <c r="J126" s="282" t="str">
        <f ca="1">IF($C126="","",_xlfn.IFNA(INDEX(INDIRECT("MCDAScores_NCA_"&amp;$C126),MATCH('NCA Input'!J130,INDIRECT("NCAScore_"&amp;$C126),0),MATCH(J$3,NCACats,0)),0))</f>
        <v/>
      </c>
    </row>
    <row r="127" spans="1:10" x14ac:dyDescent="0.3">
      <c r="A127" s="328"/>
      <c r="B127" s="328"/>
      <c r="C127" s="272" t="str">
        <f>IF($A124="","","Mag_Pos")</f>
        <v/>
      </c>
      <c r="D127" s="281" t="str">
        <f ca="1">IF($C127="","",_xlfn.IFNA(INDEX(INDIRECT("MCDAScores_NCA_"&amp;$C127),MATCH('NCA Input'!D131,INDIRECT("NCAScore_"&amp;$C127),0),MATCH(D$3,NCACats,0)),0))</f>
        <v/>
      </c>
      <c r="E127" s="254" t="str">
        <f ca="1">IF($C127="","",_xlfn.IFNA(INDEX(INDIRECT("MCDAScores_NCA_"&amp;$C127),MATCH('NCA Input'!E131,INDIRECT("NCAScore_"&amp;$C127),0),MATCH(E$3,NCACats,0)),0))</f>
        <v/>
      </c>
      <c r="F127" s="254" t="str">
        <f ca="1">IF($C127="","",_xlfn.IFNA(INDEX(INDIRECT("MCDAScores_NCA_"&amp;$C127),MATCH('NCA Input'!F131,INDIRECT("NCAScore_"&amp;$C127),0),MATCH(F$3,NCACats,0)),0))</f>
        <v/>
      </c>
      <c r="G127" s="254" t="str">
        <f ca="1">IF($C127="","",_xlfn.IFNA(INDEX(INDIRECT("MCDAScores_NCA_"&amp;$C127),MATCH('NCA Input'!G131,INDIRECT("NCAScore_"&amp;$C127),0),MATCH(G$3,NCACats,0)),0))</f>
        <v/>
      </c>
      <c r="H127" s="254" t="str">
        <f ca="1">IF($C127="","",_xlfn.IFNA(INDEX(INDIRECT("MCDAScores_NCA_"&amp;$C127),MATCH('NCA Input'!H131,INDIRECT("NCAScore_"&amp;$C127),0),MATCH(H$3,NCACats,0)),0))</f>
        <v/>
      </c>
      <c r="I127" s="254" t="str">
        <f ca="1">IF($C127="","",_xlfn.IFNA(INDEX(INDIRECT("MCDAScores_NCA_"&amp;$C127),MATCH('NCA Input'!I131,INDIRECT("NCAScore_"&amp;$C127),0),MATCH(I$3,NCACats,0)),0))</f>
        <v/>
      </c>
      <c r="J127" s="282" t="str">
        <f ca="1">IF($C127="","",_xlfn.IFNA(INDEX(INDIRECT("MCDAScores_NCA_"&amp;$C127),MATCH('NCA Input'!J131,INDIRECT("NCAScore_"&amp;$C127),0),MATCH(J$3,NCACats,0)),0))</f>
        <v/>
      </c>
    </row>
    <row r="128" spans="1:10" x14ac:dyDescent="0.3">
      <c r="A128" s="328"/>
      <c r="B128" s="328"/>
      <c r="C128" s="272" t="str">
        <f>IF($A124="","","Scale_Pos")</f>
        <v/>
      </c>
      <c r="D128" s="281" t="str">
        <f ca="1">IF($C128="","",_xlfn.IFNA(INDEX(INDIRECT("MCDAScores_NCA_"&amp;$C128),MATCH('NCA Input'!D132,INDIRECT("NCAScore_"&amp;$C128),0),MATCH(D$3,NCACats,0)),0))</f>
        <v/>
      </c>
      <c r="E128" s="254" t="str">
        <f ca="1">IF($C128="","",_xlfn.IFNA(INDEX(INDIRECT("MCDAScores_NCA_"&amp;$C128),MATCH('NCA Input'!E132,INDIRECT("NCAScore_"&amp;$C128),0),MATCH(E$3,NCACats,0)),0))</f>
        <v/>
      </c>
      <c r="F128" s="254" t="str">
        <f ca="1">IF($C128="","",_xlfn.IFNA(INDEX(INDIRECT("MCDAScores_NCA_"&amp;$C128),MATCH('NCA Input'!F132,INDIRECT("NCAScore_"&amp;$C128),0),MATCH(F$3,NCACats,0)),0))</f>
        <v/>
      </c>
      <c r="G128" s="254" t="str">
        <f ca="1">IF($C128="","",_xlfn.IFNA(INDEX(INDIRECT("MCDAScores_NCA_"&amp;$C128),MATCH('NCA Input'!G132,INDIRECT("NCAScore_"&amp;$C128),0),MATCH(G$3,NCACats,0)),0))</f>
        <v/>
      </c>
      <c r="H128" s="254" t="str">
        <f ca="1">IF($C128="","",_xlfn.IFNA(INDEX(INDIRECT("MCDAScores_NCA_"&amp;$C128),MATCH('NCA Input'!H132,INDIRECT("NCAScore_"&amp;$C128),0),MATCH(H$3,NCACats,0)),0))</f>
        <v/>
      </c>
      <c r="I128" s="254" t="str">
        <f ca="1">IF($C128="","",_xlfn.IFNA(INDEX(INDIRECT("MCDAScores_NCA_"&amp;$C128),MATCH('NCA Input'!I132,INDIRECT("NCAScore_"&amp;$C128),0),MATCH(I$3,NCACats,0)),0))</f>
        <v/>
      </c>
      <c r="J128" s="282" t="str">
        <f ca="1">IF($C128="","",_xlfn.IFNA(INDEX(INDIRECT("MCDAScores_NCA_"&amp;$C128),MATCH('NCA Input'!J132,INDIRECT("NCAScore_"&amp;$C128),0),MATCH(J$3,NCACats,0)),0))</f>
        <v/>
      </c>
    </row>
    <row r="129" spans="1:10" ht="14.4" thickBot="1" x14ac:dyDescent="0.35">
      <c r="A129" s="329"/>
      <c r="B129" s="329"/>
      <c r="C129" s="273" t="str">
        <f>IF($A124="","","Dur_Pos")</f>
        <v/>
      </c>
      <c r="D129" s="283" t="str">
        <f ca="1">IF($C129="","",_xlfn.IFNA(INDEX(INDIRECT("MCDAScores_NCA_"&amp;$C129),MATCH('NCA Input'!D133,INDIRECT("NCAScore_"&amp;$C129),0),MATCH(D$3,NCACats,0)),0))</f>
        <v/>
      </c>
      <c r="E129" s="284" t="str">
        <f ca="1">IF($C129="","",_xlfn.IFNA(INDEX(INDIRECT("MCDAScores_NCA_"&amp;$C129),MATCH('NCA Input'!E133,INDIRECT("NCAScore_"&amp;$C129),0),MATCH(E$3,NCACats,0)),0))</f>
        <v/>
      </c>
      <c r="F129" s="284" t="str">
        <f ca="1">IF($C129="","",_xlfn.IFNA(INDEX(INDIRECT("MCDAScores_NCA_"&amp;$C129),MATCH('NCA Input'!F133,INDIRECT("NCAScore_"&amp;$C129),0),MATCH(F$3,NCACats,0)),0))</f>
        <v/>
      </c>
      <c r="G129" s="284" t="str">
        <f ca="1">IF($C129="","",_xlfn.IFNA(INDEX(INDIRECT("MCDAScores_NCA_"&amp;$C129),MATCH('NCA Input'!G133,INDIRECT("NCAScore_"&amp;$C129),0),MATCH(G$3,NCACats,0)),0))</f>
        <v/>
      </c>
      <c r="H129" s="284" t="str">
        <f ca="1">IF($C129="","",_xlfn.IFNA(INDEX(INDIRECT("MCDAScores_NCA_"&amp;$C129),MATCH('NCA Input'!H133,INDIRECT("NCAScore_"&amp;$C129),0),MATCH(H$3,NCACats,0)),0))</f>
        <v/>
      </c>
      <c r="I129" s="284" t="str">
        <f ca="1">IF($C129="","",_xlfn.IFNA(INDEX(INDIRECT("MCDAScores_NCA_"&amp;$C129),MATCH('NCA Input'!I133,INDIRECT("NCAScore_"&amp;$C129),0),MATCH(I$3,NCACats,0)),0))</f>
        <v/>
      </c>
      <c r="J129" s="285" t="str">
        <f ca="1">IF($C129="","",_xlfn.IFNA(INDEX(INDIRECT("MCDAScores_NCA_"&amp;$C129),MATCH('NCA Input'!J133,INDIRECT("NCAScore_"&amp;$C129),0),MATCH(J$3,NCACats,0)),0))</f>
        <v/>
      </c>
    </row>
    <row r="130" spans="1:10" x14ac:dyDescent="0.3">
      <c r="A130" s="327" t="str">
        <f>IF('NCA Input'!C134="","",'NCA Input'!A134)</f>
        <v/>
      </c>
      <c r="B130" s="327" t="str">
        <f>IF('NCA Input'!C134="","",'NCA Input'!C134)</f>
        <v/>
      </c>
      <c r="C130" s="255" t="str">
        <f>IF($A130="","","Mag_Neg")</f>
        <v/>
      </c>
      <c r="D130" s="278" t="str">
        <f ca="1">IF($C130="","",_xlfn.IFNA(INDEX(INDIRECT("MCDAScores_NCA_"&amp;$C130),MATCH('NCA Input'!D134,INDIRECT("NCAScore_"&amp;$C130),0),MATCH(D$3,NCACats,0)),0))</f>
        <v/>
      </c>
      <c r="E130" s="279" t="str">
        <f ca="1">IF($C130="","",_xlfn.IFNA(INDEX(INDIRECT("MCDAScores_NCA_"&amp;$C130),MATCH('NCA Input'!E134,INDIRECT("NCAScore_"&amp;$C130),0),MATCH(E$3,NCACats,0)),0))</f>
        <v/>
      </c>
      <c r="F130" s="279" t="str">
        <f ca="1">IF($C130="","",_xlfn.IFNA(INDEX(INDIRECT("MCDAScores_NCA_"&amp;$C130),MATCH('NCA Input'!F134,INDIRECT("NCAScore_"&amp;$C130),0),MATCH(F$3,NCACats,0)),0))</f>
        <v/>
      </c>
      <c r="G130" s="279" t="str">
        <f ca="1">IF($C130="","",_xlfn.IFNA(INDEX(INDIRECT("MCDAScores_NCA_"&amp;$C130),MATCH('NCA Input'!G134,INDIRECT("NCAScore_"&amp;$C130),0),MATCH(G$3,NCACats,0)),0))</f>
        <v/>
      </c>
      <c r="H130" s="279" t="str">
        <f ca="1">IF($C130="","",_xlfn.IFNA(INDEX(INDIRECT("MCDAScores_NCA_"&amp;$C130),MATCH('NCA Input'!H134,INDIRECT("NCAScore_"&amp;$C130),0),MATCH(H$3,NCACats,0)),0))</f>
        <v/>
      </c>
      <c r="I130" s="279" t="str">
        <f ca="1">IF($C130="","",_xlfn.IFNA(INDEX(INDIRECT("MCDAScores_NCA_"&amp;$C130),MATCH('NCA Input'!I134,INDIRECT("NCAScore_"&amp;$C130),0),MATCH(I$3,NCACats,0)),0))</f>
        <v/>
      </c>
      <c r="J130" s="280" t="str">
        <f ca="1">IF($C130="","",_xlfn.IFNA(INDEX(INDIRECT("MCDAScores_NCA_"&amp;$C130),MATCH('NCA Input'!J134,INDIRECT("NCAScore_"&amp;$C130),0),MATCH(J$3,NCACats,0)),0))</f>
        <v/>
      </c>
    </row>
    <row r="131" spans="1:10" x14ac:dyDescent="0.3">
      <c r="A131" s="328"/>
      <c r="B131" s="328"/>
      <c r="C131" s="272" t="str">
        <f>IF($A130="","","Scale_Neg")</f>
        <v/>
      </c>
      <c r="D131" s="281" t="str">
        <f ca="1">IF($C131="","",_xlfn.IFNA(INDEX(INDIRECT("MCDAScores_NCA_"&amp;$C131),MATCH('NCA Input'!D135,INDIRECT("NCAScore_"&amp;$C131),0),MATCH(D$3,NCACats,0)),0))</f>
        <v/>
      </c>
      <c r="E131" s="254" t="str">
        <f ca="1">IF($C131="","",_xlfn.IFNA(INDEX(INDIRECT("MCDAScores_NCA_"&amp;$C131),MATCH('NCA Input'!E135,INDIRECT("NCAScore_"&amp;$C131),0),MATCH(E$3,NCACats,0)),0))</f>
        <v/>
      </c>
      <c r="F131" s="254" t="str">
        <f ca="1">IF($C131="","",_xlfn.IFNA(INDEX(INDIRECT("MCDAScores_NCA_"&amp;$C131),MATCH('NCA Input'!F135,INDIRECT("NCAScore_"&amp;$C131),0),MATCH(F$3,NCACats,0)),0))</f>
        <v/>
      </c>
      <c r="G131" s="254" t="str">
        <f ca="1">IF($C131="","",_xlfn.IFNA(INDEX(INDIRECT("MCDAScores_NCA_"&amp;$C131),MATCH('NCA Input'!G135,INDIRECT("NCAScore_"&amp;$C131),0),MATCH(G$3,NCACats,0)),0))</f>
        <v/>
      </c>
      <c r="H131" s="254" t="str">
        <f ca="1">IF($C131="","",_xlfn.IFNA(INDEX(INDIRECT("MCDAScores_NCA_"&amp;$C131),MATCH('NCA Input'!H135,INDIRECT("NCAScore_"&amp;$C131),0),MATCH(H$3,NCACats,0)),0))</f>
        <v/>
      </c>
      <c r="I131" s="254" t="str">
        <f ca="1">IF($C131="","",_xlfn.IFNA(INDEX(INDIRECT("MCDAScores_NCA_"&amp;$C131),MATCH('NCA Input'!I135,INDIRECT("NCAScore_"&amp;$C131),0),MATCH(I$3,NCACats,0)),0))</f>
        <v/>
      </c>
      <c r="J131" s="282" t="str">
        <f ca="1">IF($C131="","",_xlfn.IFNA(INDEX(INDIRECT("MCDAScores_NCA_"&amp;$C131),MATCH('NCA Input'!J135,INDIRECT("NCAScore_"&amp;$C131),0),MATCH(J$3,NCACats,0)),0))</f>
        <v/>
      </c>
    </row>
    <row r="132" spans="1:10" x14ac:dyDescent="0.3">
      <c r="A132" s="328"/>
      <c r="B132" s="328"/>
      <c r="C132" s="272" t="str">
        <f>IF($A130="","","Dur_Neg")</f>
        <v/>
      </c>
      <c r="D132" s="281" t="str">
        <f ca="1">IF($C132="","",_xlfn.IFNA(INDEX(INDIRECT("MCDAScores_NCA_"&amp;$C132),MATCH('NCA Input'!D136,INDIRECT("NCAScore_"&amp;$C132),0),MATCH(D$3,NCACats,0)),0))</f>
        <v/>
      </c>
      <c r="E132" s="254" t="str">
        <f ca="1">IF($C132="","",_xlfn.IFNA(INDEX(INDIRECT("MCDAScores_NCA_"&amp;$C132),MATCH('NCA Input'!E136,INDIRECT("NCAScore_"&amp;$C132),0),MATCH(E$3,NCACats,0)),0))</f>
        <v/>
      </c>
      <c r="F132" s="254" t="str">
        <f ca="1">IF($C132="","",_xlfn.IFNA(INDEX(INDIRECT("MCDAScores_NCA_"&amp;$C132),MATCH('NCA Input'!F136,INDIRECT("NCAScore_"&amp;$C132),0),MATCH(F$3,NCACats,0)),0))</f>
        <v/>
      </c>
      <c r="G132" s="254" t="str">
        <f ca="1">IF($C132="","",_xlfn.IFNA(INDEX(INDIRECT("MCDAScores_NCA_"&amp;$C132),MATCH('NCA Input'!G136,INDIRECT("NCAScore_"&amp;$C132),0),MATCH(G$3,NCACats,0)),0))</f>
        <v/>
      </c>
      <c r="H132" s="254" t="str">
        <f ca="1">IF($C132="","",_xlfn.IFNA(INDEX(INDIRECT("MCDAScores_NCA_"&amp;$C132),MATCH('NCA Input'!H136,INDIRECT("NCAScore_"&amp;$C132),0),MATCH(H$3,NCACats,0)),0))</f>
        <v/>
      </c>
      <c r="I132" s="254" t="str">
        <f ca="1">IF($C132="","",_xlfn.IFNA(INDEX(INDIRECT("MCDAScores_NCA_"&amp;$C132),MATCH('NCA Input'!I136,INDIRECT("NCAScore_"&amp;$C132),0),MATCH(I$3,NCACats,0)),0))</f>
        <v/>
      </c>
      <c r="J132" s="282" t="str">
        <f ca="1">IF($C132="","",_xlfn.IFNA(INDEX(INDIRECT("MCDAScores_NCA_"&amp;$C132),MATCH('NCA Input'!J136,INDIRECT("NCAScore_"&amp;$C132),0),MATCH(J$3,NCACats,0)),0))</f>
        <v/>
      </c>
    </row>
    <row r="133" spans="1:10" x14ac:dyDescent="0.3">
      <c r="A133" s="328"/>
      <c r="B133" s="328"/>
      <c r="C133" s="272" t="str">
        <f>IF($A130="","","Mag_Pos")</f>
        <v/>
      </c>
      <c r="D133" s="281" t="str">
        <f ca="1">IF($C133="","",_xlfn.IFNA(INDEX(INDIRECT("MCDAScores_NCA_"&amp;$C133),MATCH('NCA Input'!D137,INDIRECT("NCAScore_"&amp;$C133),0),MATCH(D$3,NCACats,0)),0))</f>
        <v/>
      </c>
      <c r="E133" s="254" t="str">
        <f ca="1">IF($C133="","",_xlfn.IFNA(INDEX(INDIRECT("MCDAScores_NCA_"&amp;$C133),MATCH('NCA Input'!E137,INDIRECT("NCAScore_"&amp;$C133),0),MATCH(E$3,NCACats,0)),0))</f>
        <v/>
      </c>
      <c r="F133" s="254" t="str">
        <f ca="1">IF($C133="","",_xlfn.IFNA(INDEX(INDIRECT("MCDAScores_NCA_"&amp;$C133),MATCH('NCA Input'!F137,INDIRECT("NCAScore_"&amp;$C133),0),MATCH(F$3,NCACats,0)),0))</f>
        <v/>
      </c>
      <c r="G133" s="254" t="str">
        <f ca="1">IF($C133="","",_xlfn.IFNA(INDEX(INDIRECT("MCDAScores_NCA_"&amp;$C133),MATCH('NCA Input'!G137,INDIRECT("NCAScore_"&amp;$C133),0),MATCH(G$3,NCACats,0)),0))</f>
        <v/>
      </c>
      <c r="H133" s="254" t="str">
        <f ca="1">IF($C133="","",_xlfn.IFNA(INDEX(INDIRECT("MCDAScores_NCA_"&amp;$C133),MATCH('NCA Input'!H137,INDIRECT("NCAScore_"&amp;$C133),0),MATCH(H$3,NCACats,0)),0))</f>
        <v/>
      </c>
      <c r="I133" s="254" t="str">
        <f ca="1">IF($C133="","",_xlfn.IFNA(INDEX(INDIRECT("MCDAScores_NCA_"&amp;$C133),MATCH('NCA Input'!I137,INDIRECT("NCAScore_"&amp;$C133),0),MATCH(I$3,NCACats,0)),0))</f>
        <v/>
      </c>
      <c r="J133" s="282" t="str">
        <f ca="1">IF($C133="","",_xlfn.IFNA(INDEX(INDIRECT("MCDAScores_NCA_"&amp;$C133),MATCH('NCA Input'!J137,INDIRECT("NCAScore_"&amp;$C133),0),MATCH(J$3,NCACats,0)),0))</f>
        <v/>
      </c>
    </row>
    <row r="134" spans="1:10" x14ac:dyDescent="0.3">
      <c r="A134" s="328"/>
      <c r="B134" s="328"/>
      <c r="C134" s="272" t="str">
        <f>IF($A130="","","Scale_Pos")</f>
        <v/>
      </c>
      <c r="D134" s="281" t="str">
        <f ca="1">IF($C134="","",_xlfn.IFNA(INDEX(INDIRECT("MCDAScores_NCA_"&amp;$C134),MATCH('NCA Input'!D138,INDIRECT("NCAScore_"&amp;$C134),0),MATCH(D$3,NCACats,0)),0))</f>
        <v/>
      </c>
      <c r="E134" s="254" t="str">
        <f ca="1">IF($C134="","",_xlfn.IFNA(INDEX(INDIRECT("MCDAScores_NCA_"&amp;$C134),MATCH('NCA Input'!E138,INDIRECT("NCAScore_"&amp;$C134),0),MATCH(E$3,NCACats,0)),0))</f>
        <v/>
      </c>
      <c r="F134" s="254" t="str">
        <f ca="1">IF($C134="","",_xlfn.IFNA(INDEX(INDIRECT("MCDAScores_NCA_"&amp;$C134),MATCH('NCA Input'!F138,INDIRECT("NCAScore_"&amp;$C134),0),MATCH(F$3,NCACats,0)),0))</f>
        <v/>
      </c>
      <c r="G134" s="254" t="str">
        <f ca="1">IF($C134="","",_xlfn.IFNA(INDEX(INDIRECT("MCDAScores_NCA_"&amp;$C134),MATCH('NCA Input'!G138,INDIRECT("NCAScore_"&amp;$C134),0),MATCH(G$3,NCACats,0)),0))</f>
        <v/>
      </c>
      <c r="H134" s="254" t="str">
        <f ca="1">IF($C134="","",_xlfn.IFNA(INDEX(INDIRECT("MCDAScores_NCA_"&amp;$C134),MATCH('NCA Input'!H138,INDIRECT("NCAScore_"&amp;$C134),0),MATCH(H$3,NCACats,0)),0))</f>
        <v/>
      </c>
      <c r="I134" s="254" t="str">
        <f ca="1">IF($C134="","",_xlfn.IFNA(INDEX(INDIRECT("MCDAScores_NCA_"&amp;$C134),MATCH('NCA Input'!I138,INDIRECT("NCAScore_"&amp;$C134),0),MATCH(I$3,NCACats,0)),0))</f>
        <v/>
      </c>
      <c r="J134" s="282" t="str">
        <f ca="1">IF($C134="","",_xlfn.IFNA(INDEX(INDIRECT("MCDAScores_NCA_"&amp;$C134),MATCH('NCA Input'!J138,INDIRECT("NCAScore_"&amp;$C134),0),MATCH(J$3,NCACats,0)),0))</f>
        <v/>
      </c>
    </row>
    <row r="135" spans="1:10" ht="14.4" thickBot="1" x14ac:dyDescent="0.35">
      <c r="A135" s="329"/>
      <c r="B135" s="329"/>
      <c r="C135" s="273" t="str">
        <f>IF($A130="","","Dur_Pos")</f>
        <v/>
      </c>
      <c r="D135" s="283" t="str">
        <f ca="1">IF($C135="","",_xlfn.IFNA(INDEX(INDIRECT("MCDAScores_NCA_"&amp;$C135),MATCH('NCA Input'!D139,INDIRECT("NCAScore_"&amp;$C135),0),MATCH(D$3,NCACats,0)),0))</f>
        <v/>
      </c>
      <c r="E135" s="284" t="str">
        <f ca="1">IF($C135="","",_xlfn.IFNA(INDEX(INDIRECT("MCDAScores_NCA_"&amp;$C135),MATCH('NCA Input'!E139,INDIRECT("NCAScore_"&amp;$C135),0),MATCH(E$3,NCACats,0)),0))</f>
        <v/>
      </c>
      <c r="F135" s="284" t="str">
        <f ca="1">IF($C135="","",_xlfn.IFNA(INDEX(INDIRECT("MCDAScores_NCA_"&amp;$C135),MATCH('NCA Input'!F139,INDIRECT("NCAScore_"&amp;$C135),0),MATCH(F$3,NCACats,0)),0))</f>
        <v/>
      </c>
      <c r="G135" s="284" t="str">
        <f ca="1">IF($C135="","",_xlfn.IFNA(INDEX(INDIRECT("MCDAScores_NCA_"&amp;$C135),MATCH('NCA Input'!G139,INDIRECT("NCAScore_"&amp;$C135),0),MATCH(G$3,NCACats,0)),0))</f>
        <v/>
      </c>
      <c r="H135" s="284" t="str">
        <f ca="1">IF($C135="","",_xlfn.IFNA(INDEX(INDIRECT("MCDAScores_NCA_"&amp;$C135),MATCH('NCA Input'!H139,INDIRECT("NCAScore_"&amp;$C135),0),MATCH(H$3,NCACats,0)),0))</f>
        <v/>
      </c>
      <c r="I135" s="284" t="str">
        <f ca="1">IF($C135="","",_xlfn.IFNA(INDEX(INDIRECT("MCDAScores_NCA_"&amp;$C135),MATCH('NCA Input'!I139,INDIRECT("NCAScore_"&amp;$C135),0),MATCH(I$3,NCACats,0)),0))</f>
        <v/>
      </c>
      <c r="J135" s="285" t="str">
        <f ca="1">IF($C135="","",_xlfn.IFNA(INDEX(INDIRECT("MCDAScores_NCA_"&amp;$C135),MATCH('NCA Input'!J139,INDIRECT("NCAScore_"&amp;$C135),0),MATCH(J$3,NCACats,0)),0))</f>
        <v/>
      </c>
    </row>
    <row r="136" spans="1:10" x14ac:dyDescent="0.3">
      <c r="A136" s="327" t="str">
        <f>IF('NCA Input'!C140="","",'NCA Input'!A140)</f>
        <v/>
      </c>
      <c r="B136" s="327" t="str">
        <f>IF('NCA Input'!C140="","",'NCA Input'!C140)</f>
        <v/>
      </c>
      <c r="C136" s="255" t="str">
        <f>IF($A136="","","Mag_Neg")</f>
        <v/>
      </c>
      <c r="D136" s="278" t="str">
        <f ca="1">IF($C136="","",_xlfn.IFNA(INDEX(INDIRECT("MCDAScores_NCA_"&amp;$C136),MATCH('NCA Input'!D140,INDIRECT("NCAScore_"&amp;$C136),0),MATCH(D$3,NCACats,0)),0))</f>
        <v/>
      </c>
      <c r="E136" s="279" t="str">
        <f ca="1">IF($C136="","",_xlfn.IFNA(INDEX(INDIRECT("MCDAScores_NCA_"&amp;$C136),MATCH('NCA Input'!E140,INDIRECT("NCAScore_"&amp;$C136),0),MATCH(E$3,NCACats,0)),0))</f>
        <v/>
      </c>
      <c r="F136" s="279" t="str">
        <f ca="1">IF($C136="","",_xlfn.IFNA(INDEX(INDIRECT("MCDAScores_NCA_"&amp;$C136),MATCH('NCA Input'!F140,INDIRECT("NCAScore_"&amp;$C136),0),MATCH(F$3,NCACats,0)),0))</f>
        <v/>
      </c>
      <c r="G136" s="279" t="str">
        <f ca="1">IF($C136="","",_xlfn.IFNA(INDEX(INDIRECT("MCDAScores_NCA_"&amp;$C136),MATCH('NCA Input'!G140,INDIRECT("NCAScore_"&amp;$C136),0),MATCH(G$3,NCACats,0)),0))</f>
        <v/>
      </c>
      <c r="H136" s="279" t="str">
        <f ca="1">IF($C136="","",_xlfn.IFNA(INDEX(INDIRECT("MCDAScores_NCA_"&amp;$C136),MATCH('NCA Input'!H140,INDIRECT("NCAScore_"&amp;$C136),0),MATCH(H$3,NCACats,0)),0))</f>
        <v/>
      </c>
      <c r="I136" s="279" t="str">
        <f ca="1">IF($C136="","",_xlfn.IFNA(INDEX(INDIRECT("MCDAScores_NCA_"&amp;$C136),MATCH('NCA Input'!I140,INDIRECT("NCAScore_"&amp;$C136),0),MATCH(I$3,NCACats,0)),0))</f>
        <v/>
      </c>
      <c r="J136" s="280" t="str">
        <f ca="1">IF($C136="","",_xlfn.IFNA(INDEX(INDIRECT("MCDAScores_NCA_"&amp;$C136),MATCH('NCA Input'!J140,INDIRECT("NCAScore_"&amp;$C136),0),MATCH(J$3,NCACats,0)),0))</f>
        <v/>
      </c>
    </row>
    <row r="137" spans="1:10" x14ac:dyDescent="0.3">
      <c r="A137" s="328"/>
      <c r="B137" s="328"/>
      <c r="C137" s="272" t="str">
        <f>IF($A136="","","Scale_Neg")</f>
        <v/>
      </c>
      <c r="D137" s="281" t="str">
        <f ca="1">IF($C137="","",_xlfn.IFNA(INDEX(INDIRECT("MCDAScores_NCA_"&amp;$C137),MATCH('NCA Input'!D141,INDIRECT("NCAScore_"&amp;$C137),0),MATCH(D$3,NCACats,0)),0))</f>
        <v/>
      </c>
      <c r="E137" s="254" t="str">
        <f ca="1">IF($C137="","",_xlfn.IFNA(INDEX(INDIRECT("MCDAScores_NCA_"&amp;$C137),MATCH('NCA Input'!E141,INDIRECT("NCAScore_"&amp;$C137),0),MATCH(E$3,NCACats,0)),0))</f>
        <v/>
      </c>
      <c r="F137" s="254" t="str">
        <f ca="1">IF($C137="","",_xlfn.IFNA(INDEX(INDIRECT("MCDAScores_NCA_"&amp;$C137),MATCH('NCA Input'!F141,INDIRECT("NCAScore_"&amp;$C137),0),MATCH(F$3,NCACats,0)),0))</f>
        <v/>
      </c>
      <c r="G137" s="254" t="str">
        <f ca="1">IF($C137="","",_xlfn.IFNA(INDEX(INDIRECT("MCDAScores_NCA_"&amp;$C137),MATCH('NCA Input'!G141,INDIRECT("NCAScore_"&amp;$C137),0),MATCH(G$3,NCACats,0)),0))</f>
        <v/>
      </c>
      <c r="H137" s="254" t="str">
        <f ca="1">IF($C137="","",_xlfn.IFNA(INDEX(INDIRECT("MCDAScores_NCA_"&amp;$C137),MATCH('NCA Input'!H141,INDIRECT("NCAScore_"&amp;$C137),0),MATCH(H$3,NCACats,0)),0))</f>
        <v/>
      </c>
      <c r="I137" s="254" t="str">
        <f ca="1">IF($C137="","",_xlfn.IFNA(INDEX(INDIRECT("MCDAScores_NCA_"&amp;$C137),MATCH('NCA Input'!I141,INDIRECT("NCAScore_"&amp;$C137),0),MATCH(I$3,NCACats,0)),0))</f>
        <v/>
      </c>
      <c r="J137" s="282" t="str">
        <f ca="1">IF($C137="","",_xlfn.IFNA(INDEX(INDIRECT("MCDAScores_NCA_"&amp;$C137),MATCH('NCA Input'!J141,INDIRECT("NCAScore_"&amp;$C137),0),MATCH(J$3,NCACats,0)),0))</f>
        <v/>
      </c>
    </row>
    <row r="138" spans="1:10" x14ac:dyDescent="0.3">
      <c r="A138" s="328"/>
      <c r="B138" s="328"/>
      <c r="C138" s="272" t="str">
        <f>IF($A136="","","Dur_Neg")</f>
        <v/>
      </c>
      <c r="D138" s="281" t="str">
        <f ca="1">IF($C138="","",_xlfn.IFNA(INDEX(INDIRECT("MCDAScores_NCA_"&amp;$C138),MATCH('NCA Input'!D142,INDIRECT("NCAScore_"&amp;$C138),0),MATCH(D$3,NCACats,0)),0))</f>
        <v/>
      </c>
      <c r="E138" s="254" t="str">
        <f ca="1">IF($C138="","",_xlfn.IFNA(INDEX(INDIRECT("MCDAScores_NCA_"&amp;$C138),MATCH('NCA Input'!E142,INDIRECT("NCAScore_"&amp;$C138),0),MATCH(E$3,NCACats,0)),0))</f>
        <v/>
      </c>
      <c r="F138" s="254" t="str">
        <f ca="1">IF($C138="","",_xlfn.IFNA(INDEX(INDIRECT("MCDAScores_NCA_"&amp;$C138),MATCH('NCA Input'!F142,INDIRECT("NCAScore_"&amp;$C138),0),MATCH(F$3,NCACats,0)),0))</f>
        <v/>
      </c>
      <c r="G138" s="254" t="str">
        <f ca="1">IF($C138="","",_xlfn.IFNA(INDEX(INDIRECT("MCDAScores_NCA_"&amp;$C138),MATCH('NCA Input'!G142,INDIRECT("NCAScore_"&amp;$C138),0),MATCH(G$3,NCACats,0)),0))</f>
        <v/>
      </c>
      <c r="H138" s="254" t="str">
        <f ca="1">IF($C138="","",_xlfn.IFNA(INDEX(INDIRECT("MCDAScores_NCA_"&amp;$C138),MATCH('NCA Input'!H142,INDIRECT("NCAScore_"&amp;$C138),0),MATCH(H$3,NCACats,0)),0))</f>
        <v/>
      </c>
      <c r="I138" s="254" t="str">
        <f ca="1">IF($C138="","",_xlfn.IFNA(INDEX(INDIRECT("MCDAScores_NCA_"&amp;$C138),MATCH('NCA Input'!I142,INDIRECT("NCAScore_"&amp;$C138),0),MATCH(I$3,NCACats,0)),0))</f>
        <v/>
      </c>
      <c r="J138" s="282" t="str">
        <f ca="1">IF($C138="","",_xlfn.IFNA(INDEX(INDIRECT("MCDAScores_NCA_"&amp;$C138),MATCH('NCA Input'!J142,INDIRECT("NCAScore_"&amp;$C138),0),MATCH(J$3,NCACats,0)),0))</f>
        <v/>
      </c>
    </row>
    <row r="139" spans="1:10" x14ac:dyDescent="0.3">
      <c r="A139" s="328"/>
      <c r="B139" s="328"/>
      <c r="C139" s="272" t="str">
        <f>IF($A136="","","Mag_Pos")</f>
        <v/>
      </c>
      <c r="D139" s="281" t="str">
        <f ca="1">IF($C139="","",_xlfn.IFNA(INDEX(INDIRECT("MCDAScores_NCA_"&amp;$C139),MATCH('NCA Input'!D143,INDIRECT("NCAScore_"&amp;$C139),0),MATCH(D$3,NCACats,0)),0))</f>
        <v/>
      </c>
      <c r="E139" s="254" t="str">
        <f ca="1">IF($C139="","",_xlfn.IFNA(INDEX(INDIRECT("MCDAScores_NCA_"&amp;$C139),MATCH('NCA Input'!E143,INDIRECT("NCAScore_"&amp;$C139),0),MATCH(E$3,NCACats,0)),0))</f>
        <v/>
      </c>
      <c r="F139" s="254" t="str">
        <f ca="1">IF($C139="","",_xlfn.IFNA(INDEX(INDIRECT("MCDAScores_NCA_"&amp;$C139),MATCH('NCA Input'!F143,INDIRECT("NCAScore_"&amp;$C139),0),MATCH(F$3,NCACats,0)),0))</f>
        <v/>
      </c>
      <c r="G139" s="254" t="str">
        <f ca="1">IF($C139="","",_xlfn.IFNA(INDEX(INDIRECT("MCDAScores_NCA_"&amp;$C139),MATCH('NCA Input'!G143,INDIRECT("NCAScore_"&amp;$C139),0),MATCH(G$3,NCACats,0)),0))</f>
        <v/>
      </c>
      <c r="H139" s="254" t="str">
        <f ca="1">IF($C139="","",_xlfn.IFNA(INDEX(INDIRECT("MCDAScores_NCA_"&amp;$C139),MATCH('NCA Input'!H143,INDIRECT("NCAScore_"&amp;$C139),0),MATCH(H$3,NCACats,0)),0))</f>
        <v/>
      </c>
      <c r="I139" s="254" t="str">
        <f ca="1">IF($C139="","",_xlfn.IFNA(INDEX(INDIRECT("MCDAScores_NCA_"&amp;$C139),MATCH('NCA Input'!I143,INDIRECT("NCAScore_"&amp;$C139),0),MATCH(I$3,NCACats,0)),0))</f>
        <v/>
      </c>
      <c r="J139" s="282" t="str">
        <f ca="1">IF($C139="","",_xlfn.IFNA(INDEX(INDIRECT("MCDAScores_NCA_"&amp;$C139),MATCH('NCA Input'!J143,INDIRECT("NCAScore_"&amp;$C139),0),MATCH(J$3,NCACats,0)),0))</f>
        <v/>
      </c>
    </row>
    <row r="140" spans="1:10" x14ac:dyDescent="0.3">
      <c r="A140" s="328"/>
      <c r="B140" s="328"/>
      <c r="C140" s="272" t="str">
        <f>IF($A136="","","Scale_Pos")</f>
        <v/>
      </c>
      <c r="D140" s="281" t="str">
        <f ca="1">IF($C140="","",_xlfn.IFNA(INDEX(INDIRECT("MCDAScores_NCA_"&amp;$C140),MATCH('NCA Input'!D144,INDIRECT("NCAScore_"&amp;$C140),0),MATCH(D$3,NCACats,0)),0))</f>
        <v/>
      </c>
      <c r="E140" s="254" t="str">
        <f ca="1">IF($C140="","",_xlfn.IFNA(INDEX(INDIRECT("MCDAScores_NCA_"&amp;$C140),MATCH('NCA Input'!E144,INDIRECT("NCAScore_"&amp;$C140),0),MATCH(E$3,NCACats,0)),0))</f>
        <v/>
      </c>
      <c r="F140" s="254" t="str">
        <f ca="1">IF($C140="","",_xlfn.IFNA(INDEX(INDIRECT("MCDAScores_NCA_"&amp;$C140),MATCH('NCA Input'!F144,INDIRECT("NCAScore_"&amp;$C140),0),MATCH(F$3,NCACats,0)),0))</f>
        <v/>
      </c>
      <c r="G140" s="254" t="str">
        <f ca="1">IF($C140="","",_xlfn.IFNA(INDEX(INDIRECT("MCDAScores_NCA_"&amp;$C140),MATCH('NCA Input'!G144,INDIRECT("NCAScore_"&amp;$C140),0),MATCH(G$3,NCACats,0)),0))</f>
        <v/>
      </c>
      <c r="H140" s="254" t="str">
        <f ca="1">IF($C140="","",_xlfn.IFNA(INDEX(INDIRECT("MCDAScores_NCA_"&amp;$C140),MATCH('NCA Input'!H144,INDIRECT("NCAScore_"&amp;$C140),0),MATCH(H$3,NCACats,0)),0))</f>
        <v/>
      </c>
      <c r="I140" s="254" t="str">
        <f ca="1">IF($C140="","",_xlfn.IFNA(INDEX(INDIRECT("MCDAScores_NCA_"&amp;$C140),MATCH('NCA Input'!I144,INDIRECT("NCAScore_"&amp;$C140),0),MATCH(I$3,NCACats,0)),0))</f>
        <v/>
      </c>
      <c r="J140" s="282" t="str">
        <f ca="1">IF($C140="","",_xlfn.IFNA(INDEX(INDIRECT("MCDAScores_NCA_"&amp;$C140),MATCH('NCA Input'!J144,INDIRECT("NCAScore_"&amp;$C140),0),MATCH(J$3,NCACats,0)),0))</f>
        <v/>
      </c>
    </row>
    <row r="141" spans="1:10" ht="14.4" thickBot="1" x14ac:dyDescent="0.35">
      <c r="A141" s="329"/>
      <c r="B141" s="329"/>
      <c r="C141" s="273" t="str">
        <f>IF($A136="","","Dur_Pos")</f>
        <v/>
      </c>
      <c r="D141" s="283" t="str">
        <f ca="1">IF($C141="","",_xlfn.IFNA(INDEX(INDIRECT("MCDAScores_NCA_"&amp;$C141),MATCH('NCA Input'!D145,INDIRECT("NCAScore_"&amp;$C141),0),MATCH(D$3,NCACats,0)),0))</f>
        <v/>
      </c>
      <c r="E141" s="284" t="str">
        <f ca="1">IF($C141="","",_xlfn.IFNA(INDEX(INDIRECT("MCDAScores_NCA_"&amp;$C141),MATCH('NCA Input'!E145,INDIRECT("NCAScore_"&amp;$C141),0),MATCH(E$3,NCACats,0)),0))</f>
        <v/>
      </c>
      <c r="F141" s="284" t="str">
        <f ca="1">IF($C141="","",_xlfn.IFNA(INDEX(INDIRECT("MCDAScores_NCA_"&amp;$C141),MATCH('NCA Input'!F145,INDIRECT("NCAScore_"&amp;$C141),0),MATCH(F$3,NCACats,0)),0))</f>
        <v/>
      </c>
      <c r="G141" s="284" t="str">
        <f ca="1">IF($C141="","",_xlfn.IFNA(INDEX(INDIRECT("MCDAScores_NCA_"&amp;$C141),MATCH('NCA Input'!G145,INDIRECT("NCAScore_"&amp;$C141),0),MATCH(G$3,NCACats,0)),0))</f>
        <v/>
      </c>
      <c r="H141" s="284" t="str">
        <f ca="1">IF($C141="","",_xlfn.IFNA(INDEX(INDIRECT("MCDAScores_NCA_"&amp;$C141),MATCH('NCA Input'!H145,INDIRECT("NCAScore_"&amp;$C141),0),MATCH(H$3,NCACats,0)),0))</f>
        <v/>
      </c>
      <c r="I141" s="284" t="str">
        <f ca="1">IF($C141="","",_xlfn.IFNA(INDEX(INDIRECT("MCDAScores_NCA_"&amp;$C141),MATCH('NCA Input'!I145,INDIRECT("NCAScore_"&amp;$C141),0),MATCH(I$3,NCACats,0)),0))</f>
        <v/>
      </c>
      <c r="J141" s="285" t="str">
        <f ca="1">IF($C141="","",_xlfn.IFNA(INDEX(INDIRECT("MCDAScores_NCA_"&amp;$C141),MATCH('NCA Input'!J145,INDIRECT("NCAScore_"&amp;$C141),0),MATCH(J$3,NCACats,0)),0))</f>
        <v/>
      </c>
    </row>
    <row r="142" spans="1:10" x14ac:dyDescent="0.3">
      <c r="A142" s="327" t="str">
        <f>IF('NCA Input'!C146="","",'NCA Input'!A146)</f>
        <v/>
      </c>
      <c r="B142" s="327" t="str">
        <f>IF('NCA Input'!C146="","",'NCA Input'!C146)</f>
        <v/>
      </c>
      <c r="C142" s="255" t="str">
        <f>IF($A142="","","Mag_Neg")</f>
        <v/>
      </c>
      <c r="D142" s="278" t="str">
        <f ca="1">IF($C142="","",_xlfn.IFNA(INDEX(INDIRECT("MCDAScores_NCA_"&amp;$C142),MATCH('NCA Input'!D146,INDIRECT("NCAScore_"&amp;$C142),0),MATCH(D$3,NCACats,0)),0))</f>
        <v/>
      </c>
      <c r="E142" s="279" t="str">
        <f ca="1">IF($C142="","",_xlfn.IFNA(INDEX(INDIRECT("MCDAScores_NCA_"&amp;$C142),MATCH('NCA Input'!E146,INDIRECT("NCAScore_"&amp;$C142),0),MATCH(E$3,NCACats,0)),0))</f>
        <v/>
      </c>
      <c r="F142" s="279" t="str">
        <f ca="1">IF($C142="","",_xlfn.IFNA(INDEX(INDIRECT("MCDAScores_NCA_"&amp;$C142),MATCH('NCA Input'!F146,INDIRECT("NCAScore_"&amp;$C142),0),MATCH(F$3,NCACats,0)),0))</f>
        <v/>
      </c>
      <c r="G142" s="279" t="str">
        <f ca="1">IF($C142="","",_xlfn.IFNA(INDEX(INDIRECT("MCDAScores_NCA_"&amp;$C142),MATCH('NCA Input'!G146,INDIRECT("NCAScore_"&amp;$C142),0),MATCH(G$3,NCACats,0)),0))</f>
        <v/>
      </c>
      <c r="H142" s="279" t="str">
        <f ca="1">IF($C142="","",_xlfn.IFNA(INDEX(INDIRECT("MCDAScores_NCA_"&amp;$C142),MATCH('NCA Input'!H146,INDIRECT("NCAScore_"&amp;$C142),0),MATCH(H$3,NCACats,0)),0))</f>
        <v/>
      </c>
      <c r="I142" s="279" t="str">
        <f ca="1">IF($C142="","",_xlfn.IFNA(INDEX(INDIRECT("MCDAScores_NCA_"&amp;$C142),MATCH('NCA Input'!I146,INDIRECT("NCAScore_"&amp;$C142),0),MATCH(I$3,NCACats,0)),0))</f>
        <v/>
      </c>
      <c r="J142" s="280" t="str">
        <f ca="1">IF($C142="","",_xlfn.IFNA(INDEX(INDIRECT("MCDAScores_NCA_"&amp;$C142),MATCH('NCA Input'!J146,INDIRECT("NCAScore_"&amp;$C142),0),MATCH(J$3,NCACats,0)),0))</f>
        <v/>
      </c>
    </row>
    <row r="143" spans="1:10" x14ac:dyDescent="0.3">
      <c r="A143" s="328"/>
      <c r="B143" s="328"/>
      <c r="C143" s="272" t="str">
        <f>IF($A142="","","Scale_Neg")</f>
        <v/>
      </c>
      <c r="D143" s="281" t="str">
        <f ca="1">IF($C143="","",_xlfn.IFNA(INDEX(INDIRECT("MCDAScores_NCA_"&amp;$C143),MATCH('NCA Input'!D147,INDIRECT("NCAScore_"&amp;$C143),0),MATCH(D$3,NCACats,0)),0))</f>
        <v/>
      </c>
      <c r="E143" s="254" t="str">
        <f ca="1">IF($C143="","",_xlfn.IFNA(INDEX(INDIRECT("MCDAScores_NCA_"&amp;$C143),MATCH('NCA Input'!E147,INDIRECT("NCAScore_"&amp;$C143),0),MATCH(E$3,NCACats,0)),0))</f>
        <v/>
      </c>
      <c r="F143" s="254" t="str">
        <f ca="1">IF($C143="","",_xlfn.IFNA(INDEX(INDIRECT("MCDAScores_NCA_"&amp;$C143),MATCH('NCA Input'!F147,INDIRECT("NCAScore_"&amp;$C143),0),MATCH(F$3,NCACats,0)),0))</f>
        <v/>
      </c>
      <c r="G143" s="254" t="str">
        <f ca="1">IF($C143="","",_xlfn.IFNA(INDEX(INDIRECT("MCDAScores_NCA_"&amp;$C143),MATCH('NCA Input'!G147,INDIRECT("NCAScore_"&amp;$C143),0),MATCH(G$3,NCACats,0)),0))</f>
        <v/>
      </c>
      <c r="H143" s="254" t="str">
        <f ca="1">IF($C143="","",_xlfn.IFNA(INDEX(INDIRECT("MCDAScores_NCA_"&amp;$C143),MATCH('NCA Input'!H147,INDIRECT("NCAScore_"&amp;$C143),0),MATCH(H$3,NCACats,0)),0))</f>
        <v/>
      </c>
      <c r="I143" s="254" t="str">
        <f ca="1">IF($C143="","",_xlfn.IFNA(INDEX(INDIRECT("MCDAScores_NCA_"&amp;$C143),MATCH('NCA Input'!I147,INDIRECT("NCAScore_"&amp;$C143),0),MATCH(I$3,NCACats,0)),0))</f>
        <v/>
      </c>
      <c r="J143" s="282" t="str">
        <f ca="1">IF($C143="","",_xlfn.IFNA(INDEX(INDIRECT("MCDAScores_NCA_"&amp;$C143),MATCH('NCA Input'!J147,INDIRECT("NCAScore_"&amp;$C143),0),MATCH(J$3,NCACats,0)),0))</f>
        <v/>
      </c>
    </row>
    <row r="144" spans="1:10" x14ac:dyDescent="0.3">
      <c r="A144" s="328"/>
      <c r="B144" s="328"/>
      <c r="C144" s="272" t="str">
        <f>IF($A142="","","Dur_Neg")</f>
        <v/>
      </c>
      <c r="D144" s="281" t="str">
        <f ca="1">IF($C144="","",_xlfn.IFNA(INDEX(INDIRECT("MCDAScores_NCA_"&amp;$C144),MATCH('NCA Input'!D148,INDIRECT("NCAScore_"&amp;$C144),0),MATCH(D$3,NCACats,0)),0))</f>
        <v/>
      </c>
      <c r="E144" s="254" t="str">
        <f ca="1">IF($C144="","",_xlfn.IFNA(INDEX(INDIRECT("MCDAScores_NCA_"&amp;$C144),MATCH('NCA Input'!E148,INDIRECT("NCAScore_"&amp;$C144),0),MATCH(E$3,NCACats,0)),0))</f>
        <v/>
      </c>
      <c r="F144" s="254" t="str">
        <f ca="1">IF($C144="","",_xlfn.IFNA(INDEX(INDIRECT("MCDAScores_NCA_"&amp;$C144),MATCH('NCA Input'!F148,INDIRECT("NCAScore_"&amp;$C144),0),MATCH(F$3,NCACats,0)),0))</f>
        <v/>
      </c>
      <c r="G144" s="254" t="str">
        <f ca="1">IF($C144="","",_xlfn.IFNA(INDEX(INDIRECT("MCDAScores_NCA_"&amp;$C144),MATCH('NCA Input'!G148,INDIRECT("NCAScore_"&amp;$C144),0),MATCH(G$3,NCACats,0)),0))</f>
        <v/>
      </c>
      <c r="H144" s="254" t="str">
        <f ca="1">IF($C144="","",_xlfn.IFNA(INDEX(INDIRECT("MCDAScores_NCA_"&amp;$C144),MATCH('NCA Input'!H148,INDIRECT("NCAScore_"&amp;$C144),0),MATCH(H$3,NCACats,0)),0))</f>
        <v/>
      </c>
      <c r="I144" s="254" t="str">
        <f ca="1">IF($C144="","",_xlfn.IFNA(INDEX(INDIRECT("MCDAScores_NCA_"&amp;$C144),MATCH('NCA Input'!I148,INDIRECT("NCAScore_"&amp;$C144),0),MATCH(I$3,NCACats,0)),0))</f>
        <v/>
      </c>
      <c r="J144" s="282" t="str">
        <f ca="1">IF($C144="","",_xlfn.IFNA(INDEX(INDIRECT("MCDAScores_NCA_"&amp;$C144),MATCH('NCA Input'!J148,INDIRECT("NCAScore_"&amp;$C144),0),MATCH(J$3,NCACats,0)),0))</f>
        <v/>
      </c>
    </row>
    <row r="145" spans="1:10" x14ac:dyDescent="0.3">
      <c r="A145" s="328"/>
      <c r="B145" s="328"/>
      <c r="C145" s="272" t="str">
        <f>IF($A142="","","Mag_Pos")</f>
        <v/>
      </c>
      <c r="D145" s="281" t="str">
        <f ca="1">IF($C145="","",_xlfn.IFNA(INDEX(INDIRECT("MCDAScores_NCA_"&amp;$C145),MATCH('NCA Input'!D149,INDIRECT("NCAScore_"&amp;$C145),0),MATCH(D$3,NCACats,0)),0))</f>
        <v/>
      </c>
      <c r="E145" s="254" t="str">
        <f ca="1">IF($C145="","",_xlfn.IFNA(INDEX(INDIRECT("MCDAScores_NCA_"&amp;$C145),MATCH('NCA Input'!E149,INDIRECT("NCAScore_"&amp;$C145),0),MATCH(E$3,NCACats,0)),0))</f>
        <v/>
      </c>
      <c r="F145" s="254" t="str">
        <f ca="1">IF($C145="","",_xlfn.IFNA(INDEX(INDIRECT("MCDAScores_NCA_"&amp;$C145),MATCH('NCA Input'!F149,INDIRECT("NCAScore_"&amp;$C145),0),MATCH(F$3,NCACats,0)),0))</f>
        <v/>
      </c>
      <c r="G145" s="254" t="str">
        <f ca="1">IF($C145="","",_xlfn.IFNA(INDEX(INDIRECT("MCDAScores_NCA_"&amp;$C145),MATCH('NCA Input'!G149,INDIRECT("NCAScore_"&amp;$C145),0),MATCH(G$3,NCACats,0)),0))</f>
        <v/>
      </c>
      <c r="H145" s="254" t="str">
        <f ca="1">IF($C145="","",_xlfn.IFNA(INDEX(INDIRECT("MCDAScores_NCA_"&amp;$C145),MATCH('NCA Input'!H149,INDIRECT("NCAScore_"&amp;$C145),0),MATCH(H$3,NCACats,0)),0))</f>
        <v/>
      </c>
      <c r="I145" s="254" t="str">
        <f ca="1">IF($C145="","",_xlfn.IFNA(INDEX(INDIRECT("MCDAScores_NCA_"&amp;$C145),MATCH('NCA Input'!I149,INDIRECT("NCAScore_"&amp;$C145),0),MATCH(I$3,NCACats,0)),0))</f>
        <v/>
      </c>
      <c r="J145" s="282" t="str">
        <f ca="1">IF($C145="","",_xlfn.IFNA(INDEX(INDIRECT("MCDAScores_NCA_"&amp;$C145),MATCH('NCA Input'!J149,INDIRECT("NCAScore_"&amp;$C145),0),MATCH(J$3,NCACats,0)),0))</f>
        <v/>
      </c>
    </row>
    <row r="146" spans="1:10" x14ac:dyDescent="0.3">
      <c r="A146" s="328"/>
      <c r="B146" s="328"/>
      <c r="C146" s="272" t="str">
        <f>IF($A142="","","Scale_Pos")</f>
        <v/>
      </c>
      <c r="D146" s="281" t="str">
        <f ca="1">IF($C146="","",_xlfn.IFNA(INDEX(INDIRECT("MCDAScores_NCA_"&amp;$C146),MATCH('NCA Input'!D150,INDIRECT("NCAScore_"&amp;$C146),0),MATCH(D$3,NCACats,0)),0))</f>
        <v/>
      </c>
      <c r="E146" s="254" t="str">
        <f ca="1">IF($C146="","",_xlfn.IFNA(INDEX(INDIRECT("MCDAScores_NCA_"&amp;$C146),MATCH('NCA Input'!E150,INDIRECT("NCAScore_"&amp;$C146),0),MATCH(E$3,NCACats,0)),0))</f>
        <v/>
      </c>
      <c r="F146" s="254" t="str">
        <f ca="1">IF($C146="","",_xlfn.IFNA(INDEX(INDIRECT("MCDAScores_NCA_"&amp;$C146),MATCH('NCA Input'!F150,INDIRECT("NCAScore_"&amp;$C146),0),MATCH(F$3,NCACats,0)),0))</f>
        <v/>
      </c>
      <c r="G146" s="254" t="str">
        <f ca="1">IF($C146="","",_xlfn.IFNA(INDEX(INDIRECT("MCDAScores_NCA_"&amp;$C146),MATCH('NCA Input'!G150,INDIRECT("NCAScore_"&amp;$C146),0),MATCH(G$3,NCACats,0)),0))</f>
        <v/>
      </c>
      <c r="H146" s="254" t="str">
        <f ca="1">IF($C146="","",_xlfn.IFNA(INDEX(INDIRECT("MCDAScores_NCA_"&amp;$C146),MATCH('NCA Input'!H150,INDIRECT("NCAScore_"&amp;$C146),0),MATCH(H$3,NCACats,0)),0))</f>
        <v/>
      </c>
      <c r="I146" s="254" t="str">
        <f ca="1">IF($C146="","",_xlfn.IFNA(INDEX(INDIRECT("MCDAScores_NCA_"&amp;$C146),MATCH('NCA Input'!I150,INDIRECT("NCAScore_"&amp;$C146),0),MATCH(I$3,NCACats,0)),0))</f>
        <v/>
      </c>
      <c r="J146" s="282" t="str">
        <f ca="1">IF($C146="","",_xlfn.IFNA(INDEX(INDIRECT("MCDAScores_NCA_"&amp;$C146),MATCH('NCA Input'!J150,INDIRECT("NCAScore_"&amp;$C146),0),MATCH(J$3,NCACats,0)),0))</f>
        <v/>
      </c>
    </row>
    <row r="147" spans="1:10" ht="14.4" thickBot="1" x14ac:dyDescent="0.35">
      <c r="A147" s="329"/>
      <c r="B147" s="329"/>
      <c r="C147" s="273" t="str">
        <f>IF($A142="","","Dur_Pos")</f>
        <v/>
      </c>
      <c r="D147" s="283" t="str">
        <f ca="1">IF($C147="","",_xlfn.IFNA(INDEX(INDIRECT("MCDAScores_NCA_"&amp;$C147),MATCH('NCA Input'!D151,INDIRECT("NCAScore_"&amp;$C147),0),MATCH(D$3,NCACats,0)),0))</f>
        <v/>
      </c>
      <c r="E147" s="284" t="str">
        <f ca="1">IF($C147="","",_xlfn.IFNA(INDEX(INDIRECT("MCDAScores_NCA_"&amp;$C147),MATCH('NCA Input'!E151,INDIRECT("NCAScore_"&amp;$C147),0),MATCH(E$3,NCACats,0)),0))</f>
        <v/>
      </c>
      <c r="F147" s="284" t="str">
        <f ca="1">IF($C147="","",_xlfn.IFNA(INDEX(INDIRECT("MCDAScores_NCA_"&amp;$C147),MATCH('NCA Input'!F151,INDIRECT("NCAScore_"&amp;$C147),0),MATCH(F$3,NCACats,0)),0))</f>
        <v/>
      </c>
      <c r="G147" s="284" t="str">
        <f ca="1">IF($C147="","",_xlfn.IFNA(INDEX(INDIRECT("MCDAScores_NCA_"&amp;$C147),MATCH('NCA Input'!G151,INDIRECT("NCAScore_"&amp;$C147),0),MATCH(G$3,NCACats,0)),0))</f>
        <v/>
      </c>
      <c r="H147" s="284" t="str">
        <f ca="1">IF($C147="","",_xlfn.IFNA(INDEX(INDIRECT("MCDAScores_NCA_"&amp;$C147),MATCH('NCA Input'!H151,INDIRECT("NCAScore_"&amp;$C147),0),MATCH(H$3,NCACats,0)),0))</f>
        <v/>
      </c>
      <c r="I147" s="284" t="str">
        <f ca="1">IF($C147="","",_xlfn.IFNA(INDEX(INDIRECT("MCDAScores_NCA_"&amp;$C147),MATCH('NCA Input'!I151,INDIRECT("NCAScore_"&amp;$C147),0),MATCH(I$3,NCACats,0)),0))</f>
        <v/>
      </c>
      <c r="J147" s="285" t="str">
        <f ca="1">IF($C147="","",_xlfn.IFNA(INDEX(INDIRECT("MCDAScores_NCA_"&amp;$C147),MATCH('NCA Input'!J151,INDIRECT("NCAScore_"&amp;$C147),0),MATCH(J$3,NCACats,0)),0))</f>
        <v/>
      </c>
    </row>
    <row r="148" spans="1:10" x14ac:dyDescent="0.3">
      <c r="A148" s="327" t="str">
        <f>IF('NCA Input'!C152="","",'NCA Input'!A152)</f>
        <v/>
      </c>
      <c r="B148" s="327" t="str">
        <f>IF('NCA Input'!C152="","",'NCA Input'!C152)</f>
        <v/>
      </c>
      <c r="C148" s="255" t="str">
        <f>IF($A148="","","Mag_Neg")</f>
        <v/>
      </c>
      <c r="D148" s="278" t="str">
        <f ca="1">IF($C148="","",_xlfn.IFNA(INDEX(INDIRECT("MCDAScores_NCA_"&amp;$C148),MATCH('NCA Input'!D152,INDIRECT("NCAScore_"&amp;$C148),0),MATCH(D$3,NCACats,0)),0))</f>
        <v/>
      </c>
      <c r="E148" s="279" t="str">
        <f ca="1">IF($C148="","",_xlfn.IFNA(INDEX(INDIRECT("MCDAScores_NCA_"&amp;$C148),MATCH('NCA Input'!E152,INDIRECT("NCAScore_"&amp;$C148),0),MATCH(E$3,NCACats,0)),0))</f>
        <v/>
      </c>
      <c r="F148" s="279" t="str">
        <f ca="1">IF($C148="","",_xlfn.IFNA(INDEX(INDIRECT("MCDAScores_NCA_"&amp;$C148),MATCH('NCA Input'!F152,INDIRECT("NCAScore_"&amp;$C148),0),MATCH(F$3,NCACats,0)),0))</f>
        <v/>
      </c>
      <c r="G148" s="279" t="str">
        <f ca="1">IF($C148="","",_xlfn.IFNA(INDEX(INDIRECT("MCDAScores_NCA_"&amp;$C148),MATCH('NCA Input'!G152,INDIRECT("NCAScore_"&amp;$C148),0),MATCH(G$3,NCACats,0)),0))</f>
        <v/>
      </c>
      <c r="H148" s="279" t="str">
        <f ca="1">IF($C148="","",_xlfn.IFNA(INDEX(INDIRECT("MCDAScores_NCA_"&amp;$C148),MATCH('NCA Input'!H152,INDIRECT("NCAScore_"&amp;$C148),0),MATCH(H$3,NCACats,0)),0))</f>
        <v/>
      </c>
      <c r="I148" s="279" t="str">
        <f ca="1">IF($C148="","",_xlfn.IFNA(INDEX(INDIRECT("MCDAScores_NCA_"&amp;$C148),MATCH('NCA Input'!I152,INDIRECT("NCAScore_"&amp;$C148),0),MATCH(I$3,NCACats,0)),0))</f>
        <v/>
      </c>
      <c r="J148" s="280" t="str">
        <f ca="1">IF($C148="","",_xlfn.IFNA(INDEX(INDIRECT("MCDAScores_NCA_"&amp;$C148),MATCH('NCA Input'!J152,INDIRECT("NCAScore_"&amp;$C148),0),MATCH(J$3,NCACats,0)),0))</f>
        <v/>
      </c>
    </row>
    <row r="149" spans="1:10" x14ac:dyDescent="0.3">
      <c r="A149" s="328"/>
      <c r="B149" s="328"/>
      <c r="C149" s="272" t="str">
        <f>IF($A148="","","Scale_Neg")</f>
        <v/>
      </c>
      <c r="D149" s="281" t="str">
        <f ca="1">IF($C149="","",_xlfn.IFNA(INDEX(INDIRECT("MCDAScores_NCA_"&amp;$C149),MATCH('NCA Input'!D153,INDIRECT("NCAScore_"&amp;$C149),0),MATCH(D$3,NCACats,0)),0))</f>
        <v/>
      </c>
      <c r="E149" s="254" t="str">
        <f ca="1">IF($C149="","",_xlfn.IFNA(INDEX(INDIRECT("MCDAScores_NCA_"&amp;$C149),MATCH('NCA Input'!E153,INDIRECT("NCAScore_"&amp;$C149),0),MATCH(E$3,NCACats,0)),0))</f>
        <v/>
      </c>
      <c r="F149" s="254" t="str">
        <f ca="1">IF($C149="","",_xlfn.IFNA(INDEX(INDIRECT("MCDAScores_NCA_"&amp;$C149),MATCH('NCA Input'!F153,INDIRECT("NCAScore_"&amp;$C149),0),MATCH(F$3,NCACats,0)),0))</f>
        <v/>
      </c>
      <c r="G149" s="254" t="str">
        <f ca="1">IF($C149="","",_xlfn.IFNA(INDEX(INDIRECT("MCDAScores_NCA_"&amp;$C149),MATCH('NCA Input'!G153,INDIRECT("NCAScore_"&amp;$C149),0),MATCH(G$3,NCACats,0)),0))</f>
        <v/>
      </c>
      <c r="H149" s="254" t="str">
        <f ca="1">IF($C149="","",_xlfn.IFNA(INDEX(INDIRECT("MCDAScores_NCA_"&amp;$C149),MATCH('NCA Input'!H153,INDIRECT("NCAScore_"&amp;$C149),0),MATCH(H$3,NCACats,0)),0))</f>
        <v/>
      </c>
      <c r="I149" s="254" t="str">
        <f ca="1">IF($C149="","",_xlfn.IFNA(INDEX(INDIRECT("MCDAScores_NCA_"&amp;$C149),MATCH('NCA Input'!I153,INDIRECT("NCAScore_"&amp;$C149),0),MATCH(I$3,NCACats,0)),0))</f>
        <v/>
      </c>
      <c r="J149" s="282" t="str">
        <f ca="1">IF($C149="","",_xlfn.IFNA(INDEX(INDIRECT("MCDAScores_NCA_"&amp;$C149),MATCH('NCA Input'!J153,INDIRECT("NCAScore_"&amp;$C149),0),MATCH(J$3,NCACats,0)),0))</f>
        <v/>
      </c>
    </row>
    <row r="150" spans="1:10" x14ac:dyDescent="0.3">
      <c r="A150" s="328"/>
      <c r="B150" s="328"/>
      <c r="C150" s="272" t="str">
        <f>IF($A148="","","Dur_Neg")</f>
        <v/>
      </c>
      <c r="D150" s="281" t="str">
        <f ca="1">IF($C150="","",_xlfn.IFNA(INDEX(INDIRECT("MCDAScores_NCA_"&amp;$C150),MATCH('NCA Input'!D154,INDIRECT("NCAScore_"&amp;$C150),0),MATCH(D$3,NCACats,0)),0))</f>
        <v/>
      </c>
      <c r="E150" s="254" t="str">
        <f ca="1">IF($C150="","",_xlfn.IFNA(INDEX(INDIRECT("MCDAScores_NCA_"&amp;$C150),MATCH('NCA Input'!E154,INDIRECT("NCAScore_"&amp;$C150),0),MATCH(E$3,NCACats,0)),0))</f>
        <v/>
      </c>
      <c r="F150" s="254" t="str">
        <f ca="1">IF($C150="","",_xlfn.IFNA(INDEX(INDIRECT("MCDAScores_NCA_"&amp;$C150),MATCH('NCA Input'!F154,INDIRECT("NCAScore_"&amp;$C150),0),MATCH(F$3,NCACats,0)),0))</f>
        <v/>
      </c>
      <c r="G150" s="254" t="str">
        <f ca="1">IF($C150="","",_xlfn.IFNA(INDEX(INDIRECT("MCDAScores_NCA_"&amp;$C150),MATCH('NCA Input'!G154,INDIRECT("NCAScore_"&amp;$C150),0),MATCH(G$3,NCACats,0)),0))</f>
        <v/>
      </c>
      <c r="H150" s="254" t="str">
        <f ca="1">IF($C150="","",_xlfn.IFNA(INDEX(INDIRECT("MCDAScores_NCA_"&amp;$C150),MATCH('NCA Input'!H154,INDIRECT("NCAScore_"&amp;$C150),0),MATCH(H$3,NCACats,0)),0))</f>
        <v/>
      </c>
      <c r="I150" s="254" t="str">
        <f ca="1">IF($C150="","",_xlfn.IFNA(INDEX(INDIRECT("MCDAScores_NCA_"&amp;$C150),MATCH('NCA Input'!I154,INDIRECT("NCAScore_"&amp;$C150),0),MATCH(I$3,NCACats,0)),0))</f>
        <v/>
      </c>
      <c r="J150" s="282" t="str">
        <f ca="1">IF($C150="","",_xlfn.IFNA(INDEX(INDIRECT("MCDAScores_NCA_"&amp;$C150),MATCH('NCA Input'!J154,INDIRECT("NCAScore_"&amp;$C150),0),MATCH(J$3,NCACats,0)),0))</f>
        <v/>
      </c>
    </row>
    <row r="151" spans="1:10" x14ac:dyDescent="0.3">
      <c r="A151" s="328"/>
      <c r="B151" s="328"/>
      <c r="C151" s="272" t="str">
        <f>IF($A148="","","Mag_Pos")</f>
        <v/>
      </c>
      <c r="D151" s="281" t="str">
        <f ca="1">IF($C151="","",_xlfn.IFNA(INDEX(INDIRECT("MCDAScores_NCA_"&amp;$C151),MATCH('NCA Input'!D155,INDIRECT("NCAScore_"&amp;$C151),0),MATCH(D$3,NCACats,0)),0))</f>
        <v/>
      </c>
      <c r="E151" s="254" t="str">
        <f ca="1">IF($C151="","",_xlfn.IFNA(INDEX(INDIRECT("MCDAScores_NCA_"&amp;$C151),MATCH('NCA Input'!E155,INDIRECT("NCAScore_"&amp;$C151),0),MATCH(E$3,NCACats,0)),0))</f>
        <v/>
      </c>
      <c r="F151" s="254" t="str">
        <f ca="1">IF($C151="","",_xlfn.IFNA(INDEX(INDIRECT("MCDAScores_NCA_"&amp;$C151),MATCH('NCA Input'!F155,INDIRECT("NCAScore_"&amp;$C151),0),MATCH(F$3,NCACats,0)),0))</f>
        <v/>
      </c>
      <c r="G151" s="254" t="str">
        <f ca="1">IF($C151="","",_xlfn.IFNA(INDEX(INDIRECT("MCDAScores_NCA_"&amp;$C151),MATCH('NCA Input'!G155,INDIRECT("NCAScore_"&amp;$C151),0),MATCH(G$3,NCACats,0)),0))</f>
        <v/>
      </c>
      <c r="H151" s="254" t="str">
        <f ca="1">IF($C151="","",_xlfn.IFNA(INDEX(INDIRECT("MCDAScores_NCA_"&amp;$C151),MATCH('NCA Input'!H155,INDIRECT("NCAScore_"&amp;$C151),0),MATCH(H$3,NCACats,0)),0))</f>
        <v/>
      </c>
      <c r="I151" s="254" t="str">
        <f ca="1">IF($C151="","",_xlfn.IFNA(INDEX(INDIRECT("MCDAScores_NCA_"&amp;$C151),MATCH('NCA Input'!I155,INDIRECT("NCAScore_"&amp;$C151),0),MATCH(I$3,NCACats,0)),0))</f>
        <v/>
      </c>
      <c r="J151" s="282" t="str">
        <f ca="1">IF($C151="","",_xlfn.IFNA(INDEX(INDIRECT("MCDAScores_NCA_"&amp;$C151),MATCH('NCA Input'!J155,INDIRECT("NCAScore_"&amp;$C151),0),MATCH(J$3,NCACats,0)),0))</f>
        <v/>
      </c>
    </row>
    <row r="152" spans="1:10" x14ac:dyDescent="0.3">
      <c r="A152" s="328"/>
      <c r="B152" s="328"/>
      <c r="C152" s="272" t="str">
        <f>IF($A148="","","Scale_Pos")</f>
        <v/>
      </c>
      <c r="D152" s="281" t="str">
        <f ca="1">IF($C152="","",_xlfn.IFNA(INDEX(INDIRECT("MCDAScores_NCA_"&amp;$C152),MATCH('NCA Input'!D156,INDIRECT("NCAScore_"&amp;$C152),0),MATCH(D$3,NCACats,0)),0))</f>
        <v/>
      </c>
      <c r="E152" s="254" t="str">
        <f ca="1">IF($C152="","",_xlfn.IFNA(INDEX(INDIRECT("MCDAScores_NCA_"&amp;$C152),MATCH('NCA Input'!E156,INDIRECT("NCAScore_"&amp;$C152),0),MATCH(E$3,NCACats,0)),0))</f>
        <v/>
      </c>
      <c r="F152" s="254" t="str">
        <f ca="1">IF($C152="","",_xlfn.IFNA(INDEX(INDIRECT("MCDAScores_NCA_"&amp;$C152),MATCH('NCA Input'!F156,INDIRECT("NCAScore_"&amp;$C152),0),MATCH(F$3,NCACats,0)),0))</f>
        <v/>
      </c>
      <c r="G152" s="254" t="str">
        <f ca="1">IF($C152="","",_xlfn.IFNA(INDEX(INDIRECT("MCDAScores_NCA_"&amp;$C152),MATCH('NCA Input'!G156,INDIRECT("NCAScore_"&amp;$C152),0),MATCH(G$3,NCACats,0)),0))</f>
        <v/>
      </c>
      <c r="H152" s="254" t="str">
        <f ca="1">IF($C152="","",_xlfn.IFNA(INDEX(INDIRECT("MCDAScores_NCA_"&amp;$C152),MATCH('NCA Input'!H156,INDIRECT("NCAScore_"&amp;$C152),0),MATCH(H$3,NCACats,0)),0))</f>
        <v/>
      </c>
      <c r="I152" s="254" t="str">
        <f ca="1">IF($C152="","",_xlfn.IFNA(INDEX(INDIRECT("MCDAScores_NCA_"&amp;$C152),MATCH('NCA Input'!I156,INDIRECT("NCAScore_"&amp;$C152),0),MATCH(I$3,NCACats,0)),0))</f>
        <v/>
      </c>
      <c r="J152" s="282" t="str">
        <f ca="1">IF($C152="","",_xlfn.IFNA(INDEX(INDIRECT("MCDAScores_NCA_"&amp;$C152),MATCH('NCA Input'!J156,INDIRECT("NCAScore_"&amp;$C152),0),MATCH(J$3,NCACats,0)),0))</f>
        <v/>
      </c>
    </row>
    <row r="153" spans="1:10" ht="14.4" thickBot="1" x14ac:dyDescent="0.35">
      <c r="A153" s="329"/>
      <c r="B153" s="329"/>
      <c r="C153" s="273" t="str">
        <f>IF($A148="","","Dur_Pos")</f>
        <v/>
      </c>
      <c r="D153" s="283" t="str">
        <f ca="1">IF($C153="","",_xlfn.IFNA(INDEX(INDIRECT("MCDAScores_NCA_"&amp;$C153),MATCH('NCA Input'!D157,INDIRECT("NCAScore_"&amp;$C153),0),MATCH(D$3,NCACats,0)),0))</f>
        <v/>
      </c>
      <c r="E153" s="284" t="str">
        <f ca="1">IF($C153="","",_xlfn.IFNA(INDEX(INDIRECT("MCDAScores_NCA_"&amp;$C153),MATCH('NCA Input'!E157,INDIRECT("NCAScore_"&amp;$C153),0),MATCH(E$3,NCACats,0)),0))</f>
        <v/>
      </c>
      <c r="F153" s="284" t="str">
        <f ca="1">IF($C153="","",_xlfn.IFNA(INDEX(INDIRECT("MCDAScores_NCA_"&amp;$C153),MATCH('NCA Input'!F157,INDIRECT("NCAScore_"&amp;$C153),0),MATCH(F$3,NCACats,0)),0))</f>
        <v/>
      </c>
      <c r="G153" s="284" t="str">
        <f ca="1">IF($C153="","",_xlfn.IFNA(INDEX(INDIRECT("MCDAScores_NCA_"&amp;$C153),MATCH('NCA Input'!G157,INDIRECT("NCAScore_"&amp;$C153),0),MATCH(G$3,NCACats,0)),0))</f>
        <v/>
      </c>
      <c r="H153" s="284" t="str">
        <f ca="1">IF($C153="","",_xlfn.IFNA(INDEX(INDIRECT("MCDAScores_NCA_"&amp;$C153),MATCH('NCA Input'!H157,INDIRECT("NCAScore_"&amp;$C153),0),MATCH(H$3,NCACats,0)),0))</f>
        <v/>
      </c>
      <c r="I153" s="284" t="str">
        <f ca="1">IF($C153="","",_xlfn.IFNA(INDEX(INDIRECT("MCDAScores_NCA_"&amp;$C153),MATCH('NCA Input'!I157,INDIRECT("NCAScore_"&amp;$C153),0),MATCH(I$3,NCACats,0)),0))</f>
        <v/>
      </c>
      <c r="J153" s="285" t="str">
        <f ca="1">IF($C153="","",_xlfn.IFNA(INDEX(INDIRECT("MCDAScores_NCA_"&amp;$C153),MATCH('NCA Input'!J157,INDIRECT("NCAScore_"&amp;$C153),0),MATCH(J$3,NCACats,0)),0))</f>
        <v/>
      </c>
    </row>
    <row r="154" spans="1:10" x14ac:dyDescent="0.3">
      <c r="A154" s="327" t="str">
        <f>IF('NCA Input'!C158="","",'NCA Input'!A158)</f>
        <v/>
      </c>
      <c r="B154" s="327" t="str">
        <f>IF('NCA Input'!C158="","",'NCA Input'!C158)</f>
        <v/>
      </c>
      <c r="C154" s="255" t="str">
        <f>IF($A154="","","Mag_Neg")</f>
        <v/>
      </c>
      <c r="D154" s="278" t="str">
        <f ca="1">IF($C154="","",_xlfn.IFNA(INDEX(INDIRECT("MCDAScores_NCA_"&amp;$C154),MATCH('NCA Input'!D158,INDIRECT("NCAScore_"&amp;$C154),0),MATCH(D$3,NCACats,0)),0))</f>
        <v/>
      </c>
      <c r="E154" s="279" t="str">
        <f ca="1">IF($C154="","",_xlfn.IFNA(INDEX(INDIRECT("MCDAScores_NCA_"&amp;$C154),MATCH('NCA Input'!E158,INDIRECT("NCAScore_"&amp;$C154),0),MATCH(E$3,NCACats,0)),0))</f>
        <v/>
      </c>
      <c r="F154" s="279" t="str">
        <f ca="1">IF($C154="","",_xlfn.IFNA(INDEX(INDIRECT("MCDAScores_NCA_"&amp;$C154),MATCH('NCA Input'!F158,INDIRECT("NCAScore_"&amp;$C154),0),MATCH(F$3,NCACats,0)),0))</f>
        <v/>
      </c>
      <c r="G154" s="279" t="str">
        <f ca="1">IF($C154="","",_xlfn.IFNA(INDEX(INDIRECT("MCDAScores_NCA_"&amp;$C154),MATCH('NCA Input'!G158,INDIRECT("NCAScore_"&amp;$C154),0),MATCH(G$3,NCACats,0)),0))</f>
        <v/>
      </c>
      <c r="H154" s="279" t="str">
        <f ca="1">IF($C154="","",_xlfn.IFNA(INDEX(INDIRECT("MCDAScores_NCA_"&amp;$C154),MATCH('NCA Input'!H158,INDIRECT("NCAScore_"&amp;$C154),0),MATCH(H$3,NCACats,0)),0))</f>
        <v/>
      </c>
      <c r="I154" s="279" t="str">
        <f ca="1">IF($C154="","",_xlfn.IFNA(INDEX(INDIRECT("MCDAScores_NCA_"&amp;$C154),MATCH('NCA Input'!I158,INDIRECT("NCAScore_"&amp;$C154),0),MATCH(I$3,NCACats,0)),0))</f>
        <v/>
      </c>
      <c r="J154" s="280" t="str">
        <f ca="1">IF($C154="","",_xlfn.IFNA(INDEX(INDIRECT("MCDAScores_NCA_"&amp;$C154),MATCH('NCA Input'!J158,INDIRECT("NCAScore_"&amp;$C154),0),MATCH(J$3,NCACats,0)),0))</f>
        <v/>
      </c>
    </row>
    <row r="155" spans="1:10" x14ac:dyDescent="0.3">
      <c r="A155" s="328"/>
      <c r="B155" s="328"/>
      <c r="C155" s="272" t="str">
        <f>IF($A154="","","Scale_Neg")</f>
        <v/>
      </c>
      <c r="D155" s="281" t="str">
        <f ca="1">IF($C155="","",_xlfn.IFNA(INDEX(INDIRECT("MCDAScores_NCA_"&amp;$C155),MATCH('NCA Input'!D159,INDIRECT("NCAScore_"&amp;$C155),0),MATCH(D$3,NCACats,0)),0))</f>
        <v/>
      </c>
      <c r="E155" s="254" t="str">
        <f ca="1">IF($C155="","",_xlfn.IFNA(INDEX(INDIRECT("MCDAScores_NCA_"&amp;$C155),MATCH('NCA Input'!E159,INDIRECT("NCAScore_"&amp;$C155),0),MATCH(E$3,NCACats,0)),0))</f>
        <v/>
      </c>
      <c r="F155" s="254" t="str">
        <f ca="1">IF($C155="","",_xlfn.IFNA(INDEX(INDIRECT("MCDAScores_NCA_"&amp;$C155),MATCH('NCA Input'!F159,INDIRECT("NCAScore_"&amp;$C155),0),MATCH(F$3,NCACats,0)),0))</f>
        <v/>
      </c>
      <c r="G155" s="254" t="str">
        <f ca="1">IF($C155="","",_xlfn.IFNA(INDEX(INDIRECT("MCDAScores_NCA_"&amp;$C155),MATCH('NCA Input'!G159,INDIRECT("NCAScore_"&amp;$C155),0),MATCH(G$3,NCACats,0)),0))</f>
        <v/>
      </c>
      <c r="H155" s="254" t="str">
        <f ca="1">IF($C155="","",_xlfn.IFNA(INDEX(INDIRECT("MCDAScores_NCA_"&amp;$C155),MATCH('NCA Input'!H159,INDIRECT("NCAScore_"&amp;$C155),0),MATCH(H$3,NCACats,0)),0))</f>
        <v/>
      </c>
      <c r="I155" s="254" t="str">
        <f ca="1">IF($C155="","",_xlfn.IFNA(INDEX(INDIRECT("MCDAScores_NCA_"&amp;$C155),MATCH('NCA Input'!I159,INDIRECT("NCAScore_"&amp;$C155),0),MATCH(I$3,NCACats,0)),0))</f>
        <v/>
      </c>
      <c r="J155" s="282" t="str">
        <f ca="1">IF($C155="","",_xlfn.IFNA(INDEX(INDIRECT("MCDAScores_NCA_"&amp;$C155),MATCH('NCA Input'!J159,INDIRECT("NCAScore_"&amp;$C155),0),MATCH(J$3,NCACats,0)),0))</f>
        <v/>
      </c>
    </row>
    <row r="156" spans="1:10" x14ac:dyDescent="0.3">
      <c r="A156" s="328"/>
      <c r="B156" s="328"/>
      <c r="C156" s="272" t="str">
        <f>IF($A154="","","Dur_Neg")</f>
        <v/>
      </c>
      <c r="D156" s="281" t="str">
        <f ca="1">IF($C156="","",_xlfn.IFNA(INDEX(INDIRECT("MCDAScores_NCA_"&amp;$C156),MATCH('NCA Input'!D160,INDIRECT("NCAScore_"&amp;$C156),0),MATCH(D$3,NCACats,0)),0))</f>
        <v/>
      </c>
      <c r="E156" s="254" t="str">
        <f ca="1">IF($C156="","",_xlfn.IFNA(INDEX(INDIRECT("MCDAScores_NCA_"&amp;$C156),MATCH('NCA Input'!E160,INDIRECT("NCAScore_"&amp;$C156),0),MATCH(E$3,NCACats,0)),0))</f>
        <v/>
      </c>
      <c r="F156" s="254" t="str">
        <f ca="1">IF($C156="","",_xlfn.IFNA(INDEX(INDIRECT("MCDAScores_NCA_"&amp;$C156),MATCH('NCA Input'!F160,INDIRECT("NCAScore_"&amp;$C156),0),MATCH(F$3,NCACats,0)),0))</f>
        <v/>
      </c>
      <c r="G156" s="254" t="str">
        <f ca="1">IF($C156="","",_xlfn.IFNA(INDEX(INDIRECT("MCDAScores_NCA_"&amp;$C156),MATCH('NCA Input'!G160,INDIRECT("NCAScore_"&amp;$C156),0),MATCH(G$3,NCACats,0)),0))</f>
        <v/>
      </c>
      <c r="H156" s="254" t="str">
        <f ca="1">IF($C156="","",_xlfn.IFNA(INDEX(INDIRECT("MCDAScores_NCA_"&amp;$C156),MATCH('NCA Input'!H160,INDIRECT("NCAScore_"&amp;$C156),0),MATCH(H$3,NCACats,0)),0))</f>
        <v/>
      </c>
      <c r="I156" s="254" t="str">
        <f ca="1">IF($C156="","",_xlfn.IFNA(INDEX(INDIRECT("MCDAScores_NCA_"&amp;$C156),MATCH('NCA Input'!I160,INDIRECT("NCAScore_"&amp;$C156),0),MATCH(I$3,NCACats,0)),0))</f>
        <v/>
      </c>
      <c r="J156" s="282" t="str">
        <f ca="1">IF($C156="","",_xlfn.IFNA(INDEX(INDIRECT("MCDAScores_NCA_"&amp;$C156),MATCH('NCA Input'!J160,INDIRECT("NCAScore_"&amp;$C156),0),MATCH(J$3,NCACats,0)),0))</f>
        <v/>
      </c>
    </row>
    <row r="157" spans="1:10" x14ac:dyDescent="0.3">
      <c r="A157" s="328"/>
      <c r="B157" s="328"/>
      <c r="C157" s="272" t="str">
        <f>IF($A154="","","Mag_Pos")</f>
        <v/>
      </c>
      <c r="D157" s="281" t="str">
        <f ca="1">IF($C157="","",_xlfn.IFNA(INDEX(INDIRECT("MCDAScores_NCA_"&amp;$C157),MATCH('NCA Input'!D161,INDIRECT("NCAScore_"&amp;$C157),0),MATCH(D$3,NCACats,0)),0))</f>
        <v/>
      </c>
      <c r="E157" s="254" t="str">
        <f ca="1">IF($C157="","",_xlfn.IFNA(INDEX(INDIRECT("MCDAScores_NCA_"&amp;$C157),MATCH('NCA Input'!E161,INDIRECT("NCAScore_"&amp;$C157),0),MATCH(E$3,NCACats,0)),0))</f>
        <v/>
      </c>
      <c r="F157" s="254" t="str">
        <f ca="1">IF($C157="","",_xlfn.IFNA(INDEX(INDIRECT("MCDAScores_NCA_"&amp;$C157),MATCH('NCA Input'!F161,INDIRECT("NCAScore_"&amp;$C157),0),MATCH(F$3,NCACats,0)),0))</f>
        <v/>
      </c>
      <c r="G157" s="254" t="str">
        <f ca="1">IF($C157="","",_xlfn.IFNA(INDEX(INDIRECT("MCDAScores_NCA_"&amp;$C157),MATCH('NCA Input'!G161,INDIRECT("NCAScore_"&amp;$C157),0),MATCH(G$3,NCACats,0)),0))</f>
        <v/>
      </c>
      <c r="H157" s="254" t="str">
        <f ca="1">IF($C157="","",_xlfn.IFNA(INDEX(INDIRECT("MCDAScores_NCA_"&amp;$C157),MATCH('NCA Input'!H161,INDIRECT("NCAScore_"&amp;$C157),0),MATCH(H$3,NCACats,0)),0))</f>
        <v/>
      </c>
      <c r="I157" s="254" t="str">
        <f ca="1">IF($C157="","",_xlfn.IFNA(INDEX(INDIRECT("MCDAScores_NCA_"&amp;$C157),MATCH('NCA Input'!I161,INDIRECT("NCAScore_"&amp;$C157),0),MATCH(I$3,NCACats,0)),0))</f>
        <v/>
      </c>
      <c r="J157" s="282" t="str">
        <f ca="1">IF($C157="","",_xlfn.IFNA(INDEX(INDIRECT("MCDAScores_NCA_"&amp;$C157),MATCH('NCA Input'!J161,INDIRECT("NCAScore_"&amp;$C157),0),MATCH(J$3,NCACats,0)),0))</f>
        <v/>
      </c>
    </row>
    <row r="158" spans="1:10" x14ac:dyDescent="0.3">
      <c r="A158" s="328"/>
      <c r="B158" s="328"/>
      <c r="C158" s="272" t="str">
        <f>IF($A154="","","Scale_Pos")</f>
        <v/>
      </c>
      <c r="D158" s="281" t="str">
        <f ca="1">IF($C158="","",_xlfn.IFNA(INDEX(INDIRECT("MCDAScores_NCA_"&amp;$C158),MATCH('NCA Input'!D162,INDIRECT("NCAScore_"&amp;$C158),0),MATCH(D$3,NCACats,0)),0))</f>
        <v/>
      </c>
      <c r="E158" s="254" t="str">
        <f ca="1">IF($C158="","",_xlfn.IFNA(INDEX(INDIRECT("MCDAScores_NCA_"&amp;$C158),MATCH('NCA Input'!E162,INDIRECT("NCAScore_"&amp;$C158),0),MATCH(E$3,NCACats,0)),0))</f>
        <v/>
      </c>
      <c r="F158" s="254" t="str">
        <f ca="1">IF($C158="","",_xlfn.IFNA(INDEX(INDIRECT("MCDAScores_NCA_"&amp;$C158),MATCH('NCA Input'!F162,INDIRECT("NCAScore_"&amp;$C158),0),MATCH(F$3,NCACats,0)),0))</f>
        <v/>
      </c>
      <c r="G158" s="254" t="str">
        <f ca="1">IF($C158="","",_xlfn.IFNA(INDEX(INDIRECT("MCDAScores_NCA_"&amp;$C158),MATCH('NCA Input'!G162,INDIRECT("NCAScore_"&amp;$C158),0),MATCH(G$3,NCACats,0)),0))</f>
        <v/>
      </c>
      <c r="H158" s="254" t="str">
        <f ca="1">IF($C158="","",_xlfn.IFNA(INDEX(INDIRECT("MCDAScores_NCA_"&amp;$C158),MATCH('NCA Input'!H162,INDIRECT("NCAScore_"&amp;$C158),0),MATCH(H$3,NCACats,0)),0))</f>
        <v/>
      </c>
      <c r="I158" s="254" t="str">
        <f ca="1">IF($C158="","",_xlfn.IFNA(INDEX(INDIRECT("MCDAScores_NCA_"&amp;$C158),MATCH('NCA Input'!I162,INDIRECT("NCAScore_"&amp;$C158),0),MATCH(I$3,NCACats,0)),0))</f>
        <v/>
      </c>
      <c r="J158" s="282" t="str">
        <f ca="1">IF($C158="","",_xlfn.IFNA(INDEX(INDIRECT("MCDAScores_NCA_"&amp;$C158),MATCH('NCA Input'!J162,INDIRECT("NCAScore_"&amp;$C158),0),MATCH(J$3,NCACats,0)),0))</f>
        <v/>
      </c>
    </row>
    <row r="159" spans="1:10" ht="14.4" thickBot="1" x14ac:dyDescent="0.35">
      <c r="A159" s="329"/>
      <c r="B159" s="329"/>
      <c r="C159" s="273" t="str">
        <f>IF($A154="","","Dur_Pos")</f>
        <v/>
      </c>
      <c r="D159" s="283" t="str">
        <f ca="1">IF($C159="","",_xlfn.IFNA(INDEX(INDIRECT("MCDAScores_NCA_"&amp;$C159),MATCH('NCA Input'!D163,INDIRECT("NCAScore_"&amp;$C159),0),MATCH(D$3,NCACats,0)),0))</f>
        <v/>
      </c>
      <c r="E159" s="284" t="str">
        <f ca="1">IF($C159="","",_xlfn.IFNA(INDEX(INDIRECT("MCDAScores_NCA_"&amp;$C159),MATCH('NCA Input'!E163,INDIRECT("NCAScore_"&amp;$C159),0),MATCH(E$3,NCACats,0)),0))</f>
        <v/>
      </c>
      <c r="F159" s="284" t="str">
        <f ca="1">IF($C159="","",_xlfn.IFNA(INDEX(INDIRECT("MCDAScores_NCA_"&amp;$C159),MATCH('NCA Input'!F163,INDIRECT("NCAScore_"&amp;$C159),0),MATCH(F$3,NCACats,0)),0))</f>
        <v/>
      </c>
      <c r="G159" s="284" t="str">
        <f ca="1">IF($C159="","",_xlfn.IFNA(INDEX(INDIRECT("MCDAScores_NCA_"&amp;$C159),MATCH('NCA Input'!G163,INDIRECT("NCAScore_"&amp;$C159),0),MATCH(G$3,NCACats,0)),0))</f>
        <v/>
      </c>
      <c r="H159" s="284" t="str">
        <f ca="1">IF($C159="","",_xlfn.IFNA(INDEX(INDIRECT("MCDAScores_NCA_"&amp;$C159),MATCH('NCA Input'!H163,INDIRECT("NCAScore_"&amp;$C159),0),MATCH(H$3,NCACats,0)),0))</f>
        <v/>
      </c>
      <c r="I159" s="284" t="str">
        <f ca="1">IF($C159="","",_xlfn.IFNA(INDEX(INDIRECT("MCDAScores_NCA_"&amp;$C159),MATCH('NCA Input'!I163,INDIRECT("NCAScore_"&amp;$C159),0),MATCH(I$3,NCACats,0)),0))</f>
        <v/>
      </c>
      <c r="J159" s="285" t="str">
        <f ca="1">IF($C159="","",_xlfn.IFNA(INDEX(INDIRECT("MCDAScores_NCA_"&amp;$C159),MATCH('NCA Input'!J163,INDIRECT("NCAScore_"&amp;$C159),0),MATCH(J$3,NCACats,0)),0))</f>
        <v/>
      </c>
    </row>
    <row r="160" spans="1:10" x14ac:dyDescent="0.3">
      <c r="A160" s="327" t="str">
        <f>IF('NCA Input'!C164="","",'NCA Input'!A164)</f>
        <v/>
      </c>
      <c r="B160" s="327" t="str">
        <f>IF('NCA Input'!C164="","",'NCA Input'!C164)</f>
        <v/>
      </c>
      <c r="C160" s="255" t="str">
        <f>IF($A160="","","Mag_Neg")</f>
        <v/>
      </c>
      <c r="D160" s="278" t="str">
        <f ca="1">IF($C160="","",_xlfn.IFNA(INDEX(INDIRECT("MCDAScores_NCA_"&amp;$C160),MATCH('NCA Input'!D164,INDIRECT("NCAScore_"&amp;$C160),0),MATCH(D$3,NCACats,0)),0))</f>
        <v/>
      </c>
      <c r="E160" s="279" t="str">
        <f ca="1">IF($C160="","",_xlfn.IFNA(INDEX(INDIRECT("MCDAScores_NCA_"&amp;$C160),MATCH('NCA Input'!E164,INDIRECT("NCAScore_"&amp;$C160),0),MATCH(E$3,NCACats,0)),0))</f>
        <v/>
      </c>
      <c r="F160" s="279" t="str">
        <f ca="1">IF($C160="","",_xlfn.IFNA(INDEX(INDIRECT("MCDAScores_NCA_"&amp;$C160),MATCH('NCA Input'!F164,INDIRECT("NCAScore_"&amp;$C160),0),MATCH(F$3,NCACats,0)),0))</f>
        <v/>
      </c>
      <c r="G160" s="279" t="str">
        <f ca="1">IF($C160="","",_xlfn.IFNA(INDEX(INDIRECT("MCDAScores_NCA_"&amp;$C160),MATCH('NCA Input'!G164,INDIRECT("NCAScore_"&amp;$C160),0),MATCH(G$3,NCACats,0)),0))</f>
        <v/>
      </c>
      <c r="H160" s="279" t="str">
        <f ca="1">IF($C160="","",_xlfn.IFNA(INDEX(INDIRECT("MCDAScores_NCA_"&amp;$C160),MATCH('NCA Input'!H164,INDIRECT("NCAScore_"&amp;$C160),0),MATCH(H$3,NCACats,0)),0))</f>
        <v/>
      </c>
      <c r="I160" s="279" t="str">
        <f ca="1">IF($C160="","",_xlfn.IFNA(INDEX(INDIRECT("MCDAScores_NCA_"&amp;$C160),MATCH('NCA Input'!I164,INDIRECT("NCAScore_"&amp;$C160),0),MATCH(I$3,NCACats,0)),0))</f>
        <v/>
      </c>
      <c r="J160" s="280" t="str">
        <f ca="1">IF($C160="","",_xlfn.IFNA(INDEX(INDIRECT("MCDAScores_NCA_"&amp;$C160),MATCH('NCA Input'!J164,INDIRECT("NCAScore_"&amp;$C160),0),MATCH(J$3,NCACats,0)),0))</f>
        <v/>
      </c>
    </row>
    <row r="161" spans="1:10" x14ac:dyDescent="0.3">
      <c r="A161" s="328"/>
      <c r="B161" s="328"/>
      <c r="C161" s="272" t="str">
        <f>IF($A160="","","Scale_Neg")</f>
        <v/>
      </c>
      <c r="D161" s="281" t="str">
        <f ca="1">IF($C161="","",_xlfn.IFNA(INDEX(INDIRECT("MCDAScores_NCA_"&amp;$C161),MATCH('NCA Input'!D165,INDIRECT("NCAScore_"&amp;$C161),0),MATCH(D$3,NCACats,0)),0))</f>
        <v/>
      </c>
      <c r="E161" s="254" t="str">
        <f ca="1">IF($C161="","",_xlfn.IFNA(INDEX(INDIRECT("MCDAScores_NCA_"&amp;$C161),MATCH('NCA Input'!E165,INDIRECT("NCAScore_"&amp;$C161),0),MATCH(E$3,NCACats,0)),0))</f>
        <v/>
      </c>
      <c r="F161" s="254" t="str">
        <f ca="1">IF($C161="","",_xlfn.IFNA(INDEX(INDIRECT("MCDAScores_NCA_"&amp;$C161),MATCH('NCA Input'!F165,INDIRECT("NCAScore_"&amp;$C161),0),MATCH(F$3,NCACats,0)),0))</f>
        <v/>
      </c>
      <c r="G161" s="254" t="str">
        <f ca="1">IF($C161="","",_xlfn.IFNA(INDEX(INDIRECT("MCDAScores_NCA_"&amp;$C161),MATCH('NCA Input'!G165,INDIRECT("NCAScore_"&amp;$C161),0),MATCH(G$3,NCACats,0)),0))</f>
        <v/>
      </c>
      <c r="H161" s="254" t="str">
        <f ca="1">IF($C161="","",_xlfn.IFNA(INDEX(INDIRECT("MCDAScores_NCA_"&amp;$C161),MATCH('NCA Input'!H165,INDIRECT("NCAScore_"&amp;$C161),0),MATCH(H$3,NCACats,0)),0))</f>
        <v/>
      </c>
      <c r="I161" s="254" t="str">
        <f ca="1">IF($C161="","",_xlfn.IFNA(INDEX(INDIRECT("MCDAScores_NCA_"&amp;$C161),MATCH('NCA Input'!I165,INDIRECT("NCAScore_"&amp;$C161),0),MATCH(I$3,NCACats,0)),0))</f>
        <v/>
      </c>
      <c r="J161" s="282" t="str">
        <f ca="1">IF($C161="","",_xlfn.IFNA(INDEX(INDIRECT("MCDAScores_NCA_"&amp;$C161),MATCH('NCA Input'!J165,INDIRECT("NCAScore_"&amp;$C161),0),MATCH(J$3,NCACats,0)),0))</f>
        <v/>
      </c>
    </row>
    <row r="162" spans="1:10" x14ac:dyDescent="0.3">
      <c r="A162" s="328"/>
      <c r="B162" s="328"/>
      <c r="C162" s="272" t="str">
        <f>IF($A160="","","Dur_Neg")</f>
        <v/>
      </c>
      <c r="D162" s="281" t="str">
        <f ca="1">IF($C162="","",_xlfn.IFNA(INDEX(INDIRECT("MCDAScores_NCA_"&amp;$C162),MATCH('NCA Input'!D166,INDIRECT("NCAScore_"&amp;$C162),0),MATCH(D$3,NCACats,0)),0))</f>
        <v/>
      </c>
      <c r="E162" s="254" t="str">
        <f ca="1">IF($C162="","",_xlfn.IFNA(INDEX(INDIRECT("MCDAScores_NCA_"&amp;$C162),MATCH('NCA Input'!E166,INDIRECT("NCAScore_"&amp;$C162),0),MATCH(E$3,NCACats,0)),0))</f>
        <v/>
      </c>
      <c r="F162" s="254" t="str">
        <f ca="1">IF($C162="","",_xlfn.IFNA(INDEX(INDIRECT("MCDAScores_NCA_"&amp;$C162),MATCH('NCA Input'!F166,INDIRECT("NCAScore_"&amp;$C162),0),MATCH(F$3,NCACats,0)),0))</f>
        <v/>
      </c>
      <c r="G162" s="254" t="str">
        <f ca="1">IF($C162="","",_xlfn.IFNA(INDEX(INDIRECT("MCDAScores_NCA_"&amp;$C162),MATCH('NCA Input'!G166,INDIRECT("NCAScore_"&amp;$C162),0),MATCH(G$3,NCACats,0)),0))</f>
        <v/>
      </c>
      <c r="H162" s="254" t="str">
        <f ca="1">IF($C162="","",_xlfn.IFNA(INDEX(INDIRECT("MCDAScores_NCA_"&amp;$C162),MATCH('NCA Input'!H166,INDIRECT("NCAScore_"&amp;$C162),0),MATCH(H$3,NCACats,0)),0))</f>
        <v/>
      </c>
      <c r="I162" s="254" t="str">
        <f ca="1">IF($C162="","",_xlfn.IFNA(INDEX(INDIRECT("MCDAScores_NCA_"&amp;$C162),MATCH('NCA Input'!I166,INDIRECT("NCAScore_"&amp;$C162),0),MATCH(I$3,NCACats,0)),0))</f>
        <v/>
      </c>
      <c r="J162" s="282" t="str">
        <f ca="1">IF($C162="","",_xlfn.IFNA(INDEX(INDIRECT("MCDAScores_NCA_"&amp;$C162),MATCH('NCA Input'!J166,INDIRECT("NCAScore_"&amp;$C162),0),MATCH(J$3,NCACats,0)),0))</f>
        <v/>
      </c>
    </row>
    <row r="163" spans="1:10" x14ac:dyDescent="0.3">
      <c r="A163" s="328"/>
      <c r="B163" s="328"/>
      <c r="C163" s="272" t="str">
        <f>IF($A160="","","Mag_Pos")</f>
        <v/>
      </c>
      <c r="D163" s="281" t="str">
        <f ca="1">IF($C163="","",_xlfn.IFNA(INDEX(INDIRECT("MCDAScores_NCA_"&amp;$C163),MATCH('NCA Input'!D167,INDIRECT("NCAScore_"&amp;$C163),0),MATCH(D$3,NCACats,0)),0))</f>
        <v/>
      </c>
      <c r="E163" s="254" t="str">
        <f ca="1">IF($C163="","",_xlfn.IFNA(INDEX(INDIRECT("MCDAScores_NCA_"&amp;$C163),MATCH('NCA Input'!E167,INDIRECT("NCAScore_"&amp;$C163),0),MATCH(E$3,NCACats,0)),0))</f>
        <v/>
      </c>
      <c r="F163" s="254" t="str">
        <f ca="1">IF($C163="","",_xlfn.IFNA(INDEX(INDIRECT("MCDAScores_NCA_"&amp;$C163),MATCH('NCA Input'!F167,INDIRECT("NCAScore_"&amp;$C163),0),MATCH(F$3,NCACats,0)),0))</f>
        <v/>
      </c>
      <c r="G163" s="254" t="str">
        <f ca="1">IF($C163="","",_xlfn.IFNA(INDEX(INDIRECT("MCDAScores_NCA_"&amp;$C163),MATCH('NCA Input'!G167,INDIRECT("NCAScore_"&amp;$C163),0),MATCH(G$3,NCACats,0)),0))</f>
        <v/>
      </c>
      <c r="H163" s="254" t="str">
        <f ca="1">IF($C163="","",_xlfn.IFNA(INDEX(INDIRECT("MCDAScores_NCA_"&amp;$C163),MATCH('NCA Input'!H167,INDIRECT("NCAScore_"&amp;$C163),0),MATCH(H$3,NCACats,0)),0))</f>
        <v/>
      </c>
      <c r="I163" s="254" t="str">
        <f ca="1">IF($C163="","",_xlfn.IFNA(INDEX(INDIRECT("MCDAScores_NCA_"&amp;$C163),MATCH('NCA Input'!I167,INDIRECT("NCAScore_"&amp;$C163),0),MATCH(I$3,NCACats,0)),0))</f>
        <v/>
      </c>
      <c r="J163" s="282" t="str">
        <f ca="1">IF($C163="","",_xlfn.IFNA(INDEX(INDIRECT("MCDAScores_NCA_"&amp;$C163),MATCH('NCA Input'!J167,INDIRECT("NCAScore_"&amp;$C163),0),MATCH(J$3,NCACats,0)),0))</f>
        <v/>
      </c>
    </row>
    <row r="164" spans="1:10" x14ac:dyDescent="0.3">
      <c r="A164" s="328"/>
      <c r="B164" s="328"/>
      <c r="C164" s="272" t="str">
        <f>IF($A160="","","Scale_Pos")</f>
        <v/>
      </c>
      <c r="D164" s="281" t="str">
        <f ca="1">IF($C164="","",_xlfn.IFNA(INDEX(INDIRECT("MCDAScores_NCA_"&amp;$C164),MATCH('NCA Input'!D168,INDIRECT("NCAScore_"&amp;$C164),0),MATCH(D$3,NCACats,0)),0))</f>
        <v/>
      </c>
      <c r="E164" s="254" t="str">
        <f ca="1">IF($C164="","",_xlfn.IFNA(INDEX(INDIRECT("MCDAScores_NCA_"&amp;$C164),MATCH('NCA Input'!E168,INDIRECT("NCAScore_"&amp;$C164),0),MATCH(E$3,NCACats,0)),0))</f>
        <v/>
      </c>
      <c r="F164" s="254" t="str">
        <f ca="1">IF($C164="","",_xlfn.IFNA(INDEX(INDIRECT("MCDAScores_NCA_"&amp;$C164),MATCH('NCA Input'!F168,INDIRECT("NCAScore_"&amp;$C164),0),MATCH(F$3,NCACats,0)),0))</f>
        <v/>
      </c>
      <c r="G164" s="254" t="str">
        <f ca="1">IF($C164="","",_xlfn.IFNA(INDEX(INDIRECT("MCDAScores_NCA_"&amp;$C164),MATCH('NCA Input'!G168,INDIRECT("NCAScore_"&amp;$C164),0),MATCH(G$3,NCACats,0)),0))</f>
        <v/>
      </c>
      <c r="H164" s="254" t="str">
        <f ca="1">IF($C164="","",_xlfn.IFNA(INDEX(INDIRECT("MCDAScores_NCA_"&amp;$C164),MATCH('NCA Input'!H168,INDIRECT("NCAScore_"&amp;$C164),0),MATCH(H$3,NCACats,0)),0))</f>
        <v/>
      </c>
      <c r="I164" s="254" t="str">
        <f ca="1">IF($C164="","",_xlfn.IFNA(INDEX(INDIRECT("MCDAScores_NCA_"&amp;$C164),MATCH('NCA Input'!I168,INDIRECT("NCAScore_"&amp;$C164),0),MATCH(I$3,NCACats,0)),0))</f>
        <v/>
      </c>
      <c r="J164" s="282" t="str">
        <f ca="1">IF($C164="","",_xlfn.IFNA(INDEX(INDIRECT("MCDAScores_NCA_"&amp;$C164),MATCH('NCA Input'!J168,INDIRECT("NCAScore_"&amp;$C164),0),MATCH(J$3,NCACats,0)),0))</f>
        <v/>
      </c>
    </row>
    <row r="165" spans="1:10" ht="14.4" thickBot="1" x14ac:dyDescent="0.35">
      <c r="A165" s="329"/>
      <c r="B165" s="329"/>
      <c r="C165" s="273" t="str">
        <f>IF($A160="","","Dur_Pos")</f>
        <v/>
      </c>
      <c r="D165" s="283" t="str">
        <f ca="1">IF($C165="","",_xlfn.IFNA(INDEX(INDIRECT("MCDAScores_NCA_"&amp;$C165),MATCH('NCA Input'!D169,INDIRECT("NCAScore_"&amp;$C165),0),MATCH(D$3,NCACats,0)),0))</f>
        <v/>
      </c>
      <c r="E165" s="284" t="str">
        <f ca="1">IF($C165="","",_xlfn.IFNA(INDEX(INDIRECT("MCDAScores_NCA_"&amp;$C165),MATCH('NCA Input'!E169,INDIRECT("NCAScore_"&amp;$C165),0),MATCH(E$3,NCACats,0)),0))</f>
        <v/>
      </c>
      <c r="F165" s="284" t="str">
        <f ca="1">IF($C165="","",_xlfn.IFNA(INDEX(INDIRECT("MCDAScores_NCA_"&amp;$C165),MATCH('NCA Input'!F169,INDIRECT("NCAScore_"&amp;$C165),0),MATCH(F$3,NCACats,0)),0))</f>
        <v/>
      </c>
      <c r="G165" s="284" t="str">
        <f ca="1">IF($C165="","",_xlfn.IFNA(INDEX(INDIRECT("MCDAScores_NCA_"&amp;$C165),MATCH('NCA Input'!G169,INDIRECT("NCAScore_"&amp;$C165),0),MATCH(G$3,NCACats,0)),0))</f>
        <v/>
      </c>
      <c r="H165" s="284" t="str">
        <f ca="1">IF($C165="","",_xlfn.IFNA(INDEX(INDIRECT("MCDAScores_NCA_"&amp;$C165),MATCH('NCA Input'!H169,INDIRECT("NCAScore_"&amp;$C165),0),MATCH(H$3,NCACats,0)),0))</f>
        <v/>
      </c>
      <c r="I165" s="284" t="str">
        <f ca="1">IF($C165="","",_xlfn.IFNA(INDEX(INDIRECT("MCDAScores_NCA_"&amp;$C165),MATCH('NCA Input'!I169,INDIRECT("NCAScore_"&amp;$C165),0),MATCH(I$3,NCACats,0)),0))</f>
        <v/>
      </c>
      <c r="J165" s="285" t="str">
        <f ca="1">IF($C165="","",_xlfn.IFNA(INDEX(INDIRECT("MCDAScores_NCA_"&amp;$C165),MATCH('NCA Input'!J169,INDIRECT("NCAScore_"&amp;$C165),0),MATCH(J$3,NCACats,0)),0))</f>
        <v/>
      </c>
    </row>
    <row r="166" spans="1:10" x14ac:dyDescent="0.3">
      <c r="A166" s="327" t="str">
        <f>IF('NCA Input'!C170="","",'NCA Input'!A170)</f>
        <v/>
      </c>
      <c r="B166" s="327" t="str">
        <f>IF('NCA Input'!C170="","",'NCA Input'!C170)</f>
        <v/>
      </c>
      <c r="C166" s="255" t="str">
        <f>IF($A166="","","Mag_Neg")</f>
        <v/>
      </c>
      <c r="D166" s="278" t="str">
        <f ca="1">IF($C166="","",_xlfn.IFNA(INDEX(INDIRECT("MCDAScores_NCA_"&amp;$C166),MATCH('NCA Input'!D170,INDIRECT("NCAScore_"&amp;$C166),0),MATCH(D$3,NCACats,0)),0))</f>
        <v/>
      </c>
      <c r="E166" s="279" t="str">
        <f ca="1">IF($C166="","",_xlfn.IFNA(INDEX(INDIRECT("MCDAScores_NCA_"&amp;$C166),MATCH('NCA Input'!E170,INDIRECT("NCAScore_"&amp;$C166),0),MATCH(E$3,NCACats,0)),0))</f>
        <v/>
      </c>
      <c r="F166" s="279" t="str">
        <f ca="1">IF($C166="","",_xlfn.IFNA(INDEX(INDIRECT("MCDAScores_NCA_"&amp;$C166),MATCH('NCA Input'!F170,INDIRECT("NCAScore_"&amp;$C166),0),MATCH(F$3,NCACats,0)),0))</f>
        <v/>
      </c>
      <c r="G166" s="279" t="str">
        <f ca="1">IF($C166="","",_xlfn.IFNA(INDEX(INDIRECT("MCDAScores_NCA_"&amp;$C166),MATCH('NCA Input'!G170,INDIRECT("NCAScore_"&amp;$C166),0),MATCH(G$3,NCACats,0)),0))</f>
        <v/>
      </c>
      <c r="H166" s="279" t="str">
        <f ca="1">IF($C166="","",_xlfn.IFNA(INDEX(INDIRECT("MCDAScores_NCA_"&amp;$C166),MATCH('NCA Input'!H170,INDIRECT("NCAScore_"&amp;$C166),0),MATCH(H$3,NCACats,0)),0))</f>
        <v/>
      </c>
      <c r="I166" s="279" t="str">
        <f ca="1">IF($C166="","",_xlfn.IFNA(INDEX(INDIRECT("MCDAScores_NCA_"&amp;$C166),MATCH('NCA Input'!I170,INDIRECT("NCAScore_"&amp;$C166),0),MATCH(I$3,NCACats,0)),0))</f>
        <v/>
      </c>
      <c r="J166" s="280" t="str">
        <f ca="1">IF($C166="","",_xlfn.IFNA(INDEX(INDIRECT("MCDAScores_NCA_"&amp;$C166),MATCH('NCA Input'!J170,INDIRECT("NCAScore_"&amp;$C166),0),MATCH(J$3,NCACats,0)),0))</f>
        <v/>
      </c>
    </row>
    <row r="167" spans="1:10" x14ac:dyDescent="0.3">
      <c r="A167" s="328"/>
      <c r="B167" s="328"/>
      <c r="C167" s="272" t="str">
        <f>IF($A166="","","Scale_Neg")</f>
        <v/>
      </c>
      <c r="D167" s="281" t="str">
        <f ca="1">IF($C167="","",_xlfn.IFNA(INDEX(INDIRECT("MCDAScores_NCA_"&amp;$C167),MATCH('NCA Input'!D171,INDIRECT("NCAScore_"&amp;$C167),0),MATCH(D$3,NCACats,0)),0))</f>
        <v/>
      </c>
      <c r="E167" s="254" t="str">
        <f ca="1">IF($C167="","",_xlfn.IFNA(INDEX(INDIRECT("MCDAScores_NCA_"&amp;$C167),MATCH('NCA Input'!E171,INDIRECT("NCAScore_"&amp;$C167),0),MATCH(E$3,NCACats,0)),0))</f>
        <v/>
      </c>
      <c r="F167" s="254" t="str">
        <f ca="1">IF($C167="","",_xlfn.IFNA(INDEX(INDIRECT("MCDAScores_NCA_"&amp;$C167),MATCH('NCA Input'!F171,INDIRECT("NCAScore_"&amp;$C167),0),MATCH(F$3,NCACats,0)),0))</f>
        <v/>
      </c>
      <c r="G167" s="254" t="str">
        <f ca="1">IF($C167="","",_xlfn.IFNA(INDEX(INDIRECT("MCDAScores_NCA_"&amp;$C167),MATCH('NCA Input'!G171,INDIRECT("NCAScore_"&amp;$C167),0),MATCH(G$3,NCACats,0)),0))</f>
        <v/>
      </c>
      <c r="H167" s="254" t="str">
        <f ca="1">IF($C167="","",_xlfn.IFNA(INDEX(INDIRECT("MCDAScores_NCA_"&amp;$C167),MATCH('NCA Input'!H171,INDIRECT("NCAScore_"&amp;$C167),0),MATCH(H$3,NCACats,0)),0))</f>
        <v/>
      </c>
      <c r="I167" s="254" t="str">
        <f ca="1">IF($C167="","",_xlfn.IFNA(INDEX(INDIRECT("MCDAScores_NCA_"&amp;$C167),MATCH('NCA Input'!I171,INDIRECT("NCAScore_"&amp;$C167),0),MATCH(I$3,NCACats,0)),0))</f>
        <v/>
      </c>
      <c r="J167" s="282" t="str">
        <f ca="1">IF($C167="","",_xlfn.IFNA(INDEX(INDIRECT("MCDAScores_NCA_"&amp;$C167),MATCH('NCA Input'!J171,INDIRECT("NCAScore_"&amp;$C167),0),MATCH(J$3,NCACats,0)),0))</f>
        <v/>
      </c>
    </row>
    <row r="168" spans="1:10" x14ac:dyDescent="0.3">
      <c r="A168" s="328"/>
      <c r="B168" s="328"/>
      <c r="C168" s="272" t="str">
        <f>IF($A166="","","Dur_Neg")</f>
        <v/>
      </c>
      <c r="D168" s="281" t="str">
        <f ca="1">IF($C168="","",_xlfn.IFNA(INDEX(INDIRECT("MCDAScores_NCA_"&amp;$C168),MATCH('NCA Input'!D172,INDIRECT("NCAScore_"&amp;$C168),0),MATCH(D$3,NCACats,0)),0))</f>
        <v/>
      </c>
      <c r="E168" s="254" t="str">
        <f ca="1">IF($C168="","",_xlfn.IFNA(INDEX(INDIRECT("MCDAScores_NCA_"&amp;$C168),MATCH('NCA Input'!E172,INDIRECT("NCAScore_"&amp;$C168),0),MATCH(E$3,NCACats,0)),0))</f>
        <v/>
      </c>
      <c r="F168" s="254" t="str">
        <f ca="1">IF($C168="","",_xlfn.IFNA(INDEX(INDIRECT("MCDAScores_NCA_"&amp;$C168),MATCH('NCA Input'!F172,INDIRECT("NCAScore_"&amp;$C168),0),MATCH(F$3,NCACats,0)),0))</f>
        <v/>
      </c>
      <c r="G168" s="254" t="str">
        <f ca="1">IF($C168="","",_xlfn.IFNA(INDEX(INDIRECT("MCDAScores_NCA_"&amp;$C168),MATCH('NCA Input'!G172,INDIRECT("NCAScore_"&amp;$C168),0),MATCH(G$3,NCACats,0)),0))</f>
        <v/>
      </c>
      <c r="H168" s="254" t="str">
        <f ca="1">IF($C168="","",_xlfn.IFNA(INDEX(INDIRECT("MCDAScores_NCA_"&amp;$C168),MATCH('NCA Input'!H172,INDIRECT("NCAScore_"&amp;$C168),0),MATCH(H$3,NCACats,0)),0))</f>
        <v/>
      </c>
      <c r="I168" s="254" t="str">
        <f ca="1">IF($C168="","",_xlfn.IFNA(INDEX(INDIRECT("MCDAScores_NCA_"&amp;$C168),MATCH('NCA Input'!I172,INDIRECT("NCAScore_"&amp;$C168),0),MATCH(I$3,NCACats,0)),0))</f>
        <v/>
      </c>
      <c r="J168" s="282" t="str">
        <f ca="1">IF($C168="","",_xlfn.IFNA(INDEX(INDIRECT("MCDAScores_NCA_"&amp;$C168),MATCH('NCA Input'!J172,INDIRECT("NCAScore_"&amp;$C168),0),MATCH(J$3,NCACats,0)),0))</f>
        <v/>
      </c>
    </row>
    <row r="169" spans="1:10" x14ac:dyDescent="0.3">
      <c r="A169" s="328"/>
      <c r="B169" s="328"/>
      <c r="C169" s="272" t="str">
        <f>IF($A166="","","Mag_Pos")</f>
        <v/>
      </c>
      <c r="D169" s="281" t="str">
        <f ca="1">IF($C169="","",_xlfn.IFNA(INDEX(INDIRECT("MCDAScores_NCA_"&amp;$C169),MATCH('NCA Input'!D173,INDIRECT("NCAScore_"&amp;$C169),0),MATCH(D$3,NCACats,0)),0))</f>
        <v/>
      </c>
      <c r="E169" s="254" t="str">
        <f ca="1">IF($C169="","",_xlfn.IFNA(INDEX(INDIRECT("MCDAScores_NCA_"&amp;$C169),MATCH('NCA Input'!E173,INDIRECT("NCAScore_"&amp;$C169),0),MATCH(E$3,NCACats,0)),0))</f>
        <v/>
      </c>
      <c r="F169" s="254" t="str">
        <f ca="1">IF($C169="","",_xlfn.IFNA(INDEX(INDIRECT("MCDAScores_NCA_"&amp;$C169),MATCH('NCA Input'!F173,INDIRECT("NCAScore_"&amp;$C169),0),MATCH(F$3,NCACats,0)),0))</f>
        <v/>
      </c>
      <c r="G169" s="254" t="str">
        <f ca="1">IF($C169="","",_xlfn.IFNA(INDEX(INDIRECT("MCDAScores_NCA_"&amp;$C169),MATCH('NCA Input'!G173,INDIRECT("NCAScore_"&amp;$C169),0),MATCH(G$3,NCACats,0)),0))</f>
        <v/>
      </c>
      <c r="H169" s="254" t="str">
        <f ca="1">IF($C169="","",_xlfn.IFNA(INDEX(INDIRECT("MCDAScores_NCA_"&amp;$C169),MATCH('NCA Input'!H173,INDIRECT("NCAScore_"&amp;$C169),0),MATCH(H$3,NCACats,0)),0))</f>
        <v/>
      </c>
      <c r="I169" s="254" t="str">
        <f ca="1">IF($C169="","",_xlfn.IFNA(INDEX(INDIRECT("MCDAScores_NCA_"&amp;$C169),MATCH('NCA Input'!I173,INDIRECT("NCAScore_"&amp;$C169),0),MATCH(I$3,NCACats,0)),0))</f>
        <v/>
      </c>
      <c r="J169" s="282" t="str">
        <f ca="1">IF($C169="","",_xlfn.IFNA(INDEX(INDIRECT("MCDAScores_NCA_"&amp;$C169),MATCH('NCA Input'!J173,INDIRECT("NCAScore_"&amp;$C169),0),MATCH(J$3,NCACats,0)),0))</f>
        <v/>
      </c>
    </row>
    <row r="170" spans="1:10" x14ac:dyDescent="0.3">
      <c r="A170" s="328"/>
      <c r="B170" s="328"/>
      <c r="C170" s="272" t="str">
        <f>IF($A166="","","Scale_Pos")</f>
        <v/>
      </c>
      <c r="D170" s="281" t="str">
        <f ca="1">IF($C170="","",_xlfn.IFNA(INDEX(INDIRECT("MCDAScores_NCA_"&amp;$C170),MATCH('NCA Input'!D174,INDIRECT("NCAScore_"&amp;$C170),0),MATCH(D$3,NCACats,0)),0))</f>
        <v/>
      </c>
      <c r="E170" s="254" t="str">
        <f ca="1">IF($C170="","",_xlfn.IFNA(INDEX(INDIRECT("MCDAScores_NCA_"&amp;$C170),MATCH('NCA Input'!E174,INDIRECT("NCAScore_"&amp;$C170),0),MATCH(E$3,NCACats,0)),0))</f>
        <v/>
      </c>
      <c r="F170" s="254" t="str">
        <f ca="1">IF($C170="","",_xlfn.IFNA(INDEX(INDIRECT("MCDAScores_NCA_"&amp;$C170),MATCH('NCA Input'!F174,INDIRECT("NCAScore_"&amp;$C170),0),MATCH(F$3,NCACats,0)),0))</f>
        <v/>
      </c>
      <c r="G170" s="254" t="str">
        <f ca="1">IF($C170="","",_xlfn.IFNA(INDEX(INDIRECT("MCDAScores_NCA_"&amp;$C170),MATCH('NCA Input'!G174,INDIRECT("NCAScore_"&amp;$C170),0),MATCH(G$3,NCACats,0)),0))</f>
        <v/>
      </c>
      <c r="H170" s="254" t="str">
        <f ca="1">IF($C170="","",_xlfn.IFNA(INDEX(INDIRECT("MCDAScores_NCA_"&amp;$C170),MATCH('NCA Input'!H174,INDIRECT("NCAScore_"&amp;$C170),0),MATCH(H$3,NCACats,0)),0))</f>
        <v/>
      </c>
      <c r="I170" s="254" t="str">
        <f ca="1">IF($C170="","",_xlfn.IFNA(INDEX(INDIRECT("MCDAScores_NCA_"&amp;$C170),MATCH('NCA Input'!I174,INDIRECT("NCAScore_"&amp;$C170),0),MATCH(I$3,NCACats,0)),0))</f>
        <v/>
      </c>
      <c r="J170" s="282" t="str">
        <f ca="1">IF($C170="","",_xlfn.IFNA(INDEX(INDIRECT("MCDAScores_NCA_"&amp;$C170),MATCH('NCA Input'!J174,INDIRECT("NCAScore_"&amp;$C170),0),MATCH(J$3,NCACats,0)),0))</f>
        <v/>
      </c>
    </row>
    <row r="171" spans="1:10" ht="14.4" thickBot="1" x14ac:dyDescent="0.35">
      <c r="A171" s="329"/>
      <c r="B171" s="329"/>
      <c r="C171" s="273" t="str">
        <f>IF($A166="","","Dur_Pos")</f>
        <v/>
      </c>
      <c r="D171" s="283" t="str">
        <f ca="1">IF($C171="","",_xlfn.IFNA(INDEX(INDIRECT("MCDAScores_NCA_"&amp;$C171),MATCH('NCA Input'!D175,INDIRECT("NCAScore_"&amp;$C171),0),MATCH(D$3,NCACats,0)),0))</f>
        <v/>
      </c>
      <c r="E171" s="284" t="str">
        <f ca="1">IF($C171="","",_xlfn.IFNA(INDEX(INDIRECT("MCDAScores_NCA_"&amp;$C171),MATCH('NCA Input'!E175,INDIRECT("NCAScore_"&amp;$C171),0),MATCH(E$3,NCACats,0)),0))</f>
        <v/>
      </c>
      <c r="F171" s="284" t="str">
        <f ca="1">IF($C171="","",_xlfn.IFNA(INDEX(INDIRECT("MCDAScores_NCA_"&amp;$C171),MATCH('NCA Input'!F175,INDIRECT("NCAScore_"&amp;$C171),0),MATCH(F$3,NCACats,0)),0))</f>
        <v/>
      </c>
      <c r="G171" s="284" t="str">
        <f ca="1">IF($C171="","",_xlfn.IFNA(INDEX(INDIRECT("MCDAScores_NCA_"&amp;$C171),MATCH('NCA Input'!G175,INDIRECT("NCAScore_"&amp;$C171),0),MATCH(G$3,NCACats,0)),0))</f>
        <v/>
      </c>
      <c r="H171" s="284" t="str">
        <f ca="1">IF($C171="","",_xlfn.IFNA(INDEX(INDIRECT("MCDAScores_NCA_"&amp;$C171),MATCH('NCA Input'!H175,INDIRECT("NCAScore_"&amp;$C171),0),MATCH(H$3,NCACats,0)),0))</f>
        <v/>
      </c>
      <c r="I171" s="284" t="str">
        <f ca="1">IF($C171="","",_xlfn.IFNA(INDEX(INDIRECT("MCDAScores_NCA_"&amp;$C171),MATCH('NCA Input'!I175,INDIRECT("NCAScore_"&amp;$C171),0),MATCH(I$3,NCACats,0)),0))</f>
        <v/>
      </c>
      <c r="J171" s="285" t="str">
        <f ca="1">IF($C171="","",_xlfn.IFNA(INDEX(INDIRECT("MCDAScores_NCA_"&amp;$C171),MATCH('NCA Input'!J175,INDIRECT("NCAScore_"&amp;$C171),0),MATCH(J$3,NCACats,0)),0))</f>
        <v/>
      </c>
    </row>
    <row r="172" spans="1:10" x14ac:dyDescent="0.3">
      <c r="A172" s="327" t="str">
        <f>IF('NCA Input'!C176="","",'NCA Input'!A176)</f>
        <v/>
      </c>
      <c r="B172" s="327" t="str">
        <f>IF('NCA Input'!C176="","",'NCA Input'!C176)</f>
        <v/>
      </c>
      <c r="C172" s="255" t="str">
        <f>IF($A172="","","Mag_Neg")</f>
        <v/>
      </c>
      <c r="D172" s="278" t="str">
        <f ca="1">IF($C172="","",_xlfn.IFNA(INDEX(INDIRECT("MCDAScores_NCA_"&amp;$C172),MATCH('NCA Input'!D176,INDIRECT("NCAScore_"&amp;$C172),0),MATCH(D$3,NCACats,0)),0))</f>
        <v/>
      </c>
      <c r="E172" s="279" t="str">
        <f ca="1">IF($C172="","",_xlfn.IFNA(INDEX(INDIRECT("MCDAScores_NCA_"&amp;$C172),MATCH('NCA Input'!E176,INDIRECT("NCAScore_"&amp;$C172),0),MATCH(E$3,NCACats,0)),0))</f>
        <v/>
      </c>
      <c r="F172" s="279" t="str">
        <f ca="1">IF($C172="","",_xlfn.IFNA(INDEX(INDIRECT("MCDAScores_NCA_"&amp;$C172),MATCH('NCA Input'!F176,INDIRECT("NCAScore_"&amp;$C172),0),MATCH(F$3,NCACats,0)),0))</f>
        <v/>
      </c>
      <c r="G172" s="279" t="str">
        <f ca="1">IF($C172="","",_xlfn.IFNA(INDEX(INDIRECT("MCDAScores_NCA_"&amp;$C172),MATCH('NCA Input'!G176,INDIRECT("NCAScore_"&amp;$C172),0),MATCH(G$3,NCACats,0)),0))</f>
        <v/>
      </c>
      <c r="H172" s="279" t="str">
        <f ca="1">IF($C172="","",_xlfn.IFNA(INDEX(INDIRECT("MCDAScores_NCA_"&amp;$C172),MATCH('NCA Input'!H176,INDIRECT("NCAScore_"&amp;$C172),0),MATCH(H$3,NCACats,0)),0))</f>
        <v/>
      </c>
      <c r="I172" s="279" t="str">
        <f ca="1">IF($C172="","",_xlfn.IFNA(INDEX(INDIRECT("MCDAScores_NCA_"&amp;$C172),MATCH('NCA Input'!I176,INDIRECT("NCAScore_"&amp;$C172),0),MATCH(I$3,NCACats,0)),0))</f>
        <v/>
      </c>
      <c r="J172" s="280" t="str">
        <f ca="1">IF($C172="","",_xlfn.IFNA(INDEX(INDIRECT("MCDAScores_NCA_"&amp;$C172),MATCH('NCA Input'!J176,INDIRECT("NCAScore_"&amp;$C172),0),MATCH(J$3,NCACats,0)),0))</f>
        <v/>
      </c>
    </row>
    <row r="173" spans="1:10" x14ac:dyDescent="0.3">
      <c r="A173" s="328"/>
      <c r="B173" s="328"/>
      <c r="C173" s="272" t="str">
        <f>IF($A172="","","Scale_Neg")</f>
        <v/>
      </c>
      <c r="D173" s="281" t="str">
        <f ca="1">IF($C173="","",_xlfn.IFNA(INDEX(INDIRECT("MCDAScores_NCA_"&amp;$C173),MATCH('NCA Input'!D177,INDIRECT("NCAScore_"&amp;$C173),0),MATCH(D$3,NCACats,0)),0))</f>
        <v/>
      </c>
      <c r="E173" s="254" t="str">
        <f ca="1">IF($C173="","",_xlfn.IFNA(INDEX(INDIRECT("MCDAScores_NCA_"&amp;$C173),MATCH('NCA Input'!E177,INDIRECT("NCAScore_"&amp;$C173),0),MATCH(E$3,NCACats,0)),0))</f>
        <v/>
      </c>
      <c r="F173" s="254" t="str">
        <f ca="1">IF($C173="","",_xlfn.IFNA(INDEX(INDIRECT("MCDAScores_NCA_"&amp;$C173),MATCH('NCA Input'!F177,INDIRECT("NCAScore_"&amp;$C173),0),MATCH(F$3,NCACats,0)),0))</f>
        <v/>
      </c>
      <c r="G173" s="254" t="str">
        <f ca="1">IF($C173="","",_xlfn.IFNA(INDEX(INDIRECT("MCDAScores_NCA_"&amp;$C173),MATCH('NCA Input'!G177,INDIRECT("NCAScore_"&amp;$C173),0),MATCH(G$3,NCACats,0)),0))</f>
        <v/>
      </c>
      <c r="H173" s="254" t="str">
        <f ca="1">IF($C173="","",_xlfn.IFNA(INDEX(INDIRECT("MCDAScores_NCA_"&amp;$C173),MATCH('NCA Input'!H177,INDIRECT("NCAScore_"&amp;$C173),0),MATCH(H$3,NCACats,0)),0))</f>
        <v/>
      </c>
      <c r="I173" s="254" t="str">
        <f ca="1">IF($C173="","",_xlfn.IFNA(INDEX(INDIRECT("MCDAScores_NCA_"&amp;$C173),MATCH('NCA Input'!I177,INDIRECT("NCAScore_"&amp;$C173),0),MATCH(I$3,NCACats,0)),0))</f>
        <v/>
      </c>
      <c r="J173" s="282" t="str">
        <f ca="1">IF($C173="","",_xlfn.IFNA(INDEX(INDIRECT("MCDAScores_NCA_"&amp;$C173),MATCH('NCA Input'!J177,INDIRECT("NCAScore_"&amp;$C173),0),MATCH(J$3,NCACats,0)),0))</f>
        <v/>
      </c>
    </row>
    <row r="174" spans="1:10" x14ac:dyDescent="0.3">
      <c r="A174" s="328"/>
      <c r="B174" s="328"/>
      <c r="C174" s="272" t="str">
        <f>IF($A172="","","Dur_Neg")</f>
        <v/>
      </c>
      <c r="D174" s="281" t="str">
        <f ca="1">IF($C174="","",_xlfn.IFNA(INDEX(INDIRECT("MCDAScores_NCA_"&amp;$C174),MATCH('NCA Input'!D178,INDIRECT("NCAScore_"&amp;$C174),0),MATCH(D$3,NCACats,0)),0))</f>
        <v/>
      </c>
      <c r="E174" s="254" t="str">
        <f ca="1">IF($C174="","",_xlfn.IFNA(INDEX(INDIRECT("MCDAScores_NCA_"&amp;$C174),MATCH('NCA Input'!E178,INDIRECT("NCAScore_"&amp;$C174),0),MATCH(E$3,NCACats,0)),0))</f>
        <v/>
      </c>
      <c r="F174" s="254" t="str">
        <f ca="1">IF($C174="","",_xlfn.IFNA(INDEX(INDIRECT("MCDAScores_NCA_"&amp;$C174),MATCH('NCA Input'!F178,INDIRECT("NCAScore_"&amp;$C174),0),MATCH(F$3,NCACats,0)),0))</f>
        <v/>
      </c>
      <c r="G174" s="254" t="str">
        <f ca="1">IF($C174="","",_xlfn.IFNA(INDEX(INDIRECT("MCDAScores_NCA_"&amp;$C174),MATCH('NCA Input'!G178,INDIRECT("NCAScore_"&amp;$C174),0),MATCH(G$3,NCACats,0)),0))</f>
        <v/>
      </c>
      <c r="H174" s="254" t="str">
        <f ca="1">IF($C174="","",_xlfn.IFNA(INDEX(INDIRECT("MCDAScores_NCA_"&amp;$C174),MATCH('NCA Input'!H178,INDIRECT("NCAScore_"&amp;$C174),0),MATCH(H$3,NCACats,0)),0))</f>
        <v/>
      </c>
      <c r="I174" s="254" t="str">
        <f ca="1">IF($C174="","",_xlfn.IFNA(INDEX(INDIRECT("MCDAScores_NCA_"&amp;$C174),MATCH('NCA Input'!I178,INDIRECT("NCAScore_"&amp;$C174),0),MATCH(I$3,NCACats,0)),0))</f>
        <v/>
      </c>
      <c r="J174" s="282" t="str">
        <f ca="1">IF($C174="","",_xlfn.IFNA(INDEX(INDIRECT("MCDAScores_NCA_"&amp;$C174),MATCH('NCA Input'!J178,INDIRECT("NCAScore_"&amp;$C174),0),MATCH(J$3,NCACats,0)),0))</f>
        <v/>
      </c>
    </row>
    <row r="175" spans="1:10" x14ac:dyDescent="0.3">
      <c r="A175" s="328"/>
      <c r="B175" s="328"/>
      <c r="C175" s="272" t="str">
        <f>IF($A172="","","Mag_Pos")</f>
        <v/>
      </c>
      <c r="D175" s="281" t="str">
        <f ca="1">IF($C175="","",_xlfn.IFNA(INDEX(INDIRECT("MCDAScores_NCA_"&amp;$C175),MATCH('NCA Input'!D179,INDIRECT("NCAScore_"&amp;$C175),0),MATCH(D$3,NCACats,0)),0))</f>
        <v/>
      </c>
      <c r="E175" s="254" t="str">
        <f ca="1">IF($C175="","",_xlfn.IFNA(INDEX(INDIRECT("MCDAScores_NCA_"&amp;$C175),MATCH('NCA Input'!E179,INDIRECT("NCAScore_"&amp;$C175),0),MATCH(E$3,NCACats,0)),0))</f>
        <v/>
      </c>
      <c r="F175" s="254" t="str">
        <f ca="1">IF($C175="","",_xlfn.IFNA(INDEX(INDIRECT("MCDAScores_NCA_"&amp;$C175),MATCH('NCA Input'!F179,INDIRECT("NCAScore_"&amp;$C175),0),MATCH(F$3,NCACats,0)),0))</f>
        <v/>
      </c>
      <c r="G175" s="254" t="str">
        <f ca="1">IF($C175="","",_xlfn.IFNA(INDEX(INDIRECT("MCDAScores_NCA_"&amp;$C175),MATCH('NCA Input'!G179,INDIRECT("NCAScore_"&amp;$C175),0),MATCH(G$3,NCACats,0)),0))</f>
        <v/>
      </c>
      <c r="H175" s="254" t="str">
        <f ca="1">IF($C175="","",_xlfn.IFNA(INDEX(INDIRECT("MCDAScores_NCA_"&amp;$C175),MATCH('NCA Input'!H179,INDIRECT("NCAScore_"&amp;$C175),0),MATCH(H$3,NCACats,0)),0))</f>
        <v/>
      </c>
      <c r="I175" s="254" t="str">
        <f ca="1">IF($C175="","",_xlfn.IFNA(INDEX(INDIRECT("MCDAScores_NCA_"&amp;$C175),MATCH('NCA Input'!I179,INDIRECT("NCAScore_"&amp;$C175),0),MATCH(I$3,NCACats,0)),0))</f>
        <v/>
      </c>
      <c r="J175" s="282" t="str">
        <f ca="1">IF($C175="","",_xlfn.IFNA(INDEX(INDIRECT("MCDAScores_NCA_"&amp;$C175),MATCH('NCA Input'!J179,INDIRECT("NCAScore_"&amp;$C175),0),MATCH(J$3,NCACats,0)),0))</f>
        <v/>
      </c>
    </row>
    <row r="176" spans="1:10" x14ac:dyDescent="0.3">
      <c r="A176" s="328"/>
      <c r="B176" s="328"/>
      <c r="C176" s="272" t="str">
        <f>IF($A172="","","Scale_Pos")</f>
        <v/>
      </c>
      <c r="D176" s="281" t="str">
        <f ca="1">IF($C176="","",_xlfn.IFNA(INDEX(INDIRECT("MCDAScores_NCA_"&amp;$C176),MATCH('NCA Input'!D180,INDIRECT("NCAScore_"&amp;$C176),0),MATCH(D$3,NCACats,0)),0))</f>
        <v/>
      </c>
      <c r="E176" s="254" t="str">
        <f ca="1">IF($C176="","",_xlfn.IFNA(INDEX(INDIRECT("MCDAScores_NCA_"&amp;$C176),MATCH('NCA Input'!E180,INDIRECT("NCAScore_"&amp;$C176),0),MATCH(E$3,NCACats,0)),0))</f>
        <v/>
      </c>
      <c r="F176" s="254" t="str">
        <f ca="1">IF($C176="","",_xlfn.IFNA(INDEX(INDIRECT("MCDAScores_NCA_"&amp;$C176),MATCH('NCA Input'!F180,INDIRECT("NCAScore_"&amp;$C176),0),MATCH(F$3,NCACats,0)),0))</f>
        <v/>
      </c>
      <c r="G176" s="254" t="str">
        <f ca="1">IF($C176="","",_xlfn.IFNA(INDEX(INDIRECT("MCDAScores_NCA_"&amp;$C176),MATCH('NCA Input'!G180,INDIRECT("NCAScore_"&amp;$C176),0),MATCH(G$3,NCACats,0)),0))</f>
        <v/>
      </c>
      <c r="H176" s="254" t="str">
        <f ca="1">IF($C176="","",_xlfn.IFNA(INDEX(INDIRECT("MCDAScores_NCA_"&amp;$C176),MATCH('NCA Input'!H180,INDIRECT("NCAScore_"&amp;$C176),0),MATCH(H$3,NCACats,0)),0))</f>
        <v/>
      </c>
      <c r="I176" s="254" t="str">
        <f ca="1">IF($C176="","",_xlfn.IFNA(INDEX(INDIRECT("MCDAScores_NCA_"&amp;$C176),MATCH('NCA Input'!I180,INDIRECT("NCAScore_"&amp;$C176),0),MATCH(I$3,NCACats,0)),0))</f>
        <v/>
      </c>
      <c r="J176" s="282" t="str">
        <f ca="1">IF($C176="","",_xlfn.IFNA(INDEX(INDIRECT("MCDAScores_NCA_"&amp;$C176),MATCH('NCA Input'!J180,INDIRECT("NCAScore_"&amp;$C176),0),MATCH(J$3,NCACats,0)),0))</f>
        <v/>
      </c>
    </row>
    <row r="177" spans="1:10" ht="14.4" thickBot="1" x14ac:dyDescent="0.35">
      <c r="A177" s="329"/>
      <c r="B177" s="329"/>
      <c r="C177" s="273" t="str">
        <f>IF($A172="","","Dur_Pos")</f>
        <v/>
      </c>
      <c r="D177" s="283" t="str">
        <f ca="1">IF($C177="","",_xlfn.IFNA(INDEX(INDIRECT("MCDAScores_NCA_"&amp;$C177),MATCH('NCA Input'!D181,INDIRECT("NCAScore_"&amp;$C177),0),MATCH(D$3,NCACats,0)),0))</f>
        <v/>
      </c>
      <c r="E177" s="284" t="str">
        <f ca="1">IF($C177="","",_xlfn.IFNA(INDEX(INDIRECT("MCDAScores_NCA_"&amp;$C177),MATCH('NCA Input'!E181,INDIRECT("NCAScore_"&amp;$C177),0),MATCH(E$3,NCACats,0)),0))</f>
        <v/>
      </c>
      <c r="F177" s="284" t="str">
        <f ca="1">IF($C177="","",_xlfn.IFNA(INDEX(INDIRECT("MCDAScores_NCA_"&amp;$C177),MATCH('NCA Input'!F181,INDIRECT("NCAScore_"&amp;$C177),0),MATCH(F$3,NCACats,0)),0))</f>
        <v/>
      </c>
      <c r="G177" s="284" t="str">
        <f ca="1">IF($C177="","",_xlfn.IFNA(INDEX(INDIRECT("MCDAScores_NCA_"&amp;$C177),MATCH('NCA Input'!G181,INDIRECT("NCAScore_"&amp;$C177),0),MATCH(G$3,NCACats,0)),0))</f>
        <v/>
      </c>
      <c r="H177" s="284" t="str">
        <f ca="1">IF($C177="","",_xlfn.IFNA(INDEX(INDIRECT("MCDAScores_NCA_"&amp;$C177),MATCH('NCA Input'!H181,INDIRECT("NCAScore_"&amp;$C177),0),MATCH(H$3,NCACats,0)),0))</f>
        <v/>
      </c>
      <c r="I177" s="284" t="str">
        <f ca="1">IF($C177="","",_xlfn.IFNA(INDEX(INDIRECT("MCDAScores_NCA_"&amp;$C177),MATCH('NCA Input'!I181,INDIRECT("NCAScore_"&amp;$C177),0),MATCH(I$3,NCACats,0)),0))</f>
        <v/>
      </c>
      <c r="J177" s="285" t="str">
        <f ca="1">IF($C177="","",_xlfn.IFNA(INDEX(INDIRECT("MCDAScores_NCA_"&amp;$C177),MATCH('NCA Input'!J181,INDIRECT("NCAScore_"&amp;$C177),0),MATCH(J$3,NCACats,0)),0))</f>
        <v/>
      </c>
    </row>
    <row r="178" spans="1:10" x14ac:dyDescent="0.3">
      <c r="A178" s="327" t="str">
        <f>IF('NCA Input'!C182="","",'NCA Input'!A182)</f>
        <v/>
      </c>
      <c r="B178" s="327" t="str">
        <f>IF('NCA Input'!C182="","",'NCA Input'!C182)</f>
        <v/>
      </c>
      <c r="C178" s="255" t="str">
        <f>IF($A178="","","Mag_Neg")</f>
        <v/>
      </c>
      <c r="D178" s="278" t="str">
        <f ca="1">IF($C178="","",_xlfn.IFNA(INDEX(INDIRECT("MCDAScores_NCA_"&amp;$C178),MATCH('NCA Input'!D182,INDIRECT("NCAScore_"&amp;$C178),0),MATCH(D$3,NCACats,0)),0))</f>
        <v/>
      </c>
      <c r="E178" s="279" t="str">
        <f ca="1">IF($C178="","",_xlfn.IFNA(INDEX(INDIRECT("MCDAScores_NCA_"&amp;$C178),MATCH('NCA Input'!E182,INDIRECT("NCAScore_"&amp;$C178),0),MATCH(E$3,NCACats,0)),0))</f>
        <v/>
      </c>
      <c r="F178" s="279" t="str">
        <f ca="1">IF($C178="","",_xlfn.IFNA(INDEX(INDIRECT("MCDAScores_NCA_"&amp;$C178),MATCH('NCA Input'!F182,INDIRECT("NCAScore_"&amp;$C178),0),MATCH(F$3,NCACats,0)),0))</f>
        <v/>
      </c>
      <c r="G178" s="279" t="str">
        <f ca="1">IF($C178="","",_xlfn.IFNA(INDEX(INDIRECT("MCDAScores_NCA_"&amp;$C178),MATCH('NCA Input'!G182,INDIRECT("NCAScore_"&amp;$C178),0),MATCH(G$3,NCACats,0)),0))</f>
        <v/>
      </c>
      <c r="H178" s="279" t="str">
        <f ca="1">IF($C178="","",_xlfn.IFNA(INDEX(INDIRECT("MCDAScores_NCA_"&amp;$C178),MATCH('NCA Input'!H182,INDIRECT("NCAScore_"&amp;$C178),0),MATCH(H$3,NCACats,0)),0))</f>
        <v/>
      </c>
      <c r="I178" s="279" t="str">
        <f ca="1">IF($C178="","",_xlfn.IFNA(INDEX(INDIRECT("MCDAScores_NCA_"&amp;$C178),MATCH('NCA Input'!I182,INDIRECT("NCAScore_"&amp;$C178),0),MATCH(I$3,NCACats,0)),0))</f>
        <v/>
      </c>
      <c r="J178" s="280" t="str">
        <f ca="1">IF($C178="","",_xlfn.IFNA(INDEX(INDIRECT("MCDAScores_NCA_"&amp;$C178),MATCH('NCA Input'!J182,INDIRECT("NCAScore_"&amp;$C178),0),MATCH(J$3,NCACats,0)),0))</f>
        <v/>
      </c>
    </row>
    <row r="179" spans="1:10" x14ac:dyDescent="0.3">
      <c r="A179" s="328"/>
      <c r="B179" s="328"/>
      <c r="C179" s="272" t="str">
        <f>IF($A178="","","Scale_Neg")</f>
        <v/>
      </c>
      <c r="D179" s="281" t="str">
        <f ca="1">IF($C179="","",_xlfn.IFNA(INDEX(INDIRECT("MCDAScores_NCA_"&amp;$C179),MATCH('NCA Input'!D183,INDIRECT("NCAScore_"&amp;$C179),0),MATCH(D$3,NCACats,0)),0))</f>
        <v/>
      </c>
      <c r="E179" s="254" t="str">
        <f ca="1">IF($C179="","",_xlfn.IFNA(INDEX(INDIRECT("MCDAScores_NCA_"&amp;$C179),MATCH('NCA Input'!E183,INDIRECT("NCAScore_"&amp;$C179),0),MATCH(E$3,NCACats,0)),0))</f>
        <v/>
      </c>
      <c r="F179" s="254" t="str">
        <f ca="1">IF($C179="","",_xlfn.IFNA(INDEX(INDIRECT("MCDAScores_NCA_"&amp;$C179),MATCH('NCA Input'!F183,INDIRECT("NCAScore_"&amp;$C179),0),MATCH(F$3,NCACats,0)),0))</f>
        <v/>
      </c>
      <c r="G179" s="254" t="str">
        <f ca="1">IF($C179="","",_xlfn.IFNA(INDEX(INDIRECT("MCDAScores_NCA_"&amp;$C179),MATCH('NCA Input'!G183,INDIRECT("NCAScore_"&amp;$C179),0),MATCH(G$3,NCACats,0)),0))</f>
        <v/>
      </c>
      <c r="H179" s="254" t="str">
        <f ca="1">IF($C179="","",_xlfn.IFNA(INDEX(INDIRECT("MCDAScores_NCA_"&amp;$C179),MATCH('NCA Input'!H183,INDIRECT("NCAScore_"&amp;$C179),0),MATCH(H$3,NCACats,0)),0))</f>
        <v/>
      </c>
      <c r="I179" s="254" t="str">
        <f ca="1">IF($C179="","",_xlfn.IFNA(INDEX(INDIRECT("MCDAScores_NCA_"&amp;$C179),MATCH('NCA Input'!I183,INDIRECT("NCAScore_"&amp;$C179),0),MATCH(I$3,NCACats,0)),0))</f>
        <v/>
      </c>
      <c r="J179" s="282" t="str">
        <f ca="1">IF($C179="","",_xlfn.IFNA(INDEX(INDIRECT("MCDAScores_NCA_"&amp;$C179),MATCH('NCA Input'!J183,INDIRECT("NCAScore_"&amp;$C179),0),MATCH(J$3,NCACats,0)),0))</f>
        <v/>
      </c>
    </row>
    <row r="180" spans="1:10" x14ac:dyDescent="0.3">
      <c r="A180" s="328"/>
      <c r="B180" s="328"/>
      <c r="C180" s="272" t="str">
        <f>IF($A178="","","Dur_Neg")</f>
        <v/>
      </c>
      <c r="D180" s="281" t="str">
        <f ca="1">IF($C180="","",_xlfn.IFNA(INDEX(INDIRECT("MCDAScores_NCA_"&amp;$C180),MATCH('NCA Input'!D184,INDIRECT("NCAScore_"&amp;$C180),0),MATCH(D$3,NCACats,0)),0))</f>
        <v/>
      </c>
      <c r="E180" s="254" t="str">
        <f ca="1">IF($C180="","",_xlfn.IFNA(INDEX(INDIRECT("MCDAScores_NCA_"&amp;$C180),MATCH('NCA Input'!E184,INDIRECT("NCAScore_"&amp;$C180),0),MATCH(E$3,NCACats,0)),0))</f>
        <v/>
      </c>
      <c r="F180" s="254" t="str">
        <f ca="1">IF($C180="","",_xlfn.IFNA(INDEX(INDIRECT("MCDAScores_NCA_"&amp;$C180),MATCH('NCA Input'!F184,INDIRECT("NCAScore_"&amp;$C180),0),MATCH(F$3,NCACats,0)),0))</f>
        <v/>
      </c>
      <c r="G180" s="254" t="str">
        <f ca="1">IF($C180="","",_xlfn.IFNA(INDEX(INDIRECT("MCDAScores_NCA_"&amp;$C180),MATCH('NCA Input'!G184,INDIRECT("NCAScore_"&amp;$C180),0),MATCH(G$3,NCACats,0)),0))</f>
        <v/>
      </c>
      <c r="H180" s="254" t="str">
        <f ca="1">IF($C180="","",_xlfn.IFNA(INDEX(INDIRECT("MCDAScores_NCA_"&amp;$C180),MATCH('NCA Input'!H184,INDIRECT("NCAScore_"&amp;$C180),0),MATCH(H$3,NCACats,0)),0))</f>
        <v/>
      </c>
      <c r="I180" s="254" t="str">
        <f ca="1">IF($C180="","",_xlfn.IFNA(INDEX(INDIRECT("MCDAScores_NCA_"&amp;$C180),MATCH('NCA Input'!I184,INDIRECT("NCAScore_"&amp;$C180),0),MATCH(I$3,NCACats,0)),0))</f>
        <v/>
      </c>
      <c r="J180" s="282" t="str">
        <f ca="1">IF($C180="","",_xlfn.IFNA(INDEX(INDIRECT("MCDAScores_NCA_"&amp;$C180),MATCH('NCA Input'!J184,INDIRECT("NCAScore_"&amp;$C180),0),MATCH(J$3,NCACats,0)),0))</f>
        <v/>
      </c>
    </row>
    <row r="181" spans="1:10" x14ac:dyDescent="0.3">
      <c r="A181" s="328"/>
      <c r="B181" s="328"/>
      <c r="C181" s="272" t="str">
        <f>IF($A178="","","Mag_Pos")</f>
        <v/>
      </c>
      <c r="D181" s="281" t="str">
        <f ca="1">IF($C181="","",_xlfn.IFNA(INDEX(INDIRECT("MCDAScores_NCA_"&amp;$C181),MATCH('NCA Input'!D185,INDIRECT("NCAScore_"&amp;$C181),0),MATCH(D$3,NCACats,0)),0))</f>
        <v/>
      </c>
      <c r="E181" s="254" t="str">
        <f ca="1">IF($C181="","",_xlfn.IFNA(INDEX(INDIRECT("MCDAScores_NCA_"&amp;$C181),MATCH('NCA Input'!E185,INDIRECT("NCAScore_"&amp;$C181),0),MATCH(E$3,NCACats,0)),0))</f>
        <v/>
      </c>
      <c r="F181" s="254" t="str">
        <f ca="1">IF($C181="","",_xlfn.IFNA(INDEX(INDIRECT("MCDAScores_NCA_"&amp;$C181),MATCH('NCA Input'!F185,INDIRECT("NCAScore_"&amp;$C181),0),MATCH(F$3,NCACats,0)),0))</f>
        <v/>
      </c>
      <c r="G181" s="254" t="str">
        <f ca="1">IF($C181="","",_xlfn.IFNA(INDEX(INDIRECT("MCDAScores_NCA_"&amp;$C181),MATCH('NCA Input'!G185,INDIRECT("NCAScore_"&amp;$C181),0),MATCH(G$3,NCACats,0)),0))</f>
        <v/>
      </c>
      <c r="H181" s="254" t="str">
        <f ca="1">IF($C181="","",_xlfn.IFNA(INDEX(INDIRECT("MCDAScores_NCA_"&amp;$C181),MATCH('NCA Input'!H185,INDIRECT("NCAScore_"&amp;$C181),0),MATCH(H$3,NCACats,0)),0))</f>
        <v/>
      </c>
      <c r="I181" s="254" t="str">
        <f ca="1">IF($C181="","",_xlfn.IFNA(INDEX(INDIRECT("MCDAScores_NCA_"&amp;$C181),MATCH('NCA Input'!I185,INDIRECT("NCAScore_"&amp;$C181),0),MATCH(I$3,NCACats,0)),0))</f>
        <v/>
      </c>
      <c r="J181" s="282" t="str">
        <f ca="1">IF($C181="","",_xlfn.IFNA(INDEX(INDIRECT("MCDAScores_NCA_"&amp;$C181),MATCH('NCA Input'!J185,INDIRECT("NCAScore_"&amp;$C181),0),MATCH(J$3,NCACats,0)),0))</f>
        <v/>
      </c>
    </row>
    <row r="182" spans="1:10" x14ac:dyDescent="0.3">
      <c r="A182" s="328"/>
      <c r="B182" s="328"/>
      <c r="C182" s="272" t="str">
        <f>IF($A178="","","Scale_Pos")</f>
        <v/>
      </c>
      <c r="D182" s="281" t="str">
        <f ca="1">IF($C182="","",_xlfn.IFNA(INDEX(INDIRECT("MCDAScores_NCA_"&amp;$C182),MATCH('NCA Input'!D186,INDIRECT("NCAScore_"&amp;$C182),0),MATCH(D$3,NCACats,0)),0))</f>
        <v/>
      </c>
      <c r="E182" s="254" t="str">
        <f ca="1">IF($C182="","",_xlfn.IFNA(INDEX(INDIRECT("MCDAScores_NCA_"&amp;$C182),MATCH('NCA Input'!E186,INDIRECT("NCAScore_"&amp;$C182),0),MATCH(E$3,NCACats,0)),0))</f>
        <v/>
      </c>
      <c r="F182" s="254" t="str">
        <f ca="1">IF($C182="","",_xlfn.IFNA(INDEX(INDIRECT("MCDAScores_NCA_"&amp;$C182),MATCH('NCA Input'!F186,INDIRECT("NCAScore_"&amp;$C182),0),MATCH(F$3,NCACats,0)),0))</f>
        <v/>
      </c>
      <c r="G182" s="254" t="str">
        <f ca="1">IF($C182="","",_xlfn.IFNA(INDEX(INDIRECT("MCDAScores_NCA_"&amp;$C182),MATCH('NCA Input'!G186,INDIRECT("NCAScore_"&amp;$C182),0),MATCH(G$3,NCACats,0)),0))</f>
        <v/>
      </c>
      <c r="H182" s="254" t="str">
        <f ca="1">IF($C182="","",_xlfn.IFNA(INDEX(INDIRECT("MCDAScores_NCA_"&amp;$C182),MATCH('NCA Input'!H186,INDIRECT("NCAScore_"&amp;$C182),0),MATCH(H$3,NCACats,0)),0))</f>
        <v/>
      </c>
      <c r="I182" s="254" t="str">
        <f ca="1">IF($C182="","",_xlfn.IFNA(INDEX(INDIRECT("MCDAScores_NCA_"&amp;$C182),MATCH('NCA Input'!I186,INDIRECT("NCAScore_"&amp;$C182),0),MATCH(I$3,NCACats,0)),0))</f>
        <v/>
      </c>
      <c r="J182" s="282" t="str">
        <f ca="1">IF($C182="","",_xlfn.IFNA(INDEX(INDIRECT("MCDAScores_NCA_"&amp;$C182),MATCH('NCA Input'!J186,INDIRECT("NCAScore_"&amp;$C182),0),MATCH(J$3,NCACats,0)),0))</f>
        <v/>
      </c>
    </row>
    <row r="183" spans="1:10" ht="14.4" thickBot="1" x14ac:dyDescent="0.35">
      <c r="A183" s="329"/>
      <c r="B183" s="329"/>
      <c r="C183" s="273" t="str">
        <f>IF($A178="","","Dur_Pos")</f>
        <v/>
      </c>
      <c r="D183" s="283" t="str">
        <f ca="1">IF($C183="","",_xlfn.IFNA(INDEX(INDIRECT("MCDAScores_NCA_"&amp;$C183),MATCH('NCA Input'!D187,INDIRECT("NCAScore_"&amp;$C183),0),MATCH(D$3,NCACats,0)),0))</f>
        <v/>
      </c>
      <c r="E183" s="284" t="str">
        <f ca="1">IF($C183="","",_xlfn.IFNA(INDEX(INDIRECT("MCDAScores_NCA_"&amp;$C183),MATCH('NCA Input'!E187,INDIRECT("NCAScore_"&amp;$C183),0),MATCH(E$3,NCACats,0)),0))</f>
        <v/>
      </c>
      <c r="F183" s="284" t="str">
        <f ca="1">IF($C183="","",_xlfn.IFNA(INDEX(INDIRECT("MCDAScores_NCA_"&amp;$C183),MATCH('NCA Input'!F187,INDIRECT("NCAScore_"&amp;$C183),0),MATCH(F$3,NCACats,0)),0))</f>
        <v/>
      </c>
      <c r="G183" s="284" t="str">
        <f ca="1">IF($C183="","",_xlfn.IFNA(INDEX(INDIRECT("MCDAScores_NCA_"&amp;$C183),MATCH('NCA Input'!G187,INDIRECT("NCAScore_"&amp;$C183),0),MATCH(G$3,NCACats,0)),0))</f>
        <v/>
      </c>
      <c r="H183" s="284" t="str">
        <f ca="1">IF($C183="","",_xlfn.IFNA(INDEX(INDIRECT("MCDAScores_NCA_"&amp;$C183),MATCH('NCA Input'!H187,INDIRECT("NCAScore_"&amp;$C183),0),MATCH(H$3,NCACats,0)),0))</f>
        <v/>
      </c>
      <c r="I183" s="284" t="str">
        <f ca="1">IF($C183="","",_xlfn.IFNA(INDEX(INDIRECT("MCDAScores_NCA_"&amp;$C183),MATCH('NCA Input'!I187,INDIRECT("NCAScore_"&amp;$C183),0),MATCH(I$3,NCACats,0)),0))</f>
        <v/>
      </c>
      <c r="J183" s="285" t="str">
        <f ca="1">IF($C183="","",_xlfn.IFNA(INDEX(INDIRECT("MCDAScores_NCA_"&amp;$C183),MATCH('NCA Input'!J187,INDIRECT("NCAScore_"&amp;$C183),0),MATCH(J$3,NCACats,0)),0))</f>
        <v/>
      </c>
    </row>
    <row r="184" spans="1:10" x14ac:dyDescent="0.3">
      <c r="A184" s="327" t="str">
        <f>IF('NCA Input'!C188="","",'NCA Input'!A188)</f>
        <v/>
      </c>
      <c r="B184" s="327" t="str">
        <f>IF('NCA Input'!C188="","",'NCA Input'!C188)</f>
        <v/>
      </c>
      <c r="C184" s="255" t="str">
        <f>IF($A184="","","Mag_Neg")</f>
        <v/>
      </c>
      <c r="D184" s="278" t="str">
        <f ca="1">IF($C184="","",_xlfn.IFNA(INDEX(INDIRECT("MCDAScores_NCA_"&amp;$C184),MATCH('NCA Input'!D188,INDIRECT("NCAScore_"&amp;$C184),0),MATCH(D$3,NCACats,0)),0))</f>
        <v/>
      </c>
      <c r="E184" s="279" t="str">
        <f ca="1">IF($C184="","",_xlfn.IFNA(INDEX(INDIRECT("MCDAScores_NCA_"&amp;$C184),MATCH('NCA Input'!E188,INDIRECT("NCAScore_"&amp;$C184),0),MATCH(E$3,NCACats,0)),0))</f>
        <v/>
      </c>
      <c r="F184" s="279" t="str">
        <f ca="1">IF($C184="","",_xlfn.IFNA(INDEX(INDIRECT("MCDAScores_NCA_"&amp;$C184),MATCH('NCA Input'!F188,INDIRECT("NCAScore_"&amp;$C184),0),MATCH(F$3,NCACats,0)),0))</f>
        <v/>
      </c>
      <c r="G184" s="279" t="str">
        <f ca="1">IF($C184="","",_xlfn.IFNA(INDEX(INDIRECT("MCDAScores_NCA_"&amp;$C184),MATCH('NCA Input'!G188,INDIRECT("NCAScore_"&amp;$C184),0),MATCH(G$3,NCACats,0)),0))</f>
        <v/>
      </c>
      <c r="H184" s="279" t="str">
        <f ca="1">IF($C184="","",_xlfn.IFNA(INDEX(INDIRECT("MCDAScores_NCA_"&amp;$C184),MATCH('NCA Input'!H188,INDIRECT("NCAScore_"&amp;$C184),0),MATCH(H$3,NCACats,0)),0))</f>
        <v/>
      </c>
      <c r="I184" s="279" t="str">
        <f ca="1">IF($C184="","",_xlfn.IFNA(INDEX(INDIRECT("MCDAScores_NCA_"&amp;$C184),MATCH('NCA Input'!I188,INDIRECT("NCAScore_"&amp;$C184),0),MATCH(I$3,NCACats,0)),0))</f>
        <v/>
      </c>
      <c r="J184" s="280" t="str">
        <f ca="1">IF($C184="","",_xlfn.IFNA(INDEX(INDIRECT("MCDAScores_NCA_"&amp;$C184),MATCH('NCA Input'!J188,INDIRECT("NCAScore_"&amp;$C184),0),MATCH(J$3,NCACats,0)),0))</f>
        <v/>
      </c>
    </row>
    <row r="185" spans="1:10" x14ac:dyDescent="0.3">
      <c r="A185" s="328"/>
      <c r="B185" s="328"/>
      <c r="C185" s="272" t="str">
        <f>IF($A184="","","Scale_Neg")</f>
        <v/>
      </c>
      <c r="D185" s="281" t="str">
        <f ca="1">IF($C185="","",_xlfn.IFNA(INDEX(INDIRECT("MCDAScores_NCA_"&amp;$C185),MATCH('NCA Input'!D189,INDIRECT("NCAScore_"&amp;$C185),0),MATCH(D$3,NCACats,0)),0))</f>
        <v/>
      </c>
      <c r="E185" s="254" t="str">
        <f ca="1">IF($C185="","",_xlfn.IFNA(INDEX(INDIRECT("MCDAScores_NCA_"&amp;$C185),MATCH('NCA Input'!E189,INDIRECT("NCAScore_"&amp;$C185),0),MATCH(E$3,NCACats,0)),0))</f>
        <v/>
      </c>
      <c r="F185" s="254" t="str">
        <f ca="1">IF($C185="","",_xlfn.IFNA(INDEX(INDIRECT("MCDAScores_NCA_"&amp;$C185),MATCH('NCA Input'!F189,INDIRECT("NCAScore_"&amp;$C185),0),MATCH(F$3,NCACats,0)),0))</f>
        <v/>
      </c>
      <c r="G185" s="254" t="str">
        <f ca="1">IF($C185="","",_xlfn.IFNA(INDEX(INDIRECT("MCDAScores_NCA_"&amp;$C185),MATCH('NCA Input'!G189,INDIRECT("NCAScore_"&amp;$C185),0),MATCH(G$3,NCACats,0)),0))</f>
        <v/>
      </c>
      <c r="H185" s="254" t="str">
        <f ca="1">IF($C185="","",_xlfn.IFNA(INDEX(INDIRECT("MCDAScores_NCA_"&amp;$C185),MATCH('NCA Input'!H189,INDIRECT("NCAScore_"&amp;$C185),0),MATCH(H$3,NCACats,0)),0))</f>
        <v/>
      </c>
      <c r="I185" s="254" t="str">
        <f ca="1">IF($C185="","",_xlfn.IFNA(INDEX(INDIRECT("MCDAScores_NCA_"&amp;$C185),MATCH('NCA Input'!I189,INDIRECT("NCAScore_"&amp;$C185),0),MATCH(I$3,NCACats,0)),0))</f>
        <v/>
      </c>
      <c r="J185" s="282" t="str">
        <f ca="1">IF($C185="","",_xlfn.IFNA(INDEX(INDIRECT("MCDAScores_NCA_"&amp;$C185),MATCH('NCA Input'!J189,INDIRECT("NCAScore_"&amp;$C185),0),MATCH(J$3,NCACats,0)),0))</f>
        <v/>
      </c>
    </row>
    <row r="186" spans="1:10" x14ac:dyDescent="0.3">
      <c r="A186" s="328"/>
      <c r="B186" s="328"/>
      <c r="C186" s="272" t="str">
        <f>IF($A184="","","Dur_Neg")</f>
        <v/>
      </c>
      <c r="D186" s="281" t="str">
        <f ca="1">IF($C186="","",_xlfn.IFNA(INDEX(INDIRECT("MCDAScores_NCA_"&amp;$C186),MATCH('NCA Input'!D190,INDIRECT("NCAScore_"&amp;$C186),0),MATCH(D$3,NCACats,0)),0))</f>
        <v/>
      </c>
      <c r="E186" s="254" t="str">
        <f ca="1">IF($C186="","",_xlfn.IFNA(INDEX(INDIRECT("MCDAScores_NCA_"&amp;$C186),MATCH('NCA Input'!E190,INDIRECT("NCAScore_"&amp;$C186),0),MATCH(E$3,NCACats,0)),0))</f>
        <v/>
      </c>
      <c r="F186" s="254" t="str">
        <f ca="1">IF($C186="","",_xlfn.IFNA(INDEX(INDIRECT("MCDAScores_NCA_"&amp;$C186),MATCH('NCA Input'!F190,INDIRECT("NCAScore_"&amp;$C186),0),MATCH(F$3,NCACats,0)),0))</f>
        <v/>
      </c>
      <c r="G186" s="254" t="str">
        <f ca="1">IF($C186="","",_xlfn.IFNA(INDEX(INDIRECT("MCDAScores_NCA_"&amp;$C186),MATCH('NCA Input'!G190,INDIRECT("NCAScore_"&amp;$C186),0),MATCH(G$3,NCACats,0)),0))</f>
        <v/>
      </c>
      <c r="H186" s="254" t="str">
        <f ca="1">IF($C186="","",_xlfn.IFNA(INDEX(INDIRECT("MCDAScores_NCA_"&amp;$C186),MATCH('NCA Input'!H190,INDIRECT("NCAScore_"&amp;$C186),0),MATCH(H$3,NCACats,0)),0))</f>
        <v/>
      </c>
      <c r="I186" s="254" t="str">
        <f ca="1">IF($C186="","",_xlfn.IFNA(INDEX(INDIRECT("MCDAScores_NCA_"&amp;$C186),MATCH('NCA Input'!I190,INDIRECT("NCAScore_"&amp;$C186),0),MATCH(I$3,NCACats,0)),0))</f>
        <v/>
      </c>
      <c r="J186" s="282" t="str">
        <f ca="1">IF($C186="","",_xlfn.IFNA(INDEX(INDIRECT("MCDAScores_NCA_"&amp;$C186),MATCH('NCA Input'!J190,INDIRECT("NCAScore_"&amp;$C186),0),MATCH(J$3,NCACats,0)),0))</f>
        <v/>
      </c>
    </row>
    <row r="187" spans="1:10" x14ac:dyDescent="0.3">
      <c r="A187" s="328"/>
      <c r="B187" s="328"/>
      <c r="C187" s="272" t="str">
        <f>IF($A184="","","Mag_Pos")</f>
        <v/>
      </c>
      <c r="D187" s="281" t="str">
        <f ca="1">IF($C187="","",_xlfn.IFNA(INDEX(INDIRECT("MCDAScores_NCA_"&amp;$C187),MATCH('NCA Input'!D191,INDIRECT("NCAScore_"&amp;$C187),0),MATCH(D$3,NCACats,0)),0))</f>
        <v/>
      </c>
      <c r="E187" s="254" t="str">
        <f ca="1">IF($C187="","",_xlfn.IFNA(INDEX(INDIRECT("MCDAScores_NCA_"&amp;$C187),MATCH('NCA Input'!E191,INDIRECT("NCAScore_"&amp;$C187),0),MATCH(E$3,NCACats,0)),0))</f>
        <v/>
      </c>
      <c r="F187" s="254" t="str">
        <f ca="1">IF($C187="","",_xlfn.IFNA(INDEX(INDIRECT("MCDAScores_NCA_"&amp;$C187),MATCH('NCA Input'!F191,INDIRECT("NCAScore_"&amp;$C187),0),MATCH(F$3,NCACats,0)),0))</f>
        <v/>
      </c>
      <c r="G187" s="254" t="str">
        <f ca="1">IF($C187="","",_xlfn.IFNA(INDEX(INDIRECT("MCDAScores_NCA_"&amp;$C187),MATCH('NCA Input'!G191,INDIRECT("NCAScore_"&amp;$C187),0),MATCH(G$3,NCACats,0)),0))</f>
        <v/>
      </c>
      <c r="H187" s="254" t="str">
        <f ca="1">IF($C187="","",_xlfn.IFNA(INDEX(INDIRECT("MCDAScores_NCA_"&amp;$C187),MATCH('NCA Input'!H191,INDIRECT("NCAScore_"&amp;$C187),0),MATCH(H$3,NCACats,0)),0))</f>
        <v/>
      </c>
      <c r="I187" s="254" t="str">
        <f ca="1">IF($C187="","",_xlfn.IFNA(INDEX(INDIRECT("MCDAScores_NCA_"&amp;$C187),MATCH('NCA Input'!I191,INDIRECT("NCAScore_"&amp;$C187),0),MATCH(I$3,NCACats,0)),0))</f>
        <v/>
      </c>
      <c r="J187" s="282" t="str">
        <f ca="1">IF($C187="","",_xlfn.IFNA(INDEX(INDIRECT("MCDAScores_NCA_"&amp;$C187),MATCH('NCA Input'!J191,INDIRECT("NCAScore_"&amp;$C187),0),MATCH(J$3,NCACats,0)),0))</f>
        <v/>
      </c>
    </row>
    <row r="188" spans="1:10" x14ac:dyDescent="0.3">
      <c r="A188" s="328"/>
      <c r="B188" s="328"/>
      <c r="C188" s="272" t="str">
        <f>IF($A184="","","Scale_Pos")</f>
        <v/>
      </c>
      <c r="D188" s="281" t="str">
        <f ca="1">IF($C188="","",_xlfn.IFNA(INDEX(INDIRECT("MCDAScores_NCA_"&amp;$C188),MATCH('NCA Input'!D192,INDIRECT("NCAScore_"&amp;$C188),0),MATCH(D$3,NCACats,0)),0))</f>
        <v/>
      </c>
      <c r="E188" s="254" t="str">
        <f ca="1">IF($C188="","",_xlfn.IFNA(INDEX(INDIRECT("MCDAScores_NCA_"&amp;$C188),MATCH('NCA Input'!E192,INDIRECT("NCAScore_"&amp;$C188),0),MATCH(E$3,NCACats,0)),0))</f>
        <v/>
      </c>
      <c r="F188" s="254" t="str">
        <f ca="1">IF($C188="","",_xlfn.IFNA(INDEX(INDIRECT("MCDAScores_NCA_"&amp;$C188),MATCH('NCA Input'!F192,INDIRECT("NCAScore_"&amp;$C188),0),MATCH(F$3,NCACats,0)),0))</f>
        <v/>
      </c>
      <c r="G188" s="254" t="str">
        <f ca="1">IF($C188="","",_xlfn.IFNA(INDEX(INDIRECT("MCDAScores_NCA_"&amp;$C188),MATCH('NCA Input'!G192,INDIRECT("NCAScore_"&amp;$C188),0),MATCH(G$3,NCACats,0)),0))</f>
        <v/>
      </c>
      <c r="H188" s="254" t="str">
        <f ca="1">IF($C188="","",_xlfn.IFNA(INDEX(INDIRECT("MCDAScores_NCA_"&amp;$C188),MATCH('NCA Input'!H192,INDIRECT("NCAScore_"&amp;$C188),0),MATCH(H$3,NCACats,0)),0))</f>
        <v/>
      </c>
      <c r="I188" s="254" t="str">
        <f ca="1">IF($C188="","",_xlfn.IFNA(INDEX(INDIRECT("MCDAScores_NCA_"&amp;$C188),MATCH('NCA Input'!I192,INDIRECT("NCAScore_"&amp;$C188),0),MATCH(I$3,NCACats,0)),0))</f>
        <v/>
      </c>
      <c r="J188" s="282" t="str">
        <f ca="1">IF($C188="","",_xlfn.IFNA(INDEX(INDIRECT("MCDAScores_NCA_"&amp;$C188),MATCH('NCA Input'!J192,INDIRECT("NCAScore_"&amp;$C188),0),MATCH(J$3,NCACats,0)),0))</f>
        <v/>
      </c>
    </row>
    <row r="189" spans="1:10" ht="14.4" thickBot="1" x14ac:dyDescent="0.35">
      <c r="A189" s="329"/>
      <c r="B189" s="329"/>
      <c r="C189" s="273" t="str">
        <f>IF($A184="","","Dur_Pos")</f>
        <v/>
      </c>
      <c r="D189" s="283" t="str">
        <f ca="1">IF($C189="","",_xlfn.IFNA(INDEX(INDIRECT("MCDAScores_NCA_"&amp;$C189),MATCH('NCA Input'!D193,INDIRECT("NCAScore_"&amp;$C189),0),MATCH(D$3,NCACats,0)),0))</f>
        <v/>
      </c>
      <c r="E189" s="284" t="str">
        <f ca="1">IF($C189="","",_xlfn.IFNA(INDEX(INDIRECT("MCDAScores_NCA_"&amp;$C189),MATCH('NCA Input'!E193,INDIRECT("NCAScore_"&amp;$C189),0),MATCH(E$3,NCACats,0)),0))</f>
        <v/>
      </c>
      <c r="F189" s="284" t="str">
        <f ca="1">IF($C189="","",_xlfn.IFNA(INDEX(INDIRECT("MCDAScores_NCA_"&amp;$C189),MATCH('NCA Input'!F193,INDIRECT("NCAScore_"&amp;$C189),0),MATCH(F$3,NCACats,0)),0))</f>
        <v/>
      </c>
      <c r="G189" s="284" t="str">
        <f ca="1">IF($C189="","",_xlfn.IFNA(INDEX(INDIRECT("MCDAScores_NCA_"&amp;$C189),MATCH('NCA Input'!G193,INDIRECT("NCAScore_"&amp;$C189),0),MATCH(G$3,NCACats,0)),0))</f>
        <v/>
      </c>
      <c r="H189" s="284" t="str">
        <f ca="1">IF($C189="","",_xlfn.IFNA(INDEX(INDIRECT("MCDAScores_NCA_"&amp;$C189),MATCH('NCA Input'!H193,INDIRECT("NCAScore_"&amp;$C189),0),MATCH(H$3,NCACats,0)),0))</f>
        <v/>
      </c>
      <c r="I189" s="284" t="str">
        <f ca="1">IF($C189="","",_xlfn.IFNA(INDEX(INDIRECT("MCDAScores_NCA_"&amp;$C189),MATCH('NCA Input'!I193,INDIRECT("NCAScore_"&amp;$C189),0),MATCH(I$3,NCACats,0)),0))</f>
        <v/>
      </c>
      <c r="J189" s="285" t="str">
        <f ca="1">IF($C189="","",_xlfn.IFNA(INDEX(INDIRECT("MCDAScores_NCA_"&amp;$C189),MATCH('NCA Input'!J193,INDIRECT("NCAScore_"&amp;$C189),0),MATCH(J$3,NCACats,0)),0))</f>
        <v/>
      </c>
    </row>
    <row r="190" spans="1:10" x14ac:dyDescent="0.3">
      <c r="A190" s="327" t="str">
        <f>IF('NCA Input'!C194="","",'NCA Input'!A194)</f>
        <v/>
      </c>
      <c r="B190" s="327" t="str">
        <f>IF('NCA Input'!C194="","",'NCA Input'!C194)</f>
        <v/>
      </c>
      <c r="C190" s="255" t="str">
        <f>IF($A190="","","Mag_Neg")</f>
        <v/>
      </c>
      <c r="D190" s="278" t="str">
        <f ca="1">IF($C190="","",_xlfn.IFNA(INDEX(INDIRECT("MCDAScores_NCA_"&amp;$C190),MATCH('NCA Input'!D194,INDIRECT("NCAScore_"&amp;$C190),0),MATCH(D$3,NCACats,0)),0))</f>
        <v/>
      </c>
      <c r="E190" s="279" t="str">
        <f ca="1">IF($C190="","",_xlfn.IFNA(INDEX(INDIRECT("MCDAScores_NCA_"&amp;$C190),MATCH('NCA Input'!E194,INDIRECT("NCAScore_"&amp;$C190),0),MATCH(E$3,NCACats,0)),0))</f>
        <v/>
      </c>
      <c r="F190" s="279" t="str">
        <f ca="1">IF($C190="","",_xlfn.IFNA(INDEX(INDIRECT("MCDAScores_NCA_"&amp;$C190),MATCH('NCA Input'!F194,INDIRECT("NCAScore_"&amp;$C190),0),MATCH(F$3,NCACats,0)),0))</f>
        <v/>
      </c>
      <c r="G190" s="279" t="str">
        <f ca="1">IF($C190="","",_xlfn.IFNA(INDEX(INDIRECT("MCDAScores_NCA_"&amp;$C190),MATCH('NCA Input'!G194,INDIRECT("NCAScore_"&amp;$C190),0),MATCH(G$3,NCACats,0)),0))</f>
        <v/>
      </c>
      <c r="H190" s="279" t="str">
        <f ca="1">IF($C190="","",_xlfn.IFNA(INDEX(INDIRECT("MCDAScores_NCA_"&amp;$C190),MATCH('NCA Input'!H194,INDIRECT("NCAScore_"&amp;$C190),0),MATCH(H$3,NCACats,0)),0))</f>
        <v/>
      </c>
      <c r="I190" s="279" t="str">
        <f ca="1">IF($C190="","",_xlfn.IFNA(INDEX(INDIRECT("MCDAScores_NCA_"&amp;$C190),MATCH('NCA Input'!I194,INDIRECT("NCAScore_"&amp;$C190),0),MATCH(I$3,NCACats,0)),0))</f>
        <v/>
      </c>
      <c r="J190" s="280" t="str">
        <f ca="1">IF($C190="","",_xlfn.IFNA(INDEX(INDIRECT("MCDAScores_NCA_"&amp;$C190),MATCH('NCA Input'!J194,INDIRECT("NCAScore_"&amp;$C190),0),MATCH(J$3,NCACats,0)),0))</f>
        <v/>
      </c>
    </row>
    <row r="191" spans="1:10" x14ac:dyDescent="0.3">
      <c r="A191" s="328"/>
      <c r="B191" s="328"/>
      <c r="C191" s="272" t="str">
        <f>IF($A190="","","Scale_Neg")</f>
        <v/>
      </c>
      <c r="D191" s="281" t="str">
        <f ca="1">IF($C191="","",_xlfn.IFNA(INDEX(INDIRECT("MCDAScores_NCA_"&amp;$C191),MATCH('NCA Input'!D195,INDIRECT("NCAScore_"&amp;$C191),0),MATCH(D$3,NCACats,0)),0))</f>
        <v/>
      </c>
      <c r="E191" s="254" t="str">
        <f ca="1">IF($C191="","",_xlfn.IFNA(INDEX(INDIRECT("MCDAScores_NCA_"&amp;$C191),MATCH('NCA Input'!E195,INDIRECT("NCAScore_"&amp;$C191),0),MATCH(E$3,NCACats,0)),0))</f>
        <v/>
      </c>
      <c r="F191" s="254" t="str">
        <f ca="1">IF($C191="","",_xlfn.IFNA(INDEX(INDIRECT("MCDAScores_NCA_"&amp;$C191),MATCH('NCA Input'!F195,INDIRECT("NCAScore_"&amp;$C191),0),MATCH(F$3,NCACats,0)),0))</f>
        <v/>
      </c>
      <c r="G191" s="254" t="str">
        <f ca="1">IF($C191="","",_xlfn.IFNA(INDEX(INDIRECT("MCDAScores_NCA_"&amp;$C191),MATCH('NCA Input'!G195,INDIRECT("NCAScore_"&amp;$C191),0),MATCH(G$3,NCACats,0)),0))</f>
        <v/>
      </c>
      <c r="H191" s="254" t="str">
        <f ca="1">IF($C191="","",_xlfn.IFNA(INDEX(INDIRECT("MCDAScores_NCA_"&amp;$C191),MATCH('NCA Input'!H195,INDIRECT("NCAScore_"&amp;$C191),0),MATCH(H$3,NCACats,0)),0))</f>
        <v/>
      </c>
      <c r="I191" s="254" t="str">
        <f ca="1">IF($C191="","",_xlfn.IFNA(INDEX(INDIRECT("MCDAScores_NCA_"&amp;$C191),MATCH('NCA Input'!I195,INDIRECT("NCAScore_"&amp;$C191),0),MATCH(I$3,NCACats,0)),0))</f>
        <v/>
      </c>
      <c r="J191" s="282" t="str">
        <f ca="1">IF($C191="","",_xlfn.IFNA(INDEX(INDIRECT("MCDAScores_NCA_"&amp;$C191),MATCH('NCA Input'!J195,INDIRECT("NCAScore_"&amp;$C191),0),MATCH(J$3,NCACats,0)),0))</f>
        <v/>
      </c>
    </row>
    <row r="192" spans="1:10" x14ac:dyDescent="0.3">
      <c r="A192" s="328"/>
      <c r="B192" s="328"/>
      <c r="C192" s="272" t="str">
        <f>IF($A190="","","Dur_Neg")</f>
        <v/>
      </c>
      <c r="D192" s="281" t="str">
        <f ca="1">IF($C192="","",_xlfn.IFNA(INDEX(INDIRECT("MCDAScores_NCA_"&amp;$C192),MATCH('NCA Input'!D196,INDIRECT("NCAScore_"&amp;$C192),0),MATCH(D$3,NCACats,0)),0))</f>
        <v/>
      </c>
      <c r="E192" s="254" t="str">
        <f ca="1">IF($C192="","",_xlfn.IFNA(INDEX(INDIRECT("MCDAScores_NCA_"&amp;$C192),MATCH('NCA Input'!E196,INDIRECT("NCAScore_"&amp;$C192),0),MATCH(E$3,NCACats,0)),0))</f>
        <v/>
      </c>
      <c r="F192" s="254" t="str">
        <f ca="1">IF($C192="","",_xlfn.IFNA(INDEX(INDIRECT("MCDAScores_NCA_"&amp;$C192),MATCH('NCA Input'!F196,INDIRECT("NCAScore_"&amp;$C192),0),MATCH(F$3,NCACats,0)),0))</f>
        <v/>
      </c>
      <c r="G192" s="254" t="str">
        <f ca="1">IF($C192="","",_xlfn.IFNA(INDEX(INDIRECT("MCDAScores_NCA_"&amp;$C192),MATCH('NCA Input'!G196,INDIRECT("NCAScore_"&amp;$C192),0),MATCH(G$3,NCACats,0)),0))</f>
        <v/>
      </c>
      <c r="H192" s="254" t="str">
        <f ca="1">IF($C192="","",_xlfn.IFNA(INDEX(INDIRECT("MCDAScores_NCA_"&amp;$C192),MATCH('NCA Input'!H196,INDIRECT("NCAScore_"&amp;$C192),0),MATCH(H$3,NCACats,0)),0))</f>
        <v/>
      </c>
      <c r="I192" s="254" t="str">
        <f ca="1">IF($C192="","",_xlfn.IFNA(INDEX(INDIRECT("MCDAScores_NCA_"&amp;$C192),MATCH('NCA Input'!I196,INDIRECT("NCAScore_"&amp;$C192),0),MATCH(I$3,NCACats,0)),0))</f>
        <v/>
      </c>
      <c r="J192" s="282" t="str">
        <f ca="1">IF($C192="","",_xlfn.IFNA(INDEX(INDIRECT("MCDAScores_NCA_"&amp;$C192),MATCH('NCA Input'!J196,INDIRECT("NCAScore_"&amp;$C192),0),MATCH(J$3,NCACats,0)),0))</f>
        <v/>
      </c>
    </row>
    <row r="193" spans="1:10" x14ac:dyDescent="0.3">
      <c r="A193" s="328"/>
      <c r="B193" s="328"/>
      <c r="C193" s="272" t="str">
        <f>IF($A190="","","Mag_Pos")</f>
        <v/>
      </c>
      <c r="D193" s="281" t="str">
        <f ca="1">IF($C193="","",_xlfn.IFNA(INDEX(INDIRECT("MCDAScores_NCA_"&amp;$C193),MATCH('NCA Input'!D197,INDIRECT("NCAScore_"&amp;$C193),0),MATCH(D$3,NCACats,0)),0))</f>
        <v/>
      </c>
      <c r="E193" s="254" t="str">
        <f ca="1">IF($C193="","",_xlfn.IFNA(INDEX(INDIRECT("MCDAScores_NCA_"&amp;$C193),MATCH('NCA Input'!E197,INDIRECT("NCAScore_"&amp;$C193),0),MATCH(E$3,NCACats,0)),0))</f>
        <v/>
      </c>
      <c r="F193" s="254" t="str">
        <f ca="1">IF($C193="","",_xlfn.IFNA(INDEX(INDIRECT("MCDAScores_NCA_"&amp;$C193),MATCH('NCA Input'!F197,INDIRECT("NCAScore_"&amp;$C193),0),MATCH(F$3,NCACats,0)),0))</f>
        <v/>
      </c>
      <c r="G193" s="254" t="str">
        <f ca="1">IF($C193="","",_xlfn.IFNA(INDEX(INDIRECT("MCDAScores_NCA_"&amp;$C193),MATCH('NCA Input'!G197,INDIRECT("NCAScore_"&amp;$C193),0),MATCH(G$3,NCACats,0)),0))</f>
        <v/>
      </c>
      <c r="H193" s="254" t="str">
        <f ca="1">IF($C193="","",_xlfn.IFNA(INDEX(INDIRECT("MCDAScores_NCA_"&amp;$C193),MATCH('NCA Input'!H197,INDIRECT("NCAScore_"&amp;$C193),0),MATCH(H$3,NCACats,0)),0))</f>
        <v/>
      </c>
      <c r="I193" s="254" t="str">
        <f ca="1">IF($C193="","",_xlfn.IFNA(INDEX(INDIRECT("MCDAScores_NCA_"&amp;$C193),MATCH('NCA Input'!I197,INDIRECT("NCAScore_"&amp;$C193),0),MATCH(I$3,NCACats,0)),0))</f>
        <v/>
      </c>
      <c r="J193" s="282" t="str">
        <f ca="1">IF($C193="","",_xlfn.IFNA(INDEX(INDIRECT("MCDAScores_NCA_"&amp;$C193),MATCH('NCA Input'!J197,INDIRECT("NCAScore_"&amp;$C193),0),MATCH(J$3,NCACats,0)),0))</f>
        <v/>
      </c>
    </row>
    <row r="194" spans="1:10" x14ac:dyDescent="0.3">
      <c r="A194" s="328"/>
      <c r="B194" s="328"/>
      <c r="C194" s="272" t="str">
        <f>IF($A190="","","Scale_Pos")</f>
        <v/>
      </c>
      <c r="D194" s="281" t="str">
        <f ca="1">IF($C194="","",_xlfn.IFNA(INDEX(INDIRECT("MCDAScores_NCA_"&amp;$C194),MATCH('NCA Input'!D198,INDIRECT("NCAScore_"&amp;$C194),0),MATCH(D$3,NCACats,0)),0))</f>
        <v/>
      </c>
      <c r="E194" s="254" t="str">
        <f ca="1">IF($C194="","",_xlfn.IFNA(INDEX(INDIRECT("MCDAScores_NCA_"&amp;$C194),MATCH('NCA Input'!E198,INDIRECT("NCAScore_"&amp;$C194),0),MATCH(E$3,NCACats,0)),0))</f>
        <v/>
      </c>
      <c r="F194" s="254" t="str">
        <f ca="1">IF($C194="","",_xlfn.IFNA(INDEX(INDIRECT("MCDAScores_NCA_"&amp;$C194),MATCH('NCA Input'!F198,INDIRECT("NCAScore_"&amp;$C194),0),MATCH(F$3,NCACats,0)),0))</f>
        <v/>
      </c>
      <c r="G194" s="254" t="str">
        <f ca="1">IF($C194="","",_xlfn.IFNA(INDEX(INDIRECT("MCDAScores_NCA_"&amp;$C194),MATCH('NCA Input'!G198,INDIRECT("NCAScore_"&amp;$C194),0),MATCH(G$3,NCACats,0)),0))</f>
        <v/>
      </c>
      <c r="H194" s="254" t="str">
        <f ca="1">IF($C194="","",_xlfn.IFNA(INDEX(INDIRECT("MCDAScores_NCA_"&amp;$C194),MATCH('NCA Input'!H198,INDIRECT("NCAScore_"&amp;$C194),0),MATCH(H$3,NCACats,0)),0))</f>
        <v/>
      </c>
      <c r="I194" s="254" t="str">
        <f ca="1">IF($C194="","",_xlfn.IFNA(INDEX(INDIRECT("MCDAScores_NCA_"&amp;$C194),MATCH('NCA Input'!I198,INDIRECT("NCAScore_"&amp;$C194),0),MATCH(I$3,NCACats,0)),0))</f>
        <v/>
      </c>
      <c r="J194" s="282" t="str">
        <f ca="1">IF($C194="","",_xlfn.IFNA(INDEX(INDIRECT("MCDAScores_NCA_"&amp;$C194),MATCH('NCA Input'!J198,INDIRECT("NCAScore_"&amp;$C194),0),MATCH(J$3,NCACats,0)),0))</f>
        <v/>
      </c>
    </row>
    <row r="195" spans="1:10" ht="14.4" thickBot="1" x14ac:dyDescent="0.35">
      <c r="A195" s="329"/>
      <c r="B195" s="329"/>
      <c r="C195" s="273" t="str">
        <f>IF($A190="","","Dur_Pos")</f>
        <v/>
      </c>
      <c r="D195" s="283" t="str">
        <f ca="1">IF($C195="","",_xlfn.IFNA(INDEX(INDIRECT("MCDAScores_NCA_"&amp;$C195),MATCH('NCA Input'!D199,INDIRECT("NCAScore_"&amp;$C195),0),MATCH(D$3,NCACats,0)),0))</f>
        <v/>
      </c>
      <c r="E195" s="284" t="str">
        <f ca="1">IF($C195="","",_xlfn.IFNA(INDEX(INDIRECT("MCDAScores_NCA_"&amp;$C195),MATCH('NCA Input'!E199,INDIRECT("NCAScore_"&amp;$C195),0),MATCH(E$3,NCACats,0)),0))</f>
        <v/>
      </c>
      <c r="F195" s="284" t="str">
        <f ca="1">IF($C195="","",_xlfn.IFNA(INDEX(INDIRECT("MCDAScores_NCA_"&amp;$C195),MATCH('NCA Input'!F199,INDIRECT("NCAScore_"&amp;$C195),0),MATCH(F$3,NCACats,0)),0))</f>
        <v/>
      </c>
      <c r="G195" s="284" t="str">
        <f ca="1">IF($C195="","",_xlfn.IFNA(INDEX(INDIRECT("MCDAScores_NCA_"&amp;$C195),MATCH('NCA Input'!G199,INDIRECT("NCAScore_"&amp;$C195),0),MATCH(G$3,NCACats,0)),0))</f>
        <v/>
      </c>
      <c r="H195" s="284" t="str">
        <f ca="1">IF($C195="","",_xlfn.IFNA(INDEX(INDIRECT("MCDAScores_NCA_"&amp;$C195),MATCH('NCA Input'!H199,INDIRECT("NCAScore_"&amp;$C195),0),MATCH(H$3,NCACats,0)),0))</f>
        <v/>
      </c>
      <c r="I195" s="284" t="str">
        <f ca="1">IF($C195="","",_xlfn.IFNA(INDEX(INDIRECT("MCDAScores_NCA_"&amp;$C195),MATCH('NCA Input'!I199,INDIRECT("NCAScore_"&amp;$C195),0),MATCH(I$3,NCACats,0)),0))</f>
        <v/>
      </c>
      <c r="J195" s="285" t="str">
        <f ca="1">IF($C195="","",_xlfn.IFNA(INDEX(INDIRECT("MCDAScores_NCA_"&amp;$C195),MATCH('NCA Input'!J199,INDIRECT("NCAScore_"&amp;$C195),0),MATCH(J$3,NCACats,0)),0))</f>
        <v/>
      </c>
    </row>
    <row r="196" spans="1:10" x14ac:dyDescent="0.3">
      <c r="A196" s="327" t="str">
        <f>IF('NCA Input'!C200="","",'NCA Input'!A200)</f>
        <v/>
      </c>
      <c r="B196" s="327" t="str">
        <f>IF('NCA Input'!C200="","",'NCA Input'!C200)</f>
        <v/>
      </c>
      <c r="C196" s="255" t="str">
        <f>IF($A196="","","Mag_Neg")</f>
        <v/>
      </c>
      <c r="D196" s="278" t="str">
        <f ca="1">IF($C196="","",_xlfn.IFNA(INDEX(INDIRECT("MCDAScores_NCA_"&amp;$C196),MATCH('NCA Input'!D200,INDIRECT("NCAScore_"&amp;$C196),0),MATCH(D$3,NCACats,0)),0))</f>
        <v/>
      </c>
      <c r="E196" s="279" t="str">
        <f ca="1">IF($C196="","",_xlfn.IFNA(INDEX(INDIRECT("MCDAScores_NCA_"&amp;$C196),MATCH('NCA Input'!E200,INDIRECT("NCAScore_"&amp;$C196),0),MATCH(E$3,NCACats,0)),0))</f>
        <v/>
      </c>
      <c r="F196" s="279" t="str">
        <f ca="1">IF($C196="","",_xlfn.IFNA(INDEX(INDIRECT("MCDAScores_NCA_"&amp;$C196),MATCH('NCA Input'!F200,INDIRECT("NCAScore_"&amp;$C196),0),MATCH(F$3,NCACats,0)),0))</f>
        <v/>
      </c>
      <c r="G196" s="279" t="str">
        <f ca="1">IF($C196="","",_xlfn.IFNA(INDEX(INDIRECT("MCDAScores_NCA_"&amp;$C196),MATCH('NCA Input'!G200,INDIRECT("NCAScore_"&amp;$C196),0),MATCH(G$3,NCACats,0)),0))</f>
        <v/>
      </c>
      <c r="H196" s="279" t="str">
        <f ca="1">IF($C196="","",_xlfn.IFNA(INDEX(INDIRECT("MCDAScores_NCA_"&amp;$C196),MATCH('NCA Input'!H200,INDIRECT("NCAScore_"&amp;$C196),0),MATCH(H$3,NCACats,0)),0))</f>
        <v/>
      </c>
      <c r="I196" s="279" t="str">
        <f ca="1">IF($C196="","",_xlfn.IFNA(INDEX(INDIRECT("MCDAScores_NCA_"&amp;$C196),MATCH('NCA Input'!I200,INDIRECT("NCAScore_"&amp;$C196),0),MATCH(I$3,NCACats,0)),0))</f>
        <v/>
      </c>
      <c r="J196" s="280" t="str">
        <f ca="1">IF($C196="","",_xlfn.IFNA(INDEX(INDIRECT("MCDAScores_NCA_"&amp;$C196),MATCH('NCA Input'!J200,INDIRECT("NCAScore_"&amp;$C196),0),MATCH(J$3,NCACats,0)),0))</f>
        <v/>
      </c>
    </row>
    <row r="197" spans="1:10" x14ac:dyDescent="0.3">
      <c r="A197" s="328"/>
      <c r="B197" s="328"/>
      <c r="C197" s="272" t="str">
        <f>IF($A196="","","Scale_Neg")</f>
        <v/>
      </c>
      <c r="D197" s="281" t="str">
        <f ca="1">IF($C197="","",_xlfn.IFNA(INDEX(INDIRECT("MCDAScores_NCA_"&amp;$C197),MATCH('NCA Input'!D201,INDIRECT("NCAScore_"&amp;$C197),0),MATCH(D$3,NCACats,0)),0))</f>
        <v/>
      </c>
      <c r="E197" s="254" t="str">
        <f ca="1">IF($C197="","",_xlfn.IFNA(INDEX(INDIRECT("MCDAScores_NCA_"&amp;$C197),MATCH('NCA Input'!E201,INDIRECT("NCAScore_"&amp;$C197),0),MATCH(E$3,NCACats,0)),0))</f>
        <v/>
      </c>
      <c r="F197" s="254" t="str">
        <f ca="1">IF($C197="","",_xlfn.IFNA(INDEX(INDIRECT("MCDAScores_NCA_"&amp;$C197),MATCH('NCA Input'!F201,INDIRECT("NCAScore_"&amp;$C197),0),MATCH(F$3,NCACats,0)),0))</f>
        <v/>
      </c>
      <c r="G197" s="254" t="str">
        <f ca="1">IF($C197="","",_xlfn.IFNA(INDEX(INDIRECT("MCDAScores_NCA_"&amp;$C197),MATCH('NCA Input'!G201,INDIRECT("NCAScore_"&amp;$C197),0),MATCH(G$3,NCACats,0)),0))</f>
        <v/>
      </c>
      <c r="H197" s="254" t="str">
        <f ca="1">IF($C197="","",_xlfn.IFNA(INDEX(INDIRECT("MCDAScores_NCA_"&amp;$C197),MATCH('NCA Input'!H201,INDIRECT("NCAScore_"&amp;$C197),0),MATCH(H$3,NCACats,0)),0))</f>
        <v/>
      </c>
      <c r="I197" s="254" t="str">
        <f ca="1">IF($C197="","",_xlfn.IFNA(INDEX(INDIRECT("MCDAScores_NCA_"&amp;$C197),MATCH('NCA Input'!I201,INDIRECT("NCAScore_"&amp;$C197),0),MATCH(I$3,NCACats,0)),0))</f>
        <v/>
      </c>
      <c r="J197" s="282" t="str">
        <f ca="1">IF($C197="","",_xlfn.IFNA(INDEX(INDIRECT("MCDAScores_NCA_"&amp;$C197),MATCH('NCA Input'!J201,INDIRECT("NCAScore_"&amp;$C197),0),MATCH(J$3,NCACats,0)),0))</f>
        <v/>
      </c>
    </row>
    <row r="198" spans="1:10" x14ac:dyDescent="0.3">
      <c r="A198" s="328"/>
      <c r="B198" s="328"/>
      <c r="C198" s="272" t="str">
        <f>IF($A196="","","Dur_Neg")</f>
        <v/>
      </c>
      <c r="D198" s="281" t="str">
        <f ca="1">IF($C198="","",_xlfn.IFNA(INDEX(INDIRECT("MCDAScores_NCA_"&amp;$C198),MATCH('NCA Input'!D202,INDIRECT("NCAScore_"&amp;$C198),0),MATCH(D$3,NCACats,0)),0))</f>
        <v/>
      </c>
      <c r="E198" s="254" t="str">
        <f ca="1">IF($C198="","",_xlfn.IFNA(INDEX(INDIRECT("MCDAScores_NCA_"&amp;$C198),MATCH('NCA Input'!E202,INDIRECT("NCAScore_"&amp;$C198),0),MATCH(E$3,NCACats,0)),0))</f>
        <v/>
      </c>
      <c r="F198" s="254" t="str">
        <f ca="1">IF($C198="","",_xlfn.IFNA(INDEX(INDIRECT("MCDAScores_NCA_"&amp;$C198),MATCH('NCA Input'!F202,INDIRECT("NCAScore_"&amp;$C198),0),MATCH(F$3,NCACats,0)),0))</f>
        <v/>
      </c>
      <c r="G198" s="254" t="str">
        <f ca="1">IF($C198="","",_xlfn.IFNA(INDEX(INDIRECT("MCDAScores_NCA_"&amp;$C198),MATCH('NCA Input'!G202,INDIRECT("NCAScore_"&amp;$C198),0),MATCH(G$3,NCACats,0)),0))</f>
        <v/>
      </c>
      <c r="H198" s="254" t="str">
        <f ca="1">IF($C198="","",_xlfn.IFNA(INDEX(INDIRECT("MCDAScores_NCA_"&amp;$C198),MATCH('NCA Input'!H202,INDIRECT("NCAScore_"&amp;$C198),0),MATCH(H$3,NCACats,0)),0))</f>
        <v/>
      </c>
      <c r="I198" s="254" t="str">
        <f ca="1">IF($C198="","",_xlfn.IFNA(INDEX(INDIRECT("MCDAScores_NCA_"&amp;$C198),MATCH('NCA Input'!I202,INDIRECT("NCAScore_"&amp;$C198),0),MATCH(I$3,NCACats,0)),0))</f>
        <v/>
      </c>
      <c r="J198" s="282" t="str">
        <f ca="1">IF($C198="","",_xlfn.IFNA(INDEX(INDIRECT("MCDAScores_NCA_"&amp;$C198),MATCH('NCA Input'!J202,INDIRECT("NCAScore_"&amp;$C198),0),MATCH(J$3,NCACats,0)),0))</f>
        <v/>
      </c>
    </row>
    <row r="199" spans="1:10" x14ac:dyDescent="0.3">
      <c r="A199" s="328"/>
      <c r="B199" s="328"/>
      <c r="C199" s="272" t="str">
        <f>IF($A196="","","Mag_Pos")</f>
        <v/>
      </c>
      <c r="D199" s="281" t="str">
        <f ca="1">IF($C199="","",_xlfn.IFNA(INDEX(INDIRECT("MCDAScores_NCA_"&amp;$C199),MATCH('NCA Input'!D203,INDIRECT("NCAScore_"&amp;$C199),0),MATCH(D$3,NCACats,0)),0))</f>
        <v/>
      </c>
      <c r="E199" s="254" t="str">
        <f ca="1">IF($C199="","",_xlfn.IFNA(INDEX(INDIRECT("MCDAScores_NCA_"&amp;$C199),MATCH('NCA Input'!E203,INDIRECT("NCAScore_"&amp;$C199),0),MATCH(E$3,NCACats,0)),0))</f>
        <v/>
      </c>
      <c r="F199" s="254" t="str">
        <f ca="1">IF($C199="","",_xlfn.IFNA(INDEX(INDIRECT("MCDAScores_NCA_"&amp;$C199),MATCH('NCA Input'!F203,INDIRECT("NCAScore_"&amp;$C199),0),MATCH(F$3,NCACats,0)),0))</f>
        <v/>
      </c>
      <c r="G199" s="254" t="str">
        <f ca="1">IF($C199="","",_xlfn.IFNA(INDEX(INDIRECT("MCDAScores_NCA_"&amp;$C199),MATCH('NCA Input'!G203,INDIRECT("NCAScore_"&amp;$C199),0),MATCH(G$3,NCACats,0)),0))</f>
        <v/>
      </c>
      <c r="H199" s="254" t="str">
        <f ca="1">IF($C199="","",_xlfn.IFNA(INDEX(INDIRECT("MCDAScores_NCA_"&amp;$C199),MATCH('NCA Input'!H203,INDIRECT("NCAScore_"&amp;$C199),0),MATCH(H$3,NCACats,0)),0))</f>
        <v/>
      </c>
      <c r="I199" s="254" t="str">
        <f ca="1">IF($C199="","",_xlfn.IFNA(INDEX(INDIRECT("MCDAScores_NCA_"&amp;$C199),MATCH('NCA Input'!I203,INDIRECT("NCAScore_"&amp;$C199),0),MATCH(I$3,NCACats,0)),0))</f>
        <v/>
      </c>
      <c r="J199" s="282" t="str">
        <f ca="1">IF($C199="","",_xlfn.IFNA(INDEX(INDIRECT("MCDAScores_NCA_"&amp;$C199),MATCH('NCA Input'!J203,INDIRECT("NCAScore_"&amp;$C199),0),MATCH(J$3,NCACats,0)),0))</f>
        <v/>
      </c>
    </row>
    <row r="200" spans="1:10" x14ac:dyDescent="0.3">
      <c r="A200" s="328"/>
      <c r="B200" s="328"/>
      <c r="C200" s="272" t="str">
        <f>IF($A196="","","Scale_Pos")</f>
        <v/>
      </c>
      <c r="D200" s="281" t="str">
        <f ca="1">IF($C200="","",_xlfn.IFNA(INDEX(INDIRECT("MCDAScores_NCA_"&amp;$C200),MATCH('NCA Input'!D204,INDIRECT("NCAScore_"&amp;$C200),0),MATCH(D$3,NCACats,0)),0))</f>
        <v/>
      </c>
      <c r="E200" s="254" t="str">
        <f ca="1">IF($C200="","",_xlfn.IFNA(INDEX(INDIRECT("MCDAScores_NCA_"&amp;$C200),MATCH('NCA Input'!E204,INDIRECT("NCAScore_"&amp;$C200),0),MATCH(E$3,NCACats,0)),0))</f>
        <v/>
      </c>
      <c r="F200" s="254" t="str">
        <f ca="1">IF($C200="","",_xlfn.IFNA(INDEX(INDIRECT("MCDAScores_NCA_"&amp;$C200),MATCH('NCA Input'!F204,INDIRECT("NCAScore_"&amp;$C200),0),MATCH(F$3,NCACats,0)),0))</f>
        <v/>
      </c>
      <c r="G200" s="254" t="str">
        <f ca="1">IF($C200="","",_xlfn.IFNA(INDEX(INDIRECT("MCDAScores_NCA_"&amp;$C200),MATCH('NCA Input'!G204,INDIRECT("NCAScore_"&amp;$C200),0),MATCH(G$3,NCACats,0)),0))</f>
        <v/>
      </c>
      <c r="H200" s="254" t="str">
        <f ca="1">IF($C200="","",_xlfn.IFNA(INDEX(INDIRECT("MCDAScores_NCA_"&amp;$C200),MATCH('NCA Input'!H204,INDIRECT("NCAScore_"&amp;$C200),0),MATCH(H$3,NCACats,0)),0))</f>
        <v/>
      </c>
      <c r="I200" s="254" t="str">
        <f ca="1">IF($C200="","",_xlfn.IFNA(INDEX(INDIRECT("MCDAScores_NCA_"&amp;$C200),MATCH('NCA Input'!I204,INDIRECT("NCAScore_"&amp;$C200),0),MATCH(I$3,NCACats,0)),0))</f>
        <v/>
      </c>
      <c r="J200" s="282" t="str">
        <f ca="1">IF($C200="","",_xlfn.IFNA(INDEX(INDIRECT("MCDAScores_NCA_"&amp;$C200),MATCH('NCA Input'!J204,INDIRECT("NCAScore_"&amp;$C200),0),MATCH(J$3,NCACats,0)),0))</f>
        <v/>
      </c>
    </row>
    <row r="201" spans="1:10" ht="14.4" thickBot="1" x14ac:dyDescent="0.35">
      <c r="A201" s="329"/>
      <c r="B201" s="329"/>
      <c r="C201" s="273" t="str">
        <f>IF($A196="","","Dur_Pos")</f>
        <v/>
      </c>
      <c r="D201" s="283" t="str">
        <f ca="1">IF($C201="","",_xlfn.IFNA(INDEX(INDIRECT("MCDAScores_NCA_"&amp;$C201),MATCH('NCA Input'!D205,INDIRECT("NCAScore_"&amp;$C201),0),MATCH(D$3,NCACats,0)),0))</f>
        <v/>
      </c>
      <c r="E201" s="284" t="str">
        <f ca="1">IF($C201="","",_xlfn.IFNA(INDEX(INDIRECT("MCDAScores_NCA_"&amp;$C201),MATCH('NCA Input'!E205,INDIRECT("NCAScore_"&amp;$C201),0),MATCH(E$3,NCACats,0)),0))</f>
        <v/>
      </c>
      <c r="F201" s="284" t="str">
        <f ca="1">IF($C201="","",_xlfn.IFNA(INDEX(INDIRECT("MCDAScores_NCA_"&amp;$C201),MATCH('NCA Input'!F205,INDIRECT("NCAScore_"&amp;$C201),0),MATCH(F$3,NCACats,0)),0))</f>
        <v/>
      </c>
      <c r="G201" s="284" t="str">
        <f ca="1">IF($C201="","",_xlfn.IFNA(INDEX(INDIRECT("MCDAScores_NCA_"&amp;$C201),MATCH('NCA Input'!G205,INDIRECT("NCAScore_"&amp;$C201),0),MATCH(G$3,NCACats,0)),0))</f>
        <v/>
      </c>
      <c r="H201" s="284" t="str">
        <f ca="1">IF($C201="","",_xlfn.IFNA(INDEX(INDIRECT("MCDAScores_NCA_"&amp;$C201),MATCH('NCA Input'!H205,INDIRECT("NCAScore_"&amp;$C201),0),MATCH(H$3,NCACats,0)),0))</f>
        <v/>
      </c>
      <c r="I201" s="284" t="str">
        <f ca="1">IF($C201="","",_xlfn.IFNA(INDEX(INDIRECT("MCDAScores_NCA_"&amp;$C201),MATCH('NCA Input'!I205,INDIRECT("NCAScore_"&amp;$C201),0),MATCH(I$3,NCACats,0)),0))</f>
        <v/>
      </c>
      <c r="J201" s="285" t="str">
        <f ca="1">IF($C201="","",_xlfn.IFNA(INDEX(INDIRECT("MCDAScores_NCA_"&amp;$C201),MATCH('NCA Input'!J205,INDIRECT("NCAScore_"&amp;$C201),0),MATCH(J$3,NCACats,0)),0))</f>
        <v/>
      </c>
    </row>
    <row r="202" spans="1:10" x14ac:dyDescent="0.3">
      <c r="A202" s="327" t="str">
        <f>IF('NCA Input'!C206="","",'NCA Input'!A206)</f>
        <v/>
      </c>
      <c r="B202" s="327" t="str">
        <f>IF('NCA Input'!C206="","",'NCA Input'!C206)</f>
        <v/>
      </c>
      <c r="C202" s="255" t="str">
        <f>IF($A202="","","Mag_Neg")</f>
        <v/>
      </c>
      <c r="D202" s="278" t="str">
        <f ca="1">IF($C202="","",_xlfn.IFNA(INDEX(INDIRECT("MCDAScores_NCA_"&amp;$C202),MATCH('NCA Input'!D206,INDIRECT("NCAScore_"&amp;$C202),0),MATCH(D$3,NCACats,0)),0))</f>
        <v/>
      </c>
      <c r="E202" s="279" t="str">
        <f ca="1">IF($C202="","",_xlfn.IFNA(INDEX(INDIRECT("MCDAScores_NCA_"&amp;$C202),MATCH('NCA Input'!E206,INDIRECT("NCAScore_"&amp;$C202),0),MATCH(E$3,NCACats,0)),0))</f>
        <v/>
      </c>
      <c r="F202" s="279" t="str">
        <f ca="1">IF($C202="","",_xlfn.IFNA(INDEX(INDIRECT("MCDAScores_NCA_"&amp;$C202),MATCH('NCA Input'!F206,INDIRECT("NCAScore_"&amp;$C202),0),MATCH(F$3,NCACats,0)),0))</f>
        <v/>
      </c>
      <c r="G202" s="279" t="str">
        <f ca="1">IF($C202="","",_xlfn.IFNA(INDEX(INDIRECT("MCDAScores_NCA_"&amp;$C202),MATCH('NCA Input'!G206,INDIRECT("NCAScore_"&amp;$C202),0),MATCH(G$3,NCACats,0)),0))</f>
        <v/>
      </c>
      <c r="H202" s="279" t="str">
        <f ca="1">IF($C202="","",_xlfn.IFNA(INDEX(INDIRECT("MCDAScores_NCA_"&amp;$C202),MATCH('NCA Input'!H206,INDIRECT("NCAScore_"&amp;$C202),0),MATCH(H$3,NCACats,0)),0))</f>
        <v/>
      </c>
      <c r="I202" s="279" t="str">
        <f ca="1">IF($C202="","",_xlfn.IFNA(INDEX(INDIRECT("MCDAScores_NCA_"&amp;$C202),MATCH('NCA Input'!I206,INDIRECT("NCAScore_"&amp;$C202),0),MATCH(I$3,NCACats,0)),0))</f>
        <v/>
      </c>
      <c r="J202" s="280" t="str">
        <f ca="1">IF($C202="","",_xlfn.IFNA(INDEX(INDIRECT("MCDAScores_NCA_"&amp;$C202),MATCH('NCA Input'!J206,INDIRECT("NCAScore_"&amp;$C202),0),MATCH(J$3,NCACats,0)),0))</f>
        <v/>
      </c>
    </row>
    <row r="203" spans="1:10" x14ac:dyDescent="0.3">
      <c r="A203" s="328"/>
      <c r="B203" s="328"/>
      <c r="C203" s="272" t="str">
        <f>IF($A202="","","Scale_Neg")</f>
        <v/>
      </c>
      <c r="D203" s="281" t="str">
        <f ca="1">IF($C203="","",_xlfn.IFNA(INDEX(INDIRECT("MCDAScores_NCA_"&amp;$C203),MATCH('NCA Input'!D207,INDIRECT("NCAScore_"&amp;$C203),0),MATCH(D$3,NCACats,0)),0))</f>
        <v/>
      </c>
      <c r="E203" s="254" t="str">
        <f ca="1">IF($C203="","",_xlfn.IFNA(INDEX(INDIRECT("MCDAScores_NCA_"&amp;$C203),MATCH('NCA Input'!E207,INDIRECT("NCAScore_"&amp;$C203),0),MATCH(E$3,NCACats,0)),0))</f>
        <v/>
      </c>
      <c r="F203" s="254" t="str">
        <f ca="1">IF($C203="","",_xlfn.IFNA(INDEX(INDIRECT("MCDAScores_NCA_"&amp;$C203),MATCH('NCA Input'!F207,INDIRECT("NCAScore_"&amp;$C203),0),MATCH(F$3,NCACats,0)),0))</f>
        <v/>
      </c>
      <c r="G203" s="254" t="str">
        <f ca="1">IF($C203="","",_xlfn.IFNA(INDEX(INDIRECT("MCDAScores_NCA_"&amp;$C203),MATCH('NCA Input'!G207,INDIRECT("NCAScore_"&amp;$C203),0),MATCH(G$3,NCACats,0)),0))</f>
        <v/>
      </c>
      <c r="H203" s="254" t="str">
        <f ca="1">IF($C203="","",_xlfn.IFNA(INDEX(INDIRECT("MCDAScores_NCA_"&amp;$C203),MATCH('NCA Input'!H207,INDIRECT("NCAScore_"&amp;$C203),0),MATCH(H$3,NCACats,0)),0))</f>
        <v/>
      </c>
      <c r="I203" s="254" t="str">
        <f ca="1">IF($C203="","",_xlfn.IFNA(INDEX(INDIRECT("MCDAScores_NCA_"&amp;$C203),MATCH('NCA Input'!I207,INDIRECT("NCAScore_"&amp;$C203),0),MATCH(I$3,NCACats,0)),0))</f>
        <v/>
      </c>
      <c r="J203" s="282" t="str">
        <f ca="1">IF($C203="","",_xlfn.IFNA(INDEX(INDIRECT("MCDAScores_NCA_"&amp;$C203),MATCH('NCA Input'!J207,INDIRECT("NCAScore_"&amp;$C203),0),MATCH(J$3,NCACats,0)),0))</f>
        <v/>
      </c>
    </row>
    <row r="204" spans="1:10" x14ac:dyDescent="0.3">
      <c r="A204" s="328"/>
      <c r="B204" s="328"/>
      <c r="C204" s="272" t="str">
        <f>IF($A202="","","Dur_Neg")</f>
        <v/>
      </c>
      <c r="D204" s="281" t="str">
        <f ca="1">IF($C204="","",_xlfn.IFNA(INDEX(INDIRECT("MCDAScores_NCA_"&amp;$C204),MATCH('NCA Input'!D208,INDIRECT("NCAScore_"&amp;$C204),0),MATCH(D$3,NCACats,0)),0))</f>
        <v/>
      </c>
      <c r="E204" s="254" t="str">
        <f ca="1">IF($C204="","",_xlfn.IFNA(INDEX(INDIRECT("MCDAScores_NCA_"&amp;$C204),MATCH('NCA Input'!E208,INDIRECT("NCAScore_"&amp;$C204),0),MATCH(E$3,NCACats,0)),0))</f>
        <v/>
      </c>
      <c r="F204" s="254" t="str">
        <f ca="1">IF($C204="","",_xlfn.IFNA(INDEX(INDIRECT("MCDAScores_NCA_"&amp;$C204),MATCH('NCA Input'!F208,INDIRECT("NCAScore_"&amp;$C204),0),MATCH(F$3,NCACats,0)),0))</f>
        <v/>
      </c>
      <c r="G204" s="254" t="str">
        <f ca="1">IF($C204="","",_xlfn.IFNA(INDEX(INDIRECT("MCDAScores_NCA_"&amp;$C204),MATCH('NCA Input'!G208,INDIRECT("NCAScore_"&amp;$C204),0),MATCH(G$3,NCACats,0)),0))</f>
        <v/>
      </c>
      <c r="H204" s="254" t="str">
        <f ca="1">IF($C204="","",_xlfn.IFNA(INDEX(INDIRECT("MCDAScores_NCA_"&amp;$C204),MATCH('NCA Input'!H208,INDIRECT("NCAScore_"&amp;$C204),0),MATCH(H$3,NCACats,0)),0))</f>
        <v/>
      </c>
      <c r="I204" s="254" t="str">
        <f ca="1">IF($C204="","",_xlfn.IFNA(INDEX(INDIRECT("MCDAScores_NCA_"&amp;$C204),MATCH('NCA Input'!I208,INDIRECT("NCAScore_"&amp;$C204),0),MATCH(I$3,NCACats,0)),0))</f>
        <v/>
      </c>
      <c r="J204" s="282" t="str">
        <f ca="1">IF($C204="","",_xlfn.IFNA(INDEX(INDIRECT("MCDAScores_NCA_"&amp;$C204),MATCH('NCA Input'!J208,INDIRECT("NCAScore_"&amp;$C204),0),MATCH(J$3,NCACats,0)),0))</f>
        <v/>
      </c>
    </row>
    <row r="205" spans="1:10" x14ac:dyDescent="0.3">
      <c r="A205" s="328"/>
      <c r="B205" s="328"/>
      <c r="C205" s="272" t="str">
        <f>IF($A202="","","Mag_Pos")</f>
        <v/>
      </c>
      <c r="D205" s="281" t="str">
        <f ca="1">IF($C205="","",_xlfn.IFNA(INDEX(INDIRECT("MCDAScores_NCA_"&amp;$C205),MATCH('NCA Input'!D209,INDIRECT("NCAScore_"&amp;$C205),0),MATCH(D$3,NCACats,0)),0))</f>
        <v/>
      </c>
      <c r="E205" s="254" t="str">
        <f ca="1">IF($C205="","",_xlfn.IFNA(INDEX(INDIRECT("MCDAScores_NCA_"&amp;$C205),MATCH('NCA Input'!E209,INDIRECT("NCAScore_"&amp;$C205),0),MATCH(E$3,NCACats,0)),0))</f>
        <v/>
      </c>
      <c r="F205" s="254" t="str">
        <f ca="1">IF($C205="","",_xlfn.IFNA(INDEX(INDIRECT("MCDAScores_NCA_"&amp;$C205),MATCH('NCA Input'!F209,INDIRECT("NCAScore_"&amp;$C205),0),MATCH(F$3,NCACats,0)),0))</f>
        <v/>
      </c>
      <c r="G205" s="254" t="str">
        <f ca="1">IF($C205="","",_xlfn.IFNA(INDEX(INDIRECT("MCDAScores_NCA_"&amp;$C205),MATCH('NCA Input'!G209,INDIRECT("NCAScore_"&amp;$C205),0),MATCH(G$3,NCACats,0)),0))</f>
        <v/>
      </c>
      <c r="H205" s="254" t="str">
        <f ca="1">IF($C205="","",_xlfn.IFNA(INDEX(INDIRECT("MCDAScores_NCA_"&amp;$C205),MATCH('NCA Input'!H209,INDIRECT("NCAScore_"&amp;$C205),0),MATCH(H$3,NCACats,0)),0))</f>
        <v/>
      </c>
      <c r="I205" s="254" t="str">
        <f ca="1">IF($C205="","",_xlfn.IFNA(INDEX(INDIRECT("MCDAScores_NCA_"&amp;$C205),MATCH('NCA Input'!I209,INDIRECT("NCAScore_"&amp;$C205),0),MATCH(I$3,NCACats,0)),0))</f>
        <v/>
      </c>
      <c r="J205" s="282" t="str">
        <f ca="1">IF($C205="","",_xlfn.IFNA(INDEX(INDIRECT("MCDAScores_NCA_"&amp;$C205),MATCH('NCA Input'!J209,INDIRECT("NCAScore_"&amp;$C205),0),MATCH(J$3,NCACats,0)),0))</f>
        <v/>
      </c>
    </row>
    <row r="206" spans="1:10" x14ac:dyDescent="0.3">
      <c r="A206" s="328"/>
      <c r="B206" s="328"/>
      <c r="C206" s="272" t="str">
        <f>IF($A202="","","Scale_Pos")</f>
        <v/>
      </c>
      <c r="D206" s="281" t="str">
        <f ca="1">IF($C206="","",_xlfn.IFNA(INDEX(INDIRECT("MCDAScores_NCA_"&amp;$C206),MATCH('NCA Input'!D210,INDIRECT("NCAScore_"&amp;$C206),0),MATCH(D$3,NCACats,0)),0))</f>
        <v/>
      </c>
      <c r="E206" s="254" t="str">
        <f ca="1">IF($C206="","",_xlfn.IFNA(INDEX(INDIRECT("MCDAScores_NCA_"&amp;$C206),MATCH('NCA Input'!E210,INDIRECT("NCAScore_"&amp;$C206),0),MATCH(E$3,NCACats,0)),0))</f>
        <v/>
      </c>
      <c r="F206" s="254" t="str">
        <f ca="1">IF($C206="","",_xlfn.IFNA(INDEX(INDIRECT("MCDAScores_NCA_"&amp;$C206),MATCH('NCA Input'!F210,INDIRECT("NCAScore_"&amp;$C206),0),MATCH(F$3,NCACats,0)),0))</f>
        <v/>
      </c>
      <c r="G206" s="254" t="str">
        <f ca="1">IF($C206="","",_xlfn.IFNA(INDEX(INDIRECT("MCDAScores_NCA_"&amp;$C206),MATCH('NCA Input'!G210,INDIRECT("NCAScore_"&amp;$C206),0),MATCH(G$3,NCACats,0)),0))</f>
        <v/>
      </c>
      <c r="H206" s="254" t="str">
        <f ca="1">IF($C206="","",_xlfn.IFNA(INDEX(INDIRECT("MCDAScores_NCA_"&amp;$C206),MATCH('NCA Input'!H210,INDIRECT("NCAScore_"&amp;$C206),0),MATCH(H$3,NCACats,0)),0))</f>
        <v/>
      </c>
      <c r="I206" s="254" t="str">
        <f ca="1">IF($C206="","",_xlfn.IFNA(INDEX(INDIRECT("MCDAScores_NCA_"&amp;$C206),MATCH('NCA Input'!I210,INDIRECT("NCAScore_"&amp;$C206),0),MATCH(I$3,NCACats,0)),0))</f>
        <v/>
      </c>
      <c r="J206" s="282" t="str">
        <f ca="1">IF($C206="","",_xlfn.IFNA(INDEX(INDIRECT("MCDAScores_NCA_"&amp;$C206),MATCH('NCA Input'!J210,INDIRECT("NCAScore_"&amp;$C206),0),MATCH(J$3,NCACats,0)),0))</f>
        <v/>
      </c>
    </row>
    <row r="207" spans="1:10" ht="14.4" thickBot="1" x14ac:dyDescent="0.35">
      <c r="A207" s="329"/>
      <c r="B207" s="329"/>
      <c r="C207" s="273" t="str">
        <f>IF($A202="","","Dur_Pos")</f>
        <v/>
      </c>
      <c r="D207" s="283" t="str">
        <f ca="1">IF($C207="","",_xlfn.IFNA(INDEX(INDIRECT("MCDAScores_NCA_"&amp;$C207),MATCH('NCA Input'!D211,INDIRECT("NCAScore_"&amp;$C207),0),MATCH(D$3,NCACats,0)),0))</f>
        <v/>
      </c>
      <c r="E207" s="284" t="str">
        <f ca="1">IF($C207="","",_xlfn.IFNA(INDEX(INDIRECT("MCDAScores_NCA_"&amp;$C207),MATCH('NCA Input'!E211,INDIRECT("NCAScore_"&amp;$C207),0),MATCH(E$3,NCACats,0)),0))</f>
        <v/>
      </c>
      <c r="F207" s="284" t="str">
        <f ca="1">IF($C207="","",_xlfn.IFNA(INDEX(INDIRECT("MCDAScores_NCA_"&amp;$C207),MATCH('NCA Input'!F211,INDIRECT("NCAScore_"&amp;$C207),0),MATCH(F$3,NCACats,0)),0))</f>
        <v/>
      </c>
      <c r="G207" s="284" t="str">
        <f ca="1">IF($C207="","",_xlfn.IFNA(INDEX(INDIRECT("MCDAScores_NCA_"&amp;$C207),MATCH('NCA Input'!G211,INDIRECT("NCAScore_"&amp;$C207),0),MATCH(G$3,NCACats,0)),0))</f>
        <v/>
      </c>
      <c r="H207" s="284" t="str">
        <f ca="1">IF($C207="","",_xlfn.IFNA(INDEX(INDIRECT("MCDAScores_NCA_"&amp;$C207),MATCH('NCA Input'!H211,INDIRECT("NCAScore_"&amp;$C207),0),MATCH(H$3,NCACats,0)),0))</f>
        <v/>
      </c>
      <c r="I207" s="284" t="str">
        <f ca="1">IF($C207="","",_xlfn.IFNA(INDEX(INDIRECT("MCDAScores_NCA_"&amp;$C207),MATCH('NCA Input'!I211,INDIRECT("NCAScore_"&amp;$C207),0),MATCH(I$3,NCACats,0)),0))</f>
        <v/>
      </c>
      <c r="J207" s="285" t="str">
        <f ca="1">IF($C207="","",_xlfn.IFNA(INDEX(INDIRECT("MCDAScores_NCA_"&amp;$C207),MATCH('NCA Input'!J211,INDIRECT("NCAScore_"&amp;$C207),0),MATCH(J$3,NCACats,0)),0))</f>
        <v/>
      </c>
    </row>
    <row r="208" spans="1:10" x14ac:dyDescent="0.3">
      <c r="A208" s="327" t="str">
        <f>IF('NCA Input'!C212="","",'NCA Input'!A212)</f>
        <v/>
      </c>
      <c r="B208" s="327" t="str">
        <f>IF('NCA Input'!C212="","",'NCA Input'!C212)</f>
        <v/>
      </c>
      <c r="C208" s="255" t="str">
        <f>IF($A208="","","Mag_Neg")</f>
        <v/>
      </c>
      <c r="D208" s="278" t="str">
        <f ca="1">IF($C208="","",_xlfn.IFNA(INDEX(INDIRECT("MCDAScores_NCA_"&amp;$C208),MATCH('NCA Input'!D212,INDIRECT("NCAScore_"&amp;$C208),0),MATCH(D$3,NCACats,0)),0))</f>
        <v/>
      </c>
      <c r="E208" s="279" t="str">
        <f ca="1">IF($C208="","",_xlfn.IFNA(INDEX(INDIRECT("MCDAScores_NCA_"&amp;$C208),MATCH('NCA Input'!E212,INDIRECT("NCAScore_"&amp;$C208),0),MATCH(E$3,NCACats,0)),0))</f>
        <v/>
      </c>
      <c r="F208" s="279" t="str">
        <f ca="1">IF($C208="","",_xlfn.IFNA(INDEX(INDIRECT("MCDAScores_NCA_"&amp;$C208),MATCH('NCA Input'!F212,INDIRECT("NCAScore_"&amp;$C208),0),MATCH(F$3,NCACats,0)),0))</f>
        <v/>
      </c>
      <c r="G208" s="279" t="str">
        <f ca="1">IF($C208="","",_xlfn.IFNA(INDEX(INDIRECT("MCDAScores_NCA_"&amp;$C208),MATCH('NCA Input'!G212,INDIRECT("NCAScore_"&amp;$C208),0),MATCH(G$3,NCACats,0)),0))</f>
        <v/>
      </c>
      <c r="H208" s="279" t="str">
        <f ca="1">IF($C208="","",_xlfn.IFNA(INDEX(INDIRECT("MCDAScores_NCA_"&amp;$C208),MATCH('NCA Input'!H212,INDIRECT("NCAScore_"&amp;$C208),0),MATCH(H$3,NCACats,0)),0))</f>
        <v/>
      </c>
      <c r="I208" s="279" t="str">
        <f ca="1">IF($C208="","",_xlfn.IFNA(INDEX(INDIRECT("MCDAScores_NCA_"&amp;$C208),MATCH('NCA Input'!I212,INDIRECT("NCAScore_"&amp;$C208),0),MATCH(I$3,NCACats,0)),0))</f>
        <v/>
      </c>
      <c r="J208" s="280" t="str">
        <f ca="1">IF($C208="","",_xlfn.IFNA(INDEX(INDIRECT("MCDAScores_NCA_"&amp;$C208),MATCH('NCA Input'!J212,INDIRECT("NCAScore_"&amp;$C208),0),MATCH(J$3,NCACats,0)),0))</f>
        <v/>
      </c>
    </row>
    <row r="209" spans="1:10" x14ac:dyDescent="0.3">
      <c r="A209" s="328"/>
      <c r="B209" s="328"/>
      <c r="C209" s="272" t="str">
        <f>IF($A208="","","Scale_Neg")</f>
        <v/>
      </c>
      <c r="D209" s="281" t="str">
        <f ca="1">IF($C209="","",_xlfn.IFNA(INDEX(INDIRECT("MCDAScores_NCA_"&amp;$C209),MATCH('NCA Input'!D213,INDIRECT("NCAScore_"&amp;$C209),0),MATCH(D$3,NCACats,0)),0))</f>
        <v/>
      </c>
      <c r="E209" s="254" t="str">
        <f ca="1">IF($C209="","",_xlfn.IFNA(INDEX(INDIRECT("MCDAScores_NCA_"&amp;$C209),MATCH('NCA Input'!E213,INDIRECT("NCAScore_"&amp;$C209),0),MATCH(E$3,NCACats,0)),0))</f>
        <v/>
      </c>
      <c r="F209" s="254" t="str">
        <f ca="1">IF($C209="","",_xlfn.IFNA(INDEX(INDIRECT("MCDAScores_NCA_"&amp;$C209),MATCH('NCA Input'!F213,INDIRECT("NCAScore_"&amp;$C209),0),MATCH(F$3,NCACats,0)),0))</f>
        <v/>
      </c>
      <c r="G209" s="254" t="str">
        <f ca="1">IF($C209="","",_xlfn.IFNA(INDEX(INDIRECT("MCDAScores_NCA_"&amp;$C209),MATCH('NCA Input'!G213,INDIRECT("NCAScore_"&amp;$C209),0),MATCH(G$3,NCACats,0)),0))</f>
        <v/>
      </c>
      <c r="H209" s="254" t="str">
        <f ca="1">IF($C209="","",_xlfn.IFNA(INDEX(INDIRECT("MCDAScores_NCA_"&amp;$C209),MATCH('NCA Input'!H213,INDIRECT("NCAScore_"&amp;$C209),0),MATCH(H$3,NCACats,0)),0))</f>
        <v/>
      </c>
      <c r="I209" s="254" t="str">
        <f ca="1">IF($C209="","",_xlfn.IFNA(INDEX(INDIRECT("MCDAScores_NCA_"&amp;$C209),MATCH('NCA Input'!I213,INDIRECT("NCAScore_"&amp;$C209),0),MATCH(I$3,NCACats,0)),0))</f>
        <v/>
      </c>
      <c r="J209" s="282" t="str">
        <f ca="1">IF($C209="","",_xlfn.IFNA(INDEX(INDIRECT("MCDAScores_NCA_"&amp;$C209),MATCH('NCA Input'!J213,INDIRECT("NCAScore_"&amp;$C209),0),MATCH(J$3,NCACats,0)),0))</f>
        <v/>
      </c>
    </row>
    <row r="210" spans="1:10" x14ac:dyDescent="0.3">
      <c r="A210" s="328"/>
      <c r="B210" s="328"/>
      <c r="C210" s="272" t="str">
        <f>IF($A208="","","Dur_Neg")</f>
        <v/>
      </c>
      <c r="D210" s="281" t="str">
        <f ca="1">IF($C210="","",_xlfn.IFNA(INDEX(INDIRECT("MCDAScores_NCA_"&amp;$C210),MATCH('NCA Input'!D214,INDIRECT("NCAScore_"&amp;$C210),0),MATCH(D$3,NCACats,0)),0))</f>
        <v/>
      </c>
      <c r="E210" s="254" t="str">
        <f ca="1">IF($C210="","",_xlfn.IFNA(INDEX(INDIRECT("MCDAScores_NCA_"&amp;$C210),MATCH('NCA Input'!E214,INDIRECT("NCAScore_"&amp;$C210),0),MATCH(E$3,NCACats,0)),0))</f>
        <v/>
      </c>
      <c r="F210" s="254" t="str">
        <f ca="1">IF($C210="","",_xlfn.IFNA(INDEX(INDIRECT("MCDAScores_NCA_"&amp;$C210),MATCH('NCA Input'!F214,INDIRECT("NCAScore_"&amp;$C210),0),MATCH(F$3,NCACats,0)),0))</f>
        <v/>
      </c>
      <c r="G210" s="254" t="str">
        <f ca="1">IF($C210="","",_xlfn.IFNA(INDEX(INDIRECT("MCDAScores_NCA_"&amp;$C210),MATCH('NCA Input'!G214,INDIRECT("NCAScore_"&amp;$C210),0),MATCH(G$3,NCACats,0)),0))</f>
        <v/>
      </c>
      <c r="H210" s="254" t="str">
        <f ca="1">IF($C210="","",_xlfn.IFNA(INDEX(INDIRECT("MCDAScores_NCA_"&amp;$C210),MATCH('NCA Input'!H214,INDIRECT("NCAScore_"&amp;$C210),0),MATCH(H$3,NCACats,0)),0))</f>
        <v/>
      </c>
      <c r="I210" s="254" t="str">
        <f ca="1">IF($C210="","",_xlfn.IFNA(INDEX(INDIRECT("MCDAScores_NCA_"&amp;$C210),MATCH('NCA Input'!I214,INDIRECT("NCAScore_"&amp;$C210),0),MATCH(I$3,NCACats,0)),0))</f>
        <v/>
      </c>
      <c r="J210" s="282" t="str">
        <f ca="1">IF($C210="","",_xlfn.IFNA(INDEX(INDIRECT("MCDAScores_NCA_"&amp;$C210),MATCH('NCA Input'!J214,INDIRECT("NCAScore_"&amp;$C210),0),MATCH(J$3,NCACats,0)),0))</f>
        <v/>
      </c>
    </row>
    <row r="211" spans="1:10" x14ac:dyDescent="0.3">
      <c r="A211" s="328"/>
      <c r="B211" s="328"/>
      <c r="C211" s="272" t="str">
        <f>IF($A208="","","Mag_Pos")</f>
        <v/>
      </c>
      <c r="D211" s="281" t="str">
        <f ca="1">IF($C211="","",_xlfn.IFNA(INDEX(INDIRECT("MCDAScores_NCA_"&amp;$C211),MATCH('NCA Input'!D215,INDIRECT("NCAScore_"&amp;$C211),0),MATCH(D$3,NCACats,0)),0))</f>
        <v/>
      </c>
      <c r="E211" s="254" t="str">
        <f ca="1">IF($C211="","",_xlfn.IFNA(INDEX(INDIRECT("MCDAScores_NCA_"&amp;$C211),MATCH('NCA Input'!E215,INDIRECT("NCAScore_"&amp;$C211),0),MATCH(E$3,NCACats,0)),0))</f>
        <v/>
      </c>
      <c r="F211" s="254" t="str">
        <f ca="1">IF($C211="","",_xlfn.IFNA(INDEX(INDIRECT("MCDAScores_NCA_"&amp;$C211),MATCH('NCA Input'!F215,INDIRECT("NCAScore_"&amp;$C211),0),MATCH(F$3,NCACats,0)),0))</f>
        <v/>
      </c>
      <c r="G211" s="254" t="str">
        <f ca="1">IF($C211="","",_xlfn.IFNA(INDEX(INDIRECT("MCDAScores_NCA_"&amp;$C211),MATCH('NCA Input'!G215,INDIRECT("NCAScore_"&amp;$C211),0),MATCH(G$3,NCACats,0)),0))</f>
        <v/>
      </c>
      <c r="H211" s="254" t="str">
        <f ca="1">IF($C211="","",_xlfn.IFNA(INDEX(INDIRECT("MCDAScores_NCA_"&amp;$C211),MATCH('NCA Input'!H215,INDIRECT("NCAScore_"&amp;$C211),0),MATCH(H$3,NCACats,0)),0))</f>
        <v/>
      </c>
      <c r="I211" s="254" t="str">
        <f ca="1">IF($C211="","",_xlfn.IFNA(INDEX(INDIRECT("MCDAScores_NCA_"&amp;$C211),MATCH('NCA Input'!I215,INDIRECT("NCAScore_"&amp;$C211),0),MATCH(I$3,NCACats,0)),0))</f>
        <v/>
      </c>
      <c r="J211" s="282" t="str">
        <f ca="1">IF($C211="","",_xlfn.IFNA(INDEX(INDIRECT("MCDAScores_NCA_"&amp;$C211),MATCH('NCA Input'!J215,INDIRECT("NCAScore_"&amp;$C211),0),MATCH(J$3,NCACats,0)),0))</f>
        <v/>
      </c>
    </row>
    <row r="212" spans="1:10" x14ac:dyDescent="0.3">
      <c r="A212" s="328"/>
      <c r="B212" s="328"/>
      <c r="C212" s="272" t="str">
        <f>IF($A208="","","Scale_Pos")</f>
        <v/>
      </c>
      <c r="D212" s="281" t="str">
        <f ca="1">IF($C212="","",_xlfn.IFNA(INDEX(INDIRECT("MCDAScores_NCA_"&amp;$C212),MATCH('NCA Input'!D216,INDIRECT("NCAScore_"&amp;$C212),0),MATCH(D$3,NCACats,0)),0))</f>
        <v/>
      </c>
      <c r="E212" s="254" t="str">
        <f ca="1">IF($C212="","",_xlfn.IFNA(INDEX(INDIRECT("MCDAScores_NCA_"&amp;$C212),MATCH('NCA Input'!E216,INDIRECT("NCAScore_"&amp;$C212),0),MATCH(E$3,NCACats,0)),0))</f>
        <v/>
      </c>
      <c r="F212" s="254" t="str">
        <f ca="1">IF($C212="","",_xlfn.IFNA(INDEX(INDIRECT("MCDAScores_NCA_"&amp;$C212),MATCH('NCA Input'!F216,INDIRECT("NCAScore_"&amp;$C212),0),MATCH(F$3,NCACats,0)),0))</f>
        <v/>
      </c>
      <c r="G212" s="254" t="str">
        <f ca="1">IF($C212="","",_xlfn.IFNA(INDEX(INDIRECT("MCDAScores_NCA_"&amp;$C212),MATCH('NCA Input'!G216,INDIRECT("NCAScore_"&amp;$C212),0),MATCH(G$3,NCACats,0)),0))</f>
        <v/>
      </c>
      <c r="H212" s="254" t="str">
        <f ca="1">IF($C212="","",_xlfn.IFNA(INDEX(INDIRECT("MCDAScores_NCA_"&amp;$C212),MATCH('NCA Input'!H216,INDIRECT("NCAScore_"&amp;$C212),0),MATCH(H$3,NCACats,0)),0))</f>
        <v/>
      </c>
      <c r="I212" s="254" t="str">
        <f ca="1">IF($C212="","",_xlfn.IFNA(INDEX(INDIRECT("MCDAScores_NCA_"&amp;$C212),MATCH('NCA Input'!I216,INDIRECT("NCAScore_"&amp;$C212),0),MATCH(I$3,NCACats,0)),0))</f>
        <v/>
      </c>
      <c r="J212" s="282" t="str">
        <f ca="1">IF($C212="","",_xlfn.IFNA(INDEX(INDIRECT("MCDAScores_NCA_"&amp;$C212),MATCH('NCA Input'!J216,INDIRECT("NCAScore_"&amp;$C212),0),MATCH(J$3,NCACats,0)),0))</f>
        <v/>
      </c>
    </row>
    <row r="213" spans="1:10" ht="14.4" thickBot="1" x14ac:dyDescent="0.35">
      <c r="A213" s="329"/>
      <c r="B213" s="329"/>
      <c r="C213" s="273" t="str">
        <f>IF($A208="","","Dur_Pos")</f>
        <v/>
      </c>
      <c r="D213" s="283" t="str">
        <f ca="1">IF($C213="","",_xlfn.IFNA(INDEX(INDIRECT("MCDAScores_NCA_"&amp;$C213),MATCH('NCA Input'!D217,INDIRECT("NCAScore_"&amp;$C213),0),MATCH(D$3,NCACats,0)),0))</f>
        <v/>
      </c>
      <c r="E213" s="284" t="str">
        <f ca="1">IF($C213="","",_xlfn.IFNA(INDEX(INDIRECT("MCDAScores_NCA_"&amp;$C213),MATCH('NCA Input'!E217,INDIRECT("NCAScore_"&amp;$C213),0),MATCH(E$3,NCACats,0)),0))</f>
        <v/>
      </c>
      <c r="F213" s="284" t="str">
        <f ca="1">IF($C213="","",_xlfn.IFNA(INDEX(INDIRECT("MCDAScores_NCA_"&amp;$C213),MATCH('NCA Input'!F217,INDIRECT("NCAScore_"&amp;$C213),0),MATCH(F$3,NCACats,0)),0))</f>
        <v/>
      </c>
      <c r="G213" s="284" t="str">
        <f ca="1">IF($C213="","",_xlfn.IFNA(INDEX(INDIRECT("MCDAScores_NCA_"&amp;$C213),MATCH('NCA Input'!G217,INDIRECT("NCAScore_"&amp;$C213),0),MATCH(G$3,NCACats,0)),0))</f>
        <v/>
      </c>
      <c r="H213" s="284" t="str">
        <f ca="1">IF($C213="","",_xlfn.IFNA(INDEX(INDIRECT("MCDAScores_NCA_"&amp;$C213),MATCH('NCA Input'!H217,INDIRECT("NCAScore_"&amp;$C213),0),MATCH(H$3,NCACats,0)),0))</f>
        <v/>
      </c>
      <c r="I213" s="284" t="str">
        <f ca="1">IF($C213="","",_xlfn.IFNA(INDEX(INDIRECT("MCDAScores_NCA_"&amp;$C213),MATCH('NCA Input'!I217,INDIRECT("NCAScore_"&amp;$C213),0),MATCH(I$3,NCACats,0)),0))</f>
        <v/>
      </c>
      <c r="J213" s="285" t="str">
        <f ca="1">IF($C213="","",_xlfn.IFNA(INDEX(INDIRECT("MCDAScores_NCA_"&amp;$C213),MATCH('NCA Input'!J217,INDIRECT("NCAScore_"&amp;$C213),0),MATCH(J$3,NCACats,0)),0))</f>
        <v/>
      </c>
    </row>
    <row r="214" spans="1:10" x14ac:dyDescent="0.3">
      <c r="A214" s="327" t="str">
        <f>IF('NCA Input'!C218="","",'NCA Input'!A218)</f>
        <v/>
      </c>
      <c r="B214" s="327" t="str">
        <f>IF('NCA Input'!C218="","",'NCA Input'!C218)</f>
        <v/>
      </c>
      <c r="C214" s="255" t="str">
        <f>IF($A214="","","Mag_Neg")</f>
        <v/>
      </c>
      <c r="D214" s="278" t="str">
        <f ca="1">IF($C214="","",_xlfn.IFNA(INDEX(INDIRECT("MCDAScores_NCA_"&amp;$C214),MATCH('NCA Input'!D218,INDIRECT("NCAScore_"&amp;$C214),0),MATCH(D$3,NCACats,0)),0))</f>
        <v/>
      </c>
      <c r="E214" s="279" t="str">
        <f ca="1">IF($C214="","",_xlfn.IFNA(INDEX(INDIRECT("MCDAScores_NCA_"&amp;$C214),MATCH('NCA Input'!E218,INDIRECT("NCAScore_"&amp;$C214),0),MATCH(E$3,NCACats,0)),0))</f>
        <v/>
      </c>
      <c r="F214" s="279" t="str">
        <f ca="1">IF($C214="","",_xlfn.IFNA(INDEX(INDIRECT("MCDAScores_NCA_"&amp;$C214),MATCH('NCA Input'!F218,INDIRECT("NCAScore_"&amp;$C214),0),MATCH(F$3,NCACats,0)),0))</f>
        <v/>
      </c>
      <c r="G214" s="279" t="str">
        <f ca="1">IF($C214="","",_xlfn.IFNA(INDEX(INDIRECT("MCDAScores_NCA_"&amp;$C214),MATCH('NCA Input'!G218,INDIRECT("NCAScore_"&amp;$C214),0),MATCH(G$3,NCACats,0)),0))</f>
        <v/>
      </c>
      <c r="H214" s="279" t="str">
        <f ca="1">IF($C214="","",_xlfn.IFNA(INDEX(INDIRECT("MCDAScores_NCA_"&amp;$C214),MATCH('NCA Input'!H218,INDIRECT("NCAScore_"&amp;$C214),0),MATCH(H$3,NCACats,0)),0))</f>
        <v/>
      </c>
      <c r="I214" s="279" t="str">
        <f ca="1">IF($C214="","",_xlfn.IFNA(INDEX(INDIRECT("MCDAScores_NCA_"&amp;$C214),MATCH('NCA Input'!I218,INDIRECT("NCAScore_"&amp;$C214),0),MATCH(I$3,NCACats,0)),0))</f>
        <v/>
      </c>
      <c r="J214" s="280" t="str">
        <f ca="1">IF($C214="","",_xlfn.IFNA(INDEX(INDIRECT("MCDAScores_NCA_"&amp;$C214),MATCH('NCA Input'!J218,INDIRECT("NCAScore_"&amp;$C214),0),MATCH(J$3,NCACats,0)),0))</f>
        <v/>
      </c>
    </row>
    <row r="215" spans="1:10" x14ac:dyDescent="0.3">
      <c r="A215" s="328"/>
      <c r="B215" s="328"/>
      <c r="C215" s="272" t="str">
        <f>IF($A214="","","Scale_Neg")</f>
        <v/>
      </c>
      <c r="D215" s="281" t="str">
        <f ca="1">IF($C215="","",_xlfn.IFNA(INDEX(INDIRECT("MCDAScores_NCA_"&amp;$C215),MATCH('NCA Input'!D219,INDIRECT("NCAScore_"&amp;$C215),0),MATCH(D$3,NCACats,0)),0))</f>
        <v/>
      </c>
      <c r="E215" s="254" t="str">
        <f ca="1">IF($C215="","",_xlfn.IFNA(INDEX(INDIRECT("MCDAScores_NCA_"&amp;$C215),MATCH('NCA Input'!E219,INDIRECT("NCAScore_"&amp;$C215),0),MATCH(E$3,NCACats,0)),0))</f>
        <v/>
      </c>
      <c r="F215" s="254" t="str">
        <f ca="1">IF($C215="","",_xlfn.IFNA(INDEX(INDIRECT("MCDAScores_NCA_"&amp;$C215),MATCH('NCA Input'!F219,INDIRECT("NCAScore_"&amp;$C215),0),MATCH(F$3,NCACats,0)),0))</f>
        <v/>
      </c>
      <c r="G215" s="254" t="str">
        <f ca="1">IF($C215="","",_xlfn.IFNA(INDEX(INDIRECT("MCDAScores_NCA_"&amp;$C215),MATCH('NCA Input'!G219,INDIRECT("NCAScore_"&amp;$C215),0),MATCH(G$3,NCACats,0)),0))</f>
        <v/>
      </c>
      <c r="H215" s="254" t="str">
        <f ca="1">IF($C215="","",_xlfn.IFNA(INDEX(INDIRECT("MCDAScores_NCA_"&amp;$C215),MATCH('NCA Input'!H219,INDIRECT("NCAScore_"&amp;$C215),0),MATCH(H$3,NCACats,0)),0))</f>
        <v/>
      </c>
      <c r="I215" s="254" t="str">
        <f ca="1">IF($C215="","",_xlfn.IFNA(INDEX(INDIRECT("MCDAScores_NCA_"&amp;$C215),MATCH('NCA Input'!I219,INDIRECT("NCAScore_"&amp;$C215),0),MATCH(I$3,NCACats,0)),0))</f>
        <v/>
      </c>
      <c r="J215" s="282" t="str">
        <f ca="1">IF($C215="","",_xlfn.IFNA(INDEX(INDIRECT("MCDAScores_NCA_"&amp;$C215),MATCH('NCA Input'!J219,INDIRECT("NCAScore_"&amp;$C215),0),MATCH(J$3,NCACats,0)),0))</f>
        <v/>
      </c>
    </row>
    <row r="216" spans="1:10" x14ac:dyDescent="0.3">
      <c r="A216" s="328"/>
      <c r="B216" s="328"/>
      <c r="C216" s="272" t="str">
        <f>IF($A214="","","Dur_Neg")</f>
        <v/>
      </c>
      <c r="D216" s="281" t="str">
        <f ca="1">IF($C216="","",_xlfn.IFNA(INDEX(INDIRECT("MCDAScores_NCA_"&amp;$C216),MATCH('NCA Input'!D220,INDIRECT("NCAScore_"&amp;$C216),0),MATCH(D$3,NCACats,0)),0))</f>
        <v/>
      </c>
      <c r="E216" s="254" t="str">
        <f ca="1">IF($C216="","",_xlfn.IFNA(INDEX(INDIRECT("MCDAScores_NCA_"&amp;$C216),MATCH('NCA Input'!E220,INDIRECT("NCAScore_"&amp;$C216),0),MATCH(E$3,NCACats,0)),0))</f>
        <v/>
      </c>
      <c r="F216" s="254" t="str">
        <f ca="1">IF($C216="","",_xlfn.IFNA(INDEX(INDIRECT("MCDAScores_NCA_"&amp;$C216),MATCH('NCA Input'!F220,INDIRECT("NCAScore_"&amp;$C216),0),MATCH(F$3,NCACats,0)),0))</f>
        <v/>
      </c>
      <c r="G216" s="254" t="str">
        <f ca="1">IF($C216="","",_xlfn.IFNA(INDEX(INDIRECT("MCDAScores_NCA_"&amp;$C216),MATCH('NCA Input'!G220,INDIRECT("NCAScore_"&amp;$C216),0),MATCH(G$3,NCACats,0)),0))</f>
        <v/>
      </c>
      <c r="H216" s="254" t="str">
        <f ca="1">IF($C216="","",_xlfn.IFNA(INDEX(INDIRECT("MCDAScores_NCA_"&amp;$C216),MATCH('NCA Input'!H220,INDIRECT("NCAScore_"&amp;$C216),0),MATCH(H$3,NCACats,0)),0))</f>
        <v/>
      </c>
      <c r="I216" s="254" t="str">
        <f ca="1">IF($C216="","",_xlfn.IFNA(INDEX(INDIRECT("MCDAScores_NCA_"&amp;$C216),MATCH('NCA Input'!I220,INDIRECT("NCAScore_"&amp;$C216),0),MATCH(I$3,NCACats,0)),0))</f>
        <v/>
      </c>
      <c r="J216" s="282" t="str">
        <f ca="1">IF($C216="","",_xlfn.IFNA(INDEX(INDIRECT("MCDAScores_NCA_"&amp;$C216),MATCH('NCA Input'!J220,INDIRECT("NCAScore_"&amp;$C216),0),MATCH(J$3,NCACats,0)),0))</f>
        <v/>
      </c>
    </row>
    <row r="217" spans="1:10" x14ac:dyDescent="0.3">
      <c r="A217" s="328"/>
      <c r="B217" s="328"/>
      <c r="C217" s="272" t="str">
        <f>IF($A214="","","Mag_Pos")</f>
        <v/>
      </c>
      <c r="D217" s="281" t="str">
        <f ca="1">IF($C217="","",_xlfn.IFNA(INDEX(INDIRECT("MCDAScores_NCA_"&amp;$C217),MATCH('NCA Input'!D221,INDIRECT("NCAScore_"&amp;$C217),0),MATCH(D$3,NCACats,0)),0))</f>
        <v/>
      </c>
      <c r="E217" s="254" t="str">
        <f ca="1">IF($C217="","",_xlfn.IFNA(INDEX(INDIRECT("MCDAScores_NCA_"&amp;$C217),MATCH('NCA Input'!E221,INDIRECT("NCAScore_"&amp;$C217),0),MATCH(E$3,NCACats,0)),0))</f>
        <v/>
      </c>
      <c r="F217" s="254" t="str">
        <f ca="1">IF($C217="","",_xlfn.IFNA(INDEX(INDIRECT("MCDAScores_NCA_"&amp;$C217),MATCH('NCA Input'!F221,INDIRECT("NCAScore_"&amp;$C217),0),MATCH(F$3,NCACats,0)),0))</f>
        <v/>
      </c>
      <c r="G217" s="254" t="str">
        <f ca="1">IF($C217="","",_xlfn.IFNA(INDEX(INDIRECT("MCDAScores_NCA_"&amp;$C217),MATCH('NCA Input'!G221,INDIRECT("NCAScore_"&amp;$C217),0),MATCH(G$3,NCACats,0)),0))</f>
        <v/>
      </c>
      <c r="H217" s="254" t="str">
        <f ca="1">IF($C217="","",_xlfn.IFNA(INDEX(INDIRECT("MCDAScores_NCA_"&amp;$C217),MATCH('NCA Input'!H221,INDIRECT("NCAScore_"&amp;$C217),0),MATCH(H$3,NCACats,0)),0))</f>
        <v/>
      </c>
      <c r="I217" s="254" t="str">
        <f ca="1">IF($C217="","",_xlfn.IFNA(INDEX(INDIRECT("MCDAScores_NCA_"&amp;$C217),MATCH('NCA Input'!I221,INDIRECT("NCAScore_"&amp;$C217),0),MATCH(I$3,NCACats,0)),0))</f>
        <v/>
      </c>
      <c r="J217" s="282" t="str">
        <f ca="1">IF($C217="","",_xlfn.IFNA(INDEX(INDIRECT("MCDAScores_NCA_"&amp;$C217),MATCH('NCA Input'!J221,INDIRECT("NCAScore_"&amp;$C217),0),MATCH(J$3,NCACats,0)),0))</f>
        <v/>
      </c>
    </row>
    <row r="218" spans="1:10" x14ac:dyDescent="0.3">
      <c r="A218" s="328"/>
      <c r="B218" s="328"/>
      <c r="C218" s="272" t="str">
        <f>IF($A214="","","Scale_Pos")</f>
        <v/>
      </c>
      <c r="D218" s="281" t="str">
        <f ca="1">IF($C218="","",_xlfn.IFNA(INDEX(INDIRECT("MCDAScores_NCA_"&amp;$C218),MATCH('NCA Input'!D222,INDIRECT("NCAScore_"&amp;$C218),0),MATCH(D$3,NCACats,0)),0))</f>
        <v/>
      </c>
      <c r="E218" s="254" t="str">
        <f ca="1">IF($C218="","",_xlfn.IFNA(INDEX(INDIRECT("MCDAScores_NCA_"&amp;$C218),MATCH('NCA Input'!E222,INDIRECT("NCAScore_"&amp;$C218),0),MATCH(E$3,NCACats,0)),0))</f>
        <v/>
      </c>
      <c r="F218" s="254" t="str">
        <f ca="1">IF($C218="","",_xlfn.IFNA(INDEX(INDIRECT("MCDAScores_NCA_"&amp;$C218),MATCH('NCA Input'!F222,INDIRECT("NCAScore_"&amp;$C218),0),MATCH(F$3,NCACats,0)),0))</f>
        <v/>
      </c>
      <c r="G218" s="254" t="str">
        <f ca="1">IF($C218="","",_xlfn.IFNA(INDEX(INDIRECT("MCDAScores_NCA_"&amp;$C218),MATCH('NCA Input'!G222,INDIRECT("NCAScore_"&amp;$C218),0),MATCH(G$3,NCACats,0)),0))</f>
        <v/>
      </c>
      <c r="H218" s="254" t="str">
        <f ca="1">IF($C218="","",_xlfn.IFNA(INDEX(INDIRECT("MCDAScores_NCA_"&amp;$C218),MATCH('NCA Input'!H222,INDIRECT("NCAScore_"&amp;$C218),0),MATCH(H$3,NCACats,0)),0))</f>
        <v/>
      </c>
      <c r="I218" s="254" t="str">
        <f ca="1">IF($C218="","",_xlfn.IFNA(INDEX(INDIRECT("MCDAScores_NCA_"&amp;$C218),MATCH('NCA Input'!I222,INDIRECT("NCAScore_"&amp;$C218),0),MATCH(I$3,NCACats,0)),0))</f>
        <v/>
      </c>
      <c r="J218" s="282" t="str">
        <f ca="1">IF($C218="","",_xlfn.IFNA(INDEX(INDIRECT("MCDAScores_NCA_"&amp;$C218),MATCH('NCA Input'!J222,INDIRECT("NCAScore_"&amp;$C218),0),MATCH(J$3,NCACats,0)),0))</f>
        <v/>
      </c>
    </row>
    <row r="219" spans="1:10" ht="14.4" thickBot="1" x14ac:dyDescent="0.35">
      <c r="A219" s="329"/>
      <c r="B219" s="329"/>
      <c r="C219" s="273" t="str">
        <f>IF($A214="","","Dur_Pos")</f>
        <v/>
      </c>
      <c r="D219" s="283" t="str">
        <f ca="1">IF($C219="","",_xlfn.IFNA(INDEX(INDIRECT("MCDAScores_NCA_"&amp;$C219),MATCH('NCA Input'!D223,INDIRECT("NCAScore_"&amp;$C219),0),MATCH(D$3,NCACats,0)),0))</f>
        <v/>
      </c>
      <c r="E219" s="284" t="str">
        <f ca="1">IF($C219="","",_xlfn.IFNA(INDEX(INDIRECT("MCDAScores_NCA_"&amp;$C219),MATCH('NCA Input'!E223,INDIRECT("NCAScore_"&amp;$C219),0),MATCH(E$3,NCACats,0)),0))</f>
        <v/>
      </c>
      <c r="F219" s="284" t="str">
        <f ca="1">IF($C219="","",_xlfn.IFNA(INDEX(INDIRECT("MCDAScores_NCA_"&amp;$C219),MATCH('NCA Input'!F223,INDIRECT("NCAScore_"&amp;$C219),0),MATCH(F$3,NCACats,0)),0))</f>
        <v/>
      </c>
      <c r="G219" s="284" t="str">
        <f ca="1">IF($C219="","",_xlfn.IFNA(INDEX(INDIRECT("MCDAScores_NCA_"&amp;$C219),MATCH('NCA Input'!G223,INDIRECT("NCAScore_"&amp;$C219),0),MATCH(G$3,NCACats,0)),0))</f>
        <v/>
      </c>
      <c r="H219" s="284" t="str">
        <f ca="1">IF($C219="","",_xlfn.IFNA(INDEX(INDIRECT("MCDAScores_NCA_"&amp;$C219),MATCH('NCA Input'!H223,INDIRECT("NCAScore_"&amp;$C219),0),MATCH(H$3,NCACats,0)),0))</f>
        <v/>
      </c>
      <c r="I219" s="284" t="str">
        <f ca="1">IF($C219="","",_xlfn.IFNA(INDEX(INDIRECT("MCDAScores_NCA_"&amp;$C219),MATCH('NCA Input'!I223,INDIRECT("NCAScore_"&amp;$C219),0),MATCH(I$3,NCACats,0)),0))</f>
        <v/>
      </c>
      <c r="J219" s="285" t="str">
        <f ca="1">IF($C219="","",_xlfn.IFNA(INDEX(INDIRECT("MCDAScores_NCA_"&amp;$C219),MATCH('NCA Input'!J223,INDIRECT("NCAScore_"&amp;$C219),0),MATCH(J$3,NCACats,0)),0))</f>
        <v/>
      </c>
    </row>
    <row r="220" spans="1:10" x14ac:dyDescent="0.3">
      <c r="A220" s="327" t="str">
        <f>IF('NCA Input'!C224="","",'NCA Input'!A224)</f>
        <v/>
      </c>
      <c r="B220" s="327" t="str">
        <f>IF('NCA Input'!C224="","",'NCA Input'!C224)</f>
        <v/>
      </c>
      <c r="C220" s="255" t="str">
        <f>IF($A220="","","Mag_Neg")</f>
        <v/>
      </c>
      <c r="D220" s="278" t="str">
        <f ca="1">IF($C220="","",_xlfn.IFNA(INDEX(INDIRECT("MCDAScores_NCA_"&amp;$C220),MATCH('NCA Input'!D224,INDIRECT("NCAScore_"&amp;$C220),0),MATCH(D$3,NCACats,0)),0))</f>
        <v/>
      </c>
      <c r="E220" s="279" t="str">
        <f ca="1">IF($C220="","",_xlfn.IFNA(INDEX(INDIRECT("MCDAScores_NCA_"&amp;$C220),MATCH('NCA Input'!E224,INDIRECT("NCAScore_"&amp;$C220),0),MATCH(E$3,NCACats,0)),0))</f>
        <v/>
      </c>
      <c r="F220" s="279" t="str">
        <f ca="1">IF($C220="","",_xlfn.IFNA(INDEX(INDIRECT("MCDAScores_NCA_"&amp;$C220),MATCH('NCA Input'!F224,INDIRECT("NCAScore_"&amp;$C220),0),MATCH(F$3,NCACats,0)),0))</f>
        <v/>
      </c>
      <c r="G220" s="279" t="str">
        <f ca="1">IF($C220="","",_xlfn.IFNA(INDEX(INDIRECT("MCDAScores_NCA_"&amp;$C220),MATCH('NCA Input'!G224,INDIRECT("NCAScore_"&amp;$C220),0),MATCH(G$3,NCACats,0)),0))</f>
        <v/>
      </c>
      <c r="H220" s="279" t="str">
        <f ca="1">IF($C220="","",_xlfn.IFNA(INDEX(INDIRECT("MCDAScores_NCA_"&amp;$C220),MATCH('NCA Input'!H224,INDIRECT("NCAScore_"&amp;$C220),0),MATCH(H$3,NCACats,0)),0))</f>
        <v/>
      </c>
      <c r="I220" s="279" t="str">
        <f ca="1">IF($C220="","",_xlfn.IFNA(INDEX(INDIRECT("MCDAScores_NCA_"&amp;$C220),MATCH('NCA Input'!I224,INDIRECT("NCAScore_"&amp;$C220),0),MATCH(I$3,NCACats,0)),0))</f>
        <v/>
      </c>
      <c r="J220" s="280" t="str">
        <f ca="1">IF($C220="","",_xlfn.IFNA(INDEX(INDIRECT("MCDAScores_NCA_"&amp;$C220),MATCH('NCA Input'!J224,INDIRECT("NCAScore_"&amp;$C220),0),MATCH(J$3,NCACats,0)),0))</f>
        <v/>
      </c>
    </row>
    <row r="221" spans="1:10" x14ac:dyDescent="0.3">
      <c r="A221" s="328"/>
      <c r="B221" s="328"/>
      <c r="C221" s="272" t="str">
        <f>IF($A220="","","Scale_Neg")</f>
        <v/>
      </c>
      <c r="D221" s="281" t="str">
        <f ca="1">IF($C221="","",_xlfn.IFNA(INDEX(INDIRECT("MCDAScores_NCA_"&amp;$C221),MATCH('NCA Input'!D225,INDIRECT("NCAScore_"&amp;$C221),0),MATCH(D$3,NCACats,0)),0))</f>
        <v/>
      </c>
      <c r="E221" s="254" t="str">
        <f ca="1">IF($C221="","",_xlfn.IFNA(INDEX(INDIRECT("MCDAScores_NCA_"&amp;$C221),MATCH('NCA Input'!E225,INDIRECT("NCAScore_"&amp;$C221),0),MATCH(E$3,NCACats,0)),0))</f>
        <v/>
      </c>
      <c r="F221" s="254" t="str">
        <f ca="1">IF($C221="","",_xlfn.IFNA(INDEX(INDIRECT("MCDAScores_NCA_"&amp;$C221),MATCH('NCA Input'!F225,INDIRECT("NCAScore_"&amp;$C221),0),MATCH(F$3,NCACats,0)),0))</f>
        <v/>
      </c>
      <c r="G221" s="254" t="str">
        <f ca="1">IF($C221="","",_xlfn.IFNA(INDEX(INDIRECT("MCDAScores_NCA_"&amp;$C221),MATCH('NCA Input'!G225,INDIRECT("NCAScore_"&amp;$C221),0),MATCH(G$3,NCACats,0)),0))</f>
        <v/>
      </c>
      <c r="H221" s="254" t="str">
        <f ca="1">IF($C221="","",_xlfn.IFNA(INDEX(INDIRECT("MCDAScores_NCA_"&amp;$C221),MATCH('NCA Input'!H225,INDIRECT("NCAScore_"&amp;$C221),0),MATCH(H$3,NCACats,0)),0))</f>
        <v/>
      </c>
      <c r="I221" s="254" t="str">
        <f ca="1">IF($C221="","",_xlfn.IFNA(INDEX(INDIRECT("MCDAScores_NCA_"&amp;$C221),MATCH('NCA Input'!I225,INDIRECT("NCAScore_"&amp;$C221),0),MATCH(I$3,NCACats,0)),0))</f>
        <v/>
      </c>
      <c r="J221" s="282" t="str">
        <f ca="1">IF($C221="","",_xlfn.IFNA(INDEX(INDIRECT("MCDAScores_NCA_"&amp;$C221),MATCH('NCA Input'!J225,INDIRECT("NCAScore_"&amp;$C221),0),MATCH(J$3,NCACats,0)),0))</f>
        <v/>
      </c>
    </row>
    <row r="222" spans="1:10" x14ac:dyDescent="0.3">
      <c r="A222" s="328"/>
      <c r="B222" s="328"/>
      <c r="C222" s="272" t="str">
        <f>IF($A220="","","Dur_Neg")</f>
        <v/>
      </c>
      <c r="D222" s="281" t="str">
        <f ca="1">IF($C222="","",_xlfn.IFNA(INDEX(INDIRECT("MCDAScores_NCA_"&amp;$C222),MATCH('NCA Input'!D226,INDIRECT("NCAScore_"&amp;$C222),0),MATCH(D$3,NCACats,0)),0))</f>
        <v/>
      </c>
      <c r="E222" s="254" t="str">
        <f ca="1">IF($C222="","",_xlfn.IFNA(INDEX(INDIRECT("MCDAScores_NCA_"&amp;$C222),MATCH('NCA Input'!E226,INDIRECT("NCAScore_"&amp;$C222),0),MATCH(E$3,NCACats,0)),0))</f>
        <v/>
      </c>
      <c r="F222" s="254" t="str">
        <f ca="1">IF($C222="","",_xlfn.IFNA(INDEX(INDIRECT("MCDAScores_NCA_"&amp;$C222),MATCH('NCA Input'!F226,INDIRECT("NCAScore_"&amp;$C222),0),MATCH(F$3,NCACats,0)),0))</f>
        <v/>
      </c>
      <c r="G222" s="254" t="str">
        <f ca="1">IF($C222="","",_xlfn.IFNA(INDEX(INDIRECT("MCDAScores_NCA_"&amp;$C222),MATCH('NCA Input'!G226,INDIRECT("NCAScore_"&amp;$C222),0),MATCH(G$3,NCACats,0)),0))</f>
        <v/>
      </c>
      <c r="H222" s="254" t="str">
        <f ca="1">IF($C222="","",_xlfn.IFNA(INDEX(INDIRECT("MCDAScores_NCA_"&amp;$C222),MATCH('NCA Input'!H226,INDIRECT("NCAScore_"&amp;$C222),0),MATCH(H$3,NCACats,0)),0))</f>
        <v/>
      </c>
      <c r="I222" s="254" t="str">
        <f ca="1">IF($C222="","",_xlfn.IFNA(INDEX(INDIRECT("MCDAScores_NCA_"&amp;$C222),MATCH('NCA Input'!I226,INDIRECT("NCAScore_"&amp;$C222),0),MATCH(I$3,NCACats,0)),0))</f>
        <v/>
      </c>
      <c r="J222" s="282" t="str">
        <f ca="1">IF($C222="","",_xlfn.IFNA(INDEX(INDIRECT("MCDAScores_NCA_"&amp;$C222),MATCH('NCA Input'!J226,INDIRECT("NCAScore_"&amp;$C222),0),MATCH(J$3,NCACats,0)),0))</f>
        <v/>
      </c>
    </row>
    <row r="223" spans="1:10" x14ac:dyDescent="0.3">
      <c r="A223" s="328"/>
      <c r="B223" s="328"/>
      <c r="C223" s="272" t="str">
        <f>IF($A220="","","Mag_Pos")</f>
        <v/>
      </c>
      <c r="D223" s="281" t="str">
        <f ca="1">IF($C223="","",_xlfn.IFNA(INDEX(INDIRECT("MCDAScores_NCA_"&amp;$C223),MATCH('NCA Input'!D227,INDIRECT("NCAScore_"&amp;$C223),0),MATCH(D$3,NCACats,0)),0))</f>
        <v/>
      </c>
      <c r="E223" s="254" t="str">
        <f ca="1">IF($C223="","",_xlfn.IFNA(INDEX(INDIRECT("MCDAScores_NCA_"&amp;$C223),MATCH('NCA Input'!E227,INDIRECT("NCAScore_"&amp;$C223),0),MATCH(E$3,NCACats,0)),0))</f>
        <v/>
      </c>
      <c r="F223" s="254" t="str">
        <f ca="1">IF($C223="","",_xlfn.IFNA(INDEX(INDIRECT("MCDAScores_NCA_"&amp;$C223),MATCH('NCA Input'!F227,INDIRECT("NCAScore_"&amp;$C223),0),MATCH(F$3,NCACats,0)),0))</f>
        <v/>
      </c>
      <c r="G223" s="254" t="str">
        <f ca="1">IF($C223="","",_xlfn.IFNA(INDEX(INDIRECT("MCDAScores_NCA_"&amp;$C223),MATCH('NCA Input'!G227,INDIRECT("NCAScore_"&amp;$C223),0),MATCH(G$3,NCACats,0)),0))</f>
        <v/>
      </c>
      <c r="H223" s="254" t="str">
        <f ca="1">IF($C223="","",_xlfn.IFNA(INDEX(INDIRECT("MCDAScores_NCA_"&amp;$C223),MATCH('NCA Input'!H227,INDIRECT("NCAScore_"&amp;$C223),0),MATCH(H$3,NCACats,0)),0))</f>
        <v/>
      </c>
      <c r="I223" s="254" t="str">
        <f ca="1">IF($C223="","",_xlfn.IFNA(INDEX(INDIRECT("MCDAScores_NCA_"&amp;$C223),MATCH('NCA Input'!I227,INDIRECT("NCAScore_"&amp;$C223),0),MATCH(I$3,NCACats,0)),0))</f>
        <v/>
      </c>
      <c r="J223" s="282" t="str">
        <f ca="1">IF($C223="","",_xlfn.IFNA(INDEX(INDIRECT("MCDAScores_NCA_"&amp;$C223),MATCH('NCA Input'!J227,INDIRECT("NCAScore_"&amp;$C223),0),MATCH(J$3,NCACats,0)),0))</f>
        <v/>
      </c>
    </row>
    <row r="224" spans="1:10" x14ac:dyDescent="0.3">
      <c r="A224" s="328"/>
      <c r="B224" s="328"/>
      <c r="C224" s="272" t="str">
        <f>IF($A220="","","Scale_Pos")</f>
        <v/>
      </c>
      <c r="D224" s="281" t="str">
        <f ca="1">IF($C224="","",_xlfn.IFNA(INDEX(INDIRECT("MCDAScores_NCA_"&amp;$C224),MATCH('NCA Input'!D228,INDIRECT("NCAScore_"&amp;$C224),0),MATCH(D$3,NCACats,0)),0))</f>
        <v/>
      </c>
      <c r="E224" s="254" t="str">
        <f ca="1">IF($C224="","",_xlfn.IFNA(INDEX(INDIRECT("MCDAScores_NCA_"&amp;$C224),MATCH('NCA Input'!E228,INDIRECT("NCAScore_"&amp;$C224),0),MATCH(E$3,NCACats,0)),0))</f>
        <v/>
      </c>
      <c r="F224" s="254" t="str">
        <f ca="1">IF($C224="","",_xlfn.IFNA(INDEX(INDIRECT("MCDAScores_NCA_"&amp;$C224),MATCH('NCA Input'!F228,INDIRECT("NCAScore_"&amp;$C224),0),MATCH(F$3,NCACats,0)),0))</f>
        <v/>
      </c>
      <c r="G224" s="254" t="str">
        <f ca="1">IF($C224="","",_xlfn.IFNA(INDEX(INDIRECT("MCDAScores_NCA_"&amp;$C224),MATCH('NCA Input'!G228,INDIRECT("NCAScore_"&amp;$C224),0),MATCH(G$3,NCACats,0)),0))</f>
        <v/>
      </c>
      <c r="H224" s="254" t="str">
        <f ca="1">IF($C224="","",_xlfn.IFNA(INDEX(INDIRECT("MCDAScores_NCA_"&amp;$C224),MATCH('NCA Input'!H228,INDIRECT("NCAScore_"&amp;$C224),0),MATCH(H$3,NCACats,0)),0))</f>
        <v/>
      </c>
      <c r="I224" s="254" t="str">
        <f ca="1">IF($C224="","",_xlfn.IFNA(INDEX(INDIRECT("MCDAScores_NCA_"&amp;$C224),MATCH('NCA Input'!I228,INDIRECT("NCAScore_"&amp;$C224),0),MATCH(I$3,NCACats,0)),0))</f>
        <v/>
      </c>
      <c r="J224" s="282" t="str">
        <f ca="1">IF($C224="","",_xlfn.IFNA(INDEX(INDIRECT("MCDAScores_NCA_"&amp;$C224),MATCH('NCA Input'!J228,INDIRECT("NCAScore_"&amp;$C224),0),MATCH(J$3,NCACats,0)),0))</f>
        <v/>
      </c>
    </row>
    <row r="225" spans="1:10" ht="14.4" thickBot="1" x14ac:dyDescent="0.35">
      <c r="A225" s="329"/>
      <c r="B225" s="329"/>
      <c r="C225" s="273" t="str">
        <f>IF($A220="","","Dur_Pos")</f>
        <v/>
      </c>
      <c r="D225" s="283" t="str">
        <f ca="1">IF($C225="","",_xlfn.IFNA(INDEX(INDIRECT("MCDAScores_NCA_"&amp;$C225),MATCH('NCA Input'!D229,INDIRECT("NCAScore_"&amp;$C225),0),MATCH(D$3,NCACats,0)),0))</f>
        <v/>
      </c>
      <c r="E225" s="284" t="str">
        <f ca="1">IF($C225="","",_xlfn.IFNA(INDEX(INDIRECT("MCDAScores_NCA_"&amp;$C225),MATCH('NCA Input'!E229,INDIRECT("NCAScore_"&amp;$C225),0),MATCH(E$3,NCACats,0)),0))</f>
        <v/>
      </c>
      <c r="F225" s="284" t="str">
        <f ca="1">IF($C225="","",_xlfn.IFNA(INDEX(INDIRECT("MCDAScores_NCA_"&amp;$C225),MATCH('NCA Input'!F229,INDIRECT("NCAScore_"&amp;$C225),0),MATCH(F$3,NCACats,0)),0))</f>
        <v/>
      </c>
      <c r="G225" s="284" t="str">
        <f ca="1">IF($C225="","",_xlfn.IFNA(INDEX(INDIRECT("MCDAScores_NCA_"&amp;$C225),MATCH('NCA Input'!G229,INDIRECT("NCAScore_"&amp;$C225),0),MATCH(G$3,NCACats,0)),0))</f>
        <v/>
      </c>
      <c r="H225" s="284" t="str">
        <f ca="1">IF($C225="","",_xlfn.IFNA(INDEX(INDIRECT("MCDAScores_NCA_"&amp;$C225),MATCH('NCA Input'!H229,INDIRECT("NCAScore_"&amp;$C225),0),MATCH(H$3,NCACats,0)),0))</f>
        <v/>
      </c>
      <c r="I225" s="284" t="str">
        <f ca="1">IF($C225="","",_xlfn.IFNA(INDEX(INDIRECT("MCDAScores_NCA_"&amp;$C225),MATCH('NCA Input'!I229,INDIRECT("NCAScore_"&amp;$C225),0),MATCH(I$3,NCACats,0)),0))</f>
        <v/>
      </c>
      <c r="J225" s="285" t="str">
        <f ca="1">IF($C225="","",_xlfn.IFNA(INDEX(INDIRECT("MCDAScores_NCA_"&amp;$C225),MATCH('NCA Input'!J229,INDIRECT("NCAScore_"&amp;$C225),0),MATCH(J$3,NCACats,0)),0))</f>
        <v/>
      </c>
    </row>
    <row r="226" spans="1:10" x14ac:dyDescent="0.3">
      <c r="A226" s="327" t="str">
        <f>IF('NCA Input'!C230="","",'NCA Input'!A230)</f>
        <v/>
      </c>
      <c r="B226" s="327" t="str">
        <f>IF('NCA Input'!C230="","",'NCA Input'!C230)</f>
        <v/>
      </c>
      <c r="C226" s="255" t="str">
        <f>IF($A226="","","Mag_Neg")</f>
        <v/>
      </c>
      <c r="D226" s="278" t="str">
        <f ca="1">IF($C226="","",_xlfn.IFNA(INDEX(INDIRECT("MCDAScores_NCA_"&amp;$C226),MATCH('NCA Input'!D230,INDIRECT("NCAScore_"&amp;$C226),0),MATCH(D$3,NCACats,0)),0))</f>
        <v/>
      </c>
      <c r="E226" s="279" t="str">
        <f ca="1">IF($C226="","",_xlfn.IFNA(INDEX(INDIRECT("MCDAScores_NCA_"&amp;$C226),MATCH('NCA Input'!E230,INDIRECT("NCAScore_"&amp;$C226),0),MATCH(E$3,NCACats,0)),0))</f>
        <v/>
      </c>
      <c r="F226" s="279" t="str">
        <f ca="1">IF($C226="","",_xlfn.IFNA(INDEX(INDIRECT("MCDAScores_NCA_"&amp;$C226),MATCH('NCA Input'!F230,INDIRECT("NCAScore_"&amp;$C226),0),MATCH(F$3,NCACats,0)),0))</f>
        <v/>
      </c>
      <c r="G226" s="279" t="str">
        <f ca="1">IF($C226="","",_xlfn.IFNA(INDEX(INDIRECT("MCDAScores_NCA_"&amp;$C226),MATCH('NCA Input'!G230,INDIRECT("NCAScore_"&amp;$C226),0),MATCH(G$3,NCACats,0)),0))</f>
        <v/>
      </c>
      <c r="H226" s="279" t="str">
        <f ca="1">IF($C226="","",_xlfn.IFNA(INDEX(INDIRECT("MCDAScores_NCA_"&amp;$C226),MATCH('NCA Input'!H230,INDIRECT("NCAScore_"&amp;$C226),0),MATCH(H$3,NCACats,0)),0))</f>
        <v/>
      </c>
      <c r="I226" s="279" t="str">
        <f ca="1">IF($C226="","",_xlfn.IFNA(INDEX(INDIRECT("MCDAScores_NCA_"&amp;$C226),MATCH('NCA Input'!I230,INDIRECT("NCAScore_"&amp;$C226),0),MATCH(I$3,NCACats,0)),0))</f>
        <v/>
      </c>
      <c r="J226" s="280" t="str">
        <f ca="1">IF($C226="","",_xlfn.IFNA(INDEX(INDIRECT("MCDAScores_NCA_"&amp;$C226),MATCH('NCA Input'!J230,INDIRECT("NCAScore_"&amp;$C226),0),MATCH(J$3,NCACats,0)),0))</f>
        <v/>
      </c>
    </row>
    <row r="227" spans="1:10" x14ac:dyDescent="0.3">
      <c r="A227" s="328"/>
      <c r="B227" s="328"/>
      <c r="C227" s="272" t="str">
        <f>IF($A226="","","Scale_Neg")</f>
        <v/>
      </c>
      <c r="D227" s="281" t="str">
        <f ca="1">IF($C227="","",_xlfn.IFNA(INDEX(INDIRECT("MCDAScores_NCA_"&amp;$C227),MATCH('NCA Input'!D231,INDIRECT("NCAScore_"&amp;$C227),0),MATCH(D$3,NCACats,0)),0))</f>
        <v/>
      </c>
      <c r="E227" s="254" t="str">
        <f ca="1">IF($C227="","",_xlfn.IFNA(INDEX(INDIRECT("MCDAScores_NCA_"&amp;$C227),MATCH('NCA Input'!E231,INDIRECT("NCAScore_"&amp;$C227),0),MATCH(E$3,NCACats,0)),0))</f>
        <v/>
      </c>
      <c r="F227" s="254" t="str">
        <f ca="1">IF($C227="","",_xlfn.IFNA(INDEX(INDIRECT("MCDAScores_NCA_"&amp;$C227),MATCH('NCA Input'!F231,INDIRECT("NCAScore_"&amp;$C227),0),MATCH(F$3,NCACats,0)),0))</f>
        <v/>
      </c>
      <c r="G227" s="254" t="str">
        <f ca="1">IF($C227="","",_xlfn.IFNA(INDEX(INDIRECT("MCDAScores_NCA_"&amp;$C227),MATCH('NCA Input'!G231,INDIRECT("NCAScore_"&amp;$C227),0),MATCH(G$3,NCACats,0)),0))</f>
        <v/>
      </c>
      <c r="H227" s="254" t="str">
        <f ca="1">IF($C227="","",_xlfn.IFNA(INDEX(INDIRECT("MCDAScores_NCA_"&amp;$C227),MATCH('NCA Input'!H231,INDIRECT("NCAScore_"&amp;$C227),0),MATCH(H$3,NCACats,0)),0))</f>
        <v/>
      </c>
      <c r="I227" s="254" t="str">
        <f ca="1">IF($C227="","",_xlfn.IFNA(INDEX(INDIRECT("MCDAScores_NCA_"&amp;$C227),MATCH('NCA Input'!I231,INDIRECT("NCAScore_"&amp;$C227),0),MATCH(I$3,NCACats,0)),0))</f>
        <v/>
      </c>
      <c r="J227" s="282" t="str">
        <f ca="1">IF($C227="","",_xlfn.IFNA(INDEX(INDIRECT("MCDAScores_NCA_"&amp;$C227),MATCH('NCA Input'!J231,INDIRECT("NCAScore_"&amp;$C227),0),MATCH(J$3,NCACats,0)),0))</f>
        <v/>
      </c>
    </row>
    <row r="228" spans="1:10" x14ac:dyDescent="0.3">
      <c r="A228" s="328"/>
      <c r="B228" s="328"/>
      <c r="C228" s="272" t="str">
        <f>IF($A226="","","Dur_Neg")</f>
        <v/>
      </c>
      <c r="D228" s="281" t="str">
        <f ca="1">IF($C228="","",_xlfn.IFNA(INDEX(INDIRECT("MCDAScores_NCA_"&amp;$C228),MATCH('NCA Input'!D232,INDIRECT("NCAScore_"&amp;$C228),0),MATCH(D$3,NCACats,0)),0))</f>
        <v/>
      </c>
      <c r="E228" s="254" t="str">
        <f ca="1">IF($C228="","",_xlfn.IFNA(INDEX(INDIRECT("MCDAScores_NCA_"&amp;$C228),MATCH('NCA Input'!E232,INDIRECT("NCAScore_"&amp;$C228),0),MATCH(E$3,NCACats,0)),0))</f>
        <v/>
      </c>
      <c r="F228" s="254" t="str">
        <f ca="1">IF($C228="","",_xlfn.IFNA(INDEX(INDIRECT("MCDAScores_NCA_"&amp;$C228),MATCH('NCA Input'!F232,INDIRECT("NCAScore_"&amp;$C228),0),MATCH(F$3,NCACats,0)),0))</f>
        <v/>
      </c>
      <c r="G228" s="254" t="str">
        <f ca="1">IF($C228="","",_xlfn.IFNA(INDEX(INDIRECT("MCDAScores_NCA_"&amp;$C228),MATCH('NCA Input'!G232,INDIRECT("NCAScore_"&amp;$C228),0),MATCH(G$3,NCACats,0)),0))</f>
        <v/>
      </c>
      <c r="H228" s="254" t="str">
        <f ca="1">IF($C228="","",_xlfn.IFNA(INDEX(INDIRECT("MCDAScores_NCA_"&amp;$C228),MATCH('NCA Input'!H232,INDIRECT("NCAScore_"&amp;$C228),0),MATCH(H$3,NCACats,0)),0))</f>
        <v/>
      </c>
      <c r="I228" s="254" t="str">
        <f ca="1">IF($C228="","",_xlfn.IFNA(INDEX(INDIRECT("MCDAScores_NCA_"&amp;$C228),MATCH('NCA Input'!I232,INDIRECT("NCAScore_"&amp;$C228),0),MATCH(I$3,NCACats,0)),0))</f>
        <v/>
      </c>
      <c r="J228" s="282" t="str">
        <f ca="1">IF($C228="","",_xlfn.IFNA(INDEX(INDIRECT("MCDAScores_NCA_"&amp;$C228),MATCH('NCA Input'!J232,INDIRECT("NCAScore_"&amp;$C228),0),MATCH(J$3,NCACats,0)),0))</f>
        <v/>
      </c>
    </row>
    <row r="229" spans="1:10" x14ac:dyDescent="0.3">
      <c r="A229" s="328"/>
      <c r="B229" s="328"/>
      <c r="C229" s="272" t="str">
        <f>IF($A226="","","Mag_Pos")</f>
        <v/>
      </c>
      <c r="D229" s="281" t="str">
        <f ca="1">IF($C229="","",_xlfn.IFNA(INDEX(INDIRECT("MCDAScores_NCA_"&amp;$C229),MATCH('NCA Input'!D233,INDIRECT("NCAScore_"&amp;$C229),0),MATCH(D$3,NCACats,0)),0))</f>
        <v/>
      </c>
      <c r="E229" s="254" t="str">
        <f ca="1">IF($C229="","",_xlfn.IFNA(INDEX(INDIRECT("MCDAScores_NCA_"&amp;$C229),MATCH('NCA Input'!E233,INDIRECT("NCAScore_"&amp;$C229),0),MATCH(E$3,NCACats,0)),0))</f>
        <v/>
      </c>
      <c r="F229" s="254" t="str">
        <f ca="1">IF($C229="","",_xlfn.IFNA(INDEX(INDIRECT("MCDAScores_NCA_"&amp;$C229),MATCH('NCA Input'!F233,INDIRECT("NCAScore_"&amp;$C229),0),MATCH(F$3,NCACats,0)),0))</f>
        <v/>
      </c>
      <c r="G229" s="254" t="str">
        <f ca="1">IF($C229="","",_xlfn.IFNA(INDEX(INDIRECT("MCDAScores_NCA_"&amp;$C229),MATCH('NCA Input'!G233,INDIRECT("NCAScore_"&amp;$C229),0),MATCH(G$3,NCACats,0)),0))</f>
        <v/>
      </c>
      <c r="H229" s="254" t="str">
        <f ca="1">IF($C229="","",_xlfn.IFNA(INDEX(INDIRECT("MCDAScores_NCA_"&amp;$C229),MATCH('NCA Input'!H233,INDIRECT("NCAScore_"&amp;$C229),0),MATCH(H$3,NCACats,0)),0))</f>
        <v/>
      </c>
      <c r="I229" s="254" t="str">
        <f ca="1">IF($C229="","",_xlfn.IFNA(INDEX(INDIRECT("MCDAScores_NCA_"&amp;$C229),MATCH('NCA Input'!I233,INDIRECT("NCAScore_"&amp;$C229),0),MATCH(I$3,NCACats,0)),0))</f>
        <v/>
      </c>
      <c r="J229" s="282" t="str">
        <f ca="1">IF($C229="","",_xlfn.IFNA(INDEX(INDIRECT("MCDAScores_NCA_"&amp;$C229),MATCH('NCA Input'!J233,INDIRECT("NCAScore_"&amp;$C229),0),MATCH(J$3,NCACats,0)),0))</f>
        <v/>
      </c>
    </row>
    <row r="230" spans="1:10" x14ac:dyDescent="0.3">
      <c r="A230" s="328"/>
      <c r="B230" s="328"/>
      <c r="C230" s="272" t="str">
        <f>IF($A226="","","Scale_Pos")</f>
        <v/>
      </c>
      <c r="D230" s="281" t="str">
        <f ca="1">IF($C230="","",_xlfn.IFNA(INDEX(INDIRECT("MCDAScores_NCA_"&amp;$C230),MATCH('NCA Input'!D234,INDIRECT("NCAScore_"&amp;$C230),0),MATCH(D$3,NCACats,0)),0))</f>
        <v/>
      </c>
      <c r="E230" s="254" t="str">
        <f ca="1">IF($C230="","",_xlfn.IFNA(INDEX(INDIRECT("MCDAScores_NCA_"&amp;$C230),MATCH('NCA Input'!E234,INDIRECT("NCAScore_"&amp;$C230),0),MATCH(E$3,NCACats,0)),0))</f>
        <v/>
      </c>
      <c r="F230" s="254" t="str">
        <f ca="1">IF($C230="","",_xlfn.IFNA(INDEX(INDIRECT("MCDAScores_NCA_"&amp;$C230),MATCH('NCA Input'!F234,INDIRECT("NCAScore_"&amp;$C230),0),MATCH(F$3,NCACats,0)),0))</f>
        <v/>
      </c>
      <c r="G230" s="254" t="str">
        <f ca="1">IF($C230="","",_xlfn.IFNA(INDEX(INDIRECT("MCDAScores_NCA_"&amp;$C230),MATCH('NCA Input'!G234,INDIRECT("NCAScore_"&amp;$C230),0),MATCH(G$3,NCACats,0)),0))</f>
        <v/>
      </c>
      <c r="H230" s="254" t="str">
        <f ca="1">IF($C230="","",_xlfn.IFNA(INDEX(INDIRECT("MCDAScores_NCA_"&amp;$C230),MATCH('NCA Input'!H234,INDIRECT("NCAScore_"&amp;$C230),0),MATCH(H$3,NCACats,0)),0))</f>
        <v/>
      </c>
      <c r="I230" s="254" t="str">
        <f ca="1">IF($C230="","",_xlfn.IFNA(INDEX(INDIRECT("MCDAScores_NCA_"&amp;$C230),MATCH('NCA Input'!I234,INDIRECT("NCAScore_"&amp;$C230),0),MATCH(I$3,NCACats,0)),0))</f>
        <v/>
      </c>
      <c r="J230" s="282" t="str">
        <f ca="1">IF($C230="","",_xlfn.IFNA(INDEX(INDIRECT("MCDAScores_NCA_"&amp;$C230),MATCH('NCA Input'!J234,INDIRECT("NCAScore_"&amp;$C230),0),MATCH(J$3,NCACats,0)),0))</f>
        <v/>
      </c>
    </row>
    <row r="231" spans="1:10" ht="14.4" thickBot="1" x14ac:dyDescent="0.35">
      <c r="A231" s="329"/>
      <c r="B231" s="329"/>
      <c r="C231" s="273" t="str">
        <f>IF($A226="","","Dur_Pos")</f>
        <v/>
      </c>
      <c r="D231" s="283" t="str">
        <f ca="1">IF($C231="","",_xlfn.IFNA(INDEX(INDIRECT("MCDAScores_NCA_"&amp;$C231),MATCH('NCA Input'!D235,INDIRECT("NCAScore_"&amp;$C231),0),MATCH(D$3,NCACats,0)),0))</f>
        <v/>
      </c>
      <c r="E231" s="284" t="str">
        <f ca="1">IF($C231="","",_xlfn.IFNA(INDEX(INDIRECT("MCDAScores_NCA_"&amp;$C231),MATCH('NCA Input'!E235,INDIRECT("NCAScore_"&amp;$C231),0),MATCH(E$3,NCACats,0)),0))</f>
        <v/>
      </c>
      <c r="F231" s="284" t="str">
        <f ca="1">IF($C231="","",_xlfn.IFNA(INDEX(INDIRECT("MCDAScores_NCA_"&amp;$C231),MATCH('NCA Input'!F235,INDIRECT("NCAScore_"&amp;$C231),0),MATCH(F$3,NCACats,0)),0))</f>
        <v/>
      </c>
      <c r="G231" s="284" t="str">
        <f ca="1">IF($C231="","",_xlfn.IFNA(INDEX(INDIRECT("MCDAScores_NCA_"&amp;$C231),MATCH('NCA Input'!G235,INDIRECT("NCAScore_"&amp;$C231),0),MATCH(G$3,NCACats,0)),0))</f>
        <v/>
      </c>
      <c r="H231" s="284" t="str">
        <f ca="1">IF($C231="","",_xlfn.IFNA(INDEX(INDIRECT("MCDAScores_NCA_"&amp;$C231),MATCH('NCA Input'!H235,INDIRECT("NCAScore_"&amp;$C231),0),MATCH(H$3,NCACats,0)),0))</f>
        <v/>
      </c>
      <c r="I231" s="284" t="str">
        <f ca="1">IF($C231="","",_xlfn.IFNA(INDEX(INDIRECT("MCDAScores_NCA_"&amp;$C231),MATCH('NCA Input'!I235,INDIRECT("NCAScore_"&amp;$C231),0),MATCH(I$3,NCACats,0)),0))</f>
        <v/>
      </c>
      <c r="J231" s="285" t="str">
        <f ca="1">IF($C231="","",_xlfn.IFNA(INDEX(INDIRECT("MCDAScores_NCA_"&amp;$C231),MATCH('NCA Input'!J235,INDIRECT("NCAScore_"&amp;$C231),0),MATCH(J$3,NCACats,0)),0))</f>
        <v/>
      </c>
    </row>
    <row r="232" spans="1:10" x14ac:dyDescent="0.3">
      <c r="A232" s="327" t="str">
        <f>IF('NCA Input'!C236="","",'NCA Input'!A236)</f>
        <v/>
      </c>
      <c r="B232" s="327" t="str">
        <f>IF('NCA Input'!C236="","",'NCA Input'!C236)</f>
        <v/>
      </c>
      <c r="C232" s="255" t="str">
        <f>IF($A232="","","Mag_Neg")</f>
        <v/>
      </c>
      <c r="D232" s="278" t="str">
        <f ca="1">IF($C232="","",_xlfn.IFNA(INDEX(INDIRECT("MCDAScores_NCA_"&amp;$C232),MATCH('NCA Input'!D236,INDIRECT("NCAScore_"&amp;$C232),0),MATCH(D$3,NCACats,0)),0))</f>
        <v/>
      </c>
      <c r="E232" s="279" t="str">
        <f ca="1">IF($C232="","",_xlfn.IFNA(INDEX(INDIRECT("MCDAScores_NCA_"&amp;$C232),MATCH('NCA Input'!E236,INDIRECT("NCAScore_"&amp;$C232),0),MATCH(E$3,NCACats,0)),0))</f>
        <v/>
      </c>
      <c r="F232" s="279" t="str">
        <f ca="1">IF($C232="","",_xlfn.IFNA(INDEX(INDIRECT("MCDAScores_NCA_"&amp;$C232),MATCH('NCA Input'!F236,INDIRECT("NCAScore_"&amp;$C232),0),MATCH(F$3,NCACats,0)),0))</f>
        <v/>
      </c>
      <c r="G232" s="279" t="str">
        <f ca="1">IF($C232="","",_xlfn.IFNA(INDEX(INDIRECT("MCDAScores_NCA_"&amp;$C232),MATCH('NCA Input'!G236,INDIRECT("NCAScore_"&amp;$C232),0),MATCH(G$3,NCACats,0)),0))</f>
        <v/>
      </c>
      <c r="H232" s="279" t="str">
        <f ca="1">IF($C232="","",_xlfn.IFNA(INDEX(INDIRECT("MCDAScores_NCA_"&amp;$C232),MATCH('NCA Input'!H236,INDIRECT("NCAScore_"&amp;$C232),0),MATCH(H$3,NCACats,0)),0))</f>
        <v/>
      </c>
      <c r="I232" s="279" t="str">
        <f ca="1">IF($C232="","",_xlfn.IFNA(INDEX(INDIRECT("MCDAScores_NCA_"&amp;$C232),MATCH('NCA Input'!I236,INDIRECT("NCAScore_"&amp;$C232),0),MATCH(I$3,NCACats,0)),0))</f>
        <v/>
      </c>
      <c r="J232" s="280" t="str">
        <f ca="1">IF($C232="","",_xlfn.IFNA(INDEX(INDIRECT("MCDAScores_NCA_"&amp;$C232),MATCH('NCA Input'!J236,INDIRECT("NCAScore_"&amp;$C232),0),MATCH(J$3,NCACats,0)),0))</f>
        <v/>
      </c>
    </row>
    <row r="233" spans="1:10" x14ac:dyDescent="0.3">
      <c r="A233" s="328"/>
      <c r="B233" s="328"/>
      <c r="C233" s="272" t="str">
        <f>IF($A232="","","Scale_Neg")</f>
        <v/>
      </c>
      <c r="D233" s="281" t="str">
        <f ca="1">IF($C233="","",_xlfn.IFNA(INDEX(INDIRECT("MCDAScores_NCA_"&amp;$C233),MATCH('NCA Input'!D237,INDIRECT("NCAScore_"&amp;$C233),0),MATCH(D$3,NCACats,0)),0))</f>
        <v/>
      </c>
      <c r="E233" s="254" t="str">
        <f ca="1">IF($C233="","",_xlfn.IFNA(INDEX(INDIRECT("MCDAScores_NCA_"&amp;$C233),MATCH('NCA Input'!E237,INDIRECT("NCAScore_"&amp;$C233),0),MATCH(E$3,NCACats,0)),0))</f>
        <v/>
      </c>
      <c r="F233" s="254" t="str">
        <f ca="1">IF($C233="","",_xlfn.IFNA(INDEX(INDIRECT("MCDAScores_NCA_"&amp;$C233),MATCH('NCA Input'!F237,INDIRECT("NCAScore_"&amp;$C233),0),MATCH(F$3,NCACats,0)),0))</f>
        <v/>
      </c>
      <c r="G233" s="254" t="str">
        <f ca="1">IF($C233="","",_xlfn.IFNA(INDEX(INDIRECT("MCDAScores_NCA_"&amp;$C233),MATCH('NCA Input'!G237,INDIRECT("NCAScore_"&amp;$C233),0),MATCH(G$3,NCACats,0)),0))</f>
        <v/>
      </c>
      <c r="H233" s="254" t="str">
        <f ca="1">IF($C233="","",_xlfn.IFNA(INDEX(INDIRECT("MCDAScores_NCA_"&amp;$C233),MATCH('NCA Input'!H237,INDIRECT("NCAScore_"&amp;$C233),0),MATCH(H$3,NCACats,0)),0))</f>
        <v/>
      </c>
      <c r="I233" s="254" t="str">
        <f ca="1">IF($C233="","",_xlfn.IFNA(INDEX(INDIRECT("MCDAScores_NCA_"&amp;$C233),MATCH('NCA Input'!I237,INDIRECT("NCAScore_"&amp;$C233),0),MATCH(I$3,NCACats,0)),0))</f>
        <v/>
      </c>
      <c r="J233" s="282" t="str">
        <f ca="1">IF($C233="","",_xlfn.IFNA(INDEX(INDIRECT("MCDAScores_NCA_"&amp;$C233),MATCH('NCA Input'!J237,INDIRECT("NCAScore_"&amp;$C233),0),MATCH(J$3,NCACats,0)),0))</f>
        <v/>
      </c>
    </row>
    <row r="234" spans="1:10" x14ac:dyDescent="0.3">
      <c r="A234" s="328"/>
      <c r="B234" s="328"/>
      <c r="C234" s="272" t="str">
        <f>IF($A232="","","Dur_Neg")</f>
        <v/>
      </c>
      <c r="D234" s="281" t="str">
        <f ca="1">IF($C234="","",_xlfn.IFNA(INDEX(INDIRECT("MCDAScores_NCA_"&amp;$C234),MATCH('NCA Input'!D238,INDIRECT("NCAScore_"&amp;$C234),0),MATCH(D$3,NCACats,0)),0))</f>
        <v/>
      </c>
      <c r="E234" s="254" t="str">
        <f ca="1">IF($C234="","",_xlfn.IFNA(INDEX(INDIRECT("MCDAScores_NCA_"&amp;$C234),MATCH('NCA Input'!E238,INDIRECT("NCAScore_"&amp;$C234),0),MATCH(E$3,NCACats,0)),0))</f>
        <v/>
      </c>
      <c r="F234" s="254" t="str">
        <f ca="1">IF($C234="","",_xlfn.IFNA(INDEX(INDIRECT("MCDAScores_NCA_"&amp;$C234),MATCH('NCA Input'!F238,INDIRECT("NCAScore_"&amp;$C234),0),MATCH(F$3,NCACats,0)),0))</f>
        <v/>
      </c>
      <c r="G234" s="254" t="str">
        <f ca="1">IF($C234="","",_xlfn.IFNA(INDEX(INDIRECT("MCDAScores_NCA_"&amp;$C234),MATCH('NCA Input'!G238,INDIRECT("NCAScore_"&amp;$C234),0),MATCH(G$3,NCACats,0)),0))</f>
        <v/>
      </c>
      <c r="H234" s="254" t="str">
        <f ca="1">IF($C234="","",_xlfn.IFNA(INDEX(INDIRECT("MCDAScores_NCA_"&amp;$C234),MATCH('NCA Input'!H238,INDIRECT("NCAScore_"&amp;$C234),0),MATCH(H$3,NCACats,0)),0))</f>
        <v/>
      </c>
      <c r="I234" s="254" t="str">
        <f ca="1">IF($C234="","",_xlfn.IFNA(INDEX(INDIRECT("MCDAScores_NCA_"&amp;$C234),MATCH('NCA Input'!I238,INDIRECT("NCAScore_"&amp;$C234),0),MATCH(I$3,NCACats,0)),0))</f>
        <v/>
      </c>
      <c r="J234" s="282" t="str">
        <f ca="1">IF($C234="","",_xlfn.IFNA(INDEX(INDIRECT("MCDAScores_NCA_"&amp;$C234),MATCH('NCA Input'!J238,INDIRECT("NCAScore_"&amp;$C234),0),MATCH(J$3,NCACats,0)),0))</f>
        <v/>
      </c>
    </row>
    <row r="235" spans="1:10" x14ac:dyDescent="0.3">
      <c r="A235" s="328"/>
      <c r="B235" s="328"/>
      <c r="C235" s="272" t="str">
        <f>IF($A232="","","Mag_Pos")</f>
        <v/>
      </c>
      <c r="D235" s="281" t="str">
        <f ca="1">IF($C235="","",_xlfn.IFNA(INDEX(INDIRECT("MCDAScores_NCA_"&amp;$C235),MATCH('NCA Input'!D239,INDIRECT("NCAScore_"&amp;$C235),0),MATCH(D$3,NCACats,0)),0))</f>
        <v/>
      </c>
      <c r="E235" s="254" t="str">
        <f ca="1">IF($C235="","",_xlfn.IFNA(INDEX(INDIRECT("MCDAScores_NCA_"&amp;$C235),MATCH('NCA Input'!E239,INDIRECT("NCAScore_"&amp;$C235),0),MATCH(E$3,NCACats,0)),0))</f>
        <v/>
      </c>
      <c r="F235" s="254" t="str">
        <f ca="1">IF($C235="","",_xlfn.IFNA(INDEX(INDIRECT("MCDAScores_NCA_"&amp;$C235),MATCH('NCA Input'!F239,INDIRECT("NCAScore_"&amp;$C235),0),MATCH(F$3,NCACats,0)),0))</f>
        <v/>
      </c>
      <c r="G235" s="254" t="str">
        <f ca="1">IF($C235="","",_xlfn.IFNA(INDEX(INDIRECT("MCDAScores_NCA_"&amp;$C235),MATCH('NCA Input'!G239,INDIRECT("NCAScore_"&amp;$C235),0),MATCH(G$3,NCACats,0)),0))</f>
        <v/>
      </c>
      <c r="H235" s="254" t="str">
        <f ca="1">IF($C235="","",_xlfn.IFNA(INDEX(INDIRECT("MCDAScores_NCA_"&amp;$C235),MATCH('NCA Input'!H239,INDIRECT("NCAScore_"&amp;$C235),0),MATCH(H$3,NCACats,0)),0))</f>
        <v/>
      </c>
      <c r="I235" s="254" t="str">
        <f ca="1">IF($C235="","",_xlfn.IFNA(INDEX(INDIRECT("MCDAScores_NCA_"&amp;$C235),MATCH('NCA Input'!I239,INDIRECT("NCAScore_"&amp;$C235),0),MATCH(I$3,NCACats,0)),0))</f>
        <v/>
      </c>
      <c r="J235" s="282" t="str">
        <f ca="1">IF($C235="","",_xlfn.IFNA(INDEX(INDIRECT("MCDAScores_NCA_"&amp;$C235),MATCH('NCA Input'!J239,INDIRECT("NCAScore_"&amp;$C235),0),MATCH(J$3,NCACats,0)),0))</f>
        <v/>
      </c>
    </row>
    <row r="236" spans="1:10" x14ac:dyDescent="0.3">
      <c r="A236" s="328"/>
      <c r="B236" s="328"/>
      <c r="C236" s="272" t="str">
        <f>IF($A232="","","Scale_Pos")</f>
        <v/>
      </c>
      <c r="D236" s="281" t="str">
        <f ca="1">IF($C236="","",_xlfn.IFNA(INDEX(INDIRECT("MCDAScores_NCA_"&amp;$C236),MATCH('NCA Input'!D240,INDIRECT("NCAScore_"&amp;$C236),0),MATCH(D$3,NCACats,0)),0))</f>
        <v/>
      </c>
      <c r="E236" s="254" t="str">
        <f ca="1">IF($C236="","",_xlfn.IFNA(INDEX(INDIRECT("MCDAScores_NCA_"&amp;$C236),MATCH('NCA Input'!E240,INDIRECT("NCAScore_"&amp;$C236),0),MATCH(E$3,NCACats,0)),0))</f>
        <v/>
      </c>
      <c r="F236" s="254" t="str">
        <f ca="1">IF($C236="","",_xlfn.IFNA(INDEX(INDIRECT("MCDAScores_NCA_"&amp;$C236),MATCH('NCA Input'!F240,INDIRECT("NCAScore_"&amp;$C236),0),MATCH(F$3,NCACats,0)),0))</f>
        <v/>
      </c>
      <c r="G236" s="254" t="str">
        <f ca="1">IF($C236="","",_xlfn.IFNA(INDEX(INDIRECT("MCDAScores_NCA_"&amp;$C236),MATCH('NCA Input'!G240,INDIRECT("NCAScore_"&amp;$C236),0),MATCH(G$3,NCACats,0)),0))</f>
        <v/>
      </c>
      <c r="H236" s="254" t="str">
        <f ca="1">IF($C236="","",_xlfn.IFNA(INDEX(INDIRECT("MCDAScores_NCA_"&amp;$C236),MATCH('NCA Input'!H240,INDIRECT("NCAScore_"&amp;$C236),0),MATCH(H$3,NCACats,0)),0))</f>
        <v/>
      </c>
      <c r="I236" s="254" t="str">
        <f ca="1">IF($C236="","",_xlfn.IFNA(INDEX(INDIRECT("MCDAScores_NCA_"&amp;$C236),MATCH('NCA Input'!I240,INDIRECT("NCAScore_"&amp;$C236),0),MATCH(I$3,NCACats,0)),0))</f>
        <v/>
      </c>
      <c r="J236" s="282" t="str">
        <f ca="1">IF($C236="","",_xlfn.IFNA(INDEX(INDIRECT("MCDAScores_NCA_"&amp;$C236),MATCH('NCA Input'!J240,INDIRECT("NCAScore_"&amp;$C236),0),MATCH(J$3,NCACats,0)),0))</f>
        <v/>
      </c>
    </row>
    <row r="237" spans="1:10" ht="14.4" thickBot="1" x14ac:dyDescent="0.35">
      <c r="A237" s="329"/>
      <c r="B237" s="329"/>
      <c r="C237" s="273" t="str">
        <f>IF($A232="","","Dur_Pos")</f>
        <v/>
      </c>
      <c r="D237" s="283" t="str">
        <f ca="1">IF($C237="","",_xlfn.IFNA(INDEX(INDIRECT("MCDAScores_NCA_"&amp;$C237),MATCH('NCA Input'!D241,INDIRECT("NCAScore_"&amp;$C237),0),MATCH(D$3,NCACats,0)),0))</f>
        <v/>
      </c>
      <c r="E237" s="284" t="str">
        <f ca="1">IF($C237="","",_xlfn.IFNA(INDEX(INDIRECT("MCDAScores_NCA_"&amp;$C237),MATCH('NCA Input'!E241,INDIRECT("NCAScore_"&amp;$C237),0),MATCH(E$3,NCACats,0)),0))</f>
        <v/>
      </c>
      <c r="F237" s="284" t="str">
        <f ca="1">IF($C237="","",_xlfn.IFNA(INDEX(INDIRECT("MCDAScores_NCA_"&amp;$C237),MATCH('NCA Input'!F241,INDIRECT("NCAScore_"&amp;$C237),0),MATCH(F$3,NCACats,0)),0))</f>
        <v/>
      </c>
      <c r="G237" s="284" t="str">
        <f ca="1">IF($C237="","",_xlfn.IFNA(INDEX(INDIRECT("MCDAScores_NCA_"&amp;$C237),MATCH('NCA Input'!G241,INDIRECT("NCAScore_"&amp;$C237),0),MATCH(G$3,NCACats,0)),0))</f>
        <v/>
      </c>
      <c r="H237" s="284" t="str">
        <f ca="1">IF($C237="","",_xlfn.IFNA(INDEX(INDIRECT("MCDAScores_NCA_"&amp;$C237),MATCH('NCA Input'!H241,INDIRECT("NCAScore_"&amp;$C237),0),MATCH(H$3,NCACats,0)),0))</f>
        <v/>
      </c>
      <c r="I237" s="284" t="str">
        <f ca="1">IF($C237="","",_xlfn.IFNA(INDEX(INDIRECT("MCDAScores_NCA_"&amp;$C237),MATCH('NCA Input'!I241,INDIRECT("NCAScore_"&amp;$C237),0),MATCH(I$3,NCACats,0)),0))</f>
        <v/>
      </c>
      <c r="J237" s="285" t="str">
        <f ca="1">IF($C237="","",_xlfn.IFNA(INDEX(INDIRECT("MCDAScores_NCA_"&amp;$C237),MATCH('NCA Input'!J241,INDIRECT("NCAScore_"&amp;$C237),0),MATCH(J$3,NCACats,0)),0))</f>
        <v/>
      </c>
    </row>
    <row r="238" spans="1:10" x14ac:dyDescent="0.3">
      <c r="A238" s="327" t="str">
        <f>IF('NCA Input'!C242="","",'NCA Input'!A242)</f>
        <v/>
      </c>
      <c r="B238" s="327" t="str">
        <f>IF('NCA Input'!C242="","",'NCA Input'!C242)</f>
        <v/>
      </c>
      <c r="C238" s="255" t="str">
        <f>IF($A238="","","Mag_Neg")</f>
        <v/>
      </c>
      <c r="D238" s="278" t="str">
        <f ca="1">IF($C238="","",_xlfn.IFNA(INDEX(INDIRECT("MCDAScores_NCA_"&amp;$C238),MATCH('NCA Input'!D242,INDIRECT("NCAScore_"&amp;$C238),0),MATCH(D$3,NCACats,0)),0))</f>
        <v/>
      </c>
      <c r="E238" s="279" t="str">
        <f ca="1">IF($C238="","",_xlfn.IFNA(INDEX(INDIRECT("MCDAScores_NCA_"&amp;$C238),MATCH('NCA Input'!E242,INDIRECT("NCAScore_"&amp;$C238),0),MATCH(E$3,NCACats,0)),0))</f>
        <v/>
      </c>
      <c r="F238" s="279" t="str">
        <f ca="1">IF($C238="","",_xlfn.IFNA(INDEX(INDIRECT("MCDAScores_NCA_"&amp;$C238),MATCH('NCA Input'!F242,INDIRECT("NCAScore_"&amp;$C238),0),MATCH(F$3,NCACats,0)),0))</f>
        <v/>
      </c>
      <c r="G238" s="279" t="str">
        <f ca="1">IF($C238="","",_xlfn.IFNA(INDEX(INDIRECT("MCDAScores_NCA_"&amp;$C238),MATCH('NCA Input'!G242,INDIRECT("NCAScore_"&amp;$C238),0),MATCH(G$3,NCACats,0)),0))</f>
        <v/>
      </c>
      <c r="H238" s="279" t="str">
        <f ca="1">IF($C238="","",_xlfn.IFNA(INDEX(INDIRECT("MCDAScores_NCA_"&amp;$C238),MATCH('NCA Input'!H242,INDIRECT("NCAScore_"&amp;$C238),0),MATCH(H$3,NCACats,0)),0))</f>
        <v/>
      </c>
      <c r="I238" s="279" t="str">
        <f ca="1">IF($C238="","",_xlfn.IFNA(INDEX(INDIRECT("MCDAScores_NCA_"&amp;$C238),MATCH('NCA Input'!I242,INDIRECT("NCAScore_"&amp;$C238),0),MATCH(I$3,NCACats,0)),0))</f>
        <v/>
      </c>
      <c r="J238" s="280" t="str">
        <f ca="1">IF($C238="","",_xlfn.IFNA(INDEX(INDIRECT("MCDAScores_NCA_"&amp;$C238),MATCH('NCA Input'!J242,INDIRECT("NCAScore_"&amp;$C238),0),MATCH(J$3,NCACats,0)),0))</f>
        <v/>
      </c>
    </row>
    <row r="239" spans="1:10" x14ac:dyDescent="0.3">
      <c r="A239" s="328"/>
      <c r="B239" s="328"/>
      <c r="C239" s="272" t="str">
        <f>IF($A238="","","Scale_Neg")</f>
        <v/>
      </c>
      <c r="D239" s="281" t="str">
        <f ca="1">IF($C239="","",_xlfn.IFNA(INDEX(INDIRECT("MCDAScores_NCA_"&amp;$C239),MATCH('NCA Input'!D243,INDIRECT("NCAScore_"&amp;$C239),0),MATCH(D$3,NCACats,0)),0))</f>
        <v/>
      </c>
      <c r="E239" s="254" t="str">
        <f ca="1">IF($C239="","",_xlfn.IFNA(INDEX(INDIRECT("MCDAScores_NCA_"&amp;$C239),MATCH('NCA Input'!E243,INDIRECT("NCAScore_"&amp;$C239),0),MATCH(E$3,NCACats,0)),0))</f>
        <v/>
      </c>
      <c r="F239" s="254" t="str">
        <f ca="1">IF($C239="","",_xlfn.IFNA(INDEX(INDIRECT("MCDAScores_NCA_"&amp;$C239),MATCH('NCA Input'!F243,INDIRECT("NCAScore_"&amp;$C239),0),MATCH(F$3,NCACats,0)),0))</f>
        <v/>
      </c>
      <c r="G239" s="254" t="str">
        <f ca="1">IF($C239="","",_xlfn.IFNA(INDEX(INDIRECT("MCDAScores_NCA_"&amp;$C239),MATCH('NCA Input'!G243,INDIRECT("NCAScore_"&amp;$C239),0),MATCH(G$3,NCACats,0)),0))</f>
        <v/>
      </c>
      <c r="H239" s="254" t="str">
        <f ca="1">IF($C239="","",_xlfn.IFNA(INDEX(INDIRECT("MCDAScores_NCA_"&amp;$C239),MATCH('NCA Input'!H243,INDIRECT("NCAScore_"&amp;$C239),0),MATCH(H$3,NCACats,0)),0))</f>
        <v/>
      </c>
      <c r="I239" s="254" t="str">
        <f ca="1">IF($C239="","",_xlfn.IFNA(INDEX(INDIRECT("MCDAScores_NCA_"&amp;$C239),MATCH('NCA Input'!I243,INDIRECT("NCAScore_"&amp;$C239),0),MATCH(I$3,NCACats,0)),0))</f>
        <v/>
      </c>
      <c r="J239" s="282" t="str">
        <f ca="1">IF($C239="","",_xlfn.IFNA(INDEX(INDIRECT("MCDAScores_NCA_"&amp;$C239),MATCH('NCA Input'!J243,INDIRECT("NCAScore_"&amp;$C239),0),MATCH(J$3,NCACats,0)),0))</f>
        <v/>
      </c>
    </row>
    <row r="240" spans="1:10" x14ac:dyDescent="0.3">
      <c r="A240" s="328"/>
      <c r="B240" s="328"/>
      <c r="C240" s="272" t="str">
        <f>IF($A238="","","Dur_Neg")</f>
        <v/>
      </c>
      <c r="D240" s="281" t="str">
        <f ca="1">IF($C240="","",_xlfn.IFNA(INDEX(INDIRECT("MCDAScores_NCA_"&amp;$C240),MATCH('NCA Input'!D244,INDIRECT("NCAScore_"&amp;$C240),0),MATCH(D$3,NCACats,0)),0))</f>
        <v/>
      </c>
      <c r="E240" s="254" t="str">
        <f ca="1">IF($C240="","",_xlfn.IFNA(INDEX(INDIRECT("MCDAScores_NCA_"&amp;$C240),MATCH('NCA Input'!E244,INDIRECT("NCAScore_"&amp;$C240),0),MATCH(E$3,NCACats,0)),0))</f>
        <v/>
      </c>
      <c r="F240" s="254" t="str">
        <f ca="1">IF($C240="","",_xlfn.IFNA(INDEX(INDIRECT("MCDAScores_NCA_"&amp;$C240),MATCH('NCA Input'!F244,INDIRECT("NCAScore_"&amp;$C240),0),MATCH(F$3,NCACats,0)),0))</f>
        <v/>
      </c>
      <c r="G240" s="254" t="str">
        <f ca="1">IF($C240="","",_xlfn.IFNA(INDEX(INDIRECT("MCDAScores_NCA_"&amp;$C240),MATCH('NCA Input'!G244,INDIRECT("NCAScore_"&amp;$C240),0),MATCH(G$3,NCACats,0)),0))</f>
        <v/>
      </c>
      <c r="H240" s="254" t="str">
        <f ca="1">IF($C240="","",_xlfn.IFNA(INDEX(INDIRECT("MCDAScores_NCA_"&amp;$C240),MATCH('NCA Input'!H244,INDIRECT("NCAScore_"&amp;$C240),0),MATCH(H$3,NCACats,0)),0))</f>
        <v/>
      </c>
      <c r="I240" s="254" t="str">
        <f ca="1">IF($C240="","",_xlfn.IFNA(INDEX(INDIRECT("MCDAScores_NCA_"&amp;$C240),MATCH('NCA Input'!I244,INDIRECT("NCAScore_"&amp;$C240),0),MATCH(I$3,NCACats,0)),0))</f>
        <v/>
      </c>
      <c r="J240" s="282" t="str">
        <f ca="1">IF($C240="","",_xlfn.IFNA(INDEX(INDIRECT("MCDAScores_NCA_"&amp;$C240),MATCH('NCA Input'!J244,INDIRECT("NCAScore_"&amp;$C240),0),MATCH(J$3,NCACats,0)),0))</f>
        <v/>
      </c>
    </row>
    <row r="241" spans="1:10" x14ac:dyDescent="0.3">
      <c r="A241" s="328"/>
      <c r="B241" s="328"/>
      <c r="C241" s="272" t="str">
        <f>IF($A238="","","Mag_Pos")</f>
        <v/>
      </c>
      <c r="D241" s="281" t="str">
        <f ca="1">IF($C241="","",_xlfn.IFNA(INDEX(INDIRECT("MCDAScores_NCA_"&amp;$C241),MATCH('NCA Input'!D245,INDIRECT("NCAScore_"&amp;$C241),0),MATCH(D$3,NCACats,0)),0))</f>
        <v/>
      </c>
      <c r="E241" s="254" t="str">
        <f ca="1">IF($C241="","",_xlfn.IFNA(INDEX(INDIRECT("MCDAScores_NCA_"&amp;$C241),MATCH('NCA Input'!E245,INDIRECT("NCAScore_"&amp;$C241),0),MATCH(E$3,NCACats,0)),0))</f>
        <v/>
      </c>
      <c r="F241" s="254" t="str">
        <f ca="1">IF($C241="","",_xlfn.IFNA(INDEX(INDIRECT("MCDAScores_NCA_"&amp;$C241),MATCH('NCA Input'!F245,INDIRECT("NCAScore_"&amp;$C241),0),MATCH(F$3,NCACats,0)),0))</f>
        <v/>
      </c>
      <c r="G241" s="254" t="str">
        <f ca="1">IF($C241="","",_xlfn.IFNA(INDEX(INDIRECT("MCDAScores_NCA_"&amp;$C241),MATCH('NCA Input'!G245,INDIRECT("NCAScore_"&amp;$C241),0),MATCH(G$3,NCACats,0)),0))</f>
        <v/>
      </c>
      <c r="H241" s="254" t="str">
        <f ca="1">IF($C241="","",_xlfn.IFNA(INDEX(INDIRECT("MCDAScores_NCA_"&amp;$C241),MATCH('NCA Input'!H245,INDIRECT("NCAScore_"&amp;$C241),0),MATCH(H$3,NCACats,0)),0))</f>
        <v/>
      </c>
      <c r="I241" s="254" t="str">
        <f ca="1">IF($C241="","",_xlfn.IFNA(INDEX(INDIRECT("MCDAScores_NCA_"&amp;$C241),MATCH('NCA Input'!I245,INDIRECT("NCAScore_"&amp;$C241),0),MATCH(I$3,NCACats,0)),0))</f>
        <v/>
      </c>
      <c r="J241" s="282" t="str">
        <f ca="1">IF($C241="","",_xlfn.IFNA(INDEX(INDIRECT("MCDAScores_NCA_"&amp;$C241),MATCH('NCA Input'!J245,INDIRECT("NCAScore_"&amp;$C241),0),MATCH(J$3,NCACats,0)),0))</f>
        <v/>
      </c>
    </row>
    <row r="242" spans="1:10" x14ac:dyDescent="0.3">
      <c r="A242" s="328"/>
      <c r="B242" s="328"/>
      <c r="C242" s="272" t="str">
        <f>IF($A238="","","Scale_Pos")</f>
        <v/>
      </c>
      <c r="D242" s="281" t="str">
        <f ca="1">IF($C242="","",_xlfn.IFNA(INDEX(INDIRECT("MCDAScores_NCA_"&amp;$C242),MATCH('NCA Input'!D246,INDIRECT("NCAScore_"&amp;$C242),0),MATCH(D$3,NCACats,0)),0))</f>
        <v/>
      </c>
      <c r="E242" s="254" t="str">
        <f ca="1">IF($C242="","",_xlfn.IFNA(INDEX(INDIRECT("MCDAScores_NCA_"&amp;$C242),MATCH('NCA Input'!E246,INDIRECT("NCAScore_"&amp;$C242),0),MATCH(E$3,NCACats,0)),0))</f>
        <v/>
      </c>
      <c r="F242" s="254" t="str">
        <f ca="1">IF($C242="","",_xlfn.IFNA(INDEX(INDIRECT("MCDAScores_NCA_"&amp;$C242),MATCH('NCA Input'!F246,INDIRECT("NCAScore_"&amp;$C242),0),MATCH(F$3,NCACats,0)),0))</f>
        <v/>
      </c>
      <c r="G242" s="254" t="str">
        <f ca="1">IF($C242="","",_xlfn.IFNA(INDEX(INDIRECT("MCDAScores_NCA_"&amp;$C242),MATCH('NCA Input'!G246,INDIRECT("NCAScore_"&amp;$C242),0),MATCH(G$3,NCACats,0)),0))</f>
        <v/>
      </c>
      <c r="H242" s="254" t="str">
        <f ca="1">IF($C242="","",_xlfn.IFNA(INDEX(INDIRECT("MCDAScores_NCA_"&amp;$C242),MATCH('NCA Input'!H246,INDIRECT("NCAScore_"&amp;$C242),0),MATCH(H$3,NCACats,0)),0))</f>
        <v/>
      </c>
      <c r="I242" s="254" t="str">
        <f ca="1">IF($C242="","",_xlfn.IFNA(INDEX(INDIRECT("MCDAScores_NCA_"&amp;$C242),MATCH('NCA Input'!I246,INDIRECT("NCAScore_"&amp;$C242),0),MATCH(I$3,NCACats,0)),0))</f>
        <v/>
      </c>
      <c r="J242" s="282" t="str">
        <f ca="1">IF($C242="","",_xlfn.IFNA(INDEX(INDIRECT("MCDAScores_NCA_"&amp;$C242),MATCH('NCA Input'!J246,INDIRECT("NCAScore_"&amp;$C242),0),MATCH(J$3,NCACats,0)),0))</f>
        <v/>
      </c>
    </row>
    <row r="243" spans="1:10" ht="14.4" thickBot="1" x14ac:dyDescent="0.35">
      <c r="A243" s="329"/>
      <c r="B243" s="329"/>
      <c r="C243" s="273" t="str">
        <f>IF($A238="","","Dur_Pos")</f>
        <v/>
      </c>
      <c r="D243" s="283" t="str">
        <f ca="1">IF($C243="","",_xlfn.IFNA(INDEX(INDIRECT("MCDAScores_NCA_"&amp;$C243),MATCH('NCA Input'!D247,INDIRECT("NCAScore_"&amp;$C243),0),MATCH(D$3,NCACats,0)),0))</f>
        <v/>
      </c>
      <c r="E243" s="284" t="str">
        <f ca="1">IF($C243="","",_xlfn.IFNA(INDEX(INDIRECT("MCDAScores_NCA_"&amp;$C243),MATCH('NCA Input'!E247,INDIRECT("NCAScore_"&amp;$C243),0),MATCH(E$3,NCACats,0)),0))</f>
        <v/>
      </c>
      <c r="F243" s="284" t="str">
        <f ca="1">IF($C243="","",_xlfn.IFNA(INDEX(INDIRECT("MCDAScores_NCA_"&amp;$C243),MATCH('NCA Input'!F247,INDIRECT("NCAScore_"&amp;$C243),0),MATCH(F$3,NCACats,0)),0))</f>
        <v/>
      </c>
      <c r="G243" s="284" t="str">
        <f ca="1">IF($C243="","",_xlfn.IFNA(INDEX(INDIRECT("MCDAScores_NCA_"&amp;$C243),MATCH('NCA Input'!G247,INDIRECT("NCAScore_"&amp;$C243),0),MATCH(G$3,NCACats,0)),0))</f>
        <v/>
      </c>
      <c r="H243" s="284" t="str">
        <f ca="1">IF($C243="","",_xlfn.IFNA(INDEX(INDIRECT("MCDAScores_NCA_"&amp;$C243),MATCH('NCA Input'!H247,INDIRECT("NCAScore_"&amp;$C243),0),MATCH(H$3,NCACats,0)),0))</f>
        <v/>
      </c>
      <c r="I243" s="284" t="str">
        <f ca="1">IF($C243="","",_xlfn.IFNA(INDEX(INDIRECT("MCDAScores_NCA_"&amp;$C243),MATCH('NCA Input'!I247,INDIRECT("NCAScore_"&amp;$C243),0),MATCH(I$3,NCACats,0)),0))</f>
        <v/>
      </c>
      <c r="J243" s="285" t="str">
        <f ca="1">IF($C243="","",_xlfn.IFNA(INDEX(INDIRECT("MCDAScores_NCA_"&amp;$C243),MATCH('NCA Input'!J247,INDIRECT("NCAScore_"&amp;$C243),0),MATCH(J$3,NCACats,0)),0))</f>
        <v/>
      </c>
    </row>
    <row r="244" spans="1:10" x14ac:dyDescent="0.3">
      <c r="A244" s="327" t="str">
        <f>IF('NCA Input'!C248="","",'NCA Input'!A248)</f>
        <v/>
      </c>
      <c r="B244" s="327" t="str">
        <f>IF('NCA Input'!C248="","",'NCA Input'!C248)</f>
        <v/>
      </c>
      <c r="C244" s="255" t="str">
        <f>IF($A244="","","Mag_Neg")</f>
        <v/>
      </c>
      <c r="D244" s="278" t="str">
        <f ca="1">IF($C244="","",_xlfn.IFNA(INDEX(INDIRECT("MCDAScores_NCA_"&amp;$C244),MATCH('NCA Input'!D248,INDIRECT("NCAScore_"&amp;$C244),0),MATCH(D$3,NCACats,0)),0))</f>
        <v/>
      </c>
      <c r="E244" s="279" t="str">
        <f ca="1">IF($C244="","",_xlfn.IFNA(INDEX(INDIRECT("MCDAScores_NCA_"&amp;$C244),MATCH('NCA Input'!E248,INDIRECT("NCAScore_"&amp;$C244),0),MATCH(E$3,NCACats,0)),0))</f>
        <v/>
      </c>
      <c r="F244" s="279" t="str">
        <f ca="1">IF($C244="","",_xlfn.IFNA(INDEX(INDIRECT("MCDAScores_NCA_"&amp;$C244),MATCH('NCA Input'!F248,INDIRECT("NCAScore_"&amp;$C244),0),MATCH(F$3,NCACats,0)),0))</f>
        <v/>
      </c>
      <c r="G244" s="279" t="str">
        <f ca="1">IF($C244="","",_xlfn.IFNA(INDEX(INDIRECT("MCDAScores_NCA_"&amp;$C244),MATCH('NCA Input'!G248,INDIRECT("NCAScore_"&amp;$C244),0),MATCH(G$3,NCACats,0)),0))</f>
        <v/>
      </c>
      <c r="H244" s="279" t="str">
        <f ca="1">IF($C244="","",_xlfn.IFNA(INDEX(INDIRECT("MCDAScores_NCA_"&amp;$C244),MATCH('NCA Input'!H248,INDIRECT("NCAScore_"&amp;$C244),0),MATCH(H$3,NCACats,0)),0))</f>
        <v/>
      </c>
      <c r="I244" s="279" t="str">
        <f ca="1">IF($C244="","",_xlfn.IFNA(INDEX(INDIRECT("MCDAScores_NCA_"&amp;$C244),MATCH('NCA Input'!I248,INDIRECT("NCAScore_"&amp;$C244),0),MATCH(I$3,NCACats,0)),0))</f>
        <v/>
      </c>
      <c r="J244" s="280" t="str">
        <f ca="1">IF($C244="","",_xlfn.IFNA(INDEX(INDIRECT("MCDAScores_NCA_"&amp;$C244),MATCH('NCA Input'!J248,INDIRECT("NCAScore_"&amp;$C244),0),MATCH(J$3,NCACats,0)),0))</f>
        <v/>
      </c>
    </row>
    <row r="245" spans="1:10" x14ac:dyDescent="0.3">
      <c r="A245" s="328"/>
      <c r="B245" s="328"/>
      <c r="C245" s="272" t="str">
        <f>IF($A244="","","Scale_Neg")</f>
        <v/>
      </c>
      <c r="D245" s="281" t="str">
        <f ca="1">IF($C245="","",_xlfn.IFNA(INDEX(INDIRECT("MCDAScores_NCA_"&amp;$C245),MATCH('NCA Input'!D249,INDIRECT("NCAScore_"&amp;$C245),0),MATCH(D$3,NCACats,0)),0))</f>
        <v/>
      </c>
      <c r="E245" s="254" t="str">
        <f ca="1">IF($C245="","",_xlfn.IFNA(INDEX(INDIRECT("MCDAScores_NCA_"&amp;$C245),MATCH('NCA Input'!E249,INDIRECT("NCAScore_"&amp;$C245),0),MATCH(E$3,NCACats,0)),0))</f>
        <v/>
      </c>
      <c r="F245" s="254" t="str">
        <f ca="1">IF($C245="","",_xlfn.IFNA(INDEX(INDIRECT("MCDAScores_NCA_"&amp;$C245),MATCH('NCA Input'!F249,INDIRECT("NCAScore_"&amp;$C245),0),MATCH(F$3,NCACats,0)),0))</f>
        <v/>
      </c>
      <c r="G245" s="254" t="str">
        <f ca="1">IF($C245="","",_xlfn.IFNA(INDEX(INDIRECT("MCDAScores_NCA_"&amp;$C245),MATCH('NCA Input'!G249,INDIRECT("NCAScore_"&amp;$C245),0),MATCH(G$3,NCACats,0)),0))</f>
        <v/>
      </c>
      <c r="H245" s="254" t="str">
        <f ca="1">IF($C245="","",_xlfn.IFNA(INDEX(INDIRECT("MCDAScores_NCA_"&amp;$C245),MATCH('NCA Input'!H249,INDIRECT("NCAScore_"&amp;$C245),0),MATCH(H$3,NCACats,0)),0))</f>
        <v/>
      </c>
      <c r="I245" s="254" t="str">
        <f ca="1">IF($C245="","",_xlfn.IFNA(INDEX(INDIRECT("MCDAScores_NCA_"&amp;$C245),MATCH('NCA Input'!I249,INDIRECT("NCAScore_"&amp;$C245),0),MATCH(I$3,NCACats,0)),0))</f>
        <v/>
      </c>
      <c r="J245" s="282" t="str">
        <f ca="1">IF($C245="","",_xlfn.IFNA(INDEX(INDIRECT("MCDAScores_NCA_"&amp;$C245),MATCH('NCA Input'!J249,INDIRECT("NCAScore_"&amp;$C245),0),MATCH(J$3,NCACats,0)),0))</f>
        <v/>
      </c>
    </row>
    <row r="246" spans="1:10" x14ac:dyDescent="0.3">
      <c r="A246" s="328"/>
      <c r="B246" s="328"/>
      <c r="C246" s="272" t="str">
        <f>IF($A244="","","Dur_Neg")</f>
        <v/>
      </c>
      <c r="D246" s="281" t="str">
        <f ca="1">IF($C246="","",_xlfn.IFNA(INDEX(INDIRECT("MCDAScores_NCA_"&amp;$C246),MATCH('NCA Input'!D250,INDIRECT("NCAScore_"&amp;$C246),0),MATCH(D$3,NCACats,0)),0))</f>
        <v/>
      </c>
      <c r="E246" s="254" t="str">
        <f ca="1">IF($C246="","",_xlfn.IFNA(INDEX(INDIRECT("MCDAScores_NCA_"&amp;$C246),MATCH('NCA Input'!E250,INDIRECT("NCAScore_"&amp;$C246),0),MATCH(E$3,NCACats,0)),0))</f>
        <v/>
      </c>
      <c r="F246" s="254" t="str">
        <f ca="1">IF($C246="","",_xlfn.IFNA(INDEX(INDIRECT("MCDAScores_NCA_"&amp;$C246),MATCH('NCA Input'!F250,INDIRECT("NCAScore_"&amp;$C246),0),MATCH(F$3,NCACats,0)),0))</f>
        <v/>
      </c>
      <c r="G246" s="254" t="str">
        <f ca="1">IF($C246="","",_xlfn.IFNA(INDEX(INDIRECT("MCDAScores_NCA_"&amp;$C246),MATCH('NCA Input'!G250,INDIRECT("NCAScore_"&amp;$C246),0),MATCH(G$3,NCACats,0)),0))</f>
        <v/>
      </c>
      <c r="H246" s="254" t="str">
        <f ca="1">IF($C246="","",_xlfn.IFNA(INDEX(INDIRECT("MCDAScores_NCA_"&amp;$C246),MATCH('NCA Input'!H250,INDIRECT("NCAScore_"&amp;$C246),0),MATCH(H$3,NCACats,0)),0))</f>
        <v/>
      </c>
      <c r="I246" s="254" t="str">
        <f ca="1">IF($C246="","",_xlfn.IFNA(INDEX(INDIRECT("MCDAScores_NCA_"&amp;$C246),MATCH('NCA Input'!I250,INDIRECT("NCAScore_"&amp;$C246),0),MATCH(I$3,NCACats,0)),0))</f>
        <v/>
      </c>
      <c r="J246" s="282" t="str">
        <f ca="1">IF($C246="","",_xlfn.IFNA(INDEX(INDIRECT("MCDAScores_NCA_"&amp;$C246),MATCH('NCA Input'!J250,INDIRECT("NCAScore_"&amp;$C246),0),MATCH(J$3,NCACats,0)),0))</f>
        <v/>
      </c>
    </row>
    <row r="247" spans="1:10" x14ac:dyDescent="0.3">
      <c r="A247" s="328"/>
      <c r="B247" s="328"/>
      <c r="C247" s="272" t="str">
        <f>IF($A244="","","Mag_Pos")</f>
        <v/>
      </c>
      <c r="D247" s="281" t="str">
        <f ca="1">IF($C247="","",_xlfn.IFNA(INDEX(INDIRECT("MCDAScores_NCA_"&amp;$C247),MATCH('NCA Input'!D251,INDIRECT("NCAScore_"&amp;$C247),0),MATCH(D$3,NCACats,0)),0))</f>
        <v/>
      </c>
      <c r="E247" s="254" t="str">
        <f ca="1">IF($C247="","",_xlfn.IFNA(INDEX(INDIRECT("MCDAScores_NCA_"&amp;$C247),MATCH('NCA Input'!E251,INDIRECT("NCAScore_"&amp;$C247),0),MATCH(E$3,NCACats,0)),0))</f>
        <v/>
      </c>
      <c r="F247" s="254" t="str">
        <f ca="1">IF($C247="","",_xlfn.IFNA(INDEX(INDIRECT("MCDAScores_NCA_"&amp;$C247),MATCH('NCA Input'!F251,INDIRECT("NCAScore_"&amp;$C247),0),MATCH(F$3,NCACats,0)),0))</f>
        <v/>
      </c>
      <c r="G247" s="254" t="str">
        <f ca="1">IF($C247="","",_xlfn.IFNA(INDEX(INDIRECT("MCDAScores_NCA_"&amp;$C247),MATCH('NCA Input'!G251,INDIRECT("NCAScore_"&amp;$C247),0),MATCH(G$3,NCACats,0)),0))</f>
        <v/>
      </c>
      <c r="H247" s="254" t="str">
        <f ca="1">IF($C247="","",_xlfn.IFNA(INDEX(INDIRECT("MCDAScores_NCA_"&amp;$C247),MATCH('NCA Input'!H251,INDIRECT("NCAScore_"&amp;$C247),0),MATCH(H$3,NCACats,0)),0))</f>
        <v/>
      </c>
      <c r="I247" s="254" t="str">
        <f ca="1">IF($C247="","",_xlfn.IFNA(INDEX(INDIRECT("MCDAScores_NCA_"&amp;$C247),MATCH('NCA Input'!I251,INDIRECT("NCAScore_"&amp;$C247),0),MATCH(I$3,NCACats,0)),0))</f>
        <v/>
      </c>
      <c r="J247" s="282" t="str">
        <f ca="1">IF($C247="","",_xlfn.IFNA(INDEX(INDIRECT("MCDAScores_NCA_"&amp;$C247),MATCH('NCA Input'!J251,INDIRECT("NCAScore_"&amp;$C247),0),MATCH(J$3,NCACats,0)),0))</f>
        <v/>
      </c>
    </row>
    <row r="248" spans="1:10" x14ac:dyDescent="0.3">
      <c r="A248" s="328"/>
      <c r="B248" s="328"/>
      <c r="C248" s="272" t="str">
        <f>IF($A244="","","Scale_Pos")</f>
        <v/>
      </c>
      <c r="D248" s="281" t="str">
        <f ca="1">IF($C248="","",_xlfn.IFNA(INDEX(INDIRECT("MCDAScores_NCA_"&amp;$C248),MATCH('NCA Input'!D252,INDIRECT("NCAScore_"&amp;$C248),0),MATCH(D$3,NCACats,0)),0))</f>
        <v/>
      </c>
      <c r="E248" s="254" t="str">
        <f ca="1">IF($C248="","",_xlfn.IFNA(INDEX(INDIRECT("MCDAScores_NCA_"&amp;$C248),MATCH('NCA Input'!E252,INDIRECT("NCAScore_"&amp;$C248),0),MATCH(E$3,NCACats,0)),0))</f>
        <v/>
      </c>
      <c r="F248" s="254" t="str">
        <f ca="1">IF($C248="","",_xlfn.IFNA(INDEX(INDIRECT("MCDAScores_NCA_"&amp;$C248),MATCH('NCA Input'!F252,INDIRECT("NCAScore_"&amp;$C248),0),MATCH(F$3,NCACats,0)),0))</f>
        <v/>
      </c>
      <c r="G248" s="254" t="str">
        <f ca="1">IF($C248="","",_xlfn.IFNA(INDEX(INDIRECT("MCDAScores_NCA_"&amp;$C248),MATCH('NCA Input'!G252,INDIRECT("NCAScore_"&amp;$C248),0),MATCH(G$3,NCACats,0)),0))</f>
        <v/>
      </c>
      <c r="H248" s="254" t="str">
        <f ca="1">IF($C248="","",_xlfn.IFNA(INDEX(INDIRECT("MCDAScores_NCA_"&amp;$C248),MATCH('NCA Input'!H252,INDIRECT("NCAScore_"&amp;$C248),0),MATCH(H$3,NCACats,0)),0))</f>
        <v/>
      </c>
      <c r="I248" s="254" t="str">
        <f ca="1">IF($C248="","",_xlfn.IFNA(INDEX(INDIRECT("MCDAScores_NCA_"&amp;$C248),MATCH('NCA Input'!I252,INDIRECT("NCAScore_"&amp;$C248),0),MATCH(I$3,NCACats,0)),0))</f>
        <v/>
      </c>
      <c r="J248" s="282" t="str">
        <f ca="1">IF($C248="","",_xlfn.IFNA(INDEX(INDIRECT("MCDAScores_NCA_"&amp;$C248),MATCH('NCA Input'!J252,INDIRECT("NCAScore_"&amp;$C248),0),MATCH(J$3,NCACats,0)),0))</f>
        <v/>
      </c>
    </row>
    <row r="249" spans="1:10" ht="14.4" thickBot="1" x14ac:dyDescent="0.35">
      <c r="A249" s="329"/>
      <c r="B249" s="329"/>
      <c r="C249" s="273" t="str">
        <f>IF($A244="","","Dur_Pos")</f>
        <v/>
      </c>
      <c r="D249" s="283" t="str">
        <f ca="1">IF($C249="","",_xlfn.IFNA(INDEX(INDIRECT("MCDAScores_NCA_"&amp;$C249),MATCH('NCA Input'!D253,INDIRECT("NCAScore_"&amp;$C249),0),MATCH(D$3,NCACats,0)),0))</f>
        <v/>
      </c>
      <c r="E249" s="284" t="str">
        <f ca="1">IF($C249="","",_xlfn.IFNA(INDEX(INDIRECT("MCDAScores_NCA_"&amp;$C249),MATCH('NCA Input'!E253,INDIRECT("NCAScore_"&amp;$C249),0),MATCH(E$3,NCACats,0)),0))</f>
        <v/>
      </c>
      <c r="F249" s="284" t="str">
        <f ca="1">IF($C249="","",_xlfn.IFNA(INDEX(INDIRECT("MCDAScores_NCA_"&amp;$C249),MATCH('NCA Input'!F253,INDIRECT("NCAScore_"&amp;$C249),0),MATCH(F$3,NCACats,0)),0))</f>
        <v/>
      </c>
      <c r="G249" s="284" t="str">
        <f ca="1">IF($C249="","",_xlfn.IFNA(INDEX(INDIRECT("MCDAScores_NCA_"&amp;$C249),MATCH('NCA Input'!G253,INDIRECT("NCAScore_"&amp;$C249),0),MATCH(G$3,NCACats,0)),0))</f>
        <v/>
      </c>
      <c r="H249" s="284" t="str">
        <f ca="1">IF($C249="","",_xlfn.IFNA(INDEX(INDIRECT("MCDAScores_NCA_"&amp;$C249),MATCH('NCA Input'!H253,INDIRECT("NCAScore_"&amp;$C249),0),MATCH(H$3,NCACats,0)),0))</f>
        <v/>
      </c>
      <c r="I249" s="284" t="str">
        <f ca="1">IF($C249="","",_xlfn.IFNA(INDEX(INDIRECT("MCDAScores_NCA_"&amp;$C249),MATCH('NCA Input'!I253,INDIRECT("NCAScore_"&amp;$C249),0),MATCH(I$3,NCACats,0)),0))</f>
        <v/>
      </c>
      <c r="J249" s="285" t="str">
        <f ca="1">IF($C249="","",_xlfn.IFNA(INDEX(INDIRECT("MCDAScores_NCA_"&amp;$C249),MATCH('NCA Input'!J253,INDIRECT("NCAScore_"&amp;$C249),0),MATCH(J$3,NCACats,0)),0))</f>
        <v/>
      </c>
    </row>
    <row r="250" spans="1:10" x14ac:dyDescent="0.3">
      <c r="A250" s="327" t="str">
        <f>IF('NCA Input'!C254="","",'NCA Input'!A254)</f>
        <v/>
      </c>
      <c r="B250" s="327" t="str">
        <f>IF('NCA Input'!C254="","",'NCA Input'!C254)</f>
        <v/>
      </c>
      <c r="C250" s="255" t="str">
        <f>IF($A250="","","Mag_Neg")</f>
        <v/>
      </c>
      <c r="D250" s="278" t="str">
        <f ca="1">IF($C250="","",_xlfn.IFNA(INDEX(INDIRECT("MCDAScores_NCA_"&amp;$C250),MATCH('NCA Input'!D254,INDIRECT("NCAScore_"&amp;$C250),0),MATCH(D$3,NCACats,0)),0))</f>
        <v/>
      </c>
      <c r="E250" s="279" t="str">
        <f ca="1">IF($C250="","",_xlfn.IFNA(INDEX(INDIRECT("MCDAScores_NCA_"&amp;$C250),MATCH('NCA Input'!E254,INDIRECT("NCAScore_"&amp;$C250),0),MATCH(E$3,NCACats,0)),0))</f>
        <v/>
      </c>
      <c r="F250" s="279" t="str">
        <f ca="1">IF($C250="","",_xlfn.IFNA(INDEX(INDIRECT("MCDAScores_NCA_"&amp;$C250),MATCH('NCA Input'!F254,INDIRECT("NCAScore_"&amp;$C250),0),MATCH(F$3,NCACats,0)),0))</f>
        <v/>
      </c>
      <c r="G250" s="279" t="str">
        <f ca="1">IF($C250="","",_xlfn.IFNA(INDEX(INDIRECT("MCDAScores_NCA_"&amp;$C250),MATCH('NCA Input'!G254,INDIRECT("NCAScore_"&amp;$C250),0),MATCH(G$3,NCACats,0)),0))</f>
        <v/>
      </c>
      <c r="H250" s="279" t="str">
        <f ca="1">IF($C250="","",_xlfn.IFNA(INDEX(INDIRECT("MCDAScores_NCA_"&amp;$C250),MATCH('NCA Input'!H254,INDIRECT("NCAScore_"&amp;$C250),0),MATCH(H$3,NCACats,0)),0))</f>
        <v/>
      </c>
      <c r="I250" s="279" t="str">
        <f ca="1">IF($C250="","",_xlfn.IFNA(INDEX(INDIRECT("MCDAScores_NCA_"&amp;$C250),MATCH('NCA Input'!I254,INDIRECT("NCAScore_"&amp;$C250),0),MATCH(I$3,NCACats,0)),0))</f>
        <v/>
      </c>
      <c r="J250" s="280" t="str">
        <f ca="1">IF($C250="","",_xlfn.IFNA(INDEX(INDIRECT("MCDAScores_NCA_"&amp;$C250),MATCH('NCA Input'!J254,INDIRECT("NCAScore_"&amp;$C250),0),MATCH(J$3,NCACats,0)),0))</f>
        <v/>
      </c>
    </row>
    <row r="251" spans="1:10" x14ac:dyDescent="0.3">
      <c r="A251" s="328"/>
      <c r="B251" s="328"/>
      <c r="C251" s="272" t="str">
        <f>IF($A250="","","Scale_Neg")</f>
        <v/>
      </c>
      <c r="D251" s="281" t="str">
        <f ca="1">IF($C251="","",_xlfn.IFNA(INDEX(INDIRECT("MCDAScores_NCA_"&amp;$C251),MATCH('NCA Input'!D255,INDIRECT("NCAScore_"&amp;$C251),0),MATCH(D$3,NCACats,0)),0))</f>
        <v/>
      </c>
      <c r="E251" s="254" t="str">
        <f ca="1">IF($C251="","",_xlfn.IFNA(INDEX(INDIRECT("MCDAScores_NCA_"&amp;$C251),MATCH('NCA Input'!E255,INDIRECT("NCAScore_"&amp;$C251),0),MATCH(E$3,NCACats,0)),0))</f>
        <v/>
      </c>
      <c r="F251" s="254" t="str">
        <f ca="1">IF($C251="","",_xlfn.IFNA(INDEX(INDIRECT("MCDAScores_NCA_"&amp;$C251),MATCH('NCA Input'!F255,INDIRECT("NCAScore_"&amp;$C251),0),MATCH(F$3,NCACats,0)),0))</f>
        <v/>
      </c>
      <c r="G251" s="254" t="str">
        <f ca="1">IF($C251="","",_xlfn.IFNA(INDEX(INDIRECT("MCDAScores_NCA_"&amp;$C251),MATCH('NCA Input'!G255,INDIRECT("NCAScore_"&amp;$C251),0),MATCH(G$3,NCACats,0)),0))</f>
        <v/>
      </c>
      <c r="H251" s="254" t="str">
        <f ca="1">IF($C251="","",_xlfn.IFNA(INDEX(INDIRECT("MCDAScores_NCA_"&amp;$C251),MATCH('NCA Input'!H255,INDIRECT("NCAScore_"&amp;$C251),0),MATCH(H$3,NCACats,0)),0))</f>
        <v/>
      </c>
      <c r="I251" s="254" t="str">
        <f ca="1">IF($C251="","",_xlfn.IFNA(INDEX(INDIRECT("MCDAScores_NCA_"&amp;$C251),MATCH('NCA Input'!I255,INDIRECT("NCAScore_"&amp;$C251),0),MATCH(I$3,NCACats,0)),0))</f>
        <v/>
      </c>
      <c r="J251" s="282" t="str">
        <f ca="1">IF($C251="","",_xlfn.IFNA(INDEX(INDIRECT("MCDAScores_NCA_"&amp;$C251),MATCH('NCA Input'!J255,INDIRECT("NCAScore_"&amp;$C251),0),MATCH(J$3,NCACats,0)),0))</f>
        <v/>
      </c>
    </row>
    <row r="252" spans="1:10" x14ac:dyDescent="0.3">
      <c r="A252" s="328"/>
      <c r="B252" s="328"/>
      <c r="C252" s="272" t="str">
        <f>IF($A250="","","Dur_Neg")</f>
        <v/>
      </c>
      <c r="D252" s="281" t="str">
        <f ca="1">IF($C252="","",_xlfn.IFNA(INDEX(INDIRECT("MCDAScores_NCA_"&amp;$C252),MATCH('NCA Input'!D256,INDIRECT("NCAScore_"&amp;$C252),0),MATCH(D$3,NCACats,0)),0))</f>
        <v/>
      </c>
      <c r="E252" s="254" t="str">
        <f ca="1">IF($C252="","",_xlfn.IFNA(INDEX(INDIRECT("MCDAScores_NCA_"&amp;$C252),MATCH('NCA Input'!E256,INDIRECT("NCAScore_"&amp;$C252),0),MATCH(E$3,NCACats,0)),0))</f>
        <v/>
      </c>
      <c r="F252" s="254" t="str">
        <f ca="1">IF($C252="","",_xlfn.IFNA(INDEX(INDIRECT("MCDAScores_NCA_"&amp;$C252),MATCH('NCA Input'!F256,INDIRECT("NCAScore_"&amp;$C252),0),MATCH(F$3,NCACats,0)),0))</f>
        <v/>
      </c>
      <c r="G252" s="254" t="str">
        <f ca="1">IF($C252="","",_xlfn.IFNA(INDEX(INDIRECT("MCDAScores_NCA_"&amp;$C252),MATCH('NCA Input'!G256,INDIRECT("NCAScore_"&amp;$C252),0),MATCH(G$3,NCACats,0)),0))</f>
        <v/>
      </c>
      <c r="H252" s="254" t="str">
        <f ca="1">IF($C252="","",_xlfn.IFNA(INDEX(INDIRECT("MCDAScores_NCA_"&amp;$C252),MATCH('NCA Input'!H256,INDIRECT("NCAScore_"&amp;$C252),0),MATCH(H$3,NCACats,0)),0))</f>
        <v/>
      </c>
      <c r="I252" s="254" t="str">
        <f ca="1">IF($C252="","",_xlfn.IFNA(INDEX(INDIRECT("MCDAScores_NCA_"&amp;$C252),MATCH('NCA Input'!I256,INDIRECT("NCAScore_"&amp;$C252),0),MATCH(I$3,NCACats,0)),0))</f>
        <v/>
      </c>
      <c r="J252" s="282" t="str">
        <f ca="1">IF($C252="","",_xlfn.IFNA(INDEX(INDIRECT("MCDAScores_NCA_"&amp;$C252),MATCH('NCA Input'!J256,INDIRECT("NCAScore_"&amp;$C252),0),MATCH(J$3,NCACats,0)),0))</f>
        <v/>
      </c>
    </row>
    <row r="253" spans="1:10" x14ac:dyDescent="0.3">
      <c r="A253" s="328"/>
      <c r="B253" s="328"/>
      <c r="C253" s="272" t="str">
        <f>IF($A250="","","Mag_Pos")</f>
        <v/>
      </c>
      <c r="D253" s="281" t="str">
        <f ca="1">IF($C253="","",_xlfn.IFNA(INDEX(INDIRECT("MCDAScores_NCA_"&amp;$C253),MATCH('NCA Input'!D257,INDIRECT("NCAScore_"&amp;$C253),0),MATCH(D$3,NCACats,0)),0))</f>
        <v/>
      </c>
      <c r="E253" s="254" t="str">
        <f ca="1">IF($C253="","",_xlfn.IFNA(INDEX(INDIRECT("MCDAScores_NCA_"&amp;$C253),MATCH('NCA Input'!E257,INDIRECT("NCAScore_"&amp;$C253),0),MATCH(E$3,NCACats,0)),0))</f>
        <v/>
      </c>
      <c r="F253" s="254" t="str">
        <f ca="1">IF($C253="","",_xlfn.IFNA(INDEX(INDIRECT("MCDAScores_NCA_"&amp;$C253),MATCH('NCA Input'!F257,INDIRECT("NCAScore_"&amp;$C253),0),MATCH(F$3,NCACats,0)),0))</f>
        <v/>
      </c>
      <c r="G253" s="254" t="str">
        <f ca="1">IF($C253="","",_xlfn.IFNA(INDEX(INDIRECT("MCDAScores_NCA_"&amp;$C253),MATCH('NCA Input'!G257,INDIRECT("NCAScore_"&amp;$C253),0),MATCH(G$3,NCACats,0)),0))</f>
        <v/>
      </c>
      <c r="H253" s="254" t="str">
        <f ca="1">IF($C253="","",_xlfn.IFNA(INDEX(INDIRECT("MCDAScores_NCA_"&amp;$C253),MATCH('NCA Input'!H257,INDIRECT("NCAScore_"&amp;$C253),0),MATCH(H$3,NCACats,0)),0))</f>
        <v/>
      </c>
      <c r="I253" s="254" t="str">
        <f ca="1">IF($C253="","",_xlfn.IFNA(INDEX(INDIRECT("MCDAScores_NCA_"&amp;$C253),MATCH('NCA Input'!I257,INDIRECT("NCAScore_"&amp;$C253),0),MATCH(I$3,NCACats,0)),0))</f>
        <v/>
      </c>
      <c r="J253" s="282" t="str">
        <f ca="1">IF($C253="","",_xlfn.IFNA(INDEX(INDIRECT("MCDAScores_NCA_"&amp;$C253),MATCH('NCA Input'!J257,INDIRECT("NCAScore_"&amp;$C253),0),MATCH(J$3,NCACats,0)),0))</f>
        <v/>
      </c>
    </row>
    <row r="254" spans="1:10" x14ac:dyDescent="0.3">
      <c r="A254" s="328"/>
      <c r="B254" s="328"/>
      <c r="C254" s="272" t="str">
        <f>IF($A250="","","Scale_Pos")</f>
        <v/>
      </c>
      <c r="D254" s="281" t="str">
        <f ca="1">IF($C254="","",_xlfn.IFNA(INDEX(INDIRECT("MCDAScores_NCA_"&amp;$C254),MATCH('NCA Input'!D258,INDIRECT("NCAScore_"&amp;$C254),0),MATCH(D$3,NCACats,0)),0))</f>
        <v/>
      </c>
      <c r="E254" s="254" t="str">
        <f ca="1">IF($C254="","",_xlfn.IFNA(INDEX(INDIRECT("MCDAScores_NCA_"&amp;$C254),MATCH('NCA Input'!E258,INDIRECT("NCAScore_"&amp;$C254),0),MATCH(E$3,NCACats,0)),0))</f>
        <v/>
      </c>
      <c r="F254" s="254" t="str">
        <f ca="1">IF($C254="","",_xlfn.IFNA(INDEX(INDIRECT("MCDAScores_NCA_"&amp;$C254),MATCH('NCA Input'!F258,INDIRECT("NCAScore_"&amp;$C254),0),MATCH(F$3,NCACats,0)),0))</f>
        <v/>
      </c>
      <c r="G254" s="254" t="str">
        <f ca="1">IF($C254="","",_xlfn.IFNA(INDEX(INDIRECT("MCDAScores_NCA_"&amp;$C254),MATCH('NCA Input'!G258,INDIRECT("NCAScore_"&amp;$C254),0),MATCH(G$3,NCACats,0)),0))</f>
        <v/>
      </c>
      <c r="H254" s="254" t="str">
        <f ca="1">IF($C254="","",_xlfn.IFNA(INDEX(INDIRECT("MCDAScores_NCA_"&amp;$C254),MATCH('NCA Input'!H258,INDIRECT("NCAScore_"&amp;$C254),0),MATCH(H$3,NCACats,0)),0))</f>
        <v/>
      </c>
      <c r="I254" s="254" t="str">
        <f ca="1">IF($C254="","",_xlfn.IFNA(INDEX(INDIRECT("MCDAScores_NCA_"&amp;$C254),MATCH('NCA Input'!I258,INDIRECT("NCAScore_"&amp;$C254),0),MATCH(I$3,NCACats,0)),0))</f>
        <v/>
      </c>
      <c r="J254" s="282" t="str">
        <f ca="1">IF($C254="","",_xlfn.IFNA(INDEX(INDIRECT("MCDAScores_NCA_"&amp;$C254),MATCH('NCA Input'!J258,INDIRECT("NCAScore_"&amp;$C254),0),MATCH(J$3,NCACats,0)),0))</f>
        <v/>
      </c>
    </row>
    <row r="255" spans="1:10" ht="14.4" thickBot="1" x14ac:dyDescent="0.35">
      <c r="A255" s="329"/>
      <c r="B255" s="329"/>
      <c r="C255" s="273" t="str">
        <f>IF($A250="","","Dur_Pos")</f>
        <v/>
      </c>
      <c r="D255" s="283" t="str">
        <f ca="1">IF($C255="","",_xlfn.IFNA(INDEX(INDIRECT("MCDAScores_NCA_"&amp;$C255),MATCH('NCA Input'!D259,INDIRECT("NCAScore_"&amp;$C255),0),MATCH(D$3,NCACats,0)),0))</f>
        <v/>
      </c>
      <c r="E255" s="284" t="str">
        <f ca="1">IF($C255="","",_xlfn.IFNA(INDEX(INDIRECT("MCDAScores_NCA_"&amp;$C255),MATCH('NCA Input'!E259,INDIRECT("NCAScore_"&amp;$C255),0),MATCH(E$3,NCACats,0)),0))</f>
        <v/>
      </c>
      <c r="F255" s="284" t="str">
        <f ca="1">IF($C255="","",_xlfn.IFNA(INDEX(INDIRECT("MCDAScores_NCA_"&amp;$C255),MATCH('NCA Input'!F259,INDIRECT("NCAScore_"&amp;$C255),0),MATCH(F$3,NCACats,0)),0))</f>
        <v/>
      </c>
      <c r="G255" s="284" t="str">
        <f ca="1">IF($C255="","",_xlfn.IFNA(INDEX(INDIRECT("MCDAScores_NCA_"&amp;$C255),MATCH('NCA Input'!G259,INDIRECT("NCAScore_"&amp;$C255),0),MATCH(G$3,NCACats,0)),0))</f>
        <v/>
      </c>
      <c r="H255" s="284" t="str">
        <f ca="1">IF($C255="","",_xlfn.IFNA(INDEX(INDIRECT("MCDAScores_NCA_"&amp;$C255),MATCH('NCA Input'!H259,INDIRECT("NCAScore_"&amp;$C255),0),MATCH(H$3,NCACats,0)),0))</f>
        <v/>
      </c>
      <c r="I255" s="284" t="str">
        <f ca="1">IF($C255="","",_xlfn.IFNA(INDEX(INDIRECT("MCDAScores_NCA_"&amp;$C255),MATCH('NCA Input'!I259,INDIRECT("NCAScore_"&amp;$C255),0),MATCH(I$3,NCACats,0)),0))</f>
        <v/>
      </c>
      <c r="J255" s="285" t="str">
        <f ca="1">IF($C255="","",_xlfn.IFNA(INDEX(INDIRECT("MCDAScores_NCA_"&amp;$C255),MATCH('NCA Input'!J259,INDIRECT("NCAScore_"&amp;$C255),0),MATCH(J$3,NCACats,0)),0))</f>
        <v/>
      </c>
    </row>
    <row r="256" spans="1:10" x14ac:dyDescent="0.3">
      <c r="A256" s="327" t="str">
        <f>IF('NCA Input'!C260="","",'NCA Input'!A260)</f>
        <v/>
      </c>
      <c r="B256" s="327" t="str">
        <f>IF('NCA Input'!C260="","",'NCA Input'!C260)</f>
        <v/>
      </c>
      <c r="C256" s="255" t="str">
        <f>IF($A256="","","Mag_Neg")</f>
        <v/>
      </c>
      <c r="D256" s="278" t="str">
        <f ca="1">IF($C256="","",_xlfn.IFNA(INDEX(INDIRECT("MCDAScores_NCA_"&amp;$C256),MATCH('NCA Input'!D260,INDIRECT("NCAScore_"&amp;$C256),0),MATCH(D$3,NCACats,0)),0))</f>
        <v/>
      </c>
      <c r="E256" s="279" t="str">
        <f ca="1">IF($C256="","",_xlfn.IFNA(INDEX(INDIRECT("MCDAScores_NCA_"&amp;$C256),MATCH('NCA Input'!E260,INDIRECT("NCAScore_"&amp;$C256),0),MATCH(E$3,NCACats,0)),0))</f>
        <v/>
      </c>
      <c r="F256" s="279" t="str">
        <f ca="1">IF($C256="","",_xlfn.IFNA(INDEX(INDIRECT("MCDAScores_NCA_"&amp;$C256),MATCH('NCA Input'!F260,INDIRECT("NCAScore_"&amp;$C256),0),MATCH(F$3,NCACats,0)),0))</f>
        <v/>
      </c>
      <c r="G256" s="279" t="str">
        <f ca="1">IF($C256="","",_xlfn.IFNA(INDEX(INDIRECT("MCDAScores_NCA_"&amp;$C256),MATCH('NCA Input'!G260,INDIRECT("NCAScore_"&amp;$C256),0),MATCH(G$3,NCACats,0)),0))</f>
        <v/>
      </c>
      <c r="H256" s="279" t="str">
        <f ca="1">IF($C256="","",_xlfn.IFNA(INDEX(INDIRECT("MCDAScores_NCA_"&amp;$C256),MATCH('NCA Input'!H260,INDIRECT("NCAScore_"&amp;$C256),0),MATCH(H$3,NCACats,0)),0))</f>
        <v/>
      </c>
      <c r="I256" s="279" t="str">
        <f ca="1">IF($C256="","",_xlfn.IFNA(INDEX(INDIRECT("MCDAScores_NCA_"&amp;$C256),MATCH('NCA Input'!I260,INDIRECT("NCAScore_"&amp;$C256),0),MATCH(I$3,NCACats,0)),0))</f>
        <v/>
      </c>
      <c r="J256" s="280" t="str">
        <f ca="1">IF($C256="","",_xlfn.IFNA(INDEX(INDIRECT("MCDAScores_NCA_"&amp;$C256),MATCH('NCA Input'!J260,INDIRECT("NCAScore_"&amp;$C256),0),MATCH(J$3,NCACats,0)),0))</f>
        <v/>
      </c>
    </row>
    <row r="257" spans="1:10" x14ac:dyDescent="0.3">
      <c r="A257" s="328"/>
      <c r="B257" s="328"/>
      <c r="C257" s="272" t="str">
        <f>IF($A256="","","Scale_Neg")</f>
        <v/>
      </c>
      <c r="D257" s="281" t="str">
        <f ca="1">IF($C257="","",_xlfn.IFNA(INDEX(INDIRECT("MCDAScores_NCA_"&amp;$C257),MATCH('NCA Input'!D261,INDIRECT("NCAScore_"&amp;$C257),0),MATCH(D$3,NCACats,0)),0))</f>
        <v/>
      </c>
      <c r="E257" s="254" t="str">
        <f ca="1">IF($C257="","",_xlfn.IFNA(INDEX(INDIRECT("MCDAScores_NCA_"&amp;$C257),MATCH('NCA Input'!E261,INDIRECT("NCAScore_"&amp;$C257),0),MATCH(E$3,NCACats,0)),0))</f>
        <v/>
      </c>
      <c r="F257" s="254" t="str">
        <f ca="1">IF($C257="","",_xlfn.IFNA(INDEX(INDIRECT("MCDAScores_NCA_"&amp;$C257),MATCH('NCA Input'!F261,INDIRECT("NCAScore_"&amp;$C257),0),MATCH(F$3,NCACats,0)),0))</f>
        <v/>
      </c>
      <c r="G257" s="254" t="str">
        <f ca="1">IF($C257="","",_xlfn.IFNA(INDEX(INDIRECT("MCDAScores_NCA_"&amp;$C257),MATCH('NCA Input'!G261,INDIRECT("NCAScore_"&amp;$C257),0),MATCH(G$3,NCACats,0)),0))</f>
        <v/>
      </c>
      <c r="H257" s="254" t="str">
        <f ca="1">IF($C257="","",_xlfn.IFNA(INDEX(INDIRECT("MCDAScores_NCA_"&amp;$C257),MATCH('NCA Input'!H261,INDIRECT("NCAScore_"&amp;$C257),0),MATCH(H$3,NCACats,0)),0))</f>
        <v/>
      </c>
      <c r="I257" s="254" t="str">
        <f ca="1">IF($C257="","",_xlfn.IFNA(INDEX(INDIRECT("MCDAScores_NCA_"&amp;$C257),MATCH('NCA Input'!I261,INDIRECT("NCAScore_"&amp;$C257),0),MATCH(I$3,NCACats,0)),0))</f>
        <v/>
      </c>
      <c r="J257" s="282" t="str">
        <f ca="1">IF($C257="","",_xlfn.IFNA(INDEX(INDIRECT("MCDAScores_NCA_"&amp;$C257),MATCH('NCA Input'!J261,INDIRECT("NCAScore_"&amp;$C257),0),MATCH(J$3,NCACats,0)),0))</f>
        <v/>
      </c>
    </row>
    <row r="258" spans="1:10" x14ac:dyDescent="0.3">
      <c r="A258" s="328"/>
      <c r="B258" s="328"/>
      <c r="C258" s="272" t="str">
        <f>IF($A256="","","Dur_Neg")</f>
        <v/>
      </c>
      <c r="D258" s="281" t="str">
        <f ca="1">IF($C258="","",_xlfn.IFNA(INDEX(INDIRECT("MCDAScores_NCA_"&amp;$C258),MATCH('NCA Input'!D262,INDIRECT("NCAScore_"&amp;$C258),0),MATCH(D$3,NCACats,0)),0))</f>
        <v/>
      </c>
      <c r="E258" s="254" t="str">
        <f ca="1">IF($C258="","",_xlfn.IFNA(INDEX(INDIRECT("MCDAScores_NCA_"&amp;$C258),MATCH('NCA Input'!E262,INDIRECT("NCAScore_"&amp;$C258),0),MATCH(E$3,NCACats,0)),0))</f>
        <v/>
      </c>
      <c r="F258" s="254" t="str">
        <f ca="1">IF($C258="","",_xlfn.IFNA(INDEX(INDIRECT("MCDAScores_NCA_"&amp;$C258),MATCH('NCA Input'!F262,INDIRECT("NCAScore_"&amp;$C258),0),MATCH(F$3,NCACats,0)),0))</f>
        <v/>
      </c>
      <c r="G258" s="254" t="str">
        <f ca="1">IF($C258="","",_xlfn.IFNA(INDEX(INDIRECT("MCDAScores_NCA_"&amp;$C258),MATCH('NCA Input'!G262,INDIRECT("NCAScore_"&amp;$C258),0),MATCH(G$3,NCACats,0)),0))</f>
        <v/>
      </c>
      <c r="H258" s="254" t="str">
        <f ca="1">IF($C258="","",_xlfn.IFNA(INDEX(INDIRECT("MCDAScores_NCA_"&amp;$C258),MATCH('NCA Input'!H262,INDIRECT("NCAScore_"&amp;$C258),0),MATCH(H$3,NCACats,0)),0))</f>
        <v/>
      </c>
      <c r="I258" s="254" t="str">
        <f ca="1">IF($C258="","",_xlfn.IFNA(INDEX(INDIRECT("MCDAScores_NCA_"&amp;$C258),MATCH('NCA Input'!I262,INDIRECT("NCAScore_"&amp;$C258),0),MATCH(I$3,NCACats,0)),0))</f>
        <v/>
      </c>
      <c r="J258" s="282" t="str">
        <f ca="1">IF($C258="","",_xlfn.IFNA(INDEX(INDIRECT("MCDAScores_NCA_"&amp;$C258),MATCH('NCA Input'!J262,INDIRECT("NCAScore_"&amp;$C258),0),MATCH(J$3,NCACats,0)),0))</f>
        <v/>
      </c>
    </row>
    <row r="259" spans="1:10" x14ac:dyDescent="0.3">
      <c r="A259" s="328"/>
      <c r="B259" s="328"/>
      <c r="C259" s="272" t="str">
        <f>IF($A256="","","Mag_Pos")</f>
        <v/>
      </c>
      <c r="D259" s="281" t="str">
        <f ca="1">IF($C259="","",_xlfn.IFNA(INDEX(INDIRECT("MCDAScores_NCA_"&amp;$C259),MATCH('NCA Input'!D263,INDIRECT("NCAScore_"&amp;$C259),0),MATCH(D$3,NCACats,0)),0))</f>
        <v/>
      </c>
      <c r="E259" s="254" t="str">
        <f ca="1">IF($C259="","",_xlfn.IFNA(INDEX(INDIRECT("MCDAScores_NCA_"&amp;$C259),MATCH('NCA Input'!E263,INDIRECT("NCAScore_"&amp;$C259),0),MATCH(E$3,NCACats,0)),0))</f>
        <v/>
      </c>
      <c r="F259" s="254" t="str">
        <f ca="1">IF($C259="","",_xlfn.IFNA(INDEX(INDIRECT("MCDAScores_NCA_"&amp;$C259),MATCH('NCA Input'!F263,INDIRECT("NCAScore_"&amp;$C259),0),MATCH(F$3,NCACats,0)),0))</f>
        <v/>
      </c>
      <c r="G259" s="254" t="str">
        <f ca="1">IF($C259="","",_xlfn.IFNA(INDEX(INDIRECT("MCDAScores_NCA_"&amp;$C259),MATCH('NCA Input'!G263,INDIRECT("NCAScore_"&amp;$C259),0),MATCH(G$3,NCACats,0)),0))</f>
        <v/>
      </c>
      <c r="H259" s="254" t="str">
        <f ca="1">IF($C259="","",_xlfn.IFNA(INDEX(INDIRECT("MCDAScores_NCA_"&amp;$C259),MATCH('NCA Input'!H263,INDIRECT("NCAScore_"&amp;$C259),0),MATCH(H$3,NCACats,0)),0))</f>
        <v/>
      </c>
      <c r="I259" s="254" t="str">
        <f ca="1">IF($C259="","",_xlfn.IFNA(INDEX(INDIRECT("MCDAScores_NCA_"&amp;$C259),MATCH('NCA Input'!I263,INDIRECT("NCAScore_"&amp;$C259),0),MATCH(I$3,NCACats,0)),0))</f>
        <v/>
      </c>
      <c r="J259" s="282" t="str">
        <f ca="1">IF($C259="","",_xlfn.IFNA(INDEX(INDIRECT("MCDAScores_NCA_"&amp;$C259),MATCH('NCA Input'!J263,INDIRECT("NCAScore_"&amp;$C259),0),MATCH(J$3,NCACats,0)),0))</f>
        <v/>
      </c>
    </row>
    <row r="260" spans="1:10" x14ac:dyDescent="0.3">
      <c r="A260" s="328"/>
      <c r="B260" s="328"/>
      <c r="C260" s="272" t="str">
        <f>IF($A256="","","Scale_Pos")</f>
        <v/>
      </c>
      <c r="D260" s="281" t="str">
        <f ca="1">IF($C260="","",_xlfn.IFNA(INDEX(INDIRECT("MCDAScores_NCA_"&amp;$C260),MATCH('NCA Input'!D264,INDIRECT("NCAScore_"&amp;$C260),0),MATCH(D$3,NCACats,0)),0))</f>
        <v/>
      </c>
      <c r="E260" s="254" t="str">
        <f ca="1">IF($C260="","",_xlfn.IFNA(INDEX(INDIRECT("MCDAScores_NCA_"&amp;$C260),MATCH('NCA Input'!E264,INDIRECT("NCAScore_"&amp;$C260),0),MATCH(E$3,NCACats,0)),0))</f>
        <v/>
      </c>
      <c r="F260" s="254" t="str">
        <f ca="1">IF($C260="","",_xlfn.IFNA(INDEX(INDIRECT("MCDAScores_NCA_"&amp;$C260),MATCH('NCA Input'!F264,INDIRECT("NCAScore_"&amp;$C260),0),MATCH(F$3,NCACats,0)),0))</f>
        <v/>
      </c>
      <c r="G260" s="254" t="str">
        <f ca="1">IF($C260="","",_xlfn.IFNA(INDEX(INDIRECT("MCDAScores_NCA_"&amp;$C260),MATCH('NCA Input'!G264,INDIRECT("NCAScore_"&amp;$C260),0),MATCH(G$3,NCACats,0)),0))</f>
        <v/>
      </c>
      <c r="H260" s="254" t="str">
        <f ca="1">IF($C260="","",_xlfn.IFNA(INDEX(INDIRECT("MCDAScores_NCA_"&amp;$C260),MATCH('NCA Input'!H264,INDIRECT("NCAScore_"&amp;$C260),0),MATCH(H$3,NCACats,0)),0))</f>
        <v/>
      </c>
      <c r="I260" s="254" t="str">
        <f ca="1">IF($C260="","",_xlfn.IFNA(INDEX(INDIRECT("MCDAScores_NCA_"&amp;$C260),MATCH('NCA Input'!I264,INDIRECT("NCAScore_"&amp;$C260),0),MATCH(I$3,NCACats,0)),0))</f>
        <v/>
      </c>
      <c r="J260" s="282" t="str">
        <f ca="1">IF($C260="","",_xlfn.IFNA(INDEX(INDIRECT("MCDAScores_NCA_"&amp;$C260),MATCH('NCA Input'!J264,INDIRECT("NCAScore_"&amp;$C260),0),MATCH(J$3,NCACats,0)),0))</f>
        <v/>
      </c>
    </row>
    <row r="261" spans="1:10" ht="14.4" thickBot="1" x14ac:dyDescent="0.35">
      <c r="A261" s="329"/>
      <c r="B261" s="329"/>
      <c r="C261" s="273" t="str">
        <f>IF($A256="","","Dur_Pos")</f>
        <v/>
      </c>
      <c r="D261" s="283" t="str">
        <f ca="1">IF($C261="","",_xlfn.IFNA(INDEX(INDIRECT("MCDAScores_NCA_"&amp;$C261),MATCH('NCA Input'!D265,INDIRECT("NCAScore_"&amp;$C261),0),MATCH(D$3,NCACats,0)),0))</f>
        <v/>
      </c>
      <c r="E261" s="284" t="str">
        <f ca="1">IF($C261="","",_xlfn.IFNA(INDEX(INDIRECT("MCDAScores_NCA_"&amp;$C261),MATCH('NCA Input'!E265,INDIRECT("NCAScore_"&amp;$C261),0),MATCH(E$3,NCACats,0)),0))</f>
        <v/>
      </c>
      <c r="F261" s="284" t="str">
        <f ca="1">IF($C261="","",_xlfn.IFNA(INDEX(INDIRECT("MCDAScores_NCA_"&amp;$C261),MATCH('NCA Input'!F265,INDIRECT("NCAScore_"&amp;$C261),0),MATCH(F$3,NCACats,0)),0))</f>
        <v/>
      </c>
      <c r="G261" s="284" t="str">
        <f ca="1">IF($C261="","",_xlfn.IFNA(INDEX(INDIRECT("MCDAScores_NCA_"&amp;$C261),MATCH('NCA Input'!G265,INDIRECT("NCAScore_"&amp;$C261),0),MATCH(G$3,NCACats,0)),0))</f>
        <v/>
      </c>
      <c r="H261" s="284" t="str">
        <f ca="1">IF($C261="","",_xlfn.IFNA(INDEX(INDIRECT("MCDAScores_NCA_"&amp;$C261),MATCH('NCA Input'!H265,INDIRECT("NCAScore_"&amp;$C261),0),MATCH(H$3,NCACats,0)),0))</f>
        <v/>
      </c>
      <c r="I261" s="284" t="str">
        <f ca="1">IF($C261="","",_xlfn.IFNA(INDEX(INDIRECT("MCDAScores_NCA_"&amp;$C261),MATCH('NCA Input'!I265,INDIRECT("NCAScore_"&amp;$C261),0),MATCH(I$3,NCACats,0)),0))</f>
        <v/>
      </c>
      <c r="J261" s="285" t="str">
        <f ca="1">IF($C261="","",_xlfn.IFNA(INDEX(INDIRECT("MCDAScores_NCA_"&amp;$C261),MATCH('NCA Input'!J265,INDIRECT("NCAScore_"&amp;$C261),0),MATCH(J$3,NCACats,0)),0))</f>
        <v/>
      </c>
    </row>
    <row r="262" spans="1:10" x14ac:dyDescent="0.3">
      <c r="A262" s="327" t="str">
        <f>IF('NCA Input'!C266="","",'NCA Input'!A266)</f>
        <v/>
      </c>
      <c r="B262" s="327" t="str">
        <f>IF('NCA Input'!C266="","",'NCA Input'!C266)</f>
        <v/>
      </c>
      <c r="C262" s="255" t="str">
        <f>IF($A262="","","Mag_Neg")</f>
        <v/>
      </c>
      <c r="D262" s="278" t="str">
        <f ca="1">IF($C262="","",_xlfn.IFNA(INDEX(INDIRECT("MCDAScores_NCA_"&amp;$C262),MATCH('NCA Input'!D266,INDIRECT("NCAScore_"&amp;$C262),0),MATCH(D$3,NCACats,0)),0))</f>
        <v/>
      </c>
      <c r="E262" s="279" t="str">
        <f ca="1">IF($C262="","",_xlfn.IFNA(INDEX(INDIRECT("MCDAScores_NCA_"&amp;$C262),MATCH('NCA Input'!E266,INDIRECT("NCAScore_"&amp;$C262),0),MATCH(E$3,NCACats,0)),0))</f>
        <v/>
      </c>
      <c r="F262" s="279" t="str">
        <f ca="1">IF($C262="","",_xlfn.IFNA(INDEX(INDIRECT("MCDAScores_NCA_"&amp;$C262),MATCH('NCA Input'!F266,INDIRECT("NCAScore_"&amp;$C262),0),MATCH(F$3,NCACats,0)),0))</f>
        <v/>
      </c>
      <c r="G262" s="279" t="str">
        <f ca="1">IF($C262="","",_xlfn.IFNA(INDEX(INDIRECT("MCDAScores_NCA_"&amp;$C262),MATCH('NCA Input'!G266,INDIRECT("NCAScore_"&amp;$C262),0),MATCH(G$3,NCACats,0)),0))</f>
        <v/>
      </c>
      <c r="H262" s="279" t="str">
        <f ca="1">IF($C262="","",_xlfn.IFNA(INDEX(INDIRECT("MCDAScores_NCA_"&amp;$C262),MATCH('NCA Input'!H266,INDIRECT("NCAScore_"&amp;$C262),0),MATCH(H$3,NCACats,0)),0))</f>
        <v/>
      </c>
      <c r="I262" s="279" t="str">
        <f ca="1">IF($C262="","",_xlfn.IFNA(INDEX(INDIRECT("MCDAScores_NCA_"&amp;$C262),MATCH('NCA Input'!I266,INDIRECT("NCAScore_"&amp;$C262),0),MATCH(I$3,NCACats,0)),0))</f>
        <v/>
      </c>
      <c r="J262" s="280" t="str">
        <f ca="1">IF($C262="","",_xlfn.IFNA(INDEX(INDIRECT("MCDAScores_NCA_"&amp;$C262),MATCH('NCA Input'!J266,INDIRECT("NCAScore_"&amp;$C262),0),MATCH(J$3,NCACats,0)),0))</f>
        <v/>
      </c>
    </row>
    <row r="263" spans="1:10" x14ac:dyDescent="0.3">
      <c r="A263" s="328"/>
      <c r="B263" s="328"/>
      <c r="C263" s="272" t="str">
        <f>IF($A262="","","Scale_Neg")</f>
        <v/>
      </c>
      <c r="D263" s="281" t="str">
        <f ca="1">IF($C263="","",_xlfn.IFNA(INDEX(INDIRECT("MCDAScores_NCA_"&amp;$C263),MATCH('NCA Input'!D267,INDIRECT("NCAScore_"&amp;$C263),0),MATCH(D$3,NCACats,0)),0))</f>
        <v/>
      </c>
      <c r="E263" s="254" t="str">
        <f ca="1">IF($C263="","",_xlfn.IFNA(INDEX(INDIRECT("MCDAScores_NCA_"&amp;$C263),MATCH('NCA Input'!E267,INDIRECT("NCAScore_"&amp;$C263),0),MATCH(E$3,NCACats,0)),0))</f>
        <v/>
      </c>
      <c r="F263" s="254" t="str">
        <f ca="1">IF($C263="","",_xlfn.IFNA(INDEX(INDIRECT("MCDAScores_NCA_"&amp;$C263),MATCH('NCA Input'!F267,INDIRECT("NCAScore_"&amp;$C263),0),MATCH(F$3,NCACats,0)),0))</f>
        <v/>
      </c>
      <c r="G263" s="254" t="str">
        <f ca="1">IF($C263="","",_xlfn.IFNA(INDEX(INDIRECT("MCDAScores_NCA_"&amp;$C263),MATCH('NCA Input'!G267,INDIRECT("NCAScore_"&amp;$C263),0),MATCH(G$3,NCACats,0)),0))</f>
        <v/>
      </c>
      <c r="H263" s="254" t="str">
        <f ca="1">IF($C263="","",_xlfn.IFNA(INDEX(INDIRECT("MCDAScores_NCA_"&amp;$C263),MATCH('NCA Input'!H267,INDIRECT("NCAScore_"&amp;$C263),0),MATCH(H$3,NCACats,0)),0))</f>
        <v/>
      </c>
      <c r="I263" s="254" t="str">
        <f ca="1">IF($C263="","",_xlfn.IFNA(INDEX(INDIRECT("MCDAScores_NCA_"&amp;$C263),MATCH('NCA Input'!I267,INDIRECT("NCAScore_"&amp;$C263),0),MATCH(I$3,NCACats,0)),0))</f>
        <v/>
      </c>
      <c r="J263" s="282" t="str">
        <f ca="1">IF($C263="","",_xlfn.IFNA(INDEX(INDIRECT("MCDAScores_NCA_"&amp;$C263),MATCH('NCA Input'!J267,INDIRECT("NCAScore_"&amp;$C263),0),MATCH(J$3,NCACats,0)),0))</f>
        <v/>
      </c>
    </row>
    <row r="264" spans="1:10" x14ac:dyDescent="0.3">
      <c r="A264" s="328"/>
      <c r="B264" s="328"/>
      <c r="C264" s="272" t="str">
        <f>IF($A262="","","Dur_Neg")</f>
        <v/>
      </c>
      <c r="D264" s="281" t="str">
        <f ca="1">IF($C264="","",_xlfn.IFNA(INDEX(INDIRECT("MCDAScores_NCA_"&amp;$C264),MATCH('NCA Input'!D268,INDIRECT("NCAScore_"&amp;$C264),0),MATCH(D$3,NCACats,0)),0))</f>
        <v/>
      </c>
      <c r="E264" s="254" t="str">
        <f ca="1">IF($C264="","",_xlfn.IFNA(INDEX(INDIRECT("MCDAScores_NCA_"&amp;$C264),MATCH('NCA Input'!E268,INDIRECT("NCAScore_"&amp;$C264),0),MATCH(E$3,NCACats,0)),0))</f>
        <v/>
      </c>
      <c r="F264" s="254" t="str">
        <f ca="1">IF($C264="","",_xlfn.IFNA(INDEX(INDIRECT("MCDAScores_NCA_"&amp;$C264),MATCH('NCA Input'!F268,INDIRECT("NCAScore_"&amp;$C264),0),MATCH(F$3,NCACats,0)),0))</f>
        <v/>
      </c>
      <c r="G264" s="254" t="str">
        <f ca="1">IF($C264="","",_xlfn.IFNA(INDEX(INDIRECT("MCDAScores_NCA_"&amp;$C264),MATCH('NCA Input'!G268,INDIRECT("NCAScore_"&amp;$C264),0),MATCH(G$3,NCACats,0)),0))</f>
        <v/>
      </c>
      <c r="H264" s="254" t="str">
        <f ca="1">IF($C264="","",_xlfn.IFNA(INDEX(INDIRECT("MCDAScores_NCA_"&amp;$C264),MATCH('NCA Input'!H268,INDIRECT("NCAScore_"&amp;$C264),0),MATCH(H$3,NCACats,0)),0))</f>
        <v/>
      </c>
      <c r="I264" s="254" t="str">
        <f ca="1">IF($C264="","",_xlfn.IFNA(INDEX(INDIRECT("MCDAScores_NCA_"&amp;$C264),MATCH('NCA Input'!I268,INDIRECT("NCAScore_"&amp;$C264),0),MATCH(I$3,NCACats,0)),0))</f>
        <v/>
      </c>
      <c r="J264" s="282" t="str">
        <f ca="1">IF($C264="","",_xlfn.IFNA(INDEX(INDIRECT("MCDAScores_NCA_"&amp;$C264),MATCH('NCA Input'!J268,INDIRECT("NCAScore_"&amp;$C264),0),MATCH(J$3,NCACats,0)),0))</f>
        <v/>
      </c>
    </row>
    <row r="265" spans="1:10" x14ac:dyDescent="0.3">
      <c r="A265" s="328"/>
      <c r="B265" s="328"/>
      <c r="C265" s="272" t="str">
        <f>IF($A262="","","Mag_Pos")</f>
        <v/>
      </c>
      <c r="D265" s="281" t="str">
        <f ca="1">IF($C265="","",_xlfn.IFNA(INDEX(INDIRECT("MCDAScores_NCA_"&amp;$C265),MATCH('NCA Input'!D269,INDIRECT("NCAScore_"&amp;$C265),0),MATCH(D$3,NCACats,0)),0))</f>
        <v/>
      </c>
      <c r="E265" s="254" t="str">
        <f ca="1">IF($C265="","",_xlfn.IFNA(INDEX(INDIRECT("MCDAScores_NCA_"&amp;$C265),MATCH('NCA Input'!E269,INDIRECT("NCAScore_"&amp;$C265),0),MATCH(E$3,NCACats,0)),0))</f>
        <v/>
      </c>
      <c r="F265" s="254" t="str">
        <f ca="1">IF($C265="","",_xlfn.IFNA(INDEX(INDIRECT("MCDAScores_NCA_"&amp;$C265),MATCH('NCA Input'!F269,INDIRECT("NCAScore_"&amp;$C265),0),MATCH(F$3,NCACats,0)),0))</f>
        <v/>
      </c>
      <c r="G265" s="254" t="str">
        <f ca="1">IF($C265="","",_xlfn.IFNA(INDEX(INDIRECT("MCDAScores_NCA_"&amp;$C265),MATCH('NCA Input'!G269,INDIRECT("NCAScore_"&amp;$C265),0),MATCH(G$3,NCACats,0)),0))</f>
        <v/>
      </c>
      <c r="H265" s="254" t="str">
        <f ca="1">IF($C265="","",_xlfn.IFNA(INDEX(INDIRECT("MCDAScores_NCA_"&amp;$C265),MATCH('NCA Input'!H269,INDIRECT("NCAScore_"&amp;$C265),0),MATCH(H$3,NCACats,0)),0))</f>
        <v/>
      </c>
      <c r="I265" s="254" t="str">
        <f ca="1">IF($C265="","",_xlfn.IFNA(INDEX(INDIRECT("MCDAScores_NCA_"&amp;$C265),MATCH('NCA Input'!I269,INDIRECT("NCAScore_"&amp;$C265),0),MATCH(I$3,NCACats,0)),0))</f>
        <v/>
      </c>
      <c r="J265" s="282" t="str">
        <f ca="1">IF($C265="","",_xlfn.IFNA(INDEX(INDIRECT("MCDAScores_NCA_"&amp;$C265),MATCH('NCA Input'!J269,INDIRECT("NCAScore_"&amp;$C265),0),MATCH(J$3,NCACats,0)),0))</f>
        <v/>
      </c>
    </row>
    <row r="266" spans="1:10" x14ac:dyDescent="0.3">
      <c r="A266" s="328"/>
      <c r="B266" s="328"/>
      <c r="C266" s="272" t="str">
        <f>IF($A262="","","Scale_Pos")</f>
        <v/>
      </c>
      <c r="D266" s="281" t="str">
        <f ca="1">IF($C266="","",_xlfn.IFNA(INDEX(INDIRECT("MCDAScores_NCA_"&amp;$C266),MATCH('NCA Input'!D270,INDIRECT("NCAScore_"&amp;$C266),0),MATCH(D$3,NCACats,0)),0))</f>
        <v/>
      </c>
      <c r="E266" s="254" t="str">
        <f ca="1">IF($C266="","",_xlfn.IFNA(INDEX(INDIRECT("MCDAScores_NCA_"&amp;$C266),MATCH('NCA Input'!E270,INDIRECT("NCAScore_"&amp;$C266),0),MATCH(E$3,NCACats,0)),0))</f>
        <v/>
      </c>
      <c r="F266" s="254" t="str">
        <f ca="1">IF($C266="","",_xlfn.IFNA(INDEX(INDIRECT("MCDAScores_NCA_"&amp;$C266),MATCH('NCA Input'!F270,INDIRECT("NCAScore_"&amp;$C266),0),MATCH(F$3,NCACats,0)),0))</f>
        <v/>
      </c>
      <c r="G266" s="254" t="str">
        <f ca="1">IF($C266="","",_xlfn.IFNA(INDEX(INDIRECT("MCDAScores_NCA_"&amp;$C266),MATCH('NCA Input'!G270,INDIRECT("NCAScore_"&amp;$C266),0),MATCH(G$3,NCACats,0)),0))</f>
        <v/>
      </c>
      <c r="H266" s="254" t="str">
        <f ca="1">IF($C266="","",_xlfn.IFNA(INDEX(INDIRECT("MCDAScores_NCA_"&amp;$C266),MATCH('NCA Input'!H270,INDIRECT("NCAScore_"&amp;$C266),0),MATCH(H$3,NCACats,0)),0))</f>
        <v/>
      </c>
      <c r="I266" s="254" t="str">
        <f ca="1">IF($C266="","",_xlfn.IFNA(INDEX(INDIRECT("MCDAScores_NCA_"&amp;$C266),MATCH('NCA Input'!I270,INDIRECT("NCAScore_"&amp;$C266),0),MATCH(I$3,NCACats,0)),0))</f>
        <v/>
      </c>
      <c r="J266" s="282" t="str">
        <f ca="1">IF($C266="","",_xlfn.IFNA(INDEX(INDIRECT("MCDAScores_NCA_"&amp;$C266),MATCH('NCA Input'!J270,INDIRECT("NCAScore_"&amp;$C266),0),MATCH(J$3,NCACats,0)),0))</f>
        <v/>
      </c>
    </row>
    <row r="267" spans="1:10" ht="14.4" thickBot="1" x14ac:dyDescent="0.35">
      <c r="A267" s="329"/>
      <c r="B267" s="329"/>
      <c r="C267" s="273" t="str">
        <f>IF($A262="","","Dur_Pos")</f>
        <v/>
      </c>
      <c r="D267" s="283" t="str">
        <f ca="1">IF($C267="","",_xlfn.IFNA(INDEX(INDIRECT("MCDAScores_NCA_"&amp;$C267),MATCH('NCA Input'!D271,INDIRECT("NCAScore_"&amp;$C267),0),MATCH(D$3,NCACats,0)),0))</f>
        <v/>
      </c>
      <c r="E267" s="284" t="str">
        <f ca="1">IF($C267="","",_xlfn.IFNA(INDEX(INDIRECT("MCDAScores_NCA_"&amp;$C267),MATCH('NCA Input'!E271,INDIRECT("NCAScore_"&amp;$C267),0),MATCH(E$3,NCACats,0)),0))</f>
        <v/>
      </c>
      <c r="F267" s="284" t="str">
        <f ca="1">IF($C267="","",_xlfn.IFNA(INDEX(INDIRECT("MCDAScores_NCA_"&amp;$C267),MATCH('NCA Input'!F271,INDIRECT("NCAScore_"&amp;$C267),0),MATCH(F$3,NCACats,0)),0))</f>
        <v/>
      </c>
      <c r="G267" s="284" t="str">
        <f ca="1">IF($C267="","",_xlfn.IFNA(INDEX(INDIRECT("MCDAScores_NCA_"&amp;$C267),MATCH('NCA Input'!G271,INDIRECT("NCAScore_"&amp;$C267),0),MATCH(G$3,NCACats,0)),0))</f>
        <v/>
      </c>
      <c r="H267" s="284" t="str">
        <f ca="1">IF($C267="","",_xlfn.IFNA(INDEX(INDIRECT("MCDAScores_NCA_"&amp;$C267),MATCH('NCA Input'!H271,INDIRECT("NCAScore_"&amp;$C267),0),MATCH(H$3,NCACats,0)),0))</f>
        <v/>
      </c>
      <c r="I267" s="284" t="str">
        <f ca="1">IF($C267="","",_xlfn.IFNA(INDEX(INDIRECT("MCDAScores_NCA_"&amp;$C267),MATCH('NCA Input'!I271,INDIRECT("NCAScore_"&amp;$C267),0),MATCH(I$3,NCACats,0)),0))</f>
        <v/>
      </c>
      <c r="J267" s="285" t="str">
        <f ca="1">IF($C267="","",_xlfn.IFNA(INDEX(INDIRECT("MCDAScores_NCA_"&amp;$C267),MATCH('NCA Input'!J271,INDIRECT("NCAScore_"&amp;$C267),0),MATCH(J$3,NCACats,0)),0))</f>
        <v/>
      </c>
    </row>
    <row r="268" spans="1:10" x14ac:dyDescent="0.3">
      <c r="A268" s="327" t="str">
        <f>IF('NCA Input'!C272="","",'NCA Input'!A272)</f>
        <v/>
      </c>
      <c r="B268" s="327" t="str">
        <f>IF('NCA Input'!C272="","",'NCA Input'!C272)</f>
        <v/>
      </c>
      <c r="C268" s="255" t="str">
        <f>IF($A268="","","Mag_Neg")</f>
        <v/>
      </c>
      <c r="D268" s="278" t="str">
        <f ca="1">IF($C268="","",_xlfn.IFNA(INDEX(INDIRECT("MCDAScores_NCA_"&amp;$C268),MATCH('NCA Input'!D272,INDIRECT("NCAScore_"&amp;$C268),0),MATCH(D$3,NCACats,0)),0))</f>
        <v/>
      </c>
      <c r="E268" s="279" t="str">
        <f ca="1">IF($C268="","",_xlfn.IFNA(INDEX(INDIRECT("MCDAScores_NCA_"&amp;$C268),MATCH('NCA Input'!E272,INDIRECT("NCAScore_"&amp;$C268),0),MATCH(E$3,NCACats,0)),0))</f>
        <v/>
      </c>
      <c r="F268" s="279" t="str">
        <f ca="1">IF($C268="","",_xlfn.IFNA(INDEX(INDIRECT("MCDAScores_NCA_"&amp;$C268),MATCH('NCA Input'!F272,INDIRECT("NCAScore_"&amp;$C268),0),MATCH(F$3,NCACats,0)),0))</f>
        <v/>
      </c>
      <c r="G268" s="279" t="str">
        <f ca="1">IF($C268="","",_xlfn.IFNA(INDEX(INDIRECT("MCDAScores_NCA_"&amp;$C268),MATCH('NCA Input'!G272,INDIRECT("NCAScore_"&amp;$C268),0),MATCH(G$3,NCACats,0)),0))</f>
        <v/>
      </c>
      <c r="H268" s="279" t="str">
        <f ca="1">IF($C268="","",_xlfn.IFNA(INDEX(INDIRECT("MCDAScores_NCA_"&amp;$C268),MATCH('NCA Input'!H272,INDIRECT("NCAScore_"&amp;$C268),0),MATCH(H$3,NCACats,0)),0))</f>
        <v/>
      </c>
      <c r="I268" s="279" t="str">
        <f ca="1">IF($C268="","",_xlfn.IFNA(INDEX(INDIRECT("MCDAScores_NCA_"&amp;$C268),MATCH('NCA Input'!I272,INDIRECT("NCAScore_"&amp;$C268),0),MATCH(I$3,NCACats,0)),0))</f>
        <v/>
      </c>
      <c r="J268" s="280" t="str">
        <f ca="1">IF($C268="","",_xlfn.IFNA(INDEX(INDIRECT("MCDAScores_NCA_"&amp;$C268),MATCH('NCA Input'!J272,INDIRECT("NCAScore_"&amp;$C268),0),MATCH(J$3,NCACats,0)),0))</f>
        <v/>
      </c>
    </row>
    <row r="269" spans="1:10" x14ac:dyDescent="0.3">
      <c r="A269" s="328"/>
      <c r="B269" s="328"/>
      <c r="C269" s="272" t="str">
        <f>IF($A268="","","Scale_Neg")</f>
        <v/>
      </c>
      <c r="D269" s="281" t="str">
        <f ca="1">IF($C269="","",_xlfn.IFNA(INDEX(INDIRECT("MCDAScores_NCA_"&amp;$C269),MATCH('NCA Input'!D273,INDIRECT("NCAScore_"&amp;$C269),0),MATCH(D$3,NCACats,0)),0))</f>
        <v/>
      </c>
      <c r="E269" s="254" t="str">
        <f ca="1">IF($C269="","",_xlfn.IFNA(INDEX(INDIRECT("MCDAScores_NCA_"&amp;$C269),MATCH('NCA Input'!E273,INDIRECT("NCAScore_"&amp;$C269),0),MATCH(E$3,NCACats,0)),0))</f>
        <v/>
      </c>
      <c r="F269" s="254" t="str">
        <f ca="1">IF($C269="","",_xlfn.IFNA(INDEX(INDIRECT("MCDAScores_NCA_"&amp;$C269),MATCH('NCA Input'!F273,INDIRECT("NCAScore_"&amp;$C269),0),MATCH(F$3,NCACats,0)),0))</f>
        <v/>
      </c>
      <c r="G269" s="254" t="str">
        <f ca="1">IF($C269="","",_xlfn.IFNA(INDEX(INDIRECT("MCDAScores_NCA_"&amp;$C269),MATCH('NCA Input'!G273,INDIRECT("NCAScore_"&amp;$C269),0),MATCH(G$3,NCACats,0)),0))</f>
        <v/>
      </c>
      <c r="H269" s="254" t="str">
        <f ca="1">IF($C269="","",_xlfn.IFNA(INDEX(INDIRECT("MCDAScores_NCA_"&amp;$C269),MATCH('NCA Input'!H273,INDIRECT("NCAScore_"&amp;$C269),0),MATCH(H$3,NCACats,0)),0))</f>
        <v/>
      </c>
      <c r="I269" s="254" t="str">
        <f ca="1">IF($C269="","",_xlfn.IFNA(INDEX(INDIRECT("MCDAScores_NCA_"&amp;$C269),MATCH('NCA Input'!I273,INDIRECT("NCAScore_"&amp;$C269),0),MATCH(I$3,NCACats,0)),0))</f>
        <v/>
      </c>
      <c r="J269" s="282" t="str">
        <f ca="1">IF($C269="","",_xlfn.IFNA(INDEX(INDIRECT("MCDAScores_NCA_"&amp;$C269),MATCH('NCA Input'!J273,INDIRECT("NCAScore_"&amp;$C269),0),MATCH(J$3,NCACats,0)),0))</f>
        <v/>
      </c>
    </row>
    <row r="270" spans="1:10" x14ac:dyDescent="0.3">
      <c r="A270" s="328"/>
      <c r="B270" s="328"/>
      <c r="C270" s="272" t="str">
        <f>IF($A268="","","Dur_Neg")</f>
        <v/>
      </c>
      <c r="D270" s="281" t="str">
        <f ca="1">IF($C270="","",_xlfn.IFNA(INDEX(INDIRECT("MCDAScores_NCA_"&amp;$C270),MATCH('NCA Input'!D274,INDIRECT("NCAScore_"&amp;$C270),0),MATCH(D$3,NCACats,0)),0))</f>
        <v/>
      </c>
      <c r="E270" s="254" t="str">
        <f ca="1">IF($C270="","",_xlfn.IFNA(INDEX(INDIRECT("MCDAScores_NCA_"&amp;$C270),MATCH('NCA Input'!E274,INDIRECT("NCAScore_"&amp;$C270),0),MATCH(E$3,NCACats,0)),0))</f>
        <v/>
      </c>
      <c r="F270" s="254" t="str">
        <f ca="1">IF($C270="","",_xlfn.IFNA(INDEX(INDIRECT("MCDAScores_NCA_"&amp;$C270),MATCH('NCA Input'!F274,INDIRECT("NCAScore_"&amp;$C270),0),MATCH(F$3,NCACats,0)),0))</f>
        <v/>
      </c>
      <c r="G270" s="254" t="str">
        <f ca="1">IF($C270="","",_xlfn.IFNA(INDEX(INDIRECT("MCDAScores_NCA_"&amp;$C270),MATCH('NCA Input'!G274,INDIRECT("NCAScore_"&amp;$C270),0),MATCH(G$3,NCACats,0)),0))</f>
        <v/>
      </c>
      <c r="H270" s="254" t="str">
        <f ca="1">IF($C270="","",_xlfn.IFNA(INDEX(INDIRECT("MCDAScores_NCA_"&amp;$C270),MATCH('NCA Input'!H274,INDIRECT("NCAScore_"&amp;$C270),0),MATCH(H$3,NCACats,0)),0))</f>
        <v/>
      </c>
      <c r="I270" s="254" t="str">
        <f ca="1">IF($C270="","",_xlfn.IFNA(INDEX(INDIRECT("MCDAScores_NCA_"&amp;$C270),MATCH('NCA Input'!I274,INDIRECT("NCAScore_"&amp;$C270),0),MATCH(I$3,NCACats,0)),0))</f>
        <v/>
      </c>
      <c r="J270" s="282" t="str">
        <f ca="1">IF($C270="","",_xlfn.IFNA(INDEX(INDIRECT("MCDAScores_NCA_"&amp;$C270),MATCH('NCA Input'!J274,INDIRECT("NCAScore_"&amp;$C270),0),MATCH(J$3,NCACats,0)),0))</f>
        <v/>
      </c>
    </row>
    <row r="271" spans="1:10" x14ac:dyDescent="0.3">
      <c r="A271" s="328"/>
      <c r="B271" s="328"/>
      <c r="C271" s="272" t="str">
        <f>IF($A268="","","Mag_Pos")</f>
        <v/>
      </c>
      <c r="D271" s="281" t="str">
        <f ca="1">IF($C271="","",_xlfn.IFNA(INDEX(INDIRECT("MCDAScores_NCA_"&amp;$C271),MATCH('NCA Input'!D275,INDIRECT("NCAScore_"&amp;$C271),0),MATCH(D$3,NCACats,0)),0))</f>
        <v/>
      </c>
      <c r="E271" s="254" t="str">
        <f ca="1">IF($C271="","",_xlfn.IFNA(INDEX(INDIRECT("MCDAScores_NCA_"&amp;$C271),MATCH('NCA Input'!E275,INDIRECT("NCAScore_"&amp;$C271),0),MATCH(E$3,NCACats,0)),0))</f>
        <v/>
      </c>
      <c r="F271" s="254" t="str">
        <f ca="1">IF($C271="","",_xlfn.IFNA(INDEX(INDIRECT("MCDAScores_NCA_"&amp;$C271),MATCH('NCA Input'!F275,INDIRECT("NCAScore_"&amp;$C271),0),MATCH(F$3,NCACats,0)),0))</f>
        <v/>
      </c>
      <c r="G271" s="254" t="str">
        <f ca="1">IF($C271="","",_xlfn.IFNA(INDEX(INDIRECT("MCDAScores_NCA_"&amp;$C271),MATCH('NCA Input'!G275,INDIRECT("NCAScore_"&amp;$C271),0),MATCH(G$3,NCACats,0)),0))</f>
        <v/>
      </c>
      <c r="H271" s="254" t="str">
        <f ca="1">IF($C271="","",_xlfn.IFNA(INDEX(INDIRECT("MCDAScores_NCA_"&amp;$C271),MATCH('NCA Input'!H275,INDIRECT("NCAScore_"&amp;$C271),0),MATCH(H$3,NCACats,0)),0))</f>
        <v/>
      </c>
      <c r="I271" s="254" t="str">
        <f ca="1">IF($C271="","",_xlfn.IFNA(INDEX(INDIRECT("MCDAScores_NCA_"&amp;$C271),MATCH('NCA Input'!I275,INDIRECT("NCAScore_"&amp;$C271),0),MATCH(I$3,NCACats,0)),0))</f>
        <v/>
      </c>
      <c r="J271" s="282" t="str">
        <f ca="1">IF($C271="","",_xlfn.IFNA(INDEX(INDIRECT("MCDAScores_NCA_"&amp;$C271),MATCH('NCA Input'!J275,INDIRECT("NCAScore_"&amp;$C271),0),MATCH(J$3,NCACats,0)),0))</f>
        <v/>
      </c>
    </row>
    <row r="272" spans="1:10" x14ac:dyDescent="0.3">
      <c r="A272" s="328"/>
      <c r="B272" s="328"/>
      <c r="C272" s="272" t="str">
        <f>IF($A268="","","Scale_Pos")</f>
        <v/>
      </c>
      <c r="D272" s="281" t="str">
        <f ca="1">IF($C272="","",_xlfn.IFNA(INDEX(INDIRECT("MCDAScores_NCA_"&amp;$C272),MATCH('NCA Input'!D276,INDIRECT("NCAScore_"&amp;$C272),0),MATCH(D$3,NCACats,0)),0))</f>
        <v/>
      </c>
      <c r="E272" s="254" t="str">
        <f ca="1">IF($C272="","",_xlfn.IFNA(INDEX(INDIRECT("MCDAScores_NCA_"&amp;$C272),MATCH('NCA Input'!E276,INDIRECT("NCAScore_"&amp;$C272),0),MATCH(E$3,NCACats,0)),0))</f>
        <v/>
      </c>
      <c r="F272" s="254" t="str">
        <f ca="1">IF($C272="","",_xlfn.IFNA(INDEX(INDIRECT("MCDAScores_NCA_"&amp;$C272),MATCH('NCA Input'!F276,INDIRECT("NCAScore_"&amp;$C272),0),MATCH(F$3,NCACats,0)),0))</f>
        <v/>
      </c>
      <c r="G272" s="254" t="str">
        <f ca="1">IF($C272="","",_xlfn.IFNA(INDEX(INDIRECT("MCDAScores_NCA_"&amp;$C272),MATCH('NCA Input'!G276,INDIRECT("NCAScore_"&amp;$C272),0),MATCH(G$3,NCACats,0)),0))</f>
        <v/>
      </c>
      <c r="H272" s="254" t="str">
        <f ca="1">IF($C272="","",_xlfn.IFNA(INDEX(INDIRECT("MCDAScores_NCA_"&amp;$C272),MATCH('NCA Input'!H276,INDIRECT("NCAScore_"&amp;$C272),0),MATCH(H$3,NCACats,0)),0))</f>
        <v/>
      </c>
      <c r="I272" s="254" t="str">
        <f ca="1">IF($C272="","",_xlfn.IFNA(INDEX(INDIRECT("MCDAScores_NCA_"&amp;$C272),MATCH('NCA Input'!I276,INDIRECT("NCAScore_"&amp;$C272),0),MATCH(I$3,NCACats,0)),0))</f>
        <v/>
      </c>
      <c r="J272" s="282" t="str">
        <f ca="1">IF($C272="","",_xlfn.IFNA(INDEX(INDIRECT("MCDAScores_NCA_"&amp;$C272),MATCH('NCA Input'!J276,INDIRECT("NCAScore_"&amp;$C272),0),MATCH(J$3,NCACats,0)),0))</f>
        <v/>
      </c>
    </row>
    <row r="273" spans="1:10" ht="14.4" thickBot="1" x14ac:dyDescent="0.35">
      <c r="A273" s="329"/>
      <c r="B273" s="329"/>
      <c r="C273" s="273" t="str">
        <f>IF($A268="","","Dur_Pos")</f>
        <v/>
      </c>
      <c r="D273" s="283" t="str">
        <f ca="1">IF($C273="","",_xlfn.IFNA(INDEX(INDIRECT("MCDAScores_NCA_"&amp;$C273),MATCH('NCA Input'!D277,INDIRECT("NCAScore_"&amp;$C273),0),MATCH(D$3,NCACats,0)),0))</f>
        <v/>
      </c>
      <c r="E273" s="284" t="str">
        <f ca="1">IF($C273="","",_xlfn.IFNA(INDEX(INDIRECT("MCDAScores_NCA_"&amp;$C273),MATCH('NCA Input'!E277,INDIRECT("NCAScore_"&amp;$C273),0),MATCH(E$3,NCACats,0)),0))</f>
        <v/>
      </c>
      <c r="F273" s="284" t="str">
        <f ca="1">IF($C273="","",_xlfn.IFNA(INDEX(INDIRECT("MCDAScores_NCA_"&amp;$C273),MATCH('NCA Input'!F277,INDIRECT("NCAScore_"&amp;$C273),0),MATCH(F$3,NCACats,0)),0))</f>
        <v/>
      </c>
      <c r="G273" s="284" t="str">
        <f ca="1">IF($C273="","",_xlfn.IFNA(INDEX(INDIRECT("MCDAScores_NCA_"&amp;$C273),MATCH('NCA Input'!G277,INDIRECT("NCAScore_"&amp;$C273),0),MATCH(G$3,NCACats,0)),0))</f>
        <v/>
      </c>
      <c r="H273" s="284" t="str">
        <f ca="1">IF($C273="","",_xlfn.IFNA(INDEX(INDIRECT("MCDAScores_NCA_"&amp;$C273),MATCH('NCA Input'!H277,INDIRECT("NCAScore_"&amp;$C273),0),MATCH(H$3,NCACats,0)),0))</f>
        <v/>
      </c>
      <c r="I273" s="284" t="str">
        <f ca="1">IF($C273="","",_xlfn.IFNA(INDEX(INDIRECT("MCDAScores_NCA_"&amp;$C273),MATCH('NCA Input'!I277,INDIRECT("NCAScore_"&amp;$C273),0),MATCH(I$3,NCACats,0)),0))</f>
        <v/>
      </c>
      <c r="J273" s="285" t="str">
        <f ca="1">IF($C273="","",_xlfn.IFNA(INDEX(INDIRECT("MCDAScores_NCA_"&amp;$C273),MATCH('NCA Input'!J277,INDIRECT("NCAScore_"&amp;$C273),0),MATCH(J$3,NCACats,0)),0))</f>
        <v/>
      </c>
    </row>
    <row r="274" spans="1:10" x14ac:dyDescent="0.3">
      <c r="A274" s="327" t="str">
        <f>IF('NCA Input'!C278="","",'NCA Input'!A278)</f>
        <v/>
      </c>
      <c r="B274" s="327" t="str">
        <f>IF('NCA Input'!C278="","",'NCA Input'!C278)</f>
        <v/>
      </c>
      <c r="C274" s="255" t="str">
        <f>IF($A274="","","Mag_Neg")</f>
        <v/>
      </c>
      <c r="D274" s="278" t="str">
        <f ca="1">IF($C274="","",_xlfn.IFNA(INDEX(INDIRECT("MCDAScores_NCA_"&amp;$C274),MATCH('NCA Input'!D278,INDIRECT("NCAScore_"&amp;$C274),0),MATCH(D$3,NCACats,0)),0))</f>
        <v/>
      </c>
      <c r="E274" s="279" t="str">
        <f ca="1">IF($C274="","",_xlfn.IFNA(INDEX(INDIRECT("MCDAScores_NCA_"&amp;$C274),MATCH('NCA Input'!E278,INDIRECT("NCAScore_"&amp;$C274),0),MATCH(E$3,NCACats,0)),0))</f>
        <v/>
      </c>
      <c r="F274" s="279" t="str">
        <f ca="1">IF($C274="","",_xlfn.IFNA(INDEX(INDIRECT("MCDAScores_NCA_"&amp;$C274),MATCH('NCA Input'!F278,INDIRECT("NCAScore_"&amp;$C274),0),MATCH(F$3,NCACats,0)),0))</f>
        <v/>
      </c>
      <c r="G274" s="279" t="str">
        <f ca="1">IF($C274="","",_xlfn.IFNA(INDEX(INDIRECT("MCDAScores_NCA_"&amp;$C274),MATCH('NCA Input'!G278,INDIRECT("NCAScore_"&amp;$C274),0),MATCH(G$3,NCACats,0)),0))</f>
        <v/>
      </c>
      <c r="H274" s="279" t="str">
        <f ca="1">IF($C274="","",_xlfn.IFNA(INDEX(INDIRECT("MCDAScores_NCA_"&amp;$C274),MATCH('NCA Input'!H278,INDIRECT("NCAScore_"&amp;$C274),0),MATCH(H$3,NCACats,0)),0))</f>
        <v/>
      </c>
      <c r="I274" s="279" t="str">
        <f ca="1">IF($C274="","",_xlfn.IFNA(INDEX(INDIRECT("MCDAScores_NCA_"&amp;$C274),MATCH('NCA Input'!I278,INDIRECT("NCAScore_"&amp;$C274),0),MATCH(I$3,NCACats,0)),0))</f>
        <v/>
      </c>
      <c r="J274" s="280" t="str">
        <f ca="1">IF($C274="","",_xlfn.IFNA(INDEX(INDIRECT("MCDAScores_NCA_"&amp;$C274),MATCH('NCA Input'!J278,INDIRECT("NCAScore_"&amp;$C274),0),MATCH(J$3,NCACats,0)),0))</f>
        <v/>
      </c>
    </row>
    <row r="275" spans="1:10" x14ac:dyDescent="0.3">
      <c r="A275" s="328"/>
      <c r="B275" s="328"/>
      <c r="C275" s="272" t="str">
        <f>IF($A274="","","Scale_Neg")</f>
        <v/>
      </c>
      <c r="D275" s="281" t="str">
        <f ca="1">IF($C275="","",_xlfn.IFNA(INDEX(INDIRECT("MCDAScores_NCA_"&amp;$C275),MATCH('NCA Input'!D279,INDIRECT("NCAScore_"&amp;$C275),0),MATCH(D$3,NCACats,0)),0))</f>
        <v/>
      </c>
      <c r="E275" s="254" t="str">
        <f ca="1">IF($C275="","",_xlfn.IFNA(INDEX(INDIRECT("MCDAScores_NCA_"&amp;$C275),MATCH('NCA Input'!E279,INDIRECT("NCAScore_"&amp;$C275),0),MATCH(E$3,NCACats,0)),0))</f>
        <v/>
      </c>
      <c r="F275" s="254" t="str">
        <f ca="1">IF($C275="","",_xlfn.IFNA(INDEX(INDIRECT("MCDAScores_NCA_"&amp;$C275),MATCH('NCA Input'!F279,INDIRECT("NCAScore_"&amp;$C275),0),MATCH(F$3,NCACats,0)),0))</f>
        <v/>
      </c>
      <c r="G275" s="254" t="str">
        <f ca="1">IF($C275="","",_xlfn.IFNA(INDEX(INDIRECT("MCDAScores_NCA_"&amp;$C275),MATCH('NCA Input'!G279,INDIRECT("NCAScore_"&amp;$C275),0),MATCH(G$3,NCACats,0)),0))</f>
        <v/>
      </c>
      <c r="H275" s="254" t="str">
        <f ca="1">IF($C275="","",_xlfn.IFNA(INDEX(INDIRECT("MCDAScores_NCA_"&amp;$C275),MATCH('NCA Input'!H279,INDIRECT("NCAScore_"&amp;$C275),0),MATCH(H$3,NCACats,0)),0))</f>
        <v/>
      </c>
      <c r="I275" s="254" t="str">
        <f ca="1">IF($C275="","",_xlfn.IFNA(INDEX(INDIRECT("MCDAScores_NCA_"&amp;$C275),MATCH('NCA Input'!I279,INDIRECT("NCAScore_"&amp;$C275),0),MATCH(I$3,NCACats,0)),0))</f>
        <v/>
      </c>
      <c r="J275" s="282" t="str">
        <f ca="1">IF($C275="","",_xlfn.IFNA(INDEX(INDIRECT("MCDAScores_NCA_"&amp;$C275),MATCH('NCA Input'!J279,INDIRECT("NCAScore_"&amp;$C275),0),MATCH(J$3,NCACats,0)),0))</f>
        <v/>
      </c>
    </row>
    <row r="276" spans="1:10" x14ac:dyDescent="0.3">
      <c r="A276" s="328"/>
      <c r="B276" s="328"/>
      <c r="C276" s="272" t="str">
        <f>IF($A274="","","Dur_Neg")</f>
        <v/>
      </c>
      <c r="D276" s="281" t="str">
        <f ca="1">IF($C276="","",_xlfn.IFNA(INDEX(INDIRECT("MCDAScores_NCA_"&amp;$C276),MATCH('NCA Input'!D280,INDIRECT("NCAScore_"&amp;$C276),0),MATCH(D$3,NCACats,0)),0))</f>
        <v/>
      </c>
      <c r="E276" s="254" t="str">
        <f ca="1">IF($C276="","",_xlfn.IFNA(INDEX(INDIRECT("MCDAScores_NCA_"&amp;$C276),MATCH('NCA Input'!E280,INDIRECT("NCAScore_"&amp;$C276),0),MATCH(E$3,NCACats,0)),0))</f>
        <v/>
      </c>
      <c r="F276" s="254" t="str">
        <f ca="1">IF($C276="","",_xlfn.IFNA(INDEX(INDIRECT("MCDAScores_NCA_"&amp;$C276),MATCH('NCA Input'!F280,INDIRECT("NCAScore_"&amp;$C276),0),MATCH(F$3,NCACats,0)),0))</f>
        <v/>
      </c>
      <c r="G276" s="254" t="str">
        <f ca="1">IF($C276="","",_xlfn.IFNA(INDEX(INDIRECT("MCDAScores_NCA_"&amp;$C276),MATCH('NCA Input'!G280,INDIRECT("NCAScore_"&amp;$C276),0),MATCH(G$3,NCACats,0)),0))</f>
        <v/>
      </c>
      <c r="H276" s="254" t="str">
        <f ca="1">IF($C276="","",_xlfn.IFNA(INDEX(INDIRECT("MCDAScores_NCA_"&amp;$C276),MATCH('NCA Input'!H280,INDIRECT("NCAScore_"&amp;$C276),0),MATCH(H$3,NCACats,0)),0))</f>
        <v/>
      </c>
      <c r="I276" s="254" t="str">
        <f ca="1">IF($C276="","",_xlfn.IFNA(INDEX(INDIRECT("MCDAScores_NCA_"&amp;$C276),MATCH('NCA Input'!I280,INDIRECT("NCAScore_"&amp;$C276),0),MATCH(I$3,NCACats,0)),0))</f>
        <v/>
      </c>
      <c r="J276" s="282" t="str">
        <f ca="1">IF($C276="","",_xlfn.IFNA(INDEX(INDIRECT("MCDAScores_NCA_"&amp;$C276),MATCH('NCA Input'!J280,INDIRECT("NCAScore_"&amp;$C276),0),MATCH(J$3,NCACats,0)),0))</f>
        <v/>
      </c>
    </row>
    <row r="277" spans="1:10" x14ac:dyDescent="0.3">
      <c r="A277" s="328"/>
      <c r="B277" s="328"/>
      <c r="C277" s="272" t="str">
        <f>IF($A274="","","Mag_Pos")</f>
        <v/>
      </c>
      <c r="D277" s="281" t="str">
        <f ca="1">IF($C277="","",_xlfn.IFNA(INDEX(INDIRECT("MCDAScores_NCA_"&amp;$C277),MATCH('NCA Input'!D281,INDIRECT("NCAScore_"&amp;$C277),0),MATCH(D$3,NCACats,0)),0))</f>
        <v/>
      </c>
      <c r="E277" s="254" t="str">
        <f ca="1">IF($C277="","",_xlfn.IFNA(INDEX(INDIRECT("MCDAScores_NCA_"&amp;$C277),MATCH('NCA Input'!E281,INDIRECT("NCAScore_"&amp;$C277),0),MATCH(E$3,NCACats,0)),0))</f>
        <v/>
      </c>
      <c r="F277" s="254" t="str">
        <f ca="1">IF($C277="","",_xlfn.IFNA(INDEX(INDIRECT("MCDAScores_NCA_"&amp;$C277),MATCH('NCA Input'!F281,INDIRECT("NCAScore_"&amp;$C277),0),MATCH(F$3,NCACats,0)),0))</f>
        <v/>
      </c>
      <c r="G277" s="254" t="str">
        <f ca="1">IF($C277="","",_xlfn.IFNA(INDEX(INDIRECT("MCDAScores_NCA_"&amp;$C277),MATCH('NCA Input'!G281,INDIRECT("NCAScore_"&amp;$C277),0),MATCH(G$3,NCACats,0)),0))</f>
        <v/>
      </c>
      <c r="H277" s="254" t="str">
        <f ca="1">IF($C277="","",_xlfn.IFNA(INDEX(INDIRECT("MCDAScores_NCA_"&amp;$C277),MATCH('NCA Input'!H281,INDIRECT("NCAScore_"&amp;$C277),0),MATCH(H$3,NCACats,0)),0))</f>
        <v/>
      </c>
      <c r="I277" s="254" t="str">
        <f ca="1">IF($C277="","",_xlfn.IFNA(INDEX(INDIRECT("MCDAScores_NCA_"&amp;$C277),MATCH('NCA Input'!I281,INDIRECT("NCAScore_"&amp;$C277),0),MATCH(I$3,NCACats,0)),0))</f>
        <v/>
      </c>
      <c r="J277" s="282" t="str">
        <f ca="1">IF($C277="","",_xlfn.IFNA(INDEX(INDIRECT("MCDAScores_NCA_"&amp;$C277),MATCH('NCA Input'!J281,INDIRECT("NCAScore_"&amp;$C277),0),MATCH(J$3,NCACats,0)),0))</f>
        <v/>
      </c>
    </row>
    <row r="278" spans="1:10" x14ac:dyDescent="0.3">
      <c r="A278" s="328"/>
      <c r="B278" s="328"/>
      <c r="C278" s="272" t="str">
        <f>IF($A274="","","Scale_Pos")</f>
        <v/>
      </c>
      <c r="D278" s="281" t="str">
        <f ca="1">IF($C278="","",_xlfn.IFNA(INDEX(INDIRECT("MCDAScores_NCA_"&amp;$C278),MATCH('NCA Input'!D282,INDIRECT("NCAScore_"&amp;$C278),0),MATCH(D$3,NCACats,0)),0))</f>
        <v/>
      </c>
      <c r="E278" s="254" t="str">
        <f ca="1">IF($C278="","",_xlfn.IFNA(INDEX(INDIRECT("MCDAScores_NCA_"&amp;$C278),MATCH('NCA Input'!E282,INDIRECT("NCAScore_"&amp;$C278),0),MATCH(E$3,NCACats,0)),0))</f>
        <v/>
      </c>
      <c r="F278" s="254" t="str">
        <f ca="1">IF($C278="","",_xlfn.IFNA(INDEX(INDIRECT("MCDAScores_NCA_"&amp;$C278),MATCH('NCA Input'!F282,INDIRECT("NCAScore_"&amp;$C278),0),MATCH(F$3,NCACats,0)),0))</f>
        <v/>
      </c>
      <c r="G278" s="254" t="str">
        <f ca="1">IF($C278="","",_xlfn.IFNA(INDEX(INDIRECT("MCDAScores_NCA_"&amp;$C278),MATCH('NCA Input'!G282,INDIRECT("NCAScore_"&amp;$C278),0),MATCH(G$3,NCACats,0)),0))</f>
        <v/>
      </c>
      <c r="H278" s="254" t="str">
        <f ca="1">IF($C278="","",_xlfn.IFNA(INDEX(INDIRECT("MCDAScores_NCA_"&amp;$C278),MATCH('NCA Input'!H282,INDIRECT("NCAScore_"&amp;$C278),0),MATCH(H$3,NCACats,0)),0))</f>
        <v/>
      </c>
      <c r="I278" s="254" t="str">
        <f ca="1">IF($C278="","",_xlfn.IFNA(INDEX(INDIRECT("MCDAScores_NCA_"&amp;$C278),MATCH('NCA Input'!I282,INDIRECT("NCAScore_"&amp;$C278),0),MATCH(I$3,NCACats,0)),0))</f>
        <v/>
      </c>
      <c r="J278" s="282" t="str">
        <f ca="1">IF($C278="","",_xlfn.IFNA(INDEX(INDIRECT("MCDAScores_NCA_"&amp;$C278),MATCH('NCA Input'!J282,INDIRECT("NCAScore_"&amp;$C278),0),MATCH(J$3,NCACats,0)),0))</f>
        <v/>
      </c>
    </row>
    <row r="279" spans="1:10" ht="14.4" thickBot="1" x14ac:dyDescent="0.35">
      <c r="A279" s="329"/>
      <c r="B279" s="329"/>
      <c r="C279" s="273" t="str">
        <f>IF($A274="","","Dur_Pos")</f>
        <v/>
      </c>
      <c r="D279" s="283" t="str">
        <f ca="1">IF($C279="","",_xlfn.IFNA(INDEX(INDIRECT("MCDAScores_NCA_"&amp;$C279),MATCH('NCA Input'!D283,INDIRECT("NCAScore_"&amp;$C279),0),MATCH(D$3,NCACats,0)),0))</f>
        <v/>
      </c>
      <c r="E279" s="284" t="str">
        <f ca="1">IF($C279="","",_xlfn.IFNA(INDEX(INDIRECT("MCDAScores_NCA_"&amp;$C279),MATCH('NCA Input'!E283,INDIRECT("NCAScore_"&amp;$C279),0),MATCH(E$3,NCACats,0)),0))</f>
        <v/>
      </c>
      <c r="F279" s="284" t="str">
        <f ca="1">IF($C279="","",_xlfn.IFNA(INDEX(INDIRECT("MCDAScores_NCA_"&amp;$C279),MATCH('NCA Input'!F283,INDIRECT("NCAScore_"&amp;$C279),0),MATCH(F$3,NCACats,0)),0))</f>
        <v/>
      </c>
      <c r="G279" s="284" t="str">
        <f ca="1">IF($C279="","",_xlfn.IFNA(INDEX(INDIRECT("MCDAScores_NCA_"&amp;$C279),MATCH('NCA Input'!G283,INDIRECT("NCAScore_"&amp;$C279),0),MATCH(G$3,NCACats,0)),0))</f>
        <v/>
      </c>
      <c r="H279" s="284" t="str">
        <f ca="1">IF($C279="","",_xlfn.IFNA(INDEX(INDIRECT("MCDAScores_NCA_"&amp;$C279),MATCH('NCA Input'!H283,INDIRECT("NCAScore_"&amp;$C279),0),MATCH(H$3,NCACats,0)),0))</f>
        <v/>
      </c>
      <c r="I279" s="284" t="str">
        <f ca="1">IF($C279="","",_xlfn.IFNA(INDEX(INDIRECT("MCDAScores_NCA_"&amp;$C279),MATCH('NCA Input'!I283,INDIRECT("NCAScore_"&amp;$C279),0),MATCH(I$3,NCACats,0)),0))</f>
        <v/>
      </c>
      <c r="J279" s="285" t="str">
        <f ca="1">IF($C279="","",_xlfn.IFNA(INDEX(INDIRECT("MCDAScores_NCA_"&amp;$C279),MATCH('NCA Input'!J283,INDIRECT("NCAScore_"&amp;$C279),0),MATCH(J$3,NCACats,0)),0))</f>
        <v/>
      </c>
    </row>
    <row r="280" spans="1:10" x14ac:dyDescent="0.3">
      <c r="A280" s="327" t="str">
        <f>IF('NCA Input'!C284="","",'NCA Input'!A284)</f>
        <v/>
      </c>
      <c r="B280" s="327" t="str">
        <f>IF('NCA Input'!C284="","",'NCA Input'!C284)</f>
        <v/>
      </c>
      <c r="C280" s="255" t="str">
        <f>IF($A280="","","Mag_Neg")</f>
        <v/>
      </c>
      <c r="D280" s="278" t="str">
        <f ca="1">IF($C280="","",_xlfn.IFNA(INDEX(INDIRECT("MCDAScores_NCA_"&amp;$C280),MATCH('NCA Input'!D284,INDIRECT("NCAScore_"&amp;$C280),0),MATCH(D$3,NCACats,0)),0))</f>
        <v/>
      </c>
      <c r="E280" s="279" t="str">
        <f ca="1">IF($C280="","",_xlfn.IFNA(INDEX(INDIRECT("MCDAScores_NCA_"&amp;$C280),MATCH('NCA Input'!E284,INDIRECT("NCAScore_"&amp;$C280),0),MATCH(E$3,NCACats,0)),0))</f>
        <v/>
      </c>
      <c r="F280" s="279" t="str">
        <f ca="1">IF($C280="","",_xlfn.IFNA(INDEX(INDIRECT("MCDAScores_NCA_"&amp;$C280),MATCH('NCA Input'!F284,INDIRECT("NCAScore_"&amp;$C280),0),MATCH(F$3,NCACats,0)),0))</f>
        <v/>
      </c>
      <c r="G280" s="279" t="str">
        <f ca="1">IF($C280="","",_xlfn.IFNA(INDEX(INDIRECT("MCDAScores_NCA_"&amp;$C280),MATCH('NCA Input'!G284,INDIRECT("NCAScore_"&amp;$C280),0),MATCH(G$3,NCACats,0)),0))</f>
        <v/>
      </c>
      <c r="H280" s="279" t="str">
        <f ca="1">IF($C280="","",_xlfn.IFNA(INDEX(INDIRECT("MCDAScores_NCA_"&amp;$C280),MATCH('NCA Input'!H284,INDIRECT("NCAScore_"&amp;$C280),0),MATCH(H$3,NCACats,0)),0))</f>
        <v/>
      </c>
      <c r="I280" s="279" t="str">
        <f ca="1">IF($C280="","",_xlfn.IFNA(INDEX(INDIRECT("MCDAScores_NCA_"&amp;$C280),MATCH('NCA Input'!I284,INDIRECT("NCAScore_"&amp;$C280),0),MATCH(I$3,NCACats,0)),0))</f>
        <v/>
      </c>
      <c r="J280" s="280" t="str">
        <f ca="1">IF($C280="","",_xlfn.IFNA(INDEX(INDIRECT("MCDAScores_NCA_"&amp;$C280),MATCH('NCA Input'!J284,INDIRECT("NCAScore_"&amp;$C280),0),MATCH(J$3,NCACats,0)),0))</f>
        <v/>
      </c>
    </row>
    <row r="281" spans="1:10" x14ac:dyDescent="0.3">
      <c r="A281" s="328"/>
      <c r="B281" s="328"/>
      <c r="C281" s="272" t="str">
        <f>IF($A280="","","Scale_Neg")</f>
        <v/>
      </c>
      <c r="D281" s="281" t="str">
        <f ca="1">IF($C281="","",_xlfn.IFNA(INDEX(INDIRECT("MCDAScores_NCA_"&amp;$C281),MATCH('NCA Input'!D285,INDIRECT("NCAScore_"&amp;$C281),0),MATCH(D$3,NCACats,0)),0))</f>
        <v/>
      </c>
      <c r="E281" s="254" t="str">
        <f ca="1">IF($C281="","",_xlfn.IFNA(INDEX(INDIRECT("MCDAScores_NCA_"&amp;$C281),MATCH('NCA Input'!E285,INDIRECT("NCAScore_"&amp;$C281),0),MATCH(E$3,NCACats,0)),0))</f>
        <v/>
      </c>
      <c r="F281" s="254" t="str">
        <f ca="1">IF($C281="","",_xlfn.IFNA(INDEX(INDIRECT("MCDAScores_NCA_"&amp;$C281),MATCH('NCA Input'!F285,INDIRECT("NCAScore_"&amp;$C281),0),MATCH(F$3,NCACats,0)),0))</f>
        <v/>
      </c>
      <c r="G281" s="254" t="str">
        <f ca="1">IF($C281="","",_xlfn.IFNA(INDEX(INDIRECT("MCDAScores_NCA_"&amp;$C281),MATCH('NCA Input'!G285,INDIRECT("NCAScore_"&amp;$C281),0),MATCH(G$3,NCACats,0)),0))</f>
        <v/>
      </c>
      <c r="H281" s="254" t="str">
        <f ca="1">IF($C281="","",_xlfn.IFNA(INDEX(INDIRECT("MCDAScores_NCA_"&amp;$C281),MATCH('NCA Input'!H285,INDIRECT("NCAScore_"&amp;$C281),0),MATCH(H$3,NCACats,0)),0))</f>
        <v/>
      </c>
      <c r="I281" s="254" t="str">
        <f ca="1">IF($C281="","",_xlfn.IFNA(INDEX(INDIRECT("MCDAScores_NCA_"&amp;$C281),MATCH('NCA Input'!I285,INDIRECT("NCAScore_"&amp;$C281),0),MATCH(I$3,NCACats,0)),0))</f>
        <v/>
      </c>
      <c r="J281" s="282" t="str">
        <f ca="1">IF($C281="","",_xlfn.IFNA(INDEX(INDIRECT("MCDAScores_NCA_"&amp;$C281),MATCH('NCA Input'!J285,INDIRECT("NCAScore_"&amp;$C281),0),MATCH(J$3,NCACats,0)),0))</f>
        <v/>
      </c>
    </row>
    <row r="282" spans="1:10" x14ac:dyDescent="0.3">
      <c r="A282" s="328"/>
      <c r="B282" s="328"/>
      <c r="C282" s="272" t="str">
        <f>IF($A280="","","Dur_Neg")</f>
        <v/>
      </c>
      <c r="D282" s="281" t="str">
        <f ca="1">IF($C282="","",_xlfn.IFNA(INDEX(INDIRECT("MCDAScores_NCA_"&amp;$C282),MATCH('NCA Input'!D286,INDIRECT("NCAScore_"&amp;$C282),0),MATCH(D$3,NCACats,0)),0))</f>
        <v/>
      </c>
      <c r="E282" s="254" t="str">
        <f ca="1">IF($C282="","",_xlfn.IFNA(INDEX(INDIRECT("MCDAScores_NCA_"&amp;$C282),MATCH('NCA Input'!E286,INDIRECT("NCAScore_"&amp;$C282),0),MATCH(E$3,NCACats,0)),0))</f>
        <v/>
      </c>
      <c r="F282" s="254" t="str">
        <f ca="1">IF($C282="","",_xlfn.IFNA(INDEX(INDIRECT("MCDAScores_NCA_"&amp;$C282),MATCH('NCA Input'!F286,INDIRECT("NCAScore_"&amp;$C282),0),MATCH(F$3,NCACats,0)),0))</f>
        <v/>
      </c>
      <c r="G282" s="254" t="str">
        <f ca="1">IF($C282="","",_xlfn.IFNA(INDEX(INDIRECT("MCDAScores_NCA_"&amp;$C282),MATCH('NCA Input'!G286,INDIRECT("NCAScore_"&amp;$C282),0),MATCH(G$3,NCACats,0)),0))</f>
        <v/>
      </c>
      <c r="H282" s="254" t="str">
        <f ca="1">IF($C282="","",_xlfn.IFNA(INDEX(INDIRECT("MCDAScores_NCA_"&amp;$C282),MATCH('NCA Input'!H286,INDIRECT("NCAScore_"&amp;$C282),0),MATCH(H$3,NCACats,0)),0))</f>
        <v/>
      </c>
      <c r="I282" s="254" t="str">
        <f ca="1">IF($C282="","",_xlfn.IFNA(INDEX(INDIRECT("MCDAScores_NCA_"&amp;$C282),MATCH('NCA Input'!I286,INDIRECT("NCAScore_"&amp;$C282),0),MATCH(I$3,NCACats,0)),0))</f>
        <v/>
      </c>
      <c r="J282" s="282" t="str">
        <f ca="1">IF($C282="","",_xlfn.IFNA(INDEX(INDIRECT("MCDAScores_NCA_"&amp;$C282),MATCH('NCA Input'!J286,INDIRECT("NCAScore_"&amp;$C282),0),MATCH(J$3,NCACats,0)),0))</f>
        <v/>
      </c>
    </row>
    <row r="283" spans="1:10" x14ac:dyDescent="0.3">
      <c r="A283" s="328"/>
      <c r="B283" s="328"/>
      <c r="C283" s="272" t="str">
        <f>IF($A280="","","Mag_Pos")</f>
        <v/>
      </c>
      <c r="D283" s="281" t="str">
        <f ca="1">IF($C283="","",_xlfn.IFNA(INDEX(INDIRECT("MCDAScores_NCA_"&amp;$C283),MATCH('NCA Input'!D287,INDIRECT("NCAScore_"&amp;$C283),0),MATCH(D$3,NCACats,0)),0))</f>
        <v/>
      </c>
      <c r="E283" s="254" t="str">
        <f ca="1">IF($C283="","",_xlfn.IFNA(INDEX(INDIRECT("MCDAScores_NCA_"&amp;$C283),MATCH('NCA Input'!E287,INDIRECT("NCAScore_"&amp;$C283),0),MATCH(E$3,NCACats,0)),0))</f>
        <v/>
      </c>
      <c r="F283" s="254" t="str">
        <f ca="1">IF($C283="","",_xlfn.IFNA(INDEX(INDIRECT("MCDAScores_NCA_"&amp;$C283),MATCH('NCA Input'!F287,INDIRECT("NCAScore_"&amp;$C283),0),MATCH(F$3,NCACats,0)),0))</f>
        <v/>
      </c>
      <c r="G283" s="254" t="str">
        <f ca="1">IF($C283="","",_xlfn.IFNA(INDEX(INDIRECT("MCDAScores_NCA_"&amp;$C283),MATCH('NCA Input'!G287,INDIRECT("NCAScore_"&amp;$C283),0),MATCH(G$3,NCACats,0)),0))</f>
        <v/>
      </c>
      <c r="H283" s="254" t="str">
        <f ca="1">IF($C283="","",_xlfn.IFNA(INDEX(INDIRECT("MCDAScores_NCA_"&amp;$C283),MATCH('NCA Input'!H287,INDIRECT("NCAScore_"&amp;$C283),0),MATCH(H$3,NCACats,0)),0))</f>
        <v/>
      </c>
      <c r="I283" s="254" t="str">
        <f ca="1">IF($C283="","",_xlfn.IFNA(INDEX(INDIRECT("MCDAScores_NCA_"&amp;$C283),MATCH('NCA Input'!I287,INDIRECT("NCAScore_"&amp;$C283),0),MATCH(I$3,NCACats,0)),0))</f>
        <v/>
      </c>
      <c r="J283" s="282" t="str">
        <f ca="1">IF($C283="","",_xlfn.IFNA(INDEX(INDIRECT("MCDAScores_NCA_"&amp;$C283),MATCH('NCA Input'!J287,INDIRECT("NCAScore_"&amp;$C283),0),MATCH(J$3,NCACats,0)),0))</f>
        <v/>
      </c>
    </row>
    <row r="284" spans="1:10" x14ac:dyDescent="0.3">
      <c r="A284" s="328"/>
      <c r="B284" s="328"/>
      <c r="C284" s="272" t="str">
        <f>IF($A280="","","Scale_Pos")</f>
        <v/>
      </c>
      <c r="D284" s="281" t="str">
        <f ca="1">IF($C284="","",_xlfn.IFNA(INDEX(INDIRECT("MCDAScores_NCA_"&amp;$C284),MATCH('NCA Input'!D288,INDIRECT("NCAScore_"&amp;$C284),0),MATCH(D$3,NCACats,0)),0))</f>
        <v/>
      </c>
      <c r="E284" s="254" t="str">
        <f ca="1">IF($C284="","",_xlfn.IFNA(INDEX(INDIRECT("MCDAScores_NCA_"&amp;$C284),MATCH('NCA Input'!E288,INDIRECT("NCAScore_"&amp;$C284),0),MATCH(E$3,NCACats,0)),0))</f>
        <v/>
      </c>
      <c r="F284" s="254" t="str">
        <f ca="1">IF($C284="","",_xlfn.IFNA(INDEX(INDIRECT("MCDAScores_NCA_"&amp;$C284),MATCH('NCA Input'!F288,INDIRECT("NCAScore_"&amp;$C284),0),MATCH(F$3,NCACats,0)),0))</f>
        <v/>
      </c>
      <c r="G284" s="254" t="str">
        <f ca="1">IF($C284="","",_xlfn.IFNA(INDEX(INDIRECT("MCDAScores_NCA_"&amp;$C284),MATCH('NCA Input'!G288,INDIRECT("NCAScore_"&amp;$C284),0),MATCH(G$3,NCACats,0)),0))</f>
        <v/>
      </c>
      <c r="H284" s="254" t="str">
        <f ca="1">IF($C284="","",_xlfn.IFNA(INDEX(INDIRECT("MCDAScores_NCA_"&amp;$C284),MATCH('NCA Input'!H288,INDIRECT("NCAScore_"&amp;$C284),0),MATCH(H$3,NCACats,0)),0))</f>
        <v/>
      </c>
      <c r="I284" s="254" t="str">
        <f ca="1">IF($C284="","",_xlfn.IFNA(INDEX(INDIRECT("MCDAScores_NCA_"&amp;$C284),MATCH('NCA Input'!I288,INDIRECT("NCAScore_"&amp;$C284),0),MATCH(I$3,NCACats,0)),0))</f>
        <v/>
      </c>
      <c r="J284" s="282" t="str">
        <f ca="1">IF($C284="","",_xlfn.IFNA(INDEX(INDIRECT("MCDAScores_NCA_"&amp;$C284),MATCH('NCA Input'!J288,INDIRECT("NCAScore_"&amp;$C284),0),MATCH(J$3,NCACats,0)),0))</f>
        <v/>
      </c>
    </row>
    <row r="285" spans="1:10" ht="14.4" thickBot="1" x14ac:dyDescent="0.35">
      <c r="A285" s="329"/>
      <c r="B285" s="329"/>
      <c r="C285" s="273" t="str">
        <f>IF($A280="","","Dur_Pos")</f>
        <v/>
      </c>
      <c r="D285" s="283" t="str">
        <f ca="1">IF($C285="","",_xlfn.IFNA(INDEX(INDIRECT("MCDAScores_NCA_"&amp;$C285),MATCH('NCA Input'!D289,INDIRECT("NCAScore_"&amp;$C285),0),MATCH(D$3,NCACats,0)),0))</f>
        <v/>
      </c>
      <c r="E285" s="284" t="str">
        <f ca="1">IF($C285="","",_xlfn.IFNA(INDEX(INDIRECT("MCDAScores_NCA_"&amp;$C285),MATCH('NCA Input'!E289,INDIRECT("NCAScore_"&amp;$C285),0),MATCH(E$3,NCACats,0)),0))</f>
        <v/>
      </c>
      <c r="F285" s="284" t="str">
        <f ca="1">IF($C285="","",_xlfn.IFNA(INDEX(INDIRECT("MCDAScores_NCA_"&amp;$C285),MATCH('NCA Input'!F289,INDIRECT("NCAScore_"&amp;$C285),0),MATCH(F$3,NCACats,0)),0))</f>
        <v/>
      </c>
      <c r="G285" s="284" t="str">
        <f ca="1">IF($C285="","",_xlfn.IFNA(INDEX(INDIRECT("MCDAScores_NCA_"&amp;$C285),MATCH('NCA Input'!G289,INDIRECT("NCAScore_"&amp;$C285),0),MATCH(G$3,NCACats,0)),0))</f>
        <v/>
      </c>
      <c r="H285" s="284" t="str">
        <f ca="1">IF($C285="","",_xlfn.IFNA(INDEX(INDIRECT("MCDAScores_NCA_"&amp;$C285),MATCH('NCA Input'!H289,INDIRECT("NCAScore_"&amp;$C285),0),MATCH(H$3,NCACats,0)),0))</f>
        <v/>
      </c>
      <c r="I285" s="284" t="str">
        <f ca="1">IF($C285="","",_xlfn.IFNA(INDEX(INDIRECT("MCDAScores_NCA_"&amp;$C285),MATCH('NCA Input'!I289,INDIRECT("NCAScore_"&amp;$C285),0),MATCH(I$3,NCACats,0)),0))</f>
        <v/>
      </c>
      <c r="J285" s="285" t="str">
        <f ca="1">IF($C285="","",_xlfn.IFNA(INDEX(INDIRECT("MCDAScores_NCA_"&amp;$C285),MATCH('NCA Input'!J289,INDIRECT("NCAScore_"&amp;$C285),0),MATCH(J$3,NCACats,0)),0))</f>
        <v/>
      </c>
    </row>
    <row r="286" spans="1:10" x14ac:dyDescent="0.3">
      <c r="A286" s="327" t="str">
        <f>IF('NCA Input'!C290="","",'NCA Input'!A290)</f>
        <v/>
      </c>
      <c r="B286" s="327" t="str">
        <f>IF('NCA Input'!C290="","",'NCA Input'!C290)</f>
        <v/>
      </c>
      <c r="C286" s="255" t="str">
        <f>IF($A286="","","Mag_Neg")</f>
        <v/>
      </c>
      <c r="D286" s="278" t="str">
        <f ca="1">IF($C286="","",_xlfn.IFNA(INDEX(INDIRECT("MCDAScores_NCA_"&amp;$C286),MATCH('NCA Input'!D290,INDIRECT("NCAScore_"&amp;$C286),0),MATCH(D$3,NCACats,0)),0))</f>
        <v/>
      </c>
      <c r="E286" s="279" t="str">
        <f ca="1">IF($C286="","",_xlfn.IFNA(INDEX(INDIRECT("MCDAScores_NCA_"&amp;$C286),MATCH('NCA Input'!E290,INDIRECT("NCAScore_"&amp;$C286),0),MATCH(E$3,NCACats,0)),0))</f>
        <v/>
      </c>
      <c r="F286" s="279" t="str">
        <f ca="1">IF($C286="","",_xlfn.IFNA(INDEX(INDIRECT("MCDAScores_NCA_"&amp;$C286),MATCH('NCA Input'!F290,INDIRECT("NCAScore_"&amp;$C286),0),MATCH(F$3,NCACats,0)),0))</f>
        <v/>
      </c>
      <c r="G286" s="279" t="str">
        <f ca="1">IF($C286="","",_xlfn.IFNA(INDEX(INDIRECT("MCDAScores_NCA_"&amp;$C286),MATCH('NCA Input'!G290,INDIRECT("NCAScore_"&amp;$C286),0),MATCH(G$3,NCACats,0)),0))</f>
        <v/>
      </c>
      <c r="H286" s="279" t="str">
        <f ca="1">IF($C286="","",_xlfn.IFNA(INDEX(INDIRECT("MCDAScores_NCA_"&amp;$C286),MATCH('NCA Input'!H290,INDIRECT("NCAScore_"&amp;$C286),0),MATCH(H$3,NCACats,0)),0))</f>
        <v/>
      </c>
      <c r="I286" s="279" t="str">
        <f ca="1">IF($C286="","",_xlfn.IFNA(INDEX(INDIRECT("MCDAScores_NCA_"&amp;$C286),MATCH('NCA Input'!I290,INDIRECT("NCAScore_"&amp;$C286),0),MATCH(I$3,NCACats,0)),0))</f>
        <v/>
      </c>
      <c r="J286" s="280" t="str">
        <f ca="1">IF($C286="","",_xlfn.IFNA(INDEX(INDIRECT("MCDAScores_NCA_"&amp;$C286),MATCH('NCA Input'!J290,INDIRECT("NCAScore_"&amp;$C286),0),MATCH(J$3,NCACats,0)),0))</f>
        <v/>
      </c>
    </row>
    <row r="287" spans="1:10" x14ac:dyDescent="0.3">
      <c r="A287" s="328"/>
      <c r="B287" s="328"/>
      <c r="C287" s="272" t="str">
        <f>IF($A286="","","Scale_Neg")</f>
        <v/>
      </c>
      <c r="D287" s="281" t="str">
        <f ca="1">IF($C287="","",_xlfn.IFNA(INDEX(INDIRECT("MCDAScores_NCA_"&amp;$C287),MATCH('NCA Input'!D291,INDIRECT("NCAScore_"&amp;$C287),0),MATCH(D$3,NCACats,0)),0))</f>
        <v/>
      </c>
      <c r="E287" s="254" t="str">
        <f ca="1">IF($C287="","",_xlfn.IFNA(INDEX(INDIRECT("MCDAScores_NCA_"&amp;$C287),MATCH('NCA Input'!E291,INDIRECT("NCAScore_"&amp;$C287),0),MATCH(E$3,NCACats,0)),0))</f>
        <v/>
      </c>
      <c r="F287" s="254" t="str">
        <f ca="1">IF($C287="","",_xlfn.IFNA(INDEX(INDIRECT("MCDAScores_NCA_"&amp;$C287),MATCH('NCA Input'!F291,INDIRECT("NCAScore_"&amp;$C287),0),MATCH(F$3,NCACats,0)),0))</f>
        <v/>
      </c>
      <c r="G287" s="254" t="str">
        <f ca="1">IF($C287="","",_xlfn.IFNA(INDEX(INDIRECT("MCDAScores_NCA_"&amp;$C287),MATCH('NCA Input'!G291,INDIRECT("NCAScore_"&amp;$C287),0),MATCH(G$3,NCACats,0)),0))</f>
        <v/>
      </c>
      <c r="H287" s="254" t="str">
        <f ca="1">IF($C287="","",_xlfn.IFNA(INDEX(INDIRECT("MCDAScores_NCA_"&amp;$C287),MATCH('NCA Input'!H291,INDIRECT("NCAScore_"&amp;$C287),0),MATCH(H$3,NCACats,0)),0))</f>
        <v/>
      </c>
      <c r="I287" s="254" t="str">
        <f ca="1">IF($C287="","",_xlfn.IFNA(INDEX(INDIRECT("MCDAScores_NCA_"&amp;$C287),MATCH('NCA Input'!I291,INDIRECT("NCAScore_"&amp;$C287),0),MATCH(I$3,NCACats,0)),0))</f>
        <v/>
      </c>
      <c r="J287" s="282" t="str">
        <f ca="1">IF($C287="","",_xlfn.IFNA(INDEX(INDIRECT("MCDAScores_NCA_"&amp;$C287),MATCH('NCA Input'!J291,INDIRECT("NCAScore_"&amp;$C287),0),MATCH(J$3,NCACats,0)),0))</f>
        <v/>
      </c>
    </row>
    <row r="288" spans="1:10" x14ac:dyDescent="0.3">
      <c r="A288" s="328"/>
      <c r="B288" s="328"/>
      <c r="C288" s="272" t="str">
        <f>IF($A286="","","Dur_Neg")</f>
        <v/>
      </c>
      <c r="D288" s="281" t="str">
        <f ca="1">IF($C288="","",_xlfn.IFNA(INDEX(INDIRECT("MCDAScores_NCA_"&amp;$C288),MATCH('NCA Input'!D292,INDIRECT("NCAScore_"&amp;$C288),0),MATCH(D$3,NCACats,0)),0))</f>
        <v/>
      </c>
      <c r="E288" s="254" t="str">
        <f ca="1">IF($C288="","",_xlfn.IFNA(INDEX(INDIRECT("MCDAScores_NCA_"&amp;$C288),MATCH('NCA Input'!E292,INDIRECT("NCAScore_"&amp;$C288),0),MATCH(E$3,NCACats,0)),0))</f>
        <v/>
      </c>
      <c r="F288" s="254" t="str">
        <f ca="1">IF($C288="","",_xlfn.IFNA(INDEX(INDIRECT("MCDAScores_NCA_"&amp;$C288),MATCH('NCA Input'!F292,INDIRECT("NCAScore_"&amp;$C288),0),MATCH(F$3,NCACats,0)),0))</f>
        <v/>
      </c>
      <c r="G288" s="254" t="str">
        <f ca="1">IF($C288="","",_xlfn.IFNA(INDEX(INDIRECT("MCDAScores_NCA_"&amp;$C288),MATCH('NCA Input'!G292,INDIRECT("NCAScore_"&amp;$C288),0),MATCH(G$3,NCACats,0)),0))</f>
        <v/>
      </c>
      <c r="H288" s="254" t="str">
        <f ca="1">IF($C288="","",_xlfn.IFNA(INDEX(INDIRECT("MCDAScores_NCA_"&amp;$C288),MATCH('NCA Input'!H292,INDIRECT("NCAScore_"&amp;$C288),0),MATCH(H$3,NCACats,0)),0))</f>
        <v/>
      </c>
      <c r="I288" s="254" t="str">
        <f ca="1">IF($C288="","",_xlfn.IFNA(INDEX(INDIRECT("MCDAScores_NCA_"&amp;$C288),MATCH('NCA Input'!I292,INDIRECT("NCAScore_"&amp;$C288),0),MATCH(I$3,NCACats,0)),0))</f>
        <v/>
      </c>
      <c r="J288" s="282" t="str">
        <f ca="1">IF($C288="","",_xlfn.IFNA(INDEX(INDIRECT("MCDAScores_NCA_"&amp;$C288),MATCH('NCA Input'!J292,INDIRECT("NCAScore_"&amp;$C288),0),MATCH(J$3,NCACats,0)),0))</f>
        <v/>
      </c>
    </row>
    <row r="289" spans="1:10" x14ac:dyDescent="0.3">
      <c r="A289" s="328"/>
      <c r="B289" s="328"/>
      <c r="C289" s="272" t="str">
        <f>IF($A286="","","Mag_Pos")</f>
        <v/>
      </c>
      <c r="D289" s="281" t="str">
        <f ca="1">IF($C289="","",_xlfn.IFNA(INDEX(INDIRECT("MCDAScores_NCA_"&amp;$C289),MATCH('NCA Input'!D293,INDIRECT("NCAScore_"&amp;$C289),0),MATCH(D$3,NCACats,0)),0))</f>
        <v/>
      </c>
      <c r="E289" s="254" t="str">
        <f ca="1">IF($C289="","",_xlfn.IFNA(INDEX(INDIRECT("MCDAScores_NCA_"&amp;$C289),MATCH('NCA Input'!E293,INDIRECT("NCAScore_"&amp;$C289),0),MATCH(E$3,NCACats,0)),0))</f>
        <v/>
      </c>
      <c r="F289" s="254" t="str">
        <f ca="1">IF($C289="","",_xlfn.IFNA(INDEX(INDIRECT("MCDAScores_NCA_"&amp;$C289),MATCH('NCA Input'!F293,INDIRECT("NCAScore_"&amp;$C289),0),MATCH(F$3,NCACats,0)),0))</f>
        <v/>
      </c>
      <c r="G289" s="254" t="str">
        <f ca="1">IF($C289="","",_xlfn.IFNA(INDEX(INDIRECT("MCDAScores_NCA_"&amp;$C289),MATCH('NCA Input'!G293,INDIRECT("NCAScore_"&amp;$C289),0),MATCH(G$3,NCACats,0)),0))</f>
        <v/>
      </c>
      <c r="H289" s="254" t="str">
        <f ca="1">IF($C289="","",_xlfn.IFNA(INDEX(INDIRECT("MCDAScores_NCA_"&amp;$C289),MATCH('NCA Input'!H293,INDIRECT("NCAScore_"&amp;$C289),0),MATCH(H$3,NCACats,0)),0))</f>
        <v/>
      </c>
      <c r="I289" s="254" t="str">
        <f ca="1">IF($C289="","",_xlfn.IFNA(INDEX(INDIRECT("MCDAScores_NCA_"&amp;$C289),MATCH('NCA Input'!I293,INDIRECT("NCAScore_"&amp;$C289),0),MATCH(I$3,NCACats,0)),0))</f>
        <v/>
      </c>
      <c r="J289" s="282" t="str">
        <f ca="1">IF($C289="","",_xlfn.IFNA(INDEX(INDIRECT("MCDAScores_NCA_"&amp;$C289),MATCH('NCA Input'!J293,INDIRECT("NCAScore_"&amp;$C289),0),MATCH(J$3,NCACats,0)),0))</f>
        <v/>
      </c>
    </row>
    <row r="290" spans="1:10" x14ac:dyDescent="0.3">
      <c r="A290" s="328"/>
      <c r="B290" s="328"/>
      <c r="C290" s="272" t="str">
        <f>IF($A286="","","Scale_Pos")</f>
        <v/>
      </c>
      <c r="D290" s="281" t="str">
        <f ca="1">IF($C290="","",_xlfn.IFNA(INDEX(INDIRECT("MCDAScores_NCA_"&amp;$C290),MATCH('NCA Input'!D294,INDIRECT("NCAScore_"&amp;$C290),0),MATCH(D$3,NCACats,0)),0))</f>
        <v/>
      </c>
      <c r="E290" s="254" t="str">
        <f ca="1">IF($C290="","",_xlfn.IFNA(INDEX(INDIRECT("MCDAScores_NCA_"&amp;$C290),MATCH('NCA Input'!E294,INDIRECT("NCAScore_"&amp;$C290),0),MATCH(E$3,NCACats,0)),0))</f>
        <v/>
      </c>
      <c r="F290" s="254" t="str">
        <f ca="1">IF($C290="","",_xlfn.IFNA(INDEX(INDIRECT("MCDAScores_NCA_"&amp;$C290),MATCH('NCA Input'!F294,INDIRECT("NCAScore_"&amp;$C290),0),MATCH(F$3,NCACats,0)),0))</f>
        <v/>
      </c>
      <c r="G290" s="254" t="str">
        <f ca="1">IF($C290="","",_xlfn.IFNA(INDEX(INDIRECT("MCDAScores_NCA_"&amp;$C290),MATCH('NCA Input'!G294,INDIRECT("NCAScore_"&amp;$C290),0),MATCH(G$3,NCACats,0)),0))</f>
        <v/>
      </c>
      <c r="H290" s="254" t="str">
        <f ca="1">IF($C290="","",_xlfn.IFNA(INDEX(INDIRECT("MCDAScores_NCA_"&amp;$C290),MATCH('NCA Input'!H294,INDIRECT("NCAScore_"&amp;$C290),0),MATCH(H$3,NCACats,0)),0))</f>
        <v/>
      </c>
      <c r="I290" s="254" t="str">
        <f ca="1">IF($C290="","",_xlfn.IFNA(INDEX(INDIRECT("MCDAScores_NCA_"&amp;$C290),MATCH('NCA Input'!I294,INDIRECT("NCAScore_"&amp;$C290),0),MATCH(I$3,NCACats,0)),0))</f>
        <v/>
      </c>
      <c r="J290" s="282" t="str">
        <f ca="1">IF($C290="","",_xlfn.IFNA(INDEX(INDIRECT("MCDAScores_NCA_"&amp;$C290),MATCH('NCA Input'!J294,INDIRECT("NCAScore_"&amp;$C290),0),MATCH(J$3,NCACats,0)),0))</f>
        <v/>
      </c>
    </row>
    <row r="291" spans="1:10" ht="14.4" thickBot="1" x14ac:dyDescent="0.35">
      <c r="A291" s="329"/>
      <c r="B291" s="329"/>
      <c r="C291" s="273" t="str">
        <f>IF($A286="","","Dur_Pos")</f>
        <v/>
      </c>
      <c r="D291" s="283" t="str">
        <f ca="1">IF($C291="","",_xlfn.IFNA(INDEX(INDIRECT("MCDAScores_NCA_"&amp;$C291),MATCH('NCA Input'!D295,INDIRECT("NCAScore_"&amp;$C291),0),MATCH(D$3,NCACats,0)),0))</f>
        <v/>
      </c>
      <c r="E291" s="284" t="str">
        <f ca="1">IF($C291="","",_xlfn.IFNA(INDEX(INDIRECT("MCDAScores_NCA_"&amp;$C291),MATCH('NCA Input'!E295,INDIRECT("NCAScore_"&amp;$C291),0),MATCH(E$3,NCACats,0)),0))</f>
        <v/>
      </c>
      <c r="F291" s="284" t="str">
        <f ca="1">IF($C291="","",_xlfn.IFNA(INDEX(INDIRECT("MCDAScores_NCA_"&amp;$C291),MATCH('NCA Input'!F295,INDIRECT("NCAScore_"&amp;$C291),0),MATCH(F$3,NCACats,0)),0))</f>
        <v/>
      </c>
      <c r="G291" s="284" t="str">
        <f ca="1">IF($C291="","",_xlfn.IFNA(INDEX(INDIRECT("MCDAScores_NCA_"&amp;$C291),MATCH('NCA Input'!G295,INDIRECT("NCAScore_"&amp;$C291),0),MATCH(G$3,NCACats,0)),0))</f>
        <v/>
      </c>
      <c r="H291" s="284" t="str">
        <f ca="1">IF($C291="","",_xlfn.IFNA(INDEX(INDIRECT("MCDAScores_NCA_"&amp;$C291),MATCH('NCA Input'!H295,INDIRECT("NCAScore_"&amp;$C291),0),MATCH(H$3,NCACats,0)),0))</f>
        <v/>
      </c>
      <c r="I291" s="284" t="str">
        <f ca="1">IF($C291="","",_xlfn.IFNA(INDEX(INDIRECT("MCDAScores_NCA_"&amp;$C291),MATCH('NCA Input'!I295,INDIRECT("NCAScore_"&amp;$C291),0),MATCH(I$3,NCACats,0)),0))</f>
        <v/>
      </c>
      <c r="J291" s="285" t="str">
        <f ca="1">IF($C291="","",_xlfn.IFNA(INDEX(INDIRECT("MCDAScores_NCA_"&amp;$C291),MATCH('NCA Input'!J295,INDIRECT("NCAScore_"&amp;$C291),0),MATCH(J$3,NCACats,0)),0))</f>
        <v/>
      </c>
    </row>
    <row r="292" spans="1:10" x14ac:dyDescent="0.3">
      <c r="A292" s="327" t="str">
        <f>IF('NCA Input'!C296="","",'NCA Input'!A296)</f>
        <v/>
      </c>
      <c r="B292" s="327" t="str">
        <f>IF('NCA Input'!C296="","",'NCA Input'!C296)</f>
        <v/>
      </c>
      <c r="C292" s="255" t="str">
        <f>IF($A292="","","Mag_Neg")</f>
        <v/>
      </c>
      <c r="D292" s="278" t="str">
        <f ca="1">IF($C292="","",_xlfn.IFNA(INDEX(INDIRECT("MCDAScores_NCA_"&amp;$C292),MATCH('NCA Input'!D296,INDIRECT("NCAScore_"&amp;$C292),0),MATCH(D$3,NCACats,0)),0))</f>
        <v/>
      </c>
      <c r="E292" s="279" t="str">
        <f ca="1">IF($C292="","",_xlfn.IFNA(INDEX(INDIRECT("MCDAScores_NCA_"&amp;$C292),MATCH('NCA Input'!E296,INDIRECT("NCAScore_"&amp;$C292),0),MATCH(E$3,NCACats,0)),0))</f>
        <v/>
      </c>
      <c r="F292" s="279" t="str">
        <f ca="1">IF($C292="","",_xlfn.IFNA(INDEX(INDIRECT("MCDAScores_NCA_"&amp;$C292),MATCH('NCA Input'!F296,INDIRECT("NCAScore_"&amp;$C292),0),MATCH(F$3,NCACats,0)),0))</f>
        <v/>
      </c>
      <c r="G292" s="279" t="str">
        <f ca="1">IF($C292="","",_xlfn.IFNA(INDEX(INDIRECT("MCDAScores_NCA_"&amp;$C292),MATCH('NCA Input'!G296,INDIRECT("NCAScore_"&amp;$C292),0),MATCH(G$3,NCACats,0)),0))</f>
        <v/>
      </c>
      <c r="H292" s="279" t="str">
        <f ca="1">IF($C292="","",_xlfn.IFNA(INDEX(INDIRECT("MCDAScores_NCA_"&amp;$C292),MATCH('NCA Input'!H296,INDIRECT("NCAScore_"&amp;$C292),0),MATCH(H$3,NCACats,0)),0))</f>
        <v/>
      </c>
      <c r="I292" s="279" t="str">
        <f ca="1">IF($C292="","",_xlfn.IFNA(INDEX(INDIRECT("MCDAScores_NCA_"&amp;$C292),MATCH('NCA Input'!I296,INDIRECT("NCAScore_"&amp;$C292),0),MATCH(I$3,NCACats,0)),0))</f>
        <v/>
      </c>
      <c r="J292" s="280" t="str">
        <f ca="1">IF($C292="","",_xlfn.IFNA(INDEX(INDIRECT("MCDAScores_NCA_"&amp;$C292),MATCH('NCA Input'!J296,INDIRECT("NCAScore_"&amp;$C292),0),MATCH(J$3,NCACats,0)),0))</f>
        <v/>
      </c>
    </row>
    <row r="293" spans="1:10" x14ac:dyDescent="0.3">
      <c r="A293" s="328"/>
      <c r="B293" s="328"/>
      <c r="C293" s="272" t="str">
        <f>IF($A292="","","Scale_Neg")</f>
        <v/>
      </c>
      <c r="D293" s="281" t="str">
        <f ca="1">IF($C293="","",_xlfn.IFNA(INDEX(INDIRECT("MCDAScores_NCA_"&amp;$C293),MATCH('NCA Input'!D297,INDIRECT("NCAScore_"&amp;$C293),0),MATCH(D$3,NCACats,0)),0))</f>
        <v/>
      </c>
      <c r="E293" s="254" t="str">
        <f ca="1">IF($C293="","",_xlfn.IFNA(INDEX(INDIRECT("MCDAScores_NCA_"&amp;$C293),MATCH('NCA Input'!E297,INDIRECT("NCAScore_"&amp;$C293),0),MATCH(E$3,NCACats,0)),0))</f>
        <v/>
      </c>
      <c r="F293" s="254" t="str">
        <f ca="1">IF($C293="","",_xlfn.IFNA(INDEX(INDIRECT("MCDAScores_NCA_"&amp;$C293),MATCH('NCA Input'!F297,INDIRECT("NCAScore_"&amp;$C293),0),MATCH(F$3,NCACats,0)),0))</f>
        <v/>
      </c>
      <c r="G293" s="254" t="str">
        <f ca="1">IF($C293="","",_xlfn.IFNA(INDEX(INDIRECT("MCDAScores_NCA_"&amp;$C293),MATCH('NCA Input'!G297,INDIRECT("NCAScore_"&amp;$C293),0),MATCH(G$3,NCACats,0)),0))</f>
        <v/>
      </c>
      <c r="H293" s="254" t="str">
        <f ca="1">IF($C293="","",_xlfn.IFNA(INDEX(INDIRECT("MCDAScores_NCA_"&amp;$C293),MATCH('NCA Input'!H297,INDIRECT("NCAScore_"&amp;$C293),0),MATCH(H$3,NCACats,0)),0))</f>
        <v/>
      </c>
      <c r="I293" s="254" t="str">
        <f ca="1">IF($C293="","",_xlfn.IFNA(INDEX(INDIRECT("MCDAScores_NCA_"&amp;$C293),MATCH('NCA Input'!I297,INDIRECT("NCAScore_"&amp;$C293),0),MATCH(I$3,NCACats,0)),0))</f>
        <v/>
      </c>
      <c r="J293" s="282" t="str">
        <f ca="1">IF($C293="","",_xlfn.IFNA(INDEX(INDIRECT("MCDAScores_NCA_"&amp;$C293),MATCH('NCA Input'!J297,INDIRECT("NCAScore_"&amp;$C293),0),MATCH(J$3,NCACats,0)),0))</f>
        <v/>
      </c>
    </row>
    <row r="294" spans="1:10" x14ac:dyDescent="0.3">
      <c r="A294" s="328"/>
      <c r="B294" s="328"/>
      <c r="C294" s="272" t="str">
        <f>IF($A292="","","Dur_Neg")</f>
        <v/>
      </c>
      <c r="D294" s="281" t="str">
        <f ca="1">IF($C294="","",_xlfn.IFNA(INDEX(INDIRECT("MCDAScores_NCA_"&amp;$C294),MATCH('NCA Input'!D298,INDIRECT("NCAScore_"&amp;$C294),0),MATCH(D$3,NCACats,0)),0))</f>
        <v/>
      </c>
      <c r="E294" s="254" t="str">
        <f ca="1">IF($C294="","",_xlfn.IFNA(INDEX(INDIRECT("MCDAScores_NCA_"&amp;$C294),MATCH('NCA Input'!E298,INDIRECT("NCAScore_"&amp;$C294),0),MATCH(E$3,NCACats,0)),0))</f>
        <v/>
      </c>
      <c r="F294" s="254" t="str">
        <f ca="1">IF($C294="","",_xlfn.IFNA(INDEX(INDIRECT("MCDAScores_NCA_"&amp;$C294),MATCH('NCA Input'!F298,INDIRECT("NCAScore_"&amp;$C294),0),MATCH(F$3,NCACats,0)),0))</f>
        <v/>
      </c>
      <c r="G294" s="254" t="str">
        <f ca="1">IF($C294="","",_xlfn.IFNA(INDEX(INDIRECT("MCDAScores_NCA_"&amp;$C294),MATCH('NCA Input'!G298,INDIRECT("NCAScore_"&amp;$C294),0),MATCH(G$3,NCACats,0)),0))</f>
        <v/>
      </c>
      <c r="H294" s="254" t="str">
        <f ca="1">IF($C294="","",_xlfn.IFNA(INDEX(INDIRECT("MCDAScores_NCA_"&amp;$C294),MATCH('NCA Input'!H298,INDIRECT("NCAScore_"&amp;$C294),0),MATCH(H$3,NCACats,0)),0))</f>
        <v/>
      </c>
      <c r="I294" s="254" t="str">
        <f ca="1">IF($C294="","",_xlfn.IFNA(INDEX(INDIRECT("MCDAScores_NCA_"&amp;$C294),MATCH('NCA Input'!I298,INDIRECT("NCAScore_"&amp;$C294),0),MATCH(I$3,NCACats,0)),0))</f>
        <v/>
      </c>
      <c r="J294" s="282" t="str">
        <f ca="1">IF($C294="","",_xlfn.IFNA(INDEX(INDIRECT("MCDAScores_NCA_"&amp;$C294),MATCH('NCA Input'!J298,INDIRECT("NCAScore_"&amp;$C294),0),MATCH(J$3,NCACats,0)),0))</f>
        <v/>
      </c>
    </row>
    <row r="295" spans="1:10" x14ac:dyDescent="0.3">
      <c r="A295" s="328"/>
      <c r="B295" s="328"/>
      <c r="C295" s="272" t="str">
        <f>IF($A292="","","Mag_Pos")</f>
        <v/>
      </c>
      <c r="D295" s="281" t="str">
        <f ca="1">IF($C295="","",_xlfn.IFNA(INDEX(INDIRECT("MCDAScores_NCA_"&amp;$C295),MATCH('NCA Input'!D299,INDIRECT("NCAScore_"&amp;$C295),0),MATCH(D$3,NCACats,0)),0))</f>
        <v/>
      </c>
      <c r="E295" s="254" t="str">
        <f ca="1">IF($C295="","",_xlfn.IFNA(INDEX(INDIRECT("MCDAScores_NCA_"&amp;$C295),MATCH('NCA Input'!E299,INDIRECT("NCAScore_"&amp;$C295),0),MATCH(E$3,NCACats,0)),0))</f>
        <v/>
      </c>
      <c r="F295" s="254" t="str">
        <f ca="1">IF($C295="","",_xlfn.IFNA(INDEX(INDIRECT("MCDAScores_NCA_"&amp;$C295),MATCH('NCA Input'!F299,INDIRECT("NCAScore_"&amp;$C295),0),MATCH(F$3,NCACats,0)),0))</f>
        <v/>
      </c>
      <c r="G295" s="254" t="str">
        <f ca="1">IF($C295="","",_xlfn.IFNA(INDEX(INDIRECT("MCDAScores_NCA_"&amp;$C295),MATCH('NCA Input'!G299,INDIRECT("NCAScore_"&amp;$C295),0),MATCH(G$3,NCACats,0)),0))</f>
        <v/>
      </c>
      <c r="H295" s="254" t="str">
        <f ca="1">IF($C295="","",_xlfn.IFNA(INDEX(INDIRECT("MCDAScores_NCA_"&amp;$C295),MATCH('NCA Input'!H299,INDIRECT("NCAScore_"&amp;$C295),0),MATCH(H$3,NCACats,0)),0))</f>
        <v/>
      </c>
      <c r="I295" s="254" t="str">
        <f ca="1">IF($C295="","",_xlfn.IFNA(INDEX(INDIRECT("MCDAScores_NCA_"&amp;$C295),MATCH('NCA Input'!I299,INDIRECT("NCAScore_"&amp;$C295),0),MATCH(I$3,NCACats,0)),0))</f>
        <v/>
      </c>
      <c r="J295" s="282" t="str">
        <f ca="1">IF($C295="","",_xlfn.IFNA(INDEX(INDIRECT("MCDAScores_NCA_"&amp;$C295),MATCH('NCA Input'!J299,INDIRECT("NCAScore_"&amp;$C295),0),MATCH(J$3,NCACats,0)),0))</f>
        <v/>
      </c>
    </row>
    <row r="296" spans="1:10" x14ac:dyDescent="0.3">
      <c r="A296" s="328"/>
      <c r="B296" s="328"/>
      <c r="C296" s="272" t="str">
        <f>IF($A292="","","Scale_Pos")</f>
        <v/>
      </c>
      <c r="D296" s="281" t="str">
        <f ca="1">IF($C296="","",_xlfn.IFNA(INDEX(INDIRECT("MCDAScores_NCA_"&amp;$C296),MATCH('NCA Input'!D300,INDIRECT("NCAScore_"&amp;$C296),0),MATCH(D$3,NCACats,0)),0))</f>
        <v/>
      </c>
      <c r="E296" s="254" t="str">
        <f ca="1">IF($C296="","",_xlfn.IFNA(INDEX(INDIRECT("MCDAScores_NCA_"&amp;$C296),MATCH('NCA Input'!E300,INDIRECT("NCAScore_"&amp;$C296),0),MATCH(E$3,NCACats,0)),0))</f>
        <v/>
      </c>
      <c r="F296" s="254" t="str">
        <f ca="1">IF($C296="","",_xlfn.IFNA(INDEX(INDIRECT("MCDAScores_NCA_"&amp;$C296),MATCH('NCA Input'!F300,INDIRECT("NCAScore_"&amp;$C296),0),MATCH(F$3,NCACats,0)),0))</f>
        <v/>
      </c>
      <c r="G296" s="254" t="str">
        <f ca="1">IF($C296="","",_xlfn.IFNA(INDEX(INDIRECT("MCDAScores_NCA_"&amp;$C296),MATCH('NCA Input'!G300,INDIRECT("NCAScore_"&amp;$C296),0),MATCH(G$3,NCACats,0)),0))</f>
        <v/>
      </c>
      <c r="H296" s="254" t="str">
        <f ca="1">IF($C296="","",_xlfn.IFNA(INDEX(INDIRECT("MCDAScores_NCA_"&amp;$C296),MATCH('NCA Input'!H300,INDIRECT("NCAScore_"&amp;$C296),0),MATCH(H$3,NCACats,0)),0))</f>
        <v/>
      </c>
      <c r="I296" s="254" t="str">
        <f ca="1">IF($C296="","",_xlfn.IFNA(INDEX(INDIRECT("MCDAScores_NCA_"&amp;$C296),MATCH('NCA Input'!I300,INDIRECT("NCAScore_"&amp;$C296),0),MATCH(I$3,NCACats,0)),0))</f>
        <v/>
      </c>
      <c r="J296" s="282" t="str">
        <f ca="1">IF($C296="","",_xlfn.IFNA(INDEX(INDIRECT("MCDAScores_NCA_"&amp;$C296),MATCH('NCA Input'!J300,INDIRECT("NCAScore_"&amp;$C296),0),MATCH(J$3,NCACats,0)),0))</f>
        <v/>
      </c>
    </row>
    <row r="297" spans="1:10" ht="14.4" thickBot="1" x14ac:dyDescent="0.35">
      <c r="A297" s="329"/>
      <c r="B297" s="329"/>
      <c r="C297" s="273" t="str">
        <f>IF($A292="","","Dur_Pos")</f>
        <v/>
      </c>
      <c r="D297" s="283" t="str">
        <f ca="1">IF($C297="","",_xlfn.IFNA(INDEX(INDIRECT("MCDAScores_NCA_"&amp;$C297),MATCH('NCA Input'!D301,INDIRECT("NCAScore_"&amp;$C297),0),MATCH(D$3,NCACats,0)),0))</f>
        <v/>
      </c>
      <c r="E297" s="284" t="str">
        <f ca="1">IF($C297="","",_xlfn.IFNA(INDEX(INDIRECT("MCDAScores_NCA_"&amp;$C297),MATCH('NCA Input'!E301,INDIRECT("NCAScore_"&amp;$C297),0),MATCH(E$3,NCACats,0)),0))</f>
        <v/>
      </c>
      <c r="F297" s="284" t="str">
        <f ca="1">IF($C297="","",_xlfn.IFNA(INDEX(INDIRECT("MCDAScores_NCA_"&amp;$C297),MATCH('NCA Input'!F301,INDIRECT("NCAScore_"&amp;$C297),0),MATCH(F$3,NCACats,0)),0))</f>
        <v/>
      </c>
      <c r="G297" s="284" t="str">
        <f ca="1">IF($C297="","",_xlfn.IFNA(INDEX(INDIRECT("MCDAScores_NCA_"&amp;$C297),MATCH('NCA Input'!G301,INDIRECT("NCAScore_"&amp;$C297),0),MATCH(G$3,NCACats,0)),0))</f>
        <v/>
      </c>
      <c r="H297" s="284" t="str">
        <f ca="1">IF($C297="","",_xlfn.IFNA(INDEX(INDIRECT("MCDAScores_NCA_"&amp;$C297),MATCH('NCA Input'!H301,INDIRECT("NCAScore_"&amp;$C297),0),MATCH(H$3,NCACats,0)),0))</f>
        <v/>
      </c>
      <c r="I297" s="284" t="str">
        <f ca="1">IF($C297="","",_xlfn.IFNA(INDEX(INDIRECT("MCDAScores_NCA_"&amp;$C297),MATCH('NCA Input'!I301,INDIRECT("NCAScore_"&amp;$C297),0),MATCH(I$3,NCACats,0)),0))</f>
        <v/>
      </c>
      <c r="J297" s="285" t="str">
        <f ca="1">IF($C297="","",_xlfn.IFNA(INDEX(INDIRECT("MCDAScores_NCA_"&amp;$C297),MATCH('NCA Input'!J301,INDIRECT("NCAScore_"&amp;$C297),0),MATCH(J$3,NCACats,0)),0))</f>
        <v/>
      </c>
    </row>
    <row r="298" spans="1:10" x14ac:dyDescent="0.3">
      <c r="A298" s="327" t="str">
        <f>IF('NCA Input'!C302="","",'NCA Input'!A302)</f>
        <v/>
      </c>
      <c r="B298" s="327" t="str">
        <f>IF('NCA Input'!C302="","",'NCA Input'!C302)</f>
        <v/>
      </c>
      <c r="C298" s="255" t="str">
        <f>IF($A298="","","Mag_Neg")</f>
        <v/>
      </c>
      <c r="D298" s="278" t="str">
        <f ca="1">IF($C298="","",_xlfn.IFNA(INDEX(INDIRECT("MCDAScores_NCA_"&amp;$C298),MATCH('NCA Input'!D302,INDIRECT("NCAScore_"&amp;$C298),0),MATCH(D$3,NCACats,0)),0))</f>
        <v/>
      </c>
      <c r="E298" s="279" t="str">
        <f ca="1">IF($C298="","",_xlfn.IFNA(INDEX(INDIRECT("MCDAScores_NCA_"&amp;$C298),MATCH('NCA Input'!E302,INDIRECT("NCAScore_"&amp;$C298),0),MATCH(E$3,NCACats,0)),0))</f>
        <v/>
      </c>
      <c r="F298" s="279" t="str">
        <f ca="1">IF($C298="","",_xlfn.IFNA(INDEX(INDIRECT("MCDAScores_NCA_"&amp;$C298),MATCH('NCA Input'!F302,INDIRECT("NCAScore_"&amp;$C298),0),MATCH(F$3,NCACats,0)),0))</f>
        <v/>
      </c>
      <c r="G298" s="279" t="str">
        <f ca="1">IF($C298="","",_xlfn.IFNA(INDEX(INDIRECT("MCDAScores_NCA_"&amp;$C298),MATCH('NCA Input'!G302,INDIRECT("NCAScore_"&amp;$C298),0),MATCH(G$3,NCACats,0)),0))</f>
        <v/>
      </c>
      <c r="H298" s="279" t="str">
        <f ca="1">IF($C298="","",_xlfn.IFNA(INDEX(INDIRECT("MCDAScores_NCA_"&amp;$C298),MATCH('NCA Input'!H302,INDIRECT("NCAScore_"&amp;$C298),0),MATCH(H$3,NCACats,0)),0))</f>
        <v/>
      </c>
      <c r="I298" s="279" t="str">
        <f ca="1">IF($C298="","",_xlfn.IFNA(INDEX(INDIRECT("MCDAScores_NCA_"&amp;$C298),MATCH('NCA Input'!I302,INDIRECT("NCAScore_"&amp;$C298),0),MATCH(I$3,NCACats,0)),0))</f>
        <v/>
      </c>
      <c r="J298" s="280" t="str">
        <f ca="1">IF($C298="","",_xlfn.IFNA(INDEX(INDIRECT("MCDAScores_NCA_"&amp;$C298),MATCH('NCA Input'!J302,INDIRECT("NCAScore_"&amp;$C298),0),MATCH(J$3,NCACats,0)),0))</f>
        <v/>
      </c>
    </row>
    <row r="299" spans="1:10" x14ac:dyDescent="0.3">
      <c r="A299" s="328"/>
      <c r="B299" s="328"/>
      <c r="C299" s="272" t="str">
        <f>IF($A298="","","Scale_Neg")</f>
        <v/>
      </c>
      <c r="D299" s="281" t="str">
        <f ca="1">IF($C299="","",_xlfn.IFNA(INDEX(INDIRECT("MCDAScores_NCA_"&amp;$C299),MATCH('NCA Input'!D303,INDIRECT("NCAScore_"&amp;$C299),0),MATCH(D$3,NCACats,0)),0))</f>
        <v/>
      </c>
      <c r="E299" s="254" t="str">
        <f ca="1">IF($C299="","",_xlfn.IFNA(INDEX(INDIRECT("MCDAScores_NCA_"&amp;$C299),MATCH('NCA Input'!E303,INDIRECT("NCAScore_"&amp;$C299),0),MATCH(E$3,NCACats,0)),0))</f>
        <v/>
      </c>
      <c r="F299" s="254" t="str">
        <f ca="1">IF($C299="","",_xlfn.IFNA(INDEX(INDIRECT("MCDAScores_NCA_"&amp;$C299),MATCH('NCA Input'!F303,INDIRECT("NCAScore_"&amp;$C299),0),MATCH(F$3,NCACats,0)),0))</f>
        <v/>
      </c>
      <c r="G299" s="254" t="str">
        <f ca="1">IF($C299="","",_xlfn.IFNA(INDEX(INDIRECT("MCDAScores_NCA_"&amp;$C299),MATCH('NCA Input'!G303,INDIRECT("NCAScore_"&amp;$C299),0),MATCH(G$3,NCACats,0)),0))</f>
        <v/>
      </c>
      <c r="H299" s="254" t="str">
        <f ca="1">IF($C299="","",_xlfn.IFNA(INDEX(INDIRECT("MCDAScores_NCA_"&amp;$C299),MATCH('NCA Input'!H303,INDIRECT("NCAScore_"&amp;$C299),0),MATCH(H$3,NCACats,0)),0))</f>
        <v/>
      </c>
      <c r="I299" s="254" t="str">
        <f ca="1">IF($C299="","",_xlfn.IFNA(INDEX(INDIRECT("MCDAScores_NCA_"&amp;$C299),MATCH('NCA Input'!I303,INDIRECT("NCAScore_"&amp;$C299),0),MATCH(I$3,NCACats,0)),0))</f>
        <v/>
      </c>
      <c r="J299" s="282" t="str">
        <f ca="1">IF($C299="","",_xlfn.IFNA(INDEX(INDIRECT("MCDAScores_NCA_"&amp;$C299),MATCH('NCA Input'!J303,INDIRECT("NCAScore_"&amp;$C299),0),MATCH(J$3,NCACats,0)),0))</f>
        <v/>
      </c>
    </row>
    <row r="300" spans="1:10" x14ac:dyDescent="0.3">
      <c r="A300" s="328"/>
      <c r="B300" s="328"/>
      <c r="C300" s="272" t="str">
        <f>IF($A298="","","Dur_Neg")</f>
        <v/>
      </c>
      <c r="D300" s="281" t="str">
        <f ca="1">IF($C300="","",_xlfn.IFNA(INDEX(INDIRECT("MCDAScores_NCA_"&amp;$C300),MATCH('NCA Input'!D304,INDIRECT("NCAScore_"&amp;$C300),0),MATCH(D$3,NCACats,0)),0))</f>
        <v/>
      </c>
      <c r="E300" s="254" t="str">
        <f ca="1">IF($C300="","",_xlfn.IFNA(INDEX(INDIRECT("MCDAScores_NCA_"&amp;$C300),MATCH('NCA Input'!E304,INDIRECT("NCAScore_"&amp;$C300),0),MATCH(E$3,NCACats,0)),0))</f>
        <v/>
      </c>
      <c r="F300" s="254" t="str">
        <f ca="1">IF($C300="","",_xlfn.IFNA(INDEX(INDIRECT("MCDAScores_NCA_"&amp;$C300),MATCH('NCA Input'!F304,INDIRECT("NCAScore_"&amp;$C300),0),MATCH(F$3,NCACats,0)),0))</f>
        <v/>
      </c>
      <c r="G300" s="254" t="str">
        <f ca="1">IF($C300="","",_xlfn.IFNA(INDEX(INDIRECT("MCDAScores_NCA_"&amp;$C300),MATCH('NCA Input'!G304,INDIRECT("NCAScore_"&amp;$C300),0),MATCH(G$3,NCACats,0)),0))</f>
        <v/>
      </c>
      <c r="H300" s="254" t="str">
        <f ca="1">IF($C300="","",_xlfn.IFNA(INDEX(INDIRECT("MCDAScores_NCA_"&amp;$C300),MATCH('NCA Input'!H304,INDIRECT("NCAScore_"&amp;$C300),0),MATCH(H$3,NCACats,0)),0))</f>
        <v/>
      </c>
      <c r="I300" s="254" t="str">
        <f ca="1">IF($C300="","",_xlfn.IFNA(INDEX(INDIRECT("MCDAScores_NCA_"&amp;$C300),MATCH('NCA Input'!I304,INDIRECT("NCAScore_"&amp;$C300),0),MATCH(I$3,NCACats,0)),0))</f>
        <v/>
      </c>
      <c r="J300" s="282" t="str">
        <f ca="1">IF($C300="","",_xlfn.IFNA(INDEX(INDIRECT("MCDAScores_NCA_"&amp;$C300),MATCH('NCA Input'!J304,INDIRECT("NCAScore_"&amp;$C300),0),MATCH(J$3,NCACats,0)),0))</f>
        <v/>
      </c>
    </row>
    <row r="301" spans="1:10" x14ac:dyDescent="0.3">
      <c r="A301" s="328"/>
      <c r="B301" s="328"/>
      <c r="C301" s="272" t="str">
        <f>IF($A298="","","Mag_Pos")</f>
        <v/>
      </c>
      <c r="D301" s="281" t="str">
        <f ca="1">IF($C301="","",_xlfn.IFNA(INDEX(INDIRECT("MCDAScores_NCA_"&amp;$C301),MATCH('NCA Input'!D305,INDIRECT("NCAScore_"&amp;$C301),0),MATCH(D$3,NCACats,0)),0))</f>
        <v/>
      </c>
      <c r="E301" s="254" t="str">
        <f ca="1">IF($C301="","",_xlfn.IFNA(INDEX(INDIRECT("MCDAScores_NCA_"&amp;$C301),MATCH('NCA Input'!E305,INDIRECT("NCAScore_"&amp;$C301),0),MATCH(E$3,NCACats,0)),0))</f>
        <v/>
      </c>
      <c r="F301" s="254" t="str">
        <f ca="1">IF($C301="","",_xlfn.IFNA(INDEX(INDIRECT("MCDAScores_NCA_"&amp;$C301),MATCH('NCA Input'!F305,INDIRECT("NCAScore_"&amp;$C301),0),MATCH(F$3,NCACats,0)),0))</f>
        <v/>
      </c>
      <c r="G301" s="254" t="str">
        <f ca="1">IF($C301="","",_xlfn.IFNA(INDEX(INDIRECT("MCDAScores_NCA_"&amp;$C301),MATCH('NCA Input'!G305,INDIRECT("NCAScore_"&amp;$C301),0),MATCH(G$3,NCACats,0)),0))</f>
        <v/>
      </c>
      <c r="H301" s="254" t="str">
        <f ca="1">IF($C301="","",_xlfn.IFNA(INDEX(INDIRECT("MCDAScores_NCA_"&amp;$C301),MATCH('NCA Input'!H305,INDIRECT("NCAScore_"&amp;$C301),0),MATCH(H$3,NCACats,0)),0))</f>
        <v/>
      </c>
      <c r="I301" s="254" t="str">
        <f ca="1">IF($C301="","",_xlfn.IFNA(INDEX(INDIRECT("MCDAScores_NCA_"&amp;$C301),MATCH('NCA Input'!I305,INDIRECT("NCAScore_"&amp;$C301),0),MATCH(I$3,NCACats,0)),0))</f>
        <v/>
      </c>
      <c r="J301" s="282" t="str">
        <f ca="1">IF($C301="","",_xlfn.IFNA(INDEX(INDIRECT("MCDAScores_NCA_"&amp;$C301),MATCH('NCA Input'!J305,INDIRECT("NCAScore_"&amp;$C301),0),MATCH(J$3,NCACats,0)),0))</f>
        <v/>
      </c>
    </row>
    <row r="302" spans="1:10" x14ac:dyDescent="0.3">
      <c r="A302" s="328"/>
      <c r="B302" s="328"/>
      <c r="C302" s="272" t="str">
        <f>IF($A298="","","Scale_Pos")</f>
        <v/>
      </c>
      <c r="D302" s="281" t="str">
        <f ca="1">IF($C302="","",_xlfn.IFNA(INDEX(INDIRECT("MCDAScores_NCA_"&amp;$C302),MATCH('NCA Input'!D306,INDIRECT("NCAScore_"&amp;$C302),0),MATCH(D$3,NCACats,0)),0))</f>
        <v/>
      </c>
      <c r="E302" s="254" t="str">
        <f ca="1">IF($C302="","",_xlfn.IFNA(INDEX(INDIRECT("MCDAScores_NCA_"&amp;$C302),MATCH('NCA Input'!E306,INDIRECT("NCAScore_"&amp;$C302),0),MATCH(E$3,NCACats,0)),0))</f>
        <v/>
      </c>
      <c r="F302" s="254" t="str">
        <f ca="1">IF($C302="","",_xlfn.IFNA(INDEX(INDIRECT("MCDAScores_NCA_"&amp;$C302),MATCH('NCA Input'!F306,INDIRECT("NCAScore_"&amp;$C302),0),MATCH(F$3,NCACats,0)),0))</f>
        <v/>
      </c>
      <c r="G302" s="254" t="str">
        <f ca="1">IF($C302="","",_xlfn.IFNA(INDEX(INDIRECT("MCDAScores_NCA_"&amp;$C302),MATCH('NCA Input'!G306,INDIRECT("NCAScore_"&amp;$C302),0),MATCH(G$3,NCACats,0)),0))</f>
        <v/>
      </c>
      <c r="H302" s="254" t="str">
        <f ca="1">IF($C302="","",_xlfn.IFNA(INDEX(INDIRECT("MCDAScores_NCA_"&amp;$C302),MATCH('NCA Input'!H306,INDIRECT("NCAScore_"&amp;$C302),0),MATCH(H$3,NCACats,0)),0))</f>
        <v/>
      </c>
      <c r="I302" s="254" t="str">
        <f ca="1">IF($C302="","",_xlfn.IFNA(INDEX(INDIRECT("MCDAScores_NCA_"&amp;$C302),MATCH('NCA Input'!I306,INDIRECT("NCAScore_"&amp;$C302),0),MATCH(I$3,NCACats,0)),0))</f>
        <v/>
      </c>
      <c r="J302" s="282" t="str">
        <f ca="1">IF($C302="","",_xlfn.IFNA(INDEX(INDIRECT("MCDAScores_NCA_"&amp;$C302),MATCH('NCA Input'!J306,INDIRECT("NCAScore_"&amp;$C302),0),MATCH(J$3,NCACats,0)),0))</f>
        <v/>
      </c>
    </row>
    <row r="303" spans="1:10" ht="14.4" thickBot="1" x14ac:dyDescent="0.35">
      <c r="A303" s="329"/>
      <c r="B303" s="329"/>
      <c r="C303" s="273" t="str">
        <f>IF($A298="","","Dur_Pos")</f>
        <v/>
      </c>
      <c r="D303" s="283" t="str">
        <f ca="1">IF($C303="","",_xlfn.IFNA(INDEX(INDIRECT("MCDAScores_NCA_"&amp;$C303),MATCH('NCA Input'!D307,INDIRECT("NCAScore_"&amp;$C303),0),MATCH(D$3,NCACats,0)),0))</f>
        <v/>
      </c>
      <c r="E303" s="284" t="str">
        <f ca="1">IF($C303="","",_xlfn.IFNA(INDEX(INDIRECT("MCDAScores_NCA_"&amp;$C303),MATCH('NCA Input'!E307,INDIRECT("NCAScore_"&amp;$C303),0),MATCH(E$3,NCACats,0)),0))</f>
        <v/>
      </c>
      <c r="F303" s="284" t="str">
        <f ca="1">IF($C303="","",_xlfn.IFNA(INDEX(INDIRECT("MCDAScores_NCA_"&amp;$C303),MATCH('NCA Input'!F307,INDIRECT("NCAScore_"&amp;$C303),0),MATCH(F$3,NCACats,0)),0))</f>
        <v/>
      </c>
      <c r="G303" s="284" t="str">
        <f ca="1">IF($C303="","",_xlfn.IFNA(INDEX(INDIRECT("MCDAScores_NCA_"&amp;$C303),MATCH('NCA Input'!G307,INDIRECT("NCAScore_"&amp;$C303),0),MATCH(G$3,NCACats,0)),0))</f>
        <v/>
      </c>
      <c r="H303" s="284" t="str">
        <f ca="1">IF($C303="","",_xlfn.IFNA(INDEX(INDIRECT("MCDAScores_NCA_"&amp;$C303),MATCH('NCA Input'!H307,INDIRECT("NCAScore_"&amp;$C303),0),MATCH(H$3,NCACats,0)),0))</f>
        <v/>
      </c>
      <c r="I303" s="284" t="str">
        <f ca="1">IF($C303="","",_xlfn.IFNA(INDEX(INDIRECT("MCDAScores_NCA_"&amp;$C303),MATCH('NCA Input'!I307,INDIRECT("NCAScore_"&amp;$C303),0),MATCH(I$3,NCACats,0)),0))</f>
        <v/>
      </c>
      <c r="J303" s="285" t="str">
        <f ca="1">IF($C303="","",_xlfn.IFNA(INDEX(INDIRECT("MCDAScores_NCA_"&amp;$C303),MATCH('NCA Input'!J307,INDIRECT("NCAScore_"&amp;$C303),0),MATCH(J$3,NCACats,0)),0))</f>
        <v/>
      </c>
    </row>
    <row r="304" spans="1:10" x14ac:dyDescent="0.3">
      <c r="A304" s="327" t="str">
        <f>IF('NCA Input'!C308="","",'NCA Input'!A308)</f>
        <v/>
      </c>
      <c r="B304" s="327" t="str">
        <f>IF('NCA Input'!C308="","",'NCA Input'!C308)</f>
        <v/>
      </c>
      <c r="C304" s="255" t="str">
        <f>IF($A304="","","Mag_Neg")</f>
        <v/>
      </c>
      <c r="D304" s="278" t="str">
        <f ca="1">IF($C304="","",_xlfn.IFNA(INDEX(INDIRECT("MCDAScores_NCA_"&amp;$C304),MATCH('NCA Input'!D308,INDIRECT("NCAScore_"&amp;$C304),0),MATCH(D$3,NCACats,0)),0))</f>
        <v/>
      </c>
      <c r="E304" s="279" t="str">
        <f ca="1">IF($C304="","",_xlfn.IFNA(INDEX(INDIRECT("MCDAScores_NCA_"&amp;$C304),MATCH('NCA Input'!E308,INDIRECT("NCAScore_"&amp;$C304),0),MATCH(E$3,NCACats,0)),0))</f>
        <v/>
      </c>
      <c r="F304" s="279" t="str">
        <f ca="1">IF($C304="","",_xlfn.IFNA(INDEX(INDIRECT("MCDAScores_NCA_"&amp;$C304),MATCH('NCA Input'!F308,INDIRECT("NCAScore_"&amp;$C304),0),MATCH(F$3,NCACats,0)),0))</f>
        <v/>
      </c>
      <c r="G304" s="279" t="str">
        <f ca="1">IF($C304="","",_xlfn.IFNA(INDEX(INDIRECT("MCDAScores_NCA_"&amp;$C304),MATCH('NCA Input'!G308,INDIRECT("NCAScore_"&amp;$C304),0),MATCH(G$3,NCACats,0)),0))</f>
        <v/>
      </c>
      <c r="H304" s="279" t="str">
        <f ca="1">IF($C304="","",_xlfn.IFNA(INDEX(INDIRECT("MCDAScores_NCA_"&amp;$C304),MATCH('NCA Input'!H308,INDIRECT("NCAScore_"&amp;$C304),0),MATCH(H$3,NCACats,0)),0))</f>
        <v/>
      </c>
      <c r="I304" s="279" t="str">
        <f ca="1">IF($C304="","",_xlfn.IFNA(INDEX(INDIRECT("MCDAScores_NCA_"&amp;$C304),MATCH('NCA Input'!I308,INDIRECT("NCAScore_"&amp;$C304),0),MATCH(I$3,NCACats,0)),0))</f>
        <v/>
      </c>
      <c r="J304" s="280" t="str">
        <f ca="1">IF($C304="","",_xlfn.IFNA(INDEX(INDIRECT("MCDAScores_NCA_"&amp;$C304),MATCH('NCA Input'!J308,INDIRECT("NCAScore_"&amp;$C304),0),MATCH(J$3,NCACats,0)),0))</f>
        <v/>
      </c>
    </row>
    <row r="305" spans="1:10" x14ac:dyDescent="0.3">
      <c r="A305" s="328"/>
      <c r="B305" s="328"/>
      <c r="C305" s="272" t="str">
        <f>IF($A304="","","Scale_Neg")</f>
        <v/>
      </c>
      <c r="D305" s="281" t="str">
        <f ca="1">IF($C305="","",_xlfn.IFNA(INDEX(INDIRECT("MCDAScores_NCA_"&amp;$C305),MATCH('NCA Input'!D309,INDIRECT("NCAScore_"&amp;$C305),0),MATCH(D$3,NCACats,0)),0))</f>
        <v/>
      </c>
      <c r="E305" s="254" t="str">
        <f ca="1">IF($C305="","",_xlfn.IFNA(INDEX(INDIRECT("MCDAScores_NCA_"&amp;$C305),MATCH('NCA Input'!E309,INDIRECT("NCAScore_"&amp;$C305),0),MATCH(E$3,NCACats,0)),0))</f>
        <v/>
      </c>
      <c r="F305" s="254" t="str">
        <f ca="1">IF($C305="","",_xlfn.IFNA(INDEX(INDIRECT("MCDAScores_NCA_"&amp;$C305),MATCH('NCA Input'!F309,INDIRECT("NCAScore_"&amp;$C305),0),MATCH(F$3,NCACats,0)),0))</f>
        <v/>
      </c>
      <c r="G305" s="254" t="str">
        <f ca="1">IF($C305="","",_xlfn.IFNA(INDEX(INDIRECT("MCDAScores_NCA_"&amp;$C305),MATCH('NCA Input'!G309,INDIRECT("NCAScore_"&amp;$C305),0),MATCH(G$3,NCACats,0)),0))</f>
        <v/>
      </c>
      <c r="H305" s="254" t="str">
        <f ca="1">IF($C305="","",_xlfn.IFNA(INDEX(INDIRECT("MCDAScores_NCA_"&amp;$C305),MATCH('NCA Input'!H309,INDIRECT("NCAScore_"&amp;$C305),0),MATCH(H$3,NCACats,0)),0))</f>
        <v/>
      </c>
      <c r="I305" s="254" t="str">
        <f ca="1">IF($C305="","",_xlfn.IFNA(INDEX(INDIRECT("MCDAScores_NCA_"&amp;$C305),MATCH('NCA Input'!I309,INDIRECT("NCAScore_"&amp;$C305),0),MATCH(I$3,NCACats,0)),0))</f>
        <v/>
      </c>
      <c r="J305" s="282" t="str">
        <f ca="1">IF($C305="","",_xlfn.IFNA(INDEX(INDIRECT("MCDAScores_NCA_"&amp;$C305),MATCH('NCA Input'!J309,INDIRECT("NCAScore_"&amp;$C305),0),MATCH(J$3,NCACats,0)),0))</f>
        <v/>
      </c>
    </row>
    <row r="306" spans="1:10" x14ac:dyDescent="0.3">
      <c r="A306" s="328"/>
      <c r="B306" s="328"/>
      <c r="C306" s="272" t="str">
        <f>IF($A304="","","Dur_Neg")</f>
        <v/>
      </c>
      <c r="D306" s="281" t="str">
        <f ca="1">IF($C306="","",_xlfn.IFNA(INDEX(INDIRECT("MCDAScores_NCA_"&amp;$C306),MATCH('NCA Input'!D310,INDIRECT("NCAScore_"&amp;$C306),0),MATCH(D$3,NCACats,0)),0))</f>
        <v/>
      </c>
      <c r="E306" s="254" t="str">
        <f ca="1">IF($C306="","",_xlfn.IFNA(INDEX(INDIRECT("MCDAScores_NCA_"&amp;$C306),MATCH('NCA Input'!E310,INDIRECT("NCAScore_"&amp;$C306),0),MATCH(E$3,NCACats,0)),0))</f>
        <v/>
      </c>
      <c r="F306" s="254" t="str">
        <f ca="1">IF($C306="","",_xlfn.IFNA(INDEX(INDIRECT("MCDAScores_NCA_"&amp;$C306),MATCH('NCA Input'!F310,INDIRECT("NCAScore_"&amp;$C306),0),MATCH(F$3,NCACats,0)),0))</f>
        <v/>
      </c>
      <c r="G306" s="254" t="str">
        <f ca="1">IF($C306="","",_xlfn.IFNA(INDEX(INDIRECT("MCDAScores_NCA_"&amp;$C306),MATCH('NCA Input'!G310,INDIRECT("NCAScore_"&amp;$C306),0),MATCH(G$3,NCACats,0)),0))</f>
        <v/>
      </c>
      <c r="H306" s="254" t="str">
        <f ca="1">IF($C306="","",_xlfn.IFNA(INDEX(INDIRECT("MCDAScores_NCA_"&amp;$C306),MATCH('NCA Input'!H310,INDIRECT("NCAScore_"&amp;$C306),0),MATCH(H$3,NCACats,0)),0))</f>
        <v/>
      </c>
      <c r="I306" s="254" t="str">
        <f ca="1">IF($C306="","",_xlfn.IFNA(INDEX(INDIRECT("MCDAScores_NCA_"&amp;$C306),MATCH('NCA Input'!I310,INDIRECT("NCAScore_"&amp;$C306),0),MATCH(I$3,NCACats,0)),0))</f>
        <v/>
      </c>
      <c r="J306" s="282" t="str">
        <f ca="1">IF($C306="","",_xlfn.IFNA(INDEX(INDIRECT("MCDAScores_NCA_"&amp;$C306),MATCH('NCA Input'!J310,INDIRECT("NCAScore_"&amp;$C306),0),MATCH(J$3,NCACats,0)),0))</f>
        <v/>
      </c>
    </row>
    <row r="307" spans="1:10" x14ac:dyDescent="0.3">
      <c r="A307" s="328"/>
      <c r="B307" s="328"/>
      <c r="C307" s="272" t="str">
        <f>IF($A304="","","Mag_Pos")</f>
        <v/>
      </c>
      <c r="D307" s="281" t="str">
        <f ca="1">IF($C307="","",_xlfn.IFNA(INDEX(INDIRECT("MCDAScores_NCA_"&amp;$C307),MATCH('NCA Input'!D311,INDIRECT("NCAScore_"&amp;$C307),0),MATCH(D$3,NCACats,0)),0))</f>
        <v/>
      </c>
      <c r="E307" s="254" t="str">
        <f ca="1">IF($C307="","",_xlfn.IFNA(INDEX(INDIRECT("MCDAScores_NCA_"&amp;$C307),MATCH('NCA Input'!E311,INDIRECT("NCAScore_"&amp;$C307),0),MATCH(E$3,NCACats,0)),0))</f>
        <v/>
      </c>
      <c r="F307" s="254" t="str">
        <f ca="1">IF($C307="","",_xlfn.IFNA(INDEX(INDIRECT("MCDAScores_NCA_"&amp;$C307),MATCH('NCA Input'!F311,INDIRECT("NCAScore_"&amp;$C307),0),MATCH(F$3,NCACats,0)),0))</f>
        <v/>
      </c>
      <c r="G307" s="254" t="str">
        <f ca="1">IF($C307="","",_xlfn.IFNA(INDEX(INDIRECT("MCDAScores_NCA_"&amp;$C307),MATCH('NCA Input'!G311,INDIRECT("NCAScore_"&amp;$C307),0),MATCH(G$3,NCACats,0)),0))</f>
        <v/>
      </c>
      <c r="H307" s="254" t="str">
        <f ca="1">IF($C307="","",_xlfn.IFNA(INDEX(INDIRECT("MCDAScores_NCA_"&amp;$C307),MATCH('NCA Input'!H311,INDIRECT("NCAScore_"&amp;$C307),0),MATCH(H$3,NCACats,0)),0))</f>
        <v/>
      </c>
      <c r="I307" s="254" t="str">
        <f ca="1">IF($C307="","",_xlfn.IFNA(INDEX(INDIRECT("MCDAScores_NCA_"&amp;$C307),MATCH('NCA Input'!I311,INDIRECT("NCAScore_"&amp;$C307),0),MATCH(I$3,NCACats,0)),0))</f>
        <v/>
      </c>
      <c r="J307" s="282" t="str">
        <f ca="1">IF($C307="","",_xlfn.IFNA(INDEX(INDIRECT("MCDAScores_NCA_"&amp;$C307),MATCH('NCA Input'!J311,INDIRECT("NCAScore_"&amp;$C307),0),MATCH(J$3,NCACats,0)),0))</f>
        <v/>
      </c>
    </row>
    <row r="308" spans="1:10" x14ac:dyDescent="0.3">
      <c r="A308" s="328"/>
      <c r="B308" s="328"/>
      <c r="C308" s="272" t="str">
        <f>IF($A304="","","Scale_Pos")</f>
        <v/>
      </c>
      <c r="D308" s="281" t="str">
        <f ca="1">IF($C308="","",_xlfn.IFNA(INDEX(INDIRECT("MCDAScores_NCA_"&amp;$C308),MATCH('NCA Input'!D312,INDIRECT("NCAScore_"&amp;$C308),0),MATCH(D$3,NCACats,0)),0))</f>
        <v/>
      </c>
      <c r="E308" s="254" t="str">
        <f ca="1">IF($C308="","",_xlfn.IFNA(INDEX(INDIRECT("MCDAScores_NCA_"&amp;$C308),MATCH('NCA Input'!E312,INDIRECT("NCAScore_"&amp;$C308),0),MATCH(E$3,NCACats,0)),0))</f>
        <v/>
      </c>
      <c r="F308" s="254" t="str">
        <f ca="1">IF($C308="","",_xlfn.IFNA(INDEX(INDIRECT("MCDAScores_NCA_"&amp;$C308),MATCH('NCA Input'!F312,INDIRECT("NCAScore_"&amp;$C308),0),MATCH(F$3,NCACats,0)),0))</f>
        <v/>
      </c>
      <c r="G308" s="254" t="str">
        <f ca="1">IF($C308="","",_xlfn.IFNA(INDEX(INDIRECT("MCDAScores_NCA_"&amp;$C308),MATCH('NCA Input'!G312,INDIRECT("NCAScore_"&amp;$C308),0),MATCH(G$3,NCACats,0)),0))</f>
        <v/>
      </c>
      <c r="H308" s="254" t="str">
        <f ca="1">IF($C308="","",_xlfn.IFNA(INDEX(INDIRECT("MCDAScores_NCA_"&amp;$C308),MATCH('NCA Input'!H312,INDIRECT("NCAScore_"&amp;$C308),0),MATCH(H$3,NCACats,0)),0))</f>
        <v/>
      </c>
      <c r="I308" s="254" t="str">
        <f ca="1">IF($C308="","",_xlfn.IFNA(INDEX(INDIRECT("MCDAScores_NCA_"&amp;$C308),MATCH('NCA Input'!I312,INDIRECT("NCAScore_"&amp;$C308),0),MATCH(I$3,NCACats,0)),0))</f>
        <v/>
      </c>
      <c r="J308" s="282" t="str">
        <f ca="1">IF($C308="","",_xlfn.IFNA(INDEX(INDIRECT("MCDAScores_NCA_"&amp;$C308),MATCH('NCA Input'!J312,INDIRECT("NCAScore_"&amp;$C308),0),MATCH(J$3,NCACats,0)),0))</f>
        <v/>
      </c>
    </row>
    <row r="309" spans="1:10" ht="14.4" thickBot="1" x14ac:dyDescent="0.35">
      <c r="A309" s="329"/>
      <c r="B309" s="329"/>
      <c r="C309" s="273" t="str">
        <f>IF($A304="","","Dur_Pos")</f>
        <v/>
      </c>
      <c r="D309" s="283" t="str">
        <f ca="1">IF($C309="","",_xlfn.IFNA(INDEX(INDIRECT("MCDAScores_NCA_"&amp;$C309),MATCH('NCA Input'!D313,INDIRECT("NCAScore_"&amp;$C309),0),MATCH(D$3,NCACats,0)),0))</f>
        <v/>
      </c>
      <c r="E309" s="284" t="str">
        <f ca="1">IF($C309="","",_xlfn.IFNA(INDEX(INDIRECT("MCDAScores_NCA_"&amp;$C309),MATCH('NCA Input'!E313,INDIRECT("NCAScore_"&amp;$C309),0),MATCH(E$3,NCACats,0)),0))</f>
        <v/>
      </c>
      <c r="F309" s="284" t="str">
        <f ca="1">IF($C309="","",_xlfn.IFNA(INDEX(INDIRECT("MCDAScores_NCA_"&amp;$C309),MATCH('NCA Input'!F313,INDIRECT("NCAScore_"&amp;$C309),0),MATCH(F$3,NCACats,0)),0))</f>
        <v/>
      </c>
      <c r="G309" s="284" t="str">
        <f ca="1">IF($C309="","",_xlfn.IFNA(INDEX(INDIRECT("MCDAScores_NCA_"&amp;$C309),MATCH('NCA Input'!G313,INDIRECT("NCAScore_"&amp;$C309),0),MATCH(G$3,NCACats,0)),0))</f>
        <v/>
      </c>
      <c r="H309" s="284" t="str">
        <f ca="1">IF($C309="","",_xlfn.IFNA(INDEX(INDIRECT("MCDAScores_NCA_"&amp;$C309),MATCH('NCA Input'!H313,INDIRECT("NCAScore_"&amp;$C309),0),MATCH(H$3,NCACats,0)),0))</f>
        <v/>
      </c>
      <c r="I309" s="284" t="str">
        <f ca="1">IF($C309="","",_xlfn.IFNA(INDEX(INDIRECT("MCDAScores_NCA_"&amp;$C309),MATCH('NCA Input'!I313,INDIRECT("NCAScore_"&amp;$C309),0),MATCH(I$3,NCACats,0)),0))</f>
        <v/>
      </c>
      <c r="J309" s="285" t="str">
        <f ca="1">IF($C309="","",_xlfn.IFNA(INDEX(INDIRECT("MCDAScores_NCA_"&amp;$C309),MATCH('NCA Input'!J313,INDIRECT("NCAScore_"&amp;$C309),0),MATCH(J$3,NCACats,0)),0))</f>
        <v/>
      </c>
    </row>
    <row r="310" spans="1:10" x14ac:dyDescent="0.3">
      <c r="A310" s="327" t="str">
        <f>IF('NCA Input'!C314="","",'NCA Input'!A314)</f>
        <v/>
      </c>
      <c r="B310" s="327" t="str">
        <f>IF('NCA Input'!C314="","",'NCA Input'!C314)</f>
        <v/>
      </c>
      <c r="C310" s="255" t="str">
        <f>IF($A310="","","Mag_Neg")</f>
        <v/>
      </c>
      <c r="D310" s="278" t="str">
        <f ca="1">IF($C310="","",_xlfn.IFNA(INDEX(INDIRECT("MCDAScores_NCA_"&amp;$C310),MATCH('NCA Input'!D314,INDIRECT("NCAScore_"&amp;$C310),0),MATCH(D$3,NCACats,0)),0))</f>
        <v/>
      </c>
      <c r="E310" s="279" t="str">
        <f ca="1">IF($C310="","",_xlfn.IFNA(INDEX(INDIRECT("MCDAScores_NCA_"&amp;$C310),MATCH('NCA Input'!E314,INDIRECT("NCAScore_"&amp;$C310),0),MATCH(E$3,NCACats,0)),0))</f>
        <v/>
      </c>
      <c r="F310" s="279" t="str">
        <f ca="1">IF($C310="","",_xlfn.IFNA(INDEX(INDIRECT("MCDAScores_NCA_"&amp;$C310),MATCH('NCA Input'!F314,INDIRECT("NCAScore_"&amp;$C310),0),MATCH(F$3,NCACats,0)),0))</f>
        <v/>
      </c>
      <c r="G310" s="279" t="str">
        <f ca="1">IF($C310="","",_xlfn.IFNA(INDEX(INDIRECT("MCDAScores_NCA_"&amp;$C310),MATCH('NCA Input'!G314,INDIRECT("NCAScore_"&amp;$C310),0),MATCH(G$3,NCACats,0)),0))</f>
        <v/>
      </c>
      <c r="H310" s="279" t="str">
        <f ca="1">IF($C310="","",_xlfn.IFNA(INDEX(INDIRECT("MCDAScores_NCA_"&amp;$C310),MATCH('NCA Input'!H314,INDIRECT("NCAScore_"&amp;$C310),0),MATCH(H$3,NCACats,0)),0))</f>
        <v/>
      </c>
      <c r="I310" s="279" t="str">
        <f ca="1">IF($C310="","",_xlfn.IFNA(INDEX(INDIRECT("MCDAScores_NCA_"&amp;$C310),MATCH('NCA Input'!I314,INDIRECT("NCAScore_"&amp;$C310),0),MATCH(I$3,NCACats,0)),0))</f>
        <v/>
      </c>
      <c r="J310" s="280" t="str">
        <f ca="1">IF($C310="","",_xlfn.IFNA(INDEX(INDIRECT("MCDAScores_NCA_"&amp;$C310),MATCH('NCA Input'!J314,INDIRECT("NCAScore_"&amp;$C310),0),MATCH(J$3,NCACats,0)),0))</f>
        <v/>
      </c>
    </row>
    <row r="311" spans="1:10" x14ac:dyDescent="0.3">
      <c r="A311" s="328"/>
      <c r="B311" s="328"/>
      <c r="C311" s="272" t="str">
        <f>IF($A310="","","Scale_Neg")</f>
        <v/>
      </c>
      <c r="D311" s="281" t="str">
        <f ca="1">IF($C311="","",_xlfn.IFNA(INDEX(INDIRECT("MCDAScores_NCA_"&amp;$C311),MATCH('NCA Input'!D315,INDIRECT("NCAScore_"&amp;$C311),0),MATCH(D$3,NCACats,0)),0))</f>
        <v/>
      </c>
      <c r="E311" s="254" t="str">
        <f ca="1">IF($C311="","",_xlfn.IFNA(INDEX(INDIRECT("MCDAScores_NCA_"&amp;$C311),MATCH('NCA Input'!E315,INDIRECT("NCAScore_"&amp;$C311),0),MATCH(E$3,NCACats,0)),0))</f>
        <v/>
      </c>
      <c r="F311" s="254" t="str">
        <f ca="1">IF($C311="","",_xlfn.IFNA(INDEX(INDIRECT("MCDAScores_NCA_"&amp;$C311),MATCH('NCA Input'!F315,INDIRECT("NCAScore_"&amp;$C311),0),MATCH(F$3,NCACats,0)),0))</f>
        <v/>
      </c>
      <c r="G311" s="254" t="str">
        <f ca="1">IF($C311="","",_xlfn.IFNA(INDEX(INDIRECT("MCDAScores_NCA_"&amp;$C311),MATCH('NCA Input'!G315,INDIRECT("NCAScore_"&amp;$C311),0),MATCH(G$3,NCACats,0)),0))</f>
        <v/>
      </c>
      <c r="H311" s="254" t="str">
        <f ca="1">IF($C311="","",_xlfn.IFNA(INDEX(INDIRECT("MCDAScores_NCA_"&amp;$C311),MATCH('NCA Input'!H315,INDIRECT("NCAScore_"&amp;$C311),0),MATCH(H$3,NCACats,0)),0))</f>
        <v/>
      </c>
      <c r="I311" s="254" t="str">
        <f ca="1">IF($C311="","",_xlfn.IFNA(INDEX(INDIRECT("MCDAScores_NCA_"&amp;$C311),MATCH('NCA Input'!I315,INDIRECT("NCAScore_"&amp;$C311),0),MATCH(I$3,NCACats,0)),0))</f>
        <v/>
      </c>
      <c r="J311" s="282" t="str">
        <f ca="1">IF($C311="","",_xlfn.IFNA(INDEX(INDIRECT("MCDAScores_NCA_"&amp;$C311),MATCH('NCA Input'!J315,INDIRECT("NCAScore_"&amp;$C311),0),MATCH(J$3,NCACats,0)),0))</f>
        <v/>
      </c>
    </row>
    <row r="312" spans="1:10" x14ac:dyDescent="0.3">
      <c r="A312" s="328"/>
      <c r="B312" s="328"/>
      <c r="C312" s="272" t="str">
        <f>IF($A310="","","Dur_Neg")</f>
        <v/>
      </c>
      <c r="D312" s="281" t="str">
        <f ca="1">IF($C312="","",_xlfn.IFNA(INDEX(INDIRECT("MCDAScores_NCA_"&amp;$C312),MATCH('NCA Input'!D316,INDIRECT("NCAScore_"&amp;$C312),0),MATCH(D$3,NCACats,0)),0))</f>
        <v/>
      </c>
      <c r="E312" s="254" t="str">
        <f ca="1">IF($C312="","",_xlfn.IFNA(INDEX(INDIRECT("MCDAScores_NCA_"&amp;$C312),MATCH('NCA Input'!E316,INDIRECT("NCAScore_"&amp;$C312),0),MATCH(E$3,NCACats,0)),0))</f>
        <v/>
      </c>
      <c r="F312" s="254" t="str">
        <f ca="1">IF($C312="","",_xlfn.IFNA(INDEX(INDIRECT("MCDAScores_NCA_"&amp;$C312),MATCH('NCA Input'!F316,INDIRECT("NCAScore_"&amp;$C312),0),MATCH(F$3,NCACats,0)),0))</f>
        <v/>
      </c>
      <c r="G312" s="254" t="str">
        <f ca="1">IF($C312="","",_xlfn.IFNA(INDEX(INDIRECT("MCDAScores_NCA_"&amp;$C312),MATCH('NCA Input'!G316,INDIRECT("NCAScore_"&amp;$C312),0),MATCH(G$3,NCACats,0)),0))</f>
        <v/>
      </c>
      <c r="H312" s="254" t="str">
        <f ca="1">IF($C312="","",_xlfn.IFNA(INDEX(INDIRECT("MCDAScores_NCA_"&amp;$C312),MATCH('NCA Input'!H316,INDIRECT("NCAScore_"&amp;$C312),0),MATCH(H$3,NCACats,0)),0))</f>
        <v/>
      </c>
      <c r="I312" s="254" t="str">
        <f ca="1">IF($C312="","",_xlfn.IFNA(INDEX(INDIRECT("MCDAScores_NCA_"&amp;$C312),MATCH('NCA Input'!I316,INDIRECT("NCAScore_"&amp;$C312),0),MATCH(I$3,NCACats,0)),0))</f>
        <v/>
      </c>
      <c r="J312" s="282" t="str">
        <f ca="1">IF($C312="","",_xlfn.IFNA(INDEX(INDIRECT("MCDAScores_NCA_"&amp;$C312),MATCH('NCA Input'!J316,INDIRECT("NCAScore_"&amp;$C312),0),MATCH(J$3,NCACats,0)),0))</f>
        <v/>
      </c>
    </row>
    <row r="313" spans="1:10" x14ac:dyDescent="0.3">
      <c r="A313" s="328"/>
      <c r="B313" s="328"/>
      <c r="C313" s="272" t="str">
        <f>IF($A310="","","Mag_Pos")</f>
        <v/>
      </c>
      <c r="D313" s="281" t="str">
        <f ca="1">IF($C313="","",_xlfn.IFNA(INDEX(INDIRECT("MCDAScores_NCA_"&amp;$C313),MATCH('NCA Input'!D317,INDIRECT("NCAScore_"&amp;$C313),0),MATCH(D$3,NCACats,0)),0))</f>
        <v/>
      </c>
      <c r="E313" s="254" t="str">
        <f ca="1">IF($C313="","",_xlfn.IFNA(INDEX(INDIRECT("MCDAScores_NCA_"&amp;$C313),MATCH('NCA Input'!E317,INDIRECT("NCAScore_"&amp;$C313),0),MATCH(E$3,NCACats,0)),0))</f>
        <v/>
      </c>
      <c r="F313" s="254" t="str">
        <f ca="1">IF($C313="","",_xlfn.IFNA(INDEX(INDIRECT("MCDAScores_NCA_"&amp;$C313),MATCH('NCA Input'!F317,INDIRECT("NCAScore_"&amp;$C313),0),MATCH(F$3,NCACats,0)),0))</f>
        <v/>
      </c>
      <c r="G313" s="254" t="str">
        <f ca="1">IF($C313="","",_xlfn.IFNA(INDEX(INDIRECT("MCDAScores_NCA_"&amp;$C313),MATCH('NCA Input'!G317,INDIRECT("NCAScore_"&amp;$C313),0),MATCH(G$3,NCACats,0)),0))</f>
        <v/>
      </c>
      <c r="H313" s="254" t="str">
        <f ca="1">IF($C313="","",_xlfn.IFNA(INDEX(INDIRECT("MCDAScores_NCA_"&amp;$C313),MATCH('NCA Input'!H317,INDIRECT("NCAScore_"&amp;$C313),0),MATCH(H$3,NCACats,0)),0))</f>
        <v/>
      </c>
      <c r="I313" s="254" t="str">
        <f ca="1">IF($C313="","",_xlfn.IFNA(INDEX(INDIRECT("MCDAScores_NCA_"&amp;$C313),MATCH('NCA Input'!I317,INDIRECT("NCAScore_"&amp;$C313),0),MATCH(I$3,NCACats,0)),0))</f>
        <v/>
      </c>
      <c r="J313" s="282" t="str">
        <f ca="1">IF($C313="","",_xlfn.IFNA(INDEX(INDIRECT("MCDAScores_NCA_"&amp;$C313),MATCH('NCA Input'!J317,INDIRECT("NCAScore_"&amp;$C313),0),MATCH(J$3,NCACats,0)),0))</f>
        <v/>
      </c>
    </row>
    <row r="314" spans="1:10" x14ac:dyDescent="0.3">
      <c r="A314" s="328"/>
      <c r="B314" s="328"/>
      <c r="C314" s="272" t="str">
        <f>IF($A310="","","Scale_Pos")</f>
        <v/>
      </c>
      <c r="D314" s="281" t="str">
        <f ca="1">IF($C314="","",_xlfn.IFNA(INDEX(INDIRECT("MCDAScores_NCA_"&amp;$C314),MATCH('NCA Input'!D318,INDIRECT("NCAScore_"&amp;$C314),0),MATCH(D$3,NCACats,0)),0))</f>
        <v/>
      </c>
      <c r="E314" s="254" t="str">
        <f ca="1">IF($C314="","",_xlfn.IFNA(INDEX(INDIRECT("MCDAScores_NCA_"&amp;$C314),MATCH('NCA Input'!E318,INDIRECT("NCAScore_"&amp;$C314),0),MATCH(E$3,NCACats,0)),0))</f>
        <v/>
      </c>
      <c r="F314" s="254" t="str">
        <f ca="1">IF($C314="","",_xlfn.IFNA(INDEX(INDIRECT("MCDAScores_NCA_"&amp;$C314),MATCH('NCA Input'!F318,INDIRECT("NCAScore_"&amp;$C314),0),MATCH(F$3,NCACats,0)),0))</f>
        <v/>
      </c>
      <c r="G314" s="254" t="str">
        <f ca="1">IF($C314="","",_xlfn.IFNA(INDEX(INDIRECT("MCDAScores_NCA_"&amp;$C314),MATCH('NCA Input'!G318,INDIRECT("NCAScore_"&amp;$C314),0),MATCH(G$3,NCACats,0)),0))</f>
        <v/>
      </c>
      <c r="H314" s="254" t="str">
        <f ca="1">IF($C314="","",_xlfn.IFNA(INDEX(INDIRECT("MCDAScores_NCA_"&amp;$C314),MATCH('NCA Input'!H318,INDIRECT("NCAScore_"&amp;$C314),0),MATCH(H$3,NCACats,0)),0))</f>
        <v/>
      </c>
      <c r="I314" s="254" t="str">
        <f ca="1">IF($C314="","",_xlfn.IFNA(INDEX(INDIRECT("MCDAScores_NCA_"&amp;$C314),MATCH('NCA Input'!I318,INDIRECT("NCAScore_"&amp;$C314),0),MATCH(I$3,NCACats,0)),0))</f>
        <v/>
      </c>
      <c r="J314" s="282" t="str">
        <f ca="1">IF($C314="","",_xlfn.IFNA(INDEX(INDIRECT("MCDAScores_NCA_"&amp;$C314),MATCH('NCA Input'!J318,INDIRECT("NCAScore_"&amp;$C314),0),MATCH(J$3,NCACats,0)),0))</f>
        <v/>
      </c>
    </row>
    <row r="315" spans="1:10" ht="14.4" thickBot="1" x14ac:dyDescent="0.35">
      <c r="A315" s="329"/>
      <c r="B315" s="329"/>
      <c r="C315" s="273" t="str">
        <f>IF($A310="","","Dur_Pos")</f>
        <v/>
      </c>
      <c r="D315" s="283" t="str">
        <f ca="1">IF($C315="","",_xlfn.IFNA(INDEX(INDIRECT("MCDAScores_NCA_"&amp;$C315),MATCH('NCA Input'!D319,INDIRECT("NCAScore_"&amp;$C315),0),MATCH(D$3,NCACats,0)),0))</f>
        <v/>
      </c>
      <c r="E315" s="284" t="str">
        <f ca="1">IF($C315="","",_xlfn.IFNA(INDEX(INDIRECT("MCDAScores_NCA_"&amp;$C315),MATCH('NCA Input'!E319,INDIRECT("NCAScore_"&amp;$C315),0),MATCH(E$3,NCACats,0)),0))</f>
        <v/>
      </c>
      <c r="F315" s="284" t="str">
        <f ca="1">IF($C315="","",_xlfn.IFNA(INDEX(INDIRECT("MCDAScores_NCA_"&amp;$C315),MATCH('NCA Input'!F319,INDIRECT("NCAScore_"&amp;$C315),0),MATCH(F$3,NCACats,0)),0))</f>
        <v/>
      </c>
      <c r="G315" s="284" t="str">
        <f ca="1">IF($C315="","",_xlfn.IFNA(INDEX(INDIRECT("MCDAScores_NCA_"&amp;$C315),MATCH('NCA Input'!G319,INDIRECT("NCAScore_"&amp;$C315),0),MATCH(G$3,NCACats,0)),0))</f>
        <v/>
      </c>
      <c r="H315" s="284" t="str">
        <f ca="1">IF($C315="","",_xlfn.IFNA(INDEX(INDIRECT("MCDAScores_NCA_"&amp;$C315),MATCH('NCA Input'!H319,INDIRECT("NCAScore_"&amp;$C315),0),MATCH(H$3,NCACats,0)),0))</f>
        <v/>
      </c>
      <c r="I315" s="284" t="str">
        <f ca="1">IF($C315="","",_xlfn.IFNA(INDEX(INDIRECT("MCDAScores_NCA_"&amp;$C315),MATCH('NCA Input'!I319,INDIRECT("NCAScore_"&amp;$C315),0),MATCH(I$3,NCACats,0)),0))</f>
        <v/>
      </c>
      <c r="J315" s="285" t="str">
        <f ca="1">IF($C315="","",_xlfn.IFNA(INDEX(INDIRECT("MCDAScores_NCA_"&amp;$C315),MATCH('NCA Input'!J319,INDIRECT("NCAScore_"&amp;$C315),0),MATCH(J$3,NCACats,0)),0))</f>
        <v/>
      </c>
    </row>
    <row r="316" spans="1:10" x14ac:dyDescent="0.3">
      <c r="A316" s="327" t="str">
        <f>IF('NCA Input'!C320="","",'NCA Input'!A320)</f>
        <v/>
      </c>
      <c r="B316" s="327" t="str">
        <f>IF('NCA Input'!C320="","",'NCA Input'!C320)</f>
        <v/>
      </c>
      <c r="C316" s="255" t="str">
        <f>IF($A316="","","Mag_Neg")</f>
        <v/>
      </c>
      <c r="D316" s="278" t="str">
        <f ca="1">IF($C316="","",_xlfn.IFNA(INDEX(INDIRECT("MCDAScores_NCA_"&amp;$C316),MATCH('NCA Input'!D320,INDIRECT("NCAScore_"&amp;$C316),0),MATCH(D$3,NCACats,0)),0))</f>
        <v/>
      </c>
      <c r="E316" s="279" t="str">
        <f ca="1">IF($C316="","",_xlfn.IFNA(INDEX(INDIRECT("MCDAScores_NCA_"&amp;$C316),MATCH('NCA Input'!E320,INDIRECT("NCAScore_"&amp;$C316),0),MATCH(E$3,NCACats,0)),0))</f>
        <v/>
      </c>
      <c r="F316" s="279" t="str">
        <f ca="1">IF($C316="","",_xlfn.IFNA(INDEX(INDIRECT("MCDAScores_NCA_"&amp;$C316),MATCH('NCA Input'!F320,INDIRECT("NCAScore_"&amp;$C316),0),MATCH(F$3,NCACats,0)),0))</f>
        <v/>
      </c>
      <c r="G316" s="279" t="str">
        <f ca="1">IF($C316="","",_xlfn.IFNA(INDEX(INDIRECT("MCDAScores_NCA_"&amp;$C316),MATCH('NCA Input'!G320,INDIRECT("NCAScore_"&amp;$C316),0),MATCH(G$3,NCACats,0)),0))</f>
        <v/>
      </c>
      <c r="H316" s="279" t="str">
        <f ca="1">IF($C316="","",_xlfn.IFNA(INDEX(INDIRECT("MCDAScores_NCA_"&amp;$C316),MATCH('NCA Input'!H320,INDIRECT("NCAScore_"&amp;$C316),0),MATCH(H$3,NCACats,0)),0))</f>
        <v/>
      </c>
      <c r="I316" s="279" t="str">
        <f ca="1">IF($C316="","",_xlfn.IFNA(INDEX(INDIRECT("MCDAScores_NCA_"&amp;$C316),MATCH('NCA Input'!I320,INDIRECT("NCAScore_"&amp;$C316),0),MATCH(I$3,NCACats,0)),0))</f>
        <v/>
      </c>
      <c r="J316" s="280" t="str">
        <f ca="1">IF($C316="","",_xlfn.IFNA(INDEX(INDIRECT("MCDAScores_NCA_"&amp;$C316),MATCH('NCA Input'!J320,INDIRECT("NCAScore_"&amp;$C316),0),MATCH(J$3,NCACats,0)),0))</f>
        <v/>
      </c>
    </row>
    <row r="317" spans="1:10" x14ac:dyDescent="0.3">
      <c r="A317" s="328"/>
      <c r="B317" s="328"/>
      <c r="C317" s="272" t="str">
        <f>IF($A316="","","Scale_Neg")</f>
        <v/>
      </c>
      <c r="D317" s="281" t="str">
        <f ca="1">IF($C317="","",_xlfn.IFNA(INDEX(INDIRECT("MCDAScores_NCA_"&amp;$C317),MATCH('NCA Input'!D321,INDIRECT("NCAScore_"&amp;$C317),0),MATCH(D$3,NCACats,0)),0))</f>
        <v/>
      </c>
      <c r="E317" s="254" t="str">
        <f ca="1">IF($C317="","",_xlfn.IFNA(INDEX(INDIRECT("MCDAScores_NCA_"&amp;$C317),MATCH('NCA Input'!E321,INDIRECT("NCAScore_"&amp;$C317),0),MATCH(E$3,NCACats,0)),0))</f>
        <v/>
      </c>
      <c r="F317" s="254" t="str">
        <f ca="1">IF($C317="","",_xlfn.IFNA(INDEX(INDIRECT("MCDAScores_NCA_"&amp;$C317),MATCH('NCA Input'!F321,INDIRECT("NCAScore_"&amp;$C317),0),MATCH(F$3,NCACats,0)),0))</f>
        <v/>
      </c>
      <c r="G317" s="254" t="str">
        <f ca="1">IF($C317="","",_xlfn.IFNA(INDEX(INDIRECT("MCDAScores_NCA_"&amp;$C317),MATCH('NCA Input'!G321,INDIRECT("NCAScore_"&amp;$C317),0),MATCH(G$3,NCACats,0)),0))</f>
        <v/>
      </c>
      <c r="H317" s="254" t="str">
        <f ca="1">IF($C317="","",_xlfn.IFNA(INDEX(INDIRECT("MCDAScores_NCA_"&amp;$C317),MATCH('NCA Input'!H321,INDIRECT("NCAScore_"&amp;$C317),0),MATCH(H$3,NCACats,0)),0))</f>
        <v/>
      </c>
      <c r="I317" s="254" t="str">
        <f ca="1">IF($C317="","",_xlfn.IFNA(INDEX(INDIRECT("MCDAScores_NCA_"&amp;$C317),MATCH('NCA Input'!I321,INDIRECT("NCAScore_"&amp;$C317),0),MATCH(I$3,NCACats,0)),0))</f>
        <v/>
      </c>
      <c r="J317" s="282" t="str">
        <f ca="1">IF($C317="","",_xlfn.IFNA(INDEX(INDIRECT("MCDAScores_NCA_"&amp;$C317),MATCH('NCA Input'!J321,INDIRECT("NCAScore_"&amp;$C317),0),MATCH(J$3,NCACats,0)),0))</f>
        <v/>
      </c>
    </row>
    <row r="318" spans="1:10" x14ac:dyDescent="0.3">
      <c r="A318" s="328"/>
      <c r="B318" s="328"/>
      <c r="C318" s="272" t="str">
        <f>IF($A316="","","Dur_Neg")</f>
        <v/>
      </c>
      <c r="D318" s="281" t="str">
        <f ca="1">IF($C318="","",_xlfn.IFNA(INDEX(INDIRECT("MCDAScores_NCA_"&amp;$C318),MATCH('NCA Input'!D322,INDIRECT("NCAScore_"&amp;$C318),0),MATCH(D$3,NCACats,0)),0))</f>
        <v/>
      </c>
      <c r="E318" s="254" t="str">
        <f ca="1">IF($C318="","",_xlfn.IFNA(INDEX(INDIRECT("MCDAScores_NCA_"&amp;$C318),MATCH('NCA Input'!E322,INDIRECT("NCAScore_"&amp;$C318),0),MATCH(E$3,NCACats,0)),0))</f>
        <v/>
      </c>
      <c r="F318" s="254" t="str">
        <f ca="1">IF($C318="","",_xlfn.IFNA(INDEX(INDIRECT("MCDAScores_NCA_"&amp;$C318),MATCH('NCA Input'!F322,INDIRECT("NCAScore_"&amp;$C318),0),MATCH(F$3,NCACats,0)),0))</f>
        <v/>
      </c>
      <c r="G318" s="254" t="str">
        <f ca="1">IF($C318="","",_xlfn.IFNA(INDEX(INDIRECT("MCDAScores_NCA_"&amp;$C318),MATCH('NCA Input'!G322,INDIRECT("NCAScore_"&amp;$C318),0),MATCH(G$3,NCACats,0)),0))</f>
        <v/>
      </c>
      <c r="H318" s="254" t="str">
        <f ca="1">IF($C318="","",_xlfn.IFNA(INDEX(INDIRECT("MCDAScores_NCA_"&amp;$C318),MATCH('NCA Input'!H322,INDIRECT("NCAScore_"&amp;$C318),0),MATCH(H$3,NCACats,0)),0))</f>
        <v/>
      </c>
      <c r="I318" s="254" t="str">
        <f ca="1">IF($C318="","",_xlfn.IFNA(INDEX(INDIRECT("MCDAScores_NCA_"&amp;$C318),MATCH('NCA Input'!I322,INDIRECT("NCAScore_"&amp;$C318),0),MATCH(I$3,NCACats,0)),0))</f>
        <v/>
      </c>
      <c r="J318" s="282" t="str">
        <f ca="1">IF($C318="","",_xlfn.IFNA(INDEX(INDIRECT("MCDAScores_NCA_"&amp;$C318),MATCH('NCA Input'!J322,INDIRECT("NCAScore_"&amp;$C318),0),MATCH(J$3,NCACats,0)),0))</f>
        <v/>
      </c>
    </row>
    <row r="319" spans="1:10" x14ac:dyDescent="0.3">
      <c r="A319" s="328"/>
      <c r="B319" s="328"/>
      <c r="C319" s="272" t="str">
        <f>IF($A316="","","Mag_Pos")</f>
        <v/>
      </c>
      <c r="D319" s="281" t="str">
        <f ca="1">IF($C319="","",_xlfn.IFNA(INDEX(INDIRECT("MCDAScores_NCA_"&amp;$C319),MATCH('NCA Input'!D323,INDIRECT("NCAScore_"&amp;$C319),0),MATCH(D$3,NCACats,0)),0))</f>
        <v/>
      </c>
      <c r="E319" s="254" t="str">
        <f ca="1">IF($C319="","",_xlfn.IFNA(INDEX(INDIRECT("MCDAScores_NCA_"&amp;$C319),MATCH('NCA Input'!E323,INDIRECT("NCAScore_"&amp;$C319),0),MATCH(E$3,NCACats,0)),0))</f>
        <v/>
      </c>
      <c r="F319" s="254" t="str">
        <f ca="1">IF($C319="","",_xlfn.IFNA(INDEX(INDIRECT("MCDAScores_NCA_"&amp;$C319),MATCH('NCA Input'!F323,INDIRECT("NCAScore_"&amp;$C319),0),MATCH(F$3,NCACats,0)),0))</f>
        <v/>
      </c>
      <c r="G319" s="254" t="str">
        <f ca="1">IF($C319="","",_xlfn.IFNA(INDEX(INDIRECT("MCDAScores_NCA_"&amp;$C319),MATCH('NCA Input'!G323,INDIRECT("NCAScore_"&amp;$C319),0),MATCH(G$3,NCACats,0)),0))</f>
        <v/>
      </c>
      <c r="H319" s="254" t="str">
        <f ca="1">IF($C319="","",_xlfn.IFNA(INDEX(INDIRECT("MCDAScores_NCA_"&amp;$C319),MATCH('NCA Input'!H323,INDIRECT("NCAScore_"&amp;$C319),0),MATCH(H$3,NCACats,0)),0))</f>
        <v/>
      </c>
      <c r="I319" s="254" t="str">
        <f ca="1">IF($C319="","",_xlfn.IFNA(INDEX(INDIRECT("MCDAScores_NCA_"&amp;$C319),MATCH('NCA Input'!I323,INDIRECT("NCAScore_"&amp;$C319),0),MATCH(I$3,NCACats,0)),0))</f>
        <v/>
      </c>
      <c r="J319" s="282" t="str">
        <f ca="1">IF($C319="","",_xlfn.IFNA(INDEX(INDIRECT("MCDAScores_NCA_"&amp;$C319),MATCH('NCA Input'!J323,INDIRECT("NCAScore_"&amp;$C319),0),MATCH(J$3,NCACats,0)),0))</f>
        <v/>
      </c>
    </row>
    <row r="320" spans="1:10" x14ac:dyDescent="0.3">
      <c r="A320" s="328"/>
      <c r="B320" s="328"/>
      <c r="C320" s="272" t="str">
        <f>IF($A316="","","Scale_Pos")</f>
        <v/>
      </c>
      <c r="D320" s="281" t="str">
        <f ca="1">IF($C320="","",_xlfn.IFNA(INDEX(INDIRECT("MCDAScores_NCA_"&amp;$C320),MATCH('NCA Input'!D324,INDIRECT("NCAScore_"&amp;$C320),0),MATCH(D$3,NCACats,0)),0))</f>
        <v/>
      </c>
      <c r="E320" s="254" t="str">
        <f ca="1">IF($C320="","",_xlfn.IFNA(INDEX(INDIRECT("MCDAScores_NCA_"&amp;$C320),MATCH('NCA Input'!E324,INDIRECT("NCAScore_"&amp;$C320),0),MATCH(E$3,NCACats,0)),0))</f>
        <v/>
      </c>
      <c r="F320" s="254" t="str">
        <f ca="1">IF($C320="","",_xlfn.IFNA(INDEX(INDIRECT("MCDAScores_NCA_"&amp;$C320),MATCH('NCA Input'!F324,INDIRECT("NCAScore_"&amp;$C320),0),MATCH(F$3,NCACats,0)),0))</f>
        <v/>
      </c>
      <c r="G320" s="254" t="str">
        <f ca="1">IF($C320="","",_xlfn.IFNA(INDEX(INDIRECT("MCDAScores_NCA_"&amp;$C320),MATCH('NCA Input'!G324,INDIRECT("NCAScore_"&amp;$C320),0),MATCH(G$3,NCACats,0)),0))</f>
        <v/>
      </c>
      <c r="H320" s="254" t="str">
        <f ca="1">IF($C320="","",_xlfn.IFNA(INDEX(INDIRECT("MCDAScores_NCA_"&amp;$C320),MATCH('NCA Input'!H324,INDIRECT("NCAScore_"&amp;$C320),0),MATCH(H$3,NCACats,0)),0))</f>
        <v/>
      </c>
      <c r="I320" s="254" t="str">
        <f ca="1">IF($C320="","",_xlfn.IFNA(INDEX(INDIRECT("MCDAScores_NCA_"&amp;$C320),MATCH('NCA Input'!I324,INDIRECT("NCAScore_"&amp;$C320),0),MATCH(I$3,NCACats,0)),0))</f>
        <v/>
      </c>
      <c r="J320" s="282" t="str">
        <f ca="1">IF($C320="","",_xlfn.IFNA(INDEX(INDIRECT("MCDAScores_NCA_"&amp;$C320),MATCH('NCA Input'!J324,INDIRECT("NCAScore_"&amp;$C320),0),MATCH(J$3,NCACats,0)),0))</f>
        <v/>
      </c>
    </row>
    <row r="321" spans="1:10" ht="14.4" thickBot="1" x14ac:dyDescent="0.35">
      <c r="A321" s="329"/>
      <c r="B321" s="329"/>
      <c r="C321" s="273" t="str">
        <f>IF($A316="","","Dur_Pos")</f>
        <v/>
      </c>
      <c r="D321" s="283" t="str">
        <f ca="1">IF($C321="","",_xlfn.IFNA(INDEX(INDIRECT("MCDAScores_NCA_"&amp;$C321),MATCH('NCA Input'!D325,INDIRECT("NCAScore_"&amp;$C321),0),MATCH(D$3,NCACats,0)),0))</f>
        <v/>
      </c>
      <c r="E321" s="284" t="str">
        <f ca="1">IF($C321="","",_xlfn.IFNA(INDEX(INDIRECT("MCDAScores_NCA_"&amp;$C321),MATCH('NCA Input'!E325,INDIRECT("NCAScore_"&amp;$C321),0),MATCH(E$3,NCACats,0)),0))</f>
        <v/>
      </c>
      <c r="F321" s="284" t="str">
        <f ca="1">IF($C321="","",_xlfn.IFNA(INDEX(INDIRECT("MCDAScores_NCA_"&amp;$C321),MATCH('NCA Input'!F325,INDIRECT("NCAScore_"&amp;$C321),0),MATCH(F$3,NCACats,0)),0))</f>
        <v/>
      </c>
      <c r="G321" s="284" t="str">
        <f ca="1">IF($C321="","",_xlfn.IFNA(INDEX(INDIRECT("MCDAScores_NCA_"&amp;$C321),MATCH('NCA Input'!G325,INDIRECT("NCAScore_"&amp;$C321),0),MATCH(G$3,NCACats,0)),0))</f>
        <v/>
      </c>
      <c r="H321" s="284" t="str">
        <f ca="1">IF($C321="","",_xlfn.IFNA(INDEX(INDIRECT("MCDAScores_NCA_"&amp;$C321),MATCH('NCA Input'!H325,INDIRECT("NCAScore_"&amp;$C321),0),MATCH(H$3,NCACats,0)),0))</f>
        <v/>
      </c>
      <c r="I321" s="284" t="str">
        <f ca="1">IF($C321="","",_xlfn.IFNA(INDEX(INDIRECT("MCDAScores_NCA_"&amp;$C321),MATCH('NCA Input'!I325,INDIRECT("NCAScore_"&amp;$C321),0),MATCH(I$3,NCACats,0)),0))</f>
        <v/>
      </c>
      <c r="J321" s="285" t="str">
        <f ca="1">IF($C321="","",_xlfn.IFNA(INDEX(INDIRECT("MCDAScores_NCA_"&amp;$C321),MATCH('NCA Input'!J325,INDIRECT("NCAScore_"&amp;$C321),0),MATCH(J$3,NCACats,0)),0))</f>
        <v/>
      </c>
    </row>
    <row r="322" spans="1:10" x14ac:dyDescent="0.3">
      <c r="A322" s="327" t="str">
        <f>IF('NCA Input'!C326="","",'NCA Input'!A326)</f>
        <v/>
      </c>
      <c r="B322" s="327" t="str">
        <f>IF('NCA Input'!C326="","",'NCA Input'!C326)</f>
        <v/>
      </c>
      <c r="C322" s="255" t="str">
        <f>IF($A322="","","Mag_Neg")</f>
        <v/>
      </c>
      <c r="D322" s="278" t="str">
        <f ca="1">IF($C322="","",_xlfn.IFNA(INDEX(INDIRECT("MCDAScores_NCA_"&amp;$C322),MATCH('NCA Input'!D326,INDIRECT("NCAScore_"&amp;$C322),0),MATCH(D$3,NCACats,0)),0))</f>
        <v/>
      </c>
      <c r="E322" s="279" t="str">
        <f ca="1">IF($C322="","",_xlfn.IFNA(INDEX(INDIRECT("MCDAScores_NCA_"&amp;$C322),MATCH('NCA Input'!E326,INDIRECT("NCAScore_"&amp;$C322),0),MATCH(E$3,NCACats,0)),0))</f>
        <v/>
      </c>
      <c r="F322" s="279" t="str">
        <f ca="1">IF($C322="","",_xlfn.IFNA(INDEX(INDIRECT("MCDAScores_NCA_"&amp;$C322),MATCH('NCA Input'!F326,INDIRECT("NCAScore_"&amp;$C322),0),MATCH(F$3,NCACats,0)),0))</f>
        <v/>
      </c>
      <c r="G322" s="279" t="str">
        <f ca="1">IF($C322="","",_xlfn.IFNA(INDEX(INDIRECT("MCDAScores_NCA_"&amp;$C322),MATCH('NCA Input'!G326,INDIRECT("NCAScore_"&amp;$C322),0),MATCH(G$3,NCACats,0)),0))</f>
        <v/>
      </c>
      <c r="H322" s="279" t="str">
        <f ca="1">IF($C322="","",_xlfn.IFNA(INDEX(INDIRECT("MCDAScores_NCA_"&amp;$C322),MATCH('NCA Input'!H326,INDIRECT("NCAScore_"&amp;$C322),0),MATCH(H$3,NCACats,0)),0))</f>
        <v/>
      </c>
      <c r="I322" s="279" t="str">
        <f ca="1">IF($C322="","",_xlfn.IFNA(INDEX(INDIRECT("MCDAScores_NCA_"&amp;$C322),MATCH('NCA Input'!I326,INDIRECT("NCAScore_"&amp;$C322),0),MATCH(I$3,NCACats,0)),0))</f>
        <v/>
      </c>
      <c r="J322" s="280" t="str">
        <f ca="1">IF($C322="","",_xlfn.IFNA(INDEX(INDIRECT("MCDAScores_NCA_"&amp;$C322),MATCH('NCA Input'!J326,INDIRECT("NCAScore_"&amp;$C322),0),MATCH(J$3,NCACats,0)),0))</f>
        <v/>
      </c>
    </row>
    <row r="323" spans="1:10" x14ac:dyDescent="0.3">
      <c r="A323" s="328"/>
      <c r="B323" s="328"/>
      <c r="C323" s="272" t="str">
        <f>IF($A322="","","Scale_Neg")</f>
        <v/>
      </c>
      <c r="D323" s="281" t="str">
        <f ca="1">IF($C323="","",_xlfn.IFNA(INDEX(INDIRECT("MCDAScores_NCA_"&amp;$C323),MATCH('NCA Input'!D327,INDIRECT("NCAScore_"&amp;$C323),0),MATCH(D$3,NCACats,0)),0))</f>
        <v/>
      </c>
      <c r="E323" s="254" t="str">
        <f ca="1">IF($C323="","",_xlfn.IFNA(INDEX(INDIRECT("MCDAScores_NCA_"&amp;$C323),MATCH('NCA Input'!E327,INDIRECT("NCAScore_"&amp;$C323),0),MATCH(E$3,NCACats,0)),0))</f>
        <v/>
      </c>
      <c r="F323" s="254" t="str">
        <f ca="1">IF($C323="","",_xlfn.IFNA(INDEX(INDIRECT("MCDAScores_NCA_"&amp;$C323),MATCH('NCA Input'!F327,INDIRECT("NCAScore_"&amp;$C323),0),MATCH(F$3,NCACats,0)),0))</f>
        <v/>
      </c>
      <c r="G323" s="254" t="str">
        <f ca="1">IF($C323="","",_xlfn.IFNA(INDEX(INDIRECT("MCDAScores_NCA_"&amp;$C323),MATCH('NCA Input'!G327,INDIRECT("NCAScore_"&amp;$C323),0),MATCH(G$3,NCACats,0)),0))</f>
        <v/>
      </c>
      <c r="H323" s="254" t="str">
        <f ca="1">IF($C323="","",_xlfn.IFNA(INDEX(INDIRECT("MCDAScores_NCA_"&amp;$C323),MATCH('NCA Input'!H327,INDIRECT("NCAScore_"&amp;$C323),0),MATCH(H$3,NCACats,0)),0))</f>
        <v/>
      </c>
      <c r="I323" s="254" t="str">
        <f ca="1">IF($C323="","",_xlfn.IFNA(INDEX(INDIRECT("MCDAScores_NCA_"&amp;$C323),MATCH('NCA Input'!I327,INDIRECT("NCAScore_"&amp;$C323),0),MATCH(I$3,NCACats,0)),0))</f>
        <v/>
      </c>
      <c r="J323" s="282" t="str">
        <f ca="1">IF($C323="","",_xlfn.IFNA(INDEX(INDIRECT("MCDAScores_NCA_"&amp;$C323),MATCH('NCA Input'!J327,INDIRECT("NCAScore_"&amp;$C323),0),MATCH(J$3,NCACats,0)),0))</f>
        <v/>
      </c>
    </row>
    <row r="324" spans="1:10" x14ac:dyDescent="0.3">
      <c r="A324" s="328"/>
      <c r="B324" s="328"/>
      <c r="C324" s="272" t="str">
        <f>IF($A322="","","Dur_Neg")</f>
        <v/>
      </c>
      <c r="D324" s="281" t="str">
        <f ca="1">IF($C324="","",_xlfn.IFNA(INDEX(INDIRECT("MCDAScores_NCA_"&amp;$C324),MATCH('NCA Input'!D328,INDIRECT("NCAScore_"&amp;$C324),0),MATCH(D$3,NCACats,0)),0))</f>
        <v/>
      </c>
      <c r="E324" s="254" t="str">
        <f ca="1">IF($C324="","",_xlfn.IFNA(INDEX(INDIRECT("MCDAScores_NCA_"&amp;$C324),MATCH('NCA Input'!E328,INDIRECT("NCAScore_"&amp;$C324),0),MATCH(E$3,NCACats,0)),0))</f>
        <v/>
      </c>
      <c r="F324" s="254" t="str">
        <f ca="1">IF($C324="","",_xlfn.IFNA(INDEX(INDIRECT("MCDAScores_NCA_"&amp;$C324),MATCH('NCA Input'!F328,INDIRECT("NCAScore_"&amp;$C324),0),MATCH(F$3,NCACats,0)),0))</f>
        <v/>
      </c>
      <c r="G324" s="254" t="str">
        <f ca="1">IF($C324="","",_xlfn.IFNA(INDEX(INDIRECT("MCDAScores_NCA_"&amp;$C324),MATCH('NCA Input'!G328,INDIRECT("NCAScore_"&amp;$C324),0),MATCH(G$3,NCACats,0)),0))</f>
        <v/>
      </c>
      <c r="H324" s="254" t="str">
        <f ca="1">IF($C324="","",_xlfn.IFNA(INDEX(INDIRECT("MCDAScores_NCA_"&amp;$C324),MATCH('NCA Input'!H328,INDIRECT("NCAScore_"&amp;$C324),0),MATCH(H$3,NCACats,0)),0))</f>
        <v/>
      </c>
      <c r="I324" s="254" t="str">
        <f ca="1">IF($C324="","",_xlfn.IFNA(INDEX(INDIRECT("MCDAScores_NCA_"&amp;$C324),MATCH('NCA Input'!I328,INDIRECT("NCAScore_"&amp;$C324),0),MATCH(I$3,NCACats,0)),0))</f>
        <v/>
      </c>
      <c r="J324" s="282" t="str">
        <f ca="1">IF($C324="","",_xlfn.IFNA(INDEX(INDIRECT("MCDAScores_NCA_"&amp;$C324),MATCH('NCA Input'!J328,INDIRECT("NCAScore_"&amp;$C324),0),MATCH(J$3,NCACats,0)),0))</f>
        <v/>
      </c>
    </row>
    <row r="325" spans="1:10" x14ac:dyDescent="0.3">
      <c r="A325" s="328"/>
      <c r="B325" s="328"/>
      <c r="C325" s="272" t="str">
        <f>IF($A322="","","Mag_Pos")</f>
        <v/>
      </c>
      <c r="D325" s="281" t="str">
        <f ca="1">IF($C325="","",_xlfn.IFNA(INDEX(INDIRECT("MCDAScores_NCA_"&amp;$C325),MATCH('NCA Input'!D329,INDIRECT("NCAScore_"&amp;$C325),0),MATCH(D$3,NCACats,0)),0))</f>
        <v/>
      </c>
      <c r="E325" s="254" t="str">
        <f ca="1">IF($C325="","",_xlfn.IFNA(INDEX(INDIRECT("MCDAScores_NCA_"&amp;$C325),MATCH('NCA Input'!E329,INDIRECT("NCAScore_"&amp;$C325),0),MATCH(E$3,NCACats,0)),0))</f>
        <v/>
      </c>
      <c r="F325" s="254" t="str">
        <f ca="1">IF($C325="","",_xlfn.IFNA(INDEX(INDIRECT("MCDAScores_NCA_"&amp;$C325),MATCH('NCA Input'!F329,INDIRECT("NCAScore_"&amp;$C325),0),MATCH(F$3,NCACats,0)),0))</f>
        <v/>
      </c>
      <c r="G325" s="254" t="str">
        <f ca="1">IF($C325="","",_xlfn.IFNA(INDEX(INDIRECT("MCDAScores_NCA_"&amp;$C325),MATCH('NCA Input'!G329,INDIRECT("NCAScore_"&amp;$C325),0),MATCH(G$3,NCACats,0)),0))</f>
        <v/>
      </c>
      <c r="H325" s="254" t="str">
        <f ca="1">IF($C325="","",_xlfn.IFNA(INDEX(INDIRECT("MCDAScores_NCA_"&amp;$C325),MATCH('NCA Input'!H329,INDIRECT("NCAScore_"&amp;$C325),0),MATCH(H$3,NCACats,0)),0))</f>
        <v/>
      </c>
      <c r="I325" s="254" t="str">
        <f ca="1">IF($C325="","",_xlfn.IFNA(INDEX(INDIRECT("MCDAScores_NCA_"&amp;$C325),MATCH('NCA Input'!I329,INDIRECT("NCAScore_"&amp;$C325),0),MATCH(I$3,NCACats,0)),0))</f>
        <v/>
      </c>
      <c r="J325" s="282" t="str">
        <f ca="1">IF($C325="","",_xlfn.IFNA(INDEX(INDIRECT("MCDAScores_NCA_"&amp;$C325),MATCH('NCA Input'!J329,INDIRECT("NCAScore_"&amp;$C325),0),MATCH(J$3,NCACats,0)),0))</f>
        <v/>
      </c>
    </row>
    <row r="326" spans="1:10" x14ac:dyDescent="0.3">
      <c r="A326" s="328"/>
      <c r="B326" s="328"/>
      <c r="C326" s="272" t="str">
        <f>IF($A322="","","Scale_Pos")</f>
        <v/>
      </c>
      <c r="D326" s="281" t="str">
        <f ca="1">IF($C326="","",_xlfn.IFNA(INDEX(INDIRECT("MCDAScores_NCA_"&amp;$C326),MATCH('NCA Input'!D330,INDIRECT("NCAScore_"&amp;$C326),0),MATCH(D$3,NCACats,0)),0))</f>
        <v/>
      </c>
      <c r="E326" s="254" t="str">
        <f ca="1">IF($C326="","",_xlfn.IFNA(INDEX(INDIRECT("MCDAScores_NCA_"&amp;$C326),MATCH('NCA Input'!E330,INDIRECT("NCAScore_"&amp;$C326),0),MATCH(E$3,NCACats,0)),0))</f>
        <v/>
      </c>
      <c r="F326" s="254" t="str">
        <f ca="1">IF($C326="","",_xlfn.IFNA(INDEX(INDIRECT("MCDAScores_NCA_"&amp;$C326),MATCH('NCA Input'!F330,INDIRECT("NCAScore_"&amp;$C326),0),MATCH(F$3,NCACats,0)),0))</f>
        <v/>
      </c>
      <c r="G326" s="254" t="str">
        <f ca="1">IF($C326="","",_xlfn.IFNA(INDEX(INDIRECT("MCDAScores_NCA_"&amp;$C326),MATCH('NCA Input'!G330,INDIRECT("NCAScore_"&amp;$C326),0),MATCH(G$3,NCACats,0)),0))</f>
        <v/>
      </c>
      <c r="H326" s="254" t="str">
        <f ca="1">IF($C326="","",_xlfn.IFNA(INDEX(INDIRECT("MCDAScores_NCA_"&amp;$C326),MATCH('NCA Input'!H330,INDIRECT("NCAScore_"&amp;$C326),0),MATCH(H$3,NCACats,0)),0))</f>
        <v/>
      </c>
      <c r="I326" s="254" t="str">
        <f ca="1">IF($C326="","",_xlfn.IFNA(INDEX(INDIRECT("MCDAScores_NCA_"&amp;$C326),MATCH('NCA Input'!I330,INDIRECT("NCAScore_"&amp;$C326),0),MATCH(I$3,NCACats,0)),0))</f>
        <v/>
      </c>
      <c r="J326" s="282" t="str">
        <f ca="1">IF($C326="","",_xlfn.IFNA(INDEX(INDIRECT("MCDAScores_NCA_"&amp;$C326),MATCH('NCA Input'!J330,INDIRECT("NCAScore_"&amp;$C326),0),MATCH(J$3,NCACats,0)),0))</f>
        <v/>
      </c>
    </row>
    <row r="327" spans="1:10" ht="14.4" thickBot="1" x14ac:dyDescent="0.35">
      <c r="A327" s="329"/>
      <c r="B327" s="329"/>
      <c r="C327" s="273" t="str">
        <f>IF($A322="","","Dur_Pos")</f>
        <v/>
      </c>
      <c r="D327" s="283" t="str">
        <f ca="1">IF($C327="","",_xlfn.IFNA(INDEX(INDIRECT("MCDAScores_NCA_"&amp;$C327),MATCH('NCA Input'!D331,INDIRECT("NCAScore_"&amp;$C327),0),MATCH(D$3,NCACats,0)),0))</f>
        <v/>
      </c>
      <c r="E327" s="284" t="str">
        <f ca="1">IF($C327="","",_xlfn.IFNA(INDEX(INDIRECT("MCDAScores_NCA_"&amp;$C327),MATCH('NCA Input'!E331,INDIRECT("NCAScore_"&amp;$C327),0),MATCH(E$3,NCACats,0)),0))</f>
        <v/>
      </c>
      <c r="F327" s="284" t="str">
        <f ca="1">IF($C327="","",_xlfn.IFNA(INDEX(INDIRECT("MCDAScores_NCA_"&amp;$C327),MATCH('NCA Input'!F331,INDIRECT("NCAScore_"&amp;$C327),0),MATCH(F$3,NCACats,0)),0))</f>
        <v/>
      </c>
      <c r="G327" s="284" t="str">
        <f ca="1">IF($C327="","",_xlfn.IFNA(INDEX(INDIRECT("MCDAScores_NCA_"&amp;$C327),MATCH('NCA Input'!G331,INDIRECT("NCAScore_"&amp;$C327),0),MATCH(G$3,NCACats,0)),0))</f>
        <v/>
      </c>
      <c r="H327" s="284" t="str">
        <f ca="1">IF($C327="","",_xlfn.IFNA(INDEX(INDIRECT("MCDAScores_NCA_"&amp;$C327),MATCH('NCA Input'!H331,INDIRECT("NCAScore_"&amp;$C327),0),MATCH(H$3,NCACats,0)),0))</f>
        <v/>
      </c>
      <c r="I327" s="284" t="str">
        <f ca="1">IF($C327="","",_xlfn.IFNA(INDEX(INDIRECT("MCDAScores_NCA_"&amp;$C327),MATCH('NCA Input'!I331,INDIRECT("NCAScore_"&amp;$C327),0),MATCH(I$3,NCACats,0)),0))</f>
        <v/>
      </c>
      <c r="J327" s="285" t="str">
        <f ca="1">IF($C327="","",_xlfn.IFNA(INDEX(INDIRECT("MCDAScores_NCA_"&amp;$C327),MATCH('NCA Input'!J331,INDIRECT("NCAScore_"&amp;$C327),0),MATCH(J$3,NCACats,0)),0))</f>
        <v/>
      </c>
    </row>
    <row r="328" spans="1:10" x14ac:dyDescent="0.3">
      <c r="A328" s="327" t="str">
        <f>IF('NCA Input'!C332="","",'NCA Input'!A332)</f>
        <v/>
      </c>
      <c r="B328" s="327" t="str">
        <f>IF('NCA Input'!C332="","",'NCA Input'!C332)</f>
        <v/>
      </c>
      <c r="C328" s="255" t="str">
        <f>IF($A328="","","Mag_Neg")</f>
        <v/>
      </c>
      <c r="D328" s="278" t="str">
        <f ca="1">IF($C328="","",_xlfn.IFNA(INDEX(INDIRECT("MCDAScores_NCA_"&amp;$C328),MATCH('NCA Input'!D332,INDIRECT("NCAScore_"&amp;$C328),0),MATCH(D$3,NCACats,0)),0))</f>
        <v/>
      </c>
      <c r="E328" s="279" t="str">
        <f ca="1">IF($C328="","",_xlfn.IFNA(INDEX(INDIRECT("MCDAScores_NCA_"&amp;$C328),MATCH('NCA Input'!E332,INDIRECT("NCAScore_"&amp;$C328),0),MATCH(E$3,NCACats,0)),0))</f>
        <v/>
      </c>
      <c r="F328" s="279" t="str">
        <f ca="1">IF($C328="","",_xlfn.IFNA(INDEX(INDIRECT("MCDAScores_NCA_"&amp;$C328),MATCH('NCA Input'!F332,INDIRECT("NCAScore_"&amp;$C328),0),MATCH(F$3,NCACats,0)),0))</f>
        <v/>
      </c>
      <c r="G328" s="279" t="str">
        <f ca="1">IF($C328="","",_xlfn.IFNA(INDEX(INDIRECT("MCDAScores_NCA_"&amp;$C328),MATCH('NCA Input'!G332,INDIRECT("NCAScore_"&amp;$C328),0),MATCH(G$3,NCACats,0)),0))</f>
        <v/>
      </c>
      <c r="H328" s="279" t="str">
        <f ca="1">IF($C328="","",_xlfn.IFNA(INDEX(INDIRECT("MCDAScores_NCA_"&amp;$C328),MATCH('NCA Input'!H332,INDIRECT("NCAScore_"&amp;$C328),0),MATCH(H$3,NCACats,0)),0))</f>
        <v/>
      </c>
      <c r="I328" s="279" t="str">
        <f ca="1">IF($C328="","",_xlfn.IFNA(INDEX(INDIRECT("MCDAScores_NCA_"&amp;$C328),MATCH('NCA Input'!I332,INDIRECT("NCAScore_"&amp;$C328),0),MATCH(I$3,NCACats,0)),0))</f>
        <v/>
      </c>
      <c r="J328" s="280" t="str">
        <f ca="1">IF($C328="","",_xlfn.IFNA(INDEX(INDIRECT("MCDAScores_NCA_"&amp;$C328),MATCH('NCA Input'!J332,INDIRECT("NCAScore_"&amp;$C328),0),MATCH(J$3,NCACats,0)),0))</f>
        <v/>
      </c>
    </row>
    <row r="329" spans="1:10" x14ac:dyDescent="0.3">
      <c r="A329" s="328"/>
      <c r="B329" s="328"/>
      <c r="C329" s="272" t="str">
        <f>IF($A328="","","Scale_Neg")</f>
        <v/>
      </c>
      <c r="D329" s="281" t="str">
        <f ca="1">IF($C329="","",_xlfn.IFNA(INDEX(INDIRECT("MCDAScores_NCA_"&amp;$C329),MATCH('NCA Input'!D333,INDIRECT("NCAScore_"&amp;$C329),0),MATCH(D$3,NCACats,0)),0))</f>
        <v/>
      </c>
      <c r="E329" s="254" t="str">
        <f ca="1">IF($C329="","",_xlfn.IFNA(INDEX(INDIRECT("MCDAScores_NCA_"&amp;$C329),MATCH('NCA Input'!E333,INDIRECT("NCAScore_"&amp;$C329),0),MATCH(E$3,NCACats,0)),0))</f>
        <v/>
      </c>
      <c r="F329" s="254" t="str">
        <f ca="1">IF($C329="","",_xlfn.IFNA(INDEX(INDIRECT("MCDAScores_NCA_"&amp;$C329),MATCH('NCA Input'!F333,INDIRECT("NCAScore_"&amp;$C329),0),MATCH(F$3,NCACats,0)),0))</f>
        <v/>
      </c>
      <c r="G329" s="254" t="str">
        <f ca="1">IF($C329="","",_xlfn.IFNA(INDEX(INDIRECT("MCDAScores_NCA_"&amp;$C329),MATCH('NCA Input'!G333,INDIRECT("NCAScore_"&amp;$C329),0),MATCH(G$3,NCACats,0)),0))</f>
        <v/>
      </c>
      <c r="H329" s="254" t="str">
        <f ca="1">IF($C329="","",_xlfn.IFNA(INDEX(INDIRECT("MCDAScores_NCA_"&amp;$C329),MATCH('NCA Input'!H333,INDIRECT("NCAScore_"&amp;$C329),0),MATCH(H$3,NCACats,0)),0))</f>
        <v/>
      </c>
      <c r="I329" s="254" t="str">
        <f ca="1">IF($C329="","",_xlfn.IFNA(INDEX(INDIRECT("MCDAScores_NCA_"&amp;$C329),MATCH('NCA Input'!I333,INDIRECT("NCAScore_"&amp;$C329),0),MATCH(I$3,NCACats,0)),0))</f>
        <v/>
      </c>
      <c r="J329" s="282" t="str">
        <f ca="1">IF($C329="","",_xlfn.IFNA(INDEX(INDIRECT("MCDAScores_NCA_"&amp;$C329),MATCH('NCA Input'!J333,INDIRECT("NCAScore_"&amp;$C329),0),MATCH(J$3,NCACats,0)),0))</f>
        <v/>
      </c>
    </row>
    <row r="330" spans="1:10" x14ac:dyDescent="0.3">
      <c r="A330" s="328"/>
      <c r="B330" s="328"/>
      <c r="C330" s="272" t="str">
        <f>IF($A328="","","Dur_Neg")</f>
        <v/>
      </c>
      <c r="D330" s="281" t="str">
        <f ca="1">IF($C330="","",_xlfn.IFNA(INDEX(INDIRECT("MCDAScores_NCA_"&amp;$C330),MATCH('NCA Input'!D334,INDIRECT("NCAScore_"&amp;$C330),0),MATCH(D$3,NCACats,0)),0))</f>
        <v/>
      </c>
      <c r="E330" s="254" t="str">
        <f ca="1">IF($C330="","",_xlfn.IFNA(INDEX(INDIRECT("MCDAScores_NCA_"&amp;$C330),MATCH('NCA Input'!E334,INDIRECT("NCAScore_"&amp;$C330),0),MATCH(E$3,NCACats,0)),0))</f>
        <v/>
      </c>
      <c r="F330" s="254" t="str">
        <f ca="1">IF($C330="","",_xlfn.IFNA(INDEX(INDIRECT("MCDAScores_NCA_"&amp;$C330),MATCH('NCA Input'!F334,INDIRECT("NCAScore_"&amp;$C330),0),MATCH(F$3,NCACats,0)),0))</f>
        <v/>
      </c>
      <c r="G330" s="254" t="str">
        <f ca="1">IF($C330="","",_xlfn.IFNA(INDEX(INDIRECT("MCDAScores_NCA_"&amp;$C330),MATCH('NCA Input'!G334,INDIRECT("NCAScore_"&amp;$C330),0),MATCH(G$3,NCACats,0)),0))</f>
        <v/>
      </c>
      <c r="H330" s="254" t="str">
        <f ca="1">IF($C330="","",_xlfn.IFNA(INDEX(INDIRECT("MCDAScores_NCA_"&amp;$C330),MATCH('NCA Input'!H334,INDIRECT("NCAScore_"&amp;$C330),0),MATCH(H$3,NCACats,0)),0))</f>
        <v/>
      </c>
      <c r="I330" s="254" t="str">
        <f ca="1">IF($C330="","",_xlfn.IFNA(INDEX(INDIRECT("MCDAScores_NCA_"&amp;$C330),MATCH('NCA Input'!I334,INDIRECT("NCAScore_"&amp;$C330),0),MATCH(I$3,NCACats,0)),0))</f>
        <v/>
      </c>
      <c r="J330" s="282" t="str">
        <f ca="1">IF($C330="","",_xlfn.IFNA(INDEX(INDIRECT("MCDAScores_NCA_"&amp;$C330),MATCH('NCA Input'!J334,INDIRECT("NCAScore_"&amp;$C330),0),MATCH(J$3,NCACats,0)),0))</f>
        <v/>
      </c>
    </row>
    <row r="331" spans="1:10" x14ac:dyDescent="0.3">
      <c r="A331" s="328"/>
      <c r="B331" s="328"/>
      <c r="C331" s="272" t="str">
        <f>IF($A328="","","Mag_Pos")</f>
        <v/>
      </c>
      <c r="D331" s="281" t="str">
        <f ca="1">IF($C331="","",_xlfn.IFNA(INDEX(INDIRECT("MCDAScores_NCA_"&amp;$C331),MATCH('NCA Input'!D335,INDIRECT("NCAScore_"&amp;$C331),0),MATCH(D$3,NCACats,0)),0))</f>
        <v/>
      </c>
      <c r="E331" s="254" t="str">
        <f ca="1">IF($C331="","",_xlfn.IFNA(INDEX(INDIRECT("MCDAScores_NCA_"&amp;$C331),MATCH('NCA Input'!E335,INDIRECT("NCAScore_"&amp;$C331),0),MATCH(E$3,NCACats,0)),0))</f>
        <v/>
      </c>
      <c r="F331" s="254" t="str">
        <f ca="1">IF($C331="","",_xlfn.IFNA(INDEX(INDIRECT("MCDAScores_NCA_"&amp;$C331),MATCH('NCA Input'!F335,INDIRECT("NCAScore_"&amp;$C331),0),MATCH(F$3,NCACats,0)),0))</f>
        <v/>
      </c>
      <c r="G331" s="254" t="str">
        <f ca="1">IF($C331="","",_xlfn.IFNA(INDEX(INDIRECT("MCDAScores_NCA_"&amp;$C331),MATCH('NCA Input'!G335,INDIRECT("NCAScore_"&amp;$C331),0),MATCH(G$3,NCACats,0)),0))</f>
        <v/>
      </c>
      <c r="H331" s="254" t="str">
        <f ca="1">IF($C331="","",_xlfn.IFNA(INDEX(INDIRECT("MCDAScores_NCA_"&amp;$C331),MATCH('NCA Input'!H335,INDIRECT("NCAScore_"&amp;$C331),0),MATCH(H$3,NCACats,0)),0))</f>
        <v/>
      </c>
      <c r="I331" s="254" t="str">
        <f ca="1">IF($C331="","",_xlfn.IFNA(INDEX(INDIRECT("MCDAScores_NCA_"&amp;$C331),MATCH('NCA Input'!I335,INDIRECT("NCAScore_"&amp;$C331),0),MATCH(I$3,NCACats,0)),0))</f>
        <v/>
      </c>
      <c r="J331" s="282" t="str">
        <f ca="1">IF($C331="","",_xlfn.IFNA(INDEX(INDIRECT("MCDAScores_NCA_"&amp;$C331),MATCH('NCA Input'!J335,INDIRECT("NCAScore_"&amp;$C331),0),MATCH(J$3,NCACats,0)),0))</f>
        <v/>
      </c>
    </row>
    <row r="332" spans="1:10" x14ac:dyDescent="0.3">
      <c r="A332" s="328"/>
      <c r="B332" s="328"/>
      <c r="C332" s="272" t="str">
        <f>IF($A328="","","Scale_Pos")</f>
        <v/>
      </c>
      <c r="D332" s="281" t="str">
        <f ca="1">IF($C332="","",_xlfn.IFNA(INDEX(INDIRECT("MCDAScores_NCA_"&amp;$C332),MATCH('NCA Input'!D336,INDIRECT("NCAScore_"&amp;$C332),0),MATCH(D$3,NCACats,0)),0))</f>
        <v/>
      </c>
      <c r="E332" s="254" t="str">
        <f ca="1">IF($C332="","",_xlfn.IFNA(INDEX(INDIRECT("MCDAScores_NCA_"&amp;$C332),MATCH('NCA Input'!E336,INDIRECT("NCAScore_"&amp;$C332),0),MATCH(E$3,NCACats,0)),0))</f>
        <v/>
      </c>
      <c r="F332" s="254" t="str">
        <f ca="1">IF($C332="","",_xlfn.IFNA(INDEX(INDIRECT("MCDAScores_NCA_"&amp;$C332),MATCH('NCA Input'!F336,INDIRECT("NCAScore_"&amp;$C332),0),MATCH(F$3,NCACats,0)),0))</f>
        <v/>
      </c>
      <c r="G332" s="254" t="str">
        <f ca="1">IF($C332="","",_xlfn.IFNA(INDEX(INDIRECT("MCDAScores_NCA_"&amp;$C332),MATCH('NCA Input'!G336,INDIRECT("NCAScore_"&amp;$C332),0),MATCH(G$3,NCACats,0)),0))</f>
        <v/>
      </c>
      <c r="H332" s="254" t="str">
        <f ca="1">IF($C332="","",_xlfn.IFNA(INDEX(INDIRECT("MCDAScores_NCA_"&amp;$C332),MATCH('NCA Input'!H336,INDIRECT("NCAScore_"&amp;$C332),0),MATCH(H$3,NCACats,0)),0))</f>
        <v/>
      </c>
      <c r="I332" s="254" t="str">
        <f ca="1">IF($C332="","",_xlfn.IFNA(INDEX(INDIRECT("MCDAScores_NCA_"&amp;$C332),MATCH('NCA Input'!I336,INDIRECT("NCAScore_"&amp;$C332),0),MATCH(I$3,NCACats,0)),0))</f>
        <v/>
      </c>
      <c r="J332" s="282" t="str">
        <f ca="1">IF($C332="","",_xlfn.IFNA(INDEX(INDIRECT("MCDAScores_NCA_"&amp;$C332),MATCH('NCA Input'!J336,INDIRECT("NCAScore_"&amp;$C332),0),MATCH(J$3,NCACats,0)),0))</f>
        <v/>
      </c>
    </row>
    <row r="333" spans="1:10" ht="14.4" thickBot="1" x14ac:dyDescent="0.35">
      <c r="A333" s="329"/>
      <c r="B333" s="329"/>
      <c r="C333" s="273" t="str">
        <f>IF($A328="","","Dur_Pos")</f>
        <v/>
      </c>
      <c r="D333" s="283" t="str">
        <f ca="1">IF($C333="","",_xlfn.IFNA(INDEX(INDIRECT("MCDAScores_NCA_"&amp;$C333),MATCH('NCA Input'!D337,INDIRECT("NCAScore_"&amp;$C333),0),MATCH(D$3,NCACats,0)),0))</f>
        <v/>
      </c>
      <c r="E333" s="284" t="str">
        <f ca="1">IF($C333="","",_xlfn.IFNA(INDEX(INDIRECT("MCDAScores_NCA_"&amp;$C333),MATCH('NCA Input'!E337,INDIRECT("NCAScore_"&amp;$C333),0),MATCH(E$3,NCACats,0)),0))</f>
        <v/>
      </c>
      <c r="F333" s="284" t="str">
        <f ca="1">IF($C333="","",_xlfn.IFNA(INDEX(INDIRECT("MCDAScores_NCA_"&amp;$C333),MATCH('NCA Input'!F337,INDIRECT("NCAScore_"&amp;$C333),0),MATCH(F$3,NCACats,0)),0))</f>
        <v/>
      </c>
      <c r="G333" s="284" t="str">
        <f ca="1">IF($C333="","",_xlfn.IFNA(INDEX(INDIRECT("MCDAScores_NCA_"&amp;$C333),MATCH('NCA Input'!G337,INDIRECT("NCAScore_"&amp;$C333),0),MATCH(G$3,NCACats,0)),0))</f>
        <v/>
      </c>
      <c r="H333" s="284" t="str">
        <f ca="1">IF($C333="","",_xlfn.IFNA(INDEX(INDIRECT("MCDAScores_NCA_"&amp;$C333),MATCH('NCA Input'!H337,INDIRECT("NCAScore_"&amp;$C333),0),MATCH(H$3,NCACats,0)),0))</f>
        <v/>
      </c>
      <c r="I333" s="284" t="str">
        <f ca="1">IF($C333="","",_xlfn.IFNA(INDEX(INDIRECT("MCDAScores_NCA_"&amp;$C333),MATCH('NCA Input'!I337,INDIRECT("NCAScore_"&amp;$C333),0),MATCH(I$3,NCACats,0)),0))</f>
        <v/>
      </c>
      <c r="J333" s="285" t="str">
        <f ca="1">IF($C333="","",_xlfn.IFNA(INDEX(INDIRECT("MCDAScores_NCA_"&amp;$C333),MATCH('NCA Input'!J337,INDIRECT("NCAScore_"&amp;$C333),0),MATCH(J$3,NCACats,0)),0))</f>
        <v/>
      </c>
    </row>
    <row r="334" spans="1:10" x14ac:dyDescent="0.3">
      <c r="A334" s="327" t="str">
        <f>IF('NCA Input'!C338="","",'NCA Input'!A338)</f>
        <v/>
      </c>
      <c r="B334" s="327" t="str">
        <f>IF('NCA Input'!C338="","",'NCA Input'!C338)</f>
        <v/>
      </c>
      <c r="C334" s="255" t="str">
        <f>IF($A334="","","Mag_Neg")</f>
        <v/>
      </c>
      <c r="D334" s="278" t="str">
        <f ca="1">IF($C334="","",_xlfn.IFNA(INDEX(INDIRECT("MCDAScores_NCA_"&amp;$C334),MATCH('NCA Input'!D338,INDIRECT("NCAScore_"&amp;$C334),0),MATCH(D$3,NCACats,0)),0))</f>
        <v/>
      </c>
      <c r="E334" s="279" t="str">
        <f ca="1">IF($C334="","",_xlfn.IFNA(INDEX(INDIRECT("MCDAScores_NCA_"&amp;$C334),MATCH('NCA Input'!E338,INDIRECT("NCAScore_"&amp;$C334),0),MATCH(E$3,NCACats,0)),0))</f>
        <v/>
      </c>
      <c r="F334" s="279" t="str">
        <f ca="1">IF($C334="","",_xlfn.IFNA(INDEX(INDIRECT("MCDAScores_NCA_"&amp;$C334),MATCH('NCA Input'!F338,INDIRECT("NCAScore_"&amp;$C334),0),MATCH(F$3,NCACats,0)),0))</f>
        <v/>
      </c>
      <c r="G334" s="279" t="str">
        <f ca="1">IF($C334="","",_xlfn.IFNA(INDEX(INDIRECT("MCDAScores_NCA_"&amp;$C334),MATCH('NCA Input'!G338,INDIRECT("NCAScore_"&amp;$C334),0),MATCH(G$3,NCACats,0)),0))</f>
        <v/>
      </c>
      <c r="H334" s="279" t="str">
        <f ca="1">IF($C334="","",_xlfn.IFNA(INDEX(INDIRECT("MCDAScores_NCA_"&amp;$C334),MATCH('NCA Input'!H338,INDIRECT("NCAScore_"&amp;$C334),0),MATCH(H$3,NCACats,0)),0))</f>
        <v/>
      </c>
      <c r="I334" s="279" t="str">
        <f ca="1">IF($C334="","",_xlfn.IFNA(INDEX(INDIRECT("MCDAScores_NCA_"&amp;$C334),MATCH('NCA Input'!I338,INDIRECT("NCAScore_"&amp;$C334),0),MATCH(I$3,NCACats,0)),0))</f>
        <v/>
      </c>
      <c r="J334" s="280" t="str">
        <f ca="1">IF($C334="","",_xlfn.IFNA(INDEX(INDIRECT("MCDAScores_NCA_"&amp;$C334),MATCH('NCA Input'!J338,INDIRECT("NCAScore_"&amp;$C334),0),MATCH(J$3,NCACats,0)),0))</f>
        <v/>
      </c>
    </row>
    <row r="335" spans="1:10" x14ac:dyDescent="0.3">
      <c r="A335" s="328"/>
      <c r="B335" s="328"/>
      <c r="C335" s="272" t="str">
        <f>IF($A334="","","Scale_Neg")</f>
        <v/>
      </c>
      <c r="D335" s="281" t="str">
        <f ca="1">IF($C335="","",_xlfn.IFNA(INDEX(INDIRECT("MCDAScores_NCA_"&amp;$C335),MATCH('NCA Input'!D339,INDIRECT("NCAScore_"&amp;$C335),0),MATCH(D$3,NCACats,0)),0))</f>
        <v/>
      </c>
      <c r="E335" s="254" t="str">
        <f ca="1">IF($C335="","",_xlfn.IFNA(INDEX(INDIRECT("MCDAScores_NCA_"&amp;$C335),MATCH('NCA Input'!E339,INDIRECT("NCAScore_"&amp;$C335),0),MATCH(E$3,NCACats,0)),0))</f>
        <v/>
      </c>
      <c r="F335" s="254" t="str">
        <f ca="1">IF($C335="","",_xlfn.IFNA(INDEX(INDIRECT("MCDAScores_NCA_"&amp;$C335),MATCH('NCA Input'!F339,INDIRECT("NCAScore_"&amp;$C335),0),MATCH(F$3,NCACats,0)),0))</f>
        <v/>
      </c>
      <c r="G335" s="254" t="str">
        <f ca="1">IF($C335="","",_xlfn.IFNA(INDEX(INDIRECT("MCDAScores_NCA_"&amp;$C335),MATCH('NCA Input'!G339,INDIRECT("NCAScore_"&amp;$C335),0),MATCH(G$3,NCACats,0)),0))</f>
        <v/>
      </c>
      <c r="H335" s="254" t="str">
        <f ca="1">IF($C335="","",_xlfn.IFNA(INDEX(INDIRECT("MCDAScores_NCA_"&amp;$C335),MATCH('NCA Input'!H339,INDIRECT("NCAScore_"&amp;$C335),0),MATCH(H$3,NCACats,0)),0))</f>
        <v/>
      </c>
      <c r="I335" s="254" t="str">
        <f ca="1">IF($C335="","",_xlfn.IFNA(INDEX(INDIRECT("MCDAScores_NCA_"&amp;$C335),MATCH('NCA Input'!I339,INDIRECT("NCAScore_"&amp;$C335),0),MATCH(I$3,NCACats,0)),0))</f>
        <v/>
      </c>
      <c r="J335" s="282" t="str">
        <f ca="1">IF($C335="","",_xlfn.IFNA(INDEX(INDIRECT("MCDAScores_NCA_"&amp;$C335),MATCH('NCA Input'!J339,INDIRECT("NCAScore_"&amp;$C335),0),MATCH(J$3,NCACats,0)),0))</f>
        <v/>
      </c>
    </row>
    <row r="336" spans="1:10" x14ac:dyDescent="0.3">
      <c r="A336" s="328"/>
      <c r="B336" s="328"/>
      <c r="C336" s="272" t="str">
        <f>IF($A334="","","Dur_Neg")</f>
        <v/>
      </c>
      <c r="D336" s="281" t="str">
        <f ca="1">IF($C336="","",_xlfn.IFNA(INDEX(INDIRECT("MCDAScores_NCA_"&amp;$C336),MATCH('NCA Input'!D340,INDIRECT("NCAScore_"&amp;$C336),0),MATCH(D$3,NCACats,0)),0))</f>
        <v/>
      </c>
      <c r="E336" s="254" t="str">
        <f ca="1">IF($C336="","",_xlfn.IFNA(INDEX(INDIRECT("MCDAScores_NCA_"&amp;$C336),MATCH('NCA Input'!E340,INDIRECT("NCAScore_"&amp;$C336),0),MATCH(E$3,NCACats,0)),0))</f>
        <v/>
      </c>
      <c r="F336" s="254" t="str">
        <f ca="1">IF($C336="","",_xlfn.IFNA(INDEX(INDIRECT("MCDAScores_NCA_"&amp;$C336),MATCH('NCA Input'!F340,INDIRECT("NCAScore_"&amp;$C336),0),MATCH(F$3,NCACats,0)),0))</f>
        <v/>
      </c>
      <c r="G336" s="254" t="str">
        <f ca="1">IF($C336="","",_xlfn.IFNA(INDEX(INDIRECT("MCDAScores_NCA_"&amp;$C336),MATCH('NCA Input'!G340,INDIRECT("NCAScore_"&amp;$C336),0),MATCH(G$3,NCACats,0)),0))</f>
        <v/>
      </c>
      <c r="H336" s="254" t="str">
        <f ca="1">IF($C336="","",_xlfn.IFNA(INDEX(INDIRECT("MCDAScores_NCA_"&amp;$C336),MATCH('NCA Input'!H340,INDIRECT("NCAScore_"&amp;$C336),0),MATCH(H$3,NCACats,0)),0))</f>
        <v/>
      </c>
      <c r="I336" s="254" t="str">
        <f ca="1">IF($C336="","",_xlfn.IFNA(INDEX(INDIRECT("MCDAScores_NCA_"&amp;$C336),MATCH('NCA Input'!I340,INDIRECT("NCAScore_"&amp;$C336),0),MATCH(I$3,NCACats,0)),0))</f>
        <v/>
      </c>
      <c r="J336" s="282" t="str">
        <f ca="1">IF($C336="","",_xlfn.IFNA(INDEX(INDIRECT("MCDAScores_NCA_"&amp;$C336),MATCH('NCA Input'!J340,INDIRECT("NCAScore_"&amp;$C336),0),MATCH(J$3,NCACats,0)),0))</f>
        <v/>
      </c>
    </row>
    <row r="337" spans="1:10" x14ac:dyDescent="0.3">
      <c r="A337" s="328"/>
      <c r="B337" s="328"/>
      <c r="C337" s="272" t="str">
        <f>IF($A334="","","Mag_Pos")</f>
        <v/>
      </c>
      <c r="D337" s="281" t="str">
        <f ca="1">IF($C337="","",_xlfn.IFNA(INDEX(INDIRECT("MCDAScores_NCA_"&amp;$C337),MATCH('NCA Input'!D341,INDIRECT("NCAScore_"&amp;$C337),0),MATCH(D$3,NCACats,0)),0))</f>
        <v/>
      </c>
      <c r="E337" s="254" t="str">
        <f ca="1">IF($C337="","",_xlfn.IFNA(INDEX(INDIRECT("MCDAScores_NCA_"&amp;$C337),MATCH('NCA Input'!E341,INDIRECT("NCAScore_"&amp;$C337),0),MATCH(E$3,NCACats,0)),0))</f>
        <v/>
      </c>
      <c r="F337" s="254" t="str">
        <f ca="1">IF($C337="","",_xlfn.IFNA(INDEX(INDIRECT("MCDAScores_NCA_"&amp;$C337),MATCH('NCA Input'!F341,INDIRECT("NCAScore_"&amp;$C337),0),MATCH(F$3,NCACats,0)),0))</f>
        <v/>
      </c>
      <c r="G337" s="254" t="str">
        <f ca="1">IF($C337="","",_xlfn.IFNA(INDEX(INDIRECT("MCDAScores_NCA_"&amp;$C337),MATCH('NCA Input'!G341,INDIRECT("NCAScore_"&amp;$C337),0),MATCH(G$3,NCACats,0)),0))</f>
        <v/>
      </c>
      <c r="H337" s="254" t="str">
        <f ca="1">IF($C337="","",_xlfn.IFNA(INDEX(INDIRECT("MCDAScores_NCA_"&amp;$C337),MATCH('NCA Input'!H341,INDIRECT("NCAScore_"&amp;$C337),0),MATCH(H$3,NCACats,0)),0))</f>
        <v/>
      </c>
      <c r="I337" s="254" t="str">
        <f ca="1">IF($C337="","",_xlfn.IFNA(INDEX(INDIRECT("MCDAScores_NCA_"&amp;$C337),MATCH('NCA Input'!I341,INDIRECT("NCAScore_"&amp;$C337),0),MATCH(I$3,NCACats,0)),0))</f>
        <v/>
      </c>
      <c r="J337" s="282" t="str">
        <f ca="1">IF($C337="","",_xlfn.IFNA(INDEX(INDIRECT("MCDAScores_NCA_"&amp;$C337),MATCH('NCA Input'!J341,INDIRECT("NCAScore_"&amp;$C337),0),MATCH(J$3,NCACats,0)),0))</f>
        <v/>
      </c>
    </row>
    <row r="338" spans="1:10" x14ac:dyDescent="0.3">
      <c r="A338" s="328"/>
      <c r="B338" s="328"/>
      <c r="C338" s="272" t="str">
        <f>IF($A334="","","Scale_Pos")</f>
        <v/>
      </c>
      <c r="D338" s="281" t="str">
        <f ca="1">IF($C338="","",_xlfn.IFNA(INDEX(INDIRECT("MCDAScores_NCA_"&amp;$C338),MATCH('NCA Input'!D342,INDIRECT("NCAScore_"&amp;$C338),0),MATCH(D$3,NCACats,0)),0))</f>
        <v/>
      </c>
      <c r="E338" s="254" t="str">
        <f ca="1">IF($C338="","",_xlfn.IFNA(INDEX(INDIRECT("MCDAScores_NCA_"&amp;$C338),MATCH('NCA Input'!E342,INDIRECT("NCAScore_"&amp;$C338),0),MATCH(E$3,NCACats,0)),0))</f>
        <v/>
      </c>
      <c r="F338" s="254" t="str">
        <f ca="1">IF($C338="","",_xlfn.IFNA(INDEX(INDIRECT("MCDAScores_NCA_"&amp;$C338),MATCH('NCA Input'!F342,INDIRECT("NCAScore_"&amp;$C338),0),MATCH(F$3,NCACats,0)),0))</f>
        <v/>
      </c>
      <c r="G338" s="254" t="str">
        <f ca="1">IF($C338="","",_xlfn.IFNA(INDEX(INDIRECT("MCDAScores_NCA_"&amp;$C338),MATCH('NCA Input'!G342,INDIRECT("NCAScore_"&amp;$C338),0),MATCH(G$3,NCACats,0)),0))</f>
        <v/>
      </c>
      <c r="H338" s="254" t="str">
        <f ca="1">IF($C338="","",_xlfn.IFNA(INDEX(INDIRECT("MCDAScores_NCA_"&amp;$C338),MATCH('NCA Input'!H342,INDIRECT("NCAScore_"&amp;$C338),0),MATCH(H$3,NCACats,0)),0))</f>
        <v/>
      </c>
      <c r="I338" s="254" t="str">
        <f ca="1">IF($C338="","",_xlfn.IFNA(INDEX(INDIRECT("MCDAScores_NCA_"&amp;$C338),MATCH('NCA Input'!I342,INDIRECT("NCAScore_"&amp;$C338),0),MATCH(I$3,NCACats,0)),0))</f>
        <v/>
      </c>
      <c r="J338" s="282" t="str">
        <f ca="1">IF($C338="","",_xlfn.IFNA(INDEX(INDIRECT("MCDAScores_NCA_"&amp;$C338),MATCH('NCA Input'!J342,INDIRECT("NCAScore_"&amp;$C338),0),MATCH(J$3,NCACats,0)),0))</f>
        <v/>
      </c>
    </row>
    <row r="339" spans="1:10" ht="14.4" thickBot="1" x14ac:dyDescent="0.35">
      <c r="A339" s="329"/>
      <c r="B339" s="329"/>
      <c r="C339" s="273" t="str">
        <f>IF($A334="","","Dur_Pos")</f>
        <v/>
      </c>
      <c r="D339" s="283" t="str">
        <f ca="1">IF($C339="","",_xlfn.IFNA(INDEX(INDIRECT("MCDAScores_NCA_"&amp;$C339),MATCH('NCA Input'!D343,INDIRECT("NCAScore_"&amp;$C339),0),MATCH(D$3,NCACats,0)),0))</f>
        <v/>
      </c>
      <c r="E339" s="284" t="str">
        <f ca="1">IF($C339="","",_xlfn.IFNA(INDEX(INDIRECT("MCDAScores_NCA_"&amp;$C339),MATCH('NCA Input'!E343,INDIRECT("NCAScore_"&amp;$C339),0),MATCH(E$3,NCACats,0)),0))</f>
        <v/>
      </c>
      <c r="F339" s="284" t="str">
        <f ca="1">IF($C339="","",_xlfn.IFNA(INDEX(INDIRECT("MCDAScores_NCA_"&amp;$C339),MATCH('NCA Input'!F343,INDIRECT("NCAScore_"&amp;$C339),0),MATCH(F$3,NCACats,0)),0))</f>
        <v/>
      </c>
      <c r="G339" s="284" t="str">
        <f ca="1">IF($C339="","",_xlfn.IFNA(INDEX(INDIRECT("MCDAScores_NCA_"&amp;$C339),MATCH('NCA Input'!G343,INDIRECT("NCAScore_"&amp;$C339),0),MATCH(G$3,NCACats,0)),0))</f>
        <v/>
      </c>
      <c r="H339" s="284" t="str">
        <f ca="1">IF($C339="","",_xlfn.IFNA(INDEX(INDIRECT("MCDAScores_NCA_"&amp;$C339),MATCH('NCA Input'!H343,INDIRECT("NCAScore_"&amp;$C339),0),MATCH(H$3,NCACats,0)),0))</f>
        <v/>
      </c>
      <c r="I339" s="284" t="str">
        <f ca="1">IF($C339="","",_xlfn.IFNA(INDEX(INDIRECT("MCDAScores_NCA_"&amp;$C339),MATCH('NCA Input'!I343,INDIRECT("NCAScore_"&amp;$C339),0),MATCH(I$3,NCACats,0)),0))</f>
        <v/>
      </c>
      <c r="J339" s="285" t="str">
        <f ca="1">IF($C339="","",_xlfn.IFNA(INDEX(INDIRECT("MCDAScores_NCA_"&amp;$C339),MATCH('NCA Input'!J343,INDIRECT("NCAScore_"&amp;$C339),0),MATCH(J$3,NCACats,0)),0))</f>
        <v/>
      </c>
    </row>
    <row r="340" spans="1:10" x14ac:dyDescent="0.3">
      <c r="A340" s="327" t="str">
        <f>IF('NCA Input'!C344="","",'NCA Input'!A344)</f>
        <v/>
      </c>
      <c r="B340" s="327" t="str">
        <f>IF('NCA Input'!C344="","",'NCA Input'!C344)</f>
        <v/>
      </c>
      <c r="C340" s="255" t="str">
        <f>IF($A340="","","Mag_Neg")</f>
        <v/>
      </c>
      <c r="D340" s="278" t="str">
        <f ca="1">IF($C340="","",_xlfn.IFNA(INDEX(INDIRECT("MCDAScores_NCA_"&amp;$C340),MATCH('NCA Input'!D344,INDIRECT("NCAScore_"&amp;$C340),0),MATCH(D$3,NCACats,0)),0))</f>
        <v/>
      </c>
      <c r="E340" s="279" t="str">
        <f ca="1">IF($C340="","",_xlfn.IFNA(INDEX(INDIRECT("MCDAScores_NCA_"&amp;$C340),MATCH('NCA Input'!E344,INDIRECT("NCAScore_"&amp;$C340),0),MATCH(E$3,NCACats,0)),0))</f>
        <v/>
      </c>
      <c r="F340" s="279" t="str">
        <f ca="1">IF($C340="","",_xlfn.IFNA(INDEX(INDIRECT("MCDAScores_NCA_"&amp;$C340),MATCH('NCA Input'!F344,INDIRECT("NCAScore_"&amp;$C340),0),MATCH(F$3,NCACats,0)),0))</f>
        <v/>
      </c>
      <c r="G340" s="279" t="str">
        <f ca="1">IF($C340="","",_xlfn.IFNA(INDEX(INDIRECT("MCDAScores_NCA_"&amp;$C340),MATCH('NCA Input'!G344,INDIRECT("NCAScore_"&amp;$C340),0),MATCH(G$3,NCACats,0)),0))</f>
        <v/>
      </c>
      <c r="H340" s="279" t="str">
        <f ca="1">IF($C340="","",_xlfn.IFNA(INDEX(INDIRECT("MCDAScores_NCA_"&amp;$C340),MATCH('NCA Input'!H344,INDIRECT("NCAScore_"&amp;$C340),0),MATCH(H$3,NCACats,0)),0))</f>
        <v/>
      </c>
      <c r="I340" s="279" t="str">
        <f ca="1">IF($C340="","",_xlfn.IFNA(INDEX(INDIRECT("MCDAScores_NCA_"&amp;$C340),MATCH('NCA Input'!I344,INDIRECT("NCAScore_"&amp;$C340),0),MATCH(I$3,NCACats,0)),0))</f>
        <v/>
      </c>
      <c r="J340" s="280" t="str">
        <f ca="1">IF($C340="","",_xlfn.IFNA(INDEX(INDIRECT("MCDAScores_NCA_"&amp;$C340),MATCH('NCA Input'!J344,INDIRECT("NCAScore_"&amp;$C340),0),MATCH(J$3,NCACats,0)),0))</f>
        <v/>
      </c>
    </row>
    <row r="341" spans="1:10" x14ac:dyDescent="0.3">
      <c r="A341" s="328"/>
      <c r="B341" s="328"/>
      <c r="C341" s="272" t="str">
        <f>IF($A340="","","Scale_Neg")</f>
        <v/>
      </c>
      <c r="D341" s="281" t="str">
        <f ca="1">IF($C341="","",_xlfn.IFNA(INDEX(INDIRECT("MCDAScores_NCA_"&amp;$C341),MATCH('NCA Input'!D345,INDIRECT("NCAScore_"&amp;$C341),0),MATCH(D$3,NCACats,0)),0))</f>
        <v/>
      </c>
      <c r="E341" s="254" t="str">
        <f ca="1">IF($C341="","",_xlfn.IFNA(INDEX(INDIRECT("MCDAScores_NCA_"&amp;$C341),MATCH('NCA Input'!E345,INDIRECT("NCAScore_"&amp;$C341),0),MATCH(E$3,NCACats,0)),0))</f>
        <v/>
      </c>
      <c r="F341" s="254" t="str">
        <f ca="1">IF($C341="","",_xlfn.IFNA(INDEX(INDIRECT("MCDAScores_NCA_"&amp;$C341),MATCH('NCA Input'!F345,INDIRECT("NCAScore_"&amp;$C341),0),MATCH(F$3,NCACats,0)),0))</f>
        <v/>
      </c>
      <c r="G341" s="254" t="str">
        <f ca="1">IF($C341="","",_xlfn.IFNA(INDEX(INDIRECT("MCDAScores_NCA_"&amp;$C341),MATCH('NCA Input'!G345,INDIRECT("NCAScore_"&amp;$C341),0),MATCH(G$3,NCACats,0)),0))</f>
        <v/>
      </c>
      <c r="H341" s="254" t="str">
        <f ca="1">IF($C341="","",_xlfn.IFNA(INDEX(INDIRECT("MCDAScores_NCA_"&amp;$C341),MATCH('NCA Input'!H345,INDIRECT("NCAScore_"&amp;$C341),0),MATCH(H$3,NCACats,0)),0))</f>
        <v/>
      </c>
      <c r="I341" s="254" t="str">
        <f ca="1">IF($C341="","",_xlfn.IFNA(INDEX(INDIRECT("MCDAScores_NCA_"&amp;$C341),MATCH('NCA Input'!I345,INDIRECT("NCAScore_"&amp;$C341),0),MATCH(I$3,NCACats,0)),0))</f>
        <v/>
      </c>
      <c r="J341" s="282" t="str">
        <f ca="1">IF($C341="","",_xlfn.IFNA(INDEX(INDIRECT("MCDAScores_NCA_"&amp;$C341),MATCH('NCA Input'!J345,INDIRECT("NCAScore_"&amp;$C341),0),MATCH(J$3,NCACats,0)),0))</f>
        <v/>
      </c>
    </row>
    <row r="342" spans="1:10" x14ac:dyDescent="0.3">
      <c r="A342" s="328"/>
      <c r="B342" s="328"/>
      <c r="C342" s="272" t="str">
        <f>IF($A340="","","Dur_Neg")</f>
        <v/>
      </c>
      <c r="D342" s="281" t="str">
        <f ca="1">IF($C342="","",_xlfn.IFNA(INDEX(INDIRECT("MCDAScores_NCA_"&amp;$C342),MATCH('NCA Input'!D346,INDIRECT("NCAScore_"&amp;$C342),0),MATCH(D$3,NCACats,0)),0))</f>
        <v/>
      </c>
      <c r="E342" s="254" t="str">
        <f ca="1">IF($C342="","",_xlfn.IFNA(INDEX(INDIRECT("MCDAScores_NCA_"&amp;$C342),MATCH('NCA Input'!E346,INDIRECT("NCAScore_"&amp;$C342),0),MATCH(E$3,NCACats,0)),0))</f>
        <v/>
      </c>
      <c r="F342" s="254" t="str">
        <f ca="1">IF($C342="","",_xlfn.IFNA(INDEX(INDIRECT("MCDAScores_NCA_"&amp;$C342),MATCH('NCA Input'!F346,INDIRECT("NCAScore_"&amp;$C342),0),MATCH(F$3,NCACats,0)),0))</f>
        <v/>
      </c>
      <c r="G342" s="254" t="str">
        <f ca="1">IF($C342="","",_xlfn.IFNA(INDEX(INDIRECT("MCDAScores_NCA_"&amp;$C342),MATCH('NCA Input'!G346,INDIRECT("NCAScore_"&amp;$C342),0),MATCH(G$3,NCACats,0)),0))</f>
        <v/>
      </c>
      <c r="H342" s="254" t="str">
        <f ca="1">IF($C342="","",_xlfn.IFNA(INDEX(INDIRECT("MCDAScores_NCA_"&amp;$C342),MATCH('NCA Input'!H346,INDIRECT("NCAScore_"&amp;$C342),0),MATCH(H$3,NCACats,0)),0))</f>
        <v/>
      </c>
      <c r="I342" s="254" t="str">
        <f ca="1">IF($C342="","",_xlfn.IFNA(INDEX(INDIRECT("MCDAScores_NCA_"&amp;$C342),MATCH('NCA Input'!I346,INDIRECT("NCAScore_"&amp;$C342),0),MATCH(I$3,NCACats,0)),0))</f>
        <v/>
      </c>
      <c r="J342" s="282" t="str">
        <f ca="1">IF($C342="","",_xlfn.IFNA(INDEX(INDIRECT("MCDAScores_NCA_"&amp;$C342),MATCH('NCA Input'!J346,INDIRECT("NCAScore_"&amp;$C342),0),MATCH(J$3,NCACats,0)),0))</f>
        <v/>
      </c>
    </row>
    <row r="343" spans="1:10" x14ac:dyDescent="0.3">
      <c r="A343" s="328"/>
      <c r="B343" s="328"/>
      <c r="C343" s="272" t="str">
        <f>IF($A340="","","Mag_Pos")</f>
        <v/>
      </c>
      <c r="D343" s="281" t="str">
        <f ca="1">IF($C343="","",_xlfn.IFNA(INDEX(INDIRECT("MCDAScores_NCA_"&amp;$C343),MATCH('NCA Input'!D347,INDIRECT("NCAScore_"&amp;$C343),0),MATCH(D$3,NCACats,0)),0))</f>
        <v/>
      </c>
      <c r="E343" s="254" t="str">
        <f ca="1">IF($C343="","",_xlfn.IFNA(INDEX(INDIRECT("MCDAScores_NCA_"&amp;$C343),MATCH('NCA Input'!E347,INDIRECT("NCAScore_"&amp;$C343),0),MATCH(E$3,NCACats,0)),0))</f>
        <v/>
      </c>
      <c r="F343" s="254" t="str">
        <f ca="1">IF($C343="","",_xlfn.IFNA(INDEX(INDIRECT("MCDAScores_NCA_"&amp;$C343),MATCH('NCA Input'!F347,INDIRECT("NCAScore_"&amp;$C343),0),MATCH(F$3,NCACats,0)),0))</f>
        <v/>
      </c>
      <c r="G343" s="254" t="str">
        <f ca="1">IF($C343="","",_xlfn.IFNA(INDEX(INDIRECT("MCDAScores_NCA_"&amp;$C343),MATCH('NCA Input'!G347,INDIRECT("NCAScore_"&amp;$C343),0),MATCH(G$3,NCACats,0)),0))</f>
        <v/>
      </c>
      <c r="H343" s="254" t="str">
        <f ca="1">IF($C343="","",_xlfn.IFNA(INDEX(INDIRECT("MCDAScores_NCA_"&amp;$C343),MATCH('NCA Input'!H347,INDIRECT("NCAScore_"&amp;$C343),0),MATCH(H$3,NCACats,0)),0))</f>
        <v/>
      </c>
      <c r="I343" s="254" t="str">
        <f ca="1">IF($C343="","",_xlfn.IFNA(INDEX(INDIRECT("MCDAScores_NCA_"&amp;$C343),MATCH('NCA Input'!I347,INDIRECT("NCAScore_"&amp;$C343),0),MATCH(I$3,NCACats,0)),0))</f>
        <v/>
      </c>
      <c r="J343" s="282" t="str">
        <f ca="1">IF($C343="","",_xlfn.IFNA(INDEX(INDIRECT("MCDAScores_NCA_"&amp;$C343),MATCH('NCA Input'!J347,INDIRECT("NCAScore_"&amp;$C343),0),MATCH(J$3,NCACats,0)),0))</f>
        <v/>
      </c>
    </row>
    <row r="344" spans="1:10" x14ac:dyDescent="0.3">
      <c r="A344" s="328"/>
      <c r="B344" s="328"/>
      <c r="C344" s="272" t="str">
        <f>IF($A340="","","Scale_Pos")</f>
        <v/>
      </c>
      <c r="D344" s="281" t="str">
        <f ca="1">IF($C344="","",_xlfn.IFNA(INDEX(INDIRECT("MCDAScores_NCA_"&amp;$C344),MATCH('NCA Input'!D348,INDIRECT("NCAScore_"&amp;$C344),0),MATCH(D$3,NCACats,0)),0))</f>
        <v/>
      </c>
      <c r="E344" s="254" t="str">
        <f ca="1">IF($C344="","",_xlfn.IFNA(INDEX(INDIRECT("MCDAScores_NCA_"&amp;$C344),MATCH('NCA Input'!E348,INDIRECT("NCAScore_"&amp;$C344),0),MATCH(E$3,NCACats,0)),0))</f>
        <v/>
      </c>
      <c r="F344" s="254" t="str">
        <f ca="1">IF($C344="","",_xlfn.IFNA(INDEX(INDIRECT("MCDAScores_NCA_"&amp;$C344),MATCH('NCA Input'!F348,INDIRECT("NCAScore_"&amp;$C344),0),MATCH(F$3,NCACats,0)),0))</f>
        <v/>
      </c>
      <c r="G344" s="254" t="str">
        <f ca="1">IF($C344="","",_xlfn.IFNA(INDEX(INDIRECT("MCDAScores_NCA_"&amp;$C344),MATCH('NCA Input'!G348,INDIRECT("NCAScore_"&amp;$C344),0),MATCH(G$3,NCACats,0)),0))</f>
        <v/>
      </c>
      <c r="H344" s="254" t="str">
        <f ca="1">IF($C344="","",_xlfn.IFNA(INDEX(INDIRECT("MCDAScores_NCA_"&amp;$C344),MATCH('NCA Input'!H348,INDIRECT("NCAScore_"&amp;$C344),0),MATCH(H$3,NCACats,0)),0))</f>
        <v/>
      </c>
      <c r="I344" s="254" t="str">
        <f ca="1">IF($C344="","",_xlfn.IFNA(INDEX(INDIRECT("MCDAScores_NCA_"&amp;$C344),MATCH('NCA Input'!I348,INDIRECT("NCAScore_"&amp;$C344),0),MATCH(I$3,NCACats,0)),0))</f>
        <v/>
      </c>
      <c r="J344" s="282" t="str">
        <f ca="1">IF($C344="","",_xlfn.IFNA(INDEX(INDIRECT("MCDAScores_NCA_"&amp;$C344),MATCH('NCA Input'!J348,INDIRECT("NCAScore_"&amp;$C344),0),MATCH(J$3,NCACats,0)),0))</f>
        <v/>
      </c>
    </row>
    <row r="345" spans="1:10" ht="14.4" thickBot="1" x14ac:dyDescent="0.35">
      <c r="A345" s="329"/>
      <c r="B345" s="329"/>
      <c r="C345" s="273" t="str">
        <f>IF($A340="","","Dur_Pos")</f>
        <v/>
      </c>
      <c r="D345" s="283" t="str">
        <f ca="1">IF($C345="","",_xlfn.IFNA(INDEX(INDIRECT("MCDAScores_NCA_"&amp;$C345),MATCH('NCA Input'!D349,INDIRECT("NCAScore_"&amp;$C345),0),MATCH(D$3,NCACats,0)),0))</f>
        <v/>
      </c>
      <c r="E345" s="284" t="str">
        <f ca="1">IF($C345="","",_xlfn.IFNA(INDEX(INDIRECT("MCDAScores_NCA_"&amp;$C345),MATCH('NCA Input'!E349,INDIRECT("NCAScore_"&amp;$C345),0),MATCH(E$3,NCACats,0)),0))</f>
        <v/>
      </c>
      <c r="F345" s="284" t="str">
        <f ca="1">IF($C345="","",_xlfn.IFNA(INDEX(INDIRECT("MCDAScores_NCA_"&amp;$C345),MATCH('NCA Input'!F349,INDIRECT("NCAScore_"&amp;$C345),0),MATCH(F$3,NCACats,0)),0))</f>
        <v/>
      </c>
      <c r="G345" s="284" t="str">
        <f ca="1">IF($C345="","",_xlfn.IFNA(INDEX(INDIRECT("MCDAScores_NCA_"&amp;$C345),MATCH('NCA Input'!G349,INDIRECT("NCAScore_"&amp;$C345),0),MATCH(G$3,NCACats,0)),0))</f>
        <v/>
      </c>
      <c r="H345" s="284" t="str">
        <f ca="1">IF($C345="","",_xlfn.IFNA(INDEX(INDIRECT("MCDAScores_NCA_"&amp;$C345),MATCH('NCA Input'!H349,INDIRECT("NCAScore_"&amp;$C345),0),MATCH(H$3,NCACats,0)),0))</f>
        <v/>
      </c>
      <c r="I345" s="284" t="str">
        <f ca="1">IF($C345="","",_xlfn.IFNA(INDEX(INDIRECT("MCDAScores_NCA_"&amp;$C345),MATCH('NCA Input'!I349,INDIRECT("NCAScore_"&amp;$C345),0),MATCH(I$3,NCACats,0)),0))</f>
        <v/>
      </c>
      <c r="J345" s="285" t="str">
        <f ca="1">IF($C345="","",_xlfn.IFNA(INDEX(INDIRECT("MCDAScores_NCA_"&amp;$C345),MATCH('NCA Input'!J349,INDIRECT("NCAScore_"&amp;$C345),0),MATCH(J$3,NCACats,0)),0))</f>
        <v/>
      </c>
    </row>
    <row r="346" spans="1:10" x14ac:dyDescent="0.3">
      <c r="A346" s="327" t="str">
        <f>IF('NCA Input'!C350="","",'NCA Input'!A350)</f>
        <v/>
      </c>
      <c r="B346" s="327" t="str">
        <f>IF('NCA Input'!C350="","",'NCA Input'!C350)</f>
        <v/>
      </c>
      <c r="C346" s="255" t="str">
        <f>IF($A346="","","Mag_Neg")</f>
        <v/>
      </c>
      <c r="D346" s="278" t="str">
        <f ca="1">IF($C346="","",_xlfn.IFNA(INDEX(INDIRECT("MCDAScores_NCA_"&amp;$C346),MATCH('NCA Input'!D350,INDIRECT("NCAScore_"&amp;$C346),0),MATCH(D$3,NCACats,0)),0))</f>
        <v/>
      </c>
      <c r="E346" s="279" t="str">
        <f ca="1">IF($C346="","",_xlfn.IFNA(INDEX(INDIRECT("MCDAScores_NCA_"&amp;$C346),MATCH('NCA Input'!E350,INDIRECT("NCAScore_"&amp;$C346),0),MATCH(E$3,NCACats,0)),0))</f>
        <v/>
      </c>
      <c r="F346" s="279" t="str">
        <f ca="1">IF($C346="","",_xlfn.IFNA(INDEX(INDIRECT("MCDAScores_NCA_"&amp;$C346),MATCH('NCA Input'!F350,INDIRECT("NCAScore_"&amp;$C346),0),MATCH(F$3,NCACats,0)),0))</f>
        <v/>
      </c>
      <c r="G346" s="279" t="str">
        <f ca="1">IF($C346="","",_xlfn.IFNA(INDEX(INDIRECT("MCDAScores_NCA_"&amp;$C346),MATCH('NCA Input'!G350,INDIRECT("NCAScore_"&amp;$C346),0),MATCH(G$3,NCACats,0)),0))</f>
        <v/>
      </c>
      <c r="H346" s="279" t="str">
        <f ca="1">IF($C346="","",_xlfn.IFNA(INDEX(INDIRECT("MCDAScores_NCA_"&amp;$C346),MATCH('NCA Input'!H350,INDIRECT("NCAScore_"&amp;$C346),0),MATCH(H$3,NCACats,0)),0))</f>
        <v/>
      </c>
      <c r="I346" s="279" t="str">
        <f ca="1">IF($C346="","",_xlfn.IFNA(INDEX(INDIRECT("MCDAScores_NCA_"&amp;$C346),MATCH('NCA Input'!I350,INDIRECT("NCAScore_"&amp;$C346),0),MATCH(I$3,NCACats,0)),0))</f>
        <v/>
      </c>
      <c r="J346" s="280" t="str">
        <f ca="1">IF($C346="","",_xlfn.IFNA(INDEX(INDIRECT("MCDAScores_NCA_"&amp;$C346),MATCH('NCA Input'!J350,INDIRECT("NCAScore_"&amp;$C346),0),MATCH(J$3,NCACats,0)),0))</f>
        <v/>
      </c>
    </row>
    <row r="347" spans="1:10" x14ac:dyDescent="0.3">
      <c r="A347" s="328"/>
      <c r="B347" s="328"/>
      <c r="C347" s="272" t="str">
        <f>IF($A346="","","Scale_Neg")</f>
        <v/>
      </c>
      <c r="D347" s="281" t="str">
        <f ca="1">IF($C347="","",_xlfn.IFNA(INDEX(INDIRECT("MCDAScores_NCA_"&amp;$C347),MATCH('NCA Input'!D351,INDIRECT("NCAScore_"&amp;$C347),0),MATCH(D$3,NCACats,0)),0))</f>
        <v/>
      </c>
      <c r="E347" s="254" t="str">
        <f ca="1">IF($C347="","",_xlfn.IFNA(INDEX(INDIRECT("MCDAScores_NCA_"&amp;$C347),MATCH('NCA Input'!E351,INDIRECT("NCAScore_"&amp;$C347),0),MATCH(E$3,NCACats,0)),0))</f>
        <v/>
      </c>
      <c r="F347" s="254" t="str">
        <f ca="1">IF($C347="","",_xlfn.IFNA(INDEX(INDIRECT("MCDAScores_NCA_"&amp;$C347),MATCH('NCA Input'!F351,INDIRECT("NCAScore_"&amp;$C347),0),MATCH(F$3,NCACats,0)),0))</f>
        <v/>
      </c>
      <c r="G347" s="254" t="str">
        <f ca="1">IF($C347="","",_xlfn.IFNA(INDEX(INDIRECT("MCDAScores_NCA_"&amp;$C347),MATCH('NCA Input'!G351,INDIRECT("NCAScore_"&amp;$C347),0),MATCH(G$3,NCACats,0)),0))</f>
        <v/>
      </c>
      <c r="H347" s="254" t="str">
        <f ca="1">IF($C347="","",_xlfn.IFNA(INDEX(INDIRECT("MCDAScores_NCA_"&amp;$C347),MATCH('NCA Input'!H351,INDIRECT("NCAScore_"&amp;$C347),0),MATCH(H$3,NCACats,0)),0))</f>
        <v/>
      </c>
      <c r="I347" s="254" t="str">
        <f ca="1">IF($C347="","",_xlfn.IFNA(INDEX(INDIRECT("MCDAScores_NCA_"&amp;$C347),MATCH('NCA Input'!I351,INDIRECT("NCAScore_"&amp;$C347),0),MATCH(I$3,NCACats,0)),0))</f>
        <v/>
      </c>
      <c r="J347" s="282" t="str">
        <f ca="1">IF($C347="","",_xlfn.IFNA(INDEX(INDIRECT("MCDAScores_NCA_"&amp;$C347),MATCH('NCA Input'!J351,INDIRECT("NCAScore_"&amp;$C347),0),MATCH(J$3,NCACats,0)),0))</f>
        <v/>
      </c>
    </row>
    <row r="348" spans="1:10" x14ac:dyDescent="0.3">
      <c r="A348" s="328"/>
      <c r="B348" s="328"/>
      <c r="C348" s="272" t="str">
        <f>IF($A346="","","Dur_Neg")</f>
        <v/>
      </c>
      <c r="D348" s="281" t="str">
        <f ca="1">IF($C348="","",_xlfn.IFNA(INDEX(INDIRECT("MCDAScores_NCA_"&amp;$C348),MATCH('NCA Input'!D352,INDIRECT("NCAScore_"&amp;$C348),0),MATCH(D$3,NCACats,0)),0))</f>
        <v/>
      </c>
      <c r="E348" s="254" t="str">
        <f ca="1">IF($C348="","",_xlfn.IFNA(INDEX(INDIRECT("MCDAScores_NCA_"&amp;$C348),MATCH('NCA Input'!E352,INDIRECT("NCAScore_"&amp;$C348),0),MATCH(E$3,NCACats,0)),0))</f>
        <v/>
      </c>
      <c r="F348" s="254" t="str">
        <f ca="1">IF($C348="","",_xlfn.IFNA(INDEX(INDIRECT("MCDAScores_NCA_"&amp;$C348),MATCH('NCA Input'!F352,INDIRECT("NCAScore_"&amp;$C348),0),MATCH(F$3,NCACats,0)),0))</f>
        <v/>
      </c>
      <c r="G348" s="254" t="str">
        <f ca="1">IF($C348="","",_xlfn.IFNA(INDEX(INDIRECT("MCDAScores_NCA_"&amp;$C348),MATCH('NCA Input'!G352,INDIRECT("NCAScore_"&amp;$C348),0),MATCH(G$3,NCACats,0)),0))</f>
        <v/>
      </c>
      <c r="H348" s="254" t="str">
        <f ca="1">IF($C348="","",_xlfn.IFNA(INDEX(INDIRECT("MCDAScores_NCA_"&amp;$C348),MATCH('NCA Input'!H352,INDIRECT("NCAScore_"&amp;$C348),0),MATCH(H$3,NCACats,0)),0))</f>
        <v/>
      </c>
      <c r="I348" s="254" t="str">
        <f ca="1">IF($C348="","",_xlfn.IFNA(INDEX(INDIRECT("MCDAScores_NCA_"&amp;$C348),MATCH('NCA Input'!I352,INDIRECT("NCAScore_"&amp;$C348),0),MATCH(I$3,NCACats,0)),0))</f>
        <v/>
      </c>
      <c r="J348" s="282" t="str">
        <f ca="1">IF($C348="","",_xlfn.IFNA(INDEX(INDIRECT("MCDAScores_NCA_"&amp;$C348),MATCH('NCA Input'!J352,INDIRECT("NCAScore_"&amp;$C348),0),MATCH(J$3,NCACats,0)),0))</f>
        <v/>
      </c>
    </row>
    <row r="349" spans="1:10" x14ac:dyDescent="0.3">
      <c r="A349" s="328"/>
      <c r="B349" s="328"/>
      <c r="C349" s="272" t="str">
        <f>IF($A346="","","Mag_Pos")</f>
        <v/>
      </c>
      <c r="D349" s="281" t="str">
        <f ca="1">IF($C349="","",_xlfn.IFNA(INDEX(INDIRECT("MCDAScores_NCA_"&amp;$C349),MATCH('NCA Input'!D353,INDIRECT("NCAScore_"&amp;$C349),0),MATCH(D$3,NCACats,0)),0))</f>
        <v/>
      </c>
      <c r="E349" s="254" t="str">
        <f ca="1">IF($C349="","",_xlfn.IFNA(INDEX(INDIRECT("MCDAScores_NCA_"&amp;$C349),MATCH('NCA Input'!E353,INDIRECT("NCAScore_"&amp;$C349),0),MATCH(E$3,NCACats,0)),0))</f>
        <v/>
      </c>
      <c r="F349" s="254" t="str">
        <f ca="1">IF($C349="","",_xlfn.IFNA(INDEX(INDIRECT("MCDAScores_NCA_"&amp;$C349),MATCH('NCA Input'!F353,INDIRECT("NCAScore_"&amp;$C349),0),MATCH(F$3,NCACats,0)),0))</f>
        <v/>
      </c>
      <c r="G349" s="254" t="str">
        <f ca="1">IF($C349="","",_xlfn.IFNA(INDEX(INDIRECT("MCDAScores_NCA_"&amp;$C349),MATCH('NCA Input'!G353,INDIRECT("NCAScore_"&amp;$C349),0),MATCH(G$3,NCACats,0)),0))</f>
        <v/>
      </c>
      <c r="H349" s="254" t="str">
        <f ca="1">IF($C349="","",_xlfn.IFNA(INDEX(INDIRECT("MCDAScores_NCA_"&amp;$C349),MATCH('NCA Input'!H353,INDIRECT("NCAScore_"&amp;$C349),0),MATCH(H$3,NCACats,0)),0))</f>
        <v/>
      </c>
      <c r="I349" s="254" t="str">
        <f ca="1">IF($C349="","",_xlfn.IFNA(INDEX(INDIRECT("MCDAScores_NCA_"&amp;$C349),MATCH('NCA Input'!I353,INDIRECT("NCAScore_"&amp;$C349),0),MATCH(I$3,NCACats,0)),0))</f>
        <v/>
      </c>
      <c r="J349" s="282" t="str">
        <f ca="1">IF($C349="","",_xlfn.IFNA(INDEX(INDIRECT("MCDAScores_NCA_"&amp;$C349),MATCH('NCA Input'!J353,INDIRECT("NCAScore_"&amp;$C349),0),MATCH(J$3,NCACats,0)),0))</f>
        <v/>
      </c>
    </row>
    <row r="350" spans="1:10" x14ac:dyDescent="0.3">
      <c r="A350" s="328"/>
      <c r="B350" s="328"/>
      <c r="C350" s="272" t="str">
        <f>IF($A346="","","Scale_Pos")</f>
        <v/>
      </c>
      <c r="D350" s="281" t="str">
        <f ca="1">IF($C350="","",_xlfn.IFNA(INDEX(INDIRECT("MCDAScores_NCA_"&amp;$C350),MATCH('NCA Input'!D354,INDIRECT("NCAScore_"&amp;$C350),0),MATCH(D$3,NCACats,0)),0))</f>
        <v/>
      </c>
      <c r="E350" s="254" t="str">
        <f ca="1">IF($C350="","",_xlfn.IFNA(INDEX(INDIRECT("MCDAScores_NCA_"&amp;$C350),MATCH('NCA Input'!E354,INDIRECT("NCAScore_"&amp;$C350),0),MATCH(E$3,NCACats,0)),0))</f>
        <v/>
      </c>
      <c r="F350" s="254" t="str">
        <f ca="1">IF($C350="","",_xlfn.IFNA(INDEX(INDIRECT("MCDAScores_NCA_"&amp;$C350),MATCH('NCA Input'!F354,INDIRECT("NCAScore_"&amp;$C350),0),MATCH(F$3,NCACats,0)),0))</f>
        <v/>
      </c>
      <c r="G350" s="254" t="str">
        <f ca="1">IF($C350="","",_xlfn.IFNA(INDEX(INDIRECT("MCDAScores_NCA_"&amp;$C350),MATCH('NCA Input'!G354,INDIRECT("NCAScore_"&amp;$C350),0),MATCH(G$3,NCACats,0)),0))</f>
        <v/>
      </c>
      <c r="H350" s="254" t="str">
        <f ca="1">IF($C350="","",_xlfn.IFNA(INDEX(INDIRECT("MCDAScores_NCA_"&amp;$C350),MATCH('NCA Input'!H354,INDIRECT("NCAScore_"&amp;$C350),0),MATCH(H$3,NCACats,0)),0))</f>
        <v/>
      </c>
      <c r="I350" s="254" t="str">
        <f ca="1">IF($C350="","",_xlfn.IFNA(INDEX(INDIRECT("MCDAScores_NCA_"&amp;$C350),MATCH('NCA Input'!I354,INDIRECT("NCAScore_"&amp;$C350),0),MATCH(I$3,NCACats,0)),0))</f>
        <v/>
      </c>
      <c r="J350" s="282" t="str">
        <f ca="1">IF($C350="","",_xlfn.IFNA(INDEX(INDIRECT("MCDAScores_NCA_"&amp;$C350),MATCH('NCA Input'!J354,INDIRECT("NCAScore_"&amp;$C350),0),MATCH(J$3,NCACats,0)),0))</f>
        <v/>
      </c>
    </row>
    <row r="351" spans="1:10" ht="14.4" thickBot="1" x14ac:dyDescent="0.35">
      <c r="A351" s="329"/>
      <c r="B351" s="329"/>
      <c r="C351" s="273" t="str">
        <f>IF($A346="","","Dur_Pos")</f>
        <v/>
      </c>
      <c r="D351" s="283" t="str">
        <f ca="1">IF($C351="","",_xlfn.IFNA(INDEX(INDIRECT("MCDAScores_NCA_"&amp;$C351),MATCH('NCA Input'!D355,INDIRECT("NCAScore_"&amp;$C351),0),MATCH(D$3,NCACats,0)),0))</f>
        <v/>
      </c>
      <c r="E351" s="284" t="str">
        <f ca="1">IF($C351="","",_xlfn.IFNA(INDEX(INDIRECT("MCDAScores_NCA_"&amp;$C351),MATCH('NCA Input'!E355,INDIRECT("NCAScore_"&amp;$C351),0),MATCH(E$3,NCACats,0)),0))</f>
        <v/>
      </c>
      <c r="F351" s="284" t="str">
        <f ca="1">IF($C351="","",_xlfn.IFNA(INDEX(INDIRECT("MCDAScores_NCA_"&amp;$C351),MATCH('NCA Input'!F355,INDIRECT("NCAScore_"&amp;$C351),0),MATCH(F$3,NCACats,0)),0))</f>
        <v/>
      </c>
      <c r="G351" s="284" t="str">
        <f ca="1">IF($C351="","",_xlfn.IFNA(INDEX(INDIRECT("MCDAScores_NCA_"&amp;$C351),MATCH('NCA Input'!G355,INDIRECT("NCAScore_"&amp;$C351),0),MATCH(G$3,NCACats,0)),0))</f>
        <v/>
      </c>
      <c r="H351" s="284" t="str">
        <f ca="1">IF($C351="","",_xlfn.IFNA(INDEX(INDIRECT("MCDAScores_NCA_"&amp;$C351),MATCH('NCA Input'!H355,INDIRECT("NCAScore_"&amp;$C351),0),MATCH(H$3,NCACats,0)),0))</f>
        <v/>
      </c>
      <c r="I351" s="284" t="str">
        <f ca="1">IF($C351="","",_xlfn.IFNA(INDEX(INDIRECT("MCDAScores_NCA_"&amp;$C351),MATCH('NCA Input'!I355,INDIRECT("NCAScore_"&amp;$C351),0),MATCH(I$3,NCACats,0)),0))</f>
        <v/>
      </c>
      <c r="J351" s="285" t="str">
        <f ca="1">IF($C351="","",_xlfn.IFNA(INDEX(INDIRECT("MCDAScores_NCA_"&amp;$C351),MATCH('NCA Input'!J355,INDIRECT("NCAScore_"&amp;$C351),0),MATCH(J$3,NCACats,0)),0))</f>
        <v/>
      </c>
    </row>
    <row r="352" spans="1:10" x14ac:dyDescent="0.3">
      <c r="A352" s="327" t="str">
        <f>IF('NCA Input'!C356="","",'NCA Input'!A356)</f>
        <v/>
      </c>
      <c r="B352" s="327" t="str">
        <f>IF('NCA Input'!C356="","",'NCA Input'!C356)</f>
        <v/>
      </c>
      <c r="C352" s="255" t="str">
        <f>IF($A352="","","Mag_Neg")</f>
        <v/>
      </c>
      <c r="D352" s="278" t="str">
        <f ca="1">IF($C352="","",_xlfn.IFNA(INDEX(INDIRECT("MCDAScores_NCA_"&amp;$C352),MATCH('NCA Input'!D356,INDIRECT("NCAScore_"&amp;$C352),0),MATCH(D$3,NCACats,0)),0))</f>
        <v/>
      </c>
      <c r="E352" s="279" t="str">
        <f ca="1">IF($C352="","",_xlfn.IFNA(INDEX(INDIRECT("MCDAScores_NCA_"&amp;$C352),MATCH('NCA Input'!E356,INDIRECT("NCAScore_"&amp;$C352),0),MATCH(E$3,NCACats,0)),0))</f>
        <v/>
      </c>
      <c r="F352" s="279" t="str">
        <f ca="1">IF($C352="","",_xlfn.IFNA(INDEX(INDIRECT("MCDAScores_NCA_"&amp;$C352),MATCH('NCA Input'!F356,INDIRECT("NCAScore_"&amp;$C352),0),MATCH(F$3,NCACats,0)),0))</f>
        <v/>
      </c>
      <c r="G352" s="279" t="str">
        <f ca="1">IF($C352="","",_xlfn.IFNA(INDEX(INDIRECT("MCDAScores_NCA_"&amp;$C352),MATCH('NCA Input'!G356,INDIRECT("NCAScore_"&amp;$C352),0),MATCH(G$3,NCACats,0)),0))</f>
        <v/>
      </c>
      <c r="H352" s="279" t="str">
        <f ca="1">IF($C352="","",_xlfn.IFNA(INDEX(INDIRECT("MCDAScores_NCA_"&amp;$C352),MATCH('NCA Input'!H356,INDIRECT("NCAScore_"&amp;$C352),0),MATCH(H$3,NCACats,0)),0))</f>
        <v/>
      </c>
      <c r="I352" s="279" t="str">
        <f ca="1">IF($C352="","",_xlfn.IFNA(INDEX(INDIRECT("MCDAScores_NCA_"&amp;$C352),MATCH('NCA Input'!I356,INDIRECT("NCAScore_"&amp;$C352),0),MATCH(I$3,NCACats,0)),0))</f>
        <v/>
      </c>
      <c r="J352" s="280" t="str">
        <f ca="1">IF($C352="","",_xlfn.IFNA(INDEX(INDIRECT("MCDAScores_NCA_"&amp;$C352),MATCH('NCA Input'!J356,INDIRECT("NCAScore_"&amp;$C352),0),MATCH(J$3,NCACats,0)),0))</f>
        <v/>
      </c>
    </row>
    <row r="353" spans="1:10" x14ac:dyDescent="0.3">
      <c r="A353" s="328"/>
      <c r="B353" s="328"/>
      <c r="C353" s="272" t="str">
        <f>IF($A352="","","Scale_Neg")</f>
        <v/>
      </c>
      <c r="D353" s="281" t="str">
        <f ca="1">IF($C353="","",_xlfn.IFNA(INDEX(INDIRECT("MCDAScores_NCA_"&amp;$C353),MATCH('NCA Input'!D357,INDIRECT("NCAScore_"&amp;$C353),0),MATCH(D$3,NCACats,0)),0))</f>
        <v/>
      </c>
      <c r="E353" s="254" t="str">
        <f ca="1">IF($C353="","",_xlfn.IFNA(INDEX(INDIRECT("MCDAScores_NCA_"&amp;$C353),MATCH('NCA Input'!E357,INDIRECT("NCAScore_"&amp;$C353),0),MATCH(E$3,NCACats,0)),0))</f>
        <v/>
      </c>
      <c r="F353" s="254" t="str">
        <f ca="1">IF($C353="","",_xlfn.IFNA(INDEX(INDIRECT("MCDAScores_NCA_"&amp;$C353),MATCH('NCA Input'!F357,INDIRECT("NCAScore_"&amp;$C353),0),MATCH(F$3,NCACats,0)),0))</f>
        <v/>
      </c>
      <c r="G353" s="254" t="str">
        <f ca="1">IF($C353="","",_xlfn.IFNA(INDEX(INDIRECT("MCDAScores_NCA_"&amp;$C353),MATCH('NCA Input'!G357,INDIRECT("NCAScore_"&amp;$C353),0),MATCH(G$3,NCACats,0)),0))</f>
        <v/>
      </c>
      <c r="H353" s="254" t="str">
        <f ca="1">IF($C353="","",_xlfn.IFNA(INDEX(INDIRECT("MCDAScores_NCA_"&amp;$C353),MATCH('NCA Input'!H357,INDIRECT("NCAScore_"&amp;$C353),0),MATCH(H$3,NCACats,0)),0))</f>
        <v/>
      </c>
      <c r="I353" s="254" t="str">
        <f ca="1">IF($C353="","",_xlfn.IFNA(INDEX(INDIRECT("MCDAScores_NCA_"&amp;$C353),MATCH('NCA Input'!I357,INDIRECT("NCAScore_"&amp;$C353),0),MATCH(I$3,NCACats,0)),0))</f>
        <v/>
      </c>
      <c r="J353" s="282" t="str">
        <f ca="1">IF($C353="","",_xlfn.IFNA(INDEX(INDIRECT("MCDAScores_NCA_"&amp;$C353),MATCH('NCA Input'!J357,INDIRECT("NCAScore_"&amp;$C353),0),MATCH(J$3,NCACats,0)),0))</f>
        <v/>
      </c>
    </row>
    <row r="354" spans="1:10" x14ac:dyDescent="0.3">
      <c r="A354" s="328"/>
      <c r="B354" s="328"/>
      <c r="C354" s="272" t="str">
        <f>IF($A352="","","Dur_Neg")</f>
        <v/>
      </c>
      <c r="D354" s="281" t="str">
        <f ca="1">IF($C354="","",_xlfn.IFNA(INDEX(INDIRECT("MCDAScores_NCA_"&amp;$C354),MATCH('NCA Input'!D358,INDIRECT("NCAScore_"&amp;$C354),0),MATCH(D$3,NCACats,0)),0))</f>
        <v/>
      </c>
      <c r="E354" s="254" t="str">
        <f ca="1">IF($C354="","",_xlfn.IFNA(INDEX(INDIRECT("MCDAScores_NCA_"&amp;$C354),MATCH('NCA Input'!E358,INDIRECT("NCAScore_"&amp;$C354),0),MATCH(E$3,NCACats,0)),0))</f>
        <v/>
      </c>
      <c r="F354" s="254" t="str">
        <f ca="1">IF($C354="","",_xlfn.IFNA(INDEX(INDIRECT("MCDAScores_NCA_"&amp;$C354),MATCH('NCA Input'!F358,INDIRECT("NCAScore_"&amp;$C354),0),MATCH(F$3,NCACats,0)),0))</f>
        <v/>
      </c>
      <c r="G354" s="254" t="str">
        <f ca="1">IF($C354="","",_xlfn.IFNA(INDEX(INDIRECT("MCDAScores_NCA_"&amp;$C354),MATCH('NCA Input'!G358,INDIRECT("NCAScore_"&amp;$C354),0),MATCH(G$3,NCACats,0)),0))</f>
        <v/>
      </c>
      <c r="H354" s="254" t="str">
        <f ca="1">IF($C354="","",_xlfn.IFNA(INDEX(INDIRECT("MCDAScores_NCA_"&amp;$C354),MATCH('NCA Input'!H358,INDIRECT("NCAScore_"&amp;$C354),0),MATCH(H$3,NCACats,0)),0))</f>
        <v/>
      </c>
      <c r="I354" s="254" t="str">
        <f ca="1">IF($C354="","",_xlfn.IFNA(INDEX(INDIRECT("MCDAScores_NCA_"&amp;$C354),MATCH('NCA Input'!I358,INDIRECT("NCAScore_"&amp;$C354),0),MATCH(I$3,NCACats,0)),0))</f>
        <v/>
      </c>
      <c r="J354" s="282" t="str">
        <f ca="1">IF($C354="","",_xlfn.IFNA(INDEX(INDIRECT("MCDAScores_NCA_"&amp;$C354),MATCH('NCA Input'!J358,INDIRECT("NCAScore_"&amp;$C354),0),MATCH(J$3,NCACats,0)),0))</f>
        <v/>
      </c>
    </row>
    <row r="355" spans="1:10" x14ac:dyDescent="0.3">
      <c r="A355" s="328"/>
      <c r="B355" s="328"/>
      <c r="C355" s="272" t="str">
        <f>IF($A352="","","Mag_Pos")</f>
        <v/>
      </c>
      <c r="D355" s="281" t="str">
        <f ca="1">IF($C355="","",_xlfn.IFNA(INDEX(INDIRECT("MCDAScores_NCA_"&amp;$C355),MATCH('NCA Input'!D359,INDIRECT("NCAScore_"&amp;$C355),0),MATCH(D$3,NCACats,0)),0))</f>
        <v/>
      </c>
      <c r="E355" s="254" t="str">
        <f ca="1">IF($C355="","",_xlfn.IFNA(INDEX(INDIRECT("MCDAScores_NCA_"&amp;$C355),MATCH('NCA Input'!E359,INDIRECT("NCAScore_"&amp;$C355),0),MATCH(E$3,NCACats,0)),0))</f>
        <v/>
      </c>
      <c r="F355" s="254" t="str">
        <f ca="1">IF($C355="","",_xlfn.IFNA(INDEX(INDIRECT("MCDAScores_NCA_"&amp;$C355),MATCH('NCA Input'!F359,INDIRECT("NCAScore_"&amp;$C355),0),MATCH(F$3,NCACats,0)),0))</f>
        <v/>
      </c>
      <c r="G355" s="254" t="str">
        <f ca="1">IF($C355="","",_xlfn.IFNA(INDEX(INDIRECT("MCDAScores_NCA_"&amp;$C355),MATCH('NCA Input'!G359,INDIRECT("NCAScore_"&amp;$C355),0),MATCH(G$3,NCACats,0)),0))</f>
        <v/>
      </c>
      <c r="H355" s="254" t="str">
        <f ca="1">IF($C355="","",_xlfn.IFNA(INDEX(INDIRECT("MCDAScores_NCA_"&amp;$C355),MATCH('NCA Input'!H359,INDIRECT("NCAScore_"&amp;$C355),0),MATCH(H$3,NCACats,0)),0))</f>
        <v/>
      </c>
      <c r="I355" s="254" t="str">
        <f ca="1">IF($C355="","",_xlfn.IFNA(INDEX(INDIRECT("MCDAScores_NCA_"&amp;$C355),MATCH('NCA Input'!I359,INDIRECT("NCAScore_"&amp;$C355),0),MATCH(I$3,NCACats,0)),0))</f>
        <v/>
      </c>
      <c r="J355" s="282" t="str">
        <f ca="1">IF($C355="","",_xlfn.IFNA(INDEX(INDIRECT("MCDAScores_NCA_"&amp;$C355),MATCH('NCA Input'!J359,INDIRECT("NCAScore_"&amp;$C355),0),MATCH(J$3,NCACats,0)),0))</f>
        <v/>
      </c>
    </row>
    <row r="356" spans="1:10" x14ac:dyDescent="0.3">
      <c r="A356" s="328"/>
      <c r="B356" s="328"/>
      <c r="C356" s="272" t="str">
        <f>IF($A352="","","Scale_Pos")</f>
        <v/>
      </c>
      <c r="D356" s="281" t="str">
        <f ca="1">IF($C356="","",_xlfn.IFNA(INDEX(INDIRECT("MCDAScores_NCA_"&amp;$C356),MATCH('NCA Input'!D360,INDIRECT("NCAScore_"&amp;$C356),0),MATCH(D$3,NCACats,0)),0))</f>
        <v/>
      </c>
      <c r="E356" s="254" t="str">
        <f ca="1">IF($C356="","",_xlfn.IFNA(INDEX(INDIRECT("MCDAScores_NCA_"&amp;$C356),MATCH('NCA Input'!E360,INDIRECT("NCAScore_"&amp;$C356),0),MATCH(E$3,NCACats,0)),0))</f>
        <v/>
      </c>
      <c r="F356" s="254" t="str">
        <f ca="1">IF($C356="","",_xlfn.IFNA(INDEX(INDIRECT("MCDAScores_NCA_"&amp;$C356),MATCH('NCA Input'!F360,INDIRECT("NCAScore_"&amp;$C356),0),MATCH(F$3,NCACats,0)),0))</f>
        <v/>
      </c>
      <c r="G356" s="254" t="str">
        <f ca="1">IF($C356="","",_xlfn.IFNA(INDEX(INDIRECT("MCDAScores_NCA_"&amp;$C356),MATCH('NCA Input'!G360,INDIRECT("NCAScore_"&amp;$C356),0),MATCH(G$3,NCACats,0)),0))</f>
        <v/>
      </c>
      <c r="H356" s="254" t="str">
        <f ca="1">IF($C356="","",_xlfn.IFNA(INDEX(INDIRECT("MCDAScores_NCA_"&amp;$C356),MATCH('NCA Input'!H360,INDIRECT("NCAScore_"&amp;$C356),0),MATCH(H$3,NCACats,0)),0))</f>
        <v/>
      </c>
      <c r="I356" s="254" t="str">
        <f ca="1">IF($C356="","",_xlfn.IFNA(INDEX(INDIRECT("MCDAScores_NCA_"&amp;$C356),MATCH('NCA Input'!I360,INDIRECT("NCAScore_"&amp;$C356),0),MATCH(I$3,NCACats,0)),0))</f>
        <v/>
      </c>
      <c r="J356" s="282" t="str">
        <f ca="1">IF($C356="","",_xlfn.IFNA(INDEX(INDIRECT("MCDAScores_NCA_"&amp;$C356),MATCH('NCA Input'!J360,INDIRECT("NCAScore_"&amp;$C356),0),MATCH(J$3,NCACats,0)),0))</f>
        <v/>
      </c>
    </row>
    <row r="357" spans="1:10" ht="14.4" thickBot="1" x14ac:dyDescent="0.35">
      <c r="A357" s="329"/>
      <c r="B357" s="329"/>
      <c r="C357" s="273" t="str">
        <f>IF($A352="","","Dur_Pos")</f>
        <v/>
      </c>
      <c r="D357" s="283" t="str">
        <f ca="1">IF($C357="","",_xlfn.IFNA(INDEX(INDIRECT("MCDAScores_NCA_"&amp;$C357),MATCH('NCA Input'!D361,INDIRECT("NCAScore_"&amp;$C357),0),MATCH(D$3,NCACats,0)),0))</f>
        <v/>
      </c>
      <c r="E357" s="284" t="str">
        <f ca="1">IF($C357="","",_xlfn.IFNA(INDEX(INDIRECT("MCDAScores_NCA_"&amp;$C357),MATCH('NCA Input'!E361,INDIRECT("NCAScore_"&amp;$C357),0),MATCH(E$3,NCACats,0)),0))</f>
        <v/>
      </c>
      <c r="F357" s="284" t="str">
        <f ca="1">IF($C357="","",_xlfn.IFNA(INDEX(INDIRECT("MCDAScores_NCA_"&amp;$C357),MATCH('NCA Input'!F361,INDIRECT("NCAScore_"&amp;$C357),0),MATCH(F$3,NCACats,0)),0))</f>
        <v/>
      </c>
      <c r="G357" s="284" t="str">
        <f ca="1">IF($C357="","",_xlfn.IFNA(INDEX(INDIRECT("MCDAScores_NCA_"&amp;$C357),MATCH('NCA Input'!G361,INDIRECT("NCAScore_"&amp;$C357),0),MATCH(G$3,NCACats,0)),0))</f>
        <v/>
      </c>
      <c r="H357" s="284" t="str">
        <f ca="1">IF($C357="","",_xlfn.IFNA(INDEX(INDIRECT("MCDAScores_NCA_"&amp;$C357),MATCH('NCA Input'!H361,INDIRECT("NCAScore_"&amp;$C357),0),MATCH(H$3,NCACats,0)),0))</f>
        <v/>
      </c>
      <c r="I357" s="284" t="str">
        <f ca="1">IF($C357="","",_xlfn.IFNA(INDEX(INDIRECT("MCDAScores_NCA_"&amp;$C357),MATCH('NCA Input'!I361,INDIRECT("NCAScore_"&amp;$C357),0),MATCH(I$3,NCACats,0)),0))</f>
        <v/>
      </c>
      <c r="J357" s="285" t="str">
        <f ca="1">IF($C357="","",_xlfn.IFNA(INDEX(INDIRECT("MCDAScores_NCA_"&amp;$C357),MATCH('NCA Input'!J361,INDIRECT("NCAScore_"&amp;$C357),0),MATCH(J$3,NCACats,0)),0))</f>
        <v/>
      </c>
    </row>
    <row r="358" spans="1:10" x14ac:dyDescent="0.3">
      <c r="A358" s="327" t="str">
        <f>IF('NCA Input'!C362="","",'NCA Input'!A362)</f>
        <v/>
      </c>
      <c r="B358" s="327" t="str">
        <f>IF('NCA Input'!C362="","",'NCA Input'!C362)</f>
        <v/>
      </c>
      <c r="C358" s="255" t="str">
        <f>IF($A358="","","Mag_Neg")</f>
        <v/>
      </c>
      <c r="D358" s="278" t="str">
        <f ca="1">IF($C358="","",_xlfn.IFNA(INDEX(INDIRECT("MCDAScores_NCA_"&amp;$C358),MATCH('NCA Input'!D362,INDIRECT("NCAScore_"&amp;$C358),0),MATCH(D$3,NCACats,0)),0))</f>
        <v/>
      </c>
      <c r="E358" s="279" t="str">
        <f ca="1">IF($C358="","",_xlfn.IFNA(INDEX(INDIRECT("MCDAScores_NCA_"&amp;$C358),MATCH('NCA Input'!E362,INDIRECT("NCAScore_"&amp;$C358),0),MATCH(E$3,NCACats,0)),0))</f>
        <v/>
      </c>
      <c r="F358" s="279" t="str">
        <f ca="1">IF($C358="","",_xlfn.IFNA(INDEX(INDIRECT("MCDAScores_NCA_"&amp;$C358),MATCH('NCA Input'!F362,INDIRECT("NCAScore_"&amp;$C358),0),MATCH(F$3,NCACats,0)),0))</f>
        <v/>
      </c>
      <c r="G358" s="279" t="str">
        <f ca="1">IF($C358="","",_xlfn.IFNA(INDEX(INDIRECT("MCDAScores_NCA_"&amp;$C358),MATCH('NCA Input'!G362,INDIRECT("NCAScore_"&amp;$C358),0),MATCH(G$3,NCACats,0)),0))</f>
        <v/>
      </c>
      <c r="H358" s="279" t="str">
        <f ca="1">IF($C358="","",_xlfn.IFNA(INDEX(INDIRECT("MCDAScores_NCA_"&amp;$C358),MATCH('NCA Input'!H362,INDIRECT("NCAScore_"&amp;$C358),0),MATCH(H$3,NCACats,0)),0))</f>
        <v/>
      </c>
      <c r="I358" s="279" t="str">
        <f ca="1">IF($C358="","",_xlfn.IFNA(INDEX(INDIRECT("MCDAScores_NCA_"&amp;$C358),MATCH('NCA Input'!I362,INDIRECT("NCAScore_"&amp;$C358),0),MATCH(I$3,NCACats,0)),0))</f>
        <v/>
      </c>
      <c r="J358" s="280" t="str">
        <f ca="1">IF($C358="","",_xlfn.IFNA(INDEX(INDIRECT("MCDAScores_NCA_"&amp;$C358),MATCH('NCA Input'!J362,INDIRECT("NCAScore_"&amp;$C358),0),MATCH(J$3,NCACats,0)),0))</f>
        <v/>
      </c>
    </row>
    <row r="359" spans="1:10" x14ac:dyDescent="0.3">
      <c r="A359" s="328"/>
      <c r="B359" s="328"/>
      <c r="C359" s="272" t="str">
        <f>IF($A358="","","Scale_Neg")</f>
        <v/>
      </c>
      <c r="D359" s="281" t="str">
        <f ca="1">IF($C359="","",_xlfn.IFNA(INDEX(INDIRECT("MCDAScores_NCA_"&amp;$C359),MATCH('NCA Input'!D363,INDIRECT("NCAScore_"&amp;$C359),0),MATCH(D$3,NCACats,0)),0))</f>
        <v/>
      </c>
      <c r="E359" s="254" t="str">
        <f ca="1">IF($C359="","",_xlfn.IFNA(INDEX(INDIRECT("MCDAScores_NCA_"&amp;$C359),MATCH('NCA Input'!E363,INDIRECT("NCAScore_"&amp;$C359),0),MATCH(E$3,NCACats,0)),0))</f>
        <v/>
      </c>
      <c r="F359" s="254" t="str">
        <f ca="1">IF($C359="","",_xlfn.IFNA(INDEX(INDIRECT("MCDAScores_NCA_"&amp;$C359),MATCH('NCA Input'!F363,INDIRECT("NCAScore_"&amp;$C359),0),MATCH(F$3,NCACats,0)),0))</f>
        <v/>
      </c>
      <c r="G359" s="254" t="str">
        <f ca="1">IF($C359="","",_xlfn.IFNA(INDEX(INDIRECT("MCDAScores_NCA_"&amp;$C359),MATCH('NCA Input'!G363,INDIRECT("NCAScore_"&amp;$C359),0),MATCH(G$3,NCACats,0)),0))</f>
        <v/>
      </c>
      <c r="H359" s="254" t="str">
        <f ca="1">IF($C359="","",_xlfn.IFNA(INDEX(INDIRECT("MCDAScores_NCA_"&amp;$C359),MATCH('NCA Input'!H363,INDIRECT("NCAScore_"&amp;$C359),0),MATCH(H$3,NCACats,0)),0))</f>
        <v/>
      </c>
      <c r="I359" s="254" t="str">
        <f ca="1">IF($C359="","",_xlfn.IFNA(INDEX(INDIRECT("MCDAScores_NCA_"&amp;$C359),MATCH('NCA Input'!I363,INDIRECT("NCAScore_"&amp;$C359),0),MATCH(I$3,NCACats,0)),0))</f>
        <v/>
      </c>
      <c r="J359" s="282" t="str">
        <f ca="1">IF($C359="","",_xlfn.IFNA(INDEX(INDIRECT("MCDAScores_NCA_"&amp;$C359),MATCH('NCA Input'!J363,INDIRECT("NCAScore_"&amp;$C359),0),MATCH(J$3,NCACats,0)),0))</f>
        <v/>
      </c>
    </row>
    <row r="360" spans="1:10" x14ac:dyDescent="0.3">
      <c r="A360" s="328"/>
      <c r="B360" s="328"/>
      <c r="C360" s="272" t="str">
        <f>IF($A358="","","Dur_Neg")</f>
        <v/>
      </c>
      <c r="D360" s="281" t="str">
        <f ca="1">IF($C360="","",_xlfn.IFNA(INDEX(INDIRECT("MCDAScores_NCA_"&amp;$C360),MATCH('NCA Input'!D364,INDIRECT("NCAScore_"&amp;$C360),0),MATCH(D$3,NCACats,0)),0))</f>
        <v/>
      </c>
      <c r="E360" s="254" t="str">
        <f ca="1">IF($C360="","",_xlfn.IFNA(INDEX(INDIRECT("MCDAScores_NCA_"&amp;$C360),MATCH('NCA Input'!E364,INDIRECT("NCAScore_"&amp;$C360),0),MATCH(E$3,NCACats,0)),0))</f>
        <v/>
      </c>
      <c r="F360" s="254" t="str">
        <f ca="1">IF($C360="","",_xlfn.IFNA(INDEX(INDIRECT("MCDAScores_NCA_"&amp;$C360),MATCH('NCA Input'!F364,INDIRECT("NCAScore_"&amp;$C360),0),MATCH(F$3,NCACats,0)),0))</f>
        <v/>
      </c>
      <c r="G360" s="254" t="str">
        <f ca="1">IF($C360="","",_xlfn.IFNA(INDEX(INDIRECT("MCDAScores_NCA_"&amp;$C360),MATCH('NCA Input'!G364,INDIRECT("NCAScore_"&amp;$C360),0),MATCH(G$3,NCACats,0)),0))</f>
        <v/>
      </c>
      <c r="H360" s="254" t="str">
        <f ca="1">IF($C360="","",_xlfn.IFNA(INDEX(INDIRECT("MCDAScores_NCA_"&amp;$C360),MATCH('NCA Input'!H364,INDIRECT("NCAScore_"&amp;$C360),0),MATCH(H$3,NCACats,0)),0))</f>
        <v/>
      </c>
      <c r="I360" s="254" t="str">
        <f ca="1">IF($C360="","",_xlfn.IFNA(INDEX(INDIRECT("MCDAScores_NCA_"&amp;$C360),MATCH('NCA Input'!I364,INDIRECT("NCAScore_"&amp;$C360),0),MATCH(I$3,NCACats,0)),0))</f>
        <v/>
      </c>
      <c r="J360" s="282" t="str">
        <f ca="1">IF($C360="","",_xlfn.IFNA(INDEX(INDIRECT("MCDAScores_NCA_"&amp;$C360),MATCH('NCA Input'!J364,INDIRECT("NCAScore_"&amp;$C360),0),MATCH(J$3,NCACats,0)),0))</f>
        <v/>
      </c>
    </row>
    <row r="361" spans="1:10" x14ac:dyDescent="0.3">
      <c r="A361" s="328"/>
      <c r="B361" s="328"/>
      <c r="C361" s="272" t="str">
        <f>IF($A358="","","Mag_Pos")</f>
        <v/>
      </c>
      <c r="D361" s="281" t="str">
        <f ca="1">IF($C361="","",_xlfn.IFNA(INDEX(INDIRECT("MCDAScores_NCA_"&amp;$C361),MATCH('NCA Input'!D365,INDIRECT("NCAScore_"&amp;$C361),0),MATCH(D$3,NCACats,0)),0))</f>
        <v/>
      </c>
      <c r="E361" s="254" t="str">
        <f ca="1">IF($C361="","",_xlfn.IFNA(INDEX(INDIRECT("MCDAScores_NCA_"&amp;$C361),MATCH('NCA Input'!E365,INDIRECT("NCAScore_"&amp;$C361),0),MATCH(E$3,NCACats,0)),0))</f>
        <v/>
      </c>
      <c r="F361" s="254" t="str">
        <f ca="1">IF($C361="","",_xlfn.IFNA(INDEX(INDIRECT("MCDAScores_NCA_"&amp;$C361),MATCH('NCA Input'!F365,INDIRECT("NCAScore_"&amp;$C361),0),MATCH(F$3,NCACats,0)),0))</f>
        <v/>
      </c>
      <c r="G361" s="254" t="str">
        <f ca="1">IF($C361="","",_xlfn.IFNA(INDEX(INDIRECT("MCDAScores_NCA_"&amp;$C361),MATCH('NCA Input'!G365,INDIRECT("NCAScore_"&amp;$C361),0),MATCH(G$3,NCACats,0)),0))</f>
        <v/>
      </c>
      <c r="H361" s="254" t="str">
        <f ca="1">IF($C361="","",_xlfn.IFNA(INDEX(INDIRECT("MCDAScores_NCA_"&amp;$C361),MATCH('NCA Input'!H365,INDIRECT("NCAScore_"&amp;$C361),0),MATCH(H$3,NCACats,0)),0))</f>
        <v/>
      </c>
      <c r="I361" s="254" t="str">
        <f ca="1">IF($C361="","",_xlfn.IFNA(INDEX(INDIRECT("MCDAScores_NCA_"&amp;$C361),MATCH('NCA Input'!I365,INDIRECT("NCAScore_"&amp;$C361),0),MATCH(I$3,NCACats,0)),0))</f>
        <v/>
      </c>
      <c r="J361" s="282" t="str">
        <f ca="1">IF($C361="","",_xlfn.IFNA(INDEX(INDIRECT("MCDAScores_NCA_"&amp;$C361),MATCH('NCA Input'!J365,INDIRECT("NCAScore_"&amp;$C361),0),MATCH(J$3,NCACats,0)),0))</f>
        <v/>
      </c>
    </row>
    <row r="362" spans="1:10" x14ac:dyDescent="0.3">
      <c r="A362" s="328"/>
      <c r="B362" s="328"/>
      <c r="C362" s="272" t="str">
        <f>IF($A358="","","Scale_Pos")</f>
        <v/>
      </c>
      <c r="D362" s="281" t="str">
        <f ca="1">IF($C362="","",_xlfn.IFNA(INDEX(INDIRECT("MCDAScores_NCA_"&amp;$C362),MATCH('NCA Input'!D366,INDIRECT("NCAScore_"&amp;$C362),0),MATCH(D$3,NCACats,0)),0))</f>
        <v/>
      </c>
      <c r="E362" s="254" t="str">
        <f ca="1">IF($C362="","",_xlfn.IFNA(INDEX(INDIRECT("MCDAScores_NCA_"&amp;$C362),MATCH('NCA Input'!E366,INDIRECT("NCAScore_"&amp;$C362),0),MATCH(E$3,NCACats,0)),0))</f>
        <v/>
      </c>
      <c r="F362" s="254" t="str">
        <f ca="1">IF($C362="","",_xlfn.IFNA(INDEX(INDIRECT("MCDAScores_NCA_"&amp;$C362),MATCH('NCA Input'!F366,INDIRECT("NCAScore_"&amp;$C362),0),MATCH(F$3,NCACats,0)),0))</f>
        <v/>
      </c>
      <c r="G362" s="254" t="str">
        <f ca="1">IF($C362="","",_xlfn.IFNA(INDEX(INDIRECT("MCDAScores_NCA_"&amp;$C362),MATCH('NCA Input'!G366,INDIRECT("NCAScore_"&amp;$C362),0),MATCH(G$3,NCACats,0)),0))</f>
        <v/>
      </c>
      <c r="H362" s="254" t="str">
        <f ca="1">IF($C362="","",_xlfn.IFNA(INDEX(INDIRECT("MCDAScores_NCA_"&amp;$C362),MATCH('NCA Input'!H366,INDIRECT("NCAScore_"&amp;$C362),0),MATCH(H$3,NCACats,0)),0))</f>
        <v/>
      </c>
      <c r="I362" s="254" t="str">
        <f ca="1">IF($C362="","",_xlfn.IFNA(INDEX(INDIRECT("MCDAScores_NCA_"&amp;$C362),MATCH('NCA Input'!I366,INDIRECT("NCAScore_"&amp;$C362),0),MATCH(I$3,NCACats,0)),0))</f>
        <v/>
      </c>
      <c r="J362" s="282" t="str">
        <f ca="1">IF($C362="","",_xlfn.IFNA(INDEX(INDIRECT("MCDAScores_NCA_"&amp;$C362),MATCH('NCA Input'!J366,INDIRECT("NCAScore_"&amp;$C362),0),MATCH(J$3,NCACats,0)),0))</f>
        <v/>
      </c>
    </row>
    <row r="363" spans="1:10" ht="14.4" thickBot="1" x14ac:dyDescent="0.35">
      <c r="A363" s="329"/>
      <c r="B363" s="329"/>
      <c r="C363" s="273" t="str">
        <f>IF($A358="","","Dur_Pos")</f>
        <v/>
      </c>
      <c r="D363" s="283" t="str">
        <f ca="1">IF($C363="","",_xlfn.IFNA(INDEX(INDIRECT("MCDAScores_NCA_"&amp;$C363),MATCH('NCA Input'!D367,INDIRECT("NCAScore_"&amp;$C363),0),MATCH(D$3,NCACats,0)),0))</f>
        <v/>
      </c>
      <c r="E363" s="284" t="str">
        <f ca="1">IF($C363="","",_xlfn.IFNA(INDEX(INDIRECT("MCDAScores_NCA_"&amp;$C363),MATCH('NCA Input'!E367,INDIRECT("NCAScore_"&amp;$C363),0),MATCH(E$3,NCACats,0)),0))</f>
        <v/>
      </c>
      <c r="F363" s="284" t="str">
        <f ca="1">IF($C363="","",_xlfn.IFNA(INDEX(INDIRECT("MCDAScores_NCA_"&amp;$C363),MATCH('NCA Input'!F367,INDIRECT("NCAScore_"&amp;$C363),0),MATCH(F$3,NCACats,0)),0))</f>
        <v/>
      </c>
      <c r="G363" s="284" t="str">
        <f ca="1">IF($C363="","",_xlfn.IFNA(INDEX(INDIRECT("MCDAScores_NCA_"&amp;$C363),MATCH('NCA Input'!G367,INDIRECT("NCAScore_"&amp;$C363),0),MATCH(G$3,NCACats,0)),0))</f>
        <v/>
      </c>
      <c r="H363" s="284" t="str">
        <f ca="1">IF($C363="","",_xlfn.IFNA(INDEX(INDIRECT("MCDAScores_NCA_"&amp;$C363),MATCH('NCA Input'!H367,INDIRECT("NCAScore_"&amp;$C363),0),MATCH(H$3,NCACats,0)),0))</f>
        <v/>
      </c>
      <c r="I363" s="284" t="str">
        <f ca="1">IF($C363="","",_xlfn.IFNA(INDEX(INDIRECT("MCDAScores_NCA_"&amp;$C363),MATCH('NCA Input'!I367,INDIRECT("NCAScore_"&amp;$C363),0),MATCH(I$3,NCACats,0)),0))</f>
        <v/>
      </c>
      <c r="J363" s="285" t="str">
        <f ca="1">IF($C363="","",_xlfn.IFNA(INDEX(INDIRECT("MCDAScores_NCA_"&amp;$C363),MATCH('NCA Input'!J367,INDIRECT("NCAScore_"&amp;$C363),0),MATCH(J$3,NCACats,0)),0))</f>
        <v/>
      </c>
    </row>
    <row r="364" spans="1:10" x14ac:dyDescent="0.3">
      <c r="A364" s="327" t="str">
        <f>IF('NCA Input'!C368="","",'NCA Input'!A368)</f>
        <v/>
      </c>
      <c r="B364" s="327" t="str">
        <f>IF('NCA Input'!C368="","",'NCA Input'!C368)</f>
        <v/>
      </c>
      <c r="C364" s="255" t="str">
        <f>IF($A364="","","Mag_Neg")</f>
        <v/>
      </c>
      <c r="D364" s="278" t="str">
        <f ca="1">IF($C364="","",_xlfn.IFNA(INDEX(INDIRECT("MCDAScores_NCA_"&amp;$C364),MATCH('NCA Input'!D368,INDIRECT("NCAScore_"&amp;$C364),0),MATCH(D$3,NCACats,0)),0))</f>
        <v/>
      </c>
      <c r="E364" s="279" t="str">
        <f ca="1">IF($C364="","",_xlfn.IFNA(INDEX(INDIRECT("MCDAScores_NCA_"&amp;$C364),MATCH('NCA Input'!E368,INDIRECT("NCAScore_"&amp;$C364),0),MATCH(E$3,NCACats,0)),0))</f>
        <v/>
      </c>
      <c r="F364" s="279" t="str">
        <f ca="1">IF($C364="","",_xlfn.IFNA(INDEX(INDIRECT("MCDAScores_NCA_"&amp;$C364),MATCH('NCA Input'!F368,INDIRECT("NCAScore_"&amp;$C364),0),MATCH(F$3,NCACats,0)),0))</f>
        <v/>
      </c>
      <c r="G364" s="279" t="str">
        <f ca="1">IF($C364="","",_xlfn.IFNA(INDEX(INDIRECT("MCDAScores_NCA_"&amp;$C364),MATCH('NCA Input'!G368,INDIRECT("NCAScore_"&amp;$C364),0),MATCH(G$3,NCACats,0)),0))</f>
        <v/>
      </c>
      <c r="H364" s="279" t="str">
        <f ca="1">IF($C364="","",_xlfn.IFNA(INDEX(INDIRECT("MCDAScores_NCA_"&amp;$C364),MATCH('NCA Input'!H368,INDIRECT("NCAScore_"&amp;$C364),0),MATCH(H$3,NCACats,0)),0))</f>
        <v/>
      </c>
      <c r="I364" s="279" t="str">
        <f ca="1">IF($C364="","",_xlfn.IFNA(INDEX(INDIRECT("MCDAScores_NCA_"&amp;$C364),MATCH('NCA Input'!I368,INDIRECT("NCAScore_"&amp;$C364),0),MATCH(I$3,NCACats,0)),0))</f>
        <v/>
      </c>
      <c r="J364" s="280" t="str">
        <f ca="1">IF($C364="","",_xlfn.IFNA(INDEX(INDIRECT("MCDAScores_NCA_"&amp;$C364),MATCH('NCA Input'!J368,INDIRECT("NCAScore_"&amp;$C364),0),MATCH(J$3,NCACats,0)),0))</f>
        <v/>
      </c>
    </row>
    <row r="365" spans="1:10" x14ac:dyDescent="0.3">
      <c r="A365" s="328"/>
      <c r="B365" s="328"/>
      <c r="C365" s="272" t="str">
        <f>IF($A364="","","Scale_Neg")</f>
        <v/>
      </c>
      <c r="D365" s="281" t="str">
        <f ca="1">IF($C365="","",_xlfn.IFNA(INDEX(INDIRECT("MCDAScores_NCA_"&amp;$C365),MATCH('NCA Input'!D369,INDIRECT("NCAScore_"&amp;$C365),0),MATCH(D$3,NCACats,0)),0))</f>
        <v/>
      </c>
      <c r="E365" s="254" t="str">
        <f ca="1">IF($C365="","",_xlfn.IFNA(INDEX(INDIRECT("MCDAScores_NCA_"&amp;$C365),MATCH('NCA Input'!E369,INDIRECT("NCAScore_"&amp;$C365),0),MATCH(E$3,NCACats,0)),0))</f>
        <v/>
      </c>
      <c r="F365" s="254" t="str">
        <f ca="1">IF($C365="","",_xlfn.IFNA(INDEX(INDIRECT("MCDAScores_NCA_"&amp;$C365),MATCH('NCA Input'!F369,INDIRECT("NCAScore_"&amp;$C365),0),MATCH(F$3,NCACats,0)),0))</f>
        <v/>
      </c>
      <c r="G365" s="254" t="str">
        <f ca="1">IF($C365="","",_xlfn.IFNA(INDEX(INDIRECT("MCDAScores_NCA_"&amp;$C365),MATCH('NCA Input'!G369,INDIRECT("NCAScore_"&amp;$C365),0),MATCH(G$3,NCACats,0)),0))</f>
        <v/>
      </c>
      <c r="H365" s="254" t="str">
        <f ca="1">IF($C365="","",_xlfn.IFNA(INDEX(INDIRECT("MCDAScores_NCA_"&amp;$C365),MATCH('NCA Input'!H369,INDIRECT("NCAScore_"&amp;$C365),0),MATCH(H$3,NCACats,0)),0))</f>
        <v/>
      </c>
      <c r="I365" s="254" t="str">
        <f ca="1">IF($C365="","",_xlfn.IFNA(INDEX(INDIRECT("MCDAScores_NCA_"&amp;$C365),MATCH('NCA Input'!I369,INDIRECT("NCAScore_"&amp;$C365),0),MATCH(I$3,NCACats,0)),0))</f>
        <v/>
      </c>
      <c r="J365" s="282" t="str">
        <f ca="1">IF($C365="","",_xlfn.IFNA(INDEX(INDIRECT("MCDAScores_NCA_"&amp;$C365),MATCH('NCA Input'!J369,INDIRECT("NCAScore_"&amp;$C365),0),MATCH(J$3,NCACats,0)),0))</f>
        <v/>
      </c>
    </row>
    <row r="366" spans="1:10" x14ac:dyDescent="0.3">
      <c r="A366" s="328"/>
      <c r="B366" s="328"/>
      <c r="C366" s="272" t="str">
        <f>IF($A364="","","Dur_Neg")</f>
        <v/>
      </c>
      <c r="D366" s="281" t="str">
        <f ca="1">IF($C366="","",_xlfn.IFNA(INDEX(INDIRECT("MCDAScores_NCA_"&amp;$C366),MATCH('NCA Input'!D370,INDIRECT("NCAScore_"&amp;$C366),0),MATCH(D$3,NCACats,0)),0))</f>
        <v/>
      </c>
      <c r="E366" s="254" t="str">
        <f ca="1">IF($C366="","",_xlfn.IFNA(INDEX(INDIRECT("MCDAScores_NCA_"&amp;$C366),MATCH('NCA Input'!E370,INDIRECT("NCAScore_"&amp;$C366),0),MATCH(E$3,NCACats,0)),0))</f>
        <v/>
      </c>
      <c r="F366" s="254" t="str">
        <f ca="1">IF($C366="","",_xlfn.IFNA(INDEX(INDIRECT("MCDAScores_NCA_"&amp;$C366),MATCH('NCA Input'!F370,INDIRECT("NCAScore_"&amp;$C366),0),MATCH(F$3,NCACats,0)),0))</f>
        <v/>
      </c>
      <c r="G366" s="254" t="str">
        <f ca="1">IF($C366="","",_xlfn.IFNA(INDEX(INDIRECT("MCDAScores_NCA_"&amp;$C366),MATCH('NCA Input'!G370,INDIRECT("NCAScore_"&amp;$C366),0),MATCH(G$3,NCACats,0)),0))</f>
        <v/>
      </c>
      <c r="H366" s="254" t="str">
        <f ca="1">IF($C366="","",_xlfn.IFNA(INDEX(INDIRECT("MCDAScores_NCA_"&amp;$C366),MATCH('NCA Input'!H370,INDIRECT("NCAScore_"&amp;$C366),0),MATCH(H$3,NCACats,0)),0))</f>
        <v/>
      </c>
      <c r="I366" s="254" t="str">
        <f ca="1">IF($C366="","",_xlfn.IFNA(INDEX(INDIRECT("MCDAScores_NCA_"&amp;$C366),MATCH('NCA Input'!I370,INDIRECT("NCAScore_"&amp;$C366),0),MATCH(I$3,NCACats,0)),0))</f>
        <v/>
      </c>
      <c r="J366" s="282" t="str">
        <f ca="1">IF($C366="","",_xlfn.IFNA(INDEX(INDIRECT("MCDAScores_NCA_"&amp;$C366),MATCH('NCA Input'!J370,INDIRECT("NCAScore_"&amp;$C366),0),MATCH(J$3,NCACats,0)),0))</f>
        <v/>
      </c>
    </row>
    <row r="367" spans="1:10" x14ac:dyDescent="0.3">
      <c r="A367" s="328"/>
      <c r="B367" s="328"/>
      <c r="C367" s="272" t="str">
        <f>IF($A364="","","Mag_Pos")</f>
        <v/>
      </c>
      <c r="D367" s="281" t="str">
        <f ca="1">IF($C367="","",_xlfn.IFNA(INDEX(INDIRECT("MCDAScores_NCA_"&amp;$C367),MATCH('NCA Input'!D371,INDIRECT("NCAScore_"&amp;$C367),0),MATCH(D$3,NCACats,0)),0))</f>
        <v/>
      </c>
      <c r="E367" s="254" t="str">
        <f ca="1">IF($C367="","",_xlfn.IFNA(INDEX(INDIRECT("MCDAScores_NCA_"&amp;$C367),MATCH('NCA Input'!E371,INDIRECT("NCAScore_"&amp;$C367),0),MATCH(E$3,NCACats,0)),0))</f>
        <v/>
      </c>
      <c r="F367" s="254" t="str">
        <f ca="1">IF($C367="","",_xlfn.IFNA(INDEX(INDIRECT("MCDAScores_NCA_"&amp;$C367),MATCH('NCA Input'!F371,INDIRECT("NCAScore_"&amp;$C367),0),MATCH(F$3,NCACats,0)),0))</f>
        <v/>
      </c>
      <c r="G367" s="254" t="str">
        <f ca="1">IF($C367="","",_xlfn.IFNA(INDEX(INDIRECT("MCDAScores_NCA_"&amp;$C367),MATCH('NCA Input'!G371,INDIRECT("NCAScore_"&amp;$C367),0),MATCH(G$3,NCACats,0)),0))</f>
        <v/>
      </c>
      <c r="H367" s="254" t="str">
        <f ca="1">IF($C367="","",_xlfn.IFNA(INDEX(INDIRECT("MCDAScores_NCA_"&amp;$C367),MATCH('NCA Input'!H371,INDIRECT("NCAScore_"&amp;$C367),0),MATCH(H$3,NCACats,0)),0))</f>
        <v/>
      </c>
      <c r="I367" s="254" t="str">
        <f ca="1">IF($C367="","",_xlfn.IFNA(INDEX(INDIRECT("MCDAScores_NCA_"&amp;$C367),MATCH('NCA Input'!I371,INDIRECT("NCAScore_"&amp;$C367),0),MATCH(I$3,NCACats,0)),0))</f>
        <v/>
      </c>
      <c r="J367" s="282" t="str">
        <f ca="1">IF($C367="","",_xlfn.IFNA(INDEX(INDIRECT("MCDAScores_NCA_"&amp;$C367),MATCH('NCA Input'!J371,INDIRECT("NCAScore_"&amp;$C367),0),MATCH(J$3,NCACats,0)),0))</f>
        <v/>
      </c>
    </row>
    <row r="368" spans="1:10" x14ac:dyDescent="0.3">
      <c r="A368" s="328"/>
      <c r="B368" s="328"/>
      <c r="C368" s="272" t="str">
        <f>IF($A364="","","Scale_Pos")</f>
        <v/>
      </c>
      <c r="D368" s="281" t="str">
        <f ca="1">IF($C368="","",_xlfn.IFNA(INDEX(INDIRECT("MCDAScores_NCA_"&amp;$C368),MATCH('NCA Input'!D372,INDIRECT("NCAScore_"&amp;$C368),0),MATCH(D$3,NCACats,0)),0))</f>
        <v/>
      </c>
      <c r="E368" s="254" t="str">
        <f ca="1">IF($C368="","",_xlfn.IFNA(INDEX(INDIRECT("MCDAScores_NCA_"&amp;$C368),MATCH('NCA Input'!E372,INDIRECT("NCAScore_"&amp;$C368),0),MATCH(E$3,NCACats,0)),0))</f>
        <v/>
      </c>
      <c r="F368" s="254" t="str">
        <f ca="1">IF($C368="","",_xlfn.IFNA(INDEX(INDIRECT("MCDAScores_NCA_"&amp;$C368),MATCH('NCA Input'!F372,INDIRECT("NCAScore_"&amp;$C368),0),MATCH(F$3,NCACats,0)),0))</f>
        <v/>
      </c>
      <c r="G368" s="254" t="str">
        <f ca="1">IF($C368="","",_xlfn.IFNA(INDEX(INDIRECT("MCDAScores_NCA_"&amp;$C368),MATCH('NCA Input'!G372,INDIRECT("NCAScore_"&amp;$C368),0),MATCH(G$3,NCACats,0)),0))</f>
        <v/>
      </c>
      <c r="H368" s="254" t="str">
        <f ca="1">IF($C368="","",_xlfn.IFNA(INDEX(INDIRECT("MCDAScores_NCA_"&amp;$C368),MATCH('NCA Input'!H372,INDIRECT("NCAScore_"&amp;$C368),0),MATCH(H$3,NCACats,0)),0))</f>
        <v/>
      </c>
      <c r="I368" s="254" t="str">
        <f ca="1">IF($C368="","",_xlfn.IFNA(INDEX(INDIRECT("MCDAScores_NCA_"&amp;$C368),MATCH('NCA Input'!I372,INDIRECT("NCAScore_"&amp;$C368),0),MATCH(I$3,NCACats,0)),0))</f>
        <v/>
      </c>
      <c r="J368" s="282" t="str">
        <f ca="1">IF($C368="","",_xlfn.IFNA(INDEX(INDIRECT("MCDAScores_NCA_"&amp;$C368),MATCH('NCA Input'!J372,INDIRECT("NCAScore_"&amp;$C368),0),MATCH(J$3,NCACats,0)),0))</f>
        <v/>
      </c>
    </row>
    <row r="369" spans="1:10" ht="14.4" thickBot="1" x14ac:dyDescent="0.35">
      <c r="A369" s="329"/>
      <c r="B369" s="329"/>
      <c r="C369" s="273" t="str">
        <f>IF($A364="","","Dur_Pos")</f>
        <v/>
      </c>
      <c r="D369" s="283" t="str">
        <f ca="1">IF($C369="","",_xlfn.IFNA(INDEX(INDIRECT("MCDAScores_NCA_"&amp;$C369),MATCH('NCA Input'!D373,INDIRECT("NCAScore_"&amp;$C369),0),MATCH(D$3,NCACats,0)),0))</f>
        <v/>
      </c>
      <c r="E369" s="284" t="str">
        <f ca="1">IF($C369="","",_xlfn.IFNA(INDEX(INDIRECT("MCDAScores_NCA_"&amp;$C369),MATCH('NCA Input'!E373,INDIRECT("NCAScore_"&amp;$C369),0),MATCH(E$3,NCACats,0)),0))</f>
        <v/>
      </c>
      <c r="F369" s="284" t="str">
        <f ca="1">IF($C369="","",_xlfn.IFNA(INDEX(INDIRECT("MCDAScores_NCA_"&amp;$C369),MATCH('NCA Input'!F373,INDIRECT("NCAScore_"&amp;$C369),0),MATCH(F$3,NCACats,0)),0))</f>
        <v/>
      </c>
      <c r="G369" s="284" t="str">
        <f ca="1">IF($C369="","",_xlfn.IFNA(INDEX(INDIRECT("MCDAScores_NCA_"&amp;$C369),MATCH('NCA Input'!G373,INDIRECT("NCAScore_"&amp;$C369),0),MATCH(G$3,NCACats,0)),0))</f>
        <v/>
      </c>
      <c r="H369" s="284" t="str">
        <f ca="1">IF($C369="","",_xlfn.IFNA(INDEX(INDIRECT("MCDAScores_NCA_"&amp;$C369),MATCH('NCA Input'!H373,INDIRECT("NCAScore_"&amp;$C369),0),MATCH(H$3,NCACats,0)),0))</f>
        <v/>
      </c>
      <c r="I369" s="284" t="str">
        <f ca="1">IF($C369="","",_xlfn.IFNA(INDEX(INDIRECT("MCDAScores_NCA_"&amp;$C369),MATCH('NCA Input'!I373,INDIRECT("NCAScore_"&amp;$C369),0),MATCH(I$3,NCACats,0)),0))</f>
        <v/>
      </c>
      <c r="J369" s="285" t="str">
        <f ca="1">IF($C369="","",_xlfn.IFNA(INDEX(INDIRECT("MCDAScores_NCA_"&amp;$C369),MATCH('NCA Input'!J373,INDIRECT("NCAScore_"&amp;$C369),0),MATCH(J$3,NCACats,0)),0))</f>
        <v/>
      </c>
    </row>
    <row r="370" spans="1:10" x14ac:dyDescent="0.3">
      <c r="A370" s="327" t="str">
        <f>IF('NCA Input'!C374="","",'NCA Input'!A374)</f>
        <v/>
      </c>
      <c r="B370" s="327" t="str">
        <f>IF('NCA Input'!C374="","",'NCA Input'!C374)</f>
        <v/>
      </c>
      <c r="C370" s="255" t="str">
        <f>IF($A370="","","Mag_Neg")</f>
        <v/>
      </c>
      <c r="D370" s="278" t="str">
        <f ca="1">IF($C370="","",_xlfn.IFNA(INDEX(INDIRECT("MCDAScores_NCA_"&amp;$C370),MATCH('NCA Input'!D374,INDIRECT("NCAScore_"&amp;$C370),0),MATCH(D$3,NCACats,0)),0))</f>
        <v/>
      </c>
      <c r="E370" s="279" t="str">
        <f ca="1">IF($C370="","",_xlfn.IFNA(INDEX(INDIRECT("MCDAScores_NCA_"&amp;$C370),MATCH('NCA Input'!E374,INDIRECT("NCAScore_"&amp;$C370),0),MATCH(E$3,NCACats,0)),0))</f>
        <v/>
      </c>
      <c r="F370" s="279" t="str">
        <f ca="1">IF($C370="","",_xlfn.IFNA(INDEX(INDIRECT("MCDAScores_NCA_"&amp;$C370),MATCH('NCA Input'!F374,INDIRECT("NCAScore_"&amp;$C370),0),MATCH(F$3,NCACats,0)),0))</f>
        <v/>
      </c>
      <c r="G370" s="279" t="str">
        <f ca="1">IF($C370="","",_xlfn.IFNA(INDEX(INDIRECT("MCDAScores_NCA_"&amp;$C370),MATCH('NCA Input'!G374,INDIRECT("NCAScore_"&amp;$C370),0),MATCH(G$3,NCACats,0)),0))</f>
        <v/>
      </c>
      <c r="H370" s="279" t="str">
        <f ca="1">IF($C370="","",_xlfn.IFNA(INDEX(INDIRECT("MCDAScores_NCA_"&amp;$C370),MATCH('NCA Input'!H374,INDIRECT("NCAScore_"&amp;$C370),0),MATCH(H$3,NCACats,0)),0))</f>
        <v/>
      </c>
      <c r="I370" s="279" t="str">
        <f ca="1">IF($C370="","",_xlfn.IFNA(INDEX(INDIRECT("MCDAScores_NCA_"&amp;$C370),MATCH('NCA Input'!I374,INDIRECT("NCAScore_"&amp;$C370),0),MATCH(I$3,NCACats,0)),0))</f>
        <v/>
      </c>
      <c r="J370" s="280" t="str">
        <f ca="1">IF($C370="","",_xlfn.IFNA(INDEX(INDIRECT("MCDAScores_NCA_"&amp;$C370),MATCH('NCA Input'!J374,INDIRECT("NCAScore_"&amp;$C370),0),MATCH(J$3,NCACats,0)),0))</f>
        <v/>
      </c>
    </row>
    <row r="371" spans="1:10" x14ac:dyDescent="0.3">
      <c r="A371" s="328"/>
      <c r="B371" s="328"/>
      <c r="C371" s="272" t="str">
        <f>IF($A370="","","Scale_Neg")</f>
        <v/>
      </c>
      <c r="D371" s="281" t="str">
        <f ca="1">IF($C371="","",_xlfn.IFNA(INDEX(INDIRECT("MCDAScores_NCA_"&amp;$C371),MATCH('NCA Input'!D375,INDIRECT("NCAScore_"&amp;$C371),0),MATCH(D$3,NCACats,0)),0))</f>
        <v/>
      </c>
      <c r="E371" s="254" t="str">
        <f ca="1">IF($C371="","",_xlfn.IFNA(INDEX(INDIRECT("MCDAScores_NCA_"&amp;$C371),MATCH('NCA Input'!E375,INDIRECT("NCAScore_"&amp;$C371),0),MATCH(E$3,NCACats,0)),0))</f>
        <v/>
      </c>
      <c r="F371" s="254" t="str">
        <f ca="1">IF($C371="","",_xlfn.IFNA(INDEX(INDIRECT("MCDAScores_NCA_"&amp;$C371),MATCH('NCA Input'!F375,INDIRECT("NCAScore_"&amp;$C371),0),MATCH(F$3,NCACats,0)),0))</f>
        <v/>
      </c>
      <c r="G371" s="254" t="str">
        <f ca="1">IF($C371="","",_xlfn.IFNA(INDEX(INDIRECT("MCDAScores_NCA_"&amp;$C371),MATCH('NCA Input'!G375,INDIRECT("NCAScore_"&amp;$C371),0),MATCH(G$3,NCACats,0)),0))</f>
        <v/>
      </c>
      <c r="H371" s="254" t="str">
        <f ca="1">IF($C371="","",_xlfn.IFNA(INDEX(INDIRECT("MCDAScores_NCA_"&amp;$C371),MATCH('NCA Input'!H375,INDIRECT("NCAScore_"&amp;$C371),0),MATCH(H$3,NCACats,0)),0))</f>
        <v/>
      </c>
      <c r="I371" s="254" t="str">
        <f ca="1">IF($C371="","",_xlfn.IFNA(INDEX(INDIRECT("MCDAScores_NCA_"&amp;$C371),MATCH('NCA Input'!I375,INDIRECT("NCAScore_"&amp;$C371),0),MATCH(I$3,NCACats,0)),0))</f>
        <v/>
      </c>
      <c r="J371" s="282" t="str">
        <f ca="1">IF($C371="","",_xlfn.IFNA(INDEX(INDIRECT("MCDAScores_NCA_"&amp;$C371),MATCH('NCA Input'!J375,INDIRECT("NCAScore_"&amp;$C371),0),MATCH(J$3,NCACats,0)),0))</f>
        <v/>
      </c>
    </row>
    <row r="372" spans="1:10" x14ac:dyDescent="0.3">
      <c r="A372" s="328"/>
      <c r="B372" s="328"/>
      <c r="C372" s="272" t="str">
        <f>IF($A370="","","Dur_Neg")</f>
        <v/>
      </c>
      <c r="D372" s="281" t="str">
        <f ca="1">IF($C372="","",_xlfn.IFNA(INDEX(INDIRECT("MCDAScores_NCA_"&amp;$C372),MATCH('NCA Input'!D376,INDIRECT("NCAScore_"&amp;$C372),0),MATCH(D$3,NCACats,0)),0))</f>
        <v/>
      </c>
      <c r="E372" s="254" t="str">
        <f ca="1">IF($C372="","",_xlfn.IFNA(INDEX(INDIRECT("MCDAScores_NCA_"&amp;$C372),MATCH('NCA Input'!E376,INDIRECT("NCAScore_"&amp;$C372),0),MATCH(E$3,NCACats,0)),0))</f>
        <v/>
      </c>
      <c r="F372" s="254" t="str">
        <f ca="1">IF($C372="","",_xlfn.IFNA(INDEX(INDIRECT("MCDAScores_NCA_"&amp;$C372),MATCH('NCA Input'!F376,INDIRECT("NCAScore_"&amp;$C372),0),MATCH(F$3,NCACats,0)),0))</f>
        <v/>
      </c>
      <c r="G372" s="254" t="str">
        <f ca="1">IF($C372="","",_xlfn.IFNA(INDEX(INDIRECT("MCDAScores_NCA_"&amp;$C372),MATCH('NCA Input'!G376,INDIRECT("NCAScore_"&amp;$C372),0),MATCH(G$3,NCACats,0)),0))</f>
        <v/>
      </c>
      <c r="H372" s="254" t="str">
        <f ca="1">IF($C372="","",_xlfn.IFNA(INDEX(INDIRECT("MCDAScores_NCA_"&amp;$C372),MATCH('NCA Input'!H376,INDIRECT("NCAScore_"&amp;$C372),0),MATCH(H$3,NCACats,0)),0))</f>
        <v/>
      </c>
      <c r="I372" s="254" t="str">
        <f ca="1">IF($C372="","",_xlfn.IFNA(INDEX(INDIRECT("MCDAScores_NCA_"&amp;$C372),MATCH('NCA Input'!I376,INDIRECT("NCAScore_"&amp;$C372),0),MATCH(I$3,NCACats,0)),0))</f>
        <v/>
      </c>
      <c r="J372" s="282" t="str">
        <f ca="1">IF($C372="","",_xlfn.IFNA(INDEX(INDIRECT("MCDAScores_NCA_"&amp;$C372),MATCH('NCA Input'!J376,INDIRECT("NCAScore_"&amp;$C372),0),MATCH(J$3,NCACats,0)),0))</f>
        <v/>
      </c>
    </row>
    <row r="373" spans="1:10" x14ac:dyDescent="0.3">
      <c r="A373" s="328"/>
      <c r="B373" s="328"/>
      <c r="C373" s="272" t="str">
        <f>IF($A370="","","Mag_Pos")</f>
        <v/>
      </c>
      <c r="D373" s="281" t="str">
        <f ca="1">IF($C373="","",_xlfn.IFNA(INDEX(INDIRECT("MCDAScores_NCA_"&amp;$C373),MATCH('NCA Input'!D377,INDIRECT("NCAScore_"&amp;$C373),0),MATCH(D$3,NCACats,0)),0))</f>
        <v/>
      </c>
      <c r="E373" s="254" t="str">
        <f ca="1">IF($C373="","",_xlfn.IFNA(INDEX(INDIRECT("MCDAScores_NCA_"&amp;$C373),MATCH('NCA Input'!E377,INDIRECT("NCAScore_"&amp;$C373),0),MATCH(E$3,NCACats,0)),0))</f>
        <v/>
      </c>
      <c r="F373" s="254" t="str">
        <f ca="1">IF($C373="","",_xlfn.IFNA(INDEX(INDIRECT("MCDAScores_NCA_"&amp;$C373),MATCH('NCA Input'!F377,INDIRECT("NCAScore_"&amp;$C373),0),MATCH(F$3,NCACats,0)),0))</f>
        <v/>
      </c>
      <c r="G373" s="254" t="str">
        <f ca="1">IF($C373="","",_xlfn.IFNA(INDEX(INDIRECT("MCDAScores_NCA_"&amp;$C373),MATCH('NCA Input'!G377,INDIRECT("NCAScore_"&amp;$C373),0),MATCH(G$3,NCACats,0)),0))</f>
        <v/>
      </c>
      <c r="H373" s="254" t="str">
        <f ca="1">IF($C373="","",_xlfn.IFNA(INDEX(INDIRECT("MCDAScores_NCA_"&amp;$C373),MATCH('NCA Input'!H377,INDIRECT("NCAScore_"&amp;$C373),0),MATCH(H$3,NCACats,0)),0))</f>
        <v/>
      </c>
      <c r="I373" s="254" t="str">
        <f ca="1">IF($C373="","",_xlfn.IFNA(INDEX(INDIRECT("MCDAScores_NCA_"&amp;$C373),MATCH('NCA Input'!I377,INDIRECT("NCAScore_"&amp;$C373),0),MATCH(I$3,NCACats,0)),0))</f>
        <v/>
      </c>
      <c r="J373" s="282" t="str">
        <f ca="1">IF($C373="","",_xlfn.IFNA(INDEX(INDIRECT("MCDAScores_NCA_"&amp;$C373),MATCH('NCA Input'!J377,INDIRECT("NCAScore_"&amp;$C373),0),MATCH(J$3,NCACats,0)),0))</f>
        <v/>
      </c>
    </row>
    <row r="374" spans="1:10" x14ac:dyDescent="0.3">
      <c r="A374" s="328"/>
      <c r="B374" s="328"/>
      <c r="C374" s="272" t="str">
        <f>IF($A370="","","Scale_Pos")</f>
        <v/>
      </c>
      <c r="D374" s="281" t="str">
        <f ca="1">IF($C374="","",_xlfn.IFNA(INDEX(INDIRECT("MCDAScores_NCA_"&amp;$C374),MATCH('NCA Input'!D378,INDIRECT("NCAScore_"&amp;$C374),0),MATCH(D$3,NCACats,0)),0))</f>
        <v/>
      </c>
      <c r="E374" s="254" t="str">
        <f ca="1">IF($C374="","",_xlfn.IFNA(INDEX(INDIRECT("MCDAScores_NCA_"&amp;$C374),MATCH('NCA Input'!E378,INDIRECT("NCAScore_"&amp;$C374),0),MATCH(E$3,NCACats,0)),0))</f>
        <v/>
      </c>
      <c r="F374" s="254" t="str">
        <f ca="1">IF($C374="","",_xlfn.IFNA(INDEX(INDIRECT("MCDAScores_NCA_"&amp;$C374),MATCH('NCA Input'!F378,INDIRECT("NCAScore_"&amp;$C374),0),MATCH(F$3,NCACats,0)),0))</f>
        <v/>
      </c>
      <c r="G374" s="254" t="str">
        <f ca="1">IF($C374="","",_xlfn.IFNA(INDEX(INDIRECT("MCDAScores_NCA_"&amp;$C374),MATCH('NCA Input'!G378,INDIRECT("NCAScore_"&amp;$C374),0),MATCH(G$3,NCACats,0)),0))</f>
        <v/>
      </c>
      <c r="H374" s="254" t="str">
        <f ca="1">IF($C374="","",_xlfn.IFNA(INDEX(INDIRECT("MCDAScores_NCA_"&amp;$C374),MATCH('NCA Input'!H378,INDIRECT("NCAScore_"&amp;$C374),0),MATCH(H$3,NCACats,0)),0))</f>
        <v/>
      </c>
      <c r="I374" s="254" t="str">
        <f ca="1">IF($C374="","",_xlfn.IFNA(INDEX(INDIRECT("MCDAScores_NCA_"&amp;$C374),MATCH('NCA Input'!I378,INDIRECT("NCAScore_"&amp;$C374),0),MATCH(I$3,NCACats,0)),0))</f>
        <v/>
      </c>
      <c r="J374" s="282" t="str">
        <f ca="1">IF($C374="","",_xlfn.IFNA(INDEX(INDIRECT("MCDAScores_NCA_"&amp;$C374),MATCH('NCA Input'!J378,INDIRECT("NCAScore_"&amp;$C374),0),MATCH(J$3,NCACats,0)),0))</f>
        <v/>
      </c>
    </row>
    <row r="375" spans="1:10" ht="14.4" thickBot="1" x14ac:dyDescent="0.35">
      <c r="A375" s="329"/>
      <c r="B375" s="329"/>
      <c r="C375" s="273" t="str">
        <f>IF($A370="","","Dur_Pos")</f>
        <v/>
      </c>
      <c r="D375" s="283" t="str">
        <f ca="1">IF($C375="","",_xlfn.IFNA(INDEX(INDIRECT("MCDAScores_NCA_"&amp;$C375),MATCH('NCA Input'!D379,INDIRECT("NCAScore_"&amp;$C375),0),MATCH(D$3,NCACats,0)),0))</f>
        <v/>
      </c>
      <c r="E375" s="284" t="str">
        <f ca="1">IF($C375="","",_xlfn.IFNA(INDEX(INDIRECT("MCDAScores_NCA_"&amp;$C375),MATCH('NCA Input'!E379,INDIRECT("NCAScore_"&amp;$C375),0),MATCH(E$3,NCACats,0)),0))</f>
        <v/>
      </c>
      <c r="F375" s="284" t="str">
        <f ca="1">IF($C375="","",_xlfn.IFNA(INDEX(INDIRECT("MCDAScores_NCA_"&amp;$C375),MATCH('NCA Input'!F379,INDIRECT("NCAScore_"&amp;$C375),0),MATCH(F$3,NCACats,0)),0))</f>
        <v/>
      </c>
      <c r="G375" s="284" t="str">
        <f ca="1">IF($C375="","",_xlfn.IFNA(INDEX(INDIRECT("MCDAScores_NCA_"&amp;$C375),MATCH('NCA Input'!G379,INDIRECT("NCAScore_"&amp;$C375),0),MATCH(G$3,NCACats,0)),0))</f>
        <v/>
      </c>
      <c r="H375" s="284" t="str">
        <f ca="1">IF($C375="","",_xlfn.IFNA(INDEX(INDIRECT("MCDAScores_NCA_"&amp;$C375),MATCH('NCA Input'!H379,INDIRECT("NCAScore_"&amp;$C375),0),MATCH(H$3,NCACats,0)),0))</f>
        <v/>
      </c>
      <c r="I375" s="284" t="str">
        <f ca="1">IF($C375="","",_xlfn.IFNA(INDEX(INDIRECT("MCDAScores_NCA_"&amp;$C375),MATCH('NCA Input'!I379,INDIRECT("NCAScore_"&amp;$C375),0),MATCH(I$3,NCACats,0)),0))</f>
        <v/>
      </c>
      <c r="J375" s="285" t="str">
        <f ca="1">IF($C375="","",_xlfn.IFNA(INDEX(INDIRECT("MCDAScores_NCA_"&amp;$C375),MATCH('NCA Input'!J379,INDIRECT("NCAScore_"&amp;$C375),0),MATCH(J$3,NCACats,0)),0))</f>
        <v/>
      </c>
    </row>
    <row r="376" spans="1:10" x14ac:dyDescent="0.3">
      <c r="A376" s="327" t="str">
        <f>IF('NCA Input'!C380="","",'NCA Input'!A380)</f>
        <v/>
      </c>
      <c r="B376" s="327" t="str">
        <f>IF('NCA Input'!C380="","",'NCA Input'!C380)</f>
        <v/>
      </c>
      <c r="C376" s="255" t="str">
        <f>IF($A376="","","Mag_Neg")</f>
        <v/>
      </c>
      <c r="D376" s="278" t="str">
        <f ca="1">IF($C376="","",_xlfn.IFNA(INDEX(INDIRECT("MCDAScores_NCA_"&amp;$C376),MATCH('NCA Input'!D380,INDIRECT("NCAScore_"&amp;$C376),0),MATCH(D$3,NCACats,0)),0))</f>
        <v/>
      </c>
      <c r="E376" s="279" t="str">
        <f ca="1">IF($C376="","",_xlfn.IFNA(INDEX(INDIRECT("MCDAScores_NCA_"&amp;$C376),MATCH('NCA Input'!E380,INDIRECT("NCAScore_"&amp;$C376),0),MATCH(E$3,NCACats,0)),0))</f>
        <v/>
      </c>
      <c r="F376" s="279" t="str">
        <f ca="1">IF($C376="","",_xlfn.IFNA(INDEX(INDIRECT("MCDAScores_NCA_"&amp;$C376),MATCH('NCA Input'!F380,INDIRECT("NCAScore_"&amp;$C376),0),MATCH(F$3,NCACats,0)),0))</f>
        <v/>
      </c>
      <c r="G376" s="279" t="str">
        <f ca="1">IF($C376="","",_xlfn.IFNA(INDEX(INDIRECT("MCDAScores_NCA_"&amp;$C376),MATCH('NCA Input'!G380,INDIRECT("NCAScore_"&amp;$C376),0),MATCH(G$3,NCACats,0)),0))</f>
        <v/>
      </c>
      <c r="H376" s="279" t="str">
        <f ca="1">IF($C376="","",_xlfn.IFNA(INDEX(INDIRECT("MCDAScores_NCA_"&amp;$C376),MATCH('NCA Input'!H380,INDIRECT("NCAScore_"&amp;$C376),0),MATCH(H$3,NCACats,0)),0))</f>
        <v/>
      </c>
      <c r="I376" s="279" t="str">
        <f ca="1">IF($C376="","",_xlfn.IFNA(INDEX(INDIRECT("MCDAScores_NCA_"&amp;$C376),MATCH('NCA Input'!I380,INDIRECT("NCAScore_"&amp;$C376),0),MATCH(I$3,NCACats,0)),0))</f>
        <v/>
      </c>
      <c r="J376" s="280" t="str">
        <f ca="1">IF($C376="","",_xlfn.IFNA(INDEX(INDIRECT("MCDAScores_NCA_"&amp;$C376),MATCH('NCA Input'!J380,INDIRECT("NCAScore_"&amp;$C376),0),MATCH(J$3,NCACats,0)),0))</f>
        <v/>
      </c>
    </row>
    <row r="377" spans="1:10" x14ac:dyDescent="0.3">
      <c r="A377" s="328"/>
      <c r="B377" s="328"/>
      <c r="C377" s="272" t="str">
        <f>IF($A376="","","Scale_Neg")</f>
        <v/>
      </c>
      <c r="D377" s="281" t="str">
        <f ca="1">IF($C377="","",_xlfn.IFNA(INDEX(INDIRECT("MCDAScores_NCA_"&amp;$C377),MATCH('NCA Input'!D381,INDIRECT("NCAScore_"&amp;$C377),0),MATCH(D$3,NCACats,0)),0))</f>
        <v/>
      </c>
      <c r="E377" s="254" t="str">
        <f ca="1">IF($C377="","",_xlfn.IFNA(INDEX(INDIRECT("MCDAScores_NCA_"&amp;$C377),MATCH('NCA Input'!E381,INDIRECT("NCAScore_"&amp;$C377),0),MATCH(E$3,NCACats,0)),0))</f>
        <v/>
      </c>
      <c r="F377" s="254" t="str">
        <f ca="1">IF($C377="","",_xlfn.IFNA(INDEX(INDIRECT("MCDAScores_NCA_"&amp;$C377),MATCH('NCA Input'!F381,INDIRECT("NCAScore_"&amp;$C377),0),MATCH(F$3,NCACats,0)),0))</f>
        <v/>
      </c>
      <c r="G377" s="254" t="str">
        <f ca="1">IF($C377="","",_xlfn.IFNA(INDEX(INDIRECT("MCDAScores_NCA_"&amp;$C377),MATCH('NCA Input'!G381,INDIRECT("NCAScore_"&amp;$C377),0),MATCH(G$3,NCACats,0)),0))</f>
        <v/>
      </c>
      <c r="H377" s="254" t="str">
        <f ca="1">IF($C377="","",_xlfn.IFNA(INDEX(INDIRECT("MCDAScores_NCA_"&amp;$C377),MATCH('NCA Input'!H381,INDIRECT("NCAScore_"&amp;$C377),0),MATCH(H$3,NCACats,0)),0))</f>
        <v/>
      </c>
      <c r="I377" s="254" t="str">
        <f ca="1">IF($C377="","",_xlfn.IFNA(INDEX(INDIRECT("MCDAScores_NCA_"&amp;$C377),MATCH('NCA Input'!I381,INDIRECT("NCAScore_"&amp;$C377),0),MATCH(I$3,NCACats,0)),0))</f>
        <v/>
      </c>
      <c r="J377" s="282" t="str">
        <f ca="1">IF($C377="","",_xlfn.IFNA(INDEX(INDIRECT("MCDAScores_NCA_"&amp;$C377),MATCH('NCA Input'!J381,INDIRECT("NCAScore_"&amp;$C377),0),MATCH(J$3,NCACats,0)),0))</f>
        <v/>
      </c>
    </row>
    <row r="378" spans="1:10" x14ac:dyDescent="0.3">
      <c r="A378" s="328"/>
      <c r="B378" s="328"/>
      <c r="C378" s="272" t="str">
        <f>IF($A376="","","Dur_Neg")</f>
        <v/>
      </c>
      <c r="D378" s="281" t="str">
        <f ca="1">IF($C378="","",_xlfn.IFNA(INDEX(INDIRECT("MCDAScores_NCA_"&amp;$C378),MATCH('NCA Input'!D382,INDIRECT("NCAScore_"&amp;$C378),0),MATCH(D$3,NCACats,0)),0))</f>
        <v/>
      </c>
      <c r="E378" s="254" t="str">
        <f ca="1">IF($C378="","",_xlfn.IFNA(INDEX(INDIRECT("MCDAScores_NCA_"&amp;$C378),MATCH('NCA Input'!E382,INDIRECT("NCAScore_"&amp;$C378),0),MATCH(E$3,NCACats,0)),0))</f>
        <v/>
      </c>
      <c r="F378" s="254" t="str">
        <f ca="1">IF($C378="","",_xlfn.IFNA(INDEX(INDIRECT("MCDAScores_NCA_"&amp;$C378),MATCH('NCA Input'!F382,INDIRECT("NCAScore_"&amp;$C378),0),MATCH(F$3,NCACats,0)),0))</f>
        <v/>
      </c>
      <c r="G378" s="254" t="str">
        <f ca="1">IF($C378="","",_xlfn.IFNA(INDEX(INDIRECT("MCDAScores_NCA_"&amp;$C378),MATCH('NCA Input'!G382,INDIRECT("NCAScore_"&amp;$C378),0),MATCH(G$3,NCACats,0)),0))</f>
        <v/>
      </c>
      <c r="H378" s="254" t="str">
        <f ca="1">IF($C378="","",_xlfn.IFNA(INDEX(INDIRECT("MCDAScores_NCA_"&amp;$C378),MATCH('NCA Input'!H382,INDIRECT("NCAScore_"&amp;$C378),0),MATCH(H$3,NCACats,0)),0))</f>
        <v/>
      </c>
      <c r="I378" s="254" t="str">
        <f ca="1">IF($C378="","",_xlfn.IFNA(INDEX(INDIRECT("MCDAScores_NCA_"&amp;$C378),MATCH('NCA Input'!I382,INDIRECT("NCAScore_"&amp;$C378),0),MATCH(I$3,NCACats,0)),0))</f>
        <v/>
      </c>
      <c r="J378" s="282" t="str">
        <f ca="1">IF($C378="","",_xlfn.IFNA(INDEX(INDIRECT("MCDAScores_NCA_"&amp;$C378),MATCH('NCA Input'!J382,INDIRECT("NCAScore_"&amp;$C378),0),MATCH(J$3,NCACats,0)),0))</f>
        <v/>
      </c>
    </row>
    <row r="379" spans="1:10" x14ac:dyDescent="0.3">
      <c r="A379" s="328"/>
      <c r="B379" s="328"/>
      <c r="C379" s="272" t="str">
        <f>IF($A376="","","Mag_Pos")</f>
        <v/>
      </c>
      <c r="D379" s="281" t="str">
        <f ca="1">IF($C379="","",_xlfn.IFNA(INDEX(INDIRECT("MCDAScores_NCA_"&amp;$C379),MATCH('NCA Input'!D383,INDIRECT("NCAScore_"&amp;$C379),0),MATCH(D$3,NCACats,0)),0))</f>
        <v/>
      </c>
      <c r="E379" s="254" t="str">
        <f ca="1">IF($C379="","",_xlfn.IFNA(INDEX(INDIRECT("MCDAScores_NCA_"&amp;$C379),MATCH('NCA Input'!E383,INDIRECT("NCAScore_"&amp;$C379),0),MATCH(E$3,NCACats,0)),0))</f>
        <v/>
      </c>
      <c r="F379" s="254" t="str">
        <f ca="1">IF($C379="","",_xlfn.IFNA(INDEX(INDIRECT("MCDAScores_NCA_"&amp;$C379),MATCH('NCA Input'!F383,INDIRECT("NCAScore_"&amp;$C379),0),MATCH(F$3,NCACats,0)),0))</f>
        <v/>
      </c>
      <c r="G379" s="254" t="str">
        <f ca="1">IF($C379="","",_xlfn.IFNA(INDEX(INDIRECT("MCDAScores_NCA_"&amp;$C379),MATCH('NCA Input'!G383,INDIRECT("NCAScore_"&amp;$C379),0),MATCH(G$3,NCACats,0)),0))</f>
        <v/>
      </c>
      <c r="H379" s="254" t="str">
        <f ca="1">IF($C379="","",_xlfn.IFNA(INDEX(INDIRECT("MCDAScores_NCA_"&amp;$C379),MATCH('NCA Input'!H383,INDIRECT("NCAScore_"&amp;$C379),0),MATCH(H$3,NCACats,0)),0))</f>
        <v/>
      </c>
      <c r="I379" s="254" t="str">
        <f ca="1">IF($C379="","",_xlfn.IFNA(INDEX(INDIRECT("MCDAScores_NCA_"&amp;$C379),MATCH('NCA Input'!I383,INDIRECT("NCAScore_"&amp;$C379),0),MATCH(I$3,NCACats,0)),0))</f>
        <v/>
      </c>
      <c r="J379" s="282" t="str">
        <f ca="1">IF($C379="","",_xlfn.IFNA(INDEX(INDIRECT("MCDAScores_NCA_"&amp;$C379),MATCH('NCA Input'!J383,INDIRECT("NCAScore_"&amp;$C379),0),MATCH(J$3,NCACats,0)),0))</f>
        <v/>
      </c>
    </row>
    <row r="380" spans="1:10" x14ac:dyDescent="0.3">
      <c r="A380" s="328"/>
      <c r="B380" s="328"/>
      <c r="C380" s="272" t="str">
        <f>IF($A376="","","Scale_Pos")</f>
        <v/>
      </c>
      <c r="D380" s="281" t="str">
        <f ca="1">IF($C380="","",_xlfn.IFNA(INDEX(INDIRECT("MCDAScores_NCA_"&amp;$C380),MATCH('NCA Input'!D384,INDIRECT("NCAScore_"&amp;$C380),0),MATCH(D$3,NCACats,0)),0))</f>
        <v/>
      </c>
      <c r="E380" s="254" t="str">
        <f ca="1">IF($C380="","",_xlfn.IFNA(INDEX(INDIRECT("MCDAScores_NCA_"&amp;$C380),MATCH('NCA Input'!E384,INDIRECT("NCAScore_"&amp;$C380),0),MATCH(E$3,NCACats,0)),0))</f>
        <v/>
      </c>
      <c r="F380" s="254" t="str">
        <f ca="1">IF($C380="","",_xlfn.IFNA(INDEX(INDIRECT("MCDAScores_NCA_"&amp;$C380),MATCH('NCA Input'!F384,INDIRECT("NCAScore_"&amp;$C380),0),MATCH(F$3,NCACats,0)),0))</f>
        <v/>
      </c>
      <c r="G380" s="254" t="str">
        <f ca="1">IF($C380="","",_xlfn.IFNA(INDEX(INDIRECT("MCDAScores_NCA_"&amp;$C380),MATCH('NCA Input'!G384,INDIRECT("NCAScore_"&amp;$C380),0),MATCH(G$3,NCACats,0)),0))</f>
        <v/>
      </c>
      <c r="H380" s="254" t="str">
        <f ca="1">IF($C380="","",_xlfn.IFNA(INDEX(INDIRECT("MCDAScores_NCA_"&amp;$C380),MATCH('NCA Input'!H384,INDIRECT("NCAScore_"&amp;$C380),0),MATCH(H$3,NCACats,0)),0))</f>
        <v/>
      </c>
      <c r="I380" s="254" t="str">
        <f ca="1">IF($C380="","",_xlfn.IFNA(INDEX(INDIRECT("MCDAScores_NCA_"&amp;$C380),MATCH('NCA Input'!I384,INDIRECT("NCAScore_"&amp;$C380),0),MATCH(I$3,NCACats,0)),0))</f>
        <v/>
      </c>
      <c r="J380" s="282" t="str">
        <f ca="1">IF($C380="","",_xlfn.IFNA(INDEX(INDIRECT("MCDAScores_NCA_"&amp;$C380),MATCH('NCA Input'!J384,INDIRECT("NCAScore_"&amp;$C380),0),MATCH(J$3,NCACats,0)),0))</f>
        <v/>
      </c>
    </row>
    <row r="381" spans="1:10" ht="14.4" thickBot="1" x14ac:dyDescent="0.35">
      <c r="A381" s="329"/>
      <c r="B381" s="329"/>
      <c r="C381" s="273" t="str">
        <f>IF($A376="","","Dur_Pos")</f>
        <v/>
      </c>
      <c r="D381" s="283" t="str">
        <f ca="1">IF($C381="","",_xlfn.IFNA(INDEX(INDIRECT("MCDAScores_NCA_"&amp;$C381),MATCH('NCA Input'!D385,INDIRECT("NCAScore_"&amp;$C381),0),MATCH(D$3,NCACats,0)),0))</f>
        <v/>
      </c>
      <c r="E381" s="284" t="str">
        <f ca="1">IF($C381="","",_xlfn.IFNA(INDEX(INDIRECT("MCDAScores_NCA_"&amp;$C381),MATCH('NCA Input'!E385,INDIRECT("NCAScore_"&amp;$C381),0),MATCH(E$3,NCACats,0)),0))</f>
        <v/>
      </c>
      <c r="F381" s="284" t="str">
        <f ca="1">IF($C381="","",_xlfn.IFNA(INDEX(INDIRECT("MCDAScores_NCA_"&amp;$C381),MATCH('NCA Input'!F385,INDIRECT("NCAScore_"&amp;$C381),0),MATCH(F$3,NCACats,0)),0))</f>
        <v/>
      </c>
      <c r="G381" s="284" t="str">
        <f ca="1">IF($C381="","",_xlfn.IFNA(INDEX(INDIRECT("MCDAScores_NCA_"&amp;$C381),MATCH('NCA Input'!G385,INDIRECT("NCAScore_"&amp;$C381),0),MATCH(G$3,NCACats,0)),0))</f>
        <v/>
      </c>
      <c r="H381" s="284" t="str">
        <f ca="1">IF($C381="","",_xlfn.IFNA(INDEX(INDIRECT("MCDAScores_NCA_"&amp;$C381),MATCH('NCA Input'!H385,INDIRECT("NCAScore_"&amp;$C381),0),MATCH(H$3,NCACats,0)),0))</f>
        <v/>
      </c>
      <c r="I381" s="284" t="str">
        <f ca="1">IF($C381="","",_xlfn.IFNA(INDEX(INDIRECT("MCDAScores_NCA_"&amp;$C381),MATCH('NCA Input'!I385,INDIRECT("NCAScore_"&amp;$C381),0),MATCH(I$3,NCACats,0)),0))</f>
        <v/>
      </c>
      <c r="J381" s="285" t="str">
        <f ca="1">IF($C381="","",_xlfn.IFNA(INDEX(INDIRECT("MCDAScores_NCA_"&amp;$C381),MATCH('NCA Input'!J385,INDIRECT("NCAScore_"&amp;$C381),0),MATCH(J$3,NCACats,0)),0))</f>
        <v/>
      </c>
    </row>
    <row r="382" spans="1:10" x14ac:dyDescent="0.3">
      <c r="A382" s="327" t="str">
        <f>IF('NCA Input'!C386="","",'NCA Input'!A386)</f>
        <v/>
      </c>
      <c r="B382" s="327" t="str">
        <f>IF('NCA Input'!C386="","",'NCA Input'!C386)</f>
        <v/>
      </c>
      <c r="C382" s="255" t="str">
        <f>IF($A382="","","Mag_Neg")</f>
        <v/>
      </c>
      <c r="D382" s="278" t="str">
        <f ca="1">IF($C382="","",_xlfn.IFNA(INDEX(INDIRECT("MCDAScores_NCA_"&amp;$C382),MATCH('NCA Input'!D386,INDIRECT("NCAScore_"&amp;$C382),0),MATCH(D$3,NCACats,0)),0))</f>
        <v/>
      </c>
      <c r="E382" s="279" t="str">
        <f ca="1">IF($C382="","",_xlfn.IFNA(INDEX(INDIRECT("MCDAScores_NCA_"&amp;$C382),MATCH('NCA Input'!E386,INDIRECT("NCAScore_"&amp;$C382),0),MATCH(E$3,NCACats,0)),0))</f>
        <v/>
      </c>
      <c r="F382" s="279" t="str">
        <f ca="1">IF($C382="","",_xlfn.IFNA(INDEX(INDIRECT("MCDAScores_NCA_"&amp;$C382),MATCH('NCA Input'!F386,INDIRECT("NCAScore_"&amp;$C382),0),MATCH(F$3,NCACats,0)),0))</f>
        <v/>
      </c>
      <c r="G382" s="279" t="str">
        <f ca="1">IF($C382="","",_xlfn.IFNA(INDEX(INDIRECT("MCDAScores_NCA_"&amp;$C382),MATCH('NCA Input'!G386,INDIRECT("NCAScore_"&amp;$C382),0),MATCH(G$3,NCACats,0)),0))</f>
        <v/>
      </c>
      <c r="H382" s="279" t="str">
        <f ca="1">IF($C382="","",_xlfn.IFNA(INDEX(INDIRECT("MCDAScores_NCA_"&amp;$C382),MATCH('NCA Input'!H386,INDIRECT("NCAScore_"&amp;$C382),0),MATCH(H$3,NCACats,0)),0))</f>
        <v/>
      </c>
      <c r="I382" s="279" t="str">
        <f ca="1">IF($C382="","",_xlfn.IFNA(INDEX(INDIRECT("MCDAScores_NCA_"&amp;$C382),MATCH('NCA Input'!I386,INDIRECT("NCAScore_"&amp;$C382),0),MATCH(I$3,NCACats,0)),0))</f>
        <v/>
      </c>
      <c r="J382" s="280" t="str">
        <f ca="1">IF($C382="","",_xlfn.IFNA(INDEX(INDIRECT("MCDAScores_NCA_"&amp;$C382),MATCH('NCA Input'!J386,INDIRECT("NCAScore_"&amp;$C382),0),MATCH(J$3,NCACats,0)),0))</f>
        <v/>
      </c>
    </row>
    <row r="383" spans="1:10" x14ac:dyDescent="0.3">
      <c r="A383" s="328"/>
      <c r="B383" s="328"/>
      <c r="C383" s="272" t="str">
        <f>IF($A382="","","Scale_Neg")</f>
        <v/>
      </c>
      <c r="D383" s="281" t="str">
        <f ca="1">IF($C383="","",_xlfn.IFNA(INDEX(INDIRECT("MCDAScores_NCA_"&amp;$C383),MATCH('NCA Input'!D387,INDIRECT("NCAScore_"&amp;$C383),0),MATCH(D$3,NCACats,0)),0))</f>
        <v/>
      </c>
      <c r="E383" s="254" t="str">
        <f ca="1">IF($C383="","",_xlfn.IFNA(INDEX(INDIRECT("MCDAScores_NCA_"&amp;$C383),MATCH('NCA Input'!E387,INDIRECT("NCAScore_"&amp;$C383),0),MATCH(E$3,NCACats,0)),0))</f>
        <v/>
      </c>
      <c r="F383" s="254" t="str">
        <f ca="1">IF($C383="","",_xlfn.IFNA(INDEX(INDIRECT("MCDAScores_NCA_"&amp;$C383),MATCH('NCA Input'!F387,INDIRECT("NCAScore_"&amp;$C383),0),MATCH(F$3,NCACats,0)),0))</f>
        <v/>
      </c>
      <c r="G383" s="254" t="str">
        <f ca="1">IF($C383="","",_xlfn.IFNA(INDEX(INDIRECT("MCDAScores_NCA_"&amp;$C383),MATCH('NCA Input'!G387,INDIRECT("NCAScore_"&amp;$C383),0),MATCH(G$3,NCACats,0)),0))</f>
        <v/>
      </c>
      <c r="H383" s="254" t="str">
        <f ca="1">IF($C383="","",_xlfn.IFNA(INDEX(INDIRECT("MCDAScores_NCA_"&amp;$C383),MATCH('NCA Input'!H387,INDIRECT("NCAScore_"&amp;$C383),0),MATCH(H$3,NCACats,0)),0))</f>
        <v/>
      </c>
      <c r="I383" s="254" t="str">
        <f ca="1">IF($C383="","",_xlfn.IFNA(INDEX(INDIRECT("MCDAScores_NCA_"&amp;$C383),MATCH('NCA Input'!I387,INDIRECT("NCAScore_"&amp;$C383),0),MATCH(I$3,NCACats,0)),0))</f>
        <v/>
      </c>
      <c r="J383" s="282" t="str">
        <f ca="1">IF($C383="","",_xlfn.IFNA(INDEX(INDIRECT("MCDAScores_NCA_"&amp;$C383),MATCH('NCA Input'!J387,INDIRECT("NCAScore_"&amp;$C383),0),MATCH(J$3,NCACats,0)),0))</f>
        <v/>
      </c>
    </row>
    <row r="384" spans="1:10" x14ac:dyDescent="0.3">
      <c r="A384" s="328"/>
      <c r="B384" s="328"/>
      <c r="C384" s="272" t="str">
        <f>IF($A382="","","Dur_Neg")</f>
        <v/>
      </c>
      <c r="D384" s="281" t="str">
        <f ca="1">IF($C384="","",_xlfn.IFNA(INDEX(INDIRECT("MCDAScores_NCA_"&amp;$C384),MATCH('NCA Input'!D388,INDIRECT("NCAScore_"&amp;$C384),0),MATCH(D$3,NCACats,0)),0))</f>
        <v/>
      </c>
      <c r="E384" s="254" t="str">
        <f ca="1">IF($C384="","",_xlfn.IFNA(INDEX(INDIRECT("MCDAScores_NCA_"&amp;$C384),MATCH('NCA Input'!E388,INDIRECT("NCAScore_"&amp;$C384),0),MATCH(E$3,NCACats,0)),0))</f>
        <v/>
      </c>
      <c r="F384" s="254" t="str">
        <f ca="1">IF($C384="","",_xlfn.IFNA(INDEX(INDIRECT("MCDAScores_NCA_"&amp;$C384),MATCH('NCA Input'!F388,INDIRECT("NCAScore_"&amp;$C384),0),MATCH(F$3,NCACats,0)),0))</f>
        <v/>
      </c>
      <c r="G384" s="254" t="str">
        <f ca="1">IF($C384="","",_xlfn.IFNA(INDEX(INDIRECT("MCDAScores_NCA_"&amp;$C384),MATCH('NCA Input'!G388,INDIRECT("NCAScore_"&amp;$C384),0),MATCH(G$3,NCACats,0)),0))</f>
        <v/>
      </c>
      <c r="H384" s="254" t="str">
        <f ca="1">IF($C384="","",_xlfn.IFNA(INDEX(INDIRECT("MCDAScores_NCA_"&amp;$C384),MATCH('NCA Input'!H388,INDIRECT("NCAScore_"&amp;$C384),0),MATCH(H$3,NCACats,0)),0))</f>
        <v/>
      </c>
      <c r="I384" s="254" t="str">
        <f ca="1">IF($C384="","",_xlfn.IFNA(INDEX(INDIRECT("MCDAScores_NCA_"&amp;$C384),MATCH('NCA Input'!I388,INDIRECT("NCAScore_"&amp;$C384),0),MATCH(I$3,NCACats,0)),0))</f>
        <v/>
      </c>
      <c r="J384" s="282" t="str">
        <f ca="1">IF($C384="","",_xlfn.IFNA(INDEX(INDIRECT("MCDAScores_NCA_"&amp;$C384),MATCH('NCA Input'!J388,INDIRECT("NCAScore_"&amp;$C384),0),MATCH(J$3,NCACats,0)),0))</f>
        <v/>
      </c>
    </row>
    <row r="385" spans="1:10" x14ac:dyDescent="0.3">
      <c r="A385" s="328"/>
      <c r="B385" s="328"/>
      <c r="C385" s="272" t="str">
        <f>IF($A382="","","Mag_Pos")</f>
        <v/>
      </c>
      <c r="D385" s="281" t="str">
        <f ca="1">IF($C385="","",_xlfn.IFNA(INDEX(INDIRECT("MCDAScores_NCA_"&amp;$C385),MATCH('NCA Input'!D389,INDIRECT("NCAScore_"&amp;$C385),0),MATCH(D$3,NCACats,0)),0))</f>
        <v/>
      </c>
      <c r="E385" s="254" t="str">
        <f ca="1">IF($C385="","",_xlfn.IFNA(INDEX(INDIRECT("MCDAScores_NCA_"&amp;$C385),MATCH('NCA Input'!E389,INDIRECT("NCAScore_"&amp;$C385),0),MATCH(E$3,NCACats,0)),0))</f>
        <v/>
      </c>
      <c r="F385" s="254" t="str">
        <f ca="1">IF($C385="","",_xlfn.IFNA(INDEX(INDIRECT("MCDAScores_NCA_"&amp;$C385),MATCH('NCA Input'!F389,INDIRECT("NCAScore_"&amp;$C385),0),MATCH(F$3,NCACats,0)),0))</f>
        <v/>
      </c>
      <c r="G385" s="254" t="str">
        <f ca="1">IF($C385="","",_xlfn.IFNA(INDEX(INDIRECT("MCDAScores_NCA_"&amp;$C385),MATCH('NCA Input'!G389,INDIRECT("NCAScore_"&amp;$C385),0),MATCH(G$3,NCACats,0)),0))</f>
        <v/>
      </c>
      <c r="H385" s="254" t="str">
        <f ca="1">IF($C385="","",_xlfn.IFNA(INDEX(INDIRECT("MCDAScores_NCA_"&amp;$C385),MATCH('NCA Input'!H389,INDIRECT("NCAScore_"&amp;$C385),0),MATCH(H$3,NCACats,0)),0))</f>
        <v/>
      </c>
      <c r="I385" s="254" t="str">
        <f ca="1">IF($C385="","",_xlfn.IFNA(INDEX(INDIRECT("MCDAScores_NCA_"&amp;$C385),MATCH('NCA Input'!I389,INDIRECT("NCAScore_"&amp;$C385),0),MATCH(I$3,NCACats,0)),0))</f>
        <v/>
      </c>
      <c r="J385" s="282" t="str">
        <f ca="1">IF($C385="","",_xlfn.IFNA(INDEX(INDIRECT("MCDAScores_NCA_"&amp;$C385),MATCH('NCA Input'!J389,INDIRECT("NCAScore_"&amp;$C385),0),MATCH(J$3,NCACats,0)),0))</f>
        <v/>
      </c>
    </row>
    <row r="386" spans="1:10" x14ac:dyDescent="0.3">
      <c r="A386" s="328"/>
      <c r="B386" s="328"/>
      <c r="C386" s="272" t="str">
        <f>IF($A382="","","Scale_Pos")</f>
        <v/>
      </c>
      <c r="D386" s="281" t="str">
        <f ca="1">IF($C386="","",_xlfn.IFNA(INDEX(INDIRECT("MCDAScores_NCA_"&amp;$C386),MATCH('NCA Input'!D390,INDIRECT("NCAScore_"&amp;$C386),0),MATCH(D$3,NCACats,0)),0))</f>
        <v/>
      </c>
      <c r="E386" s="254" t="str">
        <f ca="1">IF($C386="","",_xlfn.IFNA(INDEX(INDIRECT("MCDAScores_NCA_"&amp;$C386),MATCH('NCA Input'!E390,INDIRECT("NCAScore_"&amp;$C386),0),MATCH(E$3,NCACats,0)),0))</f>
        <v/>
      </c>
      <c r="F386" s="254" t="str">
        <f ca="1">IF($C386="","",_xlfn.IFNA(INDEX(INDIRECT("MCDAScores_NCA_"&amp;$C386),MATCH('NCA Input'!F390,INDIRECT("NCAScore_"&amp;$C386),0),MATCH(F$3,NCACats,0)),0))</f>
        <v/>
      </c>
      <c r="G386" s="254" t="str">
        <f ca="1">IF($C386="","",_xlfn.IFNA(INDEX(INDIRECT("MCDAScores_NCA_"&amp;$C386),MATCH('NCA Input'!G390,INDIRECT("NCAScore_"&amp;$C386),0),MATCH(G$3,NCACats,0)),0))</f>
        <v/>
      </c>
      <c r="H386" s="254" t="str">
        <f ca="1">IF($C386="","",_xlfn.IFNA(INDEX(INDIRECT("MCDAScores_NCA_"&amp;$C386),MATCH('NCA Input'!H390,INDIRECT("NCAScore_"&amp;$C386),0),MATCH(H$3,NCACats,0)),0))</f>
        <v/>
      </c>
      <c r="I386" s="254" t="str">
        <f ca="1">IF($C386="","",_xlfn.IFNA(INDEX(INDIRECT("MCDAScores_NCA_"&amp;$C386),MATCH('NCA Input'!I390,INDIRECT("NCAScore_"&amp;$C386),0),MATCH(I$3,NCACats,0)),0))</f>
        <v/>
      </c>
      <c r="J386" s="282" t="str">
        <f ca="1">IF($C386="","",_xlfn.IFNA(INDEX(INDIRECT("MCDAScores_NCA_"&amp;$C386),MATCH('NCA Input'!J390,INDIRECT("NCAScore_"&amp;$C386),0),MATCH(J$3,NCACats,0)),0))</f>
        <v/>
      </c>
    </row>
    <row r="387" spans="1:10" ht="14.4" thickBot="1" x14ac:dyDescent="0.35">
      <c r="A387" s="329"/>
      <c r="B387" s="329"/>
      <c r="C387" s="273" t="str">
        <f>IF($A382="","","Dur_Pos")</f>
        <v/>
      </c>
      <c r="D387" s="283" t="str">
        <f ca="1">IF($C387="","",_xlfn.IFNA(INDEX(INDIRECT("MCDAScores_NCA_"&amp;$C387),MATCH('NCA Input'!D391,INDIRECT("NCAScore_"&amp;$C387),0),MATCH(D$3,NCACats,0)),0))</f>
        <v/>
      </c>
      <c r="E387" s="284" t="str">
        <f ca="1">IF($C387="","",_xlfn.IFNA(INDEX(INDIRECT("MCDAScores_NCA_"&amp;$C387),MATCH('NCA Input'!E391,INDIRECT("NCAScore_"&amp;$C387),0),MATCH(E$3,NCACats,0)),0))</f>
        <v/>
      </c>
      <c r="F387" s="284" t="str">
        <f ca="1">IF($C387="","",_xlfn.IFNA(INDEX(INDIRECT("MCDAScores_NCA_"&amp;$C387),MATCH('NCA Input'!F391,INDIRECT("NCAScore_"&amp;$C387),0),MATCH(F$3,NCACats,0)),0))</f>
        <v/>
      </c>
      <c r="G387" s="284" t="str">
        <f ca="1">IF($C387="","",_xlfn.IFNA(INDEX(INDIRECT("MCDAScores_NCA_"&amp;$C387),MATCH('NCA Input'!G391,INDIRECT("NCAScore_"&amp;$C387),0),MATCH(G$3,NCACats,0)),0))</f>
        <v/>
      </c>
      <c r="H387" s="284" t="str">
        <f ca="1">IF($C387="","",_xlfn.IFNA(INDEX(INDIRECT("MCDAScores_NCA_"&amp;$C387),MATCH('NCA Input'!H391,INDIRECT("NCAScore_"&amp;$C387),0),MATCH(H$3,NCACats,0)),0))</f>
        <v/>
      </c>
      <c r="I387" s="284" t="str">
        <f ca="1">IF($C387="","",_xlfn.IFNA(INDEX(INDIRECT("MCDAScores_NCA_"&amp;$C387),MATCH('NCA Input'!I391,INDIRECT("NCAScore_"&amp;$C387),0),MATCH(I$3,NCACats,0)),0))</f>
        <v/>
      </c>
      <c r="J387" s="285" t="str">
        <f ca="1">IF($C387="","",_xlfn.IFNA(INDEX(INDIRECT("MCDAScores_NCA_"&amp;$C387),MATCH('NCA Input'!J391,INDIRECT("NCAScore_"&amp;$C387),0),MATCH(J$3,NCACats,0)),0))</f>
        <v/>
      </c>
    </row>
    <row r="388" spans="1:10" x14ac:dyDescent="0.3">
      <c r="A388" s="327" t="str">
        <f>IF('NCA Input'!C392="","",'NCA Input'!A392)</f>
        <v/>
      </c>
      <c r="B388" s="327" t="str">
        <f>IF('NCA Input'!C392="","",'NCA Input'!C392)</f>
        <v/>
      </c>
      <c r="C388" s="255" t="str">
        <f>IF($A388="","","Mag_Neg")</f>
        <v/>
      </c>
      <c r="D388" s="278" t="str">
        <f ca="1">IF($C388="","",_xlfn.IFNA(INDEX(INDIRECT("MCDAScores_NCA_"&amp;$C388),MATCH('NCA Input'!D392,INDIRECT("NCAScore_"&amp;$C388),0),MATCH(D$3,NCACats,0)),0))</f>
        <v/>
      </c>
      <c r="E388" s="279" t="str">
        <f ca="1">IF($C388="","",_xlfn.IFNA(INDEX(INDIRECT("MCDAScores_NCA_"&amp;$C388),MATCH('NCA Input'!E392,INDIRECT("NCAScore_"&amp;$C388),0),MATCH(E$3,NCACats,0)),0))</f>
        <v/>
      </c>
      <c r="F388" s="279" t="str">
        <f ca="1">IF($C388="","",_xlfn.IFNA(INDEX(INDIRECT("MCDAScores_NCA_"&amp;$C388),MATCH('NCA Input'!F392,INDIRECT("NCAScore_"&amp;$C388),0),MATCH(F$3,NCACats,0)),0))</f>
        <v/>
      </c>
      <c r="G388" s="279" t="str">
        <f ca="1">IF($C388="","",_xlfn.IFNA(INDEX(INDIRECT("MCDAScores_NCA_"&amp;$C388),MATCH('NCA Input'!G392,INDIRECT("NCAScore_"&amp;$C388),0),MATCH(G$3,NCACats,0)),0))</f>
        <v/>
      </c>
      <c r="H388" s="279" t="str">
        <f ca="1">IF($C388="","",_xlfn.IFNA(INDEX(INDIRECT("MCDAScores_NCA_"&amp;$C388),MATCH('NCA Input'!H392,INDIRECT("NCAScore_"&amp;$C388),0),MATCH(H$3,NCACats,0)),0))</f>
        <v/>
      </c>
      <c r="I388" s="279" t="str">
        <f ca="1">IF($C388="","",_xlfn.IFNA(INDEX(INDIRECT("MCDAScores_NCA_"&amp;$C388),MATCH('NCA Input'!I392,INDIRECT("NCAScore_"&amp;$C388),0),MATCH(I$3,NCACats,0)),0))</f>
        <v/>
      </c>
      <c r="J388" s="280" t="str">
        <f ca="1">IF($C388="","",_xlfn.IFNA(INDEX(INDIRECT("MCDAScores_NCA_"&amp;$C388),MATCH('NCA Input'!J392,INDIRECT("NCAScore_"&amp;$C388),0),MATCH(J$3,NCACats,0)),0))</f>
        <v/>
      </c>
    </row>
    <row r="389" spans="1:10" x14ac:dyDescent="0.3">
      <c r="A389" s="328"/>
      <c r="B389" s="328"/>
      <c r="C389" s="272" t="str">
        <f>IF($A388="","","Scale_Neg")</f>
        <v/>
      </c>
      <c r="D389" s="281" t="str">
        <f ca="1">IF($C389="","",_xlfn.IFNA(INDEX(INDIRECT("MCDAScores_NCA_"&amp;$C389),MATCH('NCA Input'!D393,INDIRECT("NCAScore_"&amp;$C389),0),MATCH(D$3,NCACats,0)),0))</f>
        <v/>
      </c>
      <c r="E389" s="254" t="str">
        <f ca="1">IF($C389="","",_xlfn.IFNA(INDEX(INDIRECT("MCDAScores_NCA_"&amp;$C389),MATCH('NCA Input'!E393,INDIRECT("NCAScore_"&amp;$C389),0),MATCH(E$3,NCACats,0)),0))</f>
        <v/>
      </c>
      <c r="F389" s="254" t="str">
        <f ca="1">IF($C389="","",_xlfn.IFNA(INDEX(INDIRECT("MCDAScores_NCA_"&amp;$C389),MATCH('NCA Input'!F393,INDIRECT("NCAScore_"&amp;$C389),0),MATCH(F$3,NCACats,0)),0))</f>
        <v/>
      </c>
      <c r="G389" s="254" t="str">
        <f ca="1">IF($C389="","",_xlfn.IFNA(INDEX(INDIRECT("MCDAScores_NCA_"&amp;$C389),MATCH('NCA Input'!G393,INDIRECT("NCAScore_"&amp;$C389),0),MATCH(G$3,NCACats,0)),0))</f>
        <v/>
      </c>
      <c r="H389" s="254" t="str">
        <f ca="1">IF($C389="","",_xlfn.IFNA(INDEX(INDIRECT("MCDAScores_NCA_"&amp;$C389),MATCH('NCA Input'!H393,INDIRECT("NCAScore_"&amp;$C389),0),MATCH(H$3,NCACats,0)),0))</f>
        <v/>
      </c>
      <c r="I389" s="254" t="str">
        <f ca="1">IF($C389="","",_xlfn.IFNA(INDEX(INDIRECT("MCDAScores_NCA_"&amp;$C389),MATCH('NCA Input'!I393,INDIRECT("NCAScore_"&amp;$C389),0),MATCH(I$3,NCACats,0)),0))</f>
        <v/>
      </c>
      <c r="J389" s="282" t="str">
        <f ca="1">IF($C389="","",_xlfn.IFNA(INDEX(INDIRECT("MCDAScores_NCA_"&amp;$C389),MATCH('NCA Input'!J393,INDIRECT("NCAScore_"&amp;$C389),0),MATCH(J$3,NCACats,0)),0))</f>
        <v/>
      </c>
    </row>
    <row r="390" spans="1:10" x14ac:dyDescent="0.3">
      <c r="A390" s="328"/>
      <c r="B390" s="328"/>
      <c r="C390" s="272" t="str">
        <f>IF($A388="","","Dur_Neg")</f>
        <v/>
      </c>
      <c r="D390" s="281" t="str">
        <f ca="1">IF($C390="","",_xlfn.IFNA(INDEX(INDIRECT("MCDAScores_NCA_"&amp;$C390),MATCH('NCA Input'!D394,INDIRECT("NCAScore_"&amp;$C390),0),MATCH(D$3,NCACats,0)),0))</f>
        <v/>
      </c>
      <c r="E390" s="254" t="str">
        <f ca="1">IF($C390="","",_xlfn.IFNA(INDEX(INDIRECT("MCDAScores_NCA_"&amp;$C390),MATCH('NCA Input'!E394,INDIRECT("NCAScore_"&amp;$C390),0),MATCH(E$3,NCACats,0)),0))</f>
        <v/>
      </c>
      <c r="F390" s="254" t="str">
        <f ca="1">IF($C390="","",_xlfn.IFNA(INDEX(INDIRECT("MCDAScores_NCA_"&amp;$C390),MATCH('NCA Input'!F394,INDIRECT("NCAScore_"&amp;$C390),0),MATCH(F$3,NCACats,0)),0))</f>
        <v/>
      </c>
      <c r="G390" s="254" t="str">
        <f ca="1">IF($C390="","",_xlfn.IFNA(INDEX(INDIRECT("MCDAScores_NCA_"&amp;$C390),MATCH('NCA Input'!G394,INDIRECT("NCAScore_"&amp;$C390),0),MATCH(G$3,NCACats,0)),0))</f>
        <v/>
      </c>
      <c r="H390" s="254" t="str">
        <f ca="1">IF($C390="","",_xlfn.IFNA(INDEX(INDIRECT("MCDAScores_NCA_"&amp;$C390),MATCH('NCA Input'!H394,INDIRECT("NCAScore_"&amp;$C390),0),MATCH(H$3,NCACats,0)),0))</f>
        <v/>
      </c>
      <c r="I390" s="254" t="str">
        <f ca="1">IF($C390="","",_xlfn.IFNA(INDEX(INDIRECT("MCDAScores_NCA_"&amp;$C390),MATCH('NCA Input'!I394,INDIRECT("NCAScore_"&amp;$C390),0),MATCH(I$3,NCACats,0)),0))</f>
        <v/>
      </c>
      <c r="J390" s="282" t="str">
        <f ca="1">IF($C390="","",_xlfn.IFNA(INDEX(INDIRECT("MCDAScores_NCA_"&amp;$C390),MATCH('NCA Input'!J394,INDIRECT("NCAScore_"&amp;$C390),0),MATCH(J$3,NCACats,0)),0))</f>
        <v/>
      </c>
    </row>
    <row r="391" spans="1:10" x14ac:dyDescent="0.3">
      <c r="A391" s="328"/>
      <c r="B391" s="328"/>
      <c r="C391" s="272" t="str">
        <f>IF($A388="","","Mag_Pos")</f>
        <v/>
      </c>
      <c r="D391" s="281" t="str">
        <f ca="1">IF($C391="","",_xlfn.IFNA(INDEX(INDIRECT("MCDAScores_NCA_"&amp;$C391),MATCH('NCA Input'!D395,INDIRECT("NCAScore_"&amp;$C391),0),MATCH(D$3,NCACats,0)),0))</f>
        <v/>
      </c>
      <c r="E391" s="254" t="str">
        <f ca="1">IF($C391="","",_xlfn.IFNA(INDEX(INDIRECT("MCDAScores_NCA_"&amp;$C391),MATCH('NCA Input'!E395,INDIRECT("NCAScore_"&amp;$C391),0),MATCH(E$3,NCACats,0)),0))</f>
        <v/>
      </c>
      <c r="F391" s="254" t="str">
        <f ca="1">IF($C391="","",_xlfn.IFNA(INDEX(INDIRECT("MCDAScores_NCA_"&amp;$C391),MATCH('NCA Input'!F395,INDIRECT("NCAScore_"&amp;$C391),0),MATCH(F$3,NCACats,0)),0))</f>
        <v/>
      </c>
      <c r="G391" s="254" t="str">
        <f ca="1">IF($C391="","",_xlfn.IFNA(INDEX(INDIRECT("MCDAScores_NCA_"&amp;$C391),MATCH('NCA Input'!G395,INDIRECT("NCAScore_"&amp;$C391),0),MATCH(G$3,NCACats,0)),0))</f>
        <v/>
      </c>
      <c r="H391" s="254" t="str">
        <f ca="1">IF($C391="","",_xlfn.IFNA(INDEX(INDIRECT("MCDAScores_NCA_"&amp;$C391),MATCH('NCA Input'!H395,INDIRECT("NCAScore_"&amp;$C391),0),MATCH(H$3,NCACats,0)),0))</f>
        <v/>
      </c>
      <c r="I391" s="254" t="str">
        <f ca="1">IF($C391="","",_xlfn.IFNA(INDEX(INDIRECT("MCDAScores_NCA_"&amp;$C391),MATCH('NCA Input'!I395,INDIRECT("NCAScore_"&amp;$C391),0),MATCH(I$3,NCACats,0)),0))</f>
        <v/>
      </c>
      <c r="J391" s="282" t="str">
        <f ca="1">IF($C391="","",_xlfn.IFNA(INDEX(INDIRECT("MCDAScores_NCA_"&amp;$C391),MATCH('NCA Input'!J395,INDIRECT("NCAScore_"&amp;$C391),0),MATCH(J$3,NCACats,0)),0))</f>
        <v/>
      </c>
    </row>
    <row r="392" spans="1:10" x14ac:dyDescent="0.3">
      <c r="A392" s="328"/>
      <c r="B392" s="328"/>
      <c r="C392" s="272" t="str">
        <f>IF($A388="","","Scale_Pos")</f>
        <v/>
      </c>
      <c r="D392" s="281" t="str">
        <f ca="1">IF($C392="","",_xlfn.IFNA(INDEX(INDIRECT("MCDAScores_NCA_"&amp;$C392),MATCH('NCA Input'!D396,INDIRECT("NCAScore_"&amp;$C392),0),MATCH(D$3,NCACats,0)),0))</f>
        <v/>
      </c>
      <c r="E392" s="254" t="str">
        <f ca="1">IF($C392="","",_xlfn.IFNA(INDEX(INDIRECT("MCDAScores_NCA_"&amp;$C392),MATCH('NCA Input'!E396,INDIRECT("NCAScore_"&amp;$C392),0),MATCH(E$3,NCACats,0)),0))</f>
        <v/>
      </c>
      <c r="F392" s="254" t="str">
        <f ca="1">IF($C392="","",_xlfn.IFNA(INDEX(INDIRECT("MCDAScores_NCA_"&amp;$C392),MATCH('NCA Input'!F396,INDIRECT("NCAScore_"&amp;$C392),0),MATCH(F$3,NCACats,0)),0))</f>
        <v/>
      </c>
      <c r="G392" s="254" t="str">
        <f ca="1">IF($C392="","",_xlfn.IFNA(INDEX(INDIRECT("MCDAScores_NCA_"&amp;$C392),MATCH('NCA Input'!G396,INDIRECT("NCAScore_"&amp;$C392),0),MATCH(G$3,NCACats,0)),0))</f>
        <v/>
      </c>
      <c r="H392" s="254" t="str">
        <f ca="1">IF($C392="","",_xlfn.IFNA(INDEX(INDIRECT("MCDAScores_NCA_"&amp;$C392),MATCH('NCA Input'!H396,INDIRECT("NCAScore_"&amp;$C392),0),MATCH(H$3,NCACats,0)),0))</f>
        <v/>
      </c>
      <c r="I392" s="254" t="str">
        <f ca="1">IF($C392="","",_xlfn.IFNA(INDEX(INDIRECT("MCDAScores_NCA_"&amp;$C392),MATCH('NCA Input'!I396,INDIRECT("NCAScore_"&amp;$C392),0),MATCH(I$3,NCACats,0)),0))</f>
        <v/>
      </c>
      <c r="J392" s="282" t="str">
        <f ca="1">IF($C392="","",_xlfn.IFNA(INDEX(INDIRECT("MCDAScores_NCA_"&amp;$C392),MATCH('NCA Input'!J396,INDIRECT("NCAScore_"&amp;$C392),0),MATCH(J$3,NCACats,0)),0))</f>
        <v/>
      </c>
    </row>
    <row r="393" spans="1:10" ht="14.4" thickBot="1" x14ac:dyDescent="0.35">
      <c r="A393" s="329"/>
      <c r="B393" s="329"/>
      <c r="C393" s="273" t="str">
        <f>IF($A388="","","Dur_Pos")</f>
        <v/>
      </c>
      <c r="D393" s="283" t="str">
        <f ca="1">IF($C393="","",_xlfn.IFNA(INDEX(INDIRECT("MCDAScores_NCA_"&amp;$C393),MATCH('NCA Input'!D397,INDIRECT("NCAScore_"&amp;$C393),0),MATCH(D$3,NCACats,0)),0))</f>
        <v/>
      </c>
      <c r="E393" s="284" t="str">
        <f ca="1">IF($C393="","",_xlfn.IFNA(INDEX(INDIRECT("MCDAScores_NCA_"&amp;$C393),MATCH('NCA Input'!E397,INDIRECT("NCAScore_"&amp;$C393),0),MATCH(E$3,NCACats,0)),0))</f>
        <v/>
      </c>
      <c r="F393" s="284" t="str">
        <f ca="1">IF($C393="","",_xlfn.IFNA(INDEX(INDIRECT("MCDAScores_NCA_"&amp;$C393),MATCH('NCA Input'!F397,INDIRECT("NCAScore_"&amp;$C393),0),MATCH(F$3,NCACats,0)),0))</f>
        <v/>
      </c>
      <c r="G393" s="284" t="str">
        <f ca="1">IF($C393="","",_xlfn.IFNA(INDEX(INDIRECT("MCDAScores_NCA_"&amp;$C393),MATCH('NCA Input'!G397,INDIRECT("NCAScore_"&amp;$C393),0),MATCH(G$3,NCACats,0)),0))</f>
        <v/>
      </c>
      <c r="H393" s="284" t="str">
        <f ca="1">IF($C393="","",_xlfn.IFNA(INDEX(INDIRECT("MCDAScores_NCA_"&amp;$C393),MATCH('NCA Input'!H397,INDIRECT("NCAScore_"&amp;$C393),0),MATCH(H$3,NCACats,0)),0))</f>
        <v/>
      </c>
      <c r="I393" s="284" t="str">
        <f ca="1">IF($C393="","",_xlfn.IFNA(INDEX(INDIRECT("MCDAScores_NCA_"&amp;$C393),MATCH('NCA Input'!I397,INDIRECT("NCAScore_"&amp;$C393),0),MATCH(I$3,NCACats,0)),0))</f>
        <v/>
      </c>
      <c r="J393" s="285" t="str">
        <f ca="1">IF($C393="","",_xlfn.IFNA(INDEX(INDIRECT("MCDAScores_NCA_"&amp;$C393),MATCH('NCA Input'!J397,INDIRECT("NCAScore_"&amp;$C393),0),MATCH(J$3,NCACats,0)),0))</f>
        <v/>
      </c>
    </row>
    <row r="394" spans="1:10" x14ac:dyDescent="0.3">
      <c r="A394" s="327" t="str">
        <f>IF('NCA Input'!C398="","",'NCA Input'!A398)</f>
        <v/>
      </c>
      <c r="B394" s="327" t="str">
        <f>IF('NCA Input'!C398="","",'NCA Input'!C398)</f>
        <v/>
      </c>
      <c r="C394" s="255" t="str">
        <f>IF($A394="","","Mag_Neg")</f>
        <v/>
      </c>
      <c r="D394" s="278" t="str">
        <f ca="1">IF($C394="","",_xlfn.IFNA(INDEX(INDIRECT("MCDAScores_NCA_"&amp;$C394),MATCH('NCA Input'!D398,INDIRECT("NCAScore_"&amp;$C394),0),MATCH(D$3,NCACats,0)),0))</f>
        <v/>
      </c>
      <c r="E394" s="279" t="str">
        <f ca="1">IF($C394="","",_xlfn.IFNA(INDEX(INDIRECT("MCDAScores_NCA_"&amp;$C394),MATCH('NCA Input'!E398,INDIRECT("NCAScore_"&amp;$C394),0),MATCH(E$3,NCACats,0)),0))</f>
        <v/>
      </c>
      <c r="F394" s="279" t="str">
        <f ca="1">IF($C394="","",_xlfn.IFNA(INDEX(INDIRECT("MCDAScores_NCA_"&amp;$C394),MATCH('NCA Input'!F398,INDIRECT("NCAScore_"&amp;$C394),0),MATCH(F$3,NCACats,0)),0))</f>
        <v/>
      </c>
      <c r="G394" s="279" t="str">
        <f ca="1">IF($C394="","",_xlfn.IFNA(INDEX(INDIRECT("MCDAScores_NCA_"&amp;$C394),MATCH('NCA Input'!G398,INDIRECT("NCAScore_"&amp;$C394),0),MATCH(G$3,NCACats,0)),0))</f>
        <v/>
      </c>
      <c r="H394" s="279" t="str">
        <f ca="1">IF($C394="","",_xlfn.IFNA(INDEX(INDIRECT("MCDAScores_NCA_"&amp;$C394),MATCH('NCA Input'!H398,INDIRECT("NCAScore_"&amp;$C394),0),MATCH(H$3,NCACats,0)),0))</f>
        <v/>
      </c>
      <c r="I394" s="279" t="str">
        <f ca="1">IF($C394="","",_xlfn.IFNA(INDEX(INDIRECT("MCDAScores_NCA_"&amp;$C394),MATCH('NCA Input'!I398,INDIRECT("NCAScore_"&amp;$C394),0),MATCH(I$3,NCACats,0)),0))</f>
        <v/>
      </c>
      <c r="J394" s="280" t="str">
        <f ca="1">IF($C394="","",_xlfn.IFNA(INDEX(INDIRECT("MCDAScores_NCA_"&amp;$C394),MATCH('NCA Input'!J398,INDIRECT("NCAScore_"&amp;$C394),0),MATCH(J$3,NCACats,0)),0))</f>
        <v/>
      </c>
    </row>
    <row r="395" spans="1:10" x14ac:dyDescent="0.3">
      <c r="A395" s="328"/>
      <c r="B395" s="328"/>
      <c r="C395" s="272" t="str">
        <f>IF($A394="","","Scale_Neg")</f>
        <v/>
      </c>
      <c r="D395" s="281" t="str">
        <f ca="1">IF($C395="","",_xlfn.IFNA(INDEX(INDIRECT("MCDAScores_NCA_"&amp;$C395),MATCH('NCA Input'!D399,INDIRECT("NCAScore_"&amp;$C395),0),MATCH(D$3,NCACats,0)),0))</f>
        <v/>
      </c>
      <c r="E395" s="254" t="str">
        <f ca="1">IF($C395="","",_xlfn.IFNA(INDEX(INDIRECT("MCDAScores_NCA_"&amp;$C395),MATCH('NCA Input'!E399,INDIRECT("NCAScore_"&amp;$C395),0),MATCH(E$3,NCACats,0)),0))</f>
        <v/>
      </c>
      <c r="F395" s="254" t="str">
        <f ca="1">IF($C395="","",_xlfn.IFNA(INDEX(INDIRECT("MCDAScores_NCA_"&amp;$C395),MATCH('NCA Input'!F399,INDIRECT("NCAScore_"&amp;$C395),0),MATCH(F$3,NCACats,0)),0))</f>
        <v/>
      </c>
      <c r="G395" s="254" t="str">
        <f ca="1">IF($C395="","",_xlfn.IFNA(INDEX(INDIRECT("MCDAScores_NCA_"&amp;$C395),MATCH('NCA Input'!G399,INDIRECT("NCAScore_"&amp;$C395),0),MATCH(G$3,NCACats,0)),0))</f>
        <v/>
      </c>
      <c r="H395" s="254" t="str">
        <f ca="1">IF($C395="","",_xlfn.IFNA(INDEX(INDIRECT("MCDAScores_NCA_"&amp;$C395),MATCH('NCA Input'!H399,INDIRECT("NCAScore_"&amp;$C395),0),MATCH(H$3,NCACats,0)),0))</f>
        <v/>
      </c>
      <c r="I395" s="254" t="str">
        <f ca="1">IF($C395="","",_xlfn.IFNA(INDEX(INDIRECT("MCDAScores_NCA_"&amp;$C395),MATCH('NCA Input'!I399,INDIRECT("NCAScore_"&amp;$C395),0),MATCH(I$3,NCACats,0)),0))</f>
        <v/>
      </c>
      <c r="J395" s="282" t="str">
        <f ca="1">IF($C395="","",_xlfn.IFNA(INDEX(INDIRECT("MCDAScores_NCA_"&amp;$C395),MATCH('NCA Input'!J399,INDIRECT("NCAScore_"&amp;$C395),0),MATCH(J$3,NCACats,0)),0))</f>
        <v/>
      </c>
    </row>
    <row r="396" spans="1:10" x14ac:dyDescent="0.3">
      <c r="A396" s="328"/>
      <c r="B396" s="328"/>
      <c r="C396" s="272" t="str">
        <f>IF($A394="","","Dur_Neg")</f>
        <v/>
      </c>
      <c r="D396" s="281" t="str">
        <f ca="1">IF($C396="","",_xlfn.IFNA(INDEX(INDIRECT("MCDAScores_NCA_"&amp;$C396),MATCH('NCA Input'!D400,INDIRECT("NCAScore_"&amp;$C396),0),MATCH(D$3,NCACats,0)),0))</f>
        <v/>
      </c>
      <c r="E396" s="254" t="str">
        <f ca="1">IF($C396="","",_xlfn.IFNA(INDEX(INDIRECT("MCDAScores_NCA_"&amp;$C396),MATCH('NCA Input'!E400,INDIRECT("NCAScore_"&amp;$C396),0),MATCH(E$3,NCACats,0)),0))</f>
        <v/>
      </c>
      <c r="F396" s="254" t="str">
        <f ca="1">IF($C396="","",_xlfn.IFNA(INDEX(INDIRECT("MCDAScores_NCA_"&amp;$C396),MATCH('NCA Input'!F400,INDIRECT("NCAScore_"&amp;$C396),0),MATCH(F$3,NCACats,0)),0))</f>
        <v/>
      </c>
      <c r="G396" s="254" t="str">
        <f ca="1">IF($C396="","",_xlfn.IFNA(INDEX(INDIRECT("MCDAScores_NCA_"&amp;$C396),MATCH('NCA Input'!G400,INDIRECT("NCAScore_"&amp;$C396),0),MATCH(G$3,NCACats,0)),0))</f>
        <v/>
      </c>
      <c r="H396" s="254" t="str">
        <f ca="1">IF($C396="","",_xlfn.IFNA(INDEX(INDIRECT("MCDAScores_NCA_"&amp;$C396),MATCH('NCA Input'!H400,INDIRECT("NCAScore_"&amp;$C396),0),MATCH(H$3,NCACats,0)),0))</f>
        <v/>
      </c>
      <c r="I396" s="254" t="str">
        <f ca="1">IF($C396="","",_xlfn.IFNA(INDEX(INDIRECT("MCDAScores_NCA_"&amp;$C396),MATCH('NCA Input'!I400,INDIRECT("NCAScore_"&amp;$C396),0),MATCH(I$3,NCACats,0)),0))</f>
        <v/>
      </c>
      <c r="J396" s="282" t="str">
        <f ca="1">IF($C396="","",_xlfn.IFNA(INDEX(INDIRECT("MCDAScores_NCA_"&amp;$C396),MATCH('NCA Input'!J400,INDIRECT("NCAScore_"&amp;$C396),0),MATCH(J$3,NCACats,0)),0))</f>
        <v/>
      </c>
    </row>
    <row r="397" spans="1:10" x14ac:dyDescent="0.3">
      <c r="A397" s="328"/>
      <c r="B397" s="328"/>
      <c r="C397" s="272" t="str">
        <f>IF($A394="","","Mag_Pos")</f>
        <v/>
      </c>
      <c r="D397" s="281" t="str">
        <f ca="1">IF($C397="","",_xlfn.IFNA(INDEX(INDIRECT("MCDAScores_NCA_"&amp;$C397),MATCH('NCA Input'!D401,INDIRECT("NCAScore_"&amp;$C397),0),MATCH(D$3,NCACats,0)),0))</f>
        <v/>
      </c>
      <c r="E397" s="254" t="str">
        <f ca="1">IF($C397="","",_xlfn.IFNA(INDEX(INDIRECT("MCDAScores_NCA_"&amp;$C397),MATCH('NCA Input'!E401,INDIRECT("NCAScore_"&amp;$C397),0),MATCH(E$3,NCACats,0)),0))</f>
        <v/>
      </c>
      <c r="F397" s="254" t="str">
        <f ca="1">IF($C397="","",_xlfn.IFNA(INDEX(INDIRECT("MCDAScores_NCA_"&amp;$C397),MATCH('NCA Input'!F401,INDIRECT("NCAScore_"&amp;$C397),0),MATCH(F$3,NCACats,0)),0))</f>
        <v/>
      </c>
      <c r="G397" s="254" t="str">
        <f ca="1">IF($C397="","",_xlfn.IFNA(INDEX(INDIRECT("MCDAScores_NCA_"&amp;$C397),MATCH('NCA Input'!G401,INDIRECT("NCAScore_"&amp;$C397),0),MATCH(G$3,NCACats,0)),0))</f>
        <v/>
      </c>
      <c r="H397" s="254" t="str">
        <f ca="1">IF($C397="","",_xlfn.IFNA(INDEX(INDIRECT("MCDAScores_NCA_"&amp;$C397),MATCH('NCA Input'!H401,INDIRECT("NCAScore_"&amp;$C397),0),MATCH(H$3,NCACats,0)),0))</f>
        <v/>
      </c>
      <c r="I397" s="254" t="str">
        <f ca="1">IF($C397="","",_xlfn.IFNA(INDEX(INDIRECT("MCDAScores_NCA_"&amp;$C397),MATCH('NCA Input'!I401,INDIRECT("NCAScore_"&amp;$C397),0),MATCH(I$3,NCACats,0)),0))</f>
        <v/>
      </c>
      <c r="J397" s="282" t="str">
        <f ca="1">IF($C397="","",_xlfn.IFNA(INDEX(INDIRECT("MCDAScores_NCA_"&amp;$C397),MATCH('NCA Input'!J401,INDIRECT("NCAScore_"&amp;$C397),0),MATCH(J$3,NCACats,0)),0))</f>
        <v/>
      </c>
    </row>
    <row r="398" spans="1:10" x14ac:dyDescent="0.3">
      <c r="A398" s="328"/>
      <c r="B398" s="328"/>
      <c r="C398" s="272" t="str">
        <f>IF($A394="","","Scale_Pos")</f>
        <v/>
      </c>
      <c r="D398" s="281" t="str">
        <f ca="1">IF($C398="","",_xlfn.IFNA(INDEX(INDIRECT("MCDAScores_NCA_"&amp;$C398),MATCH('NCA Input'!D402,INDIRECT("NCAScore_"&amp;$C398),0),MATCH(D$3,NCACats,0)),0))</f>
        <v/>
      </c>
      <c r="E398" s="254" t="str">
        <f ca="1">IF($C398="","",_xlfn.IFNA(INDEX(INDIRECT("MCDAScores_NCA_"&amp;$C398),MATCH('NCA Input'!E402,INDIRECT("NCAScore_"&amp;$C398),0),MATCH(E$3,NCACats,0)),0))</f>
        <v/>
      </c>
      <c r="F398" s="254" t="str">
        <f ca="1">IF($C398="","",_xlfn.IFNA(INDEX(INDIRECT("MCDAScores_NCA_"&amp;$C398),MATCH('NCA Input'!F402,INDIRECT("NCAScore_"&amp;$C398),0),MATCH(F$3,NCACats,0)),0))</f>
        <v/>
      </c>
      <c r="G398" s="254" t="str">
        <f ca="1">IF($C398="","",_xlfn.IFNA(INDEX(INDIRECT("MCDAScores_NCA_"&amp;$C398),MATCH('NCA Input'!G402,INDIRECT("NCAScore_"&amp;$C398),0),MATCH(G$3,NCACats,0)),0))</f>
        <v/>
      </c>
      <c r="H398" s="254" t="str">
        <f ca="1">IF($C398="","",_xlfn.IFNA(INDEX(INDIRECT("MCDAScores_NCA_"&amp;$C398),MATCH('NCA Input'!H402,INDIRECT("NCAScore_"&amp;$C398),0),MATCH(H$3,NCACats,0)),0))</f>
        <v/>
      </c>
      <c r="I398" s="254" t="str">
        <f ca="1">IF($C398="","",_xlfn.IFNA(INDEX(INDIRECT("MCDAScores_NCA_"&amp;$C398),MATCH('NCA Input'!I402,INDIRECT("NCAScore_"&amp;$C398),0),MATCH(I$3,NCACats,0)),0))</f>
        <v/>
      </c>
      <c r="J398" s="282" t="str">
        <f ca="1">IF($C398="","",_xlfn.IFNA(INDEX(INDIRECT("MCDAScores_NCA_"&amp;$C398),MATCH('NCA Input'!J402,INDIRECT("NCAScore_"&amp;$C398),0),MATCH(J$3,NCACats,0)),0))</f>
        <v/>
      </c>
    </row>
    <row r="399" spans="1:10" ht="14.4" thickBot="1" x14ac:dyDescent="0.35">
      <c r="A399" s="329"/>
      <c r="B399" s="329"/>
      <c r="C399" s="273" t="str">
        <f>IF($A394="","","Dur_Pos")</f>
        <v/>
      </c>
      <c r="D399" s="283" t="str">
        <f ca="1">IF($C399="","",_xlfn.IFNA(INDEX(INDIRECT("MCDAScores_NCA_"&amp;$C399),MATCH('NCA Input'!D403,INDIRECT("NCAScore_"&amp;$C399),0),MATCH(D$3,NCACats,0)),0))</f>
        <v/>
      </c>
      <c r="E399" s="284" t="str">
        <f ca="1">IF($C399="","",_xlfn.IFNA(INDEX(INDIRECT("MCDAScores_NCA_"&amp;$C399),MATCH('NCA Input'!E403,INDIRECT("NCAScore_"&amp;$C399),0),MATCH(E$3,NCACats,0)),0))</f>
        <v/>
      </c>
      <c r="F399" s="284" t="str">
        <f ca="1">IF($C399="","",_xlfn.IFNA(INDEX(INDIRECT("MCDAScores_NCA_"&amp;$C399),MATCH('NCA Input'!F403,INDIRECT("NCAScore_"&amp;$C399),0),MATCH(F$3,NCACats,0)),0))</f>
        <v/>
      </c>
      <c r="G399" s="284" t="str">
        <f ca="1">IF($C399="","",_xlfn.IFNA(INDEX(INDIRECT("MCDAScores_NCA_"&amp;$C399),MATCH('NCA Input'!G403,INDIRECT("NCAScore_"&amp;$C399),0),MATCH(G$3,NCACats,0)),0))</f>
        <v/>
      </c>
      <c r="H399" s="284" t="str">
        <f ca="1">IF($C399="","",_xlfn.IFNA(INDEX(INDIRECT("MCDAScores_NCA_"&amp;$C399),MATCH('NCA Input'!H403,INDIRECT("NCAScore_"&amp;$C399),0),MATCH(H$3,NCACats,0)),0))</f>
        <v/>
      </c>
      <c r="I399" s="284" t="str">
        <f ca="1">IF($C399="","",_xlfn.IFNA(INDEX(INDIRECT("MCDAScores_NCA_"&amp;$C399),MATCH('NCA Input'!I403,INDIRECT("NCAScore_"&amp;$C399),0),MATCH(I$3,NCACats,0)),0))</f>
        <v/>
      </c>
      <c r="J399" s="285" t="str">
        <f ca="1">IF($C399="","",_xlfn.IFNA(INDEX(INDIRECT("MCDAScores_NCA_"&amp;$C399),MATCH('NCA Input'!J403,INDIRECT("NCAScore_"&amp;$C399),0),MATCH(J$3,NCACats,0)),0))</f>
        <v/>
      </c>
    </row>
    <row r="400" spans="1:10" x14ac:dyDescent="0.3">
      <c r="A400" s="327" t="str">
        <f>IF('NCA Input'!C404="","",'NCA Input'!A404)</f>
        <v/>
      </c>
      <c r="B400" s="327" t="str">
        <f>IF('NCA Input'!C404="","",'NCA Input'!C404)</f>
        <v/>
      </c>
      <c r="C400" s="255" t="str">
        <f>IF($A400="","","Mag_Neg")</f>
        <v/>
      </c>
      <c r="D400" s="278" t="str">
        <f ca="1">IF($C400="","",_xlfn.IFNA(INDEX(INDIRECT("MCDAScores_NCA_"&amp;$C400),MATCH('NCA Input'!D404,INDIRECT("NCAScore_"&amp;$C400),0),MATCH(D$3,NCACats,0)),0))</f>
        <v/>
      </c>
      <c r="E400" s="279" t="str">
        <f ca="1">IF($C400="","",_xlfn.IFNA(INDEX(INDIRECT("MCDAScores_NCA_"&amp;$C400),MATCH('NCA Input'!E404,INDIRECT("NCAScore_"&amp;$C400),0),MATCH(E$3,NCACats,0)),0))</f>
        <v/>
      </c>
      <c r="F400" s="279" t="str">
        <f ca="1">IF($C400="","",_xlfn.IFNA(INDEX(INDIRECT("MCDAScores_NCA_"&amp;$C400),MATCH('NCA Input'!F404,INDIRECT("NCAScore_"&amp;$C400),0),MATCH(F$3,NCACats,0)),0))</f>
        <v/>
      </c>
      <c r="G400" s="279" t="str">
        <f ca="1">IF($C400="","",_xlfn.IFNA(INDEX(INDIRECT("MCDAScores_NCA_"&amp;$C400),MATCH('NCA Input'!G404,INDIRECT("NCAScore_"&amp;$C400),0),MATCH(G$3,NCACats,0)),0))</f>
        <v/>
      </c>
      <c r="H400" s="279" t="str">
        <f ca="1">IF($C400="","",_xlfn.IFNA(INDEX(INDIRECT("MCDAScores_NCA_"&amp;$C400),MATCH('NCA Input'!H404,INDIRECT("NCAScore_"&amp;$C400),0),MATCH(H$3,NCACats,0)),0))</f>
        <v/>
      </c>
      <c r="I400" s="279" t="str">
        <f ca="1">IF($C400="","",_xlfn.IFNA(INDEX(INDIRECT("MCDAScores_NCA_"&amp;$C400),MATCH('NCA Input'!I404,INDIRECT("NCAScore_"&amp;$C400),0),MATCH(I$3,NCACats,0)),0))</f>
        <v/>
      </c>
      <c r="J400" s="280" t="str">
        <f ca="1">IF($C400="","",_xlfn.IFNA(INDEX(INDIRECT("MCDAScores_NCA_"&amp;$C400),MATCH('NCA Input'!J404,INDIRECT("NCAScore_"&amp;$C400),0),MATCH(J$3,NCACats,0)),0))</f>
        <v/>
      </c>
    </row>
    <row r="401" spans="1:10" x14ac:dyDescent="0.3">
      <c r="A401" s="328"/>
      <c r="B401" s="328"/>
      <c r="C401" s="272" t="str">
        <f>IF($A400="","","Scale_Neg")</f>
        <v/>
      </c>
      <c r="D401" s="281" t="str">
        <f ca="1">IF($C401="","",_xlfn.IFNA(INDEX(INDIRECT("MCDAScores_NCA_"&amp;$C401),MATCH('NCA Input'!D405,INDIRECT("NCAScore_"&amp;$C401),0),MATCH(D$3,NCACats,0)),0))</f>
        <v/>
      </c>
      <c r="E401" s="254" t="str">
        <f ca="1">IF($C401="","",_xlfn.IFNA(INDEX(INDIRECT("MCDAScores_NCA_"&amp;$C401),MATCH('NCA Input'!E405,INDIRECT("NCAScore_"&amp;$C401),0),MATCH(E$3,NCACats,0)),0))</f>
        <v/>
      </c>
      <c r="F401" s="254" t="str">
        <f ca="1">IF($C401="","",_xlfn.IFNA(INDEX(INDIRECT("MCDAScores_NCA_"&amp;$C401),MATCH('NCA Input'!F405,INDIRECT("NCAScore_"&amp;$C401),0),MATCH(F$3,NCACats,0)),0))</f>
        <v/>
      </c>
      <c r="G401" s="254" t="str">
        <f ca="1">IF($C401="","",_xlfn.IFNA(INDEX(INDIRECT("MCDAScores_NCA_"&amp;$C401),MATCH('NCA Input'!G405,INDIRECT("NCAScore_"&amp;$C401),0),MATCH(G$3,NCACats,0)),0))</f>
        <v/>
      </c>
      <c r="H401" s="254" t="str">
        <f ca="1">IF($C401="","",_xlfn.IFNA(INDEX(INDIRECT("MCDAScores_NCA_"&amp;$C401),MATCH('NCA Input'!H405,INDIRECT("NCAScore_"&amp;$C401),0),MATCH(H$3,NCACats,0)),0))</f>
        <v/>
      </c>
      <c r="I401" s="254" t="str">
        <f ca="1">IF($C401="","",_xlfn.IFNA(INDEX(INDIRECT("MCDAScores_NCA_"&amp;$C401),MATCH('NCA Input'!I405,INDIRECT("NCAScore_"&amp;$C401),0),MATCH(I$3,NCACats,0)),0))</f>
        <v/>
      </c>
      <c r="J401" s="282" t="str">
        <f ca="1">IF($C401="","",_xlfn.IFNA(INDEX(INDIRECT("MCDAScores_NCA_"&amp;$C401),MATCH('NCA Input'!J405,INDIRECT("NCAScore_"&amp;$C401),0),MATCH(J$3,NCACats,0)),0))</f>
        <v/>
      </c>
    </row>
    <row r="402" spans="1:10" x14ac:dyDescent="0.3">
      <c r="A402" s="328"/>
      <c r="B402" s="328"/>
      <c r="C402" s="272" t="str">
        <f>IF($A400="","","Dur_Neg")</f>
        <v/>
      </c>
      <c r="D402" s="281" t="str">
        <f ca="1">IF($C402="","",_xlfn.IFNA(INDEX(INDIRECT("MCDAScores_NCA_"&amp;$C402),MATCH('NCA Input'!D406,INDIRECT("NCAScore_"&amp;$C402),0),MATCH(D$3,NCACats,0)),0))</f>
        <v/>
      </c>
      <c r="E402" s="254" t="str">
        <f ca="1">IF($C402="","",_xlfn.IFNA(INDEX(INDIRECT("MCDAScores_NCA_"&amp;$C402),MATCH('NCA Input'!E406,INDIRECT("NCAScore_"&amp;$C402),0),MATCH(E$3,NCACats,0)),0))</f>
        <v/>
      </c>
      <c r="F402" s="254" t="str">
        <f ca="1">IF($C402="","",_xlfn.IFNA(INDEX(INDIRECT("MCDAScores_NCA_"&amp;$C402),MATCH('NCA Input'!F406,INDIRECT("NCAScore_"&amp;$C402),0),MATCH(F$3,NCACats,0)),0))</f>
        <v/>
      </c>
      <c r="G402" s="254" t="str">
        <f ca="1">IF($C402="","",_xlfn.IFNA(INDEX(INDIRECT("MCDAScores_NCA_"&amp;$C402),MATCH('NCA Input'!G406,INDIRECT("NCAScore_"&amp;$C402),0),MATCH(G$3,NCACats,0)),0))</f>
        <v/>
      </c>
      <c r="H402" s="254" t="str">
        <f ca="1">IF($C402="","",_xlfn.IFNA(INDEX(INDIRECT("MCDAScores_NCA_"&amp;$C402),MATCH('NCA Input'!H406,INDIRECT("NCAScore_"&amp;$C402),0),MATCH(H$3,NCACats,0)),0))</f>
        <v/>
      </c>
      <c r="I402" s="254" t="str">
        <f ca="1">IF($C402="","",_xlfn.IFNA(INDEX(INDIRECT("MCDAScores_NCA_"&amp;$C402),MATCH('NCA Input'!I406,INDIRECT("NCAScore_"&amp;$C402),0),MATCH(I$3,NCACats,0)),0))</f>
        <v/>
      </c>
      <c r="J402" s="282" t="str">
        <f ca="1">IF($C402="","",_xlfn.IFNA(INDEX(INDIRECT("MCDAScores_NCA_"&amp;$C402),MATCH('NCA Input'!J406,INDIRECT("NCAScore_"&amp;$C402),0),MATCH(J$3,NCACats,0)),0))</f>
        <v/>
      </c>
    </row>
    <row r="403" spans="1:10" x14ac:dyDescent="0.3">
      <c r="A403" s="328"/>
      <c r="B403" s="328"/>
      <c r="C403" s="272" t="str">
        <f>IF($A400="","","Mag_Pos")</f>
        <v/>
      </c>
      <c r="D403" s="281" t="str">
        <f ca="1">IF($C403="","",_xlfn.IFNA(INDEX(INDIRECT("MCDAScores_NCA_"&amp;$C403),MATCH('NCA Input'!D407,INDIRECT("NCAScore_"&amp;$C403),0),MATCH(D$3,NCACats,0)),0))</f>
        <v/>
      </c>
      <c r="E403" s="254" t="str">
        <f ca="1">IF($C403="","",_xlfn.IFNA(INDEX(INDIRECT("MCDAScores_NCA_"&amp;$C403),MATCH('NCA Input'!E407,INDIRECT("NCAScore_"&amp;$C403),0),MATCH(E$3,NCACats,0)),0))</f>
        <v/>
      </c>
      <c r="F403" s="254" t="str">
        <f ca="1">IF($C403="","",_xlfn.IFNA(INDEX(INDIRECT("MCDAScores_NCA_"&amp;$C403),MATCH('NCA Input'!F407,INDIRECT("NCAScore_"&amp;$C403),0),MATCH(F$3,NCACats,0)),0))</f>
        <v/>
      </c>
      <c r="G403" s="254" t="str">
        <f ca="1">IF($C403="","",_xlfn.IFNA(INDEX(INDIRECT("MCDAScores_NCA_"&amp;$C403),MATCH('NCA Input'!G407,INDIRECT("NCAScore_"&amp;$C403),0),MATCH(G$3,NCACats,0)),0))</f>
        <v/>
      </c>
      <c r="H403" s="254" t="str">
        <f ca="1">IF($C403="","",_xlfn.IFNA(INDEX(INDIRECT("MCDAScores_NCA_"&amp;$C403),MATCH('NCA Input'!H407,INDIRECT("NCAScore_"&amp;$C403),0),MATCH(H$3,NCACats,0)),0))</f>
        <v/>
      </c>
      <c r="I403" s="254" t="str">
        <f ca="1">IF($C403="","",_xlfn.IFNA(INDEX(INDIRECT("MCDAScores_NCA_"&amp;$C403),MATCH('NCA Input'!I407,INDIRECT("NCAScore_"&amp;$C403),0),MATCH(I$3,NCACats,0)),0))</f>
        <v/>
      </c>
      <c r="J403" s="282" t="str">
        <f ca="1">IF($C403="","",_xlfn.IFNA(INDEX(INDIRECT("MCDAScores_NCA_"&amp;$C403),MATCH('NCA Input'!J407,INDIRECT("NCAScore_"&amp;$C403),0),MATCH(J$3,NCACats,0)),0))</f>
        <v/>
      </c>
    </row>
    <row r="404" spans="1:10" x14ac:dyDescent="0.3">
      <c r="A404" s="328"/>
      <c r="B404" s="328"/>
      <c r="C404" s="272" t="str">
        <f>IF($A400="","","Scale_Pos")</f>
        <v/>
      </c>
      <c r="D404" s="281" t="str">
        <f ca="1">IF($C404="","",_xlfn.IFNA(INDEX(INDIRECT("MCDAScores_NCA_"&amp;$C404),MATCH('NCA Input'!D408,INDIRECT("NCAScore_"&amp;$C404),0),MATCH(D$3,NCACats,0)),0))</f>
        <v/>
      </c>
      <c r="E404" s="254" t="str">
        <f ca="1">IF($C404="","",_xlfn.IFNA(INDEX(INDIRECT("MCDAScores_NCA_"&amp;$C404),MATCH('NCA Input'!E408,INDIRECT("NCAScore_"&amp;$C404),0),MATCH(E$3,NCACats,0)),0))</f>
        <v/>
      </c>
      <c r="F404" s="254" t="str">
        <f ca="1">IF($C404="","",_xlfn.IFNA(INDEX(INDIRECT("MCDAScores_NCA_"&amp;$C404),MATCH('NCA Input'!F408,INDIRECT("NCAScore_"&amp;$C404),0),MATCH(F$3,NCACats,0)),0))</f>
        <v/>
      </c>
      <c r="G404" s="254" t="str">
        <f ca="1">IF($C404="","",_xlfn.IFNA(INDEX(INDIRECT("MCDAScores_NCA_"&amp;$C404),MATCH('NCA Input'!G408,INDIRECT("NCAScore_"&amp;$C404),0),MATCH(G$3,NCACats,0)),0))</f>
        <v/>
      </c>
      <c r="H404" s="254" t="str">
        <f ca="1">IF($C404="","",_xlfn.IFNA(INDEX(INDIRECT("MCDAScores_NCA_"&amp;$C404),MATCH('NCA Input'!H408,INDIRECT("NCAScore_"&amp;$C404),0),MATCH(H$3,NCACats,0)),0))</f>
        <v/>
      </c>
      <c r="I404" s="254" t="str">
        <f ca="1">IF($C404="","",_xlfn.IFNA(INDEX(INDIRECT("MCDAScores_NCA_"&amp;$C404),MATCH('NCA Input'!I408,INDIRECT("NCAScore_"&amp;$C404),0),MATCH(I$3,NCACats,0)),0))</f>
        <v/>
      </c>
      <c r="J404" s="282" t="str">
        <f ca="1">IF($C404="","",_xlfn.IFNA(INDEX(INDIRECT("MCDAScores_NCA_"&amp;$C404),MATCH('NCA Input'!J408,INDIRECT("NCAScore_"&amp;$C404),0),MATCH(J$3,NCACats,0)),0))</f>
        <v/>
      </c>
    </row>
    <row r="405" spans="1:10" ht="14.4" thickBot="1" x14ac:dyDescent="0.35">
      <c r="A405" s="329"/>
      <c r="B405" s="329"/>
      <c r="C405" s="273" t="str">
        <f>IF($A400="","","Dur_Pos")</f>
        <v/>
      </c>
      <c r="D405" s="283" t="str">
        <f ca="1">IF($C405="","",_xlfn.IFNA(INDEX(INDIRECT("MCDAScores_NCA_"&amp;$C405),MATCH('NCA Input'!D409,INDIRECT("NCAScore_"&amp;$C405),0),MATCH(D$3,NCACats,0)),0))</f>
        <v/>
      </c>
      <c r="E405" s="284" t="str">
        <f ca="1">IF($C405="","",_xlfn.IFNA(INDEX(INDIRECT("MCDAScores_NCA_"&amp;$C405),MATCH('NCA Input'!E409,INDIRECT("NCAScore_"&amp;$C405),0),MATCH(E$3,NCACats,0)),0))</f>
        <v/>
      </c>
      <c r="F405" s="284" t="str">
        <f ca="1">IF($C405="","",_xlfn.IFNA(INDEX(INDIRECT("MCDAScores_NCA_"&amp;$C405),MATCH('NCA Input'!F409,INDIRECT("NCAScore_"&amp;$C405),0),MATCH(F$3,NCACats,0)),0))</f>
        <v/>
      </c>
      <c r="G405" s="284" t="str">
        <f ca="1">IF($C405="","",_xlfn.IFNA(INDEX(INDIRECT("MCDAScores_NCA_"&amp;$C405),MATCH('NCA Input'!G409,INDIRECT("NCAScore_"&amp;$C405),0),MATCH(G$3,NCACats,0)),0))</f>
        <v/>
      </c>
      <c r="H405" s="284" t="str">
        <f ca="1">IF($C405="","",_xlfn.IFNA(INDEX(INDIRECT("MCDAScores_NCA_"&amp;$C405),MATCH('NCA Input'!H409,INDIRECT("NCAScore_"&amp;$C405),0),MATCH(H$3,NCACats,0)),0))</f>
        <v/>
      </c>
      <c r="I405" s="284" t="str">
        <f ca="1">IF($C405="","",_xlfn.IFNA(INDEX(INDIRECT("MCDAScores_NCA_"&amp;$C405),MATCH('NCA Input'!I409,INDIRECT("NCAScore_"&amp;$C405),0),MATCH(I$3,NCACats,0)),0))</f>
        <v/>
      </c>
      <c r="J405" s="285" t="str">
        <f ca="1">IF($C405="","",_xlfn.IFNA(INDEX(INDIRECT("MCDAScores_NCA_"&amp;$C405),MATCH('NCA Input'!J409,INDIRECT("NCAScore_"&amp;$C405),0),MATCH(J$3,NCACats,0)),0))</f>
        <v/>
      </c>
    </row>
    <row r="406" spans="1:10" x14ac:dyDescent="0.3">
      <c r="A406" s="327" t="str">
        <f>IF('NCA Input'!C410="","",'NCA Input'!A410)</f>
        <v/>
      </c>
      <c r="B406" s="327" t="str">
        <f>IF('NCA Input'!C410="","",'NCA Input'!C410)</f>
        <v/>
      </c>
      <c r="C406" s="255" t="str">
        <f>IF($A406="","","Mag_Neg")</f>
        <v/>
      </c>
      <c r="D406" s="278" t="str">
        <f ca="1">IF($C406="","",_xlfn.IFNA(INDEX(INDIRECT("MCDAScores_NCA_"&amp;$C406),MATCH('NCA Input'!D410,INDIRECT("NCAScore_"&amp;$C406),0),MATCH(D$3,NCACats,0)),0))</f>
        <v/>
      </c>
      <c r="E406" s="279" t="str">
        <f ca="1">IF($C406="","",_xlfn.IFNA(INDEX(INDIRECT("MCDAScores_NCA_"&amp;$C406),MATCH('NCA Input'!E410,INDIRECT("NCAScore_"&amp;$C406),0),MATCH(E$3,NCACats,0)),0))</f>
        <v/>
      </c>
      <c r="F406" s="279" t="str">
        <f ca="1">IF($C406="","",_xlfn.IFNA(INDEX(INDIRECT("MCDAScores_NCA_"&amp;$C406),MATCH('NCA Input'!F410,INDIRECT("NCAScore_"&amp;$C406),0),MATCH(F$3,NCACats,0)),0))</f>
        <v/>
      </c>
      <c r="G406" s="279" t="str">
        <f ca="1">IF($C406="","",_xlfn.IFNA(INDEX(INDIRECT("MCDAScores_NCA_"&amp;$C406),MATCH('NCA Input'!G410,INDIRECT("NCAScore_"&amp;$C406),0),MATCH(G$3,NCACats,0)),0))</f>
        <v/>
      </c>
      <c r="H406" s="279" t="str">
        <f ca="1">IF($C406="","",_xlfn.IFNA(INDEX(INDIRECT("MCDAScores_NCA_"&amp;$C406),MATCH('NCA Input'!H410,INDIRECT("NCAScore_"&amp;$C406),0),MATCH(H$3,NCACats,0)),0))</f>
        <v/>
      </c>
      <c r="I406" s="279" t="str">
        <f ca="1">IF($C406="","",_xlfn.IFNA(INDEX(INDIRECT("MCDAScores_NCA_"&amp;$C406),MATCH('NCA Input'!I410,INDIRECT("NCAScore_"&amp;$C406),0),MATCH(I$3,NCACats,0)),0))</f>
        <v/>
      </c>
      <c r="J406" s="280" t="str">
        <f ca="1">IF($C406="","",_xlfn.IFNA(INDEX(INDIRECT("MCDAScores_NCA_"&amp;$C406),MATCH('NCA Input'!J410,INDIRECT("NCAScore_"&amp;$C406),0),MATCH(J$3,NCACats,0)),0))</f>
        <v/>
      </c>
    </row>
    <row r="407" spans="1:10" x14ac:dyDescent="0.3">
      <c r="A407" s="328"/>
      <c r="B407" s="328"/>
      <c r="C407" s="272" t="str">
        <f>IF($A406="","","Scale_Neg")</f>
        <v/>
      </c>
      <c r="D407" s="281" t="str">
        <f ca="1">IF($C407="","",_xlfn.IFNA(INDEX(INDIRECT("MCDAScores_NCA_"&amp;$C407),MATCH('NCA Input'!D411,INDIRECT("NCAScore_"&amp;$C407),0),MATCH(D$3,NCACats,0)),0))</f>
        <v/>
      </c>
      <c r="E407" s="254" t="str">
        <f ca="1">IF($C407="","",_xlfn.IFNA(INDEX(INDIRECT("MCDAScores_NCA_"&amp;$C407),MATCH('NCA Input'!E411,INDIRECT("NCAScore_"&amp;$C407),0),MATCH(E$3,NCACats,0)),0))</f>
        <v/>
      </c>
      <c r="F407" s="254" t="str">
        <f ca="1">IF($C407="","",_xlfn.IFNA(INDEX(INDIRECT("MCDAScores_NCA_"&amp;$C407),MATCH('NCA Input'!F411,INDIRECT("NCAScore_"&amp;$C407),0),MATCH(F$3,NCACats,0)),0))</f>
        <v/>
      </c>
      <c r="G407" s="254" t="str">
        <f ca="1">IF($C407="","",_xlfn.IFNA(INDEX(INDIRECT("MCDAScores_NCA_"&amp;$C407),MATCH('NCA Input'!G411,INDIRECT("NCAScore_"&amp;$C407),0),MATCH(G$3,NCACats,0)),0))</f>
        <v/>
      </c>
      <c r="H407" s="254" t="str">
        <f ca="1">IF($C407="","",_xlfn.IFNA(INDEX(INDIRECT("MCDAScores_NCA_"&amp;$C407),MATCH('NCA Input'!H411,INDIRECT("NCAScore_"&amp;$C407),0),MATCH(H$3,NCACats,0)),0))</f>
        <v/>
      </c>
      <c r="I407" s="254" t="str">
        <f ca="1">IF($C407="","",_xlfn.IFNA(INDEX(INDIRECT("MCDAScores_NCA_"&amp;$C407),MATCH('NCA Input'!I411,INDIRECT("NCAScore_"&amp;$C407),0),MATCH(I$3,NCACats,0)),0))</f>
        <v/>
      </c>
      <c r="J407" s="282" t="str">
        <f ca="1">IF($C407="","",_xlfn.IFNA(INDEX(INDIRECT("MCDAScores_NCA_"&amp;$C407),MATCH('NCA Input'!J411,INDIRECT("NCAScore_"&amp;$C407),0),MATCH(J$3,NCACats,0)),0))</f>
        <v/>
      </c>
    </row>
    <row r="408" spans="1:10" x14ac:dyDescent="0.3">
      <c r="A408" s="328"/>
      <c r="B408" s="328"/>
      <c r="C408" s="272" t="str">
        <f>IF($A406="","","Dur_Neg")</f>
        <v/>
      </c>
      <c r="D408" s="281" t="str">
        <f ca="1">IF($C408="","",_xlfn.IFNA(INDEX(INDIRECT("MCDAScores_NCA_"&amp;$C408),MATCH('NCA Input'!D412,INDIRECT("NCAScore_"&amp;$C408),0),MATCH(D$3,NCACats,0)),0))</f>
        <v/>
      </c>
      <c r="E408" s="254" t="str">
        <f ca="1">IF($C408="","",_xlfn.IFNA(INDEX(INDIRECT("MCDAScores_NCA_"&amp;$C408),MATCH('NCA Input'!E412,INDIRECT("NCAScore_"&amp;$C408),0),MATCH(E$3,NCACats,0)),0))</f>
        <v/>
      </c>
      <c r="F408" s="254" t="str">
        <f ca="1">IF($C408="","",_xlfn.IFNA(INDEX(INDIRECT("MCDAScores_NCA_"&amp;$C408),MATCH('NCA Input'!F412,INDIRECT("NCAScore_"&amp;$C408),0),MATCH(F$3,NCACats,0)),0))</f>
        <v/>
      </c>
      <c r="G408" s="254" t="str">
        <f ca="1">IF($C408="","",_xlfn.IFNA(INDEX(INDIRECT("MCDAScores_NCA_"&amp;$C408),MATCH('NCA Input'!G412,INDIRECT("NCAScore_"&amp;$C408),0),MATCH(G$3,NCACats,0)),0))</f>
        <v/>
      </c>
      <c r="H408" s="254" t="str">
        <f ca="1">IF($C408="","",_xlfn.IFNA(INDEX(INDIRECT("MCDAScores_NCA_"&amp;$C408),MATCH('NCA Input'!H412,INDIRECT("NCAScore_"&amp;$C408),0),MATCH(H$3,NCACats,0)),0))</f>
        <v/>
      </c>
      <c r="I408" s="254" t="str">
        <f ca="1">IF($C408="","",_xlfn.IFNA(INDEX(INDIRECT("MCDAScores_NCA_"&amp;$C408),MATCH('NCA Input'!I412,INDIRECT("NCAScore_"&amp;$C408),0),MATCH(I$3,NCACats,0)),0))</f>
        <v/>
      </c>
      <c r="J408" s="282" t="str">
        <f ca="1">IF($C408="","",_xlfn.IFNA(INDEX(INDIRECT("MCDAScores_NCA_"&amp;$C408),MATCH('NCA Input'!J412,INDIRECT("NCAScore_"&amp;$C408),0),MATCH(J$3,NCACats,0)),0))</f>
        <v/>
      </c>
    </row>
    <row r="409" spans="1:10" x14ac:dyDescent="0.3">
      <c r="A409" s="328"/>
      <c r="B409" s="328"/>
      <c r="C409" s="272" t="str">
        <f>IF($A406="","","Mag_Pos")</f>
        <v/>
      </c>
      <c r="D409" s="281" t="str">
        <f ca="1">IF($C409="","",_xlfn.IFNA(INDEX(INDIRECT("MCDAScores_NCA_"&amp;$C409),MATCH('NCA Input'!D413,INDIRECT("NCAScore_"&amp;$C409),0),MATCH(D$3,NCACats,0)),0))</f>
        <v/>
      </c>
      <c r="E409" s="254" t="str">
        <f ca="1">IF($C409="","",_xlfn.IFNA(INDEX(INDIRECT("MCDAScores_NCA_"&amp;$C409),MATCH('NCA Input'!E413,INDIRECT("NCAScore_"&amp;$C409),0),MATCH(E$3,NCACats,0)),0))</f>
        <v/>
      </c>
      <c r="F409" s="254" t="str">
        <f ca="1">IF($C409="","",_xlfn.IFNA(INDEX(INDIRECT("MCDAScores_NCA_"&amp;$C409),MATCH('NCA Input'!F413,INDIRECT("NCAScore_"&amp;$C409),0),MATCH(F$3,NCACats,0)),0))</f>
        <v/>
      </c>
      <c r="G409" s="254" t="str">
        <f ca="1">IF($C409="","",_xlfn.IFNA(INDEX(INDIRECT("MCDAScores_NCA_"&amp;$C409),MATCH('NCA Input'!G413,INDIRECT("NCAScore_"&amp;$C409),0),MATCH(G$3,NCACats,0)),0))</f>
        <v/>
      </c>
      <c r="H409" s="254" t="str">
        <f ca="1">IF($C409="","",_xlfn.IFNA(INDEX(INDIRECT("MCDAScores_NCA_"&amp;$C409),MATCH('NCA Input'!H413,INDIRECT("NCAScore_"&amp;$C409),0),MATCH(H$3,NCACats,0)),0))</f>
        <v/>
      </c>
      <c r="I409" s="254" t="str">
        <f ca="1">IF($C409="","",_xlfn.IFNA(INDEX(INDIRECT("MCDAScores_NCA_"&amp;$C409),MATCH('NCA Input'!I413,INDIRECT("NCAScore_"&amp;$C409),0),MATCH(I$3,NCACats,0)),0))</f>
        <v/>
      </c>
      <c r="J409" s="282" t="str">
        <f ca="1">IF($C409="","",_xlfn.IFNA(INDEX(INDIRECT("MCDAScores_NCA_"&amp;$C409),MATCH('NCA Input'!J413,INDIRECT("NCAScore_"&amp;$C409),0),MATCH(J$3,NCACats,0)),0))</f>
        <v/>
      </c>
    </row>
    <row r="410" spans="1:10" x14ac:dyDescent="0.3">
      <c r="A410" s="328"/>
      <c r="B410" s="328"/>
      <c r="C410" s="272" t="str">
        <f>IF($A406="","","Scale_Pos")</f>
        <v/>
      </c>
      <c r="D410" s="281" t="str">
        <f ca="1">IF($C410="","",_xlfn.IFNA(INDEX(INDIRECT("MCDAScores_NCA_"&amp;$C410),MATCH('NCA Input'!D414,INDIRECT("NCAScore_"&amp;$C410),0),MATCH(D$3,NCACats,0)),0))</f>
        <v/>
      </c>
      <c r="E410" s="254" t="str">
        <f ca="1">IF($C410="","",_xlfn.IFNA(INDEX(INDIRECT("MCDAScores_NCA_"&amp;$C410),MATCH('NCA Input'!E414,INDIRECT("NCAScore_"&amp;$C410),0),MATCH(E$3,NCACats,0)),0))</f>
        <v/>
      </c>
      <c r="F410" s="254" t="str">
        <f ca="1">IF($C410="","",_xlfn.IFNA(INDEX(INDIRECT("MCDAScores_NCA_"&amp;$C410),MATCH('NCA Input'!F414,INDIRECT("NCAScore_"&amp;$C410),0),MATCH(F$3,NCACats,0)),0))</f>
        <v/>
      </c>
      <c r="G410" s="254" t="str">
        <f ca="1">IF($C410="","",_xlfn.IFNA(INDEX(INDIRECT("MCDAScores_NCA_"&amp;$C410),MATCH('NCA Input'!G414,INDIRECT("NCAScore_"&amp;$C410),0),MATCH(G$3,NCACats,0)),0))</f>
        <v/>
      </c>
      <c r="H410" s="254" t="str">
        <f ca="1">IF($C410="","",_xlfn.IFNA(INDEX(INDIRECT("MCDAScores_NCA_"&amp;$C410),MATCH('NCA Input'!H414,INDIRECT("NCAScore_"&amp;$C410),0),MATCH(H$3,NCACats,0)),0))</f>
        <v/>
      </c>
      <c r="I410" s="254" t="str">
        <f ca="1">IF($C410="","",_xlfn.IFNA(INDEX(INDIRECT("MCDAScores_NCA_"&amp;$C410),MATCH('NCA Input'!I414,INDIRECT("NCAScore_"&amp;$C410),0),MATCH(I$3,NCACats,0)),0))</f>
        <v/>
      </c>
      <c r="J410" s="282" t="str">
        <f ca="1">IF($C410="","",_xlfn.IFNA(INDEX(INDIRECT("MCDAScores_NCA_"&amp;$C410),MATCH('NCA Input'!J414,INDIRECT("NCAScore_"&amp;$C410),0),MATCH(J$3,NCACats,0)),0))</f>
        <v/>
      </c>
    </row>
    <row r="411" spans="1:10" ht="14.4" thickBot="1" x14ac:dyDescent="0.35">
      <c r="A411" s="329"/>
      <c r="B411" s="329"/>
      <c r="C411" s="273" t="str">
        <f>IF($A406="","","Dur_Pos")</f>
        <v/>
      </c>
      <c r="D411" s="283" t="str">
        <f ca="1">IF($C411="","",_xlfn.IFNA(INDEX(INDIRECT("MCDAScores_NCA_"&amp;$C411),MATCH('NCA Input'!D415,INDIRECT("NCAScore_"&amp;$C411),0),MATCH(D$3,NCACats,0)),0))</f>
        <v/>
      </c>
      <c r="E411" s="284" t="str">
        <f ca="1">IF($C411="","",_xlfn.IFNA(INDEX(INDIRECT("MCDAScores_NCA_"&amp;$C411),MATCH('NCA Input'!E415,INDIRECT("NCAScore_"&amp;$C411),0),MATCH(E$3,NCACats,0)),0))</f>
        <v/>
      </c>
      <c r="F411" s="284" t="str">
        <f ca="1">IF($C411="","",_xlfn.IFNA(INDEX(INDIRECT("MCDAScores_NCA_"&amp;$C411),MATCH('NCA Input'!F415,INDIRECT("NCAScore_"&amp;$C411),0),MATCH(F$3,NCACats,0)),0))</f>
        <v/>
      </c>
      <c r="G411" s="284" t="str">
        <f ca="1">IF($C411="","",_xlfn.IFNA(INDEX(INDIRECT("MCDAScores_NCA_"&amp;$C411),MATCH('NCA Input'!G415,INDIRECT("NCAScore_"&amp;$C411),0),MATCH(G$3,NCACats,0)),0))</f>
        <v/>
      </c>
      <c r="H411" s="284" t="str">
        <f ca="1">IF($C411="","",_xlfn.IFNA(INDEX(INDIRECT("MCDAScores_NCA_"&amp;$C411),MATCH('NCA Input'!H415,INDIRECT("NCAScore_"&amp;$C411),0),MATCH(H$3,NCACats,0)),0))</f>
        <v/>
      </c>
      <c r="I411" s="284" t="str">
        <f ca="1">IF($C411="","",_xlfn.IFNA(INDEX(INDIRECT("MCDAScores_NCA_"&amp;$C411),MATCH('NCA Input'!I415,INDIRECT("NCAScore_"&amp;$C411),0),MATCH(I$3,NCACats,0)),0))</f>
        <v/>
      </c>
      <c r="J411" s="285" t="str">
        <f ca="1">IF($C411="","",_xlfn.IFNA(INDEX(INDIRECT("MCDAScores_NCA_"&amp;$C411),MATCH('NCA Input'!J415,INDIRECT("NCAScore_"&amp;$C411),0),MATCH(J$3,NCACats,0)),0))</f>
        <v/>
      </c>
    </row>
    <row r="412" spans="1:10" x14ac:dyDescent="0.3">
      <c r="A412" s="327" t="str">
        <f>IF('NCA Input'!C416="","",'NCA Input'!A416)</f>
        <v/>
      </c>
      <c r="B412" s="327" t="str">
        <f>IF('NCA Input'!C416="","",'NCA Input'!C416)</f>
        <v/>
      </c>
      <c r="C412" s="255" t="str">
        <f>IF($A412="","","Mag_Neg")</f>
        <v/>
      </c>
      <c r="D412" s="278" t="str">
        <f ca="1">IF($C412="","",_xlfn.IFNA(INDEX(INDIRECT("MCDAScores_NCA_"&amp;$C412),MATCH('NCA Input'!D416,INDIRECT("NCAScore_"&amp;$C412),0),MATCH(D$3,NCACats,0)),0))</f>
        <v/>
      </c>
      <c r="E412" s="279" t="str">
        <f ca="1">IF($C412="","",_xlfn.IFNA(INDEX(INDIRECT("MCDAScores_NCA_"&amp;$C412),MATCH('NCA Input'!E416,INDIRECT("NCAScore_"&amp;$C412),0),MATCH(E$3,NCACats,0)),0))</f>
        <v/>
      </c>
      <c r="F412" s="279" t="str">
        <f ca="1">IF($C412="","",_xlfn.IFNA(INDEX(INDIRECT("MCDAScores_NCA_"&amp;$C412),MATCH('NCA Input'!F416,INDIRECT("NCAScore_"&amp;$C412),0),MATCH(F$3,NCACats,0)),0))</f>
        <v/>
      </c>
      <c r="G412" s="279" t="str">
        <f ca="1">IF($C412="","",_xlfn.IFNA(INDEX(INDIRECT("MCDAScores_NCA_"&amp;$C412),MATCH('NCA Input'!G416,INDIRECT("NCAScore_"&amp;$C412),0),MATCH(G$3,NCACats,0)),0))</f>
        <v/>
      </c>
      <c r="H412" s="279" t="str">
        <f ca="1">IF($C412="","",_xlfn.IFNA(INDEX(INDIRECT("MCDAScores_NCA_"&amp;$C412),MATCH('NCA Input'!H416,INDIRECT("NCAScore_"&amp;$C412),0),MATCH(H$3,NCACats,0)),0))</f>
        <v/>
      </c>
      <c r="I412" s="279" t="str">
        <f ca="1">IF($C412="","",_xlfn.IFNA(INDEX(INDIRECT("MCDAScores_NCA_"&amp;$C412),MATCH('NCA Input'!I416,INDIRECT("NCAScore_"&amp;$C412),0),MATCH(I$3,NCACats,0)),0))</f>
        <v/>
      </c>
      <c r="J412" s="280" t="str">
        <f ca="1">IF($C412="","",_xlfn.IFNA(INDEX(INDIRECT("MCDAScores_NCA_"&amp;$C412),MATCH('NCA Input'!J416,INDIRECT("NCAScore_"&amp;$C412),0),MATCH(J$3,NCACats,0)),0))</f>
        <v/>
      </c>
    </row>
    <row r="413" spans="1:10" x14ac:dyDescent="0.3">
      <c r="A413" s="328"/>
      <c r="B413" s="328"/>
      <c r="C413" s="272" t="str">
        <f>IF($A412="","","Scale_Neg")</f>
        <v/>
      </c>
      <c r="D413" s="281" t="str">
        <f ca="1">IF($C413="","",_xlfn.IFNA(INDEX(INDIRECT("MCDAScores_NCA_"&amp;$C413),MATCH('NCA Input'!D417,INDIRECT("NCAScore_"&amp;$C413),0),MATCH(D$3,NCACats,0)),0))</f>
        <v/>
      </c>
      <c r="E413" s="254" t="str">
        <f ca="1">IF($C413="","",_xlfn.IFNA(INDEX(INDIRECT("MCDAScores_NCA_"&amp;$C413),MATCH('NCA Input'!E417,INDIRECT("NCAScore_"&amp;$C413),0),MATCH(E$3,NCACats,0)),0))</f>
        <v/>
      </c>
      <c r="F413" s="254" t="str">
        <f ca="1">IF($C413="","",_xlfn.IFNA(INDEX(INDIRECT("MCDAScores_NCA_"&amp;$C413),MATCH('NCA Input'!F417,INDIRECT("NCAScore_"&amp;$C413),0),MATCH(F$3,NCACats,0)),0))</f>
        <v/>
      </c>
      <c r="G413" s="254" t="str">
        <f ca="1">IF($C413="","",_xlfn.IFNA(INDEX(INDIRECT("MCDAScores_NCA_"&amp;$C413),MATCH('NCA Input'!G417,INDIRECT("NCAScore_"&amp;$C413),0),MATCH(G$3,NCACats,0)),0))</f>
        <v/>
      </c>
      <c r="H413" s="254" t="str">
        <f ca="1">IF($C413="","",_xlfn.IFNA(INDEX(INDIRECT("MCDAScores_NCA_"&amp;$C413),MATCH('NCA Input'!H417,INDIRECT("NCAScore_"&amp;$C413),0),MATCH(H$3,NCACats,0)),0))</f>
        <v/>
      </c>
      <c r="I413" s="254" t="str">
        <f ca="1">IF($C413="","",_xlfn.IFNA(INDEX(INDIRECT("MCDAScores_NCA_"&amp;$C413),MATCH('NCA Input'!I417,INDIRECT("NCAScore_"&amp;$C413),0),MATCH(I$3,NCACats,0)),0))</f>
        <v/>
      </c>
      <c r="J413" s="282" t="str">
        <f ca="1">IF($C413="","",_xlfn.IFNA(INDEX(INDIRECT("MCDAScores_NCA_"&amp;$C413),MATCH('NCA Input'!J417,INDIRECT("NCAScore_"&amp;$C413),0),MATCH(J$3,NCACats,0)),0))</f>
        <v/>
      </c>
    </row>
    <row r="414" spans="1:10" x14ac:dyDescent="0.3">
      <c r="A414" s="328"/>
      <c r="B414" s="328"/>
      <c r="C414" s="272" t="str">
        <f>IF($A412="","","Dur_Neg")</f>
        <v/>
      </c>
      <c r="D414" s="281" t="str">
        <f ca="1">IF($C414="","",_xlfn.IFNA(INDEX(INDIRECT("MCDAScores_NCA_"&amp;$C414),MATCH('NCA Input'!D418,INDIRECT("NCAScore_"&amp;$C414),0),MATCH(D$3,NCACats,0)),0))</f>
        <v/>
      </c>
      <c r="E414" s="254" t="str">
        <f ca="1">IF($C414="","",_xlfn.IFNA(INDEX(INDIRECT("MCDAScores_NCA_"&amp;$C414),MATCH('NCA Input'!E418,INDIRECT("NCAScore_"&amp;$C414),0),MATCH(E$3,NCACats,0)),0))</f>
        <v/>
      </c>
      <c r="F414" s="254" t="str">
        <f ca="1">IF($C414="","",_xlfn.IFNA(INDEX(INDIRECT("MCDAScores_NCA_"&amp;$C414),MATCH('NCA Input'!F418,INDIRECT("NCAScore_"&amp;$C414),0),MATCH(F$3,NCACats,0)),0))</f>
        <v/>
      </c>
      <c r="G414" s="254" t="str">
        <f ca="1">IF($C414="","",_xlfn.IFNA(INDEX(INDIRECT("MCDAScores_NCA_"&amp;$C414),MATCH('NCA Input'!G418,INDIRECT("NCAScore_"&amp;$C414),0),MATCH(G$3,NCACats,0)),0))</f>
        <v/>
      </c>
      <c r="H414" s="254" t="str">
        <f ca="1">IF($C414="","",_xlfn.IFNA(INDEX(INDIRECT("MCDAScores_NCA_"&amp;$C414),MATCH('NCA Input'!H418,INDIRECT("NCAScore_"&amp;$C414),0),MATCH(H$3,NCACats,0)),0))</f>
        <v/>
      </c>
      <c r="I414" s="254" t="str">
        <f ca="1">IF($C414="","",_xlfn.IFNA(INDEX(INDIRECT("MCDAScores_NCA_"&amp;$C414),MATCH('NCA Input'!I418,INDIRECT("NCAScore_"&amp;$C414),0),MATCH(I$3,NCACats,0)),0))</f>
        <v/>
      </c>
      <c r="J414" s="282" t="str">
        <f ca="1">IF($C414="","",_xlfn.IFNA(INDEX(INDIRECT("MCDAScores_NCA_"&amp;$C414),MATCH('NCA Input'!J418,INDIRECT("NCAScore_"&amp;$C414),0),MATCH(J$3,NCACats,0)),0))</f>
        <v/>
      </c>
    </row>
    <row r="415" spans="1:10" x14ac:dyDescent="0.3">
      <c r="A415" s="328"/>
      <c r="B415" s="328"/>
      <c r="C415" s="272" t="str">
        <f>IF($A412="","","Mag_Pos")</f>
        <v/>
      </c>
      <c r="D415" s="281" t="str">
        <f ca="1">IF($C415="","",_xlfn.IFNA(INDEX(INDIRECT("MCDAScores_NCA_"&amp;$C415),MATCH('NCA Input'!D419,INDIRECT("NCAScore_"&amp;$C415),0),MATCH(D$3,NCACats,0)),0))</f>
        <v/>
      </c>
      <c r="E415" s="254" t="str">
        <f ca="1">IF($C415="","",_xlfn.IFNA(INDEX(INDIRECT("MCDAScores_NCA_"&amp;$C415),MATCH('NCA Input'!E419,INDIRECT("NCAScore_"&amp;$C415),0),MATCH(E$3,NCACats,0)),0))</f>
        <v/>
      </c>
      <c r="F415" s="254" t="str">
        <f ca="1">IF($C415="","",_xlfn.IFNA(INDEX(INDIRECT("MCDAScores_NCA_"&amp;$C415),MATCH('NCA Input'!F419,INDIRECT("NCAScore_"&amp;$C415),0),MATCH(F$3,NCACats,0)),0))</f>
        <v/>
      </c>
      <c r="G415" s="254" t="str">
        <f ca="1">IF($C415="","",_xlfn.IFNA(INDEX(INDIRECT("MCDAScores_NCA_"&amp;$C415),MATCH('NCA Input'!G419,INDIRECT("NCAScore_"&amp;$C415),0),MATCH(G$3,NCACats,0)),0))</f>
        <v/>
      </c>
      <c r="H415" s="254" t="str">
        <f ca="1">IF($C415="","",_xlfn.IFNA(INDEX(INDIRECT("MCDAScores_NCA_"&amp;$C415),MATCH('NCA Input'!H419,INDIRECT("NCAScore_"&amp;$C415),0),MATCH(H$3,NCACats,0)),0))</f>
        <v/>
      </c>
      <c r="I415" s="254" t="str">
        <f ca="1">IF($C415="","",_xlfn.IFNA(INDEX(INDIRECT("MCDAScores_NCA_"&amp;$C415),MATCH('NCA Input'!I419,INDIRECT("NCAScore_"&amp;$C415),0),MATCH(I$3,NCACats,0)),0))</f>
        <v/>
      </c>
      <c r="J415" s="282" t="str">
        <f ca="1">IF($C415="","",_xlfn.IFNA(INDEX(INDIRECT("MCDAScores_NCA_"&amp;$C415),MATCH('NCA Input'!J419,INDIRECT("NCAScore_"&amp;$C415),0),MATCH(J$3,NCACats,0)),0))</f>
        <v/>
      </c>
    </row>
    <row r="416" spans="1:10" x14ac:dyDescent="0.3">
      <c r="A416" s="328"/>
      <c r="B416" s="328"/>
      <c r="C416" s="272" t="str">
        <f>IF($A412="","","Scale_Pos")</f>
        <v/>
      </c>
      <c r="D416" s="281" t="str">
        <f ca="1">IF($C416="","",_xlfn.IFNA(INDEX(INDIRECT("MCDAScores_NCA_"&amp;$C416),MATCH('NCA Input'!D420,INDIRECT("NCAScore_"&amp;$C416),0),MATCH(D$3,NCACats,0)),0))</f>
        <v/>
      </c>
      <c r="E416" s="254" t="str">
        <f ca="1">IF($C416="","",_xlfn.IFNA(INDEX(INDIRECT("MCDAScores_NCA_"&amp;$C416),MATCH('NCA Input'!E420,INDIRECT("NCAScore_"&amp;$C416),0),MATCH(E$3,NCACats,0)),0))</f>
        <v/>
      </c>
      <c r="F416" s="254" t="str">
        <f ca="1">IF($C416="","",_xlfn.IFNA(INDEX(INDIRECT("MCDAScores_NCA_"&amp;$C416),MATCH('NCA Input'!F420,INDIRECT("NCAScore_"&amp;$C416),0),MATCH(F$3,NCACats,0)),0))</f>
        <v/>
      </c>
      <c r="G416" s="254" t="str">
        <f ca="1">IF($C416="","",_xlfn.IFNA(INDEX(INDIRECT("MCDAScores_NCA_"&amp;$C416),MATCH('NCA Input'!G420,INDIRECT("NCAScore_"&amp;$C416),0),MATCH(G$3,NCACats,0)),0))</f>
        <v/>
      </c>
      <c r="H416" s="254" t="str">
        <f ca="1">IF($C416="","",_xlfn.IFNA(INDEX(INDIRECT("MCDAScores_NCA_"&amp;$C416),MATCH('NCA Input'!H420,INDIRECT("NCAScore_"&amp;$C416),0),MATCH(H$3,NCACats,0)),0))</f>
        <v/>
      </c>
      <c r="I416" s="254" t="str">
        <f ca="1">IF($C416="","",_xlfn.IFNA(INDEX(INDIRECT("MCDAScores_NCA_"&amp;$C416),MATCH('NCA Input'!I420,INDIRECT("NCAScore_"&amp;$C416),0),MATCH(I$3,NCACats,0)),0))</f>
        <v/>
      </c>
      <c r="J416" s="282" t="str">
        <f ca="1">IF($C416="","",_xlfn.IFNA(INDEX(INDIRECT("MCDAScores_NCA_"&amp;$C416),MATCH('NCA Input'!J420,INDIRECT("NCAScore_"&amp;$C416),0),MATCH(J$3,NCACats,0)),0))</f>
        <v/>
      </c>
    </row>
    <row r="417" spans="1:10" ht="14.4" thickBot="1" x14ac:dyDescent="0.35">
      <c r="A417" s="329"/>
      <c r="B417" s="329"/>
      <c r="C417" s="273" t="str">
        <f>IF($A412="","","Dur_Pos")</f>
        <v/>
      </c>
      <c r="D417" s="283" t="str">
        <f ca="1">IF($C417="","",_xlfn.IFNA(INDEX(INDIRECT("MCDAScores_NCA_"&amp;$C417),MATCH('NCA Input'!D421,INDIRECT("NCAScore_"&amp;$C417),0),MATCH(D$3,NCACats,0)),0))</f>
        <v/>
      </c>
      <c r="E417" s="284" t="str">
        <f ca="1">IF($C417="","",_xlfn.IFNA(INDEX(INDIRECT("MCDAScores_NCA_"&amp;$C417),MATCH('NCA Input'!E421,INDIRECT("NCAScore_"&amp;$C417),0),MATCH(E$3,NCACats,0)),0))</f>
        <v/>
      </c>
      <c r="F417" s="284" t="str">
        <f ca="1">IF($C417="","",_xlfn.IFNA(INDEX(INDIRECT("MCDAScores_NCA_"&amp;$C417),MATCH('NCA Input'!F421,INDIRECT("NCAScore_"&amp;$C417),0),MATCH(F$3,NCACats,0)),0))</f>
        <v/>
      </c>
      <c r="G417" s="284" t="str">
        <f ca="1">IF($C417="","",_xlfn.IFNA(INDEX(INDIRECT("MCDAScores_NCA_"&amp;$C417),MATCH('NCA Input'!G421,INDIRECT("NCAScore_"&amp;$C417),0),MATCH(G$3,NCACats,0)),0))</f>
        <v/>
      </c>
      <c r="H417" s="284" t="str">
        <f ca="1">IF($C417="","",_xlfn.IFNA(INDEX(INDIRECT("MCDAScores_NCA_"&amp;$C417),MATCH('NCA Input'!H421,INDIRECT("NCAScore_"&amp;$C417),0),MATCH(H$3,NCACats,0)),0))</f>
        <v/>
      </c>
      <c r="I417" s="284" t="str">
        <f ca="1">IF($C417="","",_xlfn.IFNA(INDEX(INDIRECT("MCDAScores_NCA_"&amp;$C417),MATCH('NCA Input'!I421,INDIRECT("NCAScore_"&amp;$C417),0),MATCH(I$3,NCACats,0)),0))</f>
        <v/>
      </c>
      <c r="J417" s="285" t="str">
        <f ca="1">IF($C417="","",_xlfn.IFNA(INDEX(INDIRECT("MCDAScores_NCA_"&amp;$C417),MATCH('NCA Input'!J421,INDIRECT("NCAScore_"&amp;$C417),0),MATCH(J$3,NCACats,0)),0))</f>
        <v/>
      </c>
    </row>
    <row r="418" spans="1:10" x14ac:dyDescent="0.3">
      <c r="A418" s="327" t="str">
        <f>IF('NCA Input'!C422="","",'NCA Input'!A422)</f>
        <v/>
      </c>
      <c r="B418" s="327" t="str">
        <f>IF('NCA Input'!C422="","",'NCA Input'!C422)</f>
        <v/>
      </c>
      <c r="C418" s="255" t="str">
        <f>IF($A418="","","Mag_Neg")</f>
        <v/>
      </c>
      <c r="D418" s="278" t="str">
        <f ca="1">IF($C418="","",_xlfn.IFNA(INDEX(INDIRECT("MCDAScores_NCA_"&amp;$C418),MATCH('NCA Input'!D422,INDIRECT("NCAScore_"&amp;$C418),0),MATCH(D$3,NCACats,0)),0))</f>
        <v/>
      </c>
      <c r="E418" s="279" t="str">
        <f ca="1">IF($C418="","",_xlfn.IFNA(INDEX(INDIRECT("MCDAScores_NCA_"&amp;$C418),MATCH('NCA Input'!E422,INDIRECT("NCAScore_"&amp;$C418),0),MATCH(E$3,NCACats,0)),0))</f>
        <v/>
      </c>
      <c r="F418" s="279" t="str">
        <f ca="1">IF($C418="","",_xlfn.IFNA(INDEX(INDIRECT("MCDAScores_NCA_"&amp;$C418),MATCH('NCA Input'!F422,INDIRECT("NCAScore_"&amp;$C418),0),MATCH(F$3,NCACats,0)),0))</f>
        <v/>
      </c>
      <c r="G418" s="279" t="str">
        <f ca="1">IF($C418="","",_xlfn.IFNA(INDEX(INDIRECT("MCDAScores_NCA_"&amp;$C418),MATCH('NCA Input'!G422,INDIRECT("NCAScore_"&amp;$C418),0),MATCH(G$3,NCACats,0)),0))</f>
        <v/>
      </c>
      <c r="H418" s="279" t="str">
        <f ca="1">IF($C418="","",_xlfn.IFNA(INDEX(INDIRECT("MCDAScores_NCA_"&amp;$C418),MATCH('NCA Input'!H422,INDIRECT("NCAScore_"&amp;$C418),0),MATCH(H$3,NCACats,0)),0))</f>
        <v/>
      </c>
      <c r="I418" s="279" t="str">
        <f ca="1">IF($C418="","",_xlfn.IFNA(INDEX(INDIRECT("MCDAScores_NCA_"&amp;$C418),MATCH('NCA Input'!I422,INDIRECT("NCAScore_"&amp;$C418),0),MATCH(I$3,NCACats,0)),0))</f>
        <v/>
      </c>
      <c r="J418" s="280" t="str">
        <f ca="1">IF($C418="","",_xlfn.IFNA(INDEX(INDIRECT("MCDAScores_NCA_"&amp;$C418),MATCH('NCA Input'!J422,INDIRECT("NCAScore_"&amp;$C418),0),MATCH(J$3,NCACats,0)),0))</f>
        <v/>
      </c>
    </row>
    <row r="419" spans="1:10" x14ac:dyDescent="0.3">
      <c r="A419" s="328"/>
      <c r="B419" s="328"/>
      <c r="C419" s="272" t="str">
        <f>IF($A418="","","Scale_Neg")</f>
        <v/>
      </c>
      <c r="D419" s="281" t="str">
        <f ca="1">IF($C419="","",_xlfn.IFNA(INDEX(INDIRECT("MCDAScores_NCA_"&amp;$C419),MATCH('NCA Input'!D423,INDIRECT("NCAScore_"&amp;$C419),0),MATCH(D$3,NCACats,0)),0))</f>
        <v/>
      </c>
      <c r="E419" s="254" t="str">
        <f ca="1">IF($C419="","",_xlfn.IFNA(INDEX(INDIRECT("MCDAScores_NCA_"&amp;$C419),MATCH('NCA Input'!E423,INDIRECT("NCAScore_"&amp;$C419),0),MATCH(E$3,NCACats,0)),0))</f>
        <v/>
      </c>
      <c r="F419" s="254" t="str">
        <f ca="1">IF($C419="","",_xlfn.IFNA(INDEX(INDIRECT("MCDAScores_NCA_"&amp;$C419),MATCH('NCA Input'!F423,INDIRECT("NCAScore_"&amp;$C419),0),MATCH(F$3,NCACats,0)),0))</f>
        <v/>
      </c>
      <c r="G419" s="254" t="str">
        <f ca="1">IF($C419="","",_xlfn.IFNA(INDEX(INDIRECT("MCDAScores_NCA_"&amp;$C419),MATCH('NCA Input'!G423,INDIRECT("NCAScore_"&amp;$C419),0),MATCH(G$3,NCACats,0)),0))</f>
        <v/>
      </c>
      <c r="H419" s="254" t="str">
        <f ca="1">IF($C419="","",_xlfn.IFNA(INDEX(INDIRECT("MCDAScores_NCA_"&amp;$C419),MATCH('NCA Input'!H423,INDIRECT("NCAScore_"&amp;$C419),0),MATCH(H$3,NCACats,0)),0))</f>
        <v/>
      </c>
      <c r="I419" s="254" t="str">
        <f ca="1">IF($C419="","",_xlfn.IFNA(INDEX(INDIRECT("MCDAScores_NCA_"&amp;$C419),MATCH('NCA Input'!I423,INDIRECT("NCAScore_"&amp;$C419),0),MATCH(I$3,NCACats,0)),0))</f>
        <v/>
      </c>
      <c r="J419" s="282" t="str">
        <f ca="1">IF($C419="","",_xlfn.IFNA(INDEX(INDIRECT("MCDAScores_NCA_"&amp;$C419),MATCH('NCA Input'!J423,INDIRECT("NCAScore_"&amp;$C419),0),MATCH(J$3,NCACats,0)),0))</f>
        <v/>
      </c>
    </row>
    <row r="420" spans="1:10" x14ac:dyDescent="0.3">
      <c r="A420" s="328"/>
      <c r="B420" s="328"/>
      <c r="C420" s="272" t="str">
        <f>IF($A418="","","Dur_Neg")</f>
        <v/>
      </c>
      <c r="D420" s="281" t="str">
        <f ca="1">IF($C420="","",_xlfn.IFNA(INDEX(INDIRECT("MCDAScores_NCA_"&amp;$C420),MATCH('NCA Input'!D424,INDIRECT("NCAScore_"&amp;$C420),0),MATCH(D$3,NCACats,0)),0))</f>
        <v/>
      </c>
      <c r="E420" s="254" t="str">
        <f ca="1">IF($C420="","",_xlfn.IFNA(INDEX(INDIRECT("MCDAScores_NCA_"&amp;$C420),MATCH('NCA Input'!E424,INDIRECT("NCAScore_"&amp;$C420),0),MATCH(E$3,NCACats,0)),0))</f>
        <v/>
      </c>
      <c r="F420" s="254" t="str">
        <f ca="1">IF($C420="","",_xlfn.IFNA(INDEX(INDIRECT("MCDAScores_NCA_"&amp;$C420),MATCH('NCA Input'!F424,INDIRECT("NCAScore_"&amp;$C420),0),MATCH(F$3,NCACats,0)),0))</f>
        <v/>
      </c>
      <c r="G420" s="254" t="str">
        <f ca="1">IF($C420="","",_xlfn.IFNA(INDEX(INDIRECT("MCDAScores_NCA_"&amp;$C420),MATCH('NCA Input'!G424,INDIRECT("NCAScore_"&amp;$C420),0),MATCH(G$3,NCACats,0)),0))</f>
        <v/>
      </c>
      <c r="H420" s="254" t="str">
        <f ca="1">IF($C420="","",_xlfn.IFNA(INDEX(INDIRECT("MCDAScores_NCA_"&amp;$C420),MATCH('NCA Input'!H424,INDIRECT("NCAScore_"&amp;$C420),0),MATCH(H$3,NCACats,0)),0))</f>
        <v/>
      </c>
      <c r="I420" s="254" t="str">
        <f ca="1">IF($C420="","",_xlfn.IFNA(INDEX(INDIRECT("MCDAScores_NCA_"&amp;$C420),MATCH('NCA Input'!I424,INDIRECT("NCAScore_"&amp;$C420),0),MATCH(I$3,NCACats,0)),0))</f>
        <v/>
      </c>
      <c r="J420" s="282" t="str">
        <f ca="1">IF($C420="","",_xlfn.IFNA(INDEX(INDIRECT("MCDAScores_NCA_"&amp;$C420),MATCH('NCA Input'!J424,INDIRECT("NCAScore_"&amp;$C420),0),MATCH(J$3,NCACats,0)),0))</f>
        <v/>
      </c>
    </row>
    <row r="421" spans="1:10" x14ac:dyDescent="0.3">
      <c r="A421" s="328"/>
      <c r="B421" s="328"/>
      <c r="C421" s="272" t="str">
        <f>IF($A418="","","Mag_Pos")</f>
        <v/>
      </c>
      <c r="D421" s="281" t="str">
        <f ca="1">IF($C421="","",_xlfn.IFNA(INDEX(INDIRECT("MCDAScores_NCA_"&amp;$C421),MATCH('NCA Input'!D425,INDIRECT("NCAScore_"&amp;$C421),0),MATCH(D$3,NCACats,0)),0))</f>
        <v/>
      </c>
      <c r="E421" s="254" t="str">
        <f ca="1">IF($C421="","",_xlfn.IFNA(INDEX(INDIRECT("MCDAScores_NCA_"&amp;$C421),MATCH('NCA Input'!E425,INDIRECT("NCAScore_"&amp;$C421),0),MATCH(E$3,NCACats,0)),0))</f>
        <v/>
      </c>
      <c r="F421" s="254" t="str">
        <f ca="1">IF($C421="","",_xlfn.IFNA(INDEX(INDIRECT("MCDAScores_NCA_"&amp;$C421),MATCH('NCA Input'!F425,INDIRECT("NCAScore_"&amp;$C421),0),MATCH(F$3,NCACats,0)),0))</f>
        <v/>
      </c>
      <c r="G421" s="254" t="str">
        <f ca="1">IF($C421="","",_xlfn.IFNA(INDEX(INDIRECT("MCDAScores_NCA_"&amp;$C421),MATCH('NCA Input'!G425,INDIRECT("NCAScore_"&amp;$C421),0),MATCH(G$3,NCACats,0)),0))</f>
        <v/>
      </c>
      <c r="H421" s="254" t="str">
        <f ca="1">IF($C421="","",_xlfn.IFNA(INDEX(INDIRECT("MCDAScores_NCA_"&amp;$C421),MATCH('NCA Input'!H425,INDIRECT("NCAScore_"&amp;$C421),0),MATCH(H$3,NCACats,0)),0))</f>
        <v/>
      </c>
      <c r="I421" s="254" t="str">
        <f ca="1">IF($C421="","",_xlfn.IFNA(INDEX(INDIRECT("MCDAScores_NCA_"&amp;$C421),MATCH('NCA Input'!I425,INDIRECT("NCAScore_"&amp;$C421),0),MATCH(I$3,NCACats,0)),0))</f>
        <v/>
      </c>
      <c r="J421" s="282" t="str">
        <f ca="1">IF($C421="","",_xlfn.IFNA(INDEX(INDIRECT("MCDAScores_NCA_"&amp;$C421),MATCH('NCA Input'!J425,INDIRECT("NCAScore_"&amp;$C421),0),MATCH(J$3,NCACats,0)),0))</f>
        <v/>
      </c>
    </row>
    <row r="422" spans="1:10" x14ac:dyDescent="0.3">
      <c r="A422" s="328"/>
      <c r="B422" s="328"/>
      <c r="C422" s="272" t="str">
        <f>IF($A418="","","Scale_Pos")</f>
        <v/>
      </c>
      <c r="D422" s="281" t="str">
        <f ca="1">IF($C422="","",_xlfn.IFNA(INDEX(INDIRECT("MCDAScores_NCA_"&amp;$C422),MATCH('NCA Input'!D426,INDIRECT("NCAScore_"&amp;$C422),0),MATCH(D$3,NCACats,0)),0))</f>
        <v/>
      </c>
      <c r="E422" s="254" t="str">
        <f ca="1">IF($C422="","",_xlfn.IFNA(INDEX(INDIRECT("MCDAScores_NCA_"&amp;$C422),MATCH('NCA Input'!E426,INDIRECT("NCAScore_"&amp;$C422),0),MATCH(E$3,NCACats,0)),0))</f>
        <v/>
      </c>
      <c r="F422" s="254" t="str">
        <f ca="1">IF($C422="","",_xlfn.IFNA(INDEX(INDIRECT("MCDAScores_NCA_"&amp;$C422),MATCH('NCA Input'!F426,INDIRECT("NCAScore_"&amp;$C422),0),MATCH(F$3,NCACats,0)),0))</f>
        <v/>
      </c>
      <c r="G422" s="254" t="str">
        <f ca="1">IF($C422="","",_xlfn.IFNA(INDEX(INDIRECT("MCDAScores_NCA_"&amp;$C422),MATCH('NCA Input'!G426,INDIRECT("NCAScore_"&amp;$C422),0),MATCH(G$3,NCACats,0)),0))</f>
        <v/>
      </c>
      <c r="H422" s="254" t="str">
        <f ca="1">IF($C422="","",_xlfn.IFNA(INDEX(INDIRECT("MCDAScores_NCA_"&amp;$C422),MATCH('NCA Input'!H426,INDIRECT("NCAScore_"&amp;$C422),0),MATCH(H$3,NCACats,0)),0))</f>
        <v/>
      </c>
      <c r="I422" s="254" t="str">
        <f ca="1">IF($C422="","",_xlfn.IFNA(INDEX(INDIRECT("MCDAScores_NCA_"&amp;$C422),MATCH('NCA Input'!I426,INDIRECT("NCAScore_"&amp;$C422),0),MATCH(I$3,NCACats,0)),0))</f>
        <v/>
      </c>
      <c r="J422" s="282" t="str">
        <f ca="1">IF($C422="","",_xlfn.IFNA(INDEX(INDIRECT("MCDAScores_NCA_"&amp;$C422),MATCH('NCA Input'!J426,INDIRECT("NCAScore_"&amp;$C422),0),MATCH(J$3,NCACats,0)),0))</f>
        <v/>
      </c>
    </row>
    <row r="423" spans="1:10" ht="14.4" thickBot="1" x14ac:dyDescent="0.35">
      <c r="A423" s="329"/>
      <c r="B423" s="329"/>
      <c r="C423" s="273" t="str">
        <f>IF($A418="","","Dur_Pos")</f>
        <v/>
      </c>
      <c r="D423" s="283" t="str">
        <f ca="1">IF($C423="","",_xlfn.IFNA(INDEX(INDIRECT("MCDAScores_NCA_"&amp;$C423),MATCH('NCA Input'!D427,INDIRECT("NCAScore_"&amp;$C423),0),MATCH(D$3,NCACats,0)),0))</f>
        <v/>
      </c>
      <c r="E423" s="284" t="str">
        <f ca="1">IF($C423="","",_xlfn.IFNA(INDEX(INDIRECT("MCDAScores_NCA_"&amp;$C423),MATCH('NCA Input'!E427,INDIRECT("NCAScore_"&amp;$C423),0),MATCH(E$3,NCACats,0)),0))</f>
        <v/>
      </c>
      <c r="F423" s="284" t="str">
        <f ca="1">IF($C423="","",_xlfn.IFNA(INDEX(INDIRECT("MCDAScores_NCA_"&amp;$C423),MATCH('NCA Input'!F427,INDIRECT("NCAScore_"&amp;$C423),0),MATCH(F$3,NCACats,0)),0))</f>
        <v/>
      </c>
      <c r="G423" s="284" t="str">
        <f ca="1">IF($C423="","",_xlfn.IFNA(INDEX(INDIRECT("MCDAScores_NCA_"&amp;$C423),MATCH('NCA Input'!G427,INDIRECT("NCAScore_"&amp;$C423),0),MATCH(G$3,NCACats,0)),0))</f>
        <v/>
      </c>
      <c r="H423" s="284" t="str">
        <f ca="1">IF($C423="","",_xlfn.IFNA(INDEX(INDIRECT("MCDAScores_NCA_"&amp;$C423),MATCH('NCA Input'!H427,INDIRECT("NCAScore_"&amp;$C423),0),MATCH(H$3,NCACats,0)),0))</f>
        <v/>
      </c>
      <c r="I423" s="284" t="str">
        <f ca="1">IF($C423="","",_xlfn.IFNA(INDEX(INDIRECT("MCDAScores_NCA_"&amp;$C423),MATCH('NCA Input'!I427,INDIRECT("NCAScore_"&amp;$C423),0),MATCH(I$3,NCACats,0)),0))</f>
        <v/>
      </c>
      <c r="J423" s="285" t="str">
        <f ca="1">IF($C423="","",_xlfn.IFNA(INDEX(INDIRECT("MCDAScores_NCA_"&amp;$C423),MATCH('NCA Input'!J427,INDIRECT("NCAScore_"&amp;$C423),0),MATCH(J$3,NCACats,0)),0))</f>
        <v/>
      </c>
    </row>
    <row r="424" spans="1:10" x14ac:dyDescent="0.3">
      <c r="A424" s="327" t="str">
        <f>IF('NCA Input'!C428="","",'NCA Input'!A428)</f>
        <v/>
      </c>
      <c r="B424" s="327" t="str">
        <f>IF('NCA Input'!C428="","",'NCA Input'!C428)</f>
        <v/>
      </c>
      <c r="C424" s="255" t="str">
        <f>IF($A424="","","Mag_Neg")</f>
        <v/>
      </c>
      <c r="D424" s="278" t="str">
        <f ca="1">IF($C424="","",_xlfn.IFNA(INDEX(INDIRECT("MCDAScores_NCA_"&amp;$C424),MATCH('NCA Input'!D428,INDIRECT("NCAScore_"&amp;$C424),0),MATCH(D$3,NCACats,0)),0))</f>
        <v/>
      </c>
      <c r="E424" s="279" t="str">
        <f ca="1">IF($C424="","",_xlfn.IFNA(INDEX(INDIRECT("MCDAScores_NCA_"&amp;$C424),MATCH('NCA Input'!E428,INDIRECT("NCAScore_"&amp;$C424),0),MATCH(E$3,NCACats,0)),0))</f>
        <v/>
      </c>
      <c r="F424" s="279" t="str">
        <f ca="1">IF($C424="","",_xlfn.IFNA(INDEX(INDIRECT("MCDAScores_NCA_"&amp;$C424),MATCH('NCA Input'!F428,INDIRECT("NCAScore_"&amp;$C424),0),MATCH(F$3,NCACats,0)),0))</f>
        <v/>
      </c>
      <c r="G424" s="279" t="str">
        <f ca="1">IF($C424="","",_xlfn.IFNA(INDEX(INDIRECT("MCDAScores_NCA_"&amp;$C424),MATCH('NCA Input'!G428,INDIRECT("NCAScore_"&amp;$C424),0),MATCH(G$3,NCACats,0)),0))</f>
        <v/>
      </c>
      <c r="H424" s="279" t="str">
        <f ca="1">IF($C424="","",_xlfn.IFNA(INDEX(INDIRECT("MCDAScores_NCA_"&amp;$C424),MATCH('NCA Input'!H428,INDIRECT("NCAScore_"&amp;$C424),0),MATCH(H$3,NCACats,0)),0))</f>
        <v/>
      </c>
      <c r="I424" s="279" t="str">
        <f ca="1">IF($C424="","",_xlfn.IFNA(INDEX(INDIRECT("MCDAScores_NCA_"&amp;$C424),MATCH('NCA Input'!I428,INDIRECT("NCAScore_"&amp;$C424),0),MATCH(I$3,NCACats,0)),0))</f>
        <v/>
      </c>
      <c r="J424" s="280" t="str">
        <f ca="1">IF($C424="","",_xlfn.IFNA(INDEX(INDIRECT("MCDAScores_NCA_"&amp;$C424),MATCH('NCA Input'!J428,INDIRECT("NCAScore_"&amp;$C424),0),MATCH(J$3,NCACats,0)),0))</f>
        <v/>
      </c>
    </row>
    <row r="425" spans="1:10" x14ac:dyDescent="0.3">
      <c r="A425" s="328"/>
      <c r="B425" s="328"/>
      <c r="C425" s="272" t="str">
        <f>IF($A424="","","Scale_Neg")</f>
        <v/>
      </c>
      <c r="D425" s="281" t="str">
        <f ca="1">IF($C425="","",_xlfn.IFNA(INDEX(INDIRECT("MCDAScores_NCA_"&amp;$C425),MATCH('NCA Input'!D429,INDIRECT("NCAScore_"&amp;$C425),0),MATCH(D$3,NCACats,0)),0))</f>
        <v/>
      </c>
      <c r="E425" s="254" t="str">
        <f ca="1">IF($C425="","",_xlfn.IFNA(INDEX(INDIRECT("MCDAScores_NCA_"&amp;$C425),MATCH('NCA Input'!E429,INDIRECT("NCAScore_"&amp;$C425),0),MATCH(E$3,NCACats,0)),0))</f>
        <v/>
      </c>
      <c r="F425" s="254" t="str">
        <f ca="1">IF($C425="","",_xlfn.IFNA(INDEX(INDIRECT("MCDAScores_NCA_"&amp;$C425),MATCH('NCA Input'!F429,INDIRECT("NCAScore_"&amp;$C425),0),MATCH(F$3,NCACats,0)),0))</f>
        <v/>
      </c>
      <c r="G425" s="254" t="str">
        <f ca="1">IF($C425="","",_xlfn.IFNA(INDEX(INDIRECT("MCDAScores_NCA_"&amp;$C425),MATCH('NCA Input'!G429,INDIRECT("NCAScore_"&amp;$C425),0),MATCH(G$3,NCACats,0)),0))</f>
        <v/>
      </c>
      <c r="H425" s="254" t="str">
        <f ca="1">IF($C425="","",_xlfn.IFNA(INDEX(INDIRECT("MCDAScores_NCA_"&amp;$C425),MATCH('NCA Input'!H429,INDIRECT("NCAScore_"&amp;$C425),0),MATCH(H$3,NCACats,0)),0))</f>
        <v/>
      </c>
      <c r="I425" s="254" t="str">
        <f ca="1">IF($C425="","",_xlfn.IFNA(INDEX(INDIRECT("MCDAScores_NCA_"&amp;$C425),MATCH('NCA Input'!I429,INDIRECT("NCAScore_"&amp;$C425),0),MATCH(I$3,NCACats,0)),0))</f>
        <v/>
      </c>
      <c r="J425" s="282" t="str">
        <f ca="1">IF($C425="","",_xlfn.IFNA(INDEX(INDIRECT("MCDAScores_NCA_"&amp;$C425),MATCH('NCA Input'!J429,INDIRECT("NCAScore_"&amp;$C425),0),MATCH(J$3,NCACats,0)),0))</f>
        <v/>
      </c>
    </row>
    <row r="426" spans="1:10" x14ac:dyDescent="0.3">
      <c r="A426" s="328"/>
      <c r="B426" s="328"/>
      <c r="C426" s="272" t="str">
        <f>IF($A424="","","Dur_Neg")</f>
        <v/>
      </c>
      <c r="D426" s="281" t="str">
        <f ca="1">IF($C426="","",_xlfn.IFNA(INDEX(INDIRECT("MCDAScores_NCA_"&amp;$C426),MATCH('NCA Input'!D430,INDIRECT("NCAScore_"&amp;$C426),0),MATCH(D$3,NCACats,0)),0))</f>
        <v/>
      </c>
      <c r="E426" s="254" t="str">
        <f ca="1">IF($C426="","",_xlfn.IFNA(INDEX(INDIRECT("MCDAScores_NCA_"&amp;$C426),MATCH('NCA Input'!E430,INDIRECT("NCAScore_"&amp;$C426),0),MATCH(E$3,NCACats,0)),0))</f>
        <v/>
      </c>
      <c r="F426" s="254" t="str">
        <f ca="1">IF($C426="","",_xlfn.IFNA(INDEX(INDIRECT("MCDAScores_NCA_"&amp;$C426),MATCH('NCA Input'!F430,INDIRECT("NCAScore_"&amp;$C426),0),MATCH(F$3,NCACats,0)),0))</f>
        <v/>
      </c>
      <c r="G426" s="254" t="str">
        <f ca="1">IF($C426="","",_xlfn.IFNA(INDEX(INDIRECT("MCDAScores_NCA_"&amp;$C426),MATCH('NCA Input'!G430,INDIRECT("NCAScore_"&amp;$C426),0),MATCH(G$3,NCACats,0)),0))</f>
        <v/>
      </c>
      <c r="H426" s="254" t="str">
        <f ca="1">IF($C426="","",_xlfn.IFNA(INDEX(INDIRECT("MCDAScores_NCA_"&amp;$C426),MATCH('NCA Input'!H430,INDIRECT("NCAScore_"&amp;$C426),0),MATCH(H$3,NCACats,0)),0))</f>
        <v/>
      </c>
      <c r="I426" s="254" t="str">
        <f ca="1">IF($C426="","",_xlfn.IFNA(INDEX(INDIRECT("MCDAScores_NCA_"&amp;$C426),MATCH('NCA Input'!I430,INDIRECT("NCAScore_"&amp;$C426),0),MATCH(I$3,NCACats,0)),0))</f>
        <v/>
      </c>
      <c r="J426" s="282" t="str">
        <f ca="1">IF($C426="","",_xlfn.IFNA(INDEX(INDIRECT("MCDAScores_NCA_"&amp;$C426),MATCH('NCA Input'!J430,INDIRECT("NCAScore_"&amp;$C426),0),MATCH(J$3,NCACats,0)),0))</f>
        <v/>
      </c>
    </row>
    <row r="427" spans="1:10" x14ac:dyDescent="0.3">
      <c r="A427" s="328"/>
      <c r="B427" s="328"/>
      <c r="C427" s="272" t="str">
        <f>IF($A424="","","Mag_Pos")</f>
        <v/>
      </c>
      <c r="D427" s="281" t="str">
        <f ca="1">IF($C427="","",_xlfn.IFNA(INDEX(INDIRECT("MCDAScores_NCA_"&amp;$C427),MATCH('NCA Input'!D431,INDIRECT("NCAScore_"&amp;$C427),0),MATCH(D$3,NCACats,0)),0))</f>
        <v/>
      </c>
      <c r="E427" s="254" t="str">
        <f ca="1">IF($C427="","",_xlfn.IFNA(INDEX(INDIRECT("MCDAScores_NCA_"&amp;$C427),MATCH('NCA Input'!E431,INDIRECT("NCAScore_"&amp;$C427),0),MATCH(E$3,NCACats,0)),0))</f>
        <v/>
      </c>
      <c r="F427" s="254" t="str">
        <f ca="1">IF($C427="","",_xlfn.IFNA(INDEX(INDIRECT("MCDAScores_NCA_"&amp;$C427),MATCH('NCA Input'!F431,INDIRECT("NCAScore_"&amp;$C427),0),MATCH(F$3,NCACats,0)),0))</f>
        <v/>
      </c>
      <c r="G427" s="254" t="str">
        <f ca="1">IF($C427="","",_xlfn.IFNA(INDEX(INDIRECT("MCDAScores_NCA_"&amp;$C427),MATCH('NCA Input'!G431,INDIRECT("NCAScore_"&amp;$C427),0),MATCH(G$3,NCACats,0)),0))</f>
        <v/>
      </c>
      <c r="H427" s="254" t="str">
        <f ca="1">IF($C427="","",_xlfn.IFNA(INDEX(INDIRECT("MCDAScores_NCA_"&amp;$C427),MATCH('NCA Input'!H431,INDIRECT("NCAScore_"&amp;$C427),0),MATCH(H$3,NCACats,0)),0))</f>
        <v/>
      </c>
      <c r="I427" s="254" t="str">
        <f ca="1">IF($C427="","",_xlfn.IFNA(INDEX(INDIRECT("MCDAScores_NCA_"&amp;$C427),MATCH('NCA Input'!I431,INDIRECT("NCAScore_"&amp;$C427),0),MATCH(I$3,NCACats,0)),0))</f>
        <v/>
      </c>
      <c r="J427" s="282" t="str">
        <f ca="1">IF($C427="","",_xlfn.IFNA(INDEX(INDIRECT("MCDAScores_NCA_"&amp;$C427),MATCH('NCA Input'!J431,INDIRECT("NCAScore_"&amp;$C427),0),MATCH(J$3,NCACats,0)),0))</f>
        <v/>
      </c>
    </row>
    <row r="428" spans="1:10" x14ac:dyDescent="0.3">
      <c r="A428" s="328"/>
      <c r="B428" s="328"/>
      <c r="C428" s="272" t="str">
        <f>IF($A424="","","Scale_Pos")</f>
        <v/>
      </c>
      <c r="D428" s="281" t="str">
        <f ca="1">IF($C428="","",_xlfn.IFNA(INDEX(INDIRECT("MCDAScores_NCA_"&amp;$C428),MATCH('NCA Input'!D432,INDIRECT("NCAScore_"&amp;$C428),0),MATCH(D$3,NCACats,0)),0))</f>
        <v/>
      </c>
      <c r="E428" s="254" t="str">
        <f ca="1">IF($C428="","",_xlfn.IFNA(INDEX(INDIRECT("MCDAScores_NCA_"&amp;$C428),MATCH('NCA Input'!E432,INDIRECT("NCAScore_"&amp;$C428),0),MATCH(E$3,NCACats,0)),0))</f>
        <v/>
      </c>
      <c r="F428" s="254" t="str">
        <f ca="1">IF($C428="","",_xlfn.IFNA(INDEX(INDIRECT("MCDAScores_NCA_"&amp;$C428),MATCH('NCA Input'!F432,INDIRECT("NCAScore_"&amp;$C428),0),MATCH(F$3,NCACats,0)),0))</f>
        <v/>
      </c>
      <c r="G428" s="254" t="str">
        <f ca="1">IF($C428="","",_xlfn.IFNA(INDEX(INDIRECT("MCDAScores_NCA_"&amp;$C428),MATCH('NCA Input'!G432,INDIRECT("NCAScore_"&amp;$C428),0),MATCH(G$3,NCACats,0)),0))</f>
        <v/>
      </c>
      <c r="H428" s="254" t="str">
        <f ca="1">IF($C428="","",_xlfn.IFNA(INDEX(INDIRECT("MCDAScores_NCA_"&amp;$C428),MATCH('NCA Input'!H432,INDIRECT("NCAScore_"&amp;$C428),0),MATCH(H$3,NCACats,0)),0))</f>
        <v/>
      </c>
      <c r="I428" s="254" t="str">
        <f ca="1">IF($C428="","",_xlfn.IFNA(INDEX(INDIRECT("MCDAScores_NCA_"&amp;$C428),MATCH('NCA Input'!I432,INDIRECT("NCAScore_"&amp;$C428),0),MATCH(I$3,NCACats,0)),0))</f>
        <v/>
      </c>
      <c r="J428" s="282" t="str">
        <f ca="1">IF($C428="","",_xlfn.IFNA(INDEX(INDIRECT("MCDAScores_NCA_"&amp;$C428),MATCH('NCA Input'!J432,INDIRECT("NCAScore_"&amp;$C428),0),MATCH(J$3,NCACats,0)),0))</f>
        <v/>
      </c>
    </row>
    <row r="429" spans="1:10" ht="14.4" thickBot="1" x14ac:dyDescent="0.35">
      <c r="A429" s="329"/>
      <c r="B429" s="329"/>
      <c r="C429" s="273" t="str">
        <f>IF($A424="","","Dur_Pos")</f>
        <v/>
      </c>
      <c r="D429" s="283" t="str">
        <f ca="1">IF($C429="","",_xlfn.IFNA(INDEX(INDIRECT("MCDAScores_NCA_"&amp;$C429),MATCH('NCA Input'!D433,INDIRECT("NCAScore_"&amp;$C429),0),MATCH(D$3,NCACats,0)),0))</f>
        <v/>
      </c>
      <c r="E429" s="284" t="str">
        <f ca="1">IF($C429="","",_xlfn.IFNA(INDEX(INDIRECT("MCDAScores_NCA_"&amp;$C429),MATCH('NCA Input'!E433,INDIRECT("NCAScore_"&amp;$C429),0),MATCH(E$3,NCACats,0)),0))</f>
        <v/>
      </c>
      <c r="F429" s="284" t="str">
        <f ca="1">IF($C429="","",_xlfn.IFNA(INDEX(INDIRECT("MCDAScores_NCA_"&amp;$C429),MATCH('NCA Input'!F433,INDIRECT("NCAScore_"&amp;$C429),0),MATCH(F$3,NCACats,0)),0))</f>
        <v/>
      </c>
      <c r="G429" s="284" t="str">
        <f ca="1">IF($C429="","",_xlfn.IFNA(INDEX(INDIRECT("MCDAScores_NCA_"&amp;$C429),MATCH('NCA Input'!G433,INDIRECT("NCAScore_"&amp;$C429),0),MATCH(G$3,NCACats,0)),0))</f>
        <v/>
      </c>
      <c r="H429" s="284" t="str">
        <f ca="1">IF($C429="","",_xlfn.IFNA(INDEX(INDIRECT("MCDAScores_NCA_"&amp;$C429),MATCH('NCA Input'!H433,INDIRECT("NCAScore_"&amp;$C429),0),MATCH(H$3,NCACats,0)),0))</f>
        <v/>
      </c>
      <c r="I429" s="284" t="str">
        <f ca="1">IF($C429="","",_xlfn.IFNA(INDEX(INDIRECT("MCDAScores_NCA_"&amp;$C429),MATCH('NCA Input'!I433,INDIRECT("NCAScore_"&amp;$C429),0),MATCH(I$3,NCACats,0)),0))</f>
        <v/>
      </c>
      <c r="J429" s="285" t="str">
        <f ca="1">IF($C429="","",_xlfn.IFNA(INDEX(INDIRECT("MCDAScores_NCA_"&amp;$C429),MATCH('NCA Input'!J433,INDIRECT("NCAScore_"&amp;$C429),0),MATCH(J$3,NCACats,0)),0))</f>
        <v/>
      </c>
    </row>
    <row r="430" spans="1:10" x14ac:dyDescent="0.3">
      <c r="A430" s="327" t="str">
        <f>IF('NCA Input'!C434="","",'NCA Input'!A434)</f>
        <v/>
      </c>
      <c r="B430" s="327" t="str">
        <f>IF('NCA Input'!C434="","",'NCA Input'!C434)</f>
        <v/>
      </c>
      <c r="C430" s="255" t="str">
        <f>IF($A430="","","Mag_Neg")</f>
        <v/>
      </c>
      <c r="D430" s="278" t="str">
        <f ca="1">IF($C430="","",_xlfn.IFNA(INDEX(INDIRECT("MCDAScores_NCA_"&amp;$C430),MATCH('NCA Input'!D434,INDIRECT("NCAScore_"&amp;$C430),0),MATCH(D$3,NCACats,0)),0))</f>
        <v/>
      </c>
      <c r="E430" s="279" t="str">
        <f ca="1">IF($C430="","",_xlfn.IFNA(INDEX(INDIRECT("MCDAScores_NCA_"&amp;$C430),MATCH('NCA Input'!E434,INDIRECT("NCAScore_"&amp;$C430),0),MATCH(E$3,NCACats,0)),0))</f>
        <v/>
      </c>
      <c r="F430" s="279" t="str">
        <f ca="1">IF($C430="","",_xlfn.IFNA(INDEX(INDIRECT("MCDAScores_NCA_"&amp;$C430),MATCH('NCA Input'!F434,INDIRECT("NCAScore_"&amp;$C430),0),MATCH(F$3,NCACats,0)),0))</f>
        <v/>
      </c>
      <c r="G430" s="279" t="str">
        <f ca="1">IF($C430="","",_xlfn.IFNA(INDEX(INDIRECT("MCDAScores_NCA_"&amp;$C430),MATCH('NCA Input'!G434,INDIRECT("NCAScore_"&amp;$C430),0),MATCH(G$3,NCACats,0)),0))</f>
        <v/>
      </c>
      <c r="H430" s="279" t="str">
        <f ca="1">IF($C430="","",_xlfn.IFNA(INDEX(INDIRECT("MCDAScores_NCA_"&amp;$C430),MATCH('NCA Input'!H434,INDIRECT("NCAScore_"&amp;$C430),0),MATCH(H$3,NCACats,0)),0))</f>
        <v/>
      </c>
      <c r="I430" s="279" t="str">
        <f ca="1">IF($C430="","",_xlfn.IFNA(INDEX(INDIRECT("MCDAScores_NCA_"&amp;$C430),MATCH('NCA Input'!I434,INDIRECT("NCAScore_"&amp;$C430),0),MATCH(I$3,NCACats,0)),0))</f>
        <v/>
      </c>
      <c r="J430" s="280" t="str">
        <f ca="1">IF($C430="","",_xlfn.IFNA(INDEX(INDIRECT("MCDAScores_NCA_"&amp;$C430),MATCH('NCA Input'!J434,INDIRECT("NCAScore_"&amp;$C430),0),MATCH(J$3,NCACats,0)),0))</f>
        <v/>
      </c>
    </row>
    <row r="431" spans="1:10" x14ac:dyDescent="0.3">
      <c r="A431" s="328"/>
      <c r="B431" s="328"/>
      <c r="C431" s="272" t="str">
        <f>IF($A430="","","Scale_Neg")</f>
        <v/>
      </c>
      <c r="D431" s="281" t="str">
        <f ca="1">IF($C431="","",_xlfn.IFNA(INDEX(INDIRECT("MCDAScores_NCA_"&amp;$C431),MATCH('NCA Input'!D435,INDIRECT("NCAScore_"&amp;$C431),0),MATCH(D$3,NCACats,0)),0))</f>
        <v/>
      </c>
      <c r="E431" s="254" t="str">
        <f ca="1">IF($C431="","",_xlfn.IFNA(INDEX(INDIRECT("MCDAScores_NCA_"&amp;$C431),MATCH('NCA Input'!E435,INDIRECT("NCAScore_"&amp;$C431),0),MATCH(E$3,NCACats,0)),0))</f>
        <v/>
      </c>
      <c r="F431" s="254" t="str">
        <f ca="1">IF($C431="","",_xlfn.IFNA(INDEX(INDIRECT("MCDAScores_NCA_"&amp;$C431),MATCH('NCA Input'!F435,INDIRECT("NCAScore_"&amp;$C431),0),MATCH(F$3,NCACats,0)),0))</f>
        <v/>
      </c>
      <c r="G431" s="254" t="str">
        <f ca="1">IF($C431="","",_xlfn.IFNA(INDEX(INDIRECT("MCDAScores_NCA_"&amp;$C431),MATCH('NCA Input'!G435,INDIRECT("NCAScore_"&amp;$C431),0),MATCH(G$3,NCACats,0)),0))</f>
        <v/>
      </c>
      <c r="H431" s="254" t="str">
        <f ca="1">IF($C431="","",_xlfn.IFNA(INDEX(INDIRECT("MCDAScores_NCA_"&amp;$C431),MATCH('NCA Input'!H435,INDIRECT("NCAScore_"&amp;$C431),0),MATCH(H$3,NCACats,0)),0))</f>
        <v/>
      </c>
      <c r="I431" s="254" t="str">
        <f ca="1">IF($C431="","",_xlfn.IFNA(INDEX(INDIRECT("MCDAScores_NCA_"&amp;$C431),MATCH('NCA Input'!I435,INDIRECT("NCAScore_"&amp;$C431),0),MATCH(I$3,NCACats,0)),0))</f>
        <v/>
      </c>
      <c r="J431" s="282" t="str">
        <f ca="1">IF($C431="","",_xlfn.IFNA(INDEX(INDIRECT("MCDAScores_NCA_"&amp;$C431),MATCH('NCA Input'!J435,INDIRECT("NCAScore_"&amp;$C431),0),MATCH(J$3,NCACats,0)),0))</f>
        <v/>
      </c>
    </row>
    <row r="432" spans="1:10" x14ac:dyDescent="0.3">
      <c r="A432" s="328"/>
      <c r="B432" s="328"/>
      <c r="C432" s="272" t="str">
        <f>IF($A430="","","Dur_Neg")</f>
        <v/>
      </c>
      <c r="D432" s="281" t="str">
        <f ca="1">IF($C432="","",_xlfn.IFNA(INDEX(INDIRECT("MCDAScores_NCA_"&amp;$C432),MATCH('NCA Input'!D436,INDIRECT("NCAScore_"&amp;$C432),0),MATCH(D$3,NCACats,0)),0))</f>
        <v/>
      </c>
      <c r="E432" s="254" t="str">
        <f ca="1">IF($C432="","",_xlfn.IFNA(INDEX(INDIRECT("MCDAScores_NCA_"&amp;$C432),MATCH('NCA Input'!E436,INDIRECT("NCAScore_"&amp;$C432),0),MATCH(E$3,NCACats,0)),0))</f>
        <v/>
      </c>
      <c r="F432" s="254" t="str">
        <f ca="1">IF($C432="","",_xlfn.IFNA(INDEX(INDIRECT("MCDAScores_NCA_"&amp;$C432),MATCH('NCA Input'!F436,INDIRECT("NCAScore_"&amp;$C432),0),MATCH(F$3,NCACats,0)),0))</f>
        <v/>
      </c>
      <c r="G432" s="254" t="str">
        <f ca="1">IF($C432="","",_xlfn.IFNA(INDEX(INDIRECT("MCDAScores_NCA_"&amp;$C432),MATCH('NCA Input'!G436,INDIRECT("NCAScore_"&amp;$C432),0),MATCH(G$3,NCACats,0)),0))</f>
        <v/>
      </c>
      <c r="H432" s="254" t="str">
        <f ca="1">IF($C432="","",_xlfn.IFNA(INDEX(INDIRECT("MCDAScores_NCA_"&amp;$C432),MATCH('NCA Input'!H436,INDIRECT("NCAScore_"&amp;$C432),0),MATCH(H$3,NCACats,0)),0))</f>
        <v/>
      </c>
      <c r="I432" s="254" t="str">
        <f ca="1">IF($C432="","",_xlfn.IFNA(INDEX(INDIRECT("MCDAScores_NCA_"&amp;$C432),MATCH('NCA Input'!I436,INDIRECT("NCAScore_"&amp;$C432),0),MATCH(I$3,NCACats,0)),0))</f>
        <v/>
      </c>
      <c r="J432" s="282" t="str">
        <f ca="1">IF($C432="","",_xlfn.IFNA(INDEX(INDIRECT("MCDAScores_NCA_"&amp;$C432),MATCH('NCA Input'!J436,INDIRECT("NCAScore_"&amp;$C432),0),MATCH(J$3,NCACats,0)),0))</f>
        <v/>
      </c>
    </row>
    <row r="433" spans="1:10" x14ac:dyDescent="0.3">
      <c r="A433" s="328"/>
      <c r="B433" s="328"/>
      <c r="C433" s="272" t="str">
        <f>IF($A430="","","Mag_Pos")</f>
        <v/>
      </c>
      <c r="D433" s="281" t="str">
        <f ca="1">IF($C433="","",_xlfn.IFNA(INDEX(INDIRECT("MCDAScores_NCA_"&amp;$C433),MATCH('NCA Input'!D437,INDIRECT("NCAScore_"&amp;$C433),0),MATCH(D$3,NCACats,0)),0))</f>
        <v/>
      </c>
      <c r="E433" s="254" t="str">
        <f ca="1">IF($C433="","",_xlfn.IFNA(INDEX(INDIRECT("MCDAScores_NCA_"&amp;$C433),MATCH('NCA Input'!E437,INDIRECT("NCAScore_"&amp;$C433),0),MATCH(E$3,NCACats,0)),0))</f>
        <v/>
      </c>
      <c r="F433" s="254" t="str">
        <f ca="1">IF($C433="","",_xlfn.IFNA(INDEX(INDIRECT("MCDAScores_NCA_"&amp;$C433),MATCH('NCA Input'!F437,INDIRECT("NCAScore_"&amp;$C433),0),MATCH(F$3,NCACats,0)),0))</f>
        <v/>
      </c>
      <c r="G433" s="254" t="str">
        <f ca="1">IF($C433="","",_xlfn.IFNA(INDEX(INDIRECT("MCDAScores_NCA_"&amp;$C433),MATCH('NCA Input'!G437,INDIRECT("NCAScore_"&amp;$C433),0),MATCH(G$3,NCACats,0)),0))</f>
        <v/>
      </c>
      <c r="H433" s="254" t="str">
        <f ca="1">IF($C433="","",_xlfn.IFNA(INDEX(INDIRECT("MCDAScores_NCA_"&amp;$C433),MATCH('NCA Input'!H437,INDIRECT("NCAScore_"&amp;$C433),0),MATCH(H$3,NCACats,0)),0))</f>
        <v/>
      </c>
      <c r="I433" s="254" t="str">
        <f ca="1">IF($C433="","",_xlfn.IFNA(INDEX(INDIRECT("MCDAScores_NCA_"&amp;$C433),MATCH('NCA Input'!I437,INDIRECT("NCAScore_"&amp;$C433),0),MATCH(I$3,NCACats,0)),0))</f>
        <v/>
      </c>
      <c r="J433" s="282" t="str">
        <f ca="1">IF($C433="","",_xlfn.IFNA(INDEX(INDIRECT("MCDAScores_NCA_"&amp;$C433),MATCH('NCA Input'!J437,INDIRECT("NCAScore_"&amp;$C433),0),MATCH(J$3,NCACats,0)),0))</f>
        <v/>
      </c>
    </row>
    <row r="434" spans="1:10" x14ac:dyDescent="0.3">
      <c r="A434" s="328"/>
      <c r="B434" s="328"/>
      <c r="C434" s="272" t="str">
        <f>IF($A430="","","Scale_Pos")</f>
        <v/>
      </c>
      <c r="D434" s="281" t="str">
        <f ca="1">IF($C434="","",_xlfn.IFNA(INDEX(INDIRECT("MCDAScores_NCA_"&amp;$C434),MATCH('NCA Input'!D438,INDIRECT("NCAScore_"&amp;$C434),0),MATCH(D$3,NCACats,0)),0))</f>
        <v/>
      </c>
      <c r="E434" s="254" t="str">
        <f ca="1">IF($C434="","",_xlfn.IFNA(INDEX(INDIRECT("MCDAScores_NCA_"&amp;$C434),MATCH('NCA Input'!E438,INDIRECT("NCAScore_"&amp;$C434),0),MATCH(E$3,NCACats,0)),0))</f>
        <v/>
      </c>
      <c r="F434" s="254" t="str">
        <f ca="1">IF($C434="","",_xlfn.IFNA(INDEX(INDIRECT("MCDAScores_NCA_"&amp;$C434),MATCH('NCA Input'!F438,INDIRECT("NCAScore_"&amp;$C434),0),MATCH(F$3,NCACats,0)),0))</f>
        <v/>
      </c>
      <c r="G434" s="254" t="str">
        <f ca="1">IF($C434="","",_xlfn.IFNA(INDEX(INDIRECT("MCDAScores_NCA_"&amp;$C434),MATCH('NCA Input'!G438,INDIRECT("NCAScore_"&amp;$C434),0),MATCH(G$3,NCACats,0)),0))</f>
        <v/>
      </c>
      <c r="H434" s="254" t="str">
        <f ca="1">IF($C434="","",_xlfn.IFNA(INDEX(INDIRECT("MCDAScores_NCA_"&amp;$C434),MATCH('NCA Input'!H438,INDIRECT("NCAScore_"&amp;$C434),0),MATCH(H$3,NCACats,0)),0))</f>
        <v/>
      </c>
      <c r="I434" s="254" t="str">
        <f ca="1">IF($C434="","",_xlfn.IFNA(INDEX(INDIRECT("MCDAScores_NCA_"&amp;$C434),MATCH('NCA Input'!I438,INDIRECT("NCAScore_"&amp;$C434),0),MATCH(I$3,NCACats,0)),0))</f>
        <v/>
      </c>
      <c r="J434" s="282" t="str">
        <f ca="1">IF($C434="","",_xlfn.IFNA(INDEX(INDIRECT("MCDAScores_NCA_"&amp;$C434),MATCH('NCA Input'!J438,INDIRECT("NCAScore_"&amp;$C434),0),MATCH(J$3,NCACats,0)),0))</f>
        <v/>
      </c>
    </row>
    <row r="435" spans="1:10" ht="14.4" thickBot="1" x14ac:dyDescent="0.35">
      <c r="A435" s="329"/>
      <c r="B435" s="329"/>
      <c r="C435" s="273" t="str">
        <f>IF($A430="","","Dur_Pos")</f>
        <v/>
      </c>
      <c r="D435" s="283" t="str">
        <f ca="1">IF($C435="","",_xlfn.IFNA(INDEX(INDIRECT("MCDAScores_NCA_"&amp;$C435),MATCH('NCA Input'!D439,INDIRECT("NCAScore_"&amp;$C435),0),MATCH(D$3,NCACats,0)),0))</f>
        <v/>
      </c>
      <c r="E435" s="284" t="str">
        <f ca="1">IF($C435="","",_xlfn.IFNA(INDEX(INDIRECT("MCDAScores_NCA_"&amp;$C435),MATCH('NCA Input'!E439,INDIRECT("NCAScore_"&amp;$C435),0),MATCH(E$3,NCACats,0)),0))</f>
        <v/>
      </c>
      <c r="F435" s="284" t="str">
        <f ca="1">IF($C435="","",_xlfn.IFNA(INDEX(INDIRECT("MCDAScores_NCA_"&amp;$C435),MATCH('NCA Input'!F439,INDIRECT("NCAScore_"&amp;$C435),0),MATCH(F$3,NCACats,0)),0))</f>
        <v/>
      </c>
      <c r="G435" s="284" t="str">
        <f ca="1">IF($C435="","",_xlfn.IFNA(INDEX(INDIRECT("MCDAScores_NCA_"&amp;$C435),MATCH('NCA Input'!G439,INDIRECT("NCAScore_"&amp;$C435),0),MATCH(G$3,NCACats,0)),0))</f>
        <v/>
      </c>
      <c r="H435" s="284" t="str">
        <f ca="1">IF($C435="","",_xlfn.IFNA(INDEX(INDIRECT("MCDAScores_NCA_"&amp;$C435),MATCH('NCA Input'!H439,INDIRECT("NCAScore_"&amp;$C435),0),MATCH(H$3,NCACats,0)),0))</f>
        <v/>
      </c>
      <c r="I435" s="284" t="str">
        <f ca="1">IF($C435="","",_xlfn.IFNA(INDEX(INDIRECT("MCDAScores_NCA_"&amp;$C435),MATCH('NCA Input'!I439,INDIRECT("NCAScore_"&amp;$C435),0),MATCH(I$3,NCACats,0)),0))</f>
        <v/>
      </c>
      <c r="J435" s="285" t="str">
        <f ca="1">IF($C435="","",_xlfn.IFNA(INDEX(INDIRECT("MCDAScores_NCA_"&amp;$C435),MATCH('NCA Input'!J439,INDIRECT("NCAScore_"&amp;$C435),0),MATCH(J$3,NCACats,0)),0))</f>
        <v/>
      </c>
    </row>
    <row r="436" spans="1:10" x14ac:dyDescent="0.3">
      <c r="A436" s="327" t="str">
        <f>IF('NCA Input'!C440="","",'NCA Input'!A440)</f>
        <v/>
      </c>
      <c r="B436" s="327" t="str">
        <f>IF('NCA Input'!C440="","",'NCA Input'!C440)</f>
        <v/>
      </c>
      <c r="C436" s="255" t="str">
        <f>IF($A436="","","Mag_Neg")</f>
        <v/>
      </c>
      <c r="D436" s="278" t="str">
        <f ca="1">IF($C436="","",_xlfn.IFNA(INDEX(INDIRECT("MCDAScores_NCA_"&amp;$C436),MATCH('NCA Input'!D440,INDIRECT("NCAScore_"&amp;$C436),0),MATCH(D$3,NCACats,0)),0))</f>
        <v/>
      </c>
      <c r="E436" s="279" t="str">
        <f ca="1">IF($C436="","",_xlfn.IFNA(INDEX(INDIRECT("MCDAScores_NCA_"&amp;$C436),MATCH('NCA Input'!E440,INDIRECT("NCAScore_"&amp;$C436),0),MATCH(E$3,NCACats,0)),0))</f>
        <v/>
      </c>
      <c r="F436" s="279" t="str">
        <f ca="1">IF($C436="","",_xlfn.IFNA(INDEX(INDIRECT("MCDAScores_NCA_"&amp;$C436),MATCH('NCA Input'!F440,INDIRECT("NCAScore_"&amp;$C436),0),MATCH(F$3,NCACats,0)),0))</f>
        <v/>
      </c>
      <c r="G436" s="279" t="str">
        <f ca="1">IF($C436="","",_xlfn.IFNA(INDEX(INDIRECT("MCDAScores_NCA_"&amp;$C436),MATCH('NCA Input'!G440,INDIRECT("NCAScore_"&amp;$C436),0),MATCH(G$3,NCACats,0)),0))</f>
        <v/>
      </c>
      <c r="H436" s="279" t="str">
        <f ca="1">IF($C436="","",_xlfn.IFNA(INDEX(INDIRECT("MCDAScores_NCA_"&amp;$C436),MATCH('NCA Input'!H440,INDIRECT("NCAScore_"&amp;$C436),0),MATCH(H$3,NCACats,0)),0))</f>
        <v/>
      </c>
      <c r="I436" s="279" t="str">
        <f ca="1">IF($C436="","",_xlfn.IFNA(INDEX(INDIRECT("MCDAScores_NCA_"&amp;$C436),MATCH('NCA Input'!I440,INDIRECT("NCAScore_"&amp;$C436),0),MATCH(I$3,NCACats,0)),0))</f>
        <v/>
      </c>
      <c r="J436" s="280" t="str">
        <f ca="1">IF($C436="","",_xlfn.IFNA(INDEX(INDIRECT("MCDAScores_NCA_"&amp;$C436),MATCH('NCA Input'!J440,INDIRECT("NCAScore_"&amp;$C436),0),MATCH(J$3,NCACats,0)),0))</f>
        <v/>
      </c>
    </row>
    <row r="437" spans="1:10" x14ac:dyDescent="0.3">
      <c r="A437" s="328"/>
      <c r="B437" s="328"/>
      <c r="C437" s="272" t="str">
        <f>IF($A436="","","Scale_Neg")</f>
        <v/>
      </c>
      <c r="D437" s="281" t="str">
        <f ca="1">IF($C437="","",_xlfn.IFNA(INDEX(INDIRECT("MCDAScores_NCA_"&amp;$C437),MATCH('NCA Input'!D441,INDIRECT("NCAScore_"&amp;$C437),0),MATCH(D$3,NCACats,0)),0))</f>
        <v/>
      </c>
      <c r="E437" s="254" t="str">
        <f ca="1">IF($C437="","",_xlfn.IFNA(INDEX(INDIRECT("MCDAScores_NCA_"&amp;$C437),MATCH('NCA Input'!E441,INDIRECT("NCAScore_"&amp;$C437),0),MATCH(E$3,NCACats,0)),0))</f>
        <v/>
      </c>
      <c r="F437" s="254" t="str">
        <f ca="1">IF($C437="","",_xlfn.IFNA(INDEX(INDIRECT("MCDAScores_NCA_"&amp;$C437),MATCH('NCA Input'!F441,INDIRECT("NCAScore_"&amp;$C437),0),MATCH(F$3,NCACats,0)),0))</f>
        <v/>
      </c>
      <c r="G437" s="254" t="str">
        <f ca="1">IF($C437="","",_xlfn.IFNA(INDEX(INDIRECT("MCDAScores_NCA_"&amp;$C437),MATCH('NCA Input'!G441,INDIRECT("NCAScore_"&amp;$C437),0),MATCH(G$3,NCACats,0)),0))</f>
        <v/>
      </c>
      <c r="H437" s="254" t="str">
        <f ca="1">IF($C437="","",_xlfn.IFNA(INDEX(INDIRECT("MCDAScores_NCA_"&amp;$C437),MATCH('NCA Input'!H441,INDIRECT("NCAScore_"&amp;$C437),0),MATCH(H$3,NCACats,0)),0))</f>
        <v/>
      </c>
      <c r="I437" s="254" t="str">
        <f ca="1">IF($C437="","",_xlfn.IFNA(INDEX(INDIRECT("MCDAScores_NCA_"&amp;$C437),MATCH('NCA Input'!I441,INDIRECT("NCAScore_"&amp;$C437),0),MATCH(I$3,NCACats,0)),0))</f>
        <v/>
      </c>
      <c r="J437" s="282" t="str">
        <f ca="1">IF($C437="","",_xlfn.IFNA(INDEX(INDIRECT("MCDAScores_NCA_"&amp;$C437),MATCH('NCA Input'!J441,INDIRECT("NCAScore_"&amp;$C437),0),MATCH(J$3,NCACats,0)),0))</f>
        <v/>
      </c>
    </row>
    <row r="438" spans="1:10" x14ac:dyDescent="0.3">
      <c r="A438" s="328"/>
      <c r="B438" s="328"/>
      <c r="C438" s="272" t="str">
        <f>IF($A436="","","Dur_Neg")</f>
        <v/>
      </c>
      <c r="D438" s="281" t="str">
        <f ca="1">IF($C438="","",_xlfn.IFNA(INDEX(INDIRECT("MCDAScores_NCA_"&amp;$C438),MATCH('NCA Input'!D442,INDIRECT("NCAScore_"&amp;$C438),0),MATCH(D$3,NCACats,0)),0))</f>
        <v/>
      </c>
      <c r="E438" s="254" t="str">
        <f ca="1">IF($C438="","",_xlfn.IFNA(INDEX(INDIRECT("MCDAScores_NCA_"&amp;$C438),MATCH('NCA Input'!E442,INDIRECT("NCAScore_"&amp;$C438),0),MATCH(E$3,NCACats,0)),0))</f>
        <v/>
      </c>
      <c r="F438" s="254" t="str">
        <f ca="1">IF($C438="","",_xlfn.IFNA(INDEX(INDIRECT("MCDAScores_NCA_"&amp;$C438),MATCH('NCA Input'!F442,INDIRECT("NCAScore_"&amp;$C438),0),MATCH(F$3,NCACats,0)),0))</f>
        <v/>
      </c>
      <c r="G438" s="254" t="str">
        <f ca="1">IF($C438="","",_xlfn.IFNA(INDEX(INDIRECT("MCDAScores_NCA_"&amp;$C438),MATCH('NCA Input'!G442,INDIRECT("NCAScore_"&amp;$C438),0),MATCH(G$3,NCACats,0)),0))</f>
        <v/>
      </c>
      <c r="H438" s="254" t="str">
        <f ca="1">IF($C438="","",_xlfn.IFNA(INDEX(INDIRECT("MCDAScores_NCA_"&amp;$C438),MATCH('NCA Input'!H442,INDIRECT("NCAScore_"&amp;$C438),0),MATCH(H$3,NCACats,0)),0))</f>
        <v/>
      </c>
      <c r="I438" s="254" t="str">
        <f ca="1">IF($C438="","",_xlfn.IFNA(INDEX(INDIRECT("MCDAScores_NCA_"&amp;$C438),MATCH('NCA Input'!I442,INDIRECT("NCAScore_"&amp;$C438),0),MATCH(I$3,NCACats,0)),0))</f>
        <v/>
      </c>
      <c r="J438" s="282" t="str">
        <f ca="1">IF($C438="","",_xlfn.IFNA(INDEX(INDIRECT("MCDAScores_NCA_"&amp;$C438),MATCH('NCA Input'!J442,INDIRECT("NCAScore_"&amp;$C438),0),MATCH(J$3,NCACats,0)),0))</f>
        <v/>
      </c>
    </row>
    <row r="439" spans="1:10" x14ac:dyDescent="0.3">
      <c r="A439" s="328"/>
      <c r="B439" s="328"/>
      <c r="C439" s="272" t="str">
        <f>IF($A436="","","Mag_Pos")</f>
        <v/>
      </c>
      <c r="D439" s="281" t="str">
        <f ca="1">IF($C439="","",_xlfn.IFNA(INDEX(INDIRECT("MCDAScores_NCA_"&amp;$C439),MATCH('NCA Input'!D443,INDIRECT("NCAScore_"&amp;$C439),0),MATCH(D$3,NCACats,0)),0))</f>
        <v/>
      </c>
      <c r="E439" s="254" t="str">
        <f ca="1">IF($C439="","",_xlfn.IFNA(INDEX(INDIRECT("MCDAScores_NCA_"&amp;$C439),MATCH('NCA Input'!E443,INDIRECT("NCAScore_"&amp;$C439),0),MATCH(E$3,NCACats,0)),0))</f>
        <v/>
      </c>
      <c r="F439" s="254" t="str">
        <f ca="1">IF($C439="","",_xlfn.IFNA(INDEX(INDIRECT("MCDAScores_NCA_"&amp;$C439),MATCH('NCA Input'!F443,INDIRECT("NCAScore_"&amp;$C439),0),MATCH(F$3,NCACats,0)),0))</f>
        <v/>
      </c>
      <c r="G439" s="254" t="str">
        <f ca="1">IF($C439="","",_xlfn.IFNA(INDEX(INDIRECT("MCDAScores_NCA_"&amp;$C439),MATCH('NCA Input'!G443,INDIRECT("NCAScore_"&amp;$C439),0),MATCH(G$3,NCACats,0)),0))</f>
        <v/>
      </c>
      <c r="H439" s="254" t="str">
        <f ca="1">IF($C439="","",_xlfn.IFNA(INDEX(INDIRECT("MCDAScores_NCA_"&amp;$C439),MATCH('NCA Input'!H443,INDIRECT("NCAScore_"&amp;$C439),0),MATCH(H$3,NCACats,0)),0))</f>
        <v/>
      </c>
      <c r="I439" s="254" t="str">
        <f ca="1">IF($C439="","",_xlfn.IFNA(INDEX(INDIRECT("MCDAScores_NCA_"&amp;$C439),MATCH('NCA Input'!I443,INDIRECT("NCAScore_"&amp;$C439),0),MATCH(I$3,NCACats,0)),0))</f>
        <v/>
      </c>
      <c r="J439" s="282" t="str">
        <f ca="1">IF($C439="","",_xlfn.IFNA(INDEX(INDIRECT("MCDAScores_NCA_"&amp;$C439),MATCH('NCA Input'!J443,INDIRECT("NCAScore_"&amp;$C439),0),MATCH(J$3,NCACats,0)),0))</f>
        <v/>
      </c>
    </row>
    <row r="440" spans="1:10" x14ac:dyDescent="0.3">
      <c r="A440" s="328"/>
      <c r="B440" s="328"/>
      <c r="C440" s="272" t="str">
        <f>IF($A436="","","Scale_Pos")</f>
        <v/>
      </c>
      <c r="D440" s="281" t="str">
        <f ca="1">IF($C440="","",_xlfn.IFNA(INDEX(INDIRECT("MCDAScores_NCA_"&amp;$C440),MATCH('NCA Input'!D444,INDIRECT("NCAScore_"&amp;$C440),0),MATCH(D$3,NCACats,0)),0))</f>
        <v/>
      </c>
      <c r="E440" s="254" t="str">
        <f ca="1">IF($C440="","",_xlfn.IFNA(INDEX(INDIRECT("MCDAScores_NCA_"&amp;$C440),MATCH('NCA Input'!E444,INDIRECT("NCAScore_"&amp;$C440),0),MATCH(E$3,NCACats,0)),0))</f>
        <v/>
      </c>
      <c r="F440" s="254" t="str">
        <f ca="1">IF($C440="","",_xlfn.IFNA(INDEX(INDIRECT("MCDAScores_NCA_"&amp;$C440),MATCH('NCA Input'!F444,INDIRECT("NCAScore_"&amp;$C440),0),MATCH(F$3,NCACats,0)),0))</f>
        <v/>
      </c>
      <c r="G440" s="254" t="str">
        <f ca="1">IF($C440="","",_xlfn.IFNA(INDEX(INDIRECT("MCDAScores_NCA_"&amp;$C440),MATCH('NCA Input'!G444,INDIRECT("NCAScore_"&amp;$C440),0),MATCH(G$3,NCACats,0)),0))</f>
        <v/>
      </c>
      <c r="H440" s="254" t="str">
        <f ca="1">IF($C440="","",_xlfn.IFNA(INDEX(INDIRECT("MCDAScores_NCA_"&amp;$C440),MATCH('NCA Input'!H444,INDIRECT("NCAScore_"&amp;$C440),0),MATCH(H$3,NCACats,0)),0))</f>
        <v/>
      </c>
      <c r="I440" s="254" t="str">
        <f ca="1">IF($C440="","",_xlfn.IFNA(INDEX(INDIRECT("MCDAScores_NCA_"&amp;$C440),MATCH('NCA Input'!I444,INDIRECT("NCAScore_"&amp;$C440),0),MATCH(I$3,NCACats,0)),0))</f>
        <v/>
      </c>
      <c r="J440" s="282" t="str">
        <f ca="1">IF($C440="","",_xlfn.IFNA(INDEX(INDIRECT("MCDAScores_NCA_"&amp;$C440),MATCH('NCA Input'!J444,INDIRECT("NCAScore_"&amp;$C440),0),MATCH(J$3,NCACats,0)),0))</f>
        <v/>
      </c>
    </row>
    <row r="441" spans="1:10" ht="14.4" thickBot="1" x14ac:dyDescent="0.35">
      <c r="A441" s="329"/>
      <c r="B441" s="329"/>
      <c r="C441" s="273" t="str">
        <f>IF($A436="","","Dur_Pos")</f>
        <v/>
      </c>
      <c r="D441" s="283" t="str">
        <f ca="1">IF($C441="","",_xlfn.IFNA(INDEX(INDIRECT("MCDAScores_NCA_"&amp;$C441),MATCH('NCA Input'!D445,INDIRECT("NCAScore_"&amp;$C441),0),MATCH(D$3,NCACats,0)),0))</f>
        <v/>
      </c>
      <c r="E441" s="284" t="str">
        <f ca="1">IF($C441="","",_xlfn.IFNA(INDEX(INDIRECT("MCDAScores_NCA_"&amp;$C441),MATCH('NCA Input'!E445,INDIRECT("NCAScore_"&amp;$C441),0),MATCH(E$3,NCACats,0)),0))</f>
        <v/>
      </c>
      <c r="F441" s="284" t="str">
        <f ca="1">IF($C441="","",_xlfn.IFNA(INDEX(INDIRECT("MCDAScores_NCA_"&amp;$C441),MATCH('NCA Input'!F445,INDIRECT("NCAScore_"&amp;$C441),0),MATCH(F$3,NCACats,0)),0))</f>
        <v/>
      </c>
      <c r="G441" s="284" t="str">
        <f ca="1">IF($C441="","",_xlfn.IFNA(INDEX(INDIRECT("MCDAScores_NCA_"&amp;$C441),MATCH('NCA Input'!G445,INDIRECT("NCAScore_"&amp;$C441),0),MATCH(G$3,NCACats,0)),0))</f>
        <v/>
      </c>
      <c r="H441" s="284" t="str">
        <f ca="1">IF($C441="","",_xlfn.IFNA(INDEX(INDIRECT("MCDAScores_NCA_"&amp;$C441),MATCH('NCA Input'!H445,INDIRECT("NCAScore_"&amp;$C441),0),MATCH(H$3,NCACats,0)),0))</f>
        <v/>
      </c>
      <c r="I441" s="284" t="str">
        <f ca="1">IF($C441="","",_xlfn.IFNA(INDEX(INDIRECT("MCDAScores_NCA_"&amp;$C441),MATCH('NCA Input'!I445,INDIRECT("NCAScore_"&amp;$C441),0),MATCH(I$3,NCACats,0)),0))</f>
        <v/>
      </c>
      <c r="J441" s="285" t="str">
        <f ca="1">IF($C441="","",_xlfn.IFNA(INDEX(INDIRECT("MCDAScores_NCA_"&amp;$C441),MATCH('NCA Input'!J445,INDIRECT("NCAScore_"&amp;$C441),0),MATCH(J$3,NCACats,0)),0))</f>
        <v/>
      </c>
    </row>
    <row r="442" spans="1:10" x14ac:dyDescent="0.3">
      <c r="A442" s="327" t="str">
        <f>IF('NCA Input'!C446="","",'NCA Input'!A446)</f>
        <v/>
      </c>
      <c r="B442" s="327" t="str">
        <f>IF('NCA Input'!C446="","",'NCA Input'!C446)</f>
        <v/>
      </c>
      <c r="C442" s="255" t="str">
        <f>IF($A442="","","Mag_Neg")</f>
        <v/>
      </c>
      <c r="D442" s="278" t="str">
        <f ca="1">IF($C442="","",_xlfn.IFNA(INDEX(INDIRECT("MCDAScores_NCA_"&amp;$C442),MATCH('NCA Input'!D446,INDIRECT("NCAScore_"&amp;$C442),0),MATCH(D$3,NCACats,0)),0))</f>
        <v/>
      </c>
      <c r="E442" s="279" t="str">
        <f ca="1">IF($C442="","",_xlfn.IFNA(INDEX(INDIRECT("MCDAScores_NCA_"&amp;$C442),MATCH('NCA Input'!E446,INDIRECT("NCAScore_"&amp;$C442),0),MATCH(E$3,NCACats,0)),0))</f>
        <v/>
      </c>
      <c r="F442" s="279" t="str">
        <f ca="1">IF($C442="","",_xlfn.IFNA(INDEX(INDIRECT("MCDAScores_NCA_"&amp;$C442),MATCH('NCA Input'!F446,INDIRECT("NCAScore_"&amp;$C442),0),MATCH(F$3,NCACats,0)),0))</f>
        <v/>
      </c>
      <c r="G442" s="279" t="str">
        <f ca="1">IF($C442="","",_xlfn.IFNA(INDEX(INDIRECT("MCDAScores_NCA_"&amp;$C442),MATCH('NCA Input'!G446,INDIRECT("NCAScore_"&amp;$C442),0),MATCH(G$3,NCACats,0)),0))</f>
        <v/>
      </c>
      <c r="H442" s="279" t="str">
        <f ca="1">IF($C442="","",_xlfn.IFNA(INDEX(INDIRECT("MCDAScores_NCA_"&amp;$C442),MATCH('NCA Input'!H446,INDIRECT("NCAScore_"&amp;$C442),0),MATCH(H$3,NCACats,0)),0))</f>
        <v/>
      </c>
      <c r="I442" s="279" t="str">
        <f ca="1">IF($C442="","",_xlfn.IFNA(INDEX(INDIRECT("MCDAScores_NCA_"&amp;$C442),MATCH('NCA Input'!I446,INDIRECT("NCAScore_"&amp;$C442),0),MATCH(I$3,NCACats,0)),0))</f>
        <v/>
      </c>
      <c r="J442" s="280" t="str">
        <f ca="1">IF($C442="","",_xlfn.IFNA(INDEX(INDIRECT("MCDAScores_NCA_"&amp;$C442),MATCH('NCA Input'!J446,INDIRECT("NCAScore_"&amp;$C442),0),MATCH(J$3,NCACats,0)),0))</f>
        <v/>
      </c>
    </row>
    <row r="443" spans="1:10" x14ac:dyDescent="0.3">
      <c r="A443" s="328"/>
      <c r="B443" s="328"/>
      <c r="C443" s="272" t="str">
        <f>IF($A442="","","Scale_Neg")</f>
        <v/>
      </c>
      <c r="D443" s="281" t="str">
        <f ca="1">IF($C443="","",_xlfn.IFNA(INDEX(INDIRECT("MCDAScores_NCA_"&amp;$C443),MATCH('NCA Input'!D447,INDIRECT("NCAScore_"&amp;$C443),0),MATCH(D$3,NCACats,0)),0))</f>
        <v/>
      </c>
      <c r="E443" s="254" t="str">
        <f ca="1">IF($C443="","",_xlfn.IFNA(INDEX(INDIRECT("MCDAScores_NCA_"&amp;$C443),MATCH('NCA Input'!E447,INDIRECT("NCAScore_"&amp;$C443),0),MATCH(E$3,NCACats,0)),0))</f>
        <v/>
      </c>
      <c r="F443" s="254" t="str">
        <f ca="1">IF($C443="","",_xlfn.IFNA(INDEX(INDIRECT("MCDAScores_NCA_"&amp;$C443),MATCH('NCA Input'!F447,INDIRECT("NCAScore_"&amp;$C443),0),MATCH(F$3,NCACats,0)),0))</f>
        <v/>
      </c>
      <c r="G443" s="254" t="str">
        <f ca="1">IF($C443="","",_xlfn.IFNA(INDEX(INDIRECT("MCDAScores_NCA_"&amp;$C443),MATCH('NCA Input'!G447,INDIRECT("NCAScore_"&amp;$C443),0),MATCH(G$3,NCACats,0)),0))</f>
        <v/>
      </c>
      <c r="H443" s="254" t="str">
        <f ca="1">IF($C443="","",_xlfn.IFNA(INDEX(INDIRECT("MCDAScores_NCA_"&amp;$C443),MATCH('NCA Input'!H447,INDIRECT("NCAScore_"&amp;$C443),0),MATCH(H$3,NCACats,0)),0))</f>
        <v/>
      </c>
      <c r="I443" s="254" t="str">
        <f ca="1">IF($C443="","",_xlfn.IFNA(INDEX(INDIRECT("MCDAScores_NCA_"&amp;$C443),MATCH('NCA Input'!I447,INDIRECT("NCAScore_"&amp;$C443),0),MATCH(I$3,NCACats,0)),0))</f>
        <v/>
      </c>
      <c r="J443" s="282" t="str">
        <f ca="1">IF($C443="","",_xlfn.IFNA(INDEX(INDIRECT("MCDAScores_NCA_"&amp;$C443),MATCH('NCA Input'!J447,INDIRECT("NCAScore_"&amp;$C443),0),MATCH(J$3,NCACats,0)),0))</f>
        <v/>
      </c>
    </row>
    <row r="444" spans="1:10" x14ac:dyDescent="0.3">
      <c r="A444" s="328"/>
      <c r="B444" s="328"/>
      <c r="C444" s="272" t="str">
        <f>IF($A442="","","Dur_Neg")</f>
        <v/>
      </c>
      <c r="D444" s="281" t="str">
        <f ca="1">IF($C444="","",_xlfn.IFNA(INDEX(INDIRECT("MCDAScores_NCA_"&amp;$C444),MATCH('NCA Input'!D448,INDIRECT("NCAScore_"&amp;$C444),0),MATCH(D$3,NCACats,0)),0))</f>
        <v/>
      </c>
      <c r="E444" s="254" t="str">
        <f ca="1">IF($C444="","",_xlfn.IFNA(INDEX(INDIRECT("MCDAScores_NCA_"&amp;$C444),MATCH('NCA Input'!E448,INDIRECT("NCAScore_"&amp;$C444),0),MATCH(E$3,NCACats,0)),0))</f>
        <v/>
      </c>
      <c r="F444" s="254" t="str">
        <f ca="1">IF($C444="","",_xlfn.IFNA(INDEX(INDIRECT("MCDAScores_NCA_"&amp;$C444),MATCH('NCA Input'!F448,INDIRECT("NCAScore_"&amp;$C444),0),MATCH(F$3,NCACats,0)),0))</f>
        <v/>
      </c>
      <c r="G444" s="254" t="str">
        <f ca="1">IF($C444="","",_xlfn.IFNA(INDEX(INDIRECT("MCDAScores_NCA_"&amp;$C444),MATCH('NCA Input'!G448,INDIRECT("NCAScore_"&amp;$C444),0),MATCH(G$3,NCACats,0)),0))</f>
        <v/>
      </c>
      <c r="H444" s="254" t="str">
        <f ca="1">IF($C444="","",_xlfn.IFNA(INDEX(INDIRECT("MCDAScores_NCA_"&amp;$C444),MATCH('NCA Input'!H448,INDIRECT("NCAScore_"&amp;$C444),0),MATCH(H$3,NCACats,0)),0))</f>
        <v/>
      </c>
      <c r="I444" s="254" t="str">
        <f ca="1">IF($C444="","",_xlfn.IFNA(INDEX(INDIRECT("MCDAScores_NCA_"&amp;$C444),MATCH('NCA Input'!I448,INDIRECT("NCAScore_"&amp;$C444),0),MATCH(I$3,NCACats,0)),0))</f>
        <v/>
      </c>
      <c r="J444" s="282" t="str">
        <f ca="1">IF($C444="","",_xlfn.IFNA(INDEX(INDIRECT("MCDAScores_NCA_"&amp;$C444),MATCH('NCA Input'!J448,INDIRECT("NCAScore_"&amp;$C444),0),MATCH(J$3,NCACats,0)),0))</f>
        <v/>
      </c>
    </row>
    <row r="445" spans="1:10" x14ac:dyDescent="0.3">
      <c r="A445" s="328"/>
      <c r="B445" s="328"/>
      <c r="C445" s="272" t="str">
        <f>IF($A442="","","Mag_Pos")</f>
        <v/>
      </c>
      <c r="D445" s="281" t="str">
        <f ca="1">IF($C445="","",_xlfn.IFNA(INDEX(INDIRECT("MCDAScores_NCA_"&amp;$C445),MATCH('NCA Input'!D449,INDIRECT("NCAScore_"&amp;$C445),0),MATCH(D$3,NCACats,0)),0))</f>
        <v/>
      </c>
      <c r="E445" s="254" t="str">
        <f ca="1">IF($C445="","",_xlfn.IFNA(INDEX(INDIRECT("MCDAScores_NCA_"&amp;$C445),MATCH('NCA Input'!E449,INDIRECT("NCAScore_"&amp;$C445),0),MATCH(E$3,NCACats,0)),0))</f>
        <v/>
      </c>
      <c r="F445" s="254" t="str">
        <f ca="1">IF($C445="","",_xlfn.IFNA(INDEX(INDIRECT("MCDAScores_NCA_"&amp;$C445),MATCH('NCA Input'!F449,INDIRECT("NCAScore_"&amp;$C445),0),MATCH(F$3,NCACats,0)),0))</f>
        <v/>
      </c>
      <c r="G445" s="254" t="str">
        <f ca="1">IF($C445="","",_xlfn.IFNA(INDEX(INDIRECT("MCDAScores_NCA_"&amp;$C445),MATCH('NCA Input'!G449,INDIRECT("NCAScore_"&amp;$C445),0),MATCH(G$3,NCACats,0)),0))</f>
        <v/>
      </c>
      <c r="H445" s="254" t="str">
        <f ca="1">IF($C445="","",_xlfn.IFNA(INDEX(INDIRECT("MCDAScores_NCA_"&amp;$C445),MATCH('NCA Input'!H449,INDIRECT("NCAScore_"&amp;$C445),0),MATCH(H$3,NCACats,0)),0))</f>
        <v/>
      </c>
      <c r="I445" s="254" t="str">
        <f ca="1">IF($C445="","",_xlfn.IFNA(INDEX(INDIRECT("MCDAScores_NCA_"&amp;$C445),MATCH('NCA Input'!I449,INDIRECT("NCAScore_"&amp;$C445),0),MATCH(I$3,NCACats,0)),0))</f>
        <v/>
      </c>
      <c r="J445" s="282" t="str">
        <f ca="1">IF($C445="","",_xlfn.IFNA(INDEX(INDIRECT("MCDAScores_NCA_"&amp;$C445),MATCH('NCA Input'!J449,INDIRECT("NCAScore_"&amp;$C445),0),MATCH(J$3,NCACats,0)),0))</f>
        <v/>
      </c>
    </row>
    <row r="446" spans="1:10" x14ac:dyDescent="0.3">
      <c r="A446" s="328"/>
      <c r="B446" s="328"/>
      <c r="C446" s="272" t="str">
        <f>IF($A442="","","Scale_Pos")</f>
        <v/>
      </c>
      <c r="D446" s="281" t="str">
        <f ca="1">IF($C446="","",_xlfn.IFNA(INDEX(INDIRECT("MCDAScores_NCA_"&amp;$C446),MATCH('NCA Input'!D450,INDIRECT("NCAScore_"&amp;$C446),0),MATCH(D$3,NCACats,0)),0))</f>
        <v/>
      </c>
      <c r="E446" s="254" t="str">
        <f ca="1">IF($C446="","",_xlfn.IFNA(INDEX(INDIRECT("MCDAScores_NCA_"&amp;$C446),MATCH('NCA Input'!E450,INDIRECT("NCAScore_"&amp;$C446),0),MATCH(E$3,NCACats,0)),0))</f>
        <v/>
      </c>
      <c r="F446" s="254" t="str">
        <f ca="1">IF($C446="","",_xlfn.IFNA(INDEX(INDIRECT("MCDAScores_NCA_"&amp;$C446),MATCH('NCA Input'!F450,INDIRECT("NCAScore_"&amp;$C446),0),MATCH(F$3,NCACats,0)),0))</f>
        <v/>
      </c>
      <c r="G446" s="254" t="str">
        <f ca="1">IF($C446="","",_xlfn.IFNA(INDEX(INDIRECT("MCDAScores_NCA_"&amp;$C446),MATCH('NCA Input'!G450,INDIRECT("NCAScore_"&amp;$C446),0),MATCH(G$3,NCACats,0)),0))</f>
        <v/>
      </c>
      <c r="H446" s="254" t="str">
        <f ca="1">IF($C446="","",_xlfn.IFNA(INDEX(INDIRECT("MCDAScores_NCA_"&amp;$C446),MATCH('NCA Input'!H450,INDIRECT("NCAScore_"&amp;$C446),0),MATCH(H$3,NCACats,0)),0))</f>
        <v/>
      </c>
      <c r="I446" s="254" t="str">
        <f ca="1">IF($C446="","",_xlfn.IFNA(INDEX(INDIRECT("MCDAScores_NCA_"&amp;$C446),MATCH('NCA Input'!I450,INDIRECT("NCAScore_"&amp;$C446),0),MATCH(I$3,NCACats,0)),0))</f>
        <v/>
      </c>
      <c r="J446" s="282" t="str">
        <f ca="1">IF($C446="","",_xlfn.IFNA(INDEX(INDIRECT("MCDAScores_NCA_"&amp;$C446),MATCH('NCA Input'!J450,INDIRECT("NCAScore_"&amp;$C446),0),MATCH(J$3,NCACats,0)),0))</f>
        <v/>
      </c>
    </row>
    <row r="447" spans="1:10" ht="14.4" thickBot="1" x14ac:dyDescent="0.35">
      <c r="A447" s="329"/>
      <c r="B447" s="329"/>
      <c r="C447" s="273" t="str">
        <f>IF($A442="","","Dur_Pos")</f>
        <v/>
      </c>
      <c r="D447" s="283" t="str">
        <f ca="1">IF($C447="","",_xlfn.IFNA(INDEX(INDIRECT("MCDAScores_NCA_"&amp;$C447),MATCH('NCA Input'!D451,INDIRECT("NCAScore_"&amp;$C447),0),MATCH(D$3,NCACats,0)),0))</f>
        <v/>
      </c>
      <c r="E447" s="284" t="str">
        <f ca="1">IF($C447="","",_xlfn.IFNA(INDEX(INDIRECT("MCDAScores_NCA_"&amp;$C447),MATCH('NCA Input'!E451,INDIRECT("NCAScore_"&amp;$C447),0),MATCH(E$3,NCACats,0)),0))</f>
        <v/>
      </c>
      <c r="F447" s="284" t="str">
        <f ca="1">IF($C447="","",_xlfn.IFNA(INDEX(INDIRECT("MCDAScores_NCA_"&amp;$C447),MATCH('NCA Input'!F451,INDIRECT("NCAScore_"&amp;$C447),0),MATCH(F$3,NCACats,0)),0))</f>
        <v/>
      </c>
      <c r="G447" s="284" t="str">
        <f ca="1">IF($C447="","",_xlfn.IFNA(INDEX(INDIRECT("MCDAScores_NCA_"&amp;$C447),MATCH('NCA Input'!G451,INDIRECT("NCAScore_"&amp;$C447),0),MATCH(G$3,NCACats,0)),0))</f>
        <v/>
      </c>
      <c r="H447" s="284" t="str">
        <f ca="1">IF($C447="","",_xlfn.IFNA(INDEX(INDIRECT("MCDAScores_NCA_"&amp;$C447),MATCH('NCA Input'!H451,INDIRECT("NCAScore_"&amp;$C447),0),MATCH(H$3,NCACats,0)),0))</f>
        <v/>
      </c>
      <c r="I447" s="284" t="str">
        <f ca="1">IF($C447="","",_xlfn.IFNA(INDEX(INDIRECT("MCDAScores_NCA_"&amp;$C447),MATCH('NCA Input'!I451,INDIRECT("NCAScore_"&amp;$C447),0),MATCH(I$3,NCACats,0)),0))</f>
        <v/>
      </c>
      <c r="J447" s="285" t="str">
        <f ca="1">IF($C447="","",_xlfn.IFNA(INDEX(INDIRECT("MCDAScores_NCA_"&amp;$C447),MATCH('NCA Input'!J451,INDIRECT("NCAScore_"&amp;$C447),0),MATCH(J$3,NCACats,0)),0))</f>
        <v/>
      </c>
    </row>
    <row r="448" spans="1:10" x14ac:dyDescent="0.3">
      <c r="A448" s="327" t="str">
        <f>IF('NCA Input'!C452="","",'NCA Input'!A452)</f>
        <v/>
      </c>
      <c r="B448" s="327" t="str">
        <f>IF('NCA Input'!C452="","",'NCA Input'!C452)</f>
        <v/>
      </c>
      <c r="C448" s="255" t="str">
        <f>IF($A448="","","Mag_Neg")</f>
        <v/>
      </c>
      <c r="D448" s="278" t="str">
        <f ca="1">IF($C448="","",_xlfn.IFNA(INDEX(INDIRECT("MCDAScores_NCA_"&amp;$C448),MATCH('NCA Input'!D452,INDIRECT("NCAScore_"&amp;$C448),0),MATCH(D$3,NCACats,0)),0))</f>
        <v/>
      </c>
      <c r="E448" s="279" t="str">
        <f ca="1">IF($C448="","",_xlfn.IFNA(INDEX(INDIRECT("MCDAScores_NCA_"&amp;$C448),MATCH('NCA Input'!E452,INDIRECT("NCAScore_"&amp;$C448),0),MATCH(E$3,NCACats,0)),0))</f>
        <v/>
      </c>
      <c r="F448" s="279" t="str">
        <f ca="1">IF($C448="","",_xlfn.IFNA(INDEX(INDIRECT("MCDAScores_NCA_"&amp;$C448),MATCH('NCA Input'!F452,INDIRECT("NCAScore_"&amp;$C448),0),MATCH(F$3,NCACats,0)),0))</f>
        <v/>
      </c>
      <c r="G448" s="279" t="str">
        <f ca="1">IF($C448="","",_xlfn.IFNA(INDEX(INDIRECT("MCDAScores_NCA_"&amp;$C448),MATCH('NCA Input'!G452,INDIRECT("NCAScore_"&amp;$C448),0),MATCH(G$3,NCACats,0)),0))</f>
        <v/>
      </c>
      <c r="H448" s="279" t="str">
        <f ca="1">IF($C448="","",_xlfn.IFNA(INDEX(INDIRECT("MCDAScores_NCA_"&amp;$C448),MATCH('NCA Input'!H452,INDIRECT("NCAScore_"&amp;$C448),0),MATCH(H$3,NCACats,0)),0))</f>
        <v/>
      </c>
      <c r="I448" s="279" t="str">
        <f ca="1">IF($C448="","",_xlfn.IFNA(INDEX(INDIRECT("MCDAScores_NCA_"&amp;$C448),MATCH('NCA Input'!I452,INDIRECT("NCAScore_"&amp;$C448),0),MATCH(I$3,NCACats,0)),0))</f>
        <v/>
      </c>
      <c r="J448" s="280" t="str">
        <f ca="1">IF($C448="","",_xlfn.IFNA(INDEX(INDIRECT("MCDAScores_NCA_"&amp;$C448),MATCH('NCA Input'!J452,INDIRECT("NCAScore_"&amp;$C448),0),MATCH(J$3,NCACats,0)),0))</f>
        <v/>
      </c>
    </row>
    <row r="449" spans="1:10" x14ac:dyDescent="0.3">
      <c r="A449" s="328"/>
      <c r="B449" s="328"/>
      <c r="C449" s="272" t="str">
        <f>IF($A448="","","Scale_Neg")</f>
        <v/>
      </c>
      <c r="D449" s="281" t="str">
        <f ca="1">IF($C449="","",_xlfn.IFNA(INDEX(INDIRECT("MCDAScores_NCA_"&amp;$C449),MATCH('NCA Input'!D453,INDIRECT("NCAScore_"&amp;$C449),0),MATCH(D$3,NCACats,0)),0))</f>
        <v/>
      </c>
      <c r="E449" s="254" t="str">
        <f ca="1">IF($C449="","",_xlfn.IFNA(INDEX(INDIRECT("MCDAScores_NCA_"&amp;$C449),MATCH('NCA Input'!E453,INDIRECT("NCAScore_"&amp;$C449),0),MATCH(E$3,NCACats,0)),0))</f>
        <v/>
      </c>
      <c r="F449" s="254" t="str">
        <f ca="1">IF($C449="","",_xlfn.IFNA(INDEX(INDIRECT("MCDAScores_NCA_"&amp;$C449),MATCH('NCA Input'!F453,INDIRECT("NCAScore_"&amp;$C449),0),MATCH(F$3,NCACats,0)),0))</f>
        <v/>
      </c>
      <c r="G449" s="254" t="str">
        <f ca="1">IF($C449="","",_xlfn.IFNA(INDEX(INDIRECT("MCDAScores_NCA_"&amp;$C449),MATCH('NCA Input'!G453,INDIRECT("NCAScore_"&amp;$C449),0),MATCH(G$3,NCACats,0)),0))</f>
        <v/>
      </c>
      <c r="H449" s="254" t="str">
        <f ca="1">IF($C449="","",_xlfn.IFNA(INDEX(INDIRECT("MCDAScores_NCA_"&amp;$C449),MATCH('NCA Input'!H453,INDIRECT("NCAScore_"&amp;$C449),0),MATCH(H$3,NCACats,0)),0))</f>
        <v/>
      </c>
      <c r="I449" s="254" t="str">
        <f ca="1">IF($C449="","",_xlfn.IFNA(INDEX(INDIRECT("MCDAScores_NCA_"&amp;$C449),MATCH('NCA Input'!I453,INDIRECT("NCAScore_"&amp;$C449),0),MATCH(I$3,NCACats,0)),0))</f>
        <v/>
      </c>
      <c r="J449" s="282" t="str">
        <f ca="1">IF($C449="","",_xlfn.IFNA(INDEX(INDIRECT("MCDAScores_NCA_"&amp;$C449),MATCH('NCA Input'!J453,INDIRECT("NCAScore_"&amp;$C449),0),MATCH(J$3,NCACats,0)),0))</f>
        <v/>
      </c>
    </row>
    <row r="450" spans="1:10" x14ac:dyDescent="0.3">
      <c r="A450" s="328"/>
      <c r="B450" s="328"/>
      <c r="C450" s="272" t="str">
        <f>IF($A448="","","Dur_Neg")</f>
        <v/>
      </c>
      <c r="D450" s="281" t="str">
        <f ca="1">IF($C450="","",_xlfn.IFNA(INDEX(INDIRECT("MCDAScores_NCA_"&amp;$C450),MATCH('NCA Input'!D454,INDIRECT("NCAScore_"&amp;$C450),0),MATCH(D$3,NCACats,0)),0))</f>
        <v/>
      </c>
      <c r="E450" s="254" t="str">
        <f ca="1">IF($C450="","",_xlfn.IFNA(INDEX(INDIRECT("MCDAScores_NCA_"&amp;$C450),MATCH('NCA Input'!E454,INDIRECT("NCAScore_"&amp;$C450),0),MATCH(E$3,NCACats,0)),0))</f>
        <v/>
      </c>
      <c r="F450" s="254" t="str">
        <f ca="1">IF($C450="","",_xlfn.IFNA(INDEX(INDIRECT("MCDAScores_NCA_"&amp;$C450),MATCH('NCA Input'!F454,INDIRECT("NCAScore_"&amp;$C450),0),MATCH(F$3,NCACats,0)),0))</f>
        <v/>
      </c>
      <c r="G450" s="254" t="str">
        <f ca="1">IF($C450="","",_xlfn.IFNA(INDEX(INDIRECT("MCDAScores_NCA_"&amp;$C450),MATCH('NCA Input'!G454,INDIRECT("NCAScore_"&amp;$C450),0),MATCH(G$3,NCACats,0)),0))</f>
        <v/>
      </c>
      <c r="H450" s="254" t="str">
        <f ca="1">IF($C450="","",_xlfn.IFNA(INDEX(INDIRECT("MCDAScores_NCA_"&amp;$C450),MATCH('NCA Input'!H454,INDIRECT("NCAScore_"&amp;$C450),0),MATCH(H$3,NCACats,0)),0))</f>
        <v/>
      </c>
      <c r="I450" s="254" t="str">
        <f ca="1">IF($C450="","",_xlfn.IFNA(INDEX(INDIRECT("MCDAScores_NCA_"&amp;$C450),MATCH('NCA Input'!I454,INDIRECT("NCAScore_"&amp;$C450),0),MATCH(I$3,NCACats,0)),0))</f>
        <v/>
      </c>
      <c r="J450" s="282" t="str">
        <f ca="1">IF($C450="","",_xlfn.IFNA(INDEX(INDIRECT("MCDAScores_NCA_"&amp;$C450),MATCH('NCA Input'!J454,INDIRECT("NCAScore_"&amp;$C450),0),MATCH(J$3,NCACats,0)),0))</f>
        <v/>
      </c>
    </row>
    <row r="451" spans="1:10" x14ac:dyDescent="0.3">
      <c r="A451" s="328"/>
      <c r="B451" s="328"/>
      <c r="C451" s="272" t="str">
        <f>IF($A448="","","Mag_Pos")</f>
        <v/>
      </c>
      <c r="D451" s="281" t="str">
        <f ca="1">IF($C451="","",_xlfn.IFNA(INDEX(INDIRECT("MCDAScores_NCA_"&amp;$C451),MATCH('NCA Input'!D455,INDIRECT("NCAScore_"&amp;$C451),0),MATCH(D$3,NCACats,0)),0))</f>
        <v/>
      </c>
      <c r="E451" s="254" t="str">
        <f ca="1">IF($C451="","",_xlfn.IFNA(INDEX(INDIRECT("MCDAScores_NCA_"&amp;$C451),MATCH('NCA Input'!E455,INDIRECT("NCAScore_"&amp;$C451),0),MATCH(E$3,NCACats,0)),0))</f>
        <v/>
      </c>
      <c r="F451" s="254" t="str">
        <f ca="1">IF($C451="","",_xlfn.IFNA(INDEX(INDIRECT("MCDAScores_NCA_"&amp;$C451),MATCH('NCA Input'!F455,INDIRECT("NCAScore_"&amp;$C451),0),MATCH(F$3,NCACats,0)),0))</f>
        <v/>
      </c>
      <c r="G451" s="254" t="str">
        <f ca="1">IF($C451="","",_xlfn.IFNA(INDEX(INDIRECT("MCDAScores_NCA_"&amp;$C451),MATCH('NCA Input'!G455,INDIRECT("NCAScore_"&amp;$C451),0),MATCH(G$3,NCACats,0)),0))</f>
        <v/>
      </c>
      <c r="H451" s="254" t="str">
        <f ca="1">IF($C451="","",_xlfn.IFNA(INDEX(INDIRECT("MCDAScores_NCA_"&amp;$C451),MATCH('NCA Input'!H455,INDIRECT("NCAScore_"&amp;$C451),0),MATCH(H$3,NCACats,0)),0))</f>
        <v/>
      </c>
      <c r="I451" s="254" t="str">
        <f ca="1">IF($C451="","",_xlfn.IFNA(INDEX(INDIRECT("MCDAScores_NCA_"&amp;$C451),MATCH('NCA Input'!I455,INDIRECT("NCAScore_"&amp;$C451),0),MATCH(I$3,NCACats,0)),0))</f>
        <v/>
      </c>
      <c r="J451" s="282" t="str">
        <f ca="1">IF($C451="","",_xlfn.IFNA(INDEX(INDIRECT("MCDAScores_NCA_"&amp;$C451),MATCH('NCA Input'!J455,INDIRECT("NCAScore_"&amp;$C451),0),MATCH(J$3,NCACats,0)),0))</f>
        <v/>
      </c>
    </row>
    <row r="452" spans="1:10" x14ac:dyDescent="0.3">
      <c r="A452" s="328"/>
      <c r="B452" s="328"/>
      <c r="C452" s="272" t="str">
        <f>IF($A448="","","Scale_Pos")</f>
        <v/>
      </c>
      <c r="D452" s="281" t="str">
        <f ca="1">IF($C452="","",_xlfn.IFNA(INDEX(INDIRECT("MCDAScores_NCA_"&amp;$C452),MATCH('NCA Input'!D456,INDIRECT("NCAScore_"&amp;$C452),0),MATCH(D$3,NCACats,0)),0))</f>
        <v/>
      </c>
      <c r="E452" s="254" t="str">
        <f ca="1">IF($C452="","",_xlfn.IFNA(INDEX(INDIRECT("MCDAScores_NCA_"&amp;$C452),MATCH('NCA Input'!E456,INDIRECT("NCAScore_"&amp;$C452),0),MATCH(E$3,NCACats,0)),0))</f>
        <v/>
      </c>
      <c r="F452" s="254" t="str">
        <f ca="1">IF($C452="","",_xlfn.IFNA(INDEX(INDIRECT("MCDAScores_NCA_"&amp;$C452),MATCH('NCA Input'!F456,INDIRECT("NCAScore_"&amp;$C452),0),MATCH(F$3,NCACats,0)),0))</f>
        <v/>
      </c>
      <c r="G452" s="254" t="str">
        <f ca="1">IF($C452="","",_xlfn.IFNA(INDEX(INDIRECT("MCDAScores_NCA_"&amp;$C452),MATCH('NCA Input'!G456,INDIRECT("NCAScore_"&amp;$C452),0),MATCH(G$3,NCACats,0)),0))</f>
        <v/>
      </c>
      <c r="H452" s="254" t="str">
        <f ca="1">IF($C452="","",_xlfn.IFNA(INDEX(INDIRECT("MCDAScores_NCA_"&amp;$C452),MATCH('NCA Input'!H456,INDIRECT("NCAScore_"&amp;$C452),0),MATCH(H$3,NCACats,0)),0))</f>
        <v/>
      </c>
      <c r="I452" s="254" t="str">
        <f ca="1">IF($C452="","",_xlfn.IFNA(INDEX(INDIRECT("MCDAScores_NCA_"&amp;$C452),MATCH('NCA Input'!I456,INDIRECT("NCAScore_"&amp;$C452),0),MATCH(I$3,NCACats,0)),0))</f>
        <v/>
      </c>
      <c r="J452" s="282" t="str">
        <f ca="1">IF($C452="","",_xlfn.IFNA(INDEX(INDIRECT("MCDAScores_NCA_"&amp;$C452),MATCH('NCA Input'!J456,INDIRECT("NCAScore_"&amp;$C452),0),MATCH(J$3,NCACats,0)),0))</f>
        <v/>
      </c>
    </row>
    <row r="453" spans="1:10" ht="14.4" thickBot="1" x14ac:dyDescent="0.35">
      <c r="A453" s="329"/>
      <c r="B453" s="329"/>
      <c r="C453" s="273" t="str">
        <f>IF($A448="","","Dur_Pos")</f>
        <v/>
      </c>
      <c r="D453" s="283" t="str">
        <f ca="1">IF($C453="","",_xlfn.IFNA(INDEX(INDIRECT("MCDAScores_NCA_"&amp;$C453),MATCH('NCA Input'!D457,INDIRECT("NCAScore_"&amp;$C453),0),MATCH(D$3,NCACats,0)),0))</f>
        <v/>
      </c>
      <c r="E453" s="284" t="str">
        <f ca="1">IF($C453="","",_xlfn.IFNA(INDEX(INDIRECT("MCDAScores_NCA_"&amp;$C453),MATCH('NCA Input'!E457,INDIRECT("NCAScore_"&amp;$C453),0),MATCH(E$3,NCACats,0)),0))</f>
        <v/>
      </c>
      <c r="F453" s="284" t="str">
        <f ca="1">IF($C453="","",_xlfn.IFNA(INDEX(INDIRECT("MCDAScores_NCA_"&amp;$C453),MATCH('NCA Input'!F457,INDIRECT("NCAScore_"&amp;$C453),0),MATCH(F$3,NCACats,0)),0))</f>
        <v/>
      </c>
      <c r="G453" s="284" t="str">
        <f ca="1">IF($C453="","",_xlfn.IFNA(INDEX(INDIRECT("MCDAScores_NCA_"&amp;$C453),MATCH('NCA Input'!G457,INDIRECT("NCAScore_"&amp;$C453),0),MATCH(G$3,NCACats,0)),0))</f>
        <v/>
      </c>
      <c r="H453" s="284" t="str">
        <f ca="1">IF($C453="","",_xlfn.IFNA(INDEX(INDIRECT("MCDAScores_NCA_"&amp;$C453),MATCH('NCA Input'!H457,INDIRECT("NCAScore_"&amp;$C453),0),MATCH(H$3,NCACats,0)),0))</f>
        <v/>
      </c>
      <c r="I453" s="284" t="str">
        <f ca="1">IF($C453="","",_xlfn.IFNA(INDEX(INDIRECT("MCDAScores_NCA_"&amp;$C453),MATCH('NCA Input'!I457,INDIRECT("NCAScore_"&amp;$C453),0),MATCH(I$3,NCACats,0)),0))</f>
        <v/>
      </c>
      <c r="J453" s="285" t="str">
        <f ca="1">IF($C453="","",_xlfn.IFNA(INDEX(INDIRECT("MCDAScores_NCA_"&amp;$C453),MATCH('NCA Input'!J457,INDIRECT("NCAScore_"&amp;$C453),0),MATCH(J$3,NCACats,0)),0))</f>
        <v/>
      </c>
    </row>
    <row r="454" spans="1:10" x14ac:dyDescent="0.3">
      <c r="A454" s="327" t="str">
        <f>IF('NCA Input'!C458="","",'NCA Input'!A458)</f>
        <v/>
      </c>
      <c r="B454" s="327" t="str">
        <f>IF('NCA Input'!C458="","",'NCA Input'!C458)</f>
        <v/>
      </c>
      <c r="C454" s="255" t="str">
        <f>IF($A454="","","Mag_Neg")</f>
        <v/>
      </c>
      <c r="D454" s="278" t="str">
        <f ca="1">IF($C454="","",_xlfn.IFNA(INDEX(INDIRECT("MCDAScores_NCA_"&amp;$C454),MATCH('NCA Input'!D458,INDIRECT("NCAScore_"&amp;$C454),0),MATCH(D$3,NCACats,0)),0))</f>
        <v/>
      </c>
      <c r="E454" s="279" t="str">
        <f ca="1">IF($C454="","",_xlfn.IFNA(INDEX(INDIRECT("MCDAScores_NCA_"&amp;$C454),MATCH('NCA Input'!E458,INDIRECT("NCAScore_"&amp;$C454),0),MATCH(E$3,NCACats,0)),0))</f>
        <v/>
      </c>
      <c r="F454" s="279" t="str">
        <f ca="1">IF($C454="","",_xlfn.IFNA(INDEX(INDIRECT("MCDAScores_NCA_"&amp;$C454),MATCH('NCA Input'!F458,INDIRECT("NCAScore_"&amp;$C454),0),MATCH(F$3,NCACats,0)),0))</f>
        <v/>
      </c>
      <c r="G454" s="279" t="str">
        <f ca="1">IF($C454="","",_xlfn.IFNA(INDEX(INDIRECT("MCDAScores_NCA_"&amp;$C454),MATCH('NCA Input'!G458,INDIRECT("NCAScore_"&amp;$C454),0),MATCH(G$3,NCACats,0)),0))</f>
        <v/>
      </c>
      <c r="H454" s="279" t="str">
        <f ca="1">IF($C454="","",_xlfn.IFNA(INDEX(INDIRECT("MCDAScores_NCA_"&amp;$C454),MATCH('NCA Input'!H458,INDIRECT("NCAScore_"&amp;$C454),0),MATCH(H$3,NCACats,0)),0))</f>
        <v/>
      </c>
      <c r="I454" s="279" t="str">
        <f ca="1">IF($C454="","",_xlfn.IFNA(INDEX(INDIRECT("MCDAScores_NCA_"&amp;$C454),MATCH('NCA Input'!I458,INDIRECT("NCAScore_"&amp;$C454),0),MATCH(I$3,NCACats,0)),0))</f>
        <v/>
      </c>
      <c r="J454" s="280" t="str">
        <f ca="1">IF($C454="","",_xlfn.IFNA(INDEX(INDIRECT("MCDAScores_NCA_"&amp;$C454),MATCH('NCA Input'!J458,INDIRECT("NCAScore_"&amp;$C454),0),MATCH(J$3,NCACats,0)),0))</f>
        <v/>
      </c>
    </row>
    <row r="455" spans="1:10" x14ac:dyDescent="0.3">
      <c r="A455" s="328"/>
      <c r="B455" s="328"/>
      <c r="C455" s="272" t="str">
        <f>IF($A454="","","Scale_Neg")</f>
        <v/>
      </c>
      <c r="D455" s="281" t="str">
        <f ca="1">IF($C455="","",_xlfn.IFNA(INDEX(INDIRECT("MCDAScores_NCA_"&amp;$C455),MATCH('NCA Input'!D459,INDIRECT("NCAScore_"&amp;$C455),0),MATCH(D$3,NCACats,0)),0))</f>
        <v/>
      </c>
      <c r="E455" s="254" t="str">
        <f ca="1">IF($C455="","",_xlfn.IFNA(INDEX(INDIRECT("MCDAScores_NCA_"&amp;$C455),MATCH('NCA Input'!E459,INDIRECT("NCAScore_"&amp;$C455),0),MATCH(E$3,NCACats,0)),0))</f>
        <v/>
      </c>
      <c r="F455" s="254" t="str">
        <f ca="1">IF($C455="","",_xlfn.IFNA(INDEX(INDIRECT("MCDAScores_NCA_"&amp;$C455),MATCH('NCA Input'!F459,INDIRECT("NCAScore_"&amp;$C455),0),MATCH(F$3,NCACats,0)),0))</f>
        <v/>
      </c>
      <c r="G455" s="254" t="str">
        <f ca="1">IF($C455="","",_xlfn.IFNA(INDEX(INDIRECT("MCDAScores_NCA_"&amp;$C455),MATCH('NCA Input'!G459,INDIRECT("NCAScore_"&amp;$C455),0),MATCH(G$3,NCACats,0)),0))</f>
        <v/>
      </c>
      <c r="H455" s="254" t="str">
        <f ca="1">IF($C455="","",_xlfn.IFNA(INDEX(INDIRECT("MCDAScores_NCA_"&amp;$C455),MATCH('NCA Input'!H459,INDIRECT("NCAScore_"&amp;$C455),0),MATCH(H$3,NCACats,0)),0))</f>
        <v/>
      </c>
      <c r="I455" s="254" t="str">
        <f ca="1">IF($C455="","",_xlfn.IFNA(INDEX(INDIRECT("MCDAScores_NCA_"&amp;$C455),MATCH('NCA Input'!I459,INDIRECT("NCAScore_"&amp;$C455),0),MATCH(I$3,NCACats,0)),0))</f>
        <v/>
      </c>
      <c r="J455" s="282" t="str">
        <f ca="1">IF($C455="","",_xlfn.IFNA(INDEX(INDIRECT("MCDAScores_NCA_"&amp;$C455),MATCH('NCA Input'!J459,INDIRECT("NCAScore_"&amp;$C455),0),MATCH(J$3,NCACats,0)),0))</f>
        <v/>
      </c>
    </row>
    <row r="456" spans="1:10" x14ac:dyDescent="0.3">
      <c r="A456" s="328"/>
      <c r="B456" s="328"/>
      <c r="C456" s="272" t="str">
        <f>IF($A454="","","Dur_Neg")</f>
        <v/>
      </c>
      <c r="D456" s="281" t="str">
        <f ca="1">IF($C456="","",_xlfn.IFNA(INDEX(INDIRECT("MCDAScores_NCA_"&amp;$C456),MATCH('NCA Input'!D460,INDIRECT("NCAScore_"&amp;$C456),0),MATCH(D$3,NCACats,0)),0))</f>
        <v/>
      </c>
      <c r="E456" s="254" t="str">
        <f ca="1">IF($C456="","",_xlfn.IFNA(INDEX(INDIRECT("MCDAScores_NCA_"&amp;$C456),MATCH('NCA Input'!E460,INDIRECT("NCAScore_"&amp;$C456),0),MATCH(E$3,NCACats,0)),0))</f>
        <v/>
      </c>
      <c r="F456" s="254" t="str">
        <f ca="1">IF($C456="","",_xlfn.IFNA(INDEX(INDIRECT("MCDAScores_NCA_"&amp;$C456),MATCH('NCA Input'!F460,INDIRECT("NCAScore_"&amp;$C456),0),MATCH(F$3,NCACats,0)),0))</f>
        <v/>
      </c>
      <c r="G456" s="254" t="str">
        <f ca="1">IF($C456="","",_xlfn.IFNA(INDEX(INDIRECT("MCDAScores_NCA_"&amp;$C456),MATCH('NCA Input'!G460,INDIRECT("NCAScore_"&amp;$C456),0),MATCH(G$3,NCACats,0)),0))</f>
        <v/>
      </c>
      <c r="H456" s="254" t="str">
        <f ca="1">IF($C456="","",_xlfn.IFNA(INDEX(INDIRECT("MCDAScores_NCA_"&amp;$C456),MATCH('NCA Input'!H460,INDIRECT("NCAScore_"&amp;$C456),0),MATCH(H$3,NCACats,0)),0))</f>
        <v/>
      </c>
      <c r="I456" s="254" t="str">
        <f ca="1">IF($C456="","",_xlfn.IFNA(INDEX(INDIRECT("MCDAScores_NCA_"&amp;$C456),MATCH('NCA Input'!I460,INDIRECT("NCAScore_"&amp;$C456),0),MATCH(I$3,NCACats,0)),0))</f>
        <v/>
      </c>
      <c r="J456" s="282" t="str">
        <f ca="1">IF($C456="","",_xlfn.IFNA(INDEX(INDIRECT("MCDAScores_NCA_"&amp;$C456),MATCH('NCA Input'!J460,INDIRECT("NCAScore_"&amp;$C456),0),MATCH(J$3,NCACats,0)),0))</f>
        <v/>
      </c>
    </row>
    <row r="457" spans="1:10" x14ac:dyDescent="0.3">
      <c r="A457" s="328"/>
      <c r="B457" s="328"/>
      <c r="C457" s="272" t="str">
        <f>IF($A454="","","Mag_Pos")</f>
        <v/>
      </c>
      <c r="D457" s="281" t="str">
        <f ca="1">IF($C457="","",_xlfn.IFNA(INDEX(INDIRECT("MCDAScores_NCA_"&amp;$C457),MATCH('NCA Input'!D461,INDIRECT("NCAScore_"&amp;$C457),0),MATCH(D$3,NCACats,0)),0))</f>
        <v/>
      </c>
      <c r="E457" s="254" t="str">
        <f ca="1">IF($C457="","",_xlfn.IFNA(INDEX(INDIRECT("MCDAScores_NCA_"&amp;$C457),MATCH('NCA Input'!E461,INDIRECT("NCAScore_"&amp;$C457),0),MATCH(E$3,NCACats,0)),0))</f>
        <v/>
      </c>
      <c r="F457" s="254" t="str">
        <f ca="1">IF($C457="","",_xlfn.IFNA(INDEX(INDIRECT("MCDAScores_NCA_"&amp;$C457),MATCH('NCA Input'!F461,INDIRECT("NCAScore_"&amp;$C457),0),MATCH(F$3,NCACats,0)),0))</f>
        <v/>
      </c>
      <c r="G457" s="254" t="str">
        <f ca="1">IF($C457="","",_xlfn.IFNA(INDEX(INDIRECT("MCDAScores_NCA_"&amp;$C457),MATCH('NCA Input'!G461,INDIRECT("NCAScore_"&amp;$C457),0),MATCH(G$3,NCACats,0)),0))</f>
        <v/>
      </c>
      <c r="H457" s="254" t="str">
        <f ca="1">IF($C457="","",_xlfn.IFNA(INDEX(INDIRECT("MCDAScores_NCA_"&amp;$C457),MATCH('NCA Input'!H461,INDIRECT("NCAScore_"&amp;$C457),0),MATCH(H$3,NCACats,0)),0))</f>
        <v/>
      </c>
      <c r="I457" s="254" t="str">
        <f ca="1">IF($C457="","",_xlfn.IFNA(INDEX(INDIRECT("MCDAScores_NCA_"&amp;$C457),MATCH('NCA Input'!I461,INDIRECT("NCAScore_"&amp;$C457),0),MATCH(I$3,NCACats,0)),0))</f>
        <v/>
      </c>
      <c r="J457" s="282" t="str">
        <f ca="1">IF($C457="","",_xlfn.IFNA(INDEX(INDIRECT("MCDAScores_NCA_"&amp;$C457),MATCH('NCA Input'!J461,INDIRECT("NCAScore_"&amp;$C457),0),MATCH(J$3,NCACats,0)),0))</f>
        <v/>
      </c>
    </row>
    <row r="458" spans="1:10" x14ac:dyDescent="0.3">
      <c r="A458" s="328"/>
      <c r="B458" s="328"/>
      <c r="C458" s="272" t="str">
        <f>IF($A454="","","Scale_Pos")</f>
        <v/>
      </c>
      <c r="D458" s="281" t="str">
        <f ca="1">IF($C458="","",_xlfn.IFNA(INDEX(INDIRECT("MCDAScores_NCA_"&amp;$C458),MATCH('NCA Input'!D462,INDIRECT("NCAScore_"&amp;$C458),0),MATCH(D$3,NCACats,0)),0))</f>
        <v/>
      </c>
      <c r="E458" s="254" t="str">
        <f ca="1">IF($C458="","",_xlfn.IFNA(INDEX(INDIRECT("MCDAScores_NCA_"&amp;$C458),MATCH('NCA Input'!E462,INDIRECT("NCAScore_"&amp;$C458),0),MATCH(E$3,NCACats,0)),0))</f>
        <v/>
      </c>
      <c r="F458" s="254" t="str">
        <f ca="1">IF($C458="","",_xlfn.IFNA(INDEX(INDIRECT("MCDAScores_NCA_"&amp;$C458),MATCH('NCA Input'!F462,INDIRECT("NCAScore_"&amp;$C458),0),MATCH(F$3,NCACats,0)),0))</f>
        <v/>
      </c>
      <c r="G458" s="254" t="str">
        <f ca="1">IF($C458="","",_xlfn.IFNA(INDEX(INDIRECT("MCDAScores_NCA_"&amp;$C458),MATCH('NCA Input'!G462,INDIRECT("NCAScore_"&amp;$C458),0),MATCH(G$3,NCACats,0)),0))</f>
        <v/>
      </c>
      <c r="H458" s="254" t="str">
        <f ca="1">IF($C458="","",_xlfn.IFNA(INDEX(INDIRECT("MCDAScores_NCA_"&amp;$C458),MATCH('NCA Input'!H462,INDIRECT("NCAScore_"&amp;$C458),0),MATCH(H$3,NCACats,0)),0))</f>
        <v/>
      </c>
      <c r="I458" s="254" t="str">
        <f ca="1">IF($C458="","",_xlfn.IFNA(INDEX(INDIRECT("MCDAScores_NCA_"&amp;$C458),MATCH('NCA Input'!I462,INDIRECT("NCAScore_"&amp;$C458),0),MATCH(I$3,NCACats,0)),0))</f>
        <v/>
      </c>
      <c r="J458" s="282" t="str">
        <f ca="1">IF($C458="","",_xlfn.IFNA(INDEX(INDIRECT("MCDAScores_NCA_"&amp;$C458),MATCH('NCA Input'!J462,INDIRECT("NCAScore_"&amp;$C458),0),MATCH(J$3,NCACats,0)),0))</f>
        <v/>
      </c>
    </row>
    <row r="459" spans="1:10" ht="14.4" thickBot="1" x14ac:dyDescent="0.35">
      <c r="A459" s="329"/>
      <c r="B459" s="329"/>
      <c r="C459" s="273" t="str">
        <f>IF($A454="","","Dur_Pos")</f>
        <v/>
      </c>
      <c r="D459" s="283" t="str">
        <f ca="1">IF($C459="","",_xlfn.IFNA(INDEX(INDIRECT("MCDAScores_NCA_"&amp;$C459),MATCH('NCA Input'!D463,INDIRECT("NCAScore_"&amp;$C459),0),MATCH(D$3,NCACats,0)),0))</f>
        <v/>
      </c>
      <c r="E459" s="284" t="str">
        <f ca="1">IF($C459="","",_xlfn.IFNA(INDEX(INDIRECT("MCDAScores_NCA_"&amp;$C459),MATCH('NCA Input'!E463,INDIRECT("NCAScore_"&amp;$C459),0),MATCH(E$3,NCACats,0)),0))</f>
        <v/>
      </c>
      <c r="F459" s="284" t="str">
        <f ca="1">IF($C459="","",_xlfn.IFNA(INDEX(INDIRECT("MCDAScores_NCA_"&amp;$C459),MATCH('NCA Input'!F463,INDIRECT("NCAScore_"&amp;$C459),0),MATCH(F$3,NCACats,0)),0))</f>
        <v/>
      </c>
      <c r="G459" s="284" t="str">
        <f ca="1">IF($C459="","",_xlfn.IFNA(INDEX(INDIRECT("MCDAScores_NCA_"&amp;$C459),MATCH('NCA Input'!G463,INDIRECT("NCAScore_"&amp;$C459),0),MATCH(G$3,NCACats,0)),0))</f>
        <v/>
      </c>
      <c r="H459" s="284" t="str">
        <f ca="1">IF($C459="","",_xlfn.IFNA(INDEX(INDIRECT("MCDAScores_NCA_"&amp;$C459),MATCH('NCA Input'!H463,INDIRECT("NCAScore_"&amp;$C459),0),MATCH(H$3,NCACats,0)),0))</f>
        <v/>
      </c>
      <c r="I459" s="284" t="str">
        <f ca="1">IF($C459="","",_xlfn.IFNA(INDEX(INDIRECT("MCDAScores_NCA_"&amp;$C459),MATCH('NCA Input'!I463,INDIRECT("NCAScore_"&amp;$C459),0),MATCH(I$3,NCACats,0)),0))</f>
        <v/>
      </c>
      <c r="J459" s="285" t="str">
        <f ca="1">IF($C459="","",_xlfn.IFNA(INDEX(INDIRECT("MCDAScores_NCA_"&amp;$C459),MATCH('NCA Input'!J463,INDIRECT("NCAScore_"&amp;$C459),0),MATCH(J$3,NCACats,0)),0))</f>
        <v/>
      </c>
    </row>
    <row r="460" spans="1:10" x14ac:dyDescent="0.3">
      <c r="A460" s="327" t="str">
        <f>IF('NCA Input'!C464="","",'NCA Input'!A464)</f>
        <v/>
      </c>
      <c r="B460" s="327" t="str">
        <f>IF('NCA Input'!C464="","",'NCA Input'!C464)</f>
        <v/>
      </c>
      <c r="C460" s="255" t="str">
        <f>IF($A460="","","Mag_Neg")</f>
        <v/>
      </c>
      <c r="D460" s="278" t="str">
        <f ca="1">IF($C460="","",_xlfn.IFNA(INDEX(INDIRECT("MCDAScores_NCA_"&amp;$C460),MATCH('NCA Input'!D464,INDIRECT("NCAScore_"&amp;$C460),0),MATCH(D$3,NCACats,0)),0))</f>
        <v/>
      </c>
      <c r="E460" s="279" t="str">
        <f ca="1">IF($C460="","",_xlfn.IFNA(INDEX(INDIRECT("MCDAScores_NCA_"&amp;$C460),MATCH('NCA Input'!E464,INDIRECT("NCAScore_"&amp;$C460),0),MATCH(E$3,NCACats,0)),0))</f>
        <v/>
      </c>
      <c r="F460" s="279" t="str">
        <f ca="1">IF($C460="","",_xlfn.IFNA(INDEX(INDIRECT("MCDAScores_NCA_"&amp;$C460),MATCH('NCA Input'!F464,INDIRECT("NCAScore_"&amp;$C460),0),MATCH(F$3,NCACats,0)),0))</f>
        <v/>
      </c>
      <c r="G460" s="279" t="str">
        <f ca="1">IF($C460="","",_xlfn.IFNA(INDEX(INDIRECT("MCDAScores_NCA_"&amp;$C460),MATCH('NCA Input'!G464,INDIRECT("NCAScore_"&amp;$C460),0),MATCH(G$3,NCACats,0)),0))</f>
        <v/>
      </c>
      <c r="H460" s="279" t="str">
        <f ca="1">IF($C460="","",_xlfn.IFNA(INDEX(INDIRECT("MCDAScores_NCA_"&amp;$C460),MATCH('NCA Input'!H464,INDIRECT("NCAScore_"&amp;$C460),0),MATCH(H$3,NCACats,0)),0))</f>
        <v/>
      </c>
      <c r="I460" s="279" t="str">
        <f ca="1">IF($C460="","",_xlfn.IFNA(INDEX(INDIRECT("MCDAScores_NCA_"&amp;$C460),MATCH('NCA Input'!I464,INDIRECT("NCAScore_"&amp;$C460),0),MATCH(I$3,NCACats,0)),0))</f>
        <v/>
      </c>
      <c r="J460" s="280" t="str">
        <f ca="1">IF($C460="","",_xlfn.IFNA(INDEX(INDIRECT("MCDAScores_NCA_"&amp;$C460),MATCH('NCA Input'!J464,INDIRECT("NCAScore_"&amp;$C460),0),MATCH(J$3,NCACats,0)),0))</f>
        <v/>
      </c>
    </row>
    <row r="461" spans="1:10" x14ac:dyDescent="0.3">
      <c r="A461" s="328"/>
      <c r="B461" s="328"/>
      <c r="C461" s="272" t="str">
        <f>IF($A460="","","Scale_Neg")</f>
        <v/>
      </c>
      <c r="D461" s="281" t="str">
        <f ca="1">IF($C461="","",_xlfn.IFNA(INDEX(INDIRECT("MCDAScores_NCA_"&amp;$C461),MATCH('NCA Input'!D465,INDIRECT("NCAScore_"&amp;$C461),0),MATCH(D$3,NCACats,0)),0))</f>
        <v/>
      </c>
      <c r="E461" s="254" t="str">
        <f ca="1">IF($C461="","",_xlfn.IFNA(INDEX(INDIRECT("MCDAScores_NCA_"&amp;$C461),MATCH('NCA Input'!E465,INDIRECT("NCAScore_"&amp;$C461),0),MATCH(E$3,NCACats,0)),0))</f>
        <v/>
      </c>
      <c r="F461" s="254" t="str">
        <f ca="1">IF($C461="","",_xlfn.IFNA(INDEX(INDIRECT("MCDAScores_NCA_"&amp;$C461),MATCH('NCA Input'!F465,INDIRECT("NCAScore_"&amp;$C461),0),MATCH(F$3,NCACats,0)),0))</f>
        <v/>
      </c>
      <c r="G461" s="254" t="str">
        <f ca="1">IF($C461="","",_xlfn.IFNA(INDEX(INDIRECT("MCDAScores_NCA_"&amp;$C461),MATCH('NCA Input'!G465,INDIRECT("NCAScore_"&amp;$C461),0),MATCH(G$3,NCACats,0)),0))</f>
        <v/>
      </c>
      <c r="H461" s="254" t="str">
        <f ca="1">IF($C461="","",_xlfn.IFNA(INDEX(INDIRECT("MCDAScores_NCA_"&amp;$C461),MATCH('NCA Input'!H465,INDIRECT("NCAScore_"&amp;$C461),0),MATCH(H$3,NCACats,0)),0))</f>
        <v/>
      </c>
      <c r="I461" s="254" t="str">
        <f ca="1">IF($C461="","",_xlfn.IFNA(INDEX(INDIRECT("MCDAScores_NCA_"&amp;$C461),MATCH('NCA Input'!I465,INDIRECT("NCAScore_"&amp;$C461),0),MATCH(I$3,NCACats,0)),0))</f>
        <v/>
      </c>
      <c r="J461" s="282" t="str">
        <f ca="1">IF($C461="","",_xlfn.IFNA(INDEX(INDIRECT("MCDAScores_NCA_"&amp;$C461),MATCH('NCA Input'!J465,INDIRECT("NCAScore_"&amp;$C461),0),MATCH(J$3,NCACats,0)),0))</f>
        <v/>
      </c>
    </row>
    <row r="462" spans="1:10" x14ac:dyDescent="0.3">
      <c r="A462" s="328"/>
      <c r="B462" s="328"/>
      <c r="C462" s="272" t="str">
        <f>IF($A460="","","Dur_Neg")</f>
        <v/>
      </c>
      <c r="D462" s="281" t="str">
        <f ca="1">IF($C462="","",_xlfn.IFNA(INDEX(INDIRECT("MCDAScores_NCA_"&amp;$C462),MATCH('NCA Input'!D466,INDIRECT("NCAScore_"&amp;$C462),0),MATCH(D$3,NCACats,0)),0))</f>
        <v/>
      </c>
      <c r="E462" s="254" t="str">
        <f ca="1">IF($C462="","",_xlfn.IFNA(INDEX(INDIRECT("MCDAScores_NCA_"&amp;$C462),MATCH('NCA Input'!E466,INDIRECT("NCAScore_"&amp;$C462),0),MATCH(E$3,NCACats,0)),0))</f>
        <v/>
      </c>
      <c r="F462" s="254" t="str">
        <f ca="1">IF($C462="","",_xlfn.IFNA(INDEX(INDIRECT("MCDAScores_NCA_"&amp;$C462),MATCH('NCA Input'!F466,INDIRECT("NCAScore_"&amp;$C462),0),MATCH(F$3,NCACats,0)),0))</f>
        <v/>
      </c>
      <c r="G462" s="254" t="str">
        <f ca="1">IF($C462="","",_xlfn.IFNA(INDEX(INDIRECT("MCDAScores_NCA_"&amp;$C462),MATCH('NCA Input'!G466,INDIRECT("NCAScore_"&amp;$C462),0),MATCH(G$3,NCACats,0)),0))</f>
        <v/>
      </c>
      <c r="H462" s="254" t="str">
        <f ca="1">IF($C462="","",_xlfn.IFNA(INDEX(INDIRECT("MCDAScores_NCA_"&amp;$C462),MATCH('NCA Input'!H466,INDIRECT("NCAScore_"&amp;$C462),0),MATCH(H$3,NCACats,0)),0))</f>
        <v/>
      </c>
      <c r="I462" s="254" t="str">
        <f ca="1">IF($C462="","",_xlfn.IFNA(INDEX(INDIRECT("MCDAScores_NCA_"&amp;$C462),MATCH('NCA Input'!I466,INDIRECT("NCAScore_"&amp;$C462),0),MATCH(I$3,NCACats,0)),0))</f>
        <v/>
      </c>
      <c r="J462" s="282" t="str">
        <f ca="1">IF($C462="","",_xlfn.IFNA(INDEX(INDIRECT("MCDAScores_NCA_"&amp;$C462),MATCH('NCA Input'!J466,INDIRECT("NCAScore_"&amp;$C462),0),MATCH(J$3,NCACats,0)),0))</f>
        <v/>
      </c>
    </row>
    <row r="463" spans="1:10" x14ac:dyDescent="0.3">
      <c r="A463" s="328"/>
      <c r="B463" s="328"/>
      <c r="C463" s="272" t="str">
        <f>IF($A460="","","Mag_Pos")</f>
        <v/>
      </c>
      <c r="D463" s="281" t="str">
        <f ca="1">IF($C463="","",_xlfn.IFNA(INDEX(INDIRECT("MCDAScores_NCA_"&amp;$C463),MATCH('NCA Input'!D467,INDIRECT("NCAScore_"&amp;$C463),0),MATCH(D$3,NCACats,0)),0))</f>
        <v/>
      </c>
      <c r="E463" s="254" t="str">
        <f ca="1">IF($C463="","",_xlfn.IFNA(INDEX(INDIRECT("MCDAScores_NCA_"&amp;$C463),MATCH('NCA Input'!E467,INDIRECT("NCAScore_"&amp;$C463),0),MATCH(E$3,NCACats,0)),0))</f>
        <v/>
      </c>
      <c r="F463" s="254" t="str">
        <f ca="1">IF($C463="","",_xlfn.IFNA(INDEX(INDIRECT("MCDAScores_NCA_"&amp;$C463),MATCH('NCA Input'!F467,INDIRECT("NCAScore_"&amp;$C463),0),MATCH(F$3,NCACats,0)),0))</f>
        <v/>
      </c>
      <c r="G463" s="254" t="str">
        <f ca="1">IF($C463="","",_xlfn.IFNA(INDEX(INDIRECT("MCDAScores_NCA_"&amp;$C463),MATCH('NCA Input'!G467,INDIRECT("NCAScore_"&amp;$C463),0),MATCH(G$3,NCACats,0)),0))</f>
        <v/>
      </c>
      <c r="H463" s="254" t="str">
        <f ca="1">IF($C463="","",_xlfn.IFNA(INDEX(INDIRECT("MCDAScores_NCA_"&amp;$C463),MATCH('NCA Input'!H467,INDIRECT("NCAScore_"&amp;$C463),0),MATCH(H$3,NCACats,0)),0))</f>
        <v/>
      </c>
      <c r="I463" s="254" t="str">
        <f ca="1">IF($C463="","",_xlfn.IFNA(INDEX(INDIRECT("MCDAScores_NCA_"&amp;$C463),MATCH('NCA Input'!I467,INDIRECT("NCAScore_"&amp;$C463),0),MATCH(I$3,NCACats,0)),0))</f>
        <v/>
      </c>
      <c r="J463" s="282" t="str">
        <f ca="1">IF($C463="","",_xlfn.IFNA(INDEX(INDIRECT("MCDAScores_NCA_"&amp;$C463),MATCH('NCA Input'!J467,INDIRECT("NCAScore_"&amp;$C463),0),MATCH(J$3,NCACats,0)),0))</f>
        <v/>
      </c>
    </row>
    <row r="464" spans="1:10" x14ac:dyDescent="0.3">
      <c r="A464" s="328"/>
      <c r="B464" s="328"/>
      <c r="C464" s="272" t="str">
        <f>IF($A460="","","Scale_Pos")</f>
        <v/>
      </c>
      <c r="D464" s="281" t="str">
        <f ca="1">IF($C464="","",_xlfn.IFNA(INDEX(INDIRECT("MCDAScores_NCA_"&amp;$C464),MATCH('NCA Input'!D468,INDIRECT("NCAScore_"&amp;$C464),0),MATCH(D$3,NCACats,0)),0))</f>
        <v/>
      </c>
      <c r="E464" s="254" t="str">
        <f ca="1">IF($C464="","",_xlfn.IFNA(INDEX(INDIRECT("MCDAScores_NCA_"&amp;$C464),MATCH('NCA Input'!E468,INDIRECT("NCAScore_"&amp;$C464),0),MATCH(E$3,NCACats,0)),0))</f>
        <v/>
      </c>
      <c r="F464" s="254" t="str">
        <f ca="1">IF($C464="","",_xlfn.IFNA(INDEX(INDIRECT("MCDAScores_NCA_"&amp;$C464),MATCH('NCA Input'!F468,INDIRECT("NCAScore_"&amp;$C464),0),MATCH(F$3,NCACats,0)),0))</f>
        <v/>
      </c>
      <c r="G464" s="254" t="str">
        <f ca="1">IF($C464="","",_xlfn.IFNA(INDEX(INDIRECT("MCDAScores_NCA_"&amp;$C464),MATCH('NCA Input'!G468,INDIRECT("NCAScore_"&amp;$C464),0),MATCH(G$3,NCACats,0)),0))</f>
        <v/>
      </c>
      <c r="H464" s="254" t="str">
        <f ca="1">IF($C464="","",_xlfn.IFNA(INDEX(INDIRECT("MCDAScores_NCA_"&amp;$C464),MATCH('NCA Input'!H468,INDIRECT("NCAScore_"&amp;$C464),0),MATCH(H$3,NCACats,0)),0))</f>
        <v/>
      </c>
      <c r="I464" s="254" t="str">
        <f ca="1">IF($C464="","",_xlfn.IFNA(INDEX(INDIRECT("MCDAScores_NCA_"&amp;$C464),MATCH('NCA Input'!I468,INDIRECT("NCAScore_"&amp;$C464),0),MATCH(I$3,NCACats,0)),0))</f>
        <v/>
      </c>
      <c r="J464" s="282" t="str">
        <f ca="1">IF($C464="","",_xlfn.IFNA(INDEX(INDIRECT("MCDAScores_NCA_"&amp;$C464),MATCH('NCA Input'!J468,INDIRECT("NCAScore_"&amp;$C464),0),MATCH(J$3,NCACats,0)),0))</f>
        <v/>
      </c>
    </row>
    <row r="465" spans="1:10" ht="14.4" thickBot="1" x14ac:dyDescent="0.35">
      <c r="A465" s="329"/>
      <c r="B465" s="329"/>
      <c r="C465" s="273" t="str">
        <f>IF($A460="","","Dur_Pos")</f>
        <v/>
      </c>
      <c r="D465" s="283" t="str">
        <f ca="1">IF($C465="","",_xlfn.IFNA(INDEX(INDIRECT("MCDAScores_NCA_"&amp;$C465),MATCH('NCA Input'!D469,INDIRECT("NCAScore_"&amp;$C465),0),MATCH(D$3,NCACats,0)),0))</f>
        <v/>
      </c>
      <c r="E465" s="284" t="str">
        <f ca="1">IF($C465="","",_xlfn.IFNA(INDEX(INDIRECT("MCDAScores_NCA_"&amp;$C465),MATCH('NCA Input'!E469,INDIRECT("NCAScore_"&amp;$C465),0),MATCH(E$3,NCACats,0)),0))</f>
        <v/>
      </c>
      <c r="F465" s="284" t="str">
        <f ca="1">IF($C465="","",_xlfn.IFNA(INDEX(INDIRECT("MCDAScores_NCA_"&amp;$C465),MATCH('NCA Input'!F469,INDIRECT("NCAScore_"&amp;$C465),0),MATCH(F$3,NCACats,0)),0))</f>
        <v/>
      </c>
      <c r="G465" s="284" t="str">
        <f ca="1">IF($C465="","",_xlfn.IFNA(INDEX(INDIRECT("MCDAScores_NCA_"&amp;$C465),MATCH('NCA Input'!G469,INDIRECT("NCAScore_"&amp;$C465),0),MATCH(G$3,NCACats,0)),0))</f>
        <v/>
      </c>
      <c r="H465" s="284" t="str">
        <f ca="1">IF($C465="","",_xlfn.IFNA(INDEX(INDIRECT("MCDAScores_NCA_"&amp;$C465),MATCH('NCA Input'!H469,INDIRECT("NCAScore_"&amp;$C465),0),MATCH(H$3,NCACats,0)),0))</f>
        <v/>
      </c>
      <c r="I465" s="284" t="str">
        <f ca="1">IF($C465="","",_xlfn.IFNA(INDEX(INDIRECT("MCDAScores_NCA_"&amp;$C465),MATCH('NCA Input'!I469,INDIRECT("NCAScore_"&amp;$C465),0),MATCH(I$3,NCACats,0)),0))</f>
        <v/>
      </c>
      <c r="J465" s="285" t="str">
        <f ca="1">IF($C465="","",_xlfn.IFNA(INDEX(INDIRECT("MCDAScores_NCA_"&amp;$C465),MATCH('NCA Input'!J469,INDIRECT("NCAScore_"&amp;$C465),0),MATCH(J$3,NCACats,0)),0))</f>
        <v/>
      </c>
    </row>
    <row r="466" spans="1:10" x14ac:dyDescent="0.3">
      <c r="A466" s="327" t="str">
        <f>IF('NCA Input'!C470="","",'NCA Input'!A470)</f>
        <v/>
      </c>
      <c r="B466" s="327" t="str">
        <f>IF('NCA Input'!C470="","",'NCA Input'!C470)</f>
        <v/>
      </c>
      <c r="C466" s="255" t="str">
        <f>IF($A466="","","Mag_Neg")</f>
        <v/>
      </c>
      <c r="D466" s="278" t="str">
        <f ca="1">IF($C466="","",_xlfn.IFNA(INDEX(INDIRECT("MCDAScores_NCA_"&amp;$C466),MATCH('NCA Input'!D470,INDIRECT("NCAScore_"&amp;$C466),0),MATCH(D$3,NCACats,0)),0))</f>
        <v/>
      </c>
      <c r="E466" s="279" t="str">
        <f ca="1">IF($C466="","",_xlfn.IFNA(INDEX(INDIRECT("MCDAScores_NCA_"&amp;$C466),MATCH('NCA Input'!E470,INDIRECT("NCAScore_"&amp;$C466),0),MATCH(E$3,NCACats,0)),0))</f>
        <v/>
      </c>
      <c r="F466" s="279" t="str">
        <f ca="1">IF($C466="","",_xlfn.IFNA(INDEX(INDIRECT("MCDAScores_NCA_"&amp;$C466),MATCH('NCA Input'!F470,INDIRECT("NCAScore_"&amp;$C466),0),MATCH(F$3,NCACats,0)),0))</f>
        <v/>
      </c>
      <c r="G466" s="279" t="str">
        <f ca="1">IF($C466="","",_xlfn.IFNA(INDEX(INDIRECT("MCDAScores_NCA_"&amp;$C466),MATCH('NCA Input'!G470,INDIRECT("NCAScore_"&amp;$C466),0),MATCH(G$3,NCACats,0)),0))</f>
        <v/>
      </c>
      <c r="H466" s="279" t="str">
        <f ca="1">IF($C466="","",_xlfn.IFNA(INDEX(INDIRECT("MCDAScores_NCA_"&amp;$C466),MATCH('NCA Input'!H470,INDIRECT("NCAScore_"&amp;$C466),0),MATCH(H$3,NCACats,0)),0))</f>
        <v/>
      </c>
      <c r="I466" s="279" t="str">
        <f ca="1">IF($C466="","",_xlfn.IFNA(INDEX(INDIRECT("MCDAScores_NCA_"&amp;$C466),MATCH('NCA Input'!I470,INDIRECT("NCAScore_"&amp;$C466),0),MATCH(I$3,NCACats,0)),0))</f>
        <v/>
      </c>
      <c r="J466" s="280" t="str">
        <f ca="1">IF($C466="","",_xlfn.IFNA(INDEX(INDIRECT("MCDAScores_NCA_"&amp;$C466),MATCH('NCA Input'!J470,INDIRECT("NCAScore_"&amp;$C466),0),MATCH(J$3,NCACats,0)),0))</f>
        <v/>
      </c>
    </row>
    <row r="467" spans="1:10" x14ac:dyDescent="0.3">
      <c r="A467" s="328"/>
      <c r="B467" s="328"/>
      <c r="C467" s="272" t="str">
        <f>IF($A466="","","Scale_Neg")</f>
        <v/>
      </c>
      <c r="D467" s="281" t="str">
        <f ca="1">IF($C467="","",_xlfn.IFNA(INDEX(INDIRECT("MCDAScores_NCA_"&amp;$C467),MATCH('NCA Input'!D471,INDIRECT("NCAScore_"&amp;$C467),0),MATCH(D$3,NCACats,0)),0))</f>
        <v/>
      </c>
      <c r="E467" s="254" t="str">
        <f ca="1">IF($C467="","",_xlfn.IFNA(INDEX(INDIRECT("MCDAScores_NCA_"&amp;$C467),MATCH('NCA Input'!E471,INDIRECT("NCAScore_"&amp;$C467),0),MATCH(E$3,NCACats,0)),0))</f>
        <v/>
      </c>
      <c r="F467" s="254" t="str">
        <f ca="1">IF($C467="","",_xlfn.IFNA(INDEX(INDIRECT("MCDAScores_NCA_"&amp;$C467),MATCH('NCA Input'!F471,INDIRECT("NCAScore_"&amp;$C467),0),MATCH(F$3,NCACats,0)),0))</f>
        <v/>
      </c>
      <c r="G467" s="254" t="str">
        <f ca="1">IF($C467="","",_xlfn.IFNA(INDEX(INDIRECT("MCDAScores_NCA_"&amp;$C467),MATCH('NCA Input'!G471,INDIRECT("NCAScore_"&amp;$C467),0),MATCH(G$3,NCACats,0)),0))</f>
        <v/>
      </c>
      <c r="H467" s="254" t="str">
        <f ca="1">IF($C467="","",_xlfn.IFNA(INDEX(INDIRECT("MCDAScores_NCA_"&amp;$C467),MATCH('NCA Input'!H471,INDIRECT("NCAScore_"&amp;$C467),0),MATCH(H$3,NCACats,0)),0))</f>
        <v/>
      </c>
      <c r="I467" s="254" t="str">
        <f ca="1">IF($C467="","",_xlfn.IFNA(INDEX(INDIRECT("MCDAScores_NCA_"&amp;$C467),MATCH('NCA Input'!I471,INDIRECT("NCAScore_"&amp;$C467),0),MATCH(I$3,NCACats,0)),0))</f>
        <v/>
      </c>
      <c r="J467" s="282" t="str">
        <f ca="1">IF($C467="","",_xlfn.IFNA(INDEX(INDIRECT("MCDAScores_NCA_"&amp;$C467),MATCH('NCA Input'!J471,INDIRECT("NCAScore_"&amp;$C467),0),MATCH(J$3,NCACats,0)),0))</f>
        <v/>
      </c>
    </row>
    <row r="468" spans="1:10" x14ac:dyDescent="0.3">
      <c r="A468" s="328"/>
      <c r="B468" s="328"/>
      <c r="C468" s="272" t="str">
        <f>IF($A466="","","Dur_Neg")</f>
        <v/>
      </c>
      <c r="D468" s="281" t="str">
        <f ca="1">IF($C468="","",_xlfn.IFNA(INDEX(INDIRECT("MCDAScores_NCA_"&amp;$C468),MATCH('NCA Input'!D472,INDIRECT("NCAScore_"&amp;$C468),0),MATCH(D$3,NCACats,0)),0))</f>
        <v/>
      </c>
      <c r="E468" s="254" t="str">
        <f ca="1">IF($C468="","",_xlfn.IFNA(INDEX(INDIRECT("MCDAScores_NCA_"&amp;$C468),MATCH('NCA Input'!E472,INDIRECT("NCAScore_"&amp;$C468),0),MATCH(E$3,NCACats,0)),0))</f>
        <v/>
      </c>
      <c r="F468" s="254" t="str">
        <f ca="1">IF($C468="","",_xlfn.IFNA(INDEX(INDIRECT("MCDAScores_NCA_"&amp;$C468),MATCH('NCA Input'!F472,INDIRECT("NCAScore_"&amp;$C468),0),MATCH(F$3,NCACats,0)),0))</f>
        <v/>
      </c>
      <c r="G468" s="254" t="str">
        <f ca="1">IF($C468="","",_xlfn.IFNA(INDEX(INDIRECT("MCDAScores_NCA_"&amp;$C468),MATCH('NCA Input'!G472,INDIRECT("NCAScore_"&amp;$C468),0),MATCH(G$3,NCACats,0)),0))</f>
        <v/>
      </c>
      <c r="H468" s="254" t="str">
        <f ca="1">IF($C468="","",_xlfn.IFNA(INDEX(INDIRECT("MCDAScores_NCA_"&amp;$C468),MATCH('NCA Input'!H472,INDIRECT("NCAScore_"&amp;$C468),0),MATCH(H$3,NCACats,0)),0))</f>
        <v/>
      </c>
      <c r="I468" s="254" t="str">
        <f ca="1">IF($C468="","",_xlfn.IFNA(INDEX(INDIRECT("MCDAScores_NCA_"&amp;$C468),MATCH('NCA Input'!I472,INDIRECT("NCAScore_"&amp;$C468),0),MATCH(I$3,NCACats,0)),0))</f>
        <v/>
      </c>
      <c r="J468" s="282" t="str">
        <f ca="1">IF($C468="","",_xlfn.IFNA(INDEX(INDIRECT("MCDAScores_NCA_"&amp;$C468),MATCH('NCA Input'!J472,INDIRECT("NCAScore_"&amp;$C468),0),MATCH(J$3,NCACats,0)),0))</f>
        <v/>
      </c>
    </row>
    <row r="469" spans="1:10" x14ac:dyDescent="0.3">
      <c r="A469" s="328"/>
      <c r="B469" s="328"/>
      <c r="C469" s="272" t="str">
        <f>IF($A466="","","Mag_Pos")</f>
        <v/>
      </c>
      <c r="D469" s="281" t="str">
        <f ca="1">IF($C469="","",_xlfn.IFNA(INDEX(INDIRECT("MCDAScores_NCA_"&amp;$C469),MATCH('NCA Input'!D473,INDIRECT("NCAScore_"&amp;$C469),0),MATCH(D$3,NCACats,0)),0))</f>
        <v/>
      </c>
      <c r="E469" s="254" t="str">
        <f ca="1">IF($C469="","",_xlfn.IFNA(INDEX(INDIRECT("MCDAScores_NCA_"&amp;$C469),MATCH('NCA Input'!E473,INDIRECT("NCAScore_"&amp;$C469),0),MATCH(E$3,NCACats,0)),0))</f>
        <v/>
      </c>
      <c r="F469" s="254" t="str">
        <f ca="1">IF($C469="","",_xlfn.IFNA(INDEX(INDIRECT("MCDAScores_NCA_"&amp;$C469),MATCH('NCA Input'!F473,INDIRECT("NCAScore_"&amp;$C469),0),MATCH(F$3,NCACats,0)),0))</f>
        <v/>
      </c>
      <c r="G469" s="254" t="str">
        <f ca="1">IF($C469="","",_xlfn.IFNA(INDEX(INDIRECT("MCDAScores_NCA_"&amp;$C469),MATCH('NCA Input'!G473,INDIRECT("NCAScore_"&amp;$C469),0),MATCH(G$3,NCACats,0)),0))</f>
        <v/>
      </c>
      <c r="H469" s="254" t="str">
        <f ca="1">IF($C469="","",_xlfn.IFNA(INDEX(INDIRECT("MCDAScores_NCA_"&amp;$C469),MATCH('NCA Input'!H473,INDIRECT("NCAScore_"&amp;$C469),0),MATCH(H$3,NCACats,0)),0))</f>
        <v/>
      </c>
      <c r="I469" s="254" t="str">
        <f ca="1">IF($C469="","",_xlfn.IFNA(INDEX(INDIRECT("MCDAScores_NCA_"&amp;$C469),MATCH('NCA Input'!I473,INDIRECT("NCAScore_"&amp;$C469),0),MATCH(I$3,NCACats,0)),0))</f>
        <v/>
      </c>
      <c r="J469" s="282" t="str">
        <f ca="1">IF($C469="","",_xlfn.IFNA(INDEX(INDIRECT("MCDAScores_NCA_"&amp;$C469),MATCH('NCA Input'!J473,INDIRECT("NCAScore_"&amp;$C469),0),MATCH(J$3,NCACats,0)),0))</f>
        <v/>
      </c>
    </row>
    <row r="470" spans="1:10" x14ac:dyDescent="0.3">
      <c r="A470" s="328"/>
      <c r="B470" s="328"/>
      <c r="C470" s="272" t="str">
        <f>IF($A466="","","Scale_Pos")</f>
        <v/>
      </c>
      <c r="D470" s="281" t="str">
        <f ca="1">IF($C470="","",_xlfn.IFNA(INDEX(INDIRECT("MCDAScores_NCA_"&amp;$C470),MATCH('NCA Input'!D474,INDIRECT("NCAScore_"&amp;$C470),0),MATCH(D$3,NCACats,0)),0))</f>
        <v/>
      </c>
      <c r="E470" s="254" t="str">
        <f ca="1">IF($C470="","",_xlfn.IFNA(INDEX(INDIRECT("MCDAScores_NCA_"&amp;$C470),MATCH('NCA Input'!E474,INDIRECT("NCAScore_"&amp;$C470),0),MATCH(E$3,NCACats,0)),0))</f>
        <v/>
      </c>
      <c r="F470" s="254" t="str">
        <f ca="1">IF($C470="","",_xlfn.IFNA(INDEX(INDIRECT("MCDAScores_NCA_"&amp;$C470),MATCH('NCA Input'!F474,INDIRECT("NCAScore_"&amp;$C470),0),MATCH(F$3,NCACats,0)),0))</f>
        <v/>
      </c>
      <c r="G470" s="254" t="str">
        <f ca="1">IF($C470="","",_xlfn.IFNA(INDEX(INDIRECT("MCDAScores_NCA_"&amp;$C470),MATCH('NCA Input'!G474,INDIRECT("NCAScore_"&amp;$C470),0),MATCH(G$3,NCACats,0)),0))</f>
        <v/>
      </c>
      <c r="H470" s="254" t="str">
        <f ca="1">IF($C470="","",_xlfn.IFNA(INDEX(INDIRECT("MCDAScores_NCA_"&amp;$C470),MATCH('NCA Input'!H474,INDIRECT("NCAScore_"&amp;$C470),0),MATCH(H$3,NCACats,0)),0))</f>
        <v/>
      </c>
      <c r="I470" s="254" t="str">
        <f ca="1">IF($C470="","",_xlfn.IFNA(INDEX(INDIRECT("MCDAScores_NCA_"&amp;$C470),MATCH('NCA Input'!I474,INDIRECT("NCAScore_"&amp;$C470),0),MATCH(I$3,NCACats,0)),0))</f>
        <v/>
      </c>
      <c r="J470" s="282" t="str">
        <f ca="1">IF($C470="","",_xlfn.IFNA(INDEX(INDIRECT("MCDAScores_NCA_"&amp;$C470),MATCH('NCA Input'!J474,INDIRECT("NCAScore_"&amp;$C470),0),MATCH(J$3,NCACats,0)),0))</f>
        <v/>
      </c>
    </row>
    <row r="471" spans="1:10" ht="14.4" thickBot="1" x14ac:dyDescent="0.35">
      <c r="A471" s="329"/>
      <c r="B471" s="329"/>
      <c r="C471" s="273" t="str">
        <f>IF($A466="","","Dur_Pos")</f>
        <v/>
      </c>
      <c r="D471" s="283" t="str">
        <f ca="1">IF($C471="","",_xlfn.IFNA(INDEX(INDIRECT("MCDAScores_NCA_"&amp;$C471),MATCH('NCA Input'!D475,INDIRECT("NCAScore_"&amp;$C471),0),MATCH(D$3,NCACats,0)),0))</f>
        <v/>
      </c>
      <c r="E471" s="284" t="str">
        <f ca="1">IF($C471="","",_xlfn.IFNA(INDEX(INDIRECT("MCDAScores_NCA_"&amp;$C471),MATCH('NCA Input'!E475,INDIRECT("NCAScore_"&amp;$C471),0),MATCH(E$3,NCACats,0)),0))</f>
        <v/>
      </c>
      <c r="F471" s="284" t="str">
        <f ca="1">IF($C471="","",_xlfn.IFNA(INDEX(INDIRECT("MCDAScores_NCA_"&amp;$C471),MATCH('NCA Input'!F475,INDIRECT("NCAScore_"&amp;$C471),0),MATCH(F$3,NCACats,0)),0))</f>
        <v/>
      </c>
      <c r="G471" s="284" t="str">
        <f ca="1">IF($C471="","",_xlfn.IFNA(INDEX(INDIRECT("MCDAScores_NCA_"&amp;$C471),MATCH('NCA Input'!G475,INDIRECT("NCAScore_"&amp;$C471),0),MATCH(G$3,NCACats,0)),0))</f>
        <v/>
      </c>
      <c r="H471" s="284" t="str">
        <f ca="1">IF($C471="","",_xlfn.IFNA(INDEX(INDIRECT("MCDAScores_NCA_"&amp;$C471),MATCH('NCA Input'!H475,INDIRECT("NCAScore_"&amp;$C471),0),MATCH(H$3,NCACats,0)),0))</f>
        <v/>
      </c>
      <c r="I471" s="284" t="str">
        <f ca="1">IF($C471="","",_xlfn.IFNA(INDEX(INDIRECT("MCDAScores_NCA_"&amp;$C471),MATCH('NCA Input'!I475,INDIRECT("NCAScore_"&amp;$C471),0),MATCH(I$3,NCACats,0)),0))</f>
        <v/>
      </c>
      <c r="J471" s="285" t="str">
        <f ca="1">IF($C471="","",_xlfn.IFNA(INDEX(INDIRECT("MCDAScores_NCA_"&amp;$C471),MATCH('NCA Input'!J475,INDIRECT("NCAScore_"&amp;$C471),0),MATCH(J$3,NCACats,0)),0))</f>
        <v/>
      </c>
    </row>
    <row r="472" spans="1:10" x14ac:dyDescent="0.3">
      <c r="A472" s="327" t="str">
        <f>IF('NCA Input'!C476="","",'NCA Input'!A476)</f>
        <v/>
      </c>
      <c r="B472" s="327" t="str">
        <f>IF('NCA Input'!C476="","",'NCA Input'!C476)</f>
        <v/>
      </c>
      <c r="C472" s="255" t="str">
        <f>IF($A472="","","Mag_Neg")</f>
        <v/>
      </c>
      <c r="D472" s="278" t="str">
        <f ca="1">IF($C472="","",_xlfn.IFNA(INDEX(INDIRECT("MCDAScores_NCA_"&amp;$C472),MATCH('NCA Input'!D476,INDIRECT("NCAScore_"&amp;$C472),0),MATCH(D$3,NCACats,0)),0))</f>
        <v/>
      </c>
      <c r="E472" s="279" t="str">
        <f ca="1">IF($C472="","",_xlfn.IFNA(INDEX(INDIRECT("MCDAScores_NCA_"&amp;$C472),MATCH('NCA Input'!E476,INDIRECT("NCAScore_"&amp;$C472),0),MATCH(E$3,NCACats,0)),0))</f>
        <v/>
      </c>
      <c r="F472" s="279" t="str">
        <f ca="1">IF($C472="","",_xlfn.IFNA(INDEX(INDIRECT("MCDAScores_NCA_"&amp;$C472),MATCH('NCA Input'!F476,INDIRECT("NCAScore_"&amp;$C472),0),MATCH(F$3,NCACats,0)),0))</f>
        <v/>
      </c>
      <c r="G472" s="279" t="str">
        <f ca="1">IF($C472="","",_xlfn.IFNA(INDEX(INDIRECT("MCDAScores_NCA_"&amp;$C472),MATCH('NCA Input'!G476,INDIRECT("NCAScore_"&amp;$C472),0),MATCH(G$3,NCACats,0)),0))</f>
        <v/>
      </c>
      <c r="H472" s="279" t="str">
        <f ca="1">IF($C472="","",_xlfn.IFNA(INDEX(INDIRECT("MCDAScores_NCA_"&amp;$C472),MATCH('NCA Input'!H476,INDIRECT("NCAScore_"&amp;$C472),0),MATCH(H$3,NCACats,0)),0))</f>
        <v/>
      </c>
      <c r="I472" s="279" t="str">
        <f ca="1">IF($C472="","",_xlfn.IFNA(INDEX(INDIRECT("MCDAScores_NCA_"&amp;$C472),MATCH('NCA Input'!I476,INDIRECT("NCAScore_"&amp;$C472),0),MATCH(I$3,NCACats,0)),0))</f>
        <v/>
      </c>
      <c r="J472" s="280" t="str">
        <f ca="1">IF($C472="","",_xlfn.IFNA(INDEX(INDIRECT("MCDAScores_NCA_"&amp;$C472),MATCH('NCA Input'!J476,INDIRECT("NCAScore_"&amp;$C472),0),MATCH(J$3,NCACats,0)),0))</f>
        <v/>
      </c>
    </row>
    <row r="473" spans="1:10" x14ac:dyDescent="0.3">
      <c r="A473" s="328"/>
      <c r="B473" s="328"/>
      <c r="C473" s="272" t="str">
        <f>IF($A472="","","Scale_Neg")</f>
        <v/>
      </c>
      <c r="D473" s="281" t="str">
        <f ca="1">IF($C473="","",_xlfn.IFNA(INDEX(INDIRECT("MCDAScores_NCA_"&amp;$C473),MATCH('NCA Input'!D477,INDIRECT("NCAScore_"&amp;$C473),0),MATCH(D$3,NCACats,0)),0))</f>
        <v/>
      </c>
      <c r="E473" s="254" t="str">
        <f ca="1">IF($C473="","",_xlfn.IFNA(INDEX(INDIRECT("MCDAScores_NCA_"&amp;$C473),MATCH('NCA Input'!E477,INDIRECT("NCAScore_"&amp;$C473),0),MATCH(E$3,NCACats,0)),0))</f>
        <v/>
      </c>
      <c r="F473" s="254" t="str">
        <f ca="1">IF($C473="","",_xlfn.IFNA(INDEX(INDIRECT("MCDAScores_NCA_"&amp;$C473),MATCH('NCA Input'!F477,INDIRECT("NCAScore_"&amp;$C473),0),MATCH(F$3,NCACats,0)),0))</f>
        <v/>
      </c>
      <c r="G473" s="254" t="str">
        <f ca="1">IF($C473="","",_xlfn.IFNA(INDEX(INDIRECT("MCDAScores_NCA_"&amp;$C473),MATCH('NCA Input'!G477,INDIRECT("NCAScore_"&amp;$C473),0),MATCH(G$3,NCACats,0)),0))</f>
        <v/>
      </c>
      <c r="H473" s="254" t="str">
        <f ca="1">IF($C473="","",_xlfn.IFNA(INDEX(INDIRECT("MCDAScores_NCA_"&amp;$C473),MATCH('NCA Input'!H477,INDIRECT("NCAScore_"&amp;$C473),0),MATCH(H$3,NCACats,0)),0))</f>
        <v/>
      </c>
      <c r="I473" s="254" t="str">
        <f ca="1">IF($C473="","",_xlfn.IFNA(INDEX(INDIRECT("MCDAScores_NCA_"&amp;$C473),MATCH('NCA Input'!I477,INDIRECT("NCAScore_"&amp;$C473),0),MATCH(I$3,NCACats,0)),0))</f>
        <v/>
      </c>
      <c r="J473" s="282" t="str">
        <f ca="1">IF($C473="","",_xlfn.IFNA(INDEX(INDIRECT("MCDAScores_NCA_"&amp;$C473),MATCH('NCA Input'!J477,INDIRECT("NCAScore_"&amp;$C473),0),MATCH(J$3,NCACats,0)),0))</f>
        <v/>
      </c>
    </row>
    <row r="474" spans="1:10" x14ac:dyDescent="0.3">
      <c r="A474" s="328"/>
      <c r="B474" s="328"/>
      <c r="C474" s="272" t="str">
        <f>IF($A472="","","Dur_Neg")</f>
        <v/>
      </c>
      <c r="D474" s="281" t="str">
        <f ca="1">IF($C474="","",_xlfn.IFNA(INDEX(INDIRECT("MCDAScores_NCA_"&amp;$C474),MATCH('NCA Input'!D478,INDIRECT("NCAScore_"&amp;$C474),0),MATCH(D$3,NCACats,0)),0))</f>
        <v/>
      </c>
      <c r="E474" s="254" t="str">
        <f ca="1">IF($C474="","",_xlfn.IFNA(INDEX(INDIRECT("MCDAScores_NCA_"&amp;$C474),MATCH('NCA Input'!E478,INDIRECT("NCAScore_"&amp;$C474),0),MATCH(E$3,NCACats,0)),0))</f>
        <v/>
      </c>
      <c r="F474" s="254" t="str">
        <f ca="1">IF($C474="","",_xlfn.IFNA(INDEX(INDIRECT("MCDAScores_NCA_"&amp;$C474),MATCH('NCA Input'!F478,INDIRECT("NCAScore_"&amp;$C474),0),MATCH(F$3,NCACats,0)),0))</f>
        <v/>
      </c>
      <c r="G474" s="254" t="str">
        <f ca="1">IF($C474="","",_xlfn.IFNA(INDEX(INDIRECT("MCDAScores_NCA_"&amp;$C474),MATCH('NCA Input'!G478,INDIRECT("NCAScore_"&amp;$C474),0),MATCH(G$3,NCACats,0)),0))</f>
        <v/>
      </c>
      <c r="H474" s="254" t="str">
        <f ca="1">IF($C474="","",_xlfn.IFNA(INDEX(INDIRECT("MCDAScores_NCA_"&amp;$C474),MATCH('NCA Input'!H478,INDIRECT("NCAScore_"&amp;$C474),0),MATCH(H$3,NCACats,0)),0))</f>
        <v/>
      </c>
      <c r="I474" s="254" t="str">
        <f ca="1">IF($C474="","",_xlfn.IFNA(INDEX(INDIRECT("MCDAScores_NCA_"&amp;$C474),MATCH('NCA Input'!I478,INDIRECT("NCAScore_"&amp;$C474),0),MATCH(I$3,NCACats,0)),0))</f>
        <v/>
      </c>
      <c r="J474" s="282" t="str">
        <f ca="1">IF($C474="","",_xlfn.IFNA(INDEX(INDIRECT("MCDAScores_NCA_"&amp;$C474),MATCH('NCA Input'!J478,INDIRECT("NCAScore_"&amp;$C474),0),MATCH(J$3,NCACats,0)),0))</f>
        <v/>
      </c>
    </row>
    <row r="475" spans="1:10" x14ac:dyDescent="0.3">
      <c r="A475" s="328"/>
      <c r="B475" s="328"/>
      <c r="C475" s="272" t="str">
        <f>IF($A472="","","Mag_Pos")</f>
        <v/>
      </c>
      <c r="D475" s="281" t="str">
        <f ca="1">IF($C475="","",_xlfn.IFNA(INDEX(INDIRECT("MCDAScores_NCA_"&amp;$C475),MATCH('NCA Input'!D479,INDIRECT("NCAScore_"&amp;$C475),0),MATCH(D$3,NCACats,0)),0))</f>
        <v/>
      </c>
      <c r="E475" s="254" t="str">
        <f ca="1">IF($C475="","",_xlfn.IFNA(INDEX(INDIRECT("MCDAScores_NCA_"&amp;$C475),MATCH('NCA Input'!E479,INDIRECT("NCAScore_"&amp;$C475),0),MATCH(E$3,NCACats,0)),0))</f>
        <v/>
      </c>
      <c r="F475" s="254" t="str">
        <f ca="1">IF($C475="","",_xlfn.IFNA(INDEX(INDIRECT("MCDAScores_NCA_"&amp;$C475),MATCH('NCA Input'!F479,INDIRECT("NCAScore_"&amp;$C475),0),MATCH(F$3,NCACats,0)),0))</f>
        <v/>
      </c>
      <c r="G475" s="254" t="str">
        <f ca="1">IF($C475="","",_xlfn.IFNA(INDEX(INDIRECT("MCDAScores_NCA_"&amp;$C475),MATCH('NCA Input'!G479,INDIRECT("NCAScore_"&amp;$C475),0),MATCH(G$3,NCACats,0)),0))</f>
        <v/>
      </c>
      <c r="H475" s="254" t="str">
        <f ca="1">IF($C475="","",_xlfn.IFNA(INDEX(INDIRECT("MCDAScores_NCA_"&amp;$C475),MATCH('NCA Input'!H479,INDIRECT("NCAScore_"&amp;$C475),0),MATCH(H$3,NCACats,0)),0))</f>
        <v/>
      </c>
      <c r="I475" s="254" t="str">
        <f ca="1">IF($C475="","",_xlfn.IFNA(INDEX(INDIRECT("MCDAScores_NCA_"&amp;$C475),MATCH('NCA Input'!I479,INDIRECT("NCAScore_"&amp;$C475),0),MATCH(I$3,NCACats,0)),0))</f>
        <v/>
      </c>
      <c r="J475" s="282" t="str">
        <f ca="1">IF($C475="","",_xlfn.IFNA(INDEX(INDIRECT("MCDAScores_NCA_"&amp;$C475),MATCH('NCA Input'!J479,INDIRECT("NCAScore_"&amp;$C475),0),MATCH(J$3,NCACats,0)),0))</f>
        <v/>
      </c>
    </row>
    <row r="476" spans="1:10" x14ac:dyDescent="0.3">
      <c r="A476" s="328"/>
      <c r="B476" s="328"/>
      <c r="C476" s="272" t="str">
        <f>IF($A472="","","Scale_Pos")</f>
        <v/>
      </c>
      <c r="D476" s="281" t="str">
        <f ca="1">IF($C476="","",_xlfn.IFNA(INDEX(INDIRECT("MCDAScores_NCA_"&amp;$C476),MATCH('NCA Input'!D480,INDIRECT("NCAScore_"&amp;$C476),0),MATCH(D$3,NCACats,0)),0))</f>
        <v/>
      </c>
      <c r="E476" s="254" t="str">
        <f ca="1">IF($C476="","",_xlfn.IFNA(INDEX(INDIRECT("MCDAScores_NCA_"&amp;$C476),MATCH('NCA Input'!E480,INDIRECT("NCAScore_"&amp;$C476),0),MATCH(E$3,NCACats,0)),0))</f>
        <v/>
      </c>
      <c r="F476" s="254" t="str">
        <f ca="1">IF($C476="","",_xlfn.IFNA(INDEX(INDIRECT("MCDAScores_NCA_"&amp;$C476),MATCH('NCA Input'!F480,INDIRECT("NCAScore_"&amp;$C476),0),MATCH(F$3,NCACats,0)),0))</f>
        <v/>
      </c>
      <c r="G476" s="254" t="str">
        <f ca="1">IF($C476="","",_xlfn.IFNA(INDEX(INDIRECT("MCDAScores_NCA_"&amp;$C476),MATCH('NCA Input'!G480,INDIRECT("NCAScore_"&amp;$C476),0),MATCH(G$3,NCACats,0)),0))</f>
        <v/>
      </c>
      <c r="H476" s="254" t="str">
        <f ca="1">IF($C476="","",_xlfn.IFNA(INDEX(INDIRECT("MCDAScores_NCA_"&amp;$C476),MATCH('NCA Input'!H480,INDIRECT("NCAScore_"&amp;$C476),0),MATCH(H$3,NCACats,0)),0))</f>
        <v/>
      </c>
      <c r="I476" s="254" t="str">
        <f ca="1">IF($C476="","",_xlfn.IFNA(INDEX(INDIRECT("MCDAScores_NCA_"&amp;$C476),MATCH('NCA Input'!I480,INDIRECT("NCAScore_"&amp;$C476),0),MATCH(I$3,NCACats,0)),0))</f>
        <v/>
      </c>
      <c r="J476" s="282" t="str">
        <f ca="1">IF($C476="","",_xlfn.IFNA(INDEX(INDIRECT("MCDAScores_NCA_"&amp;$C476),MATCH('NCA Input'!J480,INDIRECT("NCAScore_"&amp;$C476),0),MATCH(J$3,NCACats,0)),0))</f>
        <v/>
      </c>
    </row>
    <row r="477" spans="1:10" ht="14.4" thickBot="1" x14ac:dyDescent="0.35">
      <c r="A477" s="329"/>
      <c r="B477" s="329"/>
      <c r="C477" s="273" t="str">
        <f>IF($A472="","","Dur_Pos")</f>
        <v/>
      </c>
      <c r="D477" s="283" t="str">
        <f ca="1">IF($C477="","",_xlfn.IFNA(INDEX(INDIRECT("MCDAScores_NCA_"&amp;$C477),MATCH('NCA Input'!D481,INDIRECT("NCAScore_"&amp;$C477),0),MATCH(D$3,NCACats,0)),0))</f>
        <v/>
      </c>
      <c r="E477" s="284" t="str">
        <f ca="1">IF($C477="","",_xlfn.IFNA(INDEX(INDIRECT("MCDAScores_NCA_"&amp;$C477),MATCH('NCA Input'!E481,INDIRECT("NCAScore_"&amp;$C477),0),MATCH(E$3,NCACats,0)),0))</f>
        <v/>
      </c>
      <c r="F477" s="284" t="str">
        <f ca="1">IF($C477="","",_xlfn.IFNA(INDEX(INDIRECT("MCDAScores_NCA_"&amp;$C477),MATCH('NCA Input'!F481,INDIRECT("NCAScore_"&amp;$C477),0),MATCH(F$3,NCACats,0)),0))</f>
        <v/>
      </c>
      <c r="G477" s="284" t="str">
        <f ca="1">IF($C477="","",_xlfn.IFNA(INDEX(INDIRECT("MCDAScores_NCA_"&amp;$C477),MATCH('NCA Input'!G481,INDIRECT("NCAScore_"&amp;$C477),0),MATCH(G$3,NCACats,0)),0))</f>
        <v/>
      </c>
      <c r="H477" s="284" t="str">
        <f ca="1">IF($C477="","",_xlfn.IFNA(INDEX(INDIRECT("MCDAScores_NCA_"&amp;$C477),MATCH('NCA Input'!H481,INDIRECT("NCAScore_"&amp;$C477),0),MATCH(H$3,NCACats,0)),0))</f>
        <v/>
      </c>
      <c r="I477" s="284" t="str">
        <f ca="1">IF($C477="","",_xlfn.IFNA(INDEX(INDIRECT("MCDAScores_NCA_"&amp;$C477),MATCH('NCA Input'!I481,INDIRECT("NCAScore_"&amp;$C477),0),MATCH(I$3,NCACats,0)),0))</f>
        <v/>
      </c>
      <c r="J477" s="285" t="str">
        <f ca="1">IF($C477="","",_xlfn.IFNA(INDEX(INDIRECT("MCDAScores_NCA_"&amp;$C477),MATCH('NCA Input'!J481,INDIRECT("NCAScore_"&amp;$C477),0),MATCH(J$3,NCACats,0)),0))</f>
        <v/>
      </c>
    </row>
    <row r="478" spans="1:10" x14ac:dyDescent="0.3">
      <c r="A478" s="327" t="str">
        <f>IF('NCA Input'!C482="","",'NCA Input'!A482)</f>
        <v/>
      </c>
      <c r="B478" s="327" t="str">
        <f>IF('NCA Input'!C482="","",'NCA Input'!C482)</f>
        <v/>
      </c>
      <c r="C478" s="255" t="str">
        <f>IF($A478="","","Mag_Neg")</f>
        <v/>
      </c>
      <c r="D478" s="278" t="str">
        <f ca="1">IF($C478="","",_xlfn.IFNA(INDEX(INDIRECT("MCDAScores_NCA_"&amp;$C478),MATCH('NCA Input'!D482,INDIRECT("NCAScore_"&amp;$C478),0),MATCH(D$3,NCACats,0)),0))</f>
        <v/>
      </c>
      <c r="E478" s="279" t="str">
        <f ca="1">IF($C478="","",_xlfn.IFNA(INDEX(INDIRECT("MCDAScores_NCA_"&amp;$C478),MATCH('NCA Input'!E482,INDIRECT("NCAScore_"&amp;$C478),0),MATCH(E$3,NCACats,0)),0))</f>
        <v/>
      </c>
      <c r="F478" s="279" t="str">
        <f ca="1">IF($C478="","",_xlfn.IFNA(INDEX(INDIRECT("MCDAScores_NCA_"&amp;$C478),MATCH('NCA Input'!F482,INDIRECT("NCAScore_"&amp;$C478),0),MATCH(F$3,NCACats,0)),0))</f>
        <v/>
      </c>
      <c r="G478" s="279" t="str">
        <f ca="1">IF($C478="","",_xlfn.IFNA(INDEX(INDIRECT("MCDAScores_NCA_"&amp;$C478),MATCH('NCA Input'!G482,INDIRECT("NCAScore_"&amp;$C478),0),MATCH(G$3,NCACats,0)),0))</f>
        <v/>
      </c>
      <c r="H478" s="279" t="str">
        <f ca="1">IF($C478="","",_xlfn.IFNA(INDEX(INDIRECT("MCDAScores_NCA_"&amp;$C478),MATCH('NCA Input'!H482,INDIRECT("NCAScore_"&amp;$C478),0),MATCH(H$3,NCACats,0)),0))</f>
        <v/>
      </c>
      <c r="I478" s="279" t="str">
        <f ca="1">IF($C478="","",_xlfn.IFNA(INDEX(INDIRECT("MCDAScores_NCA_"&amp;$C478),MATCH('NCA Input'!I482,INDIRECT("NCAScore_"&amp;$C478),0),MATCH(I$3,NCACats,0)),0))</f>
        <v/>
      </c>
      <c r="J478" s="280" t="str">
        <f ca="1">IF($C478="","",_xlfn.IFNA(INDEX(INDIRECT("MCDAScores_NCA_"&amp;$C478),MATCH('NCA Input'!J482,INDIRECT("NCAScore_"&amp;$C478),0),MATCH(J$3,NCACats,0)),0))</f>
        <v/>
      </c>
    </row>
    <row r="479" spans="1:10" x14ac:dyDescent="0.3">
      <c r="A479" s="328"/>
      <c r="B479" s="328"/>
      <c r="C479" s="272" t="str">
        <f>IF($A478="","","Scale_Neg")</f>
        <v/>
      </c>
      <c r="D479" s="281" t="str">
        <f ca="1">IF($C479="","",_xlfn.IFNA(INDEX(INDIRECT("MCDAScores_NCA_"&amp;$C479),MATCH('NCA Input'!D483,INDIRECT("NCAScore_"&amp;$C479),0),MATCH(D$3,NCACats,0)),0))</f>
        <v/>
      </c>
      <c r="E479" s="254" t="str">
        <f ca="1">IF($C479="","",_xlfn.IFNA(INDEX(INDIRECT("MCDAScores_NCA_"&amp;$C479),MATCH('NCA Input'!E483,INDIRECT("NCAScore_"&amp;$C479),0),MATCH(E$3,NCACats,0)),0))</f>
        <v/>
      </c>
      <c r="F479" s="254" t="str">
        <f ca="1">IF($C479="","",_xlfn.IFNA(INDEX(INDIRECT("MCDAScores_NCA_"&amp;$C479),MATCH('NCA Input'!F483,INDIRECT("NCAScore_"&amp;$C479),0),MATCH(F$3,NCACats,0)),0))</f>
        <v/>
      </c>
      <c r="G479" s="254" t="str">
        <f ca="1">IF($C479="","",_xlfn.IFNA(INDEX(INDIRECT("MCDAScores_NCA_"&amp;$C479),MATCH('NCA Input'!G483,INDIRECT("NCAScore_"&amp;$C479),0),MATCH(G$3,NCACats,0)),0))</f>
        <v/>
      </c>
      <c r="H479" s="254" t="str">
        <f ca="1">IF($C479="","",_xlfn.IFNA(INDEX(INDIRECT("MCDAScores_NCA_"&amp;$C479),MATCH('NCA Input'!H483,INDIRECT("NCAScore_"&amp;$C479),0),MATCH(H$3,NCACats,0)),0))</f>
        <v/>
      </c>
      <c r="I479" s="254" t="str">
        <f ca="1">IF($C479="","",_xlfn.IFNA(INDEX(INDIRECT("MCDAScores_NCA_"&amp;$C479),MATCH('NCA Input'!I483,INDIRECT("NCAScore_"&amp;$C479),0),MATCH(I$3,NCACats,0)),0))</f>
        <v/>
      </c>
      <c r="J479" s="282" t="str">
        <f ca="1">IF($C479="","",_xlfn.IFNA(INDEX(INDIRECT("MCDAScores_NCA_"&amp;$C479),MATCH('NCA Input'!J483,INDIRECT("NCAScore_"&amp;$C479),0),MATCH(J$3,NCACats,0)),0))</f>
        <v/>
      </c>
    </row>
    <row r="480" spans="1:10" x14ac:dyDescent="0.3">
      <c r="A480" s="328"/>
      <c r="B480" s="328"/>
      <c r="C480" s="272" t="str">
        <f>IF($A478="","","Dur_Neg")</f>
        <v/>
      </c>
      <c r="D480" s="281" t="str">
        <f ca="1">IF($C480="","",_xlfn.IFNA(INDEX(INDIRECT("MCDAScores_NCA_"&amp;$C480),MATCH('NCA Input'!D484,INDIRECT("NCAScore_"&amp;$C480),0),MATCH(D$3,NCACats,0)),0))</f>
        <v/>
      </c>
      <c r="E480" s="254" t="str">
        <f ca="1">IF($C480="","",_xlfn.IFNA(INDEX(INDIRECT("MCDAScores_NCA_"&amp;$C480),MATCH('NCA Input'!E484,INDIRECT("NCAScore_"&amp;$C480),0),MATCH(E$3,NCACats,0)),0))</f>
        <v/>
      </c>
      <c r="F480" s="254" t="str">
        <f ca="1">IF($C480="","",_xlfn.IFNA(INDEX(INDIRECT("MCDAScores_NCA_"&amp;$C480),MATCH('NCA Input'!F484,INDIRECT("NCAScore_"&amp;$C480),0),MATCH(F$3,NCACats,0)),0))</f>
        <v/>
      </c>
      <c r="G480" s="254" t="str">
        <f ca="1">IF($C480="","",_xlfn.IFNA(INDEX(INDIRECT("MCDAScores_NCA_"&amp;$C480),MATCH('NCA Input'!G484,INDIRECT("NCAScore_"&amp;$C480),0),MATCH(G$3,NCACats,0)),0))</f>
        <v/>
      </c>
      <c r="H480" s="254" t="str">
        <f ca="1">IF($C480="","",_xlfn.IFNA(INDEX(INDIRECT("MCDAScores_NCA_"&amp;$C480),MATCH('NCA Input'!H484,INDIRECT("NCAScore_"&amp;$C480),0),MATCH(H$3,NCACats,0)),0))</f>
        <v/>
      </c>
      <c r="I480" s="254" t="str">
        <f ca="1">IF($C480="","",_xlfn.IFNA(INDEX(INDIRECT("MCDAScores_NCA_"&amp;$C480),MATCH('NCA Input'!I484,INDIRECT("NCAScore_"&amp;$C480),0),MATCH(I$3,NCACats,0)),0))</f>
        <v/>
      </c>
      <c r="J480" s="282" t="str">
        <f ca="1">IF($C480="","",_xlfn.IFNA(INDEX(INDIRECT("MCDAScores_NCA_"&amp;$C480),MATCH('NCA Input'!J484,INDIRECT("NCAScore_"&amp;$C480),0),MATCH(J$3,NCACats,0)),0))</f>
        <v/>
      </c>
    </row>
    <row r="481" spans="1:10" x14ac:dyDescent="0.3">
      <c r="A481" s="328"/>
      <c r="B481" s="328"/>
      <c r="C481" s="272" t="str">
        <f>IF($A478="","","Mag_Pos")</f>
        <v/>
      </c>
      <c r="D481" s="281" t="str">
        <f ca="1">IF($C481="","",_xlfn.IFNA(INDEX(INDIRECT("MCDAScores_NCA_"&amp;$C481),MATCH('NCA Input'!D485,INDIRECT("NCAScore_"&amp;$C481),0),MATCH(D$3,NCACats,0)),0))</f>
        <v/>
      </c>
      <c r="E481" s="254" t="str">
        <f ca="1">IF($C481="","",_xlfn.IFNA(INDEX(INDIRECT("MCDAScores_NCA_"&amp;$C481),MATCH('NCA Input'!E485,INDIRECT("NCAScore_"&amp;$C481),0),MATCH(E$3,NCACats,0)),0))</f>
        <v/>
      </c>
      <c r="F481" s="254" t="str">
        <f ca="1">IF($C481="","",_xlfn.IFNA(INDEX(INDIRECT("MCDAScores_NCA_"&amp;$C481),MATCH('NCA Input'!F485,INDIRECT("NCAScore_"&amp;$C481),0),MATCH(F$3,NCACats,0)),0))</f>
        <v/>
      </c>
      <c r="G481" s="254" t="str">
        <f ca="1">IF($C481="","",_xlfn.IFNA(INDEX(INDIRECT("MCDAScores_NCA_"&amp;$C481),MATCH('NCA Input'!G485,INDIRECT("NCAScore_"&amp;$C481),0),MATCH(G$3,NCACats,0)),0))</f>
        <v/>
      </c>
      <c r="H481" s="254" t="str">
        <f ca="1">IF($C481="","",_xlfn.IFNA(INDEX(INDIRECT("MCDAScores_NCA_"&amp;$C481),MATCH('NCA Input'!H485,INDIRECT("NCAScore_"&amp;$C481),0),MATCH(H$3,NCACats,0)),0))</f>
        <v/>
      </c>
      <c r="I481" s="254" t="str">
        <f ca="1">IF($C481="","",_xlfn.IFNA(INDEX(INDIRECT("MCDAScores_NCA_"&amp;$C481),MATCH('NCA Input'!I485,INDIRECT("NCAScore_"&amp;$C481),0),MATCH(I$3,NCACats,0)),0))</f>
        <v/>
      </c>
      <c r="J481" s="282" t="str">
        <f ca="1">IF($C481="","",_xlfn.IFNA(INDEX(INDIRECT("MCDAScores_NCA_"&amp;$C481),MATCH('NCA Input'!J485,INDIRECT("NCAScore_"&amp;$C481),0),MATCH(J$3,NCACats,0)),0))</f>
        <v/>
      </c>
    </row>
    <row r="482" spans="1:10" x14ac:dyDescent="0.3">
      <c r="A482" s="328"/>
      <c r="B482" s="328"/>
      <c r="C482" s="272" t="str">
        <f>IF($A478="","","Scale_Pos")</f>
        <v/>
      </c>
      <c r="D482" s="281" t="str">
        <f ca="1">IF($C482="","",_xlfn.IFNA(INDEX(INDIRECT("MCDAScores_NCA_"&amp;$C482),MATCH('NCA Input'!D486,INDIRECT("NCAScore_"&amp;$C482),0),MATCH(D$3,NCACats,0)),0))</f>
        <v/>
      </c>
      <c r="E482" s="254" t="str">
        <f ca="1">IF($C482="","",_xlfn.IFNA(INDEX(INDIRECT("MCDAScores_NCA_"&amp;$C482),MATCH('NCA Input'!E486,INDIRECT("NCAScore_"&amp;$C482),0),MATCH(E$3,NCACats,0)),0))</f>
        <v/>
      </c>
      <c r="F482" s="254" t="str">
        <f ca="1">IF($C482="","",_xlfn.IFNA(INDEX(INDIRECT("MCDAScores_NCA_"&amp;$C482),MATCH('NCA Input'!F486,INDIRECT("NCAScore_"&amp;$C482),0),MATCH(F$3,NCACats,0)),0))</f>
        <v/>
      </c>
      <c r="G482" s="254" t="str">
        <f ca="1">IF($C482="","",_xlfn.IFNA(INDEX(INDIRECT("MCDAScores_NCA_"&amp;$C482),MATCH('NCA Input'!G486,INDIRECT("NCAScore_"&amp;$C482),0),MATCH(G$3,NCACats,0)),0))</f>
        <v/>
      </c>
      <c r="H482" s="254" t="str">
        <f ca="1">IF($C482="","",_xlfn.IFNA(INDEX(INDIRECT("MCDAScores_NCA_"&amp;$C482),MATCH('NCA Input'!H486,INDIRECT("NCAScore_"&amp;$C482),0),MATCH(H$3,NCACats,0)),0))</f>
        <v/>
      </c>
      <c r="I482" s="254" t="str">
        <f ca="1">IF($C482="","",_xlfn.IFNA(INDEX(INDIRECT("MCDAScores_NCA_"&amp;$C482),MATCH('NCA Input'!I486,INDIRECT("NCAScore_"&amp;$C482),0),MATCH(I$3,NCACats,0)),0))</f>
        <v/>
      </c>
      <c r="J482" s="282" t="str">
        <f ca="1">IF($C482="","",_xlfn.IFNA(INDEX(INDIRECT("MCDAScores_NCA_"&amp;$C482),MATCH('NCA Input'!J486,INDIRECT("NCAScore_"&amp;$C482),0),MATCH(J$3,NCACats,0)),0))</f>
        <v/>
      </c>
    </row>
    <row r="483" spans="1:10" ht="14.4" thickBot="1" x14ac:dyDescent="0.35">
      <c r="A483" s="329"/>
      <c r="B483" s="329"/>
      <c r="C483" s="273" t="str">
        <f>IF($A478="","","Dur_Pos")</f>
        <v/>
      </c>
      <c r="D483" s="283" t="str">
        <f ca="1">IF($C483="","",_xlfn.IFNA(INDEX(INDIRECT("MCDAScores_NCA_"&amp;$C483),MATCH('NCA Input'!D487,INDIRECT("NCAScore_"&amp;$C483),0),MATCH(D$3,NCACats,0)),0))</f>
        <v/>
      </c>
      <c r="E483" s="284" t="str">
        <f ca="1">IF($C483="","",_xlfn.IFNA(INDEX(INDIRECT("MCDAScores_NCA_"&amp;$C483),MATCH('NCA Input'!E487,INDIRECT("NCAScore_"&amp;$C483),0),MATCH(E$3,NCACats,0)),0))</f>
        <v/>
      </c>
      <c r="F483" s="284" t="str">
        <f ca="1">IF($C483="","",_xlfn.IFNA(INDEX(INDIRECT("MCDAScores_NCA_"&amp;$C483),MATCH('NCA Input'!F487,INDIRECT("NCAScore_"&amp;$C483),0),MATCH(F$3,NCACats,0)),0))</f>
        <v/>
      </c>
      <c r="G483" s="284" t="str">
        <f ca="1">IF($C483="","",_xlfn.IFNA(INDEX(INDIRECT("MCDAScores_NCA_"&amp;$C483),MATCH('NCA Input'!G487,INDIRECT("NCAScore_"&amp;$C483),0),MATCH(G$3,NCACats,0)),0))</f>
        <v/>
      </c>
      <c r="H483" s="284" t="str">
        <f ca="1">IF($C483="","",_xlfn.IFNA(INDEX(INDIRECT("MCDAScores_NCA_"&amp;$C483),MATCH('NCA Input'!H487,INDIRECT("NCAScore_"&amp;$C483),0),MATCH(H$3,NCACats,0)),0))</f>
        <v/>
      </c>
      <c r="I483" s="284" t="str">
        <f ca="1">IF($C483="","",_xlfn.IFNA(INDEX(INDIRECT("MCDAScores_NCA_"&amp;$C483),MATCH('NCA Input'!I487,INDIRECT("NCAScore_"&amp;$C483),0),MATCH(I$3,NCACats,0)),0))</f>
        <v/>
      </c>
      <c r="J483" s="285" t="str">
        <f ca="1">IF($C483="","",_xlfn.IFNA(INDEX(INDIRECT("MCDAScores_NCA_"&amp;$C483),MATCH('NCA Input'!J487,INDIRECT("NCAScore_"&amp;$C483),0),MATCH(J$3,NCACats,0)),0))</f>
        <v/>
      </c>
    </row>
    <row r="484" spans="1:10" x14ac:dyDescent="0.3">
      <c r="A484" s="327" t="str">
        <f>IF('NCA Input'!C488="","",'NCA Input'!A488)</f>
        <v/>
      </c>
      <c r="B484" s="327" t="str">
        <f>IF('NCA Input'!C488="","",'NCA Input'!C488)</f>
        <v/>
      </c>
      <c r="C484" s="255" t="str">
        <f>IF($A484="","","Mag_Neg")</f>
        <v/>
      </c>
      <c r="D484" s="278" t="str">
        <f ca="1">IF($C484="","",_xlfn.IFNA(INDEX(INDIRECT("MCDAScores_NCA_"&amp;$C484),MATCH('NCA Input'!D488,INDIRECT("NCAScore_"&amp;$C484),0),MATCH(D$3,NCACats,0)),0))</f>
        <v/>
      </c>
      <c r="E484" s="279" t="str">
        <f ca="1">IF($C484="","",_xlfn.IFNA(INDEX(INDIRECT("MCDAScores_NCA_"&amp;$C484),MATCH('NCA Input'!E488,INDIRECT("NCAScore_"&amp;$C484),0),MATCH(E$3,NCACats,0)),0))</f>
        <v/>
      </c>
      <c r="F484" s="279" t="str">
        <f ca="1">IF($C484="","",_xlfn.IFNA(INDEX(INDIRECT("MCDAScores_NCA_"&amp;$C484),MATCH('NCA Input'!F488,INDIRECT("NCAScore_"&amp;$C484),0),MATCH(F$3,NCACats,0)),0))</f>
        <v/>
      </c>
      <c r="G484" s="279" t="str">
        <f ca="1">IF($C484="","",_xlfn.IFNA(INDEX(INDIRECT("MCDAScores_NCA_"&amp;$C484),MATCH('NCA Input'!G488,INDIRECT("NCAScore_"&amp;$C484),0),MATCH(G$3,NCACats,0)),0))</f>
        <v/>
      </c>
      <c r="H484" s="279" t="str">
        <f ca="1">IF($C484="","",_xlfn.IFNA(INDEX(INDIRECT("MCDAScores_NCA_"&amp;$C484),MATCH('NCA Input'!H488,INDIRECT("NCAScore_"&amp;$C484),0),MATCH(H$3,NCACats,0)),0))</f>
        <v/>
      </c>
      <c r="I484" s="279" t="str">
        <f ca="1">IF($C484="","",_xlfn.IFNA(INDEX(INDIRECT("MCDAScores_NCA_"&amp;$C484),MATCH('NCA Input'!I488,INDIRECT("NCAScore_"&amp;$C484),0),MATCH(I$3,NCACats,0)),0))</f>
        <v/>
      </c>
      <c r="J484" s="280" t="str">
        <f ca="1">IF($C484="","",_xlfn.IFNA(INDEX(INDIRECT("MCDAScores_NCA_"&amp;$C484),MATCH('NCA Input'!J488,INDIRECT("NCAScore_"&amp;$C484),0),MATCH(J$3,NCACats,0)),0))</f>
        <v/>
      </c>
    </row>
    <row r="485" spans="1:10" x14ac:dyDescent="0.3">
      <c r="A485" s="328"/>
      <c r="B485" s="328"/>
      <c r="C485" s="272" t="str">
        <f>IF($A484="","","Scale_Neg")</f>
        <v/>
      </c>
      <c r="D485" s="281" t="str">
        <f ca="1">IF($C485="","",_xlfn.IFNA(INDEX(INDIRECT("MCDAScores_NCA_"&amp;$C485),MATCH('NCA Input'!D489,INDIRECT("NCAScore_"&amp;$C485),0),MATCH(D$3,NCACats,0)),0))</f>
        <v/>
      </c>
      <c r="E485" s="254" t="str">
        <f ca="1">IF($C485="","",_xlfn.IFNA(INDEX(INDIRECT("MCDAScores_NCA_"&amp;$C485),MATCH('NCA Input'!E489,INDIRECT("NCAScore_"&amp;$C485),0),MATCH(E$3,NCACats,0)),0))</f>
        <v/>
      </c>
      <c r="F485" s="254" t="str">
        <f ca="1">IF($C485="","",_xlfn.IFNA(INDEX(INDIRECT("MCDAScores_NCA_"&amp;$C485),MATCH('NCA Input'!F489,INDIRECT("NCAScore_"&amp;$C485),0),MATCH(F$3,NCACats,0)),0))</f>
        <v/>
      </c>
      <c r="G485" s="254" t="str">
        <f ca="1">IF($C485="","",_xlfn.IFNA(INDEX(INDIRECT("MCDAScores_NCA_"&amp;$C485),MATCH('NCA Input'!G489,INDIRECT("NCAScore_"&amp;$C485),0),MATCH(G$3,NCACats,0)),0))</f>
        <v/>
      </c>
      <c r="H485" s="254" t="str">
        <f ca="1">IF($C485="","",_xlfn.IFNA(INDEX(INDIRECT("MCDAScores_NCA_"&amp;$C485),MATCH('NCA Input'!H489,INDIRECT("NCAScore_"&amp;$C485),0),MATCH(H$3,NCACats,0)),0))</f>
        <v/>
      </c>
      <c r="I485" s="254" t="str">
        <f ca="1">IF($C485="","",_xlfn.IFNA(INDEX(INDIRECT("MCDAScores_NCA_"&amp;$C485),MATCH('NCA Input'!I489,INDIRECT("NCAScore_"&amp;$C485),0),MATCH(I$3,NCACats,0)),0))</f>
        <v/>
      </c>
      <c r="J485" s="282" t="str">
        <f ca="1">IF($C485="","",_xlfn.IFNA(INDEX(INDIRECT("MCDAScores_NCA_"&amp;$C485),MATCH('NCA Input'!J489,INDIRECT("NCAScore_"&amp;$C485),0),MATCH(J$3,NCACats,0)),0))</f>
        <v/>
      </c>
    </row>
    <row r="486" spans="1:10" x14ac:dyDescent="0.3">
      <c r="A486" s="328"/>
      <c r="B486" s="328"/>
      <c r="C486" s="272" t="str">
        <f>IF($A484="","","Dur_Neg")</f>
        <v/>
      </c>
      <c r="D486" s="281" t="str">
        <f ca="1">IF($C486="","",_xlfn.IFNA(INDEX(INDIRECT("MCDAScores_NCA_"&amp;$C486),MATCH('NCA Input'!D490,INDIRECT("NCAScore_"&amp;$C486),0),MATCH(D$3,NCACats,0)),0))</f>
        <v/>
      </c>
      <c r="E486" s="254" t="str">
        <f ca="1">IF($C486="","",_xlfn.IFNA(INDEX(INDIRECT("MCDAScores_NCA_"&amp;$C486),MATCH('NCA Input'!E490,INDIRECT("NCAScore_"&amp;$C486),0),MATCH(E$3,NCACats,0)),0))</f>
        <v/>
      </c>
      <c r="F486" s="254" t="str">
        <f ca="1">IF($C486="","",_xlfn.IFNA(INDEX(INDIRECT("MCDAScores_NCA_"&amp;$C486),MATCH('NCA Input'!F490,INDIRECT("NCAScore_"&amp;$C486),0),MATCH(F$3,NCACats,0)),0))</f>
        <v/>
      </c>
      <c r="G486" s="254" t="str">
        <f ca="1">IF($C486="","",_xlfn.IFNA(INDEX(INDIRECT("MCDAScores_NCA_"&amp;$C486),MATCH('NCA Input'!G490,INDIRECT("NCAScore_"&amp;$C486),0),MATCH(G$3,NCACats,0)),0))</f>
        <v/>
      </c>
      <c r="H486" s="254" t="str">
        <f ca="1">IF($C486="","",_xlfn.IFNA(INDEX(INDIRECT("MCDAScores_NCA_"&amp;$C486),MATCH('NCA Input'!H490,INDIRECT("NCAScore_"&amp;$C486),0),MATCH(H$3,NCACats,0)),0))</f>
        <v/>
      </c>
      <c r="I486" s="254" t="str">
        <f ca="1">IF($C486="","",_xlfn.IFNA(INDEX(INDIRECT("MCDAScores_NCA_"&amp;$C486),MATCH('NCA Input'!I490,INDIRECT("NCAScore_"&amp;$C486),0),MATCH(I$3,NCACats,0)),0))</f>
        <v/>
      </c>
      <c r="J486" s="282" t="str">
        <f ca="1">IF($C486="","",_xlfn.IFNA(INDEX(INDIRECT("MCDAScores_NCA_"&amp;$C486),MATCH('NCA Input'!J490,INDIRECT("NCAScore_"&amp;$C486),0),MATCH(J$3,NCACats,0)),0))</f>
        <v/>
      </c>
    </row>
    <row r="487" spans="1:10" x14ac:dyDescent="0.3">
      <c r="A487" s="328"/>
      <c r="B487" s="328"/>
      <c r="C487" s="272" t="str">
        <f>IF($A484="","","Mag_Pos")</f>
        <v/>
      </c>
      <c r="D487" s="281" t="str">
        <f ca="1">IF($C487="","",_xlfn.IFNA(INDEX(INDIRECT("MCDAScores_NCA_"&amp;$C487),MATCH('NCA Input'!D491,INDIRECT("NCAScore_"&amp;$C487),0),MATCH(D$3,NCACats,0)),0))</f>
        <v/>
      </c>
      <c r="E487" s="254" t="str">
        <f ca="1">IF($C487="","",_xlfn.IFNA(INDEX(INDIRECT("MCDAScores_NCA_"&amp;$C487),MATCH('NCA Input'!E491,INDIRECT("NCAScore_"&amp;$C487),0),MATCH(E$3,NCACats,0)),0))</f>
        <v/>
      </c>
      <c r="F487" s="254" t="str">
        <f ca="1">IF($C487="","",_xlfn.IFNA(INDEX(INDIRECT("MCDAScores_NCA_"&amp;$C487),MATCH('NCA Input'!F491,INDIRECT("NCAScore_"&amp;$C487),0),MATCH(F$3,NCACats,0)),0))</f>
        <v/>
      </c>
      <c r="G487" s="254" t="str">
        <f ca="1">IF($C487="","",_xlfn.IFNA(INDEX(INDIRECT("MCDAScores_NCA_"&amp;$C487),MATCH('NCA Input'!G491,INDIRECT("NCAScore_"&amp;$C487),0),MATCH(G$3,NCACats,0)),0))</f>
        <v/>
      </c>
      <c r="H487" s="254" t="str">
        <f ca="1">IF($C487="","",_xlfn.IFNA(INDEX(INDIRECT("MCDAScores_NCA_"&amp;$C487),MATCH('NCA Input'!H491,INDIRECT("NCAScore_"&amp;$C487),0),MATCH(H$3,NCACats,0)),0))</f>
        <v/>
      </c>
      <c r="I487" s="254" t="str">
        <f ca="1">IF($C487="","",_xlfn.IFNA(INDEX(INDIRECT("MCDAScores_NCA_"&amp;$C487),MATCH('NCA Input'!I491,INDIRECT("NCAScore_"&amp;$C487),0),MATCH(I$3,NCACats,0)),0))</f>
        <v/>
      </c>
      <c r="J487" s="282" t="str">
        <f ca="1">IF($C487="","",_xlfn.IFNA(INDEX(INDIRECT("MCDAScores_NCA_"&amp;$C487),MATCH('NCA Input'!J491,INDIRECT("NCAScore_"&amp;$C487),0),MATCH(J$3,NCACats,0)),0))</f>
        <v/>
      </c>
    </row>
    <row r="488" spans="1:10" x14ac:dyDescent="0.3">
      <c r="A488" s="328"/>
      <c r="B488" s="328"/>
      <c r="C488" s="272" t="str">
        <f>IF($A484="","","Scale_Pos")</f>
        <v/>
      </c>
      <c r="D488" s="281" t="str">
        <f ca="1">IF($C488="","",_xlfn.IFNA(INDEX(INDIRECT("MCDAScores_NCA_"&amp;$C488),MATCH('NCA Input'!D492,INDIRECT("NCAScore_"&amp;$C488),0),MATCH(D$3,NCACats,0)),0))</f>
        <v/>
      </c>
      <c r="E488" s="254" t="str">
        <f ca="1">IF($C488="","",_xlfn.IFNA(INDEX(INDIRECT("MCDAScores_NCA_"&amp;$C488),MATCH('NCA Input'!E492,INDIRECT("NCAScore_"&amp;$C488),0),MATCH(E$3,NCACats,0)),0))</f>
        <v/>
      </c>
      <c r="F488" s="254" t="str">
        <f ca="1">IF($C488="","",_xlfn.IFNA(INDEX(INDIRECT("MCDAScores_NCA_"&amp;$C488),MATCH('NCA Input'!F492,INDIRECT("NCAScore_"&amp;$C488),0),MATCH(F$3,NCACats,0)),0))</f>
        <v/>
      </c>
      <c r="G488" s="254" t="str">
        <f ca="1">IF($C488="","",_xlfn.IFNA(INDEX(INDIRECT("MCDAScores_NCA_"&amp;$C488),MATCH('NCA Input'!G492,INDIRECT("NCAScore_"&amp;$C488),0),MATCH(G$3,NCACats,0)),0))</f>
        <v/>
      </c>
      <c r="H488" s="254" t="str">
        <f ca="1">IF($C488="","",_xlfn.IFNA(INDEX(INDIRECT("MCDAScores_NCA_"&amp;$C488),MATCH('NCA Input'!H492,INDIRECT("NCAScore_"&amp;$C488),0),MATCH(H$3,NCACats,0)),0))</f>
        <v/>
      </c>
      <c r="I488" s="254" t="str">
        <f ca="1">IF($C488="","",_xlfn.IFNA(INDEX(INDIRECT("MCDAScores_NCA_"&amp;$C488),MATCH('NCA Input'!I492,INDIRECT("NCAScore_"&amp;$C488),0),MATCH(I$3,NCACats,0)),0))</f>
        <v/>
      </c>
      <c r="J488" s="282" t="str">
        <f ca="1">IF($C488="","",_xlfn.IFNA(INDEX(INDIRECT("MCDAScores_NCA_"&amp;$C488),MATCH('NCA Input'!J492,INDIRECT("NCAScore_"&amp;$C488),0),MATCH(J$3,NCACats,0)),0))</f>
        <v/>
      </c>
    </row>
    <row r="489" spans="1:10" ht="14.4" thickBot="1" x14ac:dyDescent="0.35">
      <c r="A489" s="329"/>
      <c r="B489" s="329"/>
      <c r="C489" s="273" t="str">
        <f>IF($A484="","","Dur_Pos")</f>
        <v/>
      </c>
      <c r="D489" s="283" t="str">
        <f ca="1">IF($C489="","",_xlfn.IFNA(INDEX(INDIRECT("MCDAScores_NCA_"&amp;$C489),MATCH('NCA Input'!D493,INDIRECT("NCAScore_"&amp;$C489),0),MATCH(D$3,NCACats,0)),0))</f>
        <v/>
      </c>
      <c r="E489" s="284" t="str">
        <f ca="1">IF($C489="","",_xlfn.IFNA(INDEX(INDIRECT("MCDAScores_NCA_"&amp;$C489),MATCH('NCA Input'!E493,INDIRECT("NCAScore_"&amp;$C489),0),MATCH(E$3,NCACats,0)),0))</f>
        <v/>
      </c>
      <c r="F489" s="284" t="str">
        <f ca="1">IF($C489="","",_xlfn.IFNA(INDEX(INDIRECT("MCDAScores_NCA_"&amp;$C489),MATCH('NCA Input'!F493,INDIRECT("NCAScore_"&amp;$C489),0),MATCH(F$3,NCACats,0)),0))</f>
        <v/>
      </c>
      <c r="G489" s="284" t="str">
        <f ca="1">IF($C489="","",_xlfn.IFNA(INDEX(INDIRECT("MCDAScores_NCA_"&amp;$C489),MATCH('NCA Input'!G493,INDIRECT("NCAScore_"&amp;$C489),0),MATCH(G$3,NCACats,0)),0))</f>
        <v/>
      </c>
      <c r="H489" s="284" t="str">
        <f ca="1">IF($C489="","",_xlfn.IFNA(INDEX(INDIRECT("MCDAScores_NCA_"&amp;$C489),MATCH('NCA Input'!H493,INDIRECT("NCAScore_"&amp;$C489),0),MATCH(H$3,NCACats,0)),0))</f>
        <v/>
      </c>
      <c r="I489" s="284" t="str">
        <f ca="1">IF($C489="","",_xlfn.IFNA(INDEX(INDIRECT("MCDAScores_NCA_"&amp;$C489),MATCH('NCA Input'!I493,INDIRECT("NCAScore_"&amp;$C489),0),MATCH(I$3,NCACats,0)),0))</f>
        <v/>
      </c>
      <c r="J489" s="285" t="str">
        <f ca="1">IF($C489="","",_xlfn.IFNA(INDEX(INDIRECT("MCDAScores_NCA_"&amp;$C489),MATCH('NCA Input'!J493,INDIRECT("NCAScore_"&amp;$C489),0),MATCH(J$3,NCACats,0)),0))</f>
        <v/>
      </c>
    </row>
    <row r="490" spans="1:10" x14ac:dyDescent="0.3">
      <c r="A490" s="327" t="str">
        <f>IF('NCA Input'!C494="","",'NCA Input'!A494)</f>
        <v/>
      </c>
      <c r="B490" s="327" t="str">
        <f>IF('NCA Input'!C494="","",'NCA Input'!C494)</f>
        <v/>
      </c>
      <c r="C490" s="255" t="str">
        <f>IF($A490="","","Mag_Neg")</f>
        <v/>
      </c>
      <c r="D490" s="278" t="str">
        <f ca="1">IF($C490="","",_xlfn.IFNA(INDEX(INDIRECT("MCDAScores_NCA_"&amp;$C490),MATCH('NCA Input'!D494,INDIRECT("NCAScore_"&amp;$C490),0),MATCH(D$3,NCACats,0)),0))</f>
        <v/>
      </c>
      <c r="E490" s="279" t="str">
        <f ca="1">IF($C490="","",_xlfn.IFNA(INDEX(INDIRECT("MCDAScores_NCA_"&amp;$C490),MATCH('NCA Input'!E494,INDIRECT("NCAScore_"&amp;$C490),0),MATCH(E$3,NCACats,0)),0))</f>
        <v/>
      </c>
      <c r="F490" s="279" t="str">
        <f ca="1">IF($C490="","",_xlfn.IFNA(INDEX(INDIRECT("MCDAScores_NCA_"&amp;$C490),MATCH('NCA Input'!F494,INDIRECT("NCAScore_"&amp;$C490),0),MATCH(F$3,NCACats,0)),0))</f>
        <v/>
      </c>
      <c r="G490" s="279" t="str">
        <f ca="1">IF($C490="","",_xlfn.IFNA(INDEX(INDIRECT("MCDAScores_NCA_"&amp;$C490),MATCH('NCA Input'!G494,INDIRECT("NCAScore_"&amp;$C490),0),MATCH(G$3,NCACats,0)),0))</f>
        <v/>
      </c>
      <c r="H490" s="279" t="str">
        <f ca="1">IF($C490="","",_xlfn.IFNA(INDEX(INDIRECT("MCDAScores_NCA_"&amp;$C490),MATCH('NCA Input'!H494,INDIRECT("NCAScore_"&amp;$C490),0),MATCH(H$3,NCACats,0)),0))</f>
        <v/>
      </c>
      <c r="I490" s="279" t="str">
        <f ca="1">IF($C490="","",_xlfn.IFNA(INDEX(INDIRECT("MCDAScores_NCA_"&amp;$C490),MATCH('NCA Input'!I494,INDIRECT("NCAScore_"&amp;$C490),0),MATCH(I$3,NCACats,0)),0))</f>
        <v/>
      </c>
      <c r="J490" s="280" t="str">
        <f ca="1">IF($C490="","",_xlfn.IFNA(INDEX(INDIRECT("MCDAScores_NCA_"&amp;$C490),MATCH('NCA Input'!J494,INDIRECT("NCAScore_"&amp;$C490),0),MATCH(J$3,NCACats,0)),0))</f>
        <v/>
      </c>
    </row>
    <row r="491" spans="1:10" x14ac:dyDescent="0.3">
      <c r="A491" s="328"/>
      <c r="B491" s="328"/>
      <c r="C491" s="272" t="str">
        <f>IF($A490="","","Scale_Neg")</f>
        <v/>
      </c>
      <c r="D491" s="281" t="str">
        <f ca="1">IF($C491="","",_xlfn.IFNA(INDEX(INDIRECT("MCDAScores_NCA_"&amp;$C491),MATCH('NCA Input'!D495,INDIRECT("NCAScore_"&amp;$C491),0),MATCH(D$3,NCACats,0)),0))</f>
        <v/>
      </c>
      <c r="E491" s="254" t="str">
        <f ca="1">IF($C491="","",_xlfn.IFNA(INDEX(INDIRECT("MCDAScores_NCA_"&amp;$C491),MATCH('NCA Input'!E495,INDIRECT("NCAScore_"&amp;$C491),0),MATCH(E$3,NCACats,0)),0))</f>
        <v/>
      </c>
      <c r="F491" s="254" t="str">
        <f ca="1">IF($C491="","",_xlfn.IFNA(INDEX(INDIRECT("MCDAScores_NCA_"&amp;$C491),MATCH('NCA Input'!F495,INDIRECT("NCAScore_"&amp;$C491),0),MATCH(F$3,NCACats,0)),0))</f>
        <v/>
      </c>
      <c r="G491" s="254" t="str">
        <f ca="1">IF($C491="","",_xlfn.IFNA(INDEX(INDIRECT("MCDAScores_NCA_"&amp;$C491),MATCH('NCA Input'!G495,INDIRECT("NCAScore_"&amp;$C491),0),MATCH(G$3,NCACats,0)),0))</f>
        <v/>
      </c>
      <c r="H491" s="254" t="str">
        <f ca="1">IF($C491="","",_xlfn.IFNA(INDEX(INDIRECT("MCDAScores_NCA_"&amp;$C491),MATCH('NCA Input'!H495,INDIRECT("NCAScore_"&amp;$C491),0),MATCH(H$3,NCACats,0)),0))</f>
        <v/>
      </c>
      <c r="I491" s="254" t="str">
        <f ca="1">IF($C491="","",_xlfn.IFNA(INDEX(INDIRECT("MCDAScores_NCA_"&amp;$C491),MATCH('NCA Input'!I495,INDIRECT("NCAScore_"&amp;$C491),0),MATCH(I$3,NCACats,0)),0))</f>
        <v/>
      </c>
      <c r="J491" s="282" t="str">
        <f ca="1">IF($C491="","",_xlfn.IFNA(INDEX(INDIRECT("MCDAScores_NCA_"&amp;$C491),MATCH('NCA Input'!J495,INDIRECT("NCAScore_"&amp;$C491),0),MATCH(J$3,NCACats,0)),0))</f>
        <v/>
      </c>
    </row>
    <row r="492" spans="1:10" x14ac:dyDescent="0.3">
      <c r="A492" s="328"/>
      <c r="B492" s="328"/>
      <c r="C492" s="272" t="str">
        <f>IF($A490="","","Dur_Neg")</f>
        <v/>
      </c>
      <c r="D492" s="281" t="str">
        <f ca="1">IF($C492="","",_xlfn.IFNA(INDEX(INDIRECT("MCDAScores_NCA_"&amp;$C492),MATCH('NCA Input'!D496,INDIRECT("NCAScore_"&amp;$C492),0),MATCH(D$3,NCACats,0)),0))</f>
        <v/>
      </c>
      <c r="E492" s="254" t="str">
        <f ca="1">IF($C492="","",_xlfn.IFNA(INDEX(INDIRECT("MCDAScores_NCA_"&amp;$C492),MATCH('NCA Input'!E496,INDIRECT("NCAScore_"&amp;$C492),0),MATCH(E$3,NCACats,0)),0))</f>
        <v/>
      </c>
      <c r="F492" s="254" t="str">
        <f ca="1">IF($C492="","",_xlfn.IFNA(INDEX(INDIRECT("MCDAScores_NCA_"&amp;$C492),MATCH('NCA Input'!F496,INDIRECT("NCAScore_"&amp;$C492),0),MATCH(F$3,NCACats,0)),0))</f>
        <v/>
      </c>
      <c r="G492" s="254" t="str">
        <f ca="1">IF($C492="","",_xlfn.IFNA(INDEX(INDIRECT("MCDAScores_NCA_"&amp;$C492),MATCH('NCA Input'!G496,INDIRECT("NCAScore_"&amp;$C492),0),MATCH(G$3,NCACats,0)),0))</f>
        <v/>
      </c>
      <c r="H492" s="254" t="str">
        <f ca="1">IF($C492="","",_xlfn.IFNA(INDEX(INDIRECT("MCDAScores_NCA_"&amp;$C492),MATCH('NCA Input'!H496,INDIRECT("NCAScore_"&amp;$C492),0),MATCH(H$3,NCACats,0)),0))</f>
        <v/>
      </c>
      <c r="I492" s="254" t="str">
        <f ca="1">IF($C492="","",_xlfn.IFNA(INDEX(INDIRECT("MCDAScores_NCA_"&amp;$C492),MATCH('NCA Input'!I496,INDIRECT("NCAScore_"&amp;$C492),0),MATCH(I$3,NCACats,0)),0))</f>
        <v/>
      </c>
      <c r="J492" s="282" t="str">
        <f ca="1">IF($C492="","",_xlfn.IFNA(INDEX(INDIRECT("MCDAScores_NCA_"&amp;$C492),MATCH('NCA Input'!J496,INDIRECT("NCAScore_"&amp;$C492),0),MATCH(J$3,NCACats,0)),0))</f>
        <v/>
      </c>
    </row>
    <row r="493" spans="1:10" x14ac:dyDescent="0.3">
      <c r="A493" s="328"/>
      <c r="B493" s="328"/>
      <c r="C493" s="272" t="str">
        <f>IF($A490="","","Mag_Pos")</f>
        <v/>
      </c>
      <c r="D493" s="281" t="str">
        <f ca="1">IF($C493="","",_xlfn.IFNA(INDEX(INDIRECT("MCDAScores_NCA_"&amp;$C493),MATCH('NCA Input'!D497,INDIRECT("NCAScore_"&amp;$C493),0),MATCH(D$3,NCACats,0)),0))</f>
        <v/>
      </c>
      <c r="E493" s="254" t="str">
        <f ca="1">IF($C493="","",_xlfn.IFNA(INDEX(INDIRECT("MCDAScores_NCA_"&amp;$C493),MATCH('NCA Input'!E497,INDIRECT("NCAScore_"&amp;$C493),0),MATCH(E$3,NCACats,0)),0))</f>
        <v/>
      </c>
      <c r="F493" s="254" t="str">
        <f ca="1">IF($C493="","",_xlfn.IFNA(INDEX(INDIRECT("MCDAScores_NCA_"&amp;$C493),MATCH('NCA Input'!F497,INDIRECT("NCAScore_"&amp;$C493),0),MATCH(F$3,NCACats,0)),0))</f>
        <v/>
      </c>
      <c r="G493" s="254" t="str">
        <f ca="1">IF($C493="","",_xlfn.IFNA(INDEX(INDIRECT("MCDAScores_NCA_"&amp;$C493),MATCH('NCA Input'!G497,INDIRECT("NCAScore_"&amp;$C493),0),MATCH(G$3,NCACats,0)),0))</f>
        <v/>
      </c>
      <c r="H493" s="254" t="str">
        <f ca="1">IF($C493="","",_xlfn.IFNA(INDEX(INDIRECT("MCDAScores_NCA_"&amp;$C493),MATCH('NCA Input'!H497,INDIRECT("NCAScore_"&amp;$C493),0),MATCH(H$3,NCACats,0)),0))</f>
        <v/>
      </c>
      <c r="I493" s="254" t="str">
        <f ca="1">IF($C493="","",_xlfn.IFNA(INDEX(INDIRECT("MCDAScores_NCA_"&amp;$C493),MATCH('NCA Input'!I497,INDIRECT("NCAScore_"&amp;$C493),0),MATCH(I$3,NCACats,0)),0))</f>
        <v/>
      </c>
      <c r="J493" s="282" t="str">
        <f ca="1">IF($C493="","",_xlfn.IFNA(INDEX(INDIRECT("MCDAScores_NCA_"&amp;$C493),MATCH('NCA Input'!J497,INDIRECT("NCAScore_"&amp;$C493),0),MATCH(J$3,NCACats,0)),0))</f>
        <v/>
      </c>
    </row>
    <row r="494" spans="1:10" x14ac:dyDescent="0.3">
      <c r="A494" s="328"/>
      <c r="B494" s="328"/>
      <c r="C494" s="272" t="str">
        <f>IF($A490="","","Scale_Pos")</f>
        <v/>
      </c>
      <c r="D494" s="281" t="str">
        <f ca="1">IF($C494="","",_xlfn.IFNA(INDEX(INDIRECT("MCDAScores_NCA_"&amp;$C494),MATCH('NCA Input'!D498,INDIRECT("NCAScore_"&amp;$C494),0),MATCH(D$3,NCACats,0)),0))</f>
        <v/>
      </c>
      <c r="E494" s="254" t="str">
        <f ca="1">IF($C494="","",_xlfn.IFNA(INDEX(INDIRECT("MCDAScores_NCA_"&amp;$C494),MATCH('NCA Input'!E498,INDIRECT("NCAScore_"&amp;$C494),0),MATCH(E$3,NCACats,0)),0))</f>
        <v/>
      </c>
      <c r="F494" s="254" t="str">
        <f ca="1">IF($C494="","",_xlfn.IFNA(INDEX(INDIRECT("MCDAScores_NCA_"&amp;$C494),MATCH('NCA Input'!F498,INDIRECT("NCAScore_"&amp;$C494),0),MATCH(F$3,NCACats,0)),0))</f>
        <v/>
      </c>
      <c r="G494" s="254" t="str">
        <f ca="1">IF($C494="","",_xlfn.IFNA(INDEX(INDIRECT("MCDAScores_NCA_"&amp;$C494),MATCH('NCA Input'!G498,INDIRECT("NCAScore_"&amp;$C494),0),MATCH(G$3,NCACats,0)),0))</f>
        <v/>
      </c>
      <c r="H494" s="254" t="str">
        <f ca="1">IF($C494="","",_xlfn.IFNA(INDEX(INDIRECT("MCDAScores_NCA_"&amp;$C494),MATCH('NCA Input'!H498,INDIRECT("NCAScore_"&amp;$C494),0),MATCH(H$3,NCACats,0)),0))</f>
        <v/>
      </c>
      <c r="I494" s="254" t="str">
        <f ca="1">IF($C494="","",_xlfn.IFNA(INDEX(INDIRECT("MCDAScores_NCA_"&amp;$C494),MATCH('NCA Input'!I498,INDIRECT("NCAScore_"&amp;$C494),0),MATCH(I$3,NCACats,0)),0))</f>
        <v/>
      </c>
      <c r="J494" s="282" t="str">
        <f ca="1">IF($C494="","",_xlfn.IFNA(INDEX(INDIRECT("MCDAScores_NCA_"&amp;$C494),MATCH('NCA Input'!J498,INDIRECT("NCAScore_"&amp;$C494),0),MATCH(J$3,NCACats,0)),0))</f>
        <v/>
      </c>
    </row>
    <row r="495" spans="1:10" ht="14.4" thickBot="1" x14ac:dyDescent="0.35">
      <c r="A495" s="329"/>
      <c r="B495" s="329"/>
      <c r="C495" s="273" t="str">
        <f>IF($A490="","","Dur_Pos")</f>
        <v/>
      </c>
      <c r="D495" s="283" t="str">
        <f ca="1">IF($C495="","",_xlfn.IFNA(INDEX(INDIRECT("MCDAScores_NCA_"&amp;$C495),MATCH('NCA Input'!D499,INDIRECT("NCAScore_"&amp;$C495),0),MATCH(D$3,NCACats,0)),0))</f>
        <v/>
      </c>
      <c r="E495" s="284" t="str">
        <f ca="1">IF($C495="","",_xlfn.IFNA(INDEX(INDIRECT("MCDAScores_NCA_"&amp;$C495),MATCH('NCA Input'!E499,INDIRECT("NCAScore_"&amp;$C495),0),MATCH(E$3,NCACats,0)),0))</f>
        <v/>
      </c>
      <c r="F495" s="284" t="str">
        <f ca="1">IF($C495="","",_xlfn.IFNA(INDEX(INDIRECT("MCDAScores_NCA_"&amp;$C495),MATCH('NCA Input'!F499,INDIRECT("NCAScore_"&amp;$C495),0),MATCH(F$3,NCACats,0)),0))</f>
        <v/>
      </c>
      <c r="G495" s="284" t="str">
        <f ca="1">IF($C495="","",_xlfn.IFNA(INDEX(INDIRECT("MCDAScores_NCA_"&amp;$C495),MATCH('NCA Input'!G499,INDIRECT("NCAScore_"&amp;$C495),0),MATCH(G$3,NCACats,0)),0))</f>
        <v/>
      </c>
      <c r="H495" s="284" t="str">
        <f ca="1">IF($C495="","",_xlfn.IFNA(INDEX(INDIRECT("MCDAScores_NCA_"&amp;$C495),MATCH('NCA Input'!H499,INDIRECT("NCAScore_"&amp;$C495),0),MATCH(H$3,NCACats,0)),0))</f>
        <v/>
      </c>
      <c r="I495" s="284" t="str">
        <f ca="1">IF($C495="","",_xlfn.IFNA(INDEX(INDIRECT("MCDAScores_NCA_"&amp;$C495),MATCH('NCA Input'!I499,INDIRECT("NCAScore_"&amp;$C495),0),MATCH(I$3,NCACats,0)),0))</f>
        <v/>
      </c>
      <c r="J495" s="285" t="str">
        <f ca="1">IF($C495="","",_xlfn.IFNA(INDEX(INDIRECT("MCDAScores_NCA_"&amp;$C495),MATCH('NCA Input'!J499,INDIRECT("NCAScore_"&amp;$C495),0),MATCH(J$3,NCACats,0)),0))</f>
        <v/>
      </c>
    </row>
    <row r="496" spans="1:10" x14ac:dyDescent="0.3">
      <c r="A496" s="327" t="str">
        <f>IF('NCA Input'!C500="","",'NCA Input'!A500)</f>
        <v/>
      </c>
      <c r="B496" s="327" t="str">
        <f>IF('NCA Input'!C500="","",'NCA Input'!C500)</f>
        <v/>
      </c>
      <c r="C496" s="255" t="str">
        <f>IF($A496="","","Mag_Neg")</f>
        <v/>
      </c>
      <c r="D496" s="278" t="str">
        <f ca="1">IF($C496="","",_xlfn.IFNA(INDEX(INDIRECT("MCDAScores_NCA_"&amp;$C496),MATCH('NCA Input'!D500,INDIRECT("NCAScore_"&amp;$C496),0),MATCH(D$3,NCACats,0)),0))</f>
        <v/>
      </c>
      <c r="E496" s="279" t="str">
        <f ca="1">IF($C496="","",_xlfn.IFNA(INDEX(INDIRECT("MCDAScores_NCA_"&amp;$C496),MATCH('NCA Input'!E500,INDIRECT("NCAScore_"&amp;$C496),0),MATCH(E$3,NCACats,0)),0))</f>
        <v/>
      </c>
      <c r="F496" s="279" t="str">
        <f ca="1">IF($C496="","",_xlfn.IFNA(INDEX(INDIRECT("MCDAScores_NCA_"&amp;$C496),MATCH('NCA Input'!F500,INDIRECT("NCAScore_"&amp;$C496),0),MATCH(F$3,NCACats,0)),0))</f>
        <v/>
      </c>
      <c r="G496" s="279" t="str">
        <f ca="1">IF($C496="","",_xlfn.IFNA(INDEX(INDIRECT("MCDAScores_NCA_"&amp;$C496),MATCH('NCA Input'!G500,INDIRECT("NCAScore_"&amp;$C496),0),MATCH(G$3,NCACats,0)),0))</f>
        <v/>
      </c>
      <c r="H496" s="279" t="str">
        <f ca="1">IF($C496="","",_xlfn.IFNA(INDEX(INDIRECT("MCDAScores_NCA_"&amp;$C496),MATCH('NCA Input'!H500,INDIRECT("NCAScore_"&amp;$C496),0),MATCH(H$3,NCACats,0)),0))</f>
        <v/>
      </c>
      <c r="I496" s="279" t="str">
        <f ca="1">IF($C496="","",_xlfn.IFNA(INDEX(INDIRECT("MCDAScores_NCA_"&amp;$C496),MATCH('NCA Input'!I500,INDIRECT("NCAScore_"&amp;$C496),0),MATCH(I$3,NCACats,0)),0))</f>
        <v/>
      </c>
      <c r="J496" s="280" t="str">
        <f ca="1">IF($C496="","",_xlfn.IFNA(INDEX(INDIRECT("MCDAScores_NCA_"&amp;$C496),MATCH('NCA Input'!J500,INDIRECT("NCAScore_"&amp;$C496),0),MATCH(J$3,NCACats,0)),0))</f>
        <v/>
      </c>
    </row>
    <row r="497" spans="1:10" x14ac:dyDescent="0.3">
      <c r="A497" s="328"/>
      <c r="B497" s="328"/>
      <c r="C497" s="272" t="str">
        <f>IF($A496="","","Scale_Neg")</f>
        <v/>
      </c>
      <c r="D497" s="281" t="str">
        <f ca="1">IF($C497="","",_xlfn.IFNA(INDEX(INDIRECT("MCDAScores_NCA_"&amp;$C497),MATCH('NCA Input'!D501,INDIRECT("NCAScore_"&amp;$C497),0),MATCH(D$3,NCACats,0)),0))</f>
        <v/>
      </c>
      <c r="E497" s="254" t="str">
        <f ca="1">IF($C497="","",_xlfn.IFNA(INDEX(INDIRECT("MCDAScores_NCA_"&amp;$C497),MATCH('NCA Input'!E501,INDIRECT("NCAScore_"&amp;$C497),0),MATCH(E$3,NCACats,0)),0))</f>
        <v/>
      </c>
      <c r="F497" s="254" t="str">
        <f ca="1">IF($C497="","",_xlfn.IFNA(INDEX(INDIRECT("MCDAScores_NCA_"&amp;$C497),MATCH('NCA Input'!F501,INDIRECT("NCAScore_"&amp;$C497),0),MATCH(F$3,NCACats,0)),0))</f>
        <v/>
      </c>
      <c r="G497" s="254" t="str">
        <f ca="1">IF($C497="","",_xlfn.IFNA(INDEX(INDIRECT("MCDAScores_NCA_"&amp;$C497),MATCH('NCA Input'!G501,INDIRECT("NCAScore_"&amp;$C497),0),MATCH(G$3,NCACats,0)),0))</f>
        <v/>
      </c>
      <c r="H497" s="254" t="str">
        <f ca="1">IF($C497="","",_xlfn.IFNA(INDEX(INDIRECT("MCDAScores_NCA_"&amp;$C497),MATCH('NCA Input'!H501,INDIRECT("NCAScore_"&amp;$C497),0),MATCH(H$3,NCACats,0)),0))</f>
        <v/>
      </c>
      <c r="I497" s="254" t="str">
        <f ca="1">IF($C497="","",_xlfn.IFNA(INDEX(INDIRECT("MCDAScores_NCA_"&amp;$C497),MATCH('NCA Input'!I501,INDIRECT("NCAScore_"&amp;$C497),0),MATCH(I$3,NCACats,0)),0))</f>
        <v/>
      </c>
      <c r="J497" s="282" t="str">
        <f ca="1">IF($C497="","",_xlfn.IFNA(INDEX(INDIRECT("MCDAScores_NCA_"&amp;$C497),MATCH('NCA Input'!J501,INDIRECT("NCAScore_"&amp;$C497),0),MATCH(J$3,NCACats,0)),0))</f>
        <v/>
      </c>
    </row>
    <row r="498" spans="1:10" x14ac:dyDescent="0.3">
      <c r="A498" s="328"/>
      <c r="B498" s="328"/>
      <c r="C498" s="272" t="str">
        <f>IF($A496="","","Dur_Neg")</f>
        <v/>
      </c>
      <c r="D498" s="281" t="str">
        <f ca="1">IF($C498="","",_xlfn.IFNA(INDEX(INDIRECT("MCDAScores_NCA_"&amp;$C498),MATCH('NCA Input'!D502,INDIRECT("NCAScore_"&amp;$C498),0),MATCH(D$3,NCACats,0)),0))</f>
        <v/>
      </c>
      <c r="E498" s="254" t="str">
        <f ca="1">IF($C498="","",_xlfn.IFNA(INDEX(INDIRECT("MCDAScores_NCA_"&amp;$C498),MATCH('NCA Input'!E502,INDIRECT("NCAScore_"&amp;$C498),0),MATCH(E$3,NCACats,0)),0))</f>
        <v/>
      </c>
      <c r="F498" s="254" t="str">
        <f ca="1">IF($C498="","",_xlfn.IFNA(INDEX(INDIRECT("MCDAScores_NCA_"&amp;$C498),MATCH('NCA Input'!F502,INDIRECT("NCAScore_"&amp;$C498),0),MATCH(F$3,NCACats,0)),0))</f>
        <v/>
      </c>
      <c r="G498" s="254" t="str">
        <f ca="1">IF($C498="","",_xlfn.IFNA(INDEX(INDIRECT("MCDAScores_NCA_"&amp;$C498),MATCH('NCA Input'!G502,INDIRECT("NCAScore_"&amp;$C498),0),MATCH(G$3,NCACats,0)),0))</f>
        <v/>
      </c>
      <c r="H498" s="254" t="str">
        <f ca="1">IF($C498="","",_xlfn.IFNA(INDEX(INDIRECT("MCDAScores_NCA_"&amp;$C498),MATCH('NCA Input'!H502,INDIRECT("NCAScore_"&amp;$C498),0),MATCH(H$3,NCACats,0)),0))</f>
        <v/>
      </c>
      <c r="I498" s="254" t="str">
        <f ca="1">IF($C498="","",_xlfn.IFNA(INDEX(INDIRECT("MCDAScores_NCA_"&amp;$C498),MATCH('NCA Input'!I502,INDIRECT("NCAScore_"&amp;$C498),0),MATCH(I$3,NCACats,0)),0))</f>
        <v/>
      </c>
      <c r="J498" s="282" t="str">
        <f ca="1">IF($C498="","",_xlfn.IFNA(INDEX(INDIRECT("MCDAScores_NCA_"&amp;$C498),MATCH('NCA Input'!J502,INDIRECT("NCAScore_"&amp;$C498),0),MATCH(J$3,NCACats,0)),0))</f>
        <v/>
      </c>
    </row>
    <row r="499" spans="1:10" x14ac:dyDescent="0.3">
      <c r="A499" s="328"/>
      <c r="B499" s="328"/>
      <c r="C499" s="272" t="str">
        <f>IF($A496="","","Mag_Pos")</f>
        <v/>
      </c>
      <c r="D499" s="281" t="str">
        <f ca="1">IF($C499="","",_xlfn.IFNA(INDEX(INDIRECT("MCDAScores_NCA_"&amp;$C499),MATCH('NCA Input'!D503,INDIRECT("NCAScore_"&amp;$C499),0),MATCH(D$3,NCACats,0)),0))</f>
        <v/>
      </c>
      <c r="E499" s="254" t="str">
        <f ca="1">IF($C499="","",_xlfn.IFNA(INDEX(INDIRECT("MCDAScores_NCA_"&amp;$C499),MATCH('NCA Input'!E503,INDIRECT("NCAScore_"&amp;$C499),0),MATCH(E$3,NCACats,0)),0))</f>
        <v/>
      </c>
      <c r="F499" s="254" t="str">
        <f ca="1">IF($C499="","",_xlfn.IFNA(INDEX(INDIRECT("MCDAScores_NCA_"&amp;$C499),MATCH('NCA Input'!F503,INDIRECT("NCAScore_"&amp;$C499),0),MATCH(F$3,NCACats,0)),0))</f>
        <v/>
      </c>
      <c r="G499" s="254" t="str">
        <f ca="1">IF($C499="","",_xlfn.IFNA(INDEX(INDIRECT("MCDAScores_NCA_"&amp;$C499),MATCH('NCA Input'!G503,INDIRECT("NCAScore_"&amp;$C499),0),MATCH(G$3,NCACats,0)),0))</f>
        <v/>
      </c>
      <c r="H499" s="254" t="str">
        <f ca="1">IF($C499="","",_xlfn.IFNA(INDEX(INDIRECT("MCDAScores_NCA_"&amp;$C499),MATCH('NCA Input'!H503,INDIRECT("NCAScore_"&amp;$C499),0),MATCH(H$3,NCACats,0)),0))</f>
        <v/>
      </c>
      <c r="I499" s="254" t="str">
        <f ca="1">IF($C499="","",_xlfn.IFNA(INDEX(INDIRECT("MCDAScores_NCA_"&amp;$C499),MATCH('NCA Input'!I503,INDIRECT("NCAScore_"&amp;$C499),0),MATCH(I$3,NCACats,0)),0))</f>
        <v/>
      </c>
      <c r="J499" s="282" t="str">
        <f ca="1">IF($C499="","",_xlfn.IFNA(INDEX(INDIRECT("MCDAScores_NCA_"&amp;$C499),MATCH('NCA Input'!J503,INDIRECT("NCAScore_"&amp;$C499),0),MATCH(J$3,NCACats,0)),0))</f>
        <v/>
      </c>
    </row>
    <row r="500" spans="1:10" x14ac:dyDescent="0.3">
      <c r="A500" s="328"/>
      <c r="B500" s="328"/>
      <c r="C500" s="272" t="str">
        <f>IF($A496="","","Scale_Pos")</f>
        <v/>
      </c>
      <c r="D500" s="281" t="str">
        <f ca="1">IF($C500="","",_xlfn.IFNA(INDEX(INDIRECT("MCDAScores_NCA_"&amp;$C500),MATCH('NCA Input'!D504,INDIRECT("NCAScore_"&amp;$C500),0),MATCH(D$3,NCACats,0)),0))</f>
        <v/>
      </c>
      <c r="E500" s="254" t="str">
        <f ca="1">IF($C500="","",_xlfn.IFNA(INDEX(INDIRECT("MCDAScores_NCA_"&amp;$C500),MATCH('NCA Input'!E504,INDIRECT("NCAScore_"&amp;$C500),0),MATCH(E$3,NCACats,0)),0))</f>
        <v/>
      </c>
      <c r="F500" s="254" t="str">
        <f ca="1">IF($C500="","",_xlfn.IFNA(INDEX(INDIRECT("MCDAScores_NCA_"&amp;$C500),MATCH('NCA Input'!F504,INDIRECT("NCAScore_"&amp;$C500),0),MATCH(F$3,NCACats,0)),0))</f>
        <v/>
      </c>
      <c r="G500" s="254" t="str">
        <f ca="1">IF($C500="","",_xlfn.IFNA(INDEX(INDIRECT("MCDAScores_NCA_"&amp;$C500),MATCH('NCA Input'!G504,INDIRECT("NCAScore_"&amp;$C500),0),MATCH(G$3,NCACats,0)),0))</f>
        <v/>
      </c>
      <c r="H500" s="254" t="str">
        <f ca="1">IF($C500="","",_xlfn.IFNA(INDEX(INDIRECT("MCDAScores_NCA_"&amp;$C500),MATCH('NCA Input'!H504,INDIRECT("NCAScore_"&amp;$C500),0),MATCH(H$3,NCACats,0)),0))</f>
        <v/>
      </c>
      <c r="I500" s="254" t="str">
        <f ca="1">IF($C500="","",_xlfn.IFNA(INDEX(INDIRECT("MCDAScores_NCA_"&amp;$C500),MATCH('NCA Input'!I504,INDIRECT("NCAScore_"&amp;$C500),0),MATCH(I$3,NCACats,0)),0))</f>
        <v/>
      </c>
      <c r="J500" s="282" t="str">
        <f ca="1">IF($C500="","",_xlfn.IFNA(INDEX(INDIRECT("MCDAScores_NCA_"&amp;$C500),MATCH('NCA Input'!J504,INDIRECT("NCAScore_"&amp;$C500),0),MATCH(J$3,NCACats,0)),0))</f>
        <v/>
      </c>
    </row>
    <row r="501" spans="1:10" ht="14.4" thickBot="1" x14ac:dyDescent="0.35">
      <c r="A501" s="329"/>
      <c r="B501" s="329"/>
      <c r="C501" s="273" t="str">
        <f>IF($A496="","","Dur_Pos")</f>
        <v/>
      </c>
      <c r="D501" s="283" t="str">
        <f ca="1">IF($C501="","",_xlfn.IFNA(INDEX(INDIRECT("MCDAScores_NCA_"&amp;$C501),MATCH('NCA Input'!D505,INDIRECT("NCAScore_"&amp;$C501),0),MATCH(D$3,NCACats,0)),0))</f>
        <v/>
      </c>
      <c r="E501" s="284" t="str">
        <f ca="1">IF($C501="","",_xlfn.IFNA(INDEX(INDIRECT("MCDAScores_NCA_"&amp;$C501),MATCH('NCA Input'!E505,INDIRECT("NCAScore_"&amp;$C501),0),MATCH(E$3,NCACats,0)),0))</f>
        <v/>
      </c>
      <c r="F501" s="284" t="str">
        <f ca="1">IF($C501="","",_xlfn.IFNA(INDEX(INDIRECT("MCDAScores_NCA_"&amp;$C501),MATCH('NCA Input'!F505,INDIRECT("NCAScore_"&amp;$C501),0),MATCH(F$3,NCACats,0)),0))</f>
        <v/>
      </c>
      <c r="G501" s="284" t="str">
        <f ca="1">IF($C501="","",_xlfn.IFNA(INDEX(INDIRECT("MCDAScores_NCA_"&amp;$C501),MATCH('NCA Input'!G505,INDIRECT("NCAScore_"&amp;$C501),0),MATCH(G$3,NCACats,0)),0))</f>
        <v/>
      </c>
      <c r="H501" s="284" t="str">
        <f ca="1">IF($C501="","",_xlfn.IFNA(INDEX(INDIRECT("MCDAScores_NCA_"&amp;$C501),MATCH('NCA Input'!H505,INDIRECT("NCAScore_"&amp;$C501),0),MATCH(H$3,NCACats,0)),0))</f>
        <v/>
      </c>
      <c r="I501" s="284" t="str">
        <f ca="1">IF($C501="","",_xlfn.IFNA(INDEX(INDIRECT("MCDAScores_NCA_"&amp;$C501),MATCH('NCA Input'!I505,INDIRECT("NCAScore_"&amp;$C501),0),MATCH(I$3,NCACats,0)),0))</f>
        <v/>
      </c>
      <c r="J501" s="285" t="str">
        <f ca="1">IF($C501="","",_xlfn.IFNA(INDEX(INDIRECT("MCDAScores_NCA_"&amp;$C501),MATCH('NCA Input'!J505,INDIRECT("NCAScore_"&amp;$C501),0),MATCH(J$3,NCACats,0)),0))</f>
        <v/>
      </c>
    </row>
    <row r="502" spans="1:10" x14ac:dyDescent="0.3">
      <c r="A502" s="327" t="str">
        <f>IF('NCA Input'!C506="","",'NCA Input'!A506)</f>
        <v/>
      </c>
      <c r="B502" s="327" t="str">
        <f>IF('NCA Input'!C506="","",'NCA Input'!C506)</f>
        <v/>
      </c>
      <c r="C502" s="255" t="str">
        <f>IF($A502="","","Mag_Neg")</f>
        <v/>
      </c>
      <c r="D502" s="278" t="str">
        <f ca="1">IF($C502="","",_xlfn.IFNA(INDEX(INDIRECT("MCDAScores_NCA_"&amp;$C502),MATCH('NCA Input'!D506,INDIRECT("NCAScore_"&amp;$C502),0),MATCH(D$3,NCACats,0)),0))</f>
        <v/>
      </c>
      <c r="E502" s="279" t="str">
        <f ca="1">IF($C502="","",_xlfn.IFNA(INDEX(INDIRECT("MCDAScores_NCA_"&amp;$C502),MATCH('NCA Input'!E506,INDIRECT("NCAScore_"&amp;$C502),0),MATCH(E$3,NCACats,0)),0))</f>
        <v/>
      </c>
      <c r="F502" s="279" t="str">
        <f ca="1">IF($C502="","",_xlfn.IFNA(INDEX(INDIRECT("MCDAScores_NCA_"&amp;$C502),MATCH('NCA Input'!F506,INDIRECT("NCAScore_"&amp;$C502),0),MATCH(F$3,NCACats,0)),0))</f>
        <v/>
      </c>
      <c r="G502" s="279" t="str">
        <f ca="1">IF($C502="","",_xlfn.IFNA(INDEX(INDIRECT("MCDAScores_NCA_"&amp;$C502),MATCH('NCA Input'!G506,INDIRECT("NCAScore_"&amp;$C502),0),MATCH(G$3,NCACats,0)),0))</f>
        <v/>
      </c>
      <c r="H502" s="279" t="str">
        <f ca="1">IF($C502="","",_xlfn.IFNA(INDEX(INDIRECT("MCDAScores_NCA_"&amp;$C502),MATCH('NCA Input'!H506,INDIRECT("NCAScore_"&amp;$C502),0),MATCH(H$3,NCACats,0)),0))</f>
        <v/>
      </c>
      <c r="I502" s="279" t="str">
        <f ca="1">IF($C502="","",_xlfn.IFNA(INDEX(INDIRECT("MCDAScores_NCA_"&amp;$C502),MATCH('NCA Input'!I506,INDIRECT("NCAScore_"&amp;$C502),0),MATCH(I$3,NCACats,0)),0))</f>
        <v/>
      </c>
      <c r="J502" s="280" t="str">
        <f ca="1">IF($C502="","",_xlfn.IFNA(INDEX(INDIRECT("MCDAScores_NCA_"&amp;$C502),MATCH('NCA Input'!J506,INDIRECT("NCAScore_"&amp;$C502),0),MATCH(J$3,NCACats,0)),0))</f>
        <v/>
      </c>
    </row>
    <row r="503" spans="1:10" x14ac:dyDescent="0.3">
      <c r="A503" s="328"/>
      <c r="B503" s="328"/>
      <c r="C503" s="272" t="str">
        <f>IF($A502="","","Scale_Neg")</f>
        <v/>
      </c>
      <c r="D503" s="281" t="str">
        <f ca="1">IF($C503="","",_xlfn.IFNA(INDEX(INDIRECT("MCDAScores_NCA_"&amp;$C503),MATCH('NCA Input'!D507,INDIRECT("NCAScore_"&amp;$C503),0),MATCH(D$3,NCACats,0)),0))</f>
        <v/>
      </c>
      <c r="E503" s="254" t="str">
        <f ca="1">IF($C503="","",_xlfn.IFNA(INDEX(INDIRECT("MCDAScores_NCA_"&amp;$C503),MATCH('NCA Input'!E507,INDIRECT("NCAScore_"&amp;$C503),0),MATCH(E$3,NCACats,0)),0))</f>
        <v/>
      </c>
      <c r="F503" s="254" t="str">
        <f ca="1">IF($C503="","",_xlfn.IFNA(INDEX(INDIRECT("MCDAScores_NCA_"&amp;$C503),MATCH('NCA Input'!F507,INDIRECT("NCAScore_"&amp;$C503),0),MATCH(F$3,NCACats,0)),0))</f>
        <v/>
      </c>
      <c r="G503" s="254" t="str">
        <f ca="1">IF($C503="","",_xlfn.IFNA(INDEX(INDIRECT("MCDAScores_NCA_"&amp;$C503),MATCH('NCA Input'!G507,INDIRECT("NCAScore_"&amp;$C503),0),MATCH(G$3,NCACats,0)),0))</f>
        <v/>
      </c>
      <c r="H503" s="254" t="str">
        <f ca="1">IF($C503="","",_xlfn.IFNA(INDEX(INDIRECT("MCDAScores_NCA_"&amp;$C503),MATCH('NCA Input'!H507,INDIRECT("NCAScore_"&amp;$C503),0),MATCH(H$3,NCACats,0)),0))</f>
        <v/>
      </c>
      <c r="I503" s="254" t="str">
        <f ca="1">IF($C503="","",_xlfn.IFNA(INDEX(INDIRECT("MCDAScores_NCA_"&amp;$C503),MATCH('NCA Input'!I507,INDIRECT("NCAScore_"&amp;$C503),0),MATCH(I$3,NCACats,0)),0))</f>
        <v/>
      </c>
      <c r="J503" s="282" t="str">
        <f ca="1">IF($C503="","",_xlfn.IFNA(INDEX(INDIRECT("MCDAScores_NCA_"&amp;$C503),MATCH('NCA Input'!J507,INDIRECT("NCAScore_"&amp;$C503),0),MATCH(J$3,NCACats,0)),0))</f>
        <v/>
      </c>
    </row>
    <row r="504" spans="1:10" x14ac:dyDescent="0.3">
      <c r="A504" s="328"/>
      <c r="B504" s="328"/>
      <c r="C504" s="272" t="str">
        <f>IF($A502="","","Dur_Neg")</f>
        <v/>
      </c>
      <c r="D504" s="281" t="str">
        <f ca="1">IF($C504="","",_xlfn.IFNA(INDEX(INDIRECT("MCDAScores_NCA_"&amp;$C504),MATCH('NCA Input'!D508,INDIRECT("NCAScore_"&amp;$C504),0),MATCH(D$3,NCACats,0)),0))</f>
        <v/>
      </c>
      <c r="E504" s="254" t="str">
        <f ca="1">IF($C504="","",_xlfn.IFNA(INDEX(INDIRECT("MCDAScores_NCA_"&amp;$C504),MATCH('NCA Input'!E508,INDIRECT("NCAScore_"&amp;$C504),0),MATCH(E$3,NCACats,0)),0))</f>
        <v/>
      </c>
      <c r="F504" s="254" t="str">
        <f ca="1">IF($C504="","",_xlfn.IFNA(INDEX(INDIRECT("MCDAScores_NCA_"&amp;$C504),MATCH('NCA Input'!F508,INDIRECT("NCAScore_"&amp;$C504),0),MATCH(F$3,NCACats,0)),0))</f>
        <v/>
      </c>
      <c r="G504" s="254" t="str">
        <f ca="1">IF($C504="","",_xlfn.IFNA(INDEX(INDIRECT("MCDAScores_NCA_"&amp;$C504),MATCH('NCA Input'!G508,INDIRECT("NCAScore_"&amp;$C504),0),MATCH(G$3,NCACats,0)),0))</f>
        <v/>
      </c>
      <c r="H504" s="254" t="str">
        <f ca="1">IF($C504="","",_xlfn.IFNA(INDEX(INDIRECT("MCDAScores_NCA_"&amp;$C504),MATCH('NCA Input'!H508,INDIRECT("NCAScore_"&amp;$C504),0),MATCH(H$3,NCACats,0)),0))</f>
        <v/>
      </c>
      <c r="I504" s="254" t="str">
        <f ca="1">IF($C504="","",_xlfn.IFNA(INDEX(INDIRECT("MCDAScores_NCA_"&amp;$C504),MATCH('NCA Input'!I508,INDIRECT("NCAScore_"&amp;$C504),0),MATCH(I$3,NCACats,0)),0))</f>
        <v/>
      </c>
      <c r="J504" s="282" t="str">
        <f ca="1">IF($C504="","",_xlfn.IFNA(INDEX(INDIRECT("MCDAScores_NCA_"&amp;$C504),MATCH('NCA Input'!J508,INDIRECT("NCAScore_"&amp;$C504),0),MATCH(J$3,NCACats,0)),0))</f>
        <v/>
      </c>
    </row>
    <row r="505" spans="1:10" x14ac:dyDescent="0.3">
      <c r="A505" s="328"/>
      <c r="B505" s="328"/>
      <c r="C505" s="272" t="str">
        <f>IF($A502="","","Mag_Pos")</f>
        <v/>
      </c>
      <c r="D505" s="281" t="str">
        <f ca="1">IF($C505="","",_xlfn.IFNA(INDEX(INDIRECT("MCDAScores_NCA_"&amp;$C505),MATCH('NCA Input'!D509,INDIRECT("NCAScore_"&amp;$C505),0),MATCH(D$3,NCACats,0)),0))</f>
        <v/>
      </c>
      <c r="E505" s="254" t="str">
        <f ca="1">IF($C505="","",_xlfn.IFNA(INDEX(INDIRECT("MCDAScores_NCA_"&amp;$C505),MATCH('NCA Input'!E509,INDIRECT("NCAScore_"&amp;$C505),0),MATCH(E$3,NCACats,0)),0))</f>
        <v/>
      </c>
      <c r="F505" s="254" t="str">
        <f ca="1">IF($C505="","",_xlfn.IFNA(INDEX(INDIRECT("MCDAScores_NCA_"&amp;$C505),MATCH('NCA Input'!F509,INDIRECT("NCAScore_"&amp;$C505),0),MATCH(F$3,NCACats,0)),0))</f>
        <v/>
      </c>
      <c r="G505" s="254" t="str">
        <f ca="1">IF($C505="","",_xlfn.IFNA(INDEX(INDIRECT("MCDAScores_NCA_"&amp;$C505),MATCH('NCA Input'!G509,INDIRECT("NCAScore_"&amp;$C505),0),MATCH(G$3,NCACats,0)),0))</f>
        <v/>
      </c>
      <c r="H505" s="254" t="str">
        <f ca="1">IF($C505="","",_xlfn.IFNA(INDEX(INDIRECT("MCDAScores_NCA_"&amp;$C505),MATCH('NCA Input'!H509,INDIRECT("NCAScore_"&amp;$C505),0),MATCH(H$3,NCACats,0)),0))</f>
        <v/>
      </c>
      <c r="I505" s="254" t="str">
        <f ca="1">IF($C505="","",_xlfn.IFNA(INDEX(INDIRECT("MCDAScores_NCA_"&amp;$C505),MATCH('NCA Input'!I509,INDIRECT("NCAScore_"&amp;$C505),0),MATCH(I$3,NCACats,0)),0))</f>
        <v/>
      </c>
      <c r="J505" s="282" t="str">
        <f ca="1">IF($C505="","",_xlfn.IFNA(INDEX(INDIRECT("MCDAScores_NCA_"&amp;$C505),MATCH('NCA Input'!J509,INDIRECT("NCAScore_"&amp;$C505),0),MATCH(J$3,NCACats,0)),0))</f>
        <v/>
      </c>
    </row>
    <row r="506" spans="1:10" x14ac:dyDescent="0.3">
      <c r="A506" s="328"/>
      <c r="B506" s="328"/>
      <c r="C506" s="272" t="str">
        <f>IF($A502="","","Scale_Pos")</f>
        <v/>
      </c>
      <c r="D506" s="281" t="str">
        <f ca="1">IF($C506="","",_xlfn.IFNA(INDEX(INDIRECT("MCDAScores_NCA_"&amp;$C506),MATCH('NCA Input'!D510,INDIRECT("NCAScore_"&amp;$C506),0),MATCH(D$3,NCACats,0)),0))</f>
        <v/>
      </c>
      <c r="E506" s="254" t="str">
        <f ca="1">IF($C506="","",_xlfn.IFNA(INDEX(INDIRECT("MCDAScores_NCA_"&amp;$C506),MATCH('NCA Input'!E510,INDIRECT("NCAScore_"&amp;$C506),0),MATCH(E$3,NCACats,0)),0))</f>
        <v/>
      </c>
      <c r="F506" s="254" t="str">
        <f ca="1">IF($C506="","",_xlfn.IFNA(INDEX(INDIRECT("MCDAScores_NCA_"&amp;$C506),MATCH('NCA Input'!F510,INDIRECT("NCAScore_"&amp;$C506),0),MATCH(F$3,NCACats,0)),0))</f>
        <v/>
      </c>
      <c r="G506" s="254" t="str">
        <f ca="1">IF($C506="","",_xlfn.IFNA(INDEX(INDIRECT("MCDAScores_NCA_"&amp;$C506),MATCH('NCA Input'!G510,INDIRECT("NCAScore_"&amp;$C506),0),MATCH(G$3,NCACats,0)),0))</f>
        <v/>
      </c>
      <c r="H506" s="254" t="str">
        <f ca="1">IF($C506="","",_xlfn.IFNA(INDEX(INDIRECT("MCDAScores_NCA_"&amp;$C506),MATCH('NCA Input'!H510,INDIRECT("NCAScore_"&amp;$C506),0),MATCH(H$3,NCACats,0)),0))</f>
        <v/>
      </c>
      <c r="I506" s="254" t="str">
        <f ca="1">IF($C506="","",_xlfn.IFNA(INDEX(INDIRECT("MCDAScores_NCA_"&amp;$C506),MATCH('NCA Input'!I510,INDIRECT("NCAScore_"&amp;$C506),0),MATCH(I$3,NCACats,0)),0))</f>
        <v/>
      </c>
      <c r="J506" s="282" t="str">
        <f ca="1">IF($C506="","",_xlfn.IFNA(INDEX(INDIRECT("MCDAScores_NCA_"&amp;$C506),MATCH('NCA Input'!J510,INDIRECT("NCAScore_"&amp;$C506),0),MATCH(J$3,NCACats,0)),0))</f>
        <v/>
      </c>
    </row>
    <row r="507" spans="1:10" ht="14.4" thickBot="1" x14ac:dyDescent="0.35">
      <c r="A507" s="329"/>
      <c r="B507" s="329"/>
      <c r="C507" s="273" t="str">
        <f>IF($A502="","","Dur_Pos")</f>
        <v/>
      </c>
      <c r="D507" s="283" t="str">
        <f ca="1">IF($C507="","",_xlfn.IFNA(INDEX(INDIRECT("MCDAScores_NCA_"&amp;$C507),MATCH('NCA Input'!D511,INDIRECT("NCAScore_"&amp;$C507),0),MATCH(D$3,NCACats,0)),0))</f>
        <v/>
      </c>
      <c r="E507" s="284" t="str">
        <f ca="1">IF($C507="","",_xlfn.IFNA(INDEX(INDIRECT("MCDAScores_NCA_"&amp;$C507),MATCH('NCA Input'!E511,INDIRECT("NCAScore_"&amp;$C507),0),MATCH(E$3,NCACats,0)),0))</f>
        <v/>
      </c>
      <c r="F507" s="284" t="str">
        <f ca="1">IF($C507="","",_xlfn.IFNA(INDEX(INDIRECT("MCDAScores_NCA_"&amp;$C507),MATCH('NCA Input'!F511,INDIRECT("NCAScore_"&amp;$C507),0),MATCH(F$3,NCACats,0)),0))</f>
        <v/>
      </c>
      <c r="G507" s="284" t="str">
        <f ca="1">IF($C507="","",_xlfn.IFNA(INDEX(INDIRECT("MCDAScores_NCA_"&amp;$C507),MATCH('NCA Input'!G511,INDIRECT("NCAScore_"&amp;$C507),0),MATCH(G$3,NCACats,0)),0))</f>
        <v/>
      </c>
      <c r="H507" s="284" t="str">
        <f ca="1">IF($C507="","",_xlfn.IFNA(INDEX(INDIRECT("MCDAScores_NCA_"&amp;$C507),MATCH('NCA Input'!H511,INDIRECT("NCAScore_"&amp;$C507),0),MATCH(H$3,NCACats,0)),0))</f>
        <v/>
      </c>
      <c r="I507" s="284" t="str">
        <f ca="1">IF($C507="","",_xlfn.IFNA(INDEX(INDIRECT("MCDAScores_NCA_"&amp;$C507),MATCH('NCA Input'!I511,INDIRECT("NCAScore_"&amp;$C507),0),MATCH(I$3,NCACats,0)),0))</f>
        <v/>
      </c>
      <c r="J507" s="285" t="str">
        <f ca="1">IF($C507="","",_xlfn.IFNA(INDEX(INDIRECT("MCDAScores_NCA_"&amp;$C507),MATCH('NCA Input'!J511,INDIRECT("NCAScore_"&amp;$C507),0),MATCH(J$3,NCACats,0)),0))</f>
        <v/>
      </c>
    </row>
    <row r="508" spans="1:10" x14ac:dyDescent="0.3">
      <c r="A508" s="327" t="str">
        <f>IF('NCA Input'!C512="","",'NCA Input'!A512)</f>
        <v/>
      </c>
      <c r="B508" s="327" t="str">
        <f>IF('NCA Input'!C512="","",'NCA Input'!C512)</f>
        <v/>
      </c>
      <c r="C508" s="255" t="str">
        <f>IF($A508="","","Mag_Neg")</f>
        <v/>
      </c>
      <c r="D508" s="278" t="str">
        <f ca="1">IF($C508="","",_xlfn.IFNA(INDEX(INDIRECT("MCDAScores_NCA_"&amp;$C508),MATCH('NCA Input'!D512,INDIRECT("NCAScore_"&amp;$C508),0),MATCH(D$3,NCACats,0)),0))</f>
        <v/>
      </c>
      <c r="E508" s="279" t="str">
        <f ca="1">IF($C508="","",_xlfn.IFNA(INDEX(INDIRECT("MCDAScores_NCA_"&amp;$C508),MATCH('NCA Input'!E512,INDIRECT("NCAScore_"&amp;$C508),0),MATCH(E$3,NCACats,0)),0))</f>
        <v/>
      </c>
      <c r="F508" s="279" t="str">
        <f ca="1">IF($C508="","",_xlfn.IFNA(INDEX(INDIRECT("MCDAScores_NCA_"&amp;$C508),MATCH('NCA Input'!F512,INDIRECT("NCAScore_"&amp;$C508),0),MATCH(F$3,NCACats,0)),0))</f>
        <v/>
      </c>
      <c r="G508" s="279" t="str">
        <f ca="1">IF($C508="","",_xlfn.IFNA(INDEX(INDIRECT("MCDAScores_NCA_"&amp;$C508),MATCH('NCA Input'!G512,INDIRECT("NCAScore_"&amp;$C508),0),MATCH(G$3,NCACats,0)),0))</f>
        <v/>
      </c>
      <c r="H508" s="279" t="str">
        <f ca="1">IF($C508="","",_xlfn.IFNA(INDEX(INDIRECT("MCDAScores_NCA_"&amp;$C508),MATCH('NCA Input'!H512,INDIRECT("NCAScore_"&amp;$C508),0),MATCH(H$3,NCACats,0)),0))</f>
        <v/>
      </c>
      <c r="I508" s="279" t="str">
        <f ca="1">IF($C508="","",_xlfn.IFNA(INDEX(INDIRECT("MCDAScores_NCA_"&amp;$C508),MATCH('NCA Input'!I512,INDIRECT("NCAScore_"&amp;$C508),0),MATCH(I$3,NCACats,0)),0))</f>
        <v/>
      </c>
      <c r="J508" s="280" t="str">
        <f ca="1">IF($C508="","",_xlfn.IFNA(INDEX(INDIRECT("MCDAScores_NCA_"&amp;$C508),MATCH('NCA Input'!J512,INDIRECT("NCAScore_"&amp;$C508),0),MATCH(J$3,NCACats,0)),0))</f>
        <v/>
      </c>
    </row>
    <row r="509" spans="1:10" x14ac:dyDescent="0.3">
      <c r="A509" s="328"/>
      <c r="B509" s="328"/>
      <c r="C509" s="272" t="str">
        <f>IF($A508="","","Scale_Neg")</f>
        <v/>
      </c>
      <c r="D509" s="281" t="str">
        <f ca="1">IF($C509="","",_xlfn.IFNA(INDEX(INDIRECT("MCDAScores_NCA_"&amp;$C509),MATCH('NCA Input'!D513,INDIRECT("NCAScore_"&amp;$C509),0),MATCH(D$3,NCACats,0)),0))</f>
        <v/>
      </c>
      <c r="E509" s="254" t="str">
        <f ca="1">IF($C509="","",_xlfn.IFNA(INDEX(INDIRECT("MCDAScores_NCA_"&amp;$C509),MATCH('NCA Input'!E513,INDIRECT("NCAScore_"&amp;$C509),0),MATCH(E$3,NCACats,0)),0))</f>
        <v/>
      </c>
      <c r="F509" s="254" t="str">
        <f ca="1">IF($C509="","",_xlfn.IFNA(INDEX(INDIRECT("MCDAScores_NCA_"&amp;$C509),MATCH('NCA Input'!F513,INDIRECT("NCAScore_"&amp;$C509),0),MATCH(F$3,NCACats,0)),0))</f>
        <v/>
      </c>
      <c r="G509" s="254" t="str">
        <f ca="1">IF($C509="","",_xlfn.IFNA(INDEX(INDIRECT("MCDAScores_NCA_"&amp;$C509),MATCH('NCA Input'!G513,INDIRECT("NCAScore_"&amp;$C509),0),MATCH(G$3,NCACats,0)),0))</f>
        <v/>
      </c>
      <c r="H509" s="254" t="str">
        <f ca="1">IF($C509="","",_xlfn.IFNA(INDEX(INDIRECT("MCDAScores_NCA_"&amp;$C509),MATCH('NCA Input'!H513,INDIRECT("NCAScore_"&amp;$C509),0),MATCH(H$3,NCACats,0)),0))</f>
        <v/>
      </c>
      <c r="I509" s="254" t="str">
        <f ca="1">IF($C509="","",_xlfn.IFNA(INDEX(INDIRECT("MCDAScores_NCA_"&amp;$C509),MATCH('NCA Input'!I513,INDIRECT("NCAScore_"&amp;$C509),0),MATCH(I$3,NCACats,0)),0))</f>
        <v/>
      </c>
      <c r="J509" s="282" t="str">
        <f ca="1">IF($C509="","",_xlfn.IFNA(INDEX(INDIRECT("MCDAScores_NCA_"&amp;$C509),MATCH('NCA Input'!J513,INDIRECT("NCAScore_"&amp;$C509),0),MATCH(J$3,NCACats,0)),0))</f>
        <v/>
      </c>
    </row>
    <row r="510" spans="1:10" x14ac:dyDescent="0.3">
      <c r="A510" s="328"/>
      <c r="B510" s="328"/>
      <c r="C510" s="272" t="str">
        <f>IF($A508="","","Dur_Neg")</f>
        <v/>
      </c>
      <c r="D510" s="281" t="str">
        <f ca="1">IF($C510="","",_xlfn.IFNA(INDEX(INDIRECT("MCDAScores_NCA_"&amp;$C510),MATCH('NCA Input'!D514,INDIRECT("NCAScore_"&amp;$C510),0),MATCH(D$3,NCACats,0)),0))</f>
        <v/>
      </c>
      <c r="E510" s="254" t="str">
        <f ca="1">IF($C510="","",_xlfn.IFNA(INDEX(INDIRECT("MCDAScores_NCA_"&amp;$C510),MATCH('NCA Input'!E514,INDIRECT("NCAScore_"&amp;$C510),0),MATCH(E$3,NCACats,0)),0))</f>
        <v/>
      </c>
      <c r="F510" s="254" t="str">
        <f ca="1">IF($C510="","",_xlfn.IFNA(INDEX(INDIRECT("MCDAScores_NCA_"&amp;$C510),MATCH('NCA Input'!F514,INDIRECT("NCAScore_"&amp;$C510),0),MATCH(F$3,NCACats,0)),0))</f>
        <v/>
      </c>
      <c r="G510" s="254" t="str">
        <f ca="1">IF($C510="","",_xlfn.IFNA(INDEX(INDIRECT("MCDAScores_NCA_"&amp;$C510),MATCH('NCA Input'!G514,INDIRECT("NCAScore_"&amp;$C510),0),MATCH(G$3,NCACats,0)),0))</f>
        <v/>
      </c>
      <c r="H510" s="254" t="str">
        <f ca="1">IF($C510="","",_xlfn.IFNA(INDEX(INDIRECT("MCDAScores_NCA_"&amp;$C510),MATCH('NCA Input'!H514,INDIRECT("NCAScore_"&amp;$C510),0),MATCH(H$3,NCACats,0)),0))</f>
        <v/>
      </c>
      <c r="I510" s="254" t="str">
        <f ca="1">IF($C510="","",_xlfn.IFNA(INDEX(INDIRECT("MCDAScores_NCA_"&amp;$C510),MATCH('NCA Input'!I514,INDIRECT("NCAScore_"&amp;$C510),0),MATCH(I$3,NCACats,0)),0))</f>
        <v/>
      </c>
      <c r="J510" s="282" t="str">
        <f ca="1">IF($C510="","",_xlfn.IFNA(INDEX(INDIRECT("MCDAScores_NCA_"&amp;$C510),MATCH('NCA Input'!J514,INDIRECT("NCAScore_"&amp;$C510),0),MATCH(J$3,NCACats,0)),0))</f>
        <v/>
      </c>
    </row>
    <row r="511" spans="1:10" x14ac:dyDescent="0.3">
      <c r="A511" s="328"/>
      <c r="B511" s="328"/>
      <c r="C511" s="272" t="str">
        <f>IF($A508="","","Mag_Pos")</f>
        <v/>
      </c>
      <c r="D511" s="281" t="str">
        <f ca="1">IF($C511="","",_xlfn.IFNA(INDEX(INDIRECT("MCDAScores_NCA_"&amp;$C511),MATCH('NCA Input'!D515,INDIRECT("NCAScore_"&amp;$C511),0),MATCH(D$3,NCACats,0)),0))</f>
        <v/>
      </c>
      <c r="E511" s="254" t="str">
        <f ca="1">IF($C511="","",_xlfn.IFNA(INDEX(INDIRECT("MCDAScores_NCA_"&amp;$C511),MATCH('NCA Input'!E515,INDIRECT("NCAScore_"&amp;$C511),0),MATCH(E$3,NCACats,0)),0))</f>
        <v/>
      </c>
      <c r="F511" s="254" t="str">
        <f ca="1">IF($C511="","",_xlfn.IFNA(INDEX(INDIRECT("MCDAScores_NCA_"&amp;$C511),MATCH('NCA Input'!F515,INDIRECT("NCAScore_"&amp;$C511),0),MATCH(F$3,NCACats,0)),0))</f>
        <v/>
      </c>
      <c r="G511" s="254" t="str">
        <f ca="1">IF($C511="","",_xlfn.IFNA(INDEX(INDIRECT("MCDAScores_NCA_"&amp;$C511),MATCH('NCA Input'!G515,INDIRECT("NCAScore_"&amp;$C511),0),MATCH(G$3,NCACats,0)),0))</f>
        <v/>
      </c>
      <c r="H511" s="254" t="str">
        <f ca="1">IF($C511="","",_xlfn.IFNA(INDEX(INDIRECT("MCDAScores_NCA_"&amp;$C511),MATCH('NCA Input'!H515,INDIRECT("NCAScore_"&amp;$C511),0),MATCH(H$3,NCACats,0)),0))</f>
        <v/>
      </c>
      <c r="I511" s="254" t="str">
        <f ca="1">IF($C511="","",_xlfn.IFNA(INDEX(INDIRECT("MCDAScores_NCA_"&amp;$C511),MATCH('NCA Input'!I515,INDIRECT("NCAScore_"&amp;$C511),0),MATCH(I$3,NCACats,0)),0))</f>
        <v/>
      </c>
      <c r="J511" s="282" t="str">
        <f ca="1">IF($C511="","",_xlfn.IFNA(INDEX(INDIRECT("MCDAScores_NCA_"&amp;$C511),MATCH('NCA Input'!J515,INDIRECT("NCAScore_"&amp;$C511),0),MATCH(J$3,NCACats,0)),0))</f>
        <v/>
      </c>
    </row>
    <row r="512" spans="1:10" x14ac:dyDescent="0.3">
      <c r="A512" s="328"/>
      <c r="B512" s="328"/>
      <c r="C512" s="272" t="str">
        <f>IF($A508="","","Scale_Pos")</f>
        <v/>
      </c>
      <c r="D512" s="281" t="str">
        <f ca="1">IF($C512="","",_xlfn.IFNA(INDEX(INDIRECT("MCDAScores_NCA_"&amp;$C512),MATCH('NCA Input'!D516,INDIRECT("NCAScore_"&amp;$C512),0),MATCH(D$3,NCACats,0)),0))</f>
        <v/>
      </c>
      <c r="E512" s="254" t="str">
        <f ca="1">IF($C512="","",_xlfn.IFNA(INDEX(INDIRECT("MCDAScores_NCA_"&amp;$C512),MATCH('NCA Input'!E516,INDIRECT("NCAScore_"&amp;$C512),0),MATCH(E$3,NCACats,0)),0))</f>
        <v/>
      </c>
      <c r="F512" s="254" t="str">
        <f ca="1">IF($C512="","",_xlfn.IFNA(INDEX(INDIRECT("MCDAScores_NCA_"&amp;$C512),MATCH('NCA Input'!F516,INDIRECT("NCAScore_"&amp;$C512),0),MATCH(F$3,NCACats,0)),0))</f>
        <v/>
      </c>
      <c r="G512" s="254" t="str">
        <f ca="1">IF($C512="","",_xlfn.IFNA(INDEX(INDIRECT("MCDAScores_NCA_"&amp;$C512),MATCH('NCA Input'!G516,INDIRECT("NCAScore_"&amp;$C512),0),MATCH(G$3,NCACats,0)),0))</f>
        <v/>
      </c>
      <c r="H512" s="254" t="str">
        <f ca="1">IF($C512="","",_xlfn.IFNA(INDEX(INDIRECT("MCDAScores_NCA_"&amp;$C512),MATCH('NCA Input'!H516,INDIRECT("NCAScore_"&amp;$C512),0),MATCH(H$3,NCACats,0)),0))</f>
        <v/>
      </c>
      <c r="I512" s="254" t="str">
        <f ca="1">IF($C512="","",_xlfn.IFNA(INDEX(INDIRECT("MCDAScores_NCA_"&amp;$C512),MATCH('NCA Input'!I516,INDIRECT("NCAScore_"&amp;$C512),0),MATCH(I$3,NCACats,0)),0))</f>
        <v/>
      </c>
      <c r="J512" s="282" t="str">
        <f ca="1">IF($C512="","",_xlfn.IFNA(INDEX(INDIRECT("MCDAScores_NCA_"&amp;$C512),MATCH('NCA Input'!J516,INDIRECT("NCAScore_"&amp;$C512),0),MATCH(J$3,NCACats,0)),0))</f>
        <v/>
      </c>
    </row>
    <row r="513" spans="1:10" ht="14.4" thickBot="1" x14ac:dyDescent="0.35">
      <c r="A513" s="329"/>
      <c r="B513" s="329"/>
      <c r="C513" s="273" t="str">
        <f>IF($A508="","","Dur_Pos")</f>
        <v/>
      </c>
      <c r="D513" s="283" t="str">
        <f ca="1">IF($C513="","",_xlfn.IFNA(INDEX(INDIRECT("MCDAScores_NCA_"&amp;$C513),MATCH('NCA Input'!D517,INDIRECT("NCAScore_"&amp;$C513),0),MATCH(D$3,NCACats,0)),0))</f>
        <v/>
      </c>
      <c r="E513" s="284" t="str">
        <f ca="1">IF($C513="","",_xlfn.IFNA(INDEX(INDIRECT("MCDAScores_NCA_"&amp;$C513),MATCH('NCA Input'!E517,INDIRECT("NCAScore_"&amp;$C513),0),MATCH(E$3,NCACats,0)),0))</f>
        <v/>
      </c>
      <c r="F513" s="284" t="str">
        <f ca="1">IF($C513="","",_xlfn.IFNA(INDEX(INDIRECT("MCDAScores_NCA_"&amp;$C513),MATCH('NCA Input'!F517,INDIRECT("NCAScore_"&amp;$C513),0),MATCH(F$3,NCACats,0)),0))</f>
        <v/>
      </c>
      <c r="G513" s="284" t="str">
        <f ca="1">IF($C513="","",_xlfn.IFNA(INDEX(INDIRECT("MCDAScores_NCA_"&amp;$C513),MATCH('NCA Input'!G517,INDIRECT("NCAScore_"&amp;$C513),0),MATCH(G$3,NCACats,0)),0))</f>
        <v/>
      </c>
      <c r="H513" s="284" t="str">
        <f ca="1">IF($C513="","",_xlfn.IFNA(INDEX(INDIRECT("MCDAScores_NCA_"&amp;$C513),MATCH('NCA Input'!H517,INDIRECT("NCAScore_"&amp;$C513),0),MATCH(H$3,NCACats,0)),0))</f>
        <v/>
      </c>
      <c r="I513" s="284" t="str">
        <f ca="1">IF($C513="","",_xlfn.IFNA(INDEX(INDIRECT("MCDAScores_NCA_"&amp;$C513),MATCH('NCA Input'!I517,INDIRECT("NCAScore_"&amp;$C513),0),MATCH(I$3,NCACats,0)),0))</f>
        <v/>
      </c>
      <c r="J513" s="285" t="str">
        <f ca="1">IF($C513="","",_xlfn.IFNA(INDEX(INDIRECT("MCDAScores_NCA_"&amp;$C513),MATCH('NCA Input'!J517,INDIRECT("NCAScore_"&amp;$C513),0),MATCH(J$3,NCACats,0)),0))</f>
        <v/>
      </c>
    </row>
    <row r="514" spans="1:10" x14ac:dyDescent="0.3">
      <c r="A514" s="327" t="str">
        <f>IF('NCA Input'!C518="","",'NCA Input'!A518)</f>
        <v/>
      </c>
      <c r="B514" s="327" t="str">
        <f>IF('NCA Input'!C518="","",'NCA Input'!C518)</f>
        <v/>
      </c>
      <c r="C514" s="255" t="str">
        <f>IF($A514="","","Mag_Neg")</f>
        <v/>
      </c>
      <c r="D514" s="278" t="str">
        <f ca="1">IF($C514="","",_xlfn.IFNA(INDEX(INDIRECT("MCDAScores_NCA_"&amp;$C514),MATCH('NCA Input'!D518,INDIRECT("NCAScore_"&amp;$C514),0),MATCH(D$3,NCACats,0)),0))</f>
        <v/>
      </c>
      <c r="E514" s="279" t="str">
        <f ca="1">IF($C514="","",_xlfn.IFNA(INDEX(INDIRECT("MCDAScores_NCA_"&amp;$C514),MATCH('NCA Input'!E518,INDIRECT("NCAScore_"&amp;$C514),0),MATCH(E$3,NCACats,0)),0))</f>
        <v/>
      </c>
      <c r="F514" s="279" t="str">
        <f ca="1">IF($C514="","",_xlfn.IFNA(INDEX(INDIRECT("MCDAScores_NCA_"&amp;$C514),MATCH('NCA Input'!F518,INDIRECT("NCAScore_"&amp;$C514),0),MATCH(F$3,NCACats,0)),0))</f>
        <v/>
      </c>
      <c r="G514" s="279" t="str">
        <f ca="1">IF($C514="","",_xlfn.IFNA(INDEX(INDIRECT("MCDAScores_NCA_"&amp;$C514),MATCH('NCA Input'!G518,INDIRECT("NCAScore_"&amp;$C514),0),MATCH(G$3,NCACats,0)),0))</f>
        <v/>
      </c>
      <c r="H514" s="279" t="str">
        <f ca="1">IF($C514="","",_xlfn.IFNA(INDEX(INDIRECT("MCDAScores_NCA_"&amp;$C514),MATCH('NCA Input'!H518,INDIRECT("NCAScore_"&amp;$C514),0),MATCH(H$3,NCACats,0)),0))</f>
        <v/>
      </c>
      <c r="I514" s="279" t="str">
        <f ca="1">IF($C514="","",_xlfn.IFNA(INDEX(INDIRECT("MCDAScores_NCA_"&amp;$C514),MATCH('NCA Input'!I518,INDIRECT("NCAScore_"&amp;$C514),0),MATCH(I$3,NCACats,0)),0))</f>
        <v/>
      </c>
      <c r="J514" s="280" t="str">
        <f ca="1">IF($C514="","",_xlfn.IFNA(INDEX(INDIRECT("MCDAScores_NCA_"&amp;$C514),MATCH('NCA Input'!J518,INDIRECT("NCAScore_"&amp;$C514),0),MATCH(J$3,NCACats,0)),0))</f>
        <v/>
      </c>
    </row>
    <row r="515" spans="1:10" x14ac:dyDescent="0.3">
      <c r="A515" s="328"/>
      <c r="B515" s="328"/>
      <c r="C515" s="272" t="str">
        <f>IF($A514="","","Scale_Neg")</f>
        <v/>
      </c>
      <c r="D515" s="281" t="str">
        <f ca="1">IF($C515="","",_xlfn.IFNA(INDEX(INDIRECT("MCDAScores_NCA_"&amp;$C515),MATCH('NCA Input'!D519,INDIRECT("NCAScore_"&amp;$C515),0),MATCH(D$3,NCACats,0)),0))</f>
        <v/>
      </c>
      <c r="E515" s="254" t="str">
        <f ca="1">IF($C515="","",_xlfn.IFNA(INDEX(INDIRECT("MCDAScores_NCA_"&amp;$C515),MATCH('NCA Input'!E519,INDIRECT("NCAScore_"&amp;$C515),0),MATCH(E$3,NCACats,0)),0))</f>
        <v/>
      </c>
      <c r="F515" s="254" t="str">
        <f ca="1">IF($C515="","",_xlfn.IFNA(INDEX(INDIRECT("MCDAScores_NCA_"&amp;$C515),MATCH('NCA Input'!F519,INDIRECT("NCAScore_"&amp;$C515),0),MATCH(F$3,NCACats,0)),0))</f>
        <v/>
      </c>
      <c r="G515" s="254" t="str">
        <f ca="1">IF($C515="","",_xlfn.IFNA(INDEX(INDIRECT("MCDAScores_NCA_"&amp;$C515),MATCH('NCA Input'!G519,INDIRECT("NCAScore_"&amp;$C515),0),MATCH(G$3,NCACats,0)),0))</f>
        <v/>
      </c>
      <c r="H515" s="254" t="str">
        <f ca="1">IF($C515="","",_xlfn.IFNA(INDEX(INDIRECT("MCDAScores_NCA_"&amp;$C515),MATCH('NCA Input'!H519,INDIRECT("NCAScore_"&amp;$C515),0),MATCH(H$3,NCACats,0)),0))</f>
        <v/>
      </c>
      <c r="I515" s="254" t="str">
        <f ca="1">IF($C515="","",_xlfn.IFNA(INDEX(INDIRECT("MCDAScores_NCA_"&amp;$C515),MATCH('NCA Input'!I519,INDIRECT("NCAScore_"&amp;$C515),0),MATCH(I$3,NCACats,0)),0))</f>
        <v/>
      </c>
      <c r="J515" s="282" t="str">
        <f ca="1">IF($C515="","",_xlfn.IFNA(INDEX(INDIRECT("MCDAScores_NCA_"&amp;$C515),MATCH('NCA Input'!J519,INDIRECT("NCAScore_"&amp;$C515),0),MATCH(J$3,NCACats,0)),0))</f>
        <v/>
      </c>
    </row>
    <row r="516" spans="1:10" x14ac:dyDescent="0.3">
      <c r="A516" s="328"/>
      <c r="B516" s="328"/>
      <c r="C516" s="272" t="str">
        <f>IF($A514="","","Dur_Neg")</f>
        <v/>
      </c>
      <c r="D516" s="281" t="str">
        <f ca="1">IF($C516="","",_xlfn.IFNA(INDEX(INDIRECT("MCDAScores_NCA_"&amp;$C516),MATCH('NCA Input'!D520,INDIRECT("NCAScore_"&amp;$C516),0),MATCH(D$3,NCACats,0)),0))</f>
        <v/>
      </c>
      <c r="E516" s="254" t="str">
        <f ca="1">IF($C516="","",_xlfn.IFNA(INDEX(INDIRECT("MCDAScores_NCA_"&amp;$C516),MATCH('NCA Input'!E520,INDIRECT("NCAScore_"&amp;$C516),0),MATCH(E$3,NCACats,0)),0))</f>
        <v/>
      </c>
      <c r="F516" s="254" t="str">
        <f ca="1">IF($C516="","",_xlfn.IFNA(INDEX(INDIRECT("MCDAScores_NCA_"&amp;$C516),MATCH('NCA Input'!F520,INDIRECT("NCAScore_"&amp;$C516),0),MATCH(F$3,NCACats,0)),0))</f>
        <v/>
      </c>
      <c r="G516" s="254" t="str">
        <f ca="1">IF($C516="","",_xlfn.IFNA(INDEX(INDIRECT("MCDAScores_NCA_"&amp;$C516),MATCH('NCA Input'!G520,INDIRECT("NCAScore_"&amp;$C516),0),MATCH(G$3,NCACats,0)),0))</f>
        <v/>
      </c>
      <c r="H516" s="254" t="str">
        <f ca="1">IF($C516="","",_xlfn.IFNA(INDEX(INDIRECT("MCDAScores_NCA_"&amp;$C516),MATCH('NCA Input'!H520,INDIRECT("NCAScore_"&amp;$C516),0),MATCH(H$3,NCACats,0)),0))</f>
        <v/>
      </c>
      <c r="I516" s="254" t="str">
        <f ca="1">IF($C516="","",_xlfn.IFNA(INDEX(INDIRECT("MCDAScores_NCA_"&amp;$C516),MATCH('NCA Input'!I520,INDIRECT("NCAScore_"&amp;$C516),0),MATCH(I$3,NCACats,0)),0))</f>
        <v/>
      </c>
      <c r="J516" s="282" t="str">
        <f ca="1">IF($C516="","",_xlfn.IFNA(INDEX(INDIRECT("MCDAScores_NCA_"&amp;$C516),MATCH('NCA Input'!J520,INDIRECT("NCAScore_"&amp;$C516),0),MATCH(J$3,NCACats,0)),0))</f>
        <v/>
      </c>
    </row>
    <row r="517" spans="1:10" x14ac:dyDescent="0.3">
      <c r="A517" s="328"/>
      <c r="B517" s="328"/>
      <c r="C517" s="272" t="str">
        <f>IF($A514="","","Mag_Pos")</f>
        <v/>
      </c>
      <c r="D517" s="281" t="str">
        <f ca="1">IF($C517="","",_xlfn.IFNA(INDEX(INDIRECT("MCDAScores_NCA_"&amp;$C517),MATCH('NCA Input'!D521,INDIRECT("NCAScore_"&amp;$C517),0),MATCH(D$3,NCACats,0)),0))</f>
        <v/>
      </c>
      <c r="E517" s="254" t="str">
        <f ca="1">IF($C517="","",_xlfn.IFNA(INDEX(INDIRECT("MCDAScores_NCA_"&amp;$C517),MATCH('NCA Input'!E521,INDIRECT("NCAScore_"&amp;$C517),0),MATCH(E$3,NCACats,0)),0))</f>
        <v/>
      </c>
      <c r="F517" s="254" t="str">
        <f ca="1">IF($C517="","",_xlfn.IFNA(INDEX(INDIRECT("MCDAScores_NCA_"&amp;$C517),MATCH('NCA Input'!F521,INDIRECT("NCAScore_"&amp;$C517),0),MATCH(F$3,NCACats,0)),0))</f>
        <v/>
      </c>
      <c r="G517" s="254" t="str">
        <f ca="1">IF($C517="","",_xlfn.IFNA(INDEX(INDIRECT("MCDAScores_NCA_"&amp;$C517),MATCH('NCA Input'!G521,INDIRECT("NCAScore_"&amp;$C517),0),MATCH(G$3,NCACats,0)),0))</f>
        <v/>
      </c>
      <c r="H517" s="254" t="str">
        <f ca="1">IF($C517="","",_xlfn.IFNA(INDEX(INDIRECT("MCDAScores_NCA_"&amp;$C517),MATCH('NCA Input'!H521,INDIRECT("NCAScore_"&amp;$C517),0),MATCH(H$3,NCACats,0)),0))</f>
        <v/>
      </c>
      <c r="I517" s="254" t="str">
        <f ca="1">IF($C517="","",_xlfn.IFNA(INDEX(INDIRECT("MCDAScores_NCA_"&amp;$C517),MATCH('NCA Input'!I521,INDIRECT("NCAScore_"&amp;$C517),0),MATCH(I$3,NCACats,0)),0))</f>
        <v/>
      </c>
      <c r="J517" s="282" t="str">
        <f ca="1">IF($C517="","",_xlfn.IFNA(INDEX(INDIRECT("MCDAScores_NCA_"&amp;$C517),MATCH('NCA Input'!J521,INDIRECT("NCAScore_"&amp;$C517),0),MATCH(J$3,NCACats,0)),0))</f>
        <v/>
      </c>
    </row>
    <row r="518" spans="1:10" x14ac:dyDescent="0.3">
      <c r="A518" s="328"/>
      <c r="B518" s="328"/>
      <c r="C518" s="272" t="str">
        <f>IF($A514="","","Scale_Pos")</f>
        <v/>
      </c>
      <c r="D518" s="281" t="str">
        <f ca="1">IF($C518="","",_xlfn.IFNA(INDEX(INDIRECT("MCDAScores_NCA_"&amp;$C518),MATCH('NCA Input'!D522,INDIRECT("NCAScore_"&amp;$C518),0),MATCH(D$3,NCACats,0)),0))</f>
        <v/>
      </c>
      <c r="E518" s="254" t="str">
        <f ca="1">IF($C518="","",_xlfn.IFNA(INDEX(INDIRECT("MCDAScores_NCA_"&amp;$C518),MATCH('NCA Input'!E522,INDIRECT("NCAScore_"&amp;$C518),0),MATCH(E$3,NCACats,0)),0))</f>
        <v/>
      </c>
      <c r="F518" s="254" t="str">
        <f ca="1">IF($C518="","",_xlfn.IFNA(INDEX(INDIRECT("MCDAScores_NCA_"&amp;$C518),MATCH('NCA Input'!F522,INDIRECT("NCAScore_"&amp;$C518),0),MATCH(F$3,NCACats,0)),0))</f>
        <v/>
      </c>
      <c r="G518" s="254" t="str">
        <f ca="1">IF($C518="","",_xlfn.IFNA(INDEX(INDIRECT("MCDAScores_NCA_"&amp;$C518),MATCH('NCA Input'!G522,INDIRECT("NCAScore_"&amp;$C518),0),MATCH(G$3,NCACats,0)),0))</f>
        <v/>
      </c>
      <c r="H518" s="254" t="str">
        <f ca="1">IF($C518="","",_xlfn.IFNA(INDEX(INDIRECT("MCDAScores_NCA_"&amp;$C518),MATCH('NCA Input'!H522,INDIRECT("NCAScore_"&amp;$C518),0),MATCH(H$3,NCACats,0)),0))</f>
        <v/>
      </c>
      <c r="I518" s="254" t="str">
        <f ca="1">IF($C518="","",_xlfn.IFNA(INDEX(INDIRECT("MCDAScores_NCA_"&amp;$C518),MATCH('NCA Input'!I522,INDIRECT("NCAScore_"&amp;$C518),0),MATCH(I$3,NCACats,0)),0))</f>
        <v/>
      </c>
      <c r="J518" s="282" t="str">
        <f ca="1">IF($C518="","",_xlfn.IFNA(INDEX(INDIRECT("MCDAScores_NCA_"&amp;$C518),MATCH('NCA Input'!J522,INDIRECT("NCAScore_"&amp;$C518),0),MATCH(J$3,NCACats,0)),0))</f>
        <v/>
      </c>
    </row>
    <row r="519" spans="1:10" ht="14.4" thickBot="1" x14ac:dyDescent="0.35">
      <c r="A519" s="329"/>
      <c r="B519" s="329"/>
      <c r="C519" s="273" t="str">
        <f>IF($A514="","","Dur_Pos")</f>
        <v/>
      </c>
      <c r="D519" s="283" t="str">
        <f ca="1">IF($C519="","",_xlfn.IFNA(INDEX(INDIRECT("MCDAScores_NCA_"&amp;$C519),MATCH('NCA Input'!D523,INDIRECT("NCAScore_"&amp;$C519),0),MATCH(D$3,NCACats,0)),0))</f>
        <v/>
      </c>
      <c r="E519" s="284" t="str">
        <f ca="1">IF($C519="","",_xlfn.IFNA(INDEX(INDIRECT("MCDAScores_NCA_"&amp;$C519),MATCH('NCA Input'!E523,INDIRECT("NCAScore_"&amp;$C519),0),MATCH(E$3,NCACats,0)),0))</f>
        <v/>
      </c>
      <c r="F519" s="284" t="str">
        <f ca="1">IF($C519="","",_xlfn.IFNA(INDEX(INDIRECT("MCDAScores_NCA_"&amp;$C519),MATCH('NCA Input'!F523,INDIRECT("NCAScore_"&amp;$C519),0),MATCH(F$3,NCACats,0)),0))</f>
        <v/>
      </c>
      <c r="G519" s="284" t="str">
        <f ca="1">IF($C519="","",_xlfn.IFNA(INDEX(INDIRECT("MCDAScores_NCA_"&amp;$C519),MATCH('NCA Input'!G523,INDIRECT("NCAScore_"&amp;$C519),0),MATCH(G$3,NCACats,0)),0))</f>
        <v/>
      </c>
      <c r="H519" s="284" t="str">
        <f ca="1">IF($C519="","",_xlfn.IFNA(INDEX(INDIRECT("MCDAScores_NCA_"&amp;$C519),MATCH('NCA Input'!H523,INDIRECT("NCAScore_"&amp;$C519),0),MATCH(H$3,NCACats,0)),0))</f>
        <v/>
      </c>
      <c r="I519" s="284" t="str">
        <f ca="1">IF($C519="","",_xlfn.IFNA(INDEX(INDIRECT("MCDAScores_NCA_"&amp;$C519),MATCH('NCA Input'!I523,INDIRECT("NCAScore_"&amp;$C519),0),MATCH(I$3,NCACats,0)),0))</f>
        <v/>
      </c>
      <c r="J519" s="285" t="str">
        <f ca="1">IF($C519="","",_xlfn.IFNA(INDEX(INDIRECT("MCDAScores_NCA_"&amp;$C519),MATCH('NCA Input'!J523,INDIRECT("NCAScore_"&amp;$C519),0),MATCH(J$3,NCACats,0)),0))</f>
        <v/>
      </c>
    </row>
    <row r="520" spans="1:10" x14ac:dyDescent="0.3">
      <c r="A520" s="327" t="str">
        <f>IF('NCA Input'!C524="","",'NCA Input'!A524)</f>
        <v/>
      </c>
      <c r="B520" s="327" t="str">
        <f>IF('NCA Input'!C524="","",'NCA Input'!C524)</f>
        <v/>
      </c>
      <c r="C520" s="255" t="str">
        <f>IF($A520="","","Mag_Neg")</f>
        <v/>
      </c>
      <c r="D520" s="278" t="str">
        <f ca="1">IF($C520="","",_xlfn.IFNA(INDEX(INDIRECT("MCDAScores_NCA_"&amp;$C520),MATCH('NCA Input'!D524,INDIRECT("NCAScore_"&amp;$C520),0),MATCH(D$3,NCACats,0)),0))</f>
        <v/>
      </c>
      <c r="E520" s="279" t="str">
        <f ca="1">IF($C520="","",_xlfn.IFNA(INDEX(INDIRECT("MCDAScores_NCA_"&amp;$C520),MATCH('NCA Input'!E524,INDIRECT("NCAScore_"&amp;$C520),0),MATCH(E$3,NCACats,0)),0))</f>
        <v/>
      </c>
      <c r="F520" s="279" t="str">
        <f ca="1">IF($C520="","",_xlfn.IFNA(INDEX(INDIRECT("MCDAScores_NCA_"&amp;$C520),MATCH('NCA Input'!F524,INDIRECT("NCAScore_"&amp;$C520),0),MATCH(F$3,NCACats,0)),0))</f>
        <v/>
      </c>
      <c r="G520" s="279" t="str">
        <f ca="1">IF($C520="","",_xlfn.IFNA(INDEX(INDIRECT("MCDAScores_NCA_"&amp;$C520),MATCH('NCA Input'!G524,INDIRECT("NCAScore_"&amp;$C520),0),MATCH(G$3,NCACats,0)),0))</f>
        <v/>
      </c>
      <c r="H520" s="279" t="str">
        <f ca="1">IF($C520="","",_xlfn.IFNA(INDEX(INDIRECT("MCDAScores_NCA_"&amp;$C520),MATCH('NCA Input'!H524,INDIRECT("NCAScore_"&amp;$C520),0),MATCH(H$3,NCACats,0)),0))</f>
        <v/>
      </c>
      <c r="I520" s="279" t="str">
        <f ca="1">IF($C520="","",_xlfn.IFNA(INDEX(INDIRECT("MCDAScores_NCA_"&amp;$C520),MATCH('NCA Input'!I524,INDIRECT("NCAScore_"&amp;$C520),0),MATCH(I$3,NCACats,0)),0))</f>
        <v/>
      </c>
      <c r="J520" s="280" t="str">
        <f ca="1">IF($C520="","",_xlfn.IFNA(INDEX(INDIRECT("MCDAScores_NCA_"&amp;$C520),MATCH('NCA Input'!J524,INDIRECT("NCAScore_"&amp;$C520),0),MATCH(J$3,NCACats,0)),0))</f>
        <v/>
      </c>
    </row>
    <row r="521" spans="1:10" x14ac:dyDescent="0.3">
      <c r="A521" s="328"/>
      <c r="B521" s="328"/>
      <c r="C521" s="272" t="str">
        <f>IF($A520="","","Scale_Neg")</f>
        <v/>
      </c>
      <c r="D521" s="281" t="str">
        <f ca="1">IF($C521="","",_xlfn.IFNA(INDEX(INDIRECT("MCDAScores_NCA_"&amp;$C521),MATCH('NCA Input'!D525,INDIRECT("NCAScore_"&amp;$C521),0),MATCH(D$3,NCACats,0)),0))</f>
        <v/>
      </c>
      <c r="E521" s="254" t="str">
        <f ca="1">IF($C521="","",_xlfn.IFNA(INDEX(INDIRECT("MCDAScores_NCA_"&amp;$C521),MATCH('NCA Input'!E525,INDIRECT("NCAScore_"&amp;$C521),0),MATCH(E$3,NCACats,0)),0))</f>
        <v/>
      </c>
      <c r="F521" s="254" t="str">
        <f ca="1">IF($C521="","",_xlfn.IFNA(INDEX(INDIRECT("MCDAScores_NCA_"&amp;$C521),MATCH('NCA Input'!F525,INDIRECT("NCAScore_"&amp;$C521),0),MATCH(F$3,NCACats,0)),0))</f>
        <v/>
      </c>
      <c r="G521" s="254" t="str">
        <f ca="1">IF($C521="","",_xlfn.IFNA(INDEX(INDIRECT("MCDAScores_NCA_"&amp;$C521),MATCH('NCA Input'!G525,INDIRECT("NCAScore_"&amp;$C521),0),MATCH(G$3,NCACats,0)),0))</f>
        <v/>
      </c>
      <c r="H521" s="254" t="str">
        <f ca="1">IF($C521="","",_xlfn.IFNA(INDEX(INDIRECT("MCDAScores_NCA_"&amp;$C521),MATCH('NCA Input'!H525,INDIRECT("NCAScore_"&amp;$C521),0),MATCH(H$3,NCACats,0)),0))</f>
        <v/>
      </c>
      <c r="I521" s="254" t="str">
        <f ca="1">IF($C521="","",_xlfn.IFNA(INDEX(INDIRECT("MCDAScores_NCA_"&amp;$C521),MATCH('NCA Input'!I525,INDIRECT("NCAScore_"&amp;$C521),0),MATCH(I$3,NCACats,0)),0))</f>
        <v/>
      </c>
      <c r="J521" s="282" t="str">
        <f ca="1">IF($C521="","",_xlfn.IFNA(INDEX(INDIRECT("MCDAScores_NCA_"&amp;$C521),MATCH('NCA Input'!J525,INDIRECT("NCAScore_"&amp;$C521),0),MATCH(J$3,NCACats,0)),0))</f>
        <v/>
      </c>
    </row>
    <row r="522" spans="1:10" x14ac:dyDescent="0.3">
      <c r="A522" s="328"/>
      <c r="B522" s="328"/>
      <c r="C522" s="272" t="str">
        <f>IF($A520="","","Dur_Neg")</f>
        <v/>
      </c>
      <c r="D522" s="281" t="str">
        <f ca="1">IF($C522="","",_xlfn.IFNA(INDEX(INDIRECT("MCDAScores_NCA_"&amp;$C522),MATCH('NCA Input'!D526,INDIRECT("NCAScore_"&amp;$C522),0),MATCH(D$3,NCACats,0)),0))</f>
        <v/>
      </c>
      <c r="E522" s="254" t="str">
        <f ca="1">IF($C522="","",_xlfn.IFNA(INDEX(INDIRECT("MCDAScores_NCA_"&amp;$C522),MATCH('NCA Input'!E526,INDIRECT("NCAScore_"&amp;$C522),0),MATCH(E$3,NCACats,0)),0))</f>
        <v/>
      </c>
      <c r="F522" s="254" t="str">
        <f ca="1">IF($C522="","",_xlfn.IFNA(INDEX(INDIRECT("MCDAScores_NCA_"&amp;$C522),MATCH('NCA Input'!F526,INDIRECT("NCAScore_"&amp;$C522),0),MATCH(F$3,NCACats,0)),0))</f>
        <v/>
      </c>
      <c r="G522" s="254" t="str">
        <f ca="1">IF($C522="","",_xlfn.IFNA(INDEX(INDIRECT("MCDAScores_NCA_"&amp;$C522),MATCH('NCA Input'!G526,INDIRECT("NCAScore_"&amp;$C522),0),MATCH(G$3,NCACats,0)),0))</f>
        <v/>
      </c>
      <c r="H522" s="254" t="str">
        <f ca="1">IF($C522="","",_xlfn.IFNA(INDEX(INDIRECT("MCDAScores_NCA_"&amp;$C522),MATCH('NCA Input'!H526,INDIRECT("NCAScore_"&amp;$C522),0),MATCH(H$3,NCACats,0)),0))</f>
        <v/>
      </c>
      <c r="I522" s="254" t="str">
        <f ca="1">IF($C522="","",_xlfn.IFNA(INDEX(INDIRECT("MCDAScores_NCA_"&amp;$C522),MATCH('NCA Input'!I526,INDIRECT("NCAScore_"&amp;$C522),0),MATCH(I$3,NCACats,0)),0))</f>
        <v/>
      </c>
      <c r="J522" s="282" t="str">
        <f ca="1">IF($C522="","",_xlfn.IFNA(INDEX(INDIRECT("MCDAScores_NCA_"&amp;$C522),MATCH('NCA Input'!J526,INDIRECT("NCAScore_"&amp;$C522),0),MATCH(J$3,NCACats,0)),0))</f>
        <v/>
      </c>
    </row>
    <row r="523" spans="1:10" x14ac:dyDescent="0.3">
      <c r="A523" s="328"/>
      <c r="B523" s="328"/>
      <c r="C523" s="272" t="str">
        <f>IF($A520="","","Mag_Pos")</f>
        <v/>
      </c>
      <c r="D523" s="281" t="str">
        <f ca="1">IF($C523="","",_xlfn.IFNA(INDEX(INDIRECT("MCDAScores_NCA_"&amp;$C523),MATCH('NCA Input'!D527,INDIRECT("NCAScore_"&amp;$C523),0),MATCH(D$3,NCACats,0)),0))</f>
        <v/>
      </c>
      <c r="E523" s="254" t="str">
        <f ca="1">IF($C523="","",_xlfn.IFNA(INDEX(INDIRECT("MCDAScores_NCA_"&amp;$C523),MATCH('NCA Input'!E527,INDIRECT("NCAScore_"&amp;$C523),0),MATCH(E$3,NCACats,0)),0))</f>
        <v/>
      </c>
      <c r="F523" s="254" t="str">
        <f ca="1">IF($C523="","",_xlfn.IFNA(INDEX(INDIRECT("MCDAScores_NCA_"&amp;$C523),MATCH('NCA Input'!F527,INDIRECT("NCAScore_"&amp;$C523),0),MATCH(F$3,NCACats,0)),0))</f>
        <v/>
      </c>
      <c r="G523" s="254" t="str">
        <f ca="1">IF($C523="","",_xlfn.IFNA(INDEX(INDIRECT("MCDAScores_NCA_"&amp;$C523),MATCH('NCA Input'!G527,INDIRECT("NCAScore_"&amp;$C523),0),MATCH(G$3,NCACats,0)),0))</f>
        <v/>
      </c>
      <c r="H523" s="254" t="str">
        <f ca="1">IF($C523="","",_xlfn.IFNA(INDEX(INDIRECT("MCDAScores_NCA_"&amp;$C523),MATCH('NCA Input'!H527,INDIRECT("NCAScore_"&amp;$C523),0),MATCH(H$3,NCACats,0)),0))</f>
        <v/>
      </c>
      <c r="I523" s="254" t="str">
        <f ca="1">IF($C523="","",_xlfn.IFNA(INDEX(INDIRECT("MCDAScores_NCA_"&amp;$C523),MATCH('NCA Input'!I527,INDIRECT("NCAScore_"&amp;$C523),0),MATCH(I$3,NCACats,0)),0))</f>
        <v/>
      </c>
      <c r="J523" s="282" t="str">
        <f ca="1">IF($C523="","",_xlfn.IFNA(INDEX(INDIRECT("MCDAScores_NCA_"&amp;$C523),MATCH('NCA Input'!J527,INDIRECT("NCAScore_"&amp;$C523),0),MATCH(J$3,NCACats,0)),0))</f>
        <v/>
      </c>
    </row>
    <row r="524" spans="1:10" x14ac:dyDescent="0.3">
      <c r="A524" s="328"/>
      <c r="B524" s="328"/>
      <c r="C524" s="272" t="str">
        <f>IF($A520="","","Scale_Pos")</f>
        <v/>
      </c>
      <c r="D524" s="281" t="str">
        <f ca="1">IF($C524="","",_xlfn.IFNA(INDEX(INDIRECT("MCDAScores_NCA_"&amp;$C524),MATCH('NCA Input'!D528,INDIRECT("NCAScore_"&amp;$C524),0),MATCH(D$3,NCACats,0)),0))</f>
        <v/>
      </c>
      <c r="E524" s="254" t="str">
        <f ca="1">IF($C524="","",_xlfn.IFNA(INDEX(INDIRECT("MCDAScores_NCA_"&amp;$C524),MATCH('NCA Input'!E528,INDIRECT("NCAScore_"&amp;$C524),0),MATCH(E$3,NCACats,0)),0))</f>
        <v/>
      </c>
      <c r="F524" s="254" t="str">
        <f ca="1">IF($C524="","",_xlfn.IFNA(INDEX(INDIRECT("MCDAScores_NCA_"&amp;$C524),MATCH('NCA Input'!F528,INDIRECT("NCAScore_"&amp;$C524),0),MATCH(F$3,NCACats,0)),0))</f>
        <v/>
      </c>
      <c r="G524" s="254" t="str">
        <f ca="1">IF($C524="","",_xlfn.IFNA(INDEX(INDIRECT("MCDAScores_NCA_"&amp;$C524),MATCH('NCA Input'!G528,INDIRECT("NCAScore_"&amp;$C524),0),MATCH(G$3,NCACats,0)),0))</f>
        <v/>
      </c>
      <c r="H524" s="254" t="str">
        <f ca="1">IF($C524="","",_xlfn.IFNA(INDEX(INDIRECT("MCDAScores_NCA_"&amp;$C524),MATCH('NCA Input'!H528,INDIRECT("NCAScore_"&amp;$C524),0),MATCH(H$3,NCACats,0)),0))</f>
        <v/>
      </c>
      <c r="I524" s="254" t="str">
        <f ca="1">IF($C524="","",_xlfn.IFNA(INDEX(INDIRECT("MCDAScores_NCA_"&amp;$C524),MATCH('NCA Input'!I528,INDIRECT("NCAScore_"&amp;$C524),0),MATCH(I$3,NCACats,0)),0))</f>
        <v/>
      </c>
      <c r="J524" s="282" t="str">
        <f ca="1">IF($C524="","",_xlfn.IFNA(INDEX(INDIRECT("MCDAScores_NCA_"&amp;$C524),MATCH('NCA Input'!J528,INDIRECT("NCAScore_"&amp;$C524),0),MATCH(J$3,NCACats,0)),0))</f>
        <v/>
      </c>
    </row>
    <row r="525" spans="1:10" ht="14.4" thickBot="1" x14ac:dyDescent="0.35">
      <c r="A525" s="329"/>
      <c r="B525" s="329"/>
      <c r="C525" s="273" t="str">
        <f>IF($A520="","","Dur_Pos")</f>
        <v/>
      </c>
      <c r="D525" s="283" t="str">
        <f ca="1">IF($C525="","",_xlfn.IFNA(INDEX(INDIRECT("MCDAScores_NCA_"&amp;$C525),MATCH('NCA Input'!D529,INDIRECT("NCAScore_"&amp;$C525),0),MATCH(D$3,NCACats,0)),0))</f>
        <v/>
      </c>
      <c r="E525" s="284" t="str">
        <f ca="1">IF($C525="","",_xlfn.IFNA(INDEX(INDIRECT("MCDAScores_NCA_"&amp;$C525),MATCH('NCA Input'!E529,INDIRECT("NCAScore_"&amp;$C525),0),MATCH(E$3,NCACats,0)),0))</f>
        <v/>
      </c>
      <c r="F525" s="284" t="str">
        <f ca="1">IF($C525="","",_xlfn.IFNA(INDEX(INDIRECT("MCDAScores_NCA_"&amp;$C525),MATCH('NCA Input'!F529,INDIRECT("NCAScore_"&amp;$C525),0),MATCH(F$3,NCACats,0)),0))</f>
        <v/>
      </c>
      <c r="G525" s="284" t="str">
        <f ca="1">IF($C525="","",_xlfn.IFNA(INDEX(INDIRECT("MCDAScores_NCA_"&amp;$C525),MATCH('NCA Input'!G529,INDIRECT("NCAScore_"&amp;$C525),0),MATCH(G$3,NCACats,0)),0))</f>
        <v/>
      </c>
      <c r="H525" s="284" t="str">
        <f ca="1">IF($C525="","",_xlfn.IFNA(INDEX(INDIRECT("MCDAScores_NCA_"&amp;$C525),MATCH('NCA Input'!H529,INDIRECT("NCAScore_"&amp;$C525),0),MATCH(H$3,NCACats,0)),0))</f>
        <v/>
      </c>
      <c r="I525" s="284" t="str">
        <f ca="1">IF($C525="","",_xlfn.IFNA(INDEX(INDIRECT("MCDAScores_NCA_"&amp;$C525),MATCH('NCA Input'!I529,INDIRECT("NCAScore_"&amp;$C525),0),MATCH(I$3,NCACats,0)),0))</f>
        <v/>
      </c>
      <c r="J525" s="285" t="str">
        <f ca="1">IF($C525="","",_xlfn.IFNA(INDEX(INDIRECT("MCDAScores_NCA_"&amp;$C525),MATCH('NCA Input'!J529,INDIRECT("NCAScore_"&amp;$C525),0),MATCH(J$3,NCACats,0)),0))</f>
        <v/>
      </c>
    </row>
    <row r="526" spans="1:10" x14ac:dyDescent="0.3">
      <c r="A526" s="327" t="str">
        <f>IF('NCA Input'!C530="","",'NCA Input'!A530)</f>
        <v/>
      </c>
      <c r="B526" s="327" t="str">
        <f>IF('NCA Input'!C530="","",'NCA Input'!C530)</f>
        <v/>
      </c>
      <c r="C526" s="255" t="str">
        <f>IF($A526="","","Mag_Neg")</f>
        <v/>
      </c>
      <c r="D526" s="278" t="str">
        <f ca="1">IF($C526="","",_xlfn.IFNA(INDEX(INDIRECT("MCDAScores_NCA_"&amp;$C526),MATCH('NCA Input'!D530,INDIRECT("NCAScore_"&amp;$C526),0),MATCH(D$3,NCACats,0)),0))</f>
        <v/>
      </c>
      <c r="E526" s="279" t="str">
        <f ca="1">IF($C526="","",_xlfn.IFNA(INDEX(INDIRECT("MCDAScores_NCA_"&amp;$C526),MATCH('NCA Input'!E530,INDIRECT("NCAScore_"&amp;$C526),0),MATCH(E$3,NCACats,0)),0))</f>
        <v/>
      </c>
      <c r="F526" s="279" t="str">
        <f ca="1">IF($C526="","",_xlfn.IFNA(INDEX(INDIRECT("MCDAScores_NCA_"&amp;$C526),MATCH('NCA Input'!F530,INDIRECT("NCAScore_"&amp;$C526),0),MATCH(F$3,NCACats,0)),0))</f>
        <v/>
      </c>
      <c r="G526" s="279" t="str">
        <f ca="1">IF($C526="","",_xlfn.IFNA(INDEX(INDIRECT("MCDAScores_NCA_"&amp;$C526),MATCH('NCA Input'!G530,INDIRECT("NCAScore_"&amp;$C526),0),MATCH(G$3,NCACats,0)),0))</f>
        <v/>
      </c>
      <c r="H526" s="279" t="str">
        <f ca="1">IF($C526="","",_xlfn.IFNA(INDEX(INDIRECT("MCDAScores_NCA_"&amp;$C526),MATCH('NCA Input'!H530,INDIRECT("NCAScore_"&amp;$C526),0),MATCH(H$3,NCACats,0)),0))</f>
        <v/>
      </c>
      <c r="I526" s="279" t="str">
        <f ca="1">IF($C526="","",_xlfn.IFNA(INDEX(INDIRECT("MCDAScores_NCA_"&amp;$C526),MATCH('NCA Input'!I530,INDIRECT("NCAScore_"&amp;$C526),0),MATCH(I$3,NCACats,0)),0))</f>
        <v/>
      </c>
      <c r="J526" s="280" t="str">
        <f ca="1">IF($C526="","",_xlfn.IFNA(INDEX(INDIRECT("MCDAScores_NCA_"&amp;$C526),MATCH('NCA Input'!J530,INDIRECT("NCAScore_"&amp;$C526),0),MATCH(J$3,NCACats,0)),0))</f>
        <v/>
      </c>
    </row>
    <row r="527" spans="1:10" x14ac:dyDescent="0.3">
      <c r="A527" s="328"/>
      <c r="B527" s="328"/>
      <c r="C527" s="272" t="str">
        <f>IF($A526="","","Scale_Neg")</f>
        <v/>
      </c>
      <c r="D527" s="281" t="str">
        <f ca="1">IF($C527="","",_xlfn.IFNA(INDEX(INDIRECT("MCDAScores_NCA_"&amp;$C527),MATCH('NCA Input'!D531,INDIRECT("NCAScore_"&amp;$C527),0),MATCH(D$3,NCACats,0)),0))</f>
        <v/>
      </c>
      <c r="E527" s="254" t="str">
        <f ca="1">IF($C527="","",_xlfn.IFNA(INDEX(INDIRECT("MCDAScores_NCA_"&amp;$C527),MATCH('NCA Input'!E531,INDIRECT("NCAScore_"&amp;$C527),0),MATCH(E$3,NCACats,0)),0))</f>
        <v/>
      </c>
      <c r="F527" s="254" t="str">
        <f ca="1">IF($C527="","",_xlfn.IFNA(INDEX(INDIRECT("MCDAScores_NCA_"&amp;$C527),MATCH('NCA Input'!F531,INDIRECT("NCAScore_"&amp;$C527),0),MATCH(F$3,NCACats,0)),0))</f>
        <v/>
      </c>
      <c r="G527" s="254" t="str">
        <f ca="1">IF($C527="","",_xlfn.IFNA(INDEX(INDIRECT("MCDAScores_NCA_"&amp;$C527),MATCH('NCA Input'!G531,INDIRECT("NCAScore_"&amp;$C527),0),MATCH(G$3,NCACats,0)),0))</f>
        <v/>
      </c>
      <c r="H527" s="254" t="str">
        <f ca="1">IF($C527="","",_xlfn.IFNA(INDEX(INDIRECT("MCDAScores_NCA_"&amp;$C527),MATCH('NCA Input'!H531,INDIRECT("NCAScore_"&amp;$C527),0),MATCH(H$3,NCACats,0)),0))</f>
        <v/>
      </c>
      <c r="I527" s="254" t="str">
        <f ca="1">IF($C527="","",_xlfn.IFNA(INDEX(INDIRECT("MCDAScores_NCA_"&amp;$C527),MATCH('NCA Input'!I531,INDIRECT("NCAScore_"&amp;$C527),0),MATCH(I$3,NCACats,0)),0))</f>
        <v/>
      </c>
      <c r="J527" s="282" t="str">
        <f ca="1">IF($C527="","",_xlfn.IFNA(INDEX(INDIRECT("MCDAScores_NCA_"&amp;$C527),MATCH('NCA Input'!J531,INDIRECT("NCAScore_"&amp;$C527),0),MATCH(J$3,NCACats,0)),0))</f>
        <v/>
      </c>
    </row>
    <row r="528" spans="1:10" x14ac:dyDescent="0.3">
      <c r="A528" s="328"/>
      <c r="B528" s="328"/>
      <c r="C528" s="272" t="str">
        <f>IF($A526="","","Dur_Neg")</f>
        <v/>
      </c>
      <c r="D528" s="281" t="str">
        <f ca="1">IF($C528="","",_xlfn.IFNA(INDEX(INDIRECT("MCDAScores_NCA_"&amp;$C528),MATCH('NCA Input'!D532,INDIRECT("NCAScore_"&amp;$C528),0),MATCH(D$3,NCACats,0)),0))</f>
        <v/>
      </c>
      <c r="E528" s="254" t="str">
        <f ca="1">IF($C528="","",_xlfn.IFNA(INDEX(INDIRECT("MCDAScores_NCA_"&amp;$C528),MATCH('NCA Input'!E532,INDIRECT("NCAScore_"&amp;$C528),0),MATCH(E$3,NCACats,0)),0))</f>
        <v/>
      </c>
      <c r="F528" s="254" t="str">
        <f ca="1">IF($C528="","",_xlfn.IFNA(INDEX(INDIRECT("MCDAScores_NCA_"&amp;$C528),MATCH('NCA Input'!F532,INDIRECT("NCAScore_"&amp;$C528),0),MATCH(F$3,NCACats,0)),0))</f>
        <v/>
      </c>
      <c r="G528" s="254" t="str">
        <f ca="1">IF($C528="","",_xlfn.IFNA(INDEX(INDIRECT("MCDAScores_NCA_"&amp;$C528),MATCH('NCA Input'!G532,INDIRECT("NCAScore_"&amp;$C528),0),MATCH(G$3,NCACats,0)),0))</f>
        <v/>
      </c>
      <c r="H528" s="254" t="str">
        <f ca="1">IF($C528="","",_xlfn.IFNA(INDEX(INDIRECT("MCDAScores_NCA_"&amp;$C528),MATCH('NCA Input'!H532,INDIRECT("NCAScore_"&amp;$C528),0),MATCH(H$3,NCACats,0)),0))</f>
        <v/>
      </c>
      <c r="I528" s="254" t="str">
        <f ca="1">IF($C528="","",_xlfn.IFNA(INDEX(INDIRECT("MCDAScores_NCA_"&amp;$C528),MATCH('NCA Input'!I532,INDIRECT("NCAScore_"&amp;$C528),0),MATCH(I$3,NCACats,0)),0))</f>
        <v/>
      </c>
      <c r="J528" s="282" t="str">
        <f ca="1">IF($C528="","",_xlfn.IFNA(INDEX(INDIRECT("MCDAScores_NCA_"&amp;$C528),MATCH('NCA Input'!J532,INDIRECT("NCAScore_"&amp;$C528),0),MATCH(J$3,NCACats,0)),0))</f>
        <v/>
      </c>
    </row>
    <row r="529" spans="1:10" x14ac:dyDescent="0.3">
      <c r="A529" s="328"/>
      <c r="B529" s="328"/>
      <c r="C529" s="272" t="str">
        <f>IF($A526="","","Mag_Pos")</f>
        <v/>
      </c>
      <c r="D529" s="281" t="str">
        <f ca="1">IF($C529="","",_xlfn.IFNA(INDEX(INDIRECT("MCDAScores_NCA_"&amp;$C529),MATCH('NCA Input'!D533,INDIRECT("NCAScore_"&amp;$C529),0),MATCH(D$3,NCACats,0)),0))</f>
        <v/>
      </c>
      <c r="E529" s="254" t="str">
        <f ca="1">IF($C529="","",_xlfn.IFNA(INDEX(INDIRECT("MCDAScores_NCA_"&amp;$C529),MATCH('NCA Input'!E533,INDIRECT("NCAScore_"&amp;$C529),0),MATCH(E$3,NCACats,0)),0))</f>
        <v/>
      </c>
      <c r="F529" s="254" t="str">
        <f ca="1">IF($C529="","",_xlfn.IFNA(INDEX(INDIRECT("MCDAScores_NCA_"&amp;$C529),MATCH('NCA Input'!F533,INDIRECT("NCAScore_"&amp;$C529),0),MATCH(F$3,NCACats,0)),0))</f>
        <v/>
      </c>
      <c r="G529" s="254" t="str">
        <f ca="1">IF($C529="","",_xlfn.IFNA(INDEX(INDIRECT("MCDAScores_NCA_"&amp;$C529),MATCH('NCA Input'!G533,INDIRECT("NCAScore_"&amp;$C529),0),MATCH(G$3,NCACats,0)),0))</f>
        <v/>
      </c>
      <c r="H529" s="254" t="str">
        <f ca="1">IF($C529="","",_xlfn.IFNA(INDEX(INDIRECT("MCDAScores_NCA_"&amp;$C529),MATCH('NCA Input'!H533,INDIRECT("NCAScore_"&amp;$C529),0),MATCH(H$3,NCACats,0)),0))</f>
        <v/>
      </c>
      <c r="I529" s="254" t="str">
        <f ca="1">IF($C529="","",_xlfn.IFNA(INDEX(INDIRECT("MCDAScores_NCA_"&amp;$C529),MATCH('NCA Input'!I533,INDIRECT("NCAScore_"&amp;$C529),0),MATCH(I$3,NCACats,0)),0))</f>
        <v/>
      </c>
      <c r="J529" s="282" t="str">
        <f ca="1">IF($C529="","",_xlfn.IFNA(INDEX(INDIRECT("MCDAScores_NCA_"&amp;$C529),MATCH('NCA Input'!J533,INDIRECT("NCAScore_"&amp;$C529),0),MATCH(J$3,NCACats,0)),0))</f>
        <v/>
      </c>
    </row>
    <row r="530" spans="1:10" x14ac:dyDescent="0.3">
      <c r="A530" s="328"/>
      <c r="B530" s="328"/>
      <c r="C530" s="272" t="str">
        <f>IF($A526="","","Scale_Pos")</f>
        <v/>
      </c>
      <c r="D530" s="281" t="str">
        <f ca="1">IF($C530="","",_xlfn.IFNA(INDEX(INDIRECT("MCDAScores_NCA_"&amp;$C530),MATCH('NCA Input'!D534,INDIRECT("NCAScore_"&amp;$C530),0),MATCH(D$3,NCACats,0)),0))</f>
        <v/>
      </c>
      <c r="E530" s="254" t="str">
        <f ca="1">IF($C530="","",_xlfn.IFNA(INDEX(INDIRECT("MCDAScores_NCA_"&amp;$C530),MATCH('NCA Input'!E534,INDIRECT("NCAScore_"&amp;$C530),0),MATCH(E$3,NCACats,0)),0))</f>
        <v/>
      </c>
      <c r="F530" s="254" t="str">
        <f ca="1">IF($C530="","",_xlfn.IFNA(INDEX(INDIRECT("MCDAScores_NCA_"&amp;$C530),MATCH('NCA Input'!F534,INDIRECT("NCAScore_"&amp;$C530),0),MATCH(F$3,NCACats,0)),0))</f>
        <v/>
      </c>
      <c r="G530" s="254" t="str">
        <f ca="1">IF($C530="","",_xlfn.IFNA(INDEX(INDIRECT("MCDAScores_NCA_"&amp;$C530),MATCH('NCA Input'!G534,INDIRECT("NCAScore_"&amp;$C530),0),MATCH(G$3,NCACats,0)),0))</f>
        <v/>
      </c>
      <c r="H530" s="254" t="str">
        <f ca="1">IF($C530="","",_xlfn.IFNA(INDEX(INDIRECT("MCDAScores_NCA_"&amp;$C530),MATCH('NCA Input'!H534,INDIRECT("NCAScore_"&amp;$C530),0),MATCH(H$3,NCACats,0)),0))</f>
        <v/>
      </c>
      <c r="I530" s="254" t="str">
        <f ca="1">IF($C530="","",_xlfn.IFNA(INDEX(INDIRECT("MCDAScores_NCA_"&amp;$C530),MATCH('NCA Input'!I534,INDIRECT("NCAScore_"&amp;$C530),0),MATCH(I$3,NCACats,0)),0))</f>
        <v/>
      </c>
      <c r="J530" s="282" t="str">
        <f ca="1">IF($C530="","",_xlfn.IFNA(INDEX(INDIRECT("MCDAScores_NCA_"&amp;$C530),MATCH('NCA Input'!J534,INDIRECT("NCAScore_"&amp;$C530),0),MATCH(J$3,NCACats,0)),0))</f>
        <v/>
      </c>
    </row>
    <row r="531" spans="1:10" ht="14.4" thickBot="1" x14ac:dyDescent="0.35">
      <c r="A531" s="329"/>
      <c r="B531" s="329"/>
      <c r="C531" s="273" t="str">
        <f>IF($A526="","","Dur_Pos")</f>
        <v/>
      </c>
      <c r="D531" s="283" t="str">
        <f ca="1">IF($C531="","",_xlfn.IFNA(INDEX(INDIRECT("MCDAScores_NCA_"&amp;$C531),MATCH('NCA Input'!D535,INDIRECT("NCAScore_"&amp;$C531),0),MATCH(D$3,NCACats,0)),0))</f>
        <v/>
      </c>
      <c r="E531" s="284" t="str">
        <f ca="1">IF($C531="","",_xlfn.IFNA(INDEX(INDIRECT("MCDAScores_NCA_"&amp;$C531),MATCH('NCA Input'!E535,INDIRECT("NCAScore_"&amp;$C531),0),MATCH(E$3,NCACats,0)),0))</f>
        <v/>
      </c>
      <c r="F531" s="284" t="str">
        <f ca="1">IF($C531="","",_xlfn.IFNA(INDEX(INDIRECT("MCDAScores_NCA_"&amp;$C531),MATCH('NCA Input'!F535,INDIRECT("NCAScore_"&amp;$C531),0),MATCH(F$3,NCACats,0)),0))</f>
        <v/>
      </c>
      <c r="G531" s="284" t="str">
        <f ca="1">IF($C531="","",_xlfn.IFNA(INDEX(INDIRECT("MCDAScores_NCA_"&amp;$C531),MATCH('NCA Input'!G535,INDIRECT("NCAScore_"&amp;$C531),0),MATCH(G$3,NCACats,0)),0))</f>
        <v/>
      </c>
      <c r="H531" s="284" t="str">
        <f ca="1">IF($C531="","",_xlfn.IFNA(INDEX(INDIRECT("MCDAScores_NCA_"&amp;$C531),MATCH('NCA Input'!H535,INDIRECT("NCAScore_"&amp;$C531),0),MATCH(H$3,NCACats,0)),0))</f>
        <v/>
      </c>
      <c r="I531" s="284" t="str">
        <f ca="1">IF($C531="","",_xlfn.IFNA(INDEX(INDIRECT("MCDAScores_NCA_"&amp;$C531),MATCH('NCA Input'!I535,INDIRECT("NCAScore_"&amp;$C531),0),MATCH(I$3,NCACats,0)),0))</f>
        <v/>
      </c>
      <c r="J531" s="285" t="str">
        <f ca="1">IF($C531="","",_xlfn.IFNA(INDEX(INDIRECT("MCDAScores_NCA_"&amp;$C531),MATCH('NCA Input'!J535,INDIRECT("NCAScore_"&amp;$C531),0),MATCH(J$3,NCACats,0)),0))</f>
        <v/>
      </c>
    </row>
    <row r="532" spans="1:10" x14ac:dyDescent="0.3">
      <c r="A532" s="327" t="str">
        <f>IF('NCA Input'!C536="","",'NCA Input'!A536)</f>
        <v/>
      </c>
      <c r="B532" s="327" t="str">
        <f>IF('NCA Input'!C536="","",'NCA Input'!C536)</f>
        <v/>
      </c>
      <c r="C532" s="255" t="str">
        <f>IF($A532="","","Mag_Neg")</f>
        <v/>
      </c>
      <c r="D532" s="278" t="str">
        <f ca="1">IF($C532="","",_xlfn.IFNA(INDEX(INDIRECT("MCDAScores_NCA_"&amp;$C532),MATCH('NCA Input'!D536,INDIRECT("NCAScore_"&amp;$C532),0),MATCH(D$3,NCACats,0)),0))</f>
        <v/>
      </c>
      <c r="E532" s="279" t="str">
        <f ca="1">IF($C532="","",_xlfn.IFNA(INDEX(INDIRECT("MCDAScores_NCA_"&amp;$C532),MATCH('NCA Input'!E536,INDIRECT("NCAScore_"&amp;$C532),0),MATCH(E$3,NCACats,0)),0))</f>
        <v/>
      </c>
      <c r="F532" s="279" t="str">
        <f ca="1">IF($C532="","",_xlfn.IFNA(INDEX(INDIRECT("MCDAScores_NCA_"&amp;$C532),MATCH('NCA Input'!F536,INDIRECT("NCAScore_"&amp;$C532),0),MATCH(F$3,NCACats,0)),0))</f>
        <v/>
      </c>
      <c r="G532" s="279" t="str">
        <f ca="1">IF($C532="","",_xlfn.IFNA(INDEX(INDIRECT("MCDAScores_NCA_"&amp;$C532),MATCH('NCA Input'!G536,INDIRECT("NCAScore_"&amp;$C532),0),MATCH(G$3,NCACats,0)),0))</f>
        <v/>
      </c>
      <c r="H532" s="279" t="str">
        <f ca="1">IF($C532="","",_xlfn.IFNA(INDEX(INDIRECT("MCDAScores_NCA_"&amp;$C532),MATCH('NCA Input'!H536,INDIRECT("NCAScore_"&amp;$C532),0),MATCH(H$3,NCACats,0)),0))</f>
        <v/>
      </c>
      <c r="I532" s="279" t="str">
        <f ca="1">IF($C532="","",_xlfn.IFNA(INDEX(INDIRECT("MCDAScores_NCA_"&amp;$C532),MATCH('NCA Input'!I536,INDIRECT("NCAScore_"&amp;$C532),0),MATCH(I$3,NCACats,0)),0))</f>
        <v/>
      </c>
      <c r="J532" s="280" t="str">
        <f ca="1">IF($C532="","",_xlfn.IFNA(INDEX(INDIRECT("MCDAScores_NCA_"&amp;$C532),MATCH('NCA Input'!J536,INDIRECT("NCAScore_"&amp;$C532),0),MATCH(J$3,NCACats,0)),0))</f>
        <v/>
      </c>
    </row>
    <row r="533" spans="1:10" x14ac:dyDescent="0.3">
      <c r="A533" s="328"/>
      <c r="B533" s="328"/>
      <c r="C533" s="272" t="str">
        <f>IF($A532="","","Scale_Neg")</f>
        <v/>
      </c>
      <c r="D533" s="281" t="str">
        <f ca="1">IF($C533="","",_xlfn.IFNA(INDEX(INDIRECT("MCDAScores_NCA_"&amp;$C533),MATCH('NCA Input'!D537,INDIRECT("NCAScore_"&amp;$C533),0),MATCH(D$3,NCACats,0)),0))</f>
        <v/>
      </c>
      <c r="E533" s="254" t="str">
        <f ca="1">IF($C533="","",_xlfn.IFNA(INDEX(INDIRECT("MCDAScores_NCA_"&amp;$C533),MATCH('NCA Input'!E537,INDIRECT("NCAScore_"&amp;$C533),0),MATCH(E$3,NCACats,0)),0))</f>
        <v/>
      </c>
      <c r="F533" s="254" t="str">
        <f ca="1">IF($C533="","",_xlfn.IFNA(INDEX(INDIRECT("MCDAScores_NCA_"&amp;$C533),MATCH('NCA Input'!F537,INDIRECT("NCAScore_"&amp;$C533),0),MATCH(F$3,NCACats,0)),0))</f>
        <v/>
      </c>
      <c r="G533" s="254" t="str">
        <f ca="1">IF($C533="","",_xlfn.IFNA(INDEX(INDIRECT("MCDAScores_NCA_"&amp;$C533),MATCH('NCA Input'!G537,INDIRECT("NCAScore_"&amp;$C533),0),MATCH(G$3,NCACats,0)),0))</f>
        <v/>
      </c>
      <c r="H533" s="254" t="str">
        <f ca="1">IF($C533="","",_xlfn.IFNA(INDEX(INDIRECT("MCDAScores_NCA_"&amp;$C533),MATCH('NCA Input'!H537,INDIRECT("NCAScore_"&amp;$C533),0),MATCH(H$3,NCACats,0)),0))</f>
        <v/>
      </c>
      <c r="I533" s="254" t="str">
        <f ca="1">IF($C533="","",_xlfn.IFNA(INDEX(INDIRECT("MCDAScores_NCA_"&amp;$C533),MATCH('NCA Input'!I537,INDIRECT("NCAScore_"&amp;$C533),0),MATCH(I$3,NCACats,0)),0))</f>
        <v/>
      </c>
      <c r="J533" s="282" t="str">
        <f ca="1">IF($C533="","",_xlfn.IFNA(INDEX(INDIRECT("MCDAScores_NCA_"&amp;$C533),MATCH('NCA Input'!J537,INDIRECT("NCAScore_"&amp;$C533),0),MATCH(J$3,NCACats,0)),0))</f>
        <v/>
      </c>
    </row>
    <row r="534" spans="1:10" x14ac:dyDescent="0.3">
      <c r="A534" s="328"/>
      <c r="B534" s="328"/>
      <c r="C534" s="272" t="str">
        <f>IF($A532="","","Dur_Neg")</f>
        <v/>
      </c>
      <c r="D534" s="281" t="str">
        <f ca="1">IF($C534="","",_xlfn.IFNA(INDEX(INDIRECT("MCDAScores_NCA_"&amp;$C534),MATCH('NCA Input'!D538,INDIRECT("NCAScore_"&amp;$C534),0),MATCH(D$3,NCACats,0)),0))</f>
        <v/>
      </c>
      <c r="E534" s="254" t="str">
        <f ca="1">IF($C534="","",_xlfn.IFNA(INDEX(INDIRECT("MCDAScores_NCA_"&amp;$C534),MATCH('NCA Input'!E538,INDIRECT("NCAScore_"&amp;$C534),0),MATCH(E$3,NCACats,0)),0))</f>
        <v/>
      </c>
      <c r="F534" s="254" t="str">
        <f ca="1">IF($C534="","",_xlfn.IFNA(INDEX(INDIRECT("MCDAScores_NCA_"&amp;$C534),MATCH('NCA Input'!F538,INDIRECT("NCAScore_"&amp;$C534),0),MATCH(F$3,NCACats,0)),0))</f>
        <v/>
      </c>
      <c r="G534" s="254" t="str">
        <f ca="1">IF($C534="","",_xlfn.IFNA(INDEX(INDIRECT("MCDAScores_NCA_"&amp;$C534),MATCH('NCA Input'!G538,INDIRECT("NCAScore_"&amp;$C534),0),MATCH(G$3,NCACats,0)),0))</f>
        <v/>
      </c>
      <c r="H534" s="254" t="str">
        <f ca="1">IF($C534="","",_xlfn.IFNA(INDEX(INDIRECT("MCDAScores_NCA_"&amp;$C534),MATCH('NCA Input'!H538,INDIRECT("NCAScore_"&amp;$C534),0),MATCH(H$3,NCACats,0)),0))</f>
        <v/>
      </c>
      <c r="I534" s="254" t="str">
        <f ca="1">IF($C534="","",_xlfn.IFNA(INDEX(INDIRECT("MCDAScores_NCA_"&amp;$C534),MATCH('NCA Input'!I538,INDIRECT("NCAScore_"&amp;$C534),0),MATCH(I$3,NCACats,0)),0))</f>
        <v/>
      </c>
      <c r="J534" s="282" t="str">
        <f ca="1">IF($C534="","",_xlfn.IFNA(INDEX(INDIRECT("MCDAScores_NCA_"&amp;$C534),MATCH('NCA Input'!J538,INDIRECT("NCAScore_"&amp;$C534),0),MATCH(J$3,NCACats,0)),0))</f>
        <v/>
      </c>
    </row>
    <row r="535" spans="1:10" x14ac:dyDescent="0.3">
      <c r="A535" s="328"/>
      <c r="B535" s="328"/>
      <c r="C535" s="272" t="str">
        <f>IF($A532="","","Mag_Pos")</f>
        <v/>
      </c>
      <c r="D535" s="281" t="str">
        <f ca="1">IF($C535="","",_xlfn.IFNA(INDEX(INDIRECT("MCDAScores_NCA_"&amp;$C535),MATCH('NCA Input'!D539,INDIRECT("NCAScore_"&amp;$C535),0),MATCH(D$3,NCACats,0)),0))</f>
        <v/>
      </c>
      <c r="E535" s="254" t="str">
        <f ca="1">IF($C535="","",_xlfn.IFNA(INDEX(INDIRECT("MCDAScores_NCA_"&amp;$C535),MATCH('NCA Input'!E539,INDIRECT("NCAScore_"&amp;$C535),0),MATCH(E$3,NCACats,0)),0))</f>
        <v/>
      </c>
      <c r="F535" s="254" t="str">
        <f ca="1">IF($C535="","",_xlfn.IFNA(INDEX(INDIRECT("MCDAScores_NCA_"&amp;$C535),MATCH('NCA Input'!F539,INDIRECT("NCAScore_"&amp;$C535),0),MATCH(F$3,NCACats,0)),0))</f>
        <v/>
      </c>
      <c r="G535" s="254" t="str">
        <f ca="1">IF($C535="","",_xlfn.IFNA(INDEX(INDIRECT("MCDAScores_NCA_"&amp;$C535),MATCH('NCA Input'!G539,INDIRECT("NCAScore_"&amp;$C535),0),MATCH(G$3,NCACats,0)),0))</f>
        <v/>
      </c>
      <c r="H535" s="254" t="str">
        <f ca="1">IF($C535="","",_xlfn.IFNA(INDEX(INDIRECT("MCDAScores_NCA_"&amp;$C535),MATCH('NCA Input'!H539,INDIRECT("NCAScore_"&amp;$C535),0),MATCH(H$3,NCACats,0)),0))</f>
        <v/>
      </c>
      <c r="I535" s="254" t="str">
        <f ca="1">IF($C535="","",_xlfn.IFNA(INDEX(INDIRECT("MCDAScores_NCA_"&amp;$C535),MATCH('NCA Input'!I539,INDIRECT("NCAScore_"&amp;$C535),0),MATCH(I$3,NCACats,0)),0))</f>
        <v/>
      </c>
      <c r="J535" s="282" t="str">
        <f ca="1">IF($C535="","",_xlfn.IFNA(INDEX(INDIRECT("MCDAScores_NCA_"&amp;$C535),MATCH('NCA Input'!J539,INDIRECT("NCAScore_"&amp;$C535),0),MATCH(J$3,NCACats,0)),0))</f>
        <v/>
      </c>
    </row>
    <row r="536" spans="1:10" x14ac:dyDescent="0.3">
      <c r="A536" s="328"/>
      <c r="B536" s="328"/>
      <c r="C536" s="272" t="str">
        <f>IF($A532="","","Scale_Pos")</f>
        <v/>
      </c>
      <c r="D536" s="281" t="str">
        <f ca="1">IF($C536="","",_xlfn.IFNA(INDEX(INDIRECT("MCDAScores_NCA_"&amp;$C536),MATCH('NCA Input'!D540,INDIRECT("NCAScore_"&amp;$C536),0),MATCH(D$3,NCACats,0)),0))</f>
        <v/>
      </c>
      <c r="E536" s="254" t="str">
        <f ca="1">IF($C536="","",_xlfn.IFNA(INDEX(INDIRECT("MCDAScores_NCA_"&amp;$C536),MATCH('NCA Input'!E540,INDIRECT("NCAScore_"&amp;$C536),0),MATCH(E$3,NCACats,0)),0))</f>
        <v/>
      </c>
      <c r="F536" s="254" t="str">
        <f ca="1">IF($C536="","",_xlfn.IFNA(INDEX(INDIRECT("MCDAScores_NCA_"&amp;$C536),MATCH('NCA Input'!F540,INDIRECT("NCAScore_"&amp;$C536),0),MATCH(F$3,NCACats,0)),0))</f>
        <v/>
      </c>
      <c r="G536" s="254" t="str">
        <f ca="1">IF($C536="","",_xlfn.IFNA(INDEX(INDIRECT("MCDAScores_NCA_"&amp;$C536),MATCH('NCA Input'!G540,INDIRECT("NCAScore_"&amp;$C536),0),MATCH(G$3,NCACats,0)),0))</f>
        <v/>
      </c>
      <c r="H536" s="254" t="str">
        <f ca="1">IF($C536="","",_xlfn.IFNA(INDEX(INDIRECT("MCDAScores_NCA_"&amp;$C536),MATCH('NCA Input'!H540,INDIRECT("NCAScore_"&amp;$C536),0),MATCH(H$3,NCACats,0)),0))</f>
        <v/>
      </c>
      <c r="I536" s="254" t="str">
        <f ca="1">IF($C536="","",_xlfn.IFNA(INDEX(INDIRECT("MCDAScores_NCA_"&amp;$C536),MATCH('NCA Input'!I540,INDIRECT("NCAScore_"&amp;$C536),0),MATCH(I$3,NCACats,0)),0))</f>
        <v/>
      </c>
      <c r="J536" s="282" t="str">
        <f ca="1">IF($C536="","",_xlfn.IFNA(INDEX(INDIRECT("MCDAScores_NCA_"&amp;$C536),MATCH('NCA Input'!J540,INDIRECT("NCAScore_"&amp;$C536),0),MATCH(J$3,NCACats,0)),0))</f>
        <v/>
      </c>
    </row>
    <row r="537" spans="1:10" ht="14.4" thickBot="1" x14ac:dyDescent="0.35">
      <c r="A537" s="329"/>
      <c r="B537" s="329"/>
      <c r="C537" s="273" t="str">
        <f>IF($A532="","","Dur_Pos")</f>
        <v/>
      </c>
      <c r="D537" s="283" t="str">
        <f ca="1">IF($C537="","",_xlfn.IFNA(INDEX(INDIRECT("MCDAScores_NCA_"&amp;$C537),MATCH('NCA Input'!D541,INDIRECT("NCAScore_"&amp;$C537),0),MATCH(D$3,NCACats,0)),0))</f>
        <v/>
      </c>
      <c r="E537" s="284" t="str">
        <f ca="1">IF($C537="","",_xlfn.IFNA(INDEX(INDIRECT("MCDAScores_NCA_"&amp;$C537),MATCH('NCA Input'!E541,INDIRECT("NCAScore_"&amp;$C537),0),MATCH(E$3,NCACats,0)),0))</f>
        <v/>
      </c>
      <c r="F537" s="284" t="str">
        <f ca="1">IF($C537="","",_xlfn.IFNA(INDEX(INDIRECT("MCDAScores_NCA_"&amp;$C537),MATCH('NCA Input'!F541,INDIRECT("NCAScore_"&amp;$C537),0),MATCH(F$3,NCACats,0)),0))</f>
        <v/>
      </c>
      <c r="G537" s="284" t="str">
        <f ca="1">IF($C537="","",_xlfn.IFNA(INDEX(INDIRECT("MCDAScores_NCA_"&amp;$C537),MATCH('NCA Input'!G541,INDIRECT("NCAScore_"&amp;$C537),0),MATCH(G$3,NCACats,0)),0))</f>
        <v/>
      </c>
      <c r="H537" s="284" t="str">
        <f ca="1">IF($C537="","",_xlfn.IFNA(INDEX(INDIRECT("MCDAScores_NCA_"&amp;$C537),MATCH('NCA Input'!H541,INDIRECT("NCAScore_"&amp;$C537),0),MATCH(H$3,NCACats,0)),0))</f>
        <v/>
      </c>
      <c r="I537" s="284" t="str">
        <f ca="1">IF($C537="","",_xlfn.IFNA(INDEX(INDIRECT("MCDAScores_NCA_"&amp;$C537),MATCH('NCA Input'!I541,INDIRECT("NCAScore_"&amp;$C537),0),MATCH(I$3,NCACats,0)),0))</f>
        <v/>
      </c>
      <c r="J537" s="285" t="str">
        <f ca="1">IF($C537="","",_xlfn.IFNA(INDEX(INDIRECT("MCDAScores_NCA_"&amp;$C537),MATCH('NCA Input'!J541,INDIRECT("NCAScore_"&amp;$C537),0),MATCH(J$3,NCACats,0)),0))</f>
        <v/>
      </c>
    </row>
    <row r="538" spans="1:10" x14ac:dyDescent="0.3">
      <c r="A538" s="327" t="str">
        <f>IF('NCA Input'!C542="","",'NCA Input'!A542)</f>
        <v/>
      </c>
      <c r="B538" s="327" t="str">
        <f>IF('NCA Input'!C542="","",'NCA Input'!C542)</f>
        <v/>
      </c>
      <c r="C538" s="255" t="str">
        <f>IF($A538="","","Mag_Neg")</f>
        <v/>
      </c>
      <c r="D538" s="278" t="str">
        <f ca="1">IF($C538="","",_xlfn.IFNA(INDEX(INDIRECT("MCDAScores_NCA_"&amp;$C538),MATCH('NCA Input'!D542,INDIRECT("NCAScore_"&amp;$C538),0),MATCH(D$3,NCACats,0)),0))</f>
        <v/>
      </c>
      <c r="E538" s="279" t="str">
        <f ca="1">IF($C538="","",_xlfn.IFNA(INDEX(INDIRECT("MCDAScores_NCA_"&amp;$C538),MATCH('NCA Input'!E542,INDIRECT("NCAScore_"&amp;$C538),0),MATCH(E$3,NCACats,0)),0))</f>
        <v/>
      </c>
      <c r="F538" s="279" t="str">
        <f ca="1">IF($C538="","",_xlfn.IFNA(INDEX(INDIRECT("MCDAScores_NCA_"&amp;$C538),MATCH('NCA Input'!F542,INDIRECT("NCAScore_"&amp;$C538),0),MATCH(F$3,NCACats,0)),0))</f>
        <v/>
      </c>
      <c r="G538" s="279" t="str">
        <f ca="1">IF($C538="","",_xlfn.IFNA(INDEX(INDIRECT("MCDAScores_NCA_"&amp;$C538),MATCH('NCA Input'!G542,INDIRECT("NCAScore_"&amp;$C538),0),MATCH(G$3,NCACats,0)),0))</f>
        <v/>
      </c>
      <c r="H538" s="279" t="str">
        <f ca="1">IF($C538="","",_xlfn.IFNA(INDEX(INDIRECT("MCDAScores_NCA_"&amp;$C538),MATCH('NCA Input'!H542,INDIRECT("NCAScore_"&amp;$C538),0),MATCH(H$3,NCACats,0)),0))</f>
        <v/>
      </c>
      <c r="I538" s="279" t="str">
        <f ca="1">IF($C538="","",_xlfn.IFNA(INDEX(INDIRECT("MCDAScores_NCA_"&amp;$C538),MATCH('NCA Input'!I542,INDIRECT("NCAScore_"&amp;$C538),0),MATCH(I$3,NCACats,0)),0))</f>
        <v/>
      </c>
      <c r="J538" s="280" t="str">
        <f ca="1">IF($C538="","",_xlfn.IFNA(INDEX(INDIRECT("MCDAScores_NCA_"&amp;$C538),MATCH('NCA Input'!J542,INDIRECT("NCAScore_"&amp;$C538),0),MATCH(J$3,NCACats,0)),0))</f>
        <v/>
      </c>
    </row>
    <row r="539" spans="1:10" x14ac:dyDescent="0.3">
      <c r="A539" s="328"/>
      <c r="B539" s="328"/>
      <c r="C539" s="272" t="str">
        <f>IF($A538="","","Scale_Neg")</f>
        <v/>
      </c>
      <c r="D539" s="281" t="str">
        <f ca="1">IF($C539="","",_xlfn.IFNA(INDEX(INDIRECT("MCDAScores_NCA_"&amp;$C539),MATCH('NCA Input'!D543,INDIRECT("NCAScore_"&amp;$C539),0),MATCH(D$3,NCACats,0)),0))</f>
        <v/>
      </c>
      <c r="E539" s="254" t="str">
        <f ca="1">IF($C539="","",_xlfn.IFNA(INDEX(INDIRECT("MCDAScores_NCA_"&amp;$C539),MATCH('NCA Input'!E543,INDIRECT("NCAScore_"&amp;$C539),0),MATCH(E$3,NCACats,0)),0))</f>
        <v/>
      </c>
      <c r="F539" s="254" t="str">
        <f ca="1">IF($C539="","",_xlfn.IFNA(INDEX(INDIRECT("MCDAScores_NCA_"&amp;$C539),MATCH('NCA Input'!F543,INDIRECT("NCAScore_"&amp;$C539),0),MATCH(F$3,NCACats,0)),0))</f>
        <v/>
      </c>
      <c r="G539" s="254" t="str">
        <f ca="1">IF($C539="","",_xlfn.IFNA(INDEX(INDIRECT("MCDAScores_NCA_"&amp;$C539),MATCH('NCA Input'!G543,INDIRECT("NCAScore_"&amp;$C539),0),MATCH(G$3,NCACats,0)),0))</f>
        <v/>
      </c>
      <c r="H539" s="254" t="str">
        <f ca="1">IF($C539="","",_xlfn.IFNA(INDEX(INDIRECT("MCDAScores_NCA_"&amp;$C539),MATCH('NCA Input'!H543,INDIRECT("NCAScore_"&amp;$C539),0),MATCH(H$3,NCACats,0)),0))</f>
        <v/>
      </c>
      <c r="I539" s="254" t="str">
        <f ca="1">IF($C539="","",_xlfn.IFNA(INDEX(INDIRECT("MCDAScores_NCA_"&amp;$C539),MATCH('NCA Input'!I543,INDIRECT("NCAScore_"&amp;$C539),0),MATCH(I$3,NCACats,0)),0))</f>
        <v/>
      </c>
      <c r="J539" s="282" t="str">
        <f ca="1">IF($C539="","",_xlfn.IFNA(INDEX(INDIRECT("MCDAScores_NCA_"&amp;$C539),MATCH('NCA Input'!J543,INDIRECT("NCAScore_"&amp;$C539),0),MATCH(J$3,NCACats,0)),0))</f>
        <v/>
      </c>
    </row>
    <row r="540" spans="1:10" x14ac:dyDescent="0.3">
      <c r="A540" s="328"/>
      <c r="B540" s="328"/>
      <c r="C540" s="272" t="str">
        <f>IF($A538="","","Dur_Neg")</f>
        <v/>
      </c>
      <c r="D540" s="281" t="str">
        <f ca="1">IF($C540="","",_xlfn.IFNA(INDEX(INDIRECT("MCDAScores_NCA_"&amp;$C540),MATCH('NCA Input'!D544,INDIRECT("NCAScore_"&amp;$C540),0),MATCH(D$3,NCACats,0)),0))</f>
        <v/>
      </c>
      <c r="E540" s="254" t="str">
        <f ca="1">IF($C540="","",_xlfn.IFNA(INDEX(INDIRECT("MCDAScores_NCA_"&amp;$C540),MATCH('NCA Input'!E544,INDIRECT("NCAScore_"&amp;$C540),0),MATCH(E$3,NCACats,0)),0))</f>
        <v/>
      </c>
      <c r="F540" s="254" t="str">
        <f ca="1">IF($C540="","",_xlfn.IFNA(INDEX(INDIRECT("MCDAScores_NCA_"&amp;$C540),MATCH('NCA Input'!F544,INDIRECT("NCAScore_"&amp;$C540),0),MATCH(F$3,NCACats,0)),0))</f>
        <v/>
      </c>
      <c r="G540" s="254" t="str">
        <f ca="1">IF($C540="","",_xlfn.IFNA(INDEX(INDIRECT("MCDAScores_NCA_"&amp;$C540),MATCH('NCA Input'!G544,INDIRECT("NCAScore_"&amp;$C540),0),MATCH(G$3,NCACats,0)),0))</f>
        <v/>
      </c>
      <c r="H540" s="254" t="str">
        <f ca="1">IF($C540="","",_xlfn.IFNA(INDEX(INDIRECT("MCDAScores_NCA_"&amp;$C540),MATCH('NCA Input'!H544,INDIRECT("NCAScore_"&amp;$C540),0),MATCH(H$3,NCACats,0)),0))</f>
        <v/>
      </c>
      <c r="I540" s="254" t="str">
        <f ca="1">IF($C540="","",_xlfn.IFNA(INDEX(INDIRECT("MCDAScores_NCA_"&amp;$C540),MATCH('NCA Input'!I544,INDIRECT("NCAScore_"&amp;$C540),0),MATCH(I$3,NCACats,0)),0))</f>
        <v/>
      </c>
      <c r="J540" s="282" t="str">
        <f ca="1">IF($C540="","",_xlfn.IFNA(INDEX(INDIRECT("MCDAScores_NCA_"&amp;$C540),MATCH('NCA Input'!J544,INDIRECT("NCAScore_"&amp;$C540),0),MATCH(J$3,NCACats,0)),0))</f>
        <v/>
      </c>
    </row>
    <row r="541" spans="1:10" x14ac:dyDescent="0.3">
      <c r="A541" s="328"/>
      <c r="B541" s="328"/>
      <c r="C541" s="272" t="str">
        <f>IF($A538="","","Mag_Pos")</f>
        <v/>
      </c>
      <c r="D541" s="281" t="str">
        <f ca="1">IF($C541="","",_xlfn.IFNA(INDEX(INDIRECT("MCDAScores_NCA_"&amp;$C541),MATCH('NCA Input'!D545,INDIRECT("NCAScore_"&amp;$C541),0),MATCH(D$3,NCACats,0)),0))</f>
        <v/>
      </c>
      <c r="E541" s="254" t="str">
        <f ca="1">IF($C541="","",_xlfn.IFNA(INDEX(INDIRECT("MCDAScores_NCA_"&amp;$C541),MATCH('NCA Input'!E545,INDIRECT("NCAScore_"&amp;$C541),0),MATCH(E$3,NCACats,0)),0))</f>
        <v/>
      </c>
      <c r="F541" s="254" t="str">
        <f ca="1">IF($C541="","",_xlfn.IFNA(INDEX(INDIRECT("MCDAScores_NCA_"&amp;$C541),MATCH('NCA Input'!F545,INDIRECT("NCAScore_"&amp;$C541),0),MATCH(F$3,NCACats,0)),0))</f>
        <v/>
      </c>
      <c r="G541" s="254" t="str">
        <f ca="1">IF($C541="","",_xlfn.IFNA(INDEX(INDIRECT("MCDAScores_NCA_"&amp;$C541),MATCH('NCA Input'!G545,INDIRECT("NCAScore_"&amp;$C541),0),MATCH(G$3,NCACats,0)),0))</f>
        <v/>
      </c>
      <c r="H541" s="254" t="str">
        <f ca="1">IF($C541="","",_xlfn.IFNA(INDEX(INDIRECT("MCDAScores_NCA_"&amp;$C541),MATCH('NCA Input'!H545,INDIRECT("NCAScore_"&amp;$C541),0),MATCH(H$3,NCACats,0)),0))</f>
        <v/>
      </c>
      <c r="I541" s="254" t="str">
        <f ca="1">IF($C541="","",_xlfn.IFNA(INDEX(INDIRECT("MCDAScores_NCA_"&amp;$C541),MATCH('NCA Input'!I545,INDIRECT("NCAScore_"&amp;$C541),0),MATCH(I$3,NCACats,0)),0))</f>
        <v/>
      </c>
      <c r="J541" s="282" t="str">
        <f ca="1">IF($C541="","",_xlfn.IFNA(INDEX(INDIRECT("MCDAScores_NCA_"&amp;$C541),MATCH('NCA Input'!J545,INDIRECT("NCAScore_"&amp;$C541),0),MATCH(J$3,NCACats,0)),0))</f>
        <v/>
      </c>
    </row>
    <row r="542" spans="1:10" x14ac:dyDescent="0.3">
      <c r="A542" s="328"/>
      <c r="B542" s="328"/>
      <c r="C542" s="272" t="str">
        <f>IF($A538="","","Scale_Pos")</f>
        <v/>
      </c>
      <c r="D542" s="281" t="str">
        <f ca="1">IF($C542="","",_xlfn.IFNA(INDEX(INDIRECT("MCDAScores_NCA_"&amp;$C542),MATCH('NCA Input'!D546,INDIRECT("NCAScore_"&amp;$C542),0),MATCH(D$3,NCACats,0)),0))</f>
        <v/>
      </c>
      <c r="E542" s="254" t="str">
        <f ca="1">IF($C542="","",_xlfn.IFNA(INDEX(INDIRECT("MCDAScores_NCA_"&amp;$C542),MATCH('NCA Input'!E546,INDIRECT("NCAScore_"&amp;$C542),0),MATCH(E$3,NCACats,0)),0))</f>
        <v/>
      </c>
      <c r="F542" s="254" t="str">
        <f ca="1">IF($C542="","",_xlfn.IFNA(INDEX(INDIRECT("MCDAScores_NCA_"&amp;$C542),MATCH('NCA Input'!F546,INDIRECT("NCAScore_"&amp;$C542),0),MATCH(F$3,NCACats,0)),0))</f>
        <v/>
      </c>
      <c r="G542" s="254" t="str">
        <f ca="1">IF($C542="","",_xlfn.IFNA(INDEX(INDIRECT("MCDAScores_NCA_"&amp;$C542),MATCH('NCA Input'!G546,INDIRECT("NCAScore_"&amp;$C542),0),MATCH(G$3,NCACats,0)),0))</f>
        <v/>
      </c>
      <c r="H542" s="254" t="str">
        <f ca="1">IF($C542="","",_xlfn.IFNA(INDEX(INDIRECT("MCDAScores_NCA_"&amp;$C542),MATCH('NCA Input'!H546,INDIRECT("NCAScore_"&amp;$C542),0),MATCH(H$3,NCACats,0)),0))</f>
        <v/>
      </c>
      <c r="I542" s="254" t="str">
        <f ca="1">IF($C542="","",_xlfn.IFNA(INDEX(INDIRECT("MCDAScores_NCA_"&amp;$C542),MATCH('NCA Input'!I546,INDIRECT("NCAScore_"&amp;$C542),0),MATCH(I$3,NCACats,0)),0))</f>
        <v/>
      </c>
      <c r="J542" s="282" t="str">
        <f ca="1">IF($C542="","",_xlfn.IFNA(INDEX(INDIRECT("MCDAScores_NCA_"&amp;$C542),MATCH('NCA Input'!J546,INDIRECT("NCAScore_"&amp;$C542),0),MATCH(J$3,NCACats,0)),0))</f>
        <v/>
      </c>
    </row>
    <row r="543" spans="1:10" ht="14.4" thickBot="1" x14ac:dyDescent="0.35">
      <c r="A543" s="329"/>
      <c r="B543" s="329"/>
      <c r="C543" s="273" t="str">
        <f>IF($A538="","","Dur_Pos")</f>
        <v/>
      </c>
      <c r="D543" s="283" t="str">
        <f ca="1">IF($C543="","",_xlfn.IFNA(INDEX(INDIRECT("MCDAScores_NCA_"&amp;$C543),MATCH('NCA Input'!D547,INDIRECT("NCAScore_"&amp;$C543),0),MATCH(D$3,NCACats,0)),0))</f>
        <v/>
      </c>
      <c r="E543" s="284" t="str">
        <f ca="1">IF($C543="","",_xlfn.IFNA(INDEX(INDIRECT("MCDAScores_NCA_"&amp;$C543),MATCH('NCA Input'!E547,INDIRECT("NCAScore_"&amp;$C543),0),MATCH(E$3,NCACats,0)),0))</f>
        <v/>
      </c>
      <c r="F543" s="284" t="str">
        <f ca="1">IF($C543="","",_xlfn.IFNA(INDEX(INDIRECT("MCDAScores_NCA_"&amp;$C543),MATCH('NCA Input'!F547,INDIRECT("NCAScore_"&amp;$C543),0),MATCH(F$3,NCACats,0)),0))</f>
        <v/>
      </c>
      <c r="G543" s="284" t="str">
        <f ca="1">IF($C543="","",_xlfn.IFNA(INDEX(INDIRECT("MCDAScores_NCA_"&amp;$C543),MATCH('NCA Input'!G547,INDIRECT("NCAScore_"&amp;$C543),0),MATCH(G$3,NCACats,0)),0))</f>
        <v/>
      </c>
      <c r="H543" s="284" t="str">
        <f ca="1">IF($C543="","",_xlfn.IFNA(INDEX(INDIRECT("MCDAScores_NCA_"&amp;$C543),MATCH('NCA Input'!H547,INDIRECT("NCAScore_"&amp;$C543),0),MATCH(H$3,NCACats,0)),0))</f>
        <v/>
      </c>
      <c r="I543" s="284" t="str">
        <f ca="1">IF($C543="","",_xlfn.IFNA(INDEX(INDIRECT("MCDAScores_NCA_"&amp;$C543),MATCH('NCA Input'!I547,INDIRECT("NCAScore_"&amp;$C543),0),MATCH(I$3,NCACats,0)),0))</f>
        <v/>
      </c>
      <c r="J543" s="285" t="str">
        <f ca="1">IF($C543="","",_xlfn.IFNA(INDEX(INDIRECT("MCDAScores_NCA_"&amp;$C543),MATCH('NCA Input'!J547,INDIRECT("NCAScore_"&amp;$C543),0),MATCH(J$3,NCACats,0)),0))</f>
        <v/>
      </c>
    </row>
    <row r="544" spans="1:10" x14ac:dyDescent="0.3">
      <c r="A544" s="327" t="str">
        <f>IF('NCA Input'!C548="","",'NCA Input'!A548)</f>
        <v/>
      </c>
      <c r="B544" s="327" t="str">
        <f>IF('NCA Input'!C548="","",'NCA Input'!C548)</f>
        <v/>
      </c>
      <c r="C544" s="255" t="str">
        <f>IF($A544="","","Mag_Neg")</f>
        <v/>
      </c>
      <c r="D544" s="278" t="str">
        <f ca="1">IF($C544="","",_xlfn.IFNA(INDEX(INDIRECT("MCDAScores_NCA_"&amp;$C544),MATCH('NCA Input'!D548,INDIRECT("NCAScore_"&amp;$C544),0),MATCH(D$3,NCACats,0)),0))</f>
        <v/>
      </c>
      <c r="E544" s="279" t="str">
        <f ca="1">IF($C544="","",_xlfn.IFNA(INDEX(INDIRECT("MCDAScores_NCA_"&amp;$C544),MATCH('NCA Input'!E548,INDIRECT("NCAScore_"&amp;$C544),0),MATCH(E$3,NCACats,0)),0))</f>
        <v/>
      </c>
      <c r="F544" s="279" t="str">
        <f ca="1">IF($C544="","",_xlfn.IFNA(INDEX(INDIRECT("MCDAScores_NCA_"&amp;$C544),MATCH('NCA Input'!F548,INDIRECT("NCAScore_"&amp;$C544),0),MATCH(F$3,NCACats,0)),0))</f>
        <v/>
      </c>
      <c r="G544" s="279" t="str">
        <f ca="1">IF($C544="","",_xlfn.IFNA(INDEX(INDIRECT("MCDAScores_NCA_"&amp;$C544),MATCH('NCA Input'!G548,INDIRECT("NCAScore_"&amp;$C544),0),MATCH(G$3,NCACats,0)),0))</f>
        <v/>
      </c>
      <c r="H544" s="279" t="str">
        <f ca="1">IF($C544="","",_xlfn.IFNA(INDEX(INDIRECT("MCDAScores_NCA_"&amp;$C544),MATCH('NCA Input'!H548,INDIRECT("NCAScore_"&amp;$C544),0),MATCH(H$3,NCACats,0)),0))</f>
        <v/>
      </c>
      <c r="I544" s="279" t="str">
        <f ca="1">IF($C544="","",_xlfn.IFNA(INDEX(INDIRECT("MCDAScores_NCA_"&amp;$C544),MATCH('NCA Input'!I548,INDIRECT("NCAScore_"&amp;$C544),0),MATCH(I$3,NCACats,0)),0))</f>
        <v/>
      </c>
      <c r="J544" s="280" t="str">
        <f ca="1">IF($C544="","",_xlfn.IFNA(INDEX(INDIRECT("MCDAScores_NCA_"&amp;$C544),MATCH('NCA Input'!J548,INDIRECT("NCAScore_"&amp;$C544),0),MATCH(J$3,NCACats,0)),0))</f>
        <v/>
      </c>
    </row>
    <row r="545" spans="1:10" x14ac:dyDescent="0.3">
      <c r="A545" s="328"/>
      <c r="B545" s="328"/>
      <c r="C545" s="272" t="str">
        <f>IF($A544="","","Scale_Neg")</f>
        <v/>
      </c>
      <c r="D545" s="281" t="str">
        <f ca="1">IF($C545="","",_xlfn.IFNA(INDEX(INDIRECT("MCDAScores_NCA_"&amp;$C545),MATCH('NCA Input'!D549,INDIRECT("NCAScore_"&amp;$C545),0),MATCH(D$3,NCACats,0)),0))</f>
        <v/>
      </c>
      <c r="E545" s="254" t="str">
        <f ca="1">IF($C545="","",_xlfn.IFNA(INDEX(INDIRECT("MCDAScores_NCA_"&amp;$C545),MATCH('NCA Input'!E549,INDIRECT("NCAScore_"&amp;$C545),0),MATCH(E$3,NCACats,0)),0))</f>
        <v/>
      </c>
      <c r="F545" s="254" t="str">
        <f ca="1">IF($C545="","",_xlfn.IFNA(INDEX(INDIRECT("MCDAScores_NCA_"&amp;$C545),MATCH('NCA Input'!F549,INDIRECT("NCAScore_"&amp;$C545),0),MATCH(F$3,NCACats,0)),0))</f>
        <v/>
      </c>
      <c r="G545" s="254" t="str">
        <f ca="1">IF($C545="","",_xlfn.IFNA(INDEX(INDIRECT("MCDAScores_NCA_"&amp;$C545),MATCH('NCA Input'!G549,INDIRECT("NCAScore_"&amp;$C545),0),MATCH(G$3,NCACats,0)),0))</f>
        <v/>
      </c>
      <c r="H545" s="254" t="str">
        <f ca="1">IF($C545="","",_xlfn.IFNA(INDEX(INDIRECT("MCDAScores_NCA_"&amp;$C545),MATCH('NCA Input'!H549,INDIRECT("NCAScore_"&amp;$C545),0),MATCH(H$3,NCACats,0)),0))</f>
        <v/>
      </c>
      <c r="I545" s="254" t="str">
        <f ca="1">IF($C545="","",_xlfn.IFNA(INDEX(INDIRECT("MCDAScores_NCA_"&amp;$C545),MATCH('NCA Input'!I549,INDIRECT("NCAScore_"&amp;$C545),0),MATCH(I$3,NCACats,0)),0))</f>
        <v/>
      </c>
      <c r="J545" s="282" t="str">
        <f ca="1">IF($C545="","",_xlfn.IFNA(INDEX(INDIRECT("MCDAScores_NCA_"&amp;$C545),MATCH('NCA Input'!J549,INDIRECT("NCAScore_"&amp;$C545),0),MATCH(J$3,NCACats,0)),0))</f>
        <v/>
      </c>
    </row>
    <row r="546" spans="1:10" x14ac:dyDescent="0.3">
      <c r="A546" s="328"/>
      <c r="B546" s="328"/>
      <c r="C546" s="272" t="str">
        <f>IF($A544="","","Dur_Neg")</f>
        <v/>
      </c>
      <c r="D546" s="281" t="str">
        <f ca="1">IF($C546="","",_xlfn.IFNA(INDEX(INDIRECT("MCDAScores_NCA_"&amp;$C546),MATCH('NCA Input'!D550,INDIRECT("NCAScore_"&amp;$C546),0),MATCH(D$3,NCACats,0)),0))</f>
        <v/>
      </c>
      <c r="E546" s="254" t="str">
        <f ca="1">IF($C546="","",_xlfn.IFNA(INDEX(INDIRECT("MCDAScores_NCA_"&amp;$C546),MATCH('NCA Input'!E550,INDIRECT("NCAScore_"&amp;$C546),0),MATCH(E$3,NCACats,0)),0))</f>
        <v/>
      </c>
      <c r="F546" s="254" t="str">
        <f ca="1">IF($C546="","",_xlfn.IFNA(INDEX(INDIRECT("MCDAScores_NCA_"&amp;$C546),MATCH('NCA Input'!F550,INDIRECT("NCAScore_"&amp;$C546),0),MATCH(F$3,NCACats,0)),0))</f>
        <v/>
      </c>
      <c r="G546" s="254" t="str">
        <f ca="1">IF($C546="","",_xlfn.IFNA(INDEX(INDIRECT("MCDAScores_NCA_"&amp;$C546),MATCH('NCA Input'!G550,INDIRECT("NCAScore_"&amp;$C546),0),MATCH(G$3,NCACats,0)),0))</f>
        <v/>
      </c>
      <c r="H546" s="254" t="str">
        <f ca="1">IF($C546="","",_xlfn.IFNA(INDEX(INDIRECT("MCDAScores_NCA_"&amp;$C546),MATCH('NCA Input'!H550,INDIRECT("NCAScore_"&amp;$C546),0),MATCH(H$3,NCACats,0)),0))</f>
        <v/>
      </c>
      <c r="I546" s="254" t="str">
        <f ca="1">IF($C546="","",_xlfn.IFNA(INDEX(INDIRECT("MCDAScores_NCA_"&amp;$C546),MATCH('NCA Input'!I550,INDIRECT("NCAScore_"&amp;$C546),0),MATCH(I$3,NCACats,0)),0))</f>
        <v/>
      </c>
      <c r="J546" s="282" t="str">
        <f ca="1">IF($C546="","",_xlfn.IFNA(INDEX(INDIRECT("MCDAScores_NCA_"&amp;$C546),MATCH('NCA Input'!J550,INDIRECT("NCAScore_"&amp;$C546),0),MATCH(J$3,NCACats,0)),0))</f>
        <v/>
      </c>
    </row>
    <row r="547" spans="1:10" x14ac:dyDescent="0.3">
      <c r="A547" s="328"/>
      <c r="B547" s="328"/>
      <c r="C547" s="272" t="str">
        <f>IF($A544="","","Mag_Pos")</f>
        <v/>
      </c>
      <c r="D547" s="281" t="str">
        <f ca="1">IF($C547="","",_xlfn.IFNA(INDEX(INDIRECT("MCDAScores_NCA_"&amp;$C547),MATCH('NCA Input'!D551,INDIRECT("NCAScore_"&amp;$C547),0),MATCH(D$3,NCACats,0)),0))</f>
        <v/>
      </c>
      <c r="E547" s="254" t="str">
        <f ca="1">IF($C547="","",_xlfn.IFNA(INDEX(INDIRECT("MCDAScores_NCA_"&amp;$C547),MATCH('NCA Input'!E551,INDIRECT("NCAScore_"&amp;$C547),0),MATCH(E$3,NCACats,0)),0))</f>
        <v/>
      </c>
      <c r="F547" s="254" t="str">
        <f ca="1">IF($C547="","",_xlfn.IFNA(INDEX(INDIRECT("MCDAScores_NCA_"&amp;$C547),MATCH('NCA Input'!F551,INDIRECT("NCAScore_"&amp;$C547),0),MATCH(F$3,NCACats,0)),0))</f>
        <v/>
      </c>
      <c r="G547" s="254" t="str">
        <f ca="1">IF($C547="","",_xlfn.IFNA(INDEX(INDIRECT("MCDAScores_NCA_"&amp;$C547),MATCH('NCA Input'!G551,INDIRECT("NCAScore_"&amp;$C547),0),MATCH(G$3,NCACats,0)),0))</f>
        <v/>
      </c>
      <c r="H547" s="254" t="str">
        <f ca="1">IF($C547="","",_xlfn.IFNA(INDEX(INDIRECT("MCDAScores_NCA_"&amp;$C547),MATCH('NCA Input'!H551,INDIRECT("NCAScore_"&amp;$C547),0),MATCH(H$3,NCACats,0)),0))</f>
        <v/>
      </c>
      <c r="I547" s="254" t="str">
        <f ca="1">IF($C547="","",_xlfn.IFNA(INDEX(INDIRECT("MCDAScores_NCA_"&amp;$C547),MATCH('NCA Input'!I551,INDIRECT("NCAScore_"&amp;$C547),0),MATCH(I$3,NCACats,0)),0))</f>
        <v/>
      </c>
      <c r="J547" s="282" t="str">
        <f ca="1">IF($C547="","",_xlfn.IFNA(INDEX(INDIRECT("MCDAScores_NCA_"&amp;$C547),MATCH('NCA Input'!J551,INDIRECT("NCAScore_"&amp;$C547),0),MATCH(J$3,NCACats,0)),0))</f>
        <v/>
      </c>
    </row>
    <row r="548" spans="1:10" ht="12.75" customHeight="1" x14ac:dyDescent="0.3">
      <c r="A548" s="328"/>
      <c r="B548" s="328"/>
      <c r="C548" s="272" t="str">
        <f>IF($A544="","","Scale_Pos")</f>
        <v/>
      </c>
      <c r="D548" s="281" t="str">
        <f ca="1">IF($C548="","",_xlfn.IFNA(INDEX(INDIRECT("MCDAScores_NCA_"&amp;$C548),MATCH('NCA Input'!D552,INDIRECT("NCAScore_"&amp;$C548),0),MATCH(D$3,NCACats,0)),0))</f>
        <v/>
      </c>
      <c r="E548" s="254" t="str">
        <f ca="1">IF($C548="","",_xlfn.IFNA(INDEX(INDIRECT("MCDAScores_NCA_"&amp;$C548),MATCH('NCA Input'!E552,INDIRECT("NCAScore_"&amp;$C548),0),MATCH(E$3,NCACats,0)),0))</f>
        <v/>
      </c>
      <c r="F548" s="254" t="str">
        <f ca="1">IF($C548="","",_xlfn.IFNA(INDEX(INDIRECT("MCDAScores_NCA_"&amp;$C548),MATCH('NCA Input'!F552,INDIRECT("NCAScore_"&amp;$C548),0),MATCH(F$3,NCACats,0)),0))</f>
        <v/>
      </c>
      <c r="G548" s="254" t="str">
        <f ca="1">IF($C548="","",_xlfn.IFNA(INDEX(INDIRECT("MCDAScores_NCA_"&amp;$C548),MATCH('NCA Input'!G552,INDIRECT("NCAScore_"&amp;$C548),0),MATCH(G$3,NCACats,0)),0))</f>
        <v/>
      </c>
      <c r="H548" s="254" t="str">
        <f ca="1">IF($C548="","",_xlfn.IFNA(INDEX(INDIRECT("MCDAScores_NCA_"&amp;$C548),MATCH('NCA Input'!H552,INDIRECT("NCAScore_"&amp;$C548),0),MATCH(H$3,NCACats,0)),0))</f>
        <v/>
      </c>
      <c r="I548" s="254" t="str">
        <f ca="1">IF($C548="","",_xlfn.IFNA(INDEX(INDIRECT("MCDAScores_NCA_"&amp;$C548),MATCH('NCA Input'!I552,INDIRECT("NCAScore_"&amp;$C548),0),MATCH(I$3,NCACats,0)),0))</f>
        <v/>
      </c>
      <c r="J548" s="282" t="str">
        <f ca="1">IF($C548="","",_xlfn.IFNA(INDEX(INDIRECT("MCDAScores_NCA_"&amp;$C548),MATCH('NCA Input'!J552,INDIRECT("NCAScore_"&amp;$C548),0),MATCH(J$3,NCACats,0)),0))</f>
        <v/>
      </c>
    </row>
    <row r="549" spans="1:10" ht="12.75" customHeight="1" thickBot="1" x14ac:dyDescent="0.35">
      <c r="A549" s="329"/>
      <c r="B549" s="329"/>
      <c r="C549" s="273" t="str">
        <f>IF($A544="","","Dur_Pos")</f>
        <v/>
      </c>
      <c r="D549" s="283" t="str">
        <f ca="1">IF($C549="","",_xlfn.IFNA(INDEX(INDIRECT("MCDAScores_NCA_"&amp;$C549),MATCH('NCA Input'!D553,INDIRECT("NCAScore_"&amp;$C549),0),MATCH(D$3,NCACats,0)),0))</f>
        <v/>
      </c>
      <c r="E549" s="284" t="str">
        <f ca="1">IF($C549="","",_xlfn.IFNA(INDEX(INDIRECT("MCDAScores_NCA_"&amp;$C549),MATCH('NCA Input'!E553,INDIRECT("NCAScore_"&amp;$C549),0),MATCH(E$3,NCACats,0)),0))</f>
        <v/>
      </c>
      <c r="F549" s="284" t="str">
        <f ca="1">IF($C549="","",_xlfn.IFNA(INDEX(INDIRECT("MCDAScores_NCA_"&amp;$C549),MATCH('NCA Input'!F553,INDIRECT("NCAScore_"&amp;$C549),0),MATCH(F$3,NCACats,0)),0))</f>
        <v/>
      </c>
      <c r="G549" s="284" t="str">
        <f ca="1">IF($C549="","",_xlfn.IFNA(INDEX(INDIRECT("MCDAScores_NCA_"&amp;$C549),MATCH('NCA Input'!G553,INDIRECT("NCAScore_"&amp;$C549),0),MATCH(G$3,NCACats,0)),0))</f>
        <v/>
      </c>
      <c r="H549" s="284" t="str">
        <f ca="1">IF($C549="","",_xlfn.IFNA(INDEX(INDIRECT("MCDAScores_NCA_"&amp;$C549),MATCH('NCA Input'!H553,INDIRECT("NCAScore_"&amp;$C549),0),MATCH(H$3,NCACats,0)),0))</f>
        <v/>
      </c>
      <c r="I549" s="284" t="str">
        <f ca="1">IF($C549="","",_xlfn.IFNA(INDEX(INDIRECT("MCDAScores_NCA_"&amp;$C549),MATCH('NCA Input'!I553,INDIRECT("NCAScore_"&amp;$C549),0),MATCH(I$3,NCACats,0)),0))</f>
        <v/>
      </c>
      <c r="J549" s="285" t="str">
        <f ca="1">IF($C549="","",_xlfn.IFNA(INDEX(INDIRECT("MCDAScores_NCA_"&amp;$C549),MATCH('NCA Input'!J553,INDIRECT("NCAScore_"&amp;$C549),0),MATCH(J$3,NCACats,0)),0))</f>
        <v/>
      </c>
    </row>
    <row r="550" spans="1:10" ht="12.75" customHeight="1" x14ac:dyDescent="0.3">
      <c r="A550" s="327" t="str">
        <f>IF('NCA Input'!C554="","",'NCA Input'!A554)</f>
        <v/>
      </c>
      <c r="B550" s="327" t="str">
        <f>IF('NCA Input'!C554="","",'NCA Input'!C554)</f>
        <v/>
      </c>
      <c r="C550" s="255" t="str">
        <f>IF($A550="","","Mag_Neg")</f>
        <v/>
      </c>
      <c r="D550" s="278" t="str">
        <f ca="1">IF($C550="","",_xlfn.IFNA(INDEX(INDIRECT("MCDAScores_NCA_"&amp;$C550),MATCH('NCA Input'!D554,INDIRECT("NCAScore_"&amp;$C550),0),MATCH(D$3,NCACats,0)),0))</f>
        <v/>
      </c>
      <c r="E550" s="279" t="str">
        <f ca="1">IF($C550="","",_xlfn.IFNA(INDEX(INDIRECT("MCDAScores_NCA_"&amp;$C550),MATCH('NCA Input'!E554,INDIRECT("NCAScore_"&amp;$C550),0),MATCH(E$3,NCACats,0)),0))</f>
        <v/>
      </c>
      <c r="F550" s="279" t="str">
        <f ca="1">IF($C550="","",_xlfn.IFNA(INDEX(INDIRECT("MCDAScores_NCA_"&amp;$C550),MATCH('NCA Input'!F554,INDIRECT("NCAScore_"&amp;$C550),0),MATCH(F$3,NCACats,0)),0))</f>
        <v/>
      </c>
      <c r="G550" s="279" t="str">
        <f ca="1">IF($C550="","",_xlfn.IFNA(INDEX(INDIRECT("MCDAScores_NCA_"&amp;$C550),MATCH('NCA Input'!G554,INDIRECT("NCAScore_"&amp;$C550),0),MATCH(G$3,NCACats,0)),0))</f>
        <v/>
      </c>
      <c r="H550" s="279" t="str">
        <f ca="1">IF($C550="","",_xlfn.IFNA(INDEX(INDIRECT("MCDAScores_NCA_"&amp;$C550),MATCH('NCA Input'!H554,INDIRECT("NCAScore_"&amp;$C550),0),MATCH(H$3,NCACats,0)),0))</f>
        <v/>
      </c>
      <c r="I550" s="279" t="str">
        <f ca="1">IF($C550="","",_xlfn.IFNA(INDEX(INDIRECT("MCDAScores_NCA_"&amp;$C550),MATCH('NCA Input'!I554,INDIRECT("NCAScore_"&amp;$C550),0),MATCH(I$3,NCACats,0)),0))</f>
        <v/>
      </c>
      <c r="J550" s="280" t="str">
        <f ca="1">IF($C550="","",_xlfn.IFNA(INDEX(INDIRECT("MCDAScores_NCA_"&amp;$C550),MATCH('NCA Input'!J554,INDIRECT("NCAScore_"&amp;$C550),0),MATCH(J$3,NCACats,0)),0))</f>
        <v/>
      </c>
    </row>
    <row r="551" spans="1:10" ht="12.75" customHeight="1" x14ac:dyDescent="0.3">
      <c r="A551" s="328"/>
      <c r="B551" s="328"/>
      <c r="C551" s="272" t="str">
        <f>IF($A550="","","Scale_Neg")</f>
        <v/>
      </c>
      <c r="D551" s="281" t="str">
        <f ca="1">IF($C551="","",_xlfn.IFNA(INDEX(INDIRECT("MCDAScores_NCA_"&amp;$C551),MATCH('NCA Input'!D555,INDIRECT("NCAScore_"&amp;$C551),0),MATCH(D$3,NCACats,0)),0))</f>
        <v/>
      </c>
      <c r="E551" s="254" t="str">
        <f ca="1">IF($C551="","",_xlfn.IFNA(INDEX(INDIRECT("MCDAScores_NCA_"&amp;$C551),MATCH('NCA Input'!E555,INDIRECT("NCAScore_"&amp;$C551),0),MATCH(E$3,NCACats,0)),0))</f>
        <v/>
      </c>
      <c r="F551" s="254" t="str">
        <f ca="1">IF($C551="","",_xlfn.IFNA(INDEX(INDIRECT("MCDAScores_NCA_"&amp;$C551),MATCH('NCA Input'!F555,INDIRECT("NCAScore_"&amp;$C551),0),MATCH(F$3,NCACats,0)),0))</f>
        <v/>
      </c>
      <c r="G551" s="254" t="str">
        <f ca="1">IF($C551="","",_xlfn.IFNA(INDEX(INDIRECT("MCDAScores_NCA_"&amp;$C551),MATCH('NCA Input'!G555,INDIRECT("NCAScore_"&amp;$C551),0),MATCH(G$3,NCACats,0)),0))</f>
        <v/>
      </c>
      <c r="H551" s="254" t="str">
        <f ca="1">IF($C551="","",_xlfn.IFNA(INDEX(INDIRECT("MCDAScores_NCA_"&amp;$C551),MATCH('NCA Input'!H555,INDIRECT("NCAScore_"&amp;$C551),0),MATCH(H$3,NCACats,0)),0))</f>
        <v/>
      </c>
      <c r="I551" s="254" t="str">
        <f ca="1">IF($C551="","",_xlfn.IFNA(INDEX(INDIRECT("MCDAScores_NCA_"&amp;$C551),MATCH('NCA Input'!I555,INDIRECT("NCAScore_"&amp;$C551),0),MATCH(I$3,NCACats,0)),0))</f>
        <v/>
      </c>
      <c r="J551" s="282" t="str">
        <f ca="1">IF($C551="","",_xlfn.IFNA(INDEX(INDIRECT("MCDAScores_NCA_"&amp;$C551),MATCH('NCA Input'!J555,INDIRECT("NCAScore_"&amp;$C551),0),MATCH(J$3,NCACats,0)),0))</f>
        <v/>
      </c>
    </row>
    <row r="552" spans="1:10" ht="12.75" customHeight="1" x14ac:dyDescent="0.3">
      <c r="A552" s="328"/>
      <c r="B552" s="328"/>
      <c r="C552" s="272" t="str">
        <f>IF($A550="","","Dur_Neg")</f>
        <v/>
      </c>
      <c r="D552" s="281" t="str">
        <f ca="1">IF($C552="","",_xlfn.IFNA(INDEX(INDIRECT("MCDAScores_NCA_"&amp;$C552),MATCH('NCA Input'!D556,INDIRECT("NCAScore_"&amp;$C552),0),MATCH(D$3,NCACats,0)),0))</f>
        <v/>
      </c>
      <c r="E552" s="254" t="str">
        <f ca="1">IF($C552="","",_xlfn.IFNA(INDEX(INDIRECT("MCDAScores_NCA_"&amp;$C552),MATCH('NCA Input'!E556,INDIRECT("NCAScore_"&amp;$C552),0),MATCH(E$3,NCACats,0)),0))</f>
        <v/>
      </c>
      <c r="F552" s="254" t="str">
        <f ca="1">IF($C552="","",_xlfn.IFNA(INDEX(INDIRECT("MCDAScores_NCA_"&amp;$C552),MATCH('NCA Input'!F556,INDIRECT("NCAScore_"&amp;$C552),0),MATCH(F$3,NCACats,0)),0))</f>
        <v/>
      </c>
      <c r="G552" s="254" t="str">
        <f ca="1">IF($C552="","",_xlfn.IFNA(INDEX(INDIRECT("MCDAScores_NCA_"&amp;$C552),MATCH('NCA Input'!G556,INDIRECT("NCAScore_"&amp;$C552),0),MATCH(G$3,NCACats,0)),0))</f>
        <v/>
      </c>
      <c r="H552" s="254" t="str">
        <f ca="1">IF($C552="","",_xlfn.IFNA(INDEX(INDIRECT("MCDAScores_NCA_"&amp;$C552),MATCH('NCA Input'!H556,INDIRECT("NCAScore_"&amp;$C552),0),MATCH(H$3,NCACats,0)),0))</f>
        <v/>
      </c>
      <c r="I552" s="254" t="str">
        <f ca="1">IF($C552="","",_xlfn.IFNA(INDEX(INDIRECT("MCDAScores_NCA_"&amp;$C552),MATCH('NCA Input'!I556,INDIRECT("NCAScore_"&amp;$C552),0),MATCH(I$3,NCACats,0)),0))</f>
        <v/>
      </c>
      <c r="J552" s="282" t="str">
        <f ca="1">IF($C552="","",_xlfn.IFNA(INDEX(INDIRECT("MCDAScores_NCA_"&amp;$C552),MATCH('NCA Input'!J556,INDIRECT("NCAScore_"&amp;$C552),0),MATCH(J$3,NCACats,0)),0))</f>
        <v/>
      </c>
    </row>
    <row r="553" spans="1:10" ht="12.75" customHeight="1" x14ac:dyDescent="0.3">
      <c r="A553" s="328"/>
      <c r="B553" s="328"/>
      <c r="C553" s="272" t="str">
        <f>IF($A550="","","Mag_Pos")</f>
        <v/>
      </c>
      <c r="D553" s="281" t="str">
        <f ca="1">IF($C553="","",_xlfn.IFNA(INDEX(INDIRECT("MCDAScores_NCA_"&amp;$C553),MATCH('NCA Input'!D557,INDIRECT("NCAScore_"&amp;$C553),0),MATCH(D$3,NCACats,0)),0))</f>
        <v/>
      </c>
      <c r="E553" s="254" t="str">
        <f ca="1">IF($C553="","",_xlfn.IFNA(INDEX(INDIRECT("MCDAScores_NCA_"&amp;$C553),MATCH('NCA Input'!E557,INDIRECT("NCAScore_"&amp;$C553),0),MATCH(E$3,NCACats,0)),0))</f>
        <v/>
      </c>
      <c r="F553" s="254" t="str">
        <f ca="1">IF($C553="","",_xlfn.IFNA(INDEX(INDIRECT("MCDAScores_NCA_"&amp;$C553),MATCH('NCA Input'!F557,INDIRECT("NCAScore_"&amp;$C553),0),MATCH(F$3,NCACats,0)),0))</f>
        <v/>
      </c>
      <c r="G553" s="254" t="str">
        <f ca="1">IF($C553="","",_xlfn.IFNA(INDEX(INDIRECT("MCDAScores_NCA_"&amp;$C553),MATCH('NCA Input'!G557,INDIRECT("NCAScore_"&amp;$C553),0),MATCH(G$3,NCACats,0)),0))</f>
        <v/>
      </c>
      <c r="H553" s="254" t="str">
        <f ca="1">IF($C553="","",_xlfn.IFNA(INDEX(INDIRECT("MCDAScores_NCA_"&amp;$C553),MATCH('NCA Input'!H557,INDIRECT("NCAScore_"&amp;$C553),0),MATCH(H$3,NCACats,0)),0))</f>
        <v/>
      </c>
      <c r="I553" s="254" t="str">
        <f ca="1">IF($C553="","",_xlfn.IFNA(INDEX(INDIRECT("MCDAScores_NCA_"&amp;$C553),MATCH('NCA Input'!I557,INDIRECT("NCAScore_"&amp;$C553),0),MATCH(I$3,NCACats,0)),0))</f>
        <v/>
      </c>
      <c r="J553" s="282" t="str">
        <f ca="1">IF($C553="","",_xlfn.IFNA(INDEX(INDIRECT("MCDAScores_NCA_"&amp;$C553),MATCH('NCA Input'!J557,INDIRECT("NCAScore_"&amp;$C553),0),MATCH(J$3,NCACats,0)),0))</f>
        <v/>
      </c>
    </row>
    <row r="554" spans="1:10" ht="12.75" customHeight="1" x14ac:dyDescent="0.3">
      <c r="A554" s="328"/>
      <c r="B554" s="328"/>
      <c r="C554" s="272" t="str">
        <f>IF($A550="","","Scale_Pos")</f>
        <v/>
      </c>
      <c r="D554" s="281" t="str">
        <f ca="1">IF($C554="","",_xlfn.IFNA(INDEX(INDIRECT("MCDAScores_NCA_"&amp;$C554),MATCH('NCA Input'!D558,INDIRECT("NCAScore_"&amp;$C554),0),MATCH(D$3,NCACats,0)),0))</f>
        <v/>
      </c>
      <c r="E554" s="254" t="str">
        <f ca="1">IF($C554="","",_xlfn.IFNA(INDEX(INDIRECT("MCDAScores_NCA_"&amp;$C554),MATCH('NCA Input'!E558,INDIRECT("NCAScore_"&amp;$C554),0),MATCH(E$3,NCACats,0)),0))</f>
        <v/>
      </c>
      <c r="F554" s="254" t="str">
        <f ca="1">IF($C554="","",_xlfn.IFNA(INDEX(INDIRECT("MCDAScores_NCA_"&amp;$C554),MATCH('NCA Input'!F558,INDIRECT("NCAScore_"&amp;$C554),0),MATCH(F$3,NCACats,0)),0))</f>
        <v/>
      </c>
      <c r="G554" s="254" t="str">
        <f ca="1">IF($C554="","",_xlfn.IFNA(INDEX(INDIRECT("MCDAScores_NCA_"&amp;$C554),MATCH('NCA Input'!G558,INDIRECT("NCAScore_"&amp;$C554),0),MATCH(G$3,NCACats,0)),0))</f>
        <v/>
      </c>
      <c r="H554" s="254" t="str">
        <f ca="1">IF($C554="","",_xlfn.IFNA(INDEX(INDIRECT("MCDAScores_NCA_"&amp;$C554),MATCH('NCA Input'!H558,INDIRECT("NCAScore_"&amp;$C554),0),MATCH(H$3,NCACats,0)),0))</f>
        <v/>
      </c>
      <c r="I554" s="254" t="str">
        <f ca="1">IF($C554="","",_xlfn.IFNA(INDEX(INDIRECT("MCDAScores_NCA_"&amp;$C554),MATCH('NCA Input'!I558,INDIRECT("NCAScore_"&amp;$C554),0),MATCH(I$3,NCACats,0)),0))</f>
        <v/>
      </c>
      <c r="J554" s="282" t="str">
        <f ca="1">IF($C554="","",_xlfn.IFNA(INDEX(INDIRECT("MCDAScores_NCA_"&amp;$C554),MATCH('NCA Input'!J558,INDIRECT("NCAScore_"&amp;$C554),0),MATCH(J$3,NCACats,0)),0))</f>
        <v/>
      </c>
    </row>
    <row r="555" spans="1:10" ht="12.75" customHeight="1" thickBot="1" x14ac:dyDescent="0.35">
      <c r="A555" s="329"/>
      <c r="B555" s="329"/>
      <c r="C555" s="273" t="str">
        <f>IF($A550="","","Dur_Pos")</f>
        <v/>
      </c>
      <c r="D555" s="283" t="str">
        <f ca="1">IF($C555="","",_xlfn.IFNA(INDEX(INDIRECT("MCDAScores_NCA_"&amp;$C555),MATCH('NCA Input'!D559,INDIRECT("NCAScore_"&amp;$C555),0),MATCH(D$3,NCACats,0)),0))</f>
        <v/>
      </c>
      <c r="E555" s="284" t="str">
        <f ca="1">IF($C555="","",_xlfn.IFNA(INDEX(INDIRECT("MCDAScores_NCA_"&amp;$C555),MATCH('NCA Input'!E559,INDIRECT("NCAScore_"&amp;$C555),0),MATCH(E$3,NCACats,0)),0))</f>
        <v/>
      </c>
      <c r="F555" s="284" t="str">
        <f ca="1">IF($C555="","",_xlfn.IFNA(INDEX(INDIRECT("MCDAScores_NCA_"&amp;$C555),MATCH('NCA Input'!F559,INDIRECT("NCAScore_"&amp;$C555),0),MATCH(F$3,NCACats,0)),0))</f>
        <v/>
      </c>
      <c r="G555" s="284" t="str">
        <f ca="1">IF($C555="","",_xlfn.IFNA(INDEX(INDIRECT("MCDAScores_NCA_"&amp;$C555),MATCH('NCA Input'!G559,INDIRECT("NCAScore_"&amp;$C555),0),MATCH(G$3,NCACats,0)),0))</f>
        <v/>
      </c>
      <c r="H555" s="284" t="str">
        <f ca="1">IF($C555="","",_xlfn.IFNA(INDEX(INDIRECT("MCDAScores_NCA_"&amp;$C555),MATCH('NCA Input'!H559,INDIRECT("NCAScore_"&amp;$C555),0),MATCH(H$3,NCACats,0)),0))</f>
        <v/>
      </c>
      <c r="I555" s="284" t="str">
        <f ca="1">IF($C555="","",_xlfn.IFNA(INDEX(INDIRECT("MCDAScores_NCA_"&amp;$C555),MATCH('NCA Input'!I559,INDIRECT("NCAScore_"&amp;$C555),0),MATCH(I$3,NCACats,0)),0))</f>
        <v/>
      </c>
      <c r="J555" s="285" t="str">
        <f ca="1">IF($C555="","",_xlfn.IFNA(INDEX(INDIRECT("MCDAScores_NCA_"&amp;$C555),MATCH('NCA Input'!J559,INDIRECT("NCAScore_"&amp;$C555),0),MATCH(J$3,NCACats,0)),0))</f>
        <v/>
      </c>
    </row>
    <row r="556" spans="1:10" ht="12.75" customHeight="1" x14ac:dyDescent="0.3">
      <c r="A556" s="327" t="str">
        <f>IF('NCA Input'!C560="","",'NCA Input'!A560)</f>
        <v/>
      </c>
      <c r="B556" s="327" t="str">
        <f>IF('NCA Input'!C560="","",'NCA Input'!C560)</f>
        <v/>
      </c>
      <c r="C556" s="255" t="str">
        <f>IF($A556="","","Mag_Neg")</f>
        <v/>
      </c>
      <c r="D556" s="278" t="str">
        <f ca="1">IF($C556="","",_xlfn.IFNA(INDEX(INDIRECT("MCDAScores_NCA_"&amp;$C556),MATCH('NCA Input'!D560,INDIRECT("NCAScore_"&amp;$C556),0),MATCH(D$3,NCACats,0)),0))</f>
        <v/>
      </c>
      <c r="E556" s="279" t="str">
        <f ca="1">IF($C556="","",_xlfn.IFNA(INDEX(INDIRECT("MCDAScores_NCA_"&amp;$C556),MATCH('NCA Input'!E560,INDIRECT("NCAScore_"&amp;$C556),0),MATCH(E$3,NCACats,0)),0))</f>
        <v/>
      </c>
      <c r="F556" s="279" t="str">
        <f ca="1">IF($C556="","",_xlfn.IFNA(INDEX(INDIRECT("MCDAScores_NCA_"&amp;$C556),MATCH('NCA Input'!F560,INDIRECT("NCAScore_"&amp;$C556),0),MATCH(F$3,NCACats,0)),0))</f>
        <v/>
      </c>
      <c r="G556" s="279" t="str">
        <f ca="1">IF($C556="","",_xlfn.IFNA(INDEX(INDIRECT("MCDAScores_NCA_"&amp;$C556),MATCH('NCA Input'!G560,INDIRECT("NCAScore_"&amp;$C556),0),MATCH(G$3,NCACats,0)),0))</f>
        <v/>
      </c>
      <c r="H556" s="279" t="str">
        <f ca="1">IF($C556="","",_xlfn.IFNA(INDEX(INDIRECT("MCDAScores_NCA_"&amp;$C556),MATCH('NCA Input'!H560,INDIRECT("NCAScore_"&amp;$C556),0),MATCH(H$3,NCACats,0)),0))</f>
        <v/>
      </c>
      <c r="I556" s="279" t="str">
        <f ca="1">IF($C556="","",_xlfn.IFNA(INDEX(INDIRECT("MCDAScores_NCA_"&amp;$C556),MATCH('NCA Input'!I560,INDIRECT("NCAScore_"&amp;$C556),0),MATCH(I$3,NCACats,0)),0))</f>
        <v/>
      </c>
      <c r="J556" s="280" t="str">
        <f ca="1">IF($C556="","",_xlfn.IFNA(INDEX(INDIRECT("MCDAScores_NCA_"&amp;$C556),MATCH('NCA Input'!J560,INDIRECT("NCAScore_"&amp;$C556),0),MATCH(J$3,NCACats,0)),0))</f>
        <v/>
      </c>
    </row>
    <row r="557" spans="1:10" ht="12.75" customHeight="1" x14ac:dyDescent="0.3">
      <c r="A557" s="328"/>
      <c r="B557" s="328"/>
      <c r="C557" s="272" t="str">
        <f>IF($A556="","","Scale_Neg")</f>
        <v/>
      </c>
      <c r="D557" s="281" t="str">
        <f ca="1">IF($C557="","",_xlfn.IFNA(INDEX(INDIRECT("MCDAScores_NCA_"&amp;$C557),MATCH('NCA Input'!D561,INDIRECT("NCAScore_"&amp;$C557),0),MATCH(D$3,NCACats,0)),0))</f>
        <v/>
      </c>
      <c r="E557" s="254" t="str">
        <f ca="1">IF($C557="","",_xlfn.IFNA(INDEX(INDIRECT("MCDAScores_NCA_"&amp;$C557),MATCH('NCA Input'!E561,INDIRECT("NCAScore_"&amp;$C557),0),MATCH(E$3,NCACats,0)),0))</f>
        <v/>
      </c>
      <c r="F557" s="254" t="str">
        <f ca="1">IF($C557="","",_xlfn.IFNA(INDEX(INDIRECT("MCDAScores_NCA_"&amp;$C557),MATCH('NCA Input'!F561,INDIRECT("NCAScore_"&amp;$C557),0),MATCH(F$3,NCACats,0)),0))</f>
        <v/>
      </c>
      <c r="G557" s="254" t="str">
        <f ca="1">IF($C557="","",_xlfn.IFNA(INDEX(INDIRECT("MCDAScores_NCA_"&amp;$C557),MATCH('NCA Input'!G561,INDIRECT("NCAScore_"&amp;$C557),0),MATCH(G$3,NCACats,0)),0))</f>
        <v/>
      </c>
      <c r="H557" s="254" t="str">
        <f ca="1">IF($C557="","",_xlfn.IFNA(INDEX(INDIRECT("MCDAScores_NCA_"&amp;$C557),MATCH('NCA Input'!H561,INDIRECT("NCAScore_"&amp;$C557),0),MATCH(H$3,NCACats,0)),0))</f>
        <v/>
      </c>
      <c r="I557" s="254" t="str">
        <f ca="1">IF($C557="","",_xlfn.IFNA(INDEX(INDIRECT("MCDAScores_NCA_"&amp;$C557),MATCH('NCA Input'!I561,INDIRECT("NCAScore_"&amp;$C557),0),MATCH(I$3,NCACats,0)),0))</f>
        <v/>
      </c>
      <c r="J557" s="282" t="str">
        <f ca="1">IF($C557="","",_xlfn.IFNA(INDEX(INDIRECT("MCDAScores_NCA_"&amp;$C557),MATCH('NCA Input'!J561,INDIRECT("NCAScore_"&amp;$C557),0),MATCH(J$3,NCACats,0)),0))</f>
        <v/>
      </c>
    </row>
    <row r="558" spans="1:10" ht="12.75" customHeight="1" x14ac:dyDescent="0.3">
      <c r="A558" s="328"/>
      <c r="B558" s="328"/>
      <c r="C558" s="272" t="str">
        <f>IF($A556="","","Dur_Neg")</f>
        <v/>
      </c>
      <c r="D558" s="281" t="str">
        <f ca="1">IF($C558="","",_xlfn.IFNA(INDEX(INDIRECT("MCDAScores_NCA_"&amp;$C558),MATCH('NCA Input'!D562,INDIRECT("NCAScore_"&amp;$C558),0),MATCH(D$3,NCACats,0)),0))</f>
        <v/>
      </c>
      <c r="E558" s="254" t="str">
        <f ca="1">IF($C558="","",_xlfn.IFNA(INDEX(INDIRECT("MCDAScores_NCA_"&amp;$C558),MATCH('NCA Input'!E562,INDIRECT("NCAScore_"&amp;$C558),0),MATCH(E$3,NCACats,0)),0))</f>
        <v/>
      </c>
      <c r="F558" s="254" t="str">
        <f ca="1">IF($C558="","",_xlfn.IFNA(INDEX(INDIRECT("MCDAScores_NCA_"&amp;$C558),MATCH('NCA Input'!F562,INDIRECT("NCAScore_"&amp;$C558),0),MATCH(F$3,NCACats,0)),0))</f>
        <v/>
      </c>
      <c r="G558" s="254" t="str">
        <f ca="1">IF($C558="","",_xlfn.IFNA(INDEX(INDIRECT("MCDAScores_NCA_"&amp;$C558),MATCH('NCA Input'!G562,INDIRECT("NCAScore_"&amp;$C558),0),MATCH(G$3,NCACats,0)),0))</f>
        <v/>
      </c>
      <c r="H558" s="254" t="str">
        <f ca="1">IF($C558="","",_xlfn.IFNA(INDEX(INDIRECT("MCDAScores_NCA_"&amp;$C558),MATCH('NCA Input'!H562,INDIRECT("NCAScore_"&amp;$C558),0),MATCH(H$3,NCACats,0)),0))</f>
        <v/>
      </c>
      <c r="I558" s="254" t="str">
        <f ca="1">IF($C558="","",_xlfn.IFNA(INDEX(INDIRECT("MCDAScores_NCA_"&amp;$C558),MATCH('NCA Input'!I562,INDIRECT("NCAScore_"&amp;$C558),0),MATCH(I$3,NCACats,0)),0))</f>
        <v/>
      </c>
      <c r="J558" s="282" t="str">
        <f ca="1">IF($C558="","",_xlfn.IFNA(INDEX(INDIRECT("MCDAScores_NCA_"&amp;$C558),MATCH('NCA Input'!J562,INDIRECT("NCAScore_"&amp;$C558),0),MATCH(J$3,NCACats,0)),0))</f>
        <v/>
      </c>
    </row>
    <row r="559" spans="1:10" ht="12.75" customHeight="1" x14ac:dyDescent="0.3">
      <c r="A559" s="328"/>
      <c r="B559" s="328"/>
      <c r="C559" s="272" t="str">
        <f>IF($A556="","","Mag_Pos")</f>
        <v/>
      </c>
      <c r="D559" s="281" t="str">
        <f ca="1">IF($C559="","",_xlfn.IFNA(INDEX(INDIRECT("MCDAScores_NCA_"&amp;$C559),MATCH('NCA Input'!D563,INDIRECT("NCAScore_"&amp;$C559),0),MATCH(D$3,NCACats,0)),0))</f>
        <v/>
      </c>
      <c r="E559" s="254" t="str">
        <f ca="1">IF($C559="","",_xlfn.IFNA(INDEX(INDIRECT("MCDAScores_NCA_"&amp;$C559),MATCH('NCA Input'!E563,INDIRECT("NCAScore_"&amp;$C559),0),MATCH(E$3,NCACats,0)),0))</f>
        <v/>
      </c>
      <c r="F559" s="254" t="str">
        <f ca="1">IF($C559="","",_xlfn.IFNA(INDEX(INDIRECT("MCDAScores_NCA_"&amp;$C559),MATCH('NCA Input'!F563,INDIRECT("NCAScore_"&amp;$C559),0),MATCH(F$3,NCACats,0)),0))</f>
        <v/>
      </c>
      <c r="G559" s="254" t="str">
        <f ca="1">IF($C559="","",_xlfn.IFNA(INDEX(INDIRECT("MCDAScores_NCA_"&amp;$C559),MATCH('NCA Input'!G563,INDIRECT("NCAScore_"&amp;$C559),0),MATCH(G$3,NCACats,0)),0))</f>
        <v/>
      </c>
      <c r="H559" s="254" t="str">
        <f ca="1">IF($C559="","",_xlfn.IFNA(INDEX(INDIRECT("MCDAScores_NCA_"&amp;$C559),MATCH('NCA Input'!H563,INDIRECT("NCAScore_"&amp;$C559),0),MATCH(H$3,NCACats,0)),0))</f>
        <v/>
      </c>
      <c r="I559" s="254" t="str">
        <f ca="1">IF($C559="","",_xlfn.IFNA(INDEX(INDIRECT("MCDAScores_NCA_"&amp;$C559),MATCH('NCA Input'!I563,INDIRECT("NCAScore_"&amp;$C559),0),MATCH(I$3,NCACats,0)),0))</f>
        <v/>
      </c>
      <c r="J559" s="282" t="str">
        <f ca="1">IF($C559="","",_xlfn.IFNA(INDEX(INDIRECT("MCDAScores_NCA_"&amp;$C559),MATCH('NCA Input'!J563,INDIRECT("NCAScore_"&amp;$C559),0),MATCH(J$3,NCACats,0)),0))</f>
        <v/>
      </c>
    </row>
    <row r="560" spans="1:10" ht="12.75" customHeight="1" x14ac:dyDescent="0.3">
      <c r="A560" s="328"/>
      <c r="B560" s="328"/>
      <c r="C560" s="272" t="str">
        <f>IF($A556="","","Scale_Pos")</f>
        <v/>
      </c>
      <c r="D560" s="281" t="str">
        <f ca="1">IF($C560="","",_xlfn.IFNA(INDEX(INDIRECT("MCDAScores_NCA_"&amp;$C560),MATCH('NCA Input'!D564,INDIRECT("NCAScore_"&amp;$C560),0),MATCH(D$3,NCACats,0)),0))</f>
        <v/>
      </c>
      <c r="E560" s="254" t="str">
        <f ca="1">IF($C560="","",_xlfn.IFNA(INDEX(INDIRECT("MCDAScores_NCA_"&amp;$C560),MATCH('NCA Input'!E564,INDIRECT("NCAScore_"&amp;$C560),0),MATCH(E$3,NCACats,0)),0))</f>
        <v/>
      </c>
      <c r="F560" s="254" t="str">
        <f ca="1">IF($C560="","",_xlfn.IFNA(INDEX(INDIRECT("MCDAScores_NCA_"&amp;$C560),MATCH('NCA Input'!F564,INDIRECT("NCAScore_"&amp;$C560),0),MATCH(F$3,NCACats,0)),0))</f>
        <v/>
      </c>
      <c r="G560" s="254" t="str">
        <f ca="1">IF($C560="","",_xlfn.IFNA(INDEX(INDIRECT("MCDAScores_NCA_"&amp;$C560),MATCH('NCA Input'!G564,INDIRECT("NCAScore_"&amp;$C560),0),MATCH(G$3,NCACats,0)),0))</f>
        <v/>
      </c>
      <c r="H560" s="254" t="str">
        <f ca="1">IF($C560="","",_xlfn.IFNA(INDEX(INDIRECT("MCDAScores_NCA_"&amp;$C560),MATCH('NCA Input'!H564,INDIRECT("NCAScore_"&amp;$C560),0),MATCH(H$3,NCACats,0)),0))</f>
        <v/>
      </c>
      <c r="I560" s="254" t="str">
        <f ca="1">IF($C560="","",_xlfn.IFNA(INDEX(INDIRECT("MCDAScores_NCA_"&amp;$C560),MATCH('NCA Input'!I564,INDIRECT("NCAScore_"&amp;$C560),0),MATCH(I$3,NCACats,0)),0))</f>
        <v/>
      </c>
      <c r="J560" s="282" t="str">
        <f ca="1">IF($C560="","",_xlfn.IFNA(INDEX(INDIRECT("MCDAScores_NCA_"&amp;$C560),MATCH('NCA Input'!J564,INDIRECT("NCAScore_"&amp;$C560),0),MATCH(J$3,NCACats,0)),0))</f>
        <v/>
      </c>
    </row>
    <row r="561" spans="1:10" ht="12.75" customHeight="1" thickBot="1" x14ac:dyDescent="0.35">
      <c r="A561" s="329"/>
      <c r="B561" s="329"/>
      <c r="C561" s="273" t="str">
        <f>IF($A556="","","Dur_Pos")</f>
        <v/>
      </c>
      <c r="D561" s="283" t="str">
        <f ca="1">IF($C561="","",_xlfn.IFNA(INDEX(INDIRECT("MCDAScores_NCA_"&amp;$C561),MATCH('NCA Input'!D565,INDIRECT("NCAScore_"&amp;$C561),0),MATCH(D$3,NCACats,0)),0))</f>
        <v/>
      </c>
      <c r="E561" s="284" t="str">
        <f ca="1">IF($C561="","",_xlfn.IFNA(INDEX(INDIRECT("MCDAScores_NCA_"&amp;$C561),MATCH('NCA Input'!E565,INDIRECT("NCAScore_"&amp;$C561),0),MATCH(E$3,NCACats,0)),0))</f>
        <v/>
      </c>
      <c r="F561" s="284" t="str">
        <f ca="1">IF($C561="","",_xlfn.IFNA(INDEX(INDIRECT("MCDAScores_NCA_"&amp;$C561),MATCH('NCA Input'!F565,INDIRECT("NCAScore_"&amp;$C561),0),MATCH(F$3,NCACats,0)),0))</f>
        <v/>
      </c>
      <c r="G561" s="284" t="str">
        <f ca="1">IF($C561="","",_xlfn.IFNA(INDEX(INDIRECT("MCDAScores_NCA_"&amp;$C561),MATCH('NCA Input'!G565,INDIRECT("NCAScore_"&amp;$C561),0),MATCH(G$3,NCACats,0)),0))</f>
        <v/>
      </c>
      <c r="H561" s="284" t="str">
        <f ca="1">IF($C561="","",_xlfn.IFNA(INDEX(INDIRECT("MCDAScores_NCA_"&amp;$C561),MATCH('NCA Input'!H565,INDIRECT("NCAScore_"&amp;$C561),0),MATCH(H$3,NCACats,0)),0))</f>
        <v/>
      </c>
      <c r="I561" s="284" t="str">
        <f ca="1">IF($C561="","",_xlfn.IFNA(INDEX(INDIRECT("MCDAScores_NCA_"&amp;$C561),MATCH('NCA Input'!I565,INDIRECT("NCAScore_"&amp;$C561),0),MATCH(I$3,NCACats,0)),0))</f>
        <v/>
      </c>
      <c r="J561" s="285" t="str">
        <f ca="1">IF($C561="","",_xlfn.IFNA(INDEX(INDIRECT("MCDAScores_NCA_"&amp;$C561),MATCH('NCA Input'!J565,INDIRECT("NCAScore_"&amp;$C561),0),MATCH(J$3,NCACats,0)),0))</f>
        <v/>
      </c>
    </row>
    <row r="562" spans="1:10" ht="12.75" customHeight="1" x14ac:dyDescent="0.3">
      <c r="A562" s="327" t="str">
        <f>IF('NCA Input'!C566="","",'NCA Input'!A566)</f>
        <v/>
      </c>
      <c r="B562" s="327" t="str">
        <f>IF('NCA Input'!C566="","",'NCA Input'!C566)</f>
        <v/>
      </c>
      <c r="C562" s="255" t="str">
        <f>IF($A562="","","Mag_Neg")</f>
        <v/>
      </c>
      <c r="D562" s="278" t="str">
        <f ca="1">IF($C562="","",_xlfn.IFNA(INDEX(INDIRECT("MCDAScores_NCA_"&amp;$C562),MATCH('NCA Input'!D566,INDIRECT("NCAScore_"&amp;$C562),0),MATCH(D$3,NCACats,0)),0))</f>
        <v/>
      </c>
      <c r="E562" s="279" t="str">
        <f ca="1">IF($C562="","",_xlfn.IFNA(INDEX(INDIRECT("MCDAScores_NCA_"&amp;$C562),MATCH('NCA Input'!E566,INDIRECT("NCAScore_"&amp;$C562),0),MATCH(E$3,NCACats,0)),0))</f>
        <v/>
      </c>
      <c r="F562" s="279" t="str">
        <f ca="1">IF($C562="","",_xlfn.IFNA(INDEX(INDIRECT("MCDAScores_NCA_"&amp;$C562),MATCH('NCA Input'!F566,INDIRECT("NCAScore_"&amp;$C562),0),MATCH(F$3,NCACats,0)),0))</f>
        <v/>
      </c>
      <c r="G562" s="279" t="str">
        <f ca="1">IF($C562="","",_xlfn.IFNA(INDEX(INDIRECT("MCDAScores_NCA_"&amp;$C562),MATCH('NCA Input'!G566,INDIRECT("NCAScore_"&amp;$C562),0),MATCH(G$3,NCACats,0)),0))</f>
        <v/>
      </c>
      <c r="H562" s="279" t="str">
        <f ca="1">IF($C562="","",_xlfn.IFNA(INDEX(INDIRECT("MCDAScores_NCA_"&amp;$C562),MATCH('NCA Input'!H566,INDIRECT("NCAScore_"&amp;$C562),0),MATCH(H$3,NCACats,0)),0))</f>
        <v/>
      </c>
      <c r="I562" s="279" t="str">
        <f ca="1">IF($C562="","",_xlfn.IFNA(INDEX(INDIRECT("MCDAScores_NCA_"&amp;$C562),MATCH('NCA Input'!I566,INDIRECT("NCAScore_"&amp;$C562),0),MATCH(I$3,NCACats,0)),0))</f>
        <v/>
      </c>
      <c r="J562" s="280" t="str">
        <f ca="1">IF($C562="","",_xlfn.IFNA(INDEX(INDIRECT("MCDAScores_NCA_"&amp;$C562),MATCH('NCA Input'!J566,INDIRECT("NCAScore_"&amp;$C562),0),MATCH(J$3,NCACats,0)),0))</f>
        <v/>
      </c>
    </row>
    <row r="563" spans="1:10" ht="12.75" customHeight="1" x14ac:dyDescent="0.3">
      <c r="A563" s="328"/>
      <c r="B563" s="328"/>
      <c r="C563" s="272" t="str">
        <f>IF($A562="","","Scale_Neg")</f>
        <v/>
      </c>
      <c r="D563" s="281" t="str">
        <f ca="1">IF($C563="","",_xlfn.IFNA(INDEX(INDIRECT("MCDAScores_NCA_"&amp;$C563),MATCH('NCA Input'!D567,INDIRECT("NCAScore_"&amp;$C563),0),MATCH(D$3,NCACats,0)),0))</f>
        <v/>
      </c>
      <c r="E563" s="254" t="str">
        <f ca="1">IF($C563="","",_xlfn.IFNA(INDEX(INDIRECT("MCDAScores_NCA_"&amp;$C563),MATCH('NCA Input'!E567,INDIRECT("NCAScore_"&amp;$C563),0),MATCH(E$3,NCACats,0)),0))</f>
        <v/>
      </c>
      <c r="F563" s="254" t="str">
        <f ca="1">IF($C563="","",_xlfn.IFNA(INDEX(INDIRECT("MCDAScores_NCA_"&amp;$C563),MATCH('NCA Input'!F567,INDIRECT("NCAScore_"&amp;$C563),0),MATCH(F$3,NCACats,0)),0))</f>
        <v/>
      </c>
      <c r="G563" s="254" t="str">
        <f ca="1">IF($C563="","",_xlfn.IFNA(INDEX(INDIRECT("MCDAScores_NCA_"&amp;$C563),MATCH('NCA Input'!G567,INDIRECT("NCAScore_"&amp;$C563),0),MATCH(G$3,NCACats,0)),0))</f>
        <v/>
      </c>
      <c r="H563" s="254" t="str">
        <f ca="1">IF($C563="","",_xlfn.IFNA(INDEX(INDIRECT("MCDAScores_NCA_"&amp;$C563),MATCH('NCA Input'!H567,INDIRECT("NCAScore_"&amp;$C563),0),MATCH(H$3,NCACats,0)),0))</f>
        <v/>
      </c>
      <c r="I563" s="254" t="str">
        <f ca="1">IF($C563="","",_xlfn.IFNA(INDEX(INDIRECT("MCDAScores_NCA_"&amp;$C563),MATCH('NCA Input'!I567,INDIRECT("NCAScore_"&amp;$C563),0),MATCH(I$3,NCACats,0)),0))</f>
        <v/>
      </c>
      <c r="J563" s="282" t="str">
        <f ca="1">IF($C563="","",_xlfn.IFNA(INDEX(INDIRECT("MCDAScores_NCA_"&amp;$C563),MATCH('NCA Input'!J567,INDIRECT("NCAScore_"&amp;$C563),0),MATCH(J$3,NCACats,0)),0))</f>
        <v/>
      </c>
    </row>
    <row r="564" spans="1:10" ht="12.75" customHeight="1" x14ac:dyDescent="0.3">
      <c r="A564" s="328"/>
      <c r="B564" s="328"/>
      <c r="C564" s="272" t="str">
        <f>IF($A562="","","Dur_Neg")</f>
        <v/>
      </c>
      <c r="D564" s="281" t="str">
        <f ca="1">IF($C564="","",_xlfn.IFNA(INDEX(INDIRECT("MCDAScores_NCA_"&amp;$C564),MATCH('NCA Input'!D568,INDIRECT("NCAScore_"&amp;$C564),0),MATCH(D$3,NCACats,0)),0))</f>
        <v/>
      </c>
      <c r="E564" s="254" t="str">
        <f ca="1">IF($C564="","",_xlfn.IFNA(INDEX(INDIRECT("MCDAScores_NCA_"&amp;$C564),MATCH('NCA Input'!E568,INDIRECT("NCAScore_"&amp;$C564),0),MATCH(E$3,NCACats,0)),0))</f>
        <v/>
      </c>
      <c r="F564" s="254" t="str">
        <f ca="1">IF($C564="","",_xlfn.IFNA(INDEX(INDIRECT("MCDAScores_NCA_"&amp;$C564),MATCH('NCA Input'!F568,INDIRECT("NCAScore_"&amp;$C564),0),MATCH(F$3,NCACats,0)),0))</f>
        <v/>
      </c>
      <c r="G564" s="254" t="str">
        <f ca="1">IF($C564="","",_xlfn.IFNA(INDEX(INDIRECT("MCDAScores_NCA_"&amp;$C564),MATCH('NCA Input'!G568,INDIRECT("NCAScore_"&amp;$C564),0),MATCH(G$3,NCACats,0)),0))</f>
        <v/>
      </c>
      <c r="H564" s="254" t="str">
        <f ca="1">IF($C564="","",_xlfn.IFNA(INDEX(INDIRECT("MCDAScores_NCA_"&amp;$C564),MATCH('NCA Input'!H568,INDIRECT("NCAScore_"&amp;$C564),0),MATCH(H$3,NCACats,0)),0))</f>
        <v/>
      </c>
      <c r="I564" s="254" t="str">
        <f ca="1">IF($C564="","",_xlfn.IFNA(INDEX(INDIRECT("MCDAScores_NCA_"&amp;$C564),MATCH('NCA Input'!I568,INDIRECT("NCAScore_"&amp;$C564),0),MATCH(I$3,NCACats,0)),0))</f>
        <v/>
      </c>
      <c r="J564" s="282" t="str">
        <f ca="1">IF($C564="","",_xlfn.IFNA(INDEX(INDIRECT("MCDAScores_NCA_"&amp;$C564),MATCH('NCA Input'!J568,INDIRECT("NCAScore_"&amp;$C564),0),MATCH(J$3,NCACats,0)),0))</f>
        <v/>
      </c>
    </row>
    <row r="565" spans="1:10" ht="12.75" customHeight="1" x14ac:dyDescent="0.3">
      <c r="A565" s="328"/>
      <c r="B565" s="328"/>
      <c r="C565" s="272" t="str">
        <f>IF($A562="","","Mag_Pos")</f>
        <v/>
      </c>
      <c r="D565" s="281" t="str">
        <f ca="1">IF($C565="","",_xlfn.IFNA(INDEX(INDIRECT("MCDAScores_NCA_"&amp;$C565),MATCH('NCA Input'!D569,INDIRECT("NCAScore_"&amp;$C565),0),MATCH(D$3,NCACats,0)),0))</f>
        <v/>
      </c>
      <c r="E565" s="254" t="str">
        <f ca="1">IF($C565="","",_xlfn.IFNA(INDEX(INDIRECT("MCDAScores_NCA_"&amp;$C565),MATCH('NCA Input'!E569,INDIRECT("NCAScore_"&amp;$C565),0),MATCH(E$3,NCACats,0)),0))</f>
        <v/>
      </c>
      <c r="F565" s="254" t="str">
        <f ca="1">IF($C565="","",_xlfn.IFNA(INDEX(INDIRECT("MCDAScores_NCA_"&amp;$C565),MATCH('NCA Input'!F569,INDIRECT("NCAScore_"&amp;$C565),0),MATCH(F$3,NCACats,0)),0))</f>
        <v/>
      </c>
      <c r="G565" s="254" t="str">
        <f ca="1">IF($C565="","",_xlfn.IFNA(INDEX(INDIRECT("MCDAScores_NCA_"&amp;$C565),MATCH('NCA Input'!G569,INDIRECT("NCAScore_"&amp;$C565),0),MATCH(G$3,NCACats,0)),0))</f>
        <v/>
      </c>
      <c r="H565" s="254" t="str">
        <f ca="1">IF($C565="","",_xlfn.IFNA(INDEX(INDIRECT("MCDAScores_NCA_"&amp;$C565),MATCH('NCA Input'!H569,INDIRECT("NCAScore_"&amp;$C565),0),MATCH(H$3,NCACats,0)),0))</f>
        <v/>
      </c>
      <c r="I565" s="254" t="str">
        <f ca="1">IF($C565="","",_xlfn.IFNA(INDEX(INDIRECT("MCDAScores_NCA_"&amp;$C565),MATCH('NCA Input'!I569,INDIRECT("NCAScore_"&amp;$C565),0),MATCH(I$3,NCACats,0)),0))</f>
        <v/>
      </c>
      <c r="J565" s="282" t="str">
        <f ca="1">IF($C565="","",_xlfn.IFNA(INDEX(INDIRECT("MCDAScores_NCA_"&amp;$C565),MATCH('NCA Input'!J569,INDIRECT("NCAScore_"&amp;$C565),0),MATCH(J$3,NCACats,0)),0))</f>
        <v/>
      </c>
    </row>
    <row r="566" spans="1:10" ht="12.75" customHeight="1" x14ac:dyDescent="0.3">
      <c r="A566" s="328"/>
      <c r="B566" s="328"/>
      <c r="C566" s="272" t="str">
        <f>IF($A562="","","Scale_Pos")</f>
        <v/>
      </c>
      <c r="D566" s="281" t="str">
        <f ca="1">IF($C566="","",_xlfn.IFNA(INDEX(INDIRECT("MCDAScores_NCA_"&amp;$C566),MATCH('NCA Input'!D570,INDIRECT("NCAScore_"&amp;$C566),0),MATCH(D$3,NCACats,0)),0))</f>
        <v/>
      </c>
      <c r="E566" s="254" t="str">
        <f ca="1">IF($C566="","",_xlfn.IFNA(INDEX(INDIRECT("MCDAScores_NCA_"&amp;$C566),MATCH('NCA Input'!E570,INDIRECT("NCAScore_"&amp;$C566),0),MATCH(E$3,NCACats,0)),0))</f>
        <v/>
      </c>
      <c r="F566" s="254" t="str">
        <f ca="1">IF($C566="","",_xlfn.IFNA(INDEX(INDIRECT("MCDAScores_NCA_"&amp;$C566),MATCH('NCA Input'!F570,INDIRECT("NCAScore_"&amp;$C566),0),MATCH(F$3,NCACats,0)),0))</f>
        <v/>
      </c>
      <c r="G566" s="254" t="str">
        <f ca="1">IF($C566="","",_xlfn.IFNA(INDEX(INDIRECT("MCDAScores_NCA_"&amp;$C566),MATCH('NCA Input'!G570,INDIRECT("NCAScore_"&amp;$C566),0),MATCH(G$3,NCACats,0)),0))</f>
        <v/>
      </c>
      <c r="H566" s="254" t="str">
        <f ca="1">IF($C566="","",_xlfn.IFNA(INDEX(INDIRECT("MCDAScores_NCA_"&amp;$C566),MATCH('NCA Input'!H570,INDIRECT("NCAScore_"&amp;$C566),0),MATCH(H$3,NCACats,0)),0))</f>
        <v/>
      </c>
      <c r="I566" s="254" t="str">
        <f ca="1">IF($C566="","",_xlfn.IFNA(INDEX(INDIRECT("MCDAScores_NCA_"&amp;$C566),MATCH('NCA Input'!I570,INDIRECT("NCAScore_"&amp;$C566),0),MATCH(I$3,NCACats,0)),0))</f>
        <v/>
      </c>
      <c r="J566" s="282" t="str">
        <f ca="1">IF($C566="","",_xlfn.IFNA(INDEX(INDIRECT("MCDAScores_NCA_"&amp;$C566),MATCH('NCA Input'!J570,INDIRECT("NCAScore_"&amp;$C566),0),MATCH(J$3,NCACats,0)),0))</f>
        <v/>
      </c>
    </row>
    <row r="567" spans="1:10" ht="12.75" customHeight="1" thickBot="1" x14ac:dyDescent="0.35">
      <c r="A567" s="329"/>
      <c r="B567" s="329"/>
      <c r="C567" s="273" t="str">
        <f>IF($A562="","","Dur_Pos")</f>
        <v/>
      </c>
      <c r="D567" s="283" t="str">
        <f ca="1">IF($C567="","",_xlfn.IFNA(INDEX(INDIRECT("MCDAScores_NCA_"&amp;$C567),MATCH('NCA Input'!D571,INDIRECT("NCAScore_"&amp;$C567),0),MATCH(D$3,NCACats,0)),0))</f>
        <v/>
      </c>
      <c r="E567" s="284" t="str">
        <f ca="1">IF($C567="","",_xlfn.IFNA(INDEX(INDIRECT("MCDAScores_NCA_"&amp;$C567),MATCH('NCA Input'!E571,INDIRECT("NCAScore_"&amp;$C567),0),MATCH(E$3,NCACats,0)),0))</f>
        <v/>
      </c>
      <c r="F567" s="284" t="str">
        <f ca="1">IF($C567="","",_xlfn.IFNA(INDEX(INDIRECT("MCDAScores_NCA_"&amp;$C567),MATCH('NCA Input'!F571,INDIRECT("NCAScore_"&amp;$C567),0),MATCH(F$3,NCACats,0)),0))</f>
        <v/>
      </c>
      <c r="G567" s="284" t="str">
        <f ca="1">IF($C567="","",_xlfn.IFNA(INDEX(INDIRECT("MCDAScores_NCA_"&amp;$C567),MATCH('NCA Input'!G571,INDIRECT("NCAScore_"&amp;$C567),0),MATCH(G$3,NCACats,0)),0))</f>
        <v/>
      </c>
      <c r="H567" s="284" t="str">
        <f ca="1">IF($C567="","",_xlfn.IFNA(INDEX(INDIRECT("MCDAScores_NCA_"&amp;$C567),MATCH('NCA Input'!H571,INDIRECT("NCAScore_"&amp;$C567),0),MATCH(H$3,NCACats,0)),0))</f>
        <v/>
      </c>
      <c r="I567" s="284" t="str">
        <f ca="1">IF($C567="","",_xlfn.IFNA(INDEX(INDIRECT("MCDAScores_NCA_"&amp;$C567),MATCH('NCA Input'!I571,INDIRECT("NCAScore_"&amp;$C567),0),MATCH(I$3,NCACats,0)),0))</f>
        <v/>
      </c>
      <c r="J567" s="285" t="str">
        <f ca="1">IF($C567="","",_xlfn.IFNA(INDEX(INDIRECT("MCDAScores_NCA_"&amp;$C567),MATCH('NCA Input'!J571,INDIRECT("NCAScore_"&amp;$C567),0),MATCH(J$3,NCACats,0)),0))</f>
        <v/>
      </c>
    </row>
    <row r="568" spans="1:10" ht="12.75" customHeight="1" x14ac:dyDescent="0.3">
      <c r="A568" s="327" t="str">
        <f>IF('NCA Input'!C572="","",'NCA Input'!A572)</f>
        <v/>
      </c>
      <c r="B568" s="327" t="str">
        <f>IF('NCA Input'!C572="","",'NCA Input'!C572)</f>
        <v/>
      </c>
      <c r="C568" s="255" t="str">
        <f>IF($A568="","","Mag_Neg")</f>
        <v/>
      </c>
      <c r="D568" s="278" t="str">
        <f ca="1">IF($C568="","",_xlfn.IFNA(INDEX(INDIRECT("MCDAScores_NCA_"&amp;$C568),MATCH('NCA Input'!D572,INDIRECT("NCAScore_"&amp;$C568),0),MATCH(D$3,NCACats,0)),0))</f>
        <v/>
      </c>
      <c r="E568" s="279" t="str">
        <f ca="1">IF($C568="","",_xlfn.IFNA(INDEX(INDIRECT("MCDAScores_NCA_"&amp;$C568),MATCH('NCA Input'!E572,INDIRECT("NCAScore_"&amp;$C568),0),MATCH(E$3,NCACats,0)),0))</f>
        <v/>
      </c>
      <c r="F568" s="279" t="str">
        <f ca="1">IF($C568="","",_xlfn.IFNA(INDEX(INDIRECT("MCDAScores_NCA_"&amp;$C568),MATCH('NCA Input'!F572,INDIRECT("NCAScore_"&amp;$C568),0),MATCH(F$3,NCACats,0)),0))</f>
        <v/>
      </c>
      <c r="G568" s="279" t="str">
        <f ca="1">IF($C568="","",_xlfn.IFNA(INDEX(INDIRECT("MCDAScores_NCA_"&amp;$C568),MATCH('NCA Input'!G572,INDIRECT("NCAScore_"&amp;$C568),0),MATCH(G$3,NCACats,0)),0))</f>
        <v/>
      </c>
      <c r="H568" s="279" t="str">
        <f ca="1">IF($C568="","",_xlfn.IFNA(INDEX(INDIRECT("MCDAScores_NCA_"&amp;$C568),MATCH('NCA Input'!H572,INDIRECT("NCAScore_"&amp;$C568),0),MATCH(H$3,NCACats,0)),0))</f>
        <v/>
      </c>
      <c r="I568" s="279" t="str">
        <f ca="1">IF($C568="","",_xlfn.IFNA(INDEX(INDIRECT("MCDAScores_NCA_"&amp;$C568),MATCH('NCA Input'!I572,INDIRECT("NCAScore_"&amp;$C568),0),MATCH(I$3,NCACats,0)),0))</f>
        <v/>
      </c>
      <c r="J568" s="280" t="str">
        <f ca="1">IF($C568="","",_xlfn.IFNA(INDEX(INDIRECT("MCDAScores_NCA_"&amp;$C568),MATCH('NCA Input'!J572,INDIRECT("NCAScore_"&amp;$C568),0),MATCH(J$3,NCACats,0)),0))</f>
        <v/>
      </c>
    </row>
    <row r="569" spans="1:10" ht="12.75" customHeight="1" x14ac:dyDescent="0.3">
      <c r="A569" s="328"/>
      <c r="B569" s="328"/>
      <c r="C569" s="272" t="str">
        <f>IF($A568="","","Scale_Neg")</f>
        <v/>
      </c>
      <c r="D569" s="281" t="str">
        <f ca="1">IF($C569="","",_xlfn.IFNA(INDEX(INDIRECT("MCDAScores_NCA_"&amp;$C569),MATCH('NCA Input'!D573,INDIRECT("NCAScore_"&amp;$C569),0),MATCH(D$3,NCACats,0)),0))</f>
        <v/>
      </c>
      <c r="E569" s="254" t="str">
        <f ca="1">IF($C569="","",_xlfn.IFNA(INDEX(INDIRECT("MCDAScores_NCA_"&amp;$C569),MATCH('NCA Input'!E573,INDIRECT("NCAScore_"&amp;$C569),0),MATCH(E$3,NCACats,0)),0))</f>
        <v/>
      </c>
      <c r="F569" s="254" t="str">
        <f ca="1">IF($C569="","",_xlfn.IFNA(INDEX(INDIRECT("MCDAScores_NCA_"&amp;$C569),MATCH('NCA Input'!F573,INDIRECT("NCAScore_"&amp;$C569),0),MATCH(F$3,NCACats,0)),0))</f>
        <v/>
      </c>
      <c r="G569" s="254" t="str">
        <f ca="1">IF($C569="","",_xlfn.IFNA(INDEX(INDIRECT("MCDAScores_NCA_"&amp;$C569),MATCH('NCA Input'!G573,INDIRECT("NCAScore_"&amp;$C569),0),MATCH(G$3,NCACats,0)),0))</f>
        <v/>
      </c>
      <c r="H569" s="254" t="str">
        <f ca="1">IF($C569="","",_xlfn.IFNA(INDEX(INDIRECT("MCDAScores_NCA_"&amp;$C569),MATCH('NCA Input'!H573,INDIRECT("NCAScore_"&amp;$C569),0),MATCH(H$3,NCACats,0)),0))</f>
        <v/>
      </c>
      <c r="I569" s="254" t="str">
        <f ca="1">IF($C569="","",_xlfn.IFNA(INDEX(INDIRECT("MCDAScores_NCA_"&amp;$C569),MATCH('NCA Input'!I573,INDIRECT("NCAScore_"&amp;$C569),0),MATCH(I$3,NCACats,0)),0))</f>
        <v/>
      </c>
      <c r="J569" s="282" t="str">
        <f ca="1">IF($C569="","",_xlfn.IFNA(INDEX(INDIRECT("MCDAScores_NCA_"&amp;$C569),MATCH('NCA Input'!J573,INDIRECT("NCAScore_"&amp;$C569),0),MATCH(J$3,NCACats,0)),0))</f>
        <v/>
      </c>
    </row>
    <row r="570" spans="1:10" ht="12.75" customHeight="1" x14ac:dyDescent="0.3">
      <c r="A570" s="328"/>
      <c r="B570" s="328"/>
      <c r="C570" s="272" t="str">
        <f>IF($A568="","","Dur_Neg")</f>
        <v/>
      </c>
      <c r="D570" s="281" t="str">
        <f ca="1">IF($C570="","",_xlfn.IFNA(INDEX(INDIRECT("MCDAScores_NCA_"&amp;$C570),MATCH('NCA Input'!D574,INDIRECT("NCAScore_"&amp;$C570),0),MATCH(D$3,NCACats,0)),0))</f>
        <v/>
      </c>
      <c r="E570" s="254" t="str">
        <f ca="1">IF($C570="","",_xlfn.IFNA(INDEX(INDIRECT("MCDAScores_NCA_"&amp;$C570),MATCH('NCA Input'!E574,INDIRECT("NCAScore_"&amp;$C570),0),MATCH(E$3,NCACats,0)),0))</f>
        <v/>
      </c>
      <c r="F570" s="254" t="str">
        <f ca="1">IF($C570="","",_xlfn.IFNA(INDEX(INDIRECT("MCDAScores_NCA_"&amp;$C570),MATCH('NCA Input'!F574,INDIRECT("NCAScore_"&amp;$C570),0),MATCH(F$3,NCACats,0)),0))</f>
        <v/>
      </c>
      <c r="G570" s="254" t="str">
        <f ca="1">IF($C570="","",_xlfn.IFNA(INDEX(INDIRECT("MCDAScores_NCA_"&amp;$C570),MATCH('NCA Input'!G574,INDIRECT("NCAScore_"&amp;$C570),0),MATCH(G$3,NCACats,0)),0))</f>
        <v/>
      </c>
      <c r="H570" s="254" t="str">
        <f ca="1">IF($C570="","",_xlfn.IFNA(INDEX(INDIRECT("MCDAScores_NCA_"&amp;$C570),MATCH('NCA Input'!H574,INDIRECT("NCAScore_"&amp;$C570),0),MATCH(H$3,NCACats,0)),0))</f>
        <v/>
      </c>
      <c r="I570" s="254" t="str">
        <f ca="1">IF($C570="","",_xlfn.IFNA(INDEX(INDIRECT("MCDAScores_NCA_"&amp;$C570),MATCH('NCA Input'!I574,INDIRECT("NCAScore_"&amp;$C570),0),MATCH(I$3,NCACats,0)),0))</f>
        <v/>
      </c>
      <c r="J570" s="282" t="str">
        <f ca="1">IF($C570="","",_xlfn.IFNA(INDEX(INDIRECT("MCDAScores_NCA_"&amp;$C570),MATCH('NCA Input'!J574,INDIRECT("NCAScore_"&amp;$C570),0),MATCH(J$3,NCACats,0)),0))</f>
        <v/>
      </c>
    </row>
    <row r="571" spans="1:10" ht="12.75" customHeight="1" x14ac:dyDescent="0.3">
      <c r="A571" s="328"/>
      <c r="B571" s="328"/>
      <c r="C571" s="272" t="str">
        <f>IF($A568="","","Mag_Pos")</f>
        <v/>
      </c>
      <c r="D571" s="281" t="str">
        <f ca="1">IF($C571="","",_xlfn.IFNA(INDEX(INDIRECT("MCDAScores_NCA_"&amp;$C571),MATCH('NCA Input'!D575,INDIRECT("NCAScore_"&amp;$C571),0),MATCH(D$3,NCACats,0)),0))</f>
        <v/>
      </c>
      <c r="E571" s="254" t="str">
        <f ca="1">IF($C571="","",_xlfn.IFNA(INDEX(INDIRECT("MCDAScores_NCA_"&amp;$C571),MATCH('NCA Input'!E575,INDIRECT("NCAScore_"&amp;$C571),0),MATCH(E$3,NCACats,0)),0))</f>
        <v/>
      </c>
      <c r="F571" s="254" t="str">
        <f ca="1">IF($C571="","",_xlfn.IFNA(INDEX(INDIRECT("MCDAScores_NCA_"&amp;$C571),MATCH('NCA Input'!F575,INDIRECT("NCAScore_"&amp;$C571),0),MATCH(F$3,NCACats,0)),0))</f>
        <v/>
      </c>
      <c r="G571" s="254" t="str">
        <f ca="1">IF($C571="","",_xlfn.IFNA(INDEX(INDIRECT("MCDAScores_NCA_"&amp;$C571),MATCH('NCA Input'!G575,INDIRECT("NCAScore_"&amp;$C571),0),MATCH(G$3,NCACats,0)),0))</f>
        <v/>
      </c>
      <c r="H571" s="254" t="str">
        <f ca="1">IF($C571="","",_xlfn.IFNA(INDEX(INDIRECT("MCDAScores_NCA_"&amp;$C571),MATCH('NCA Input'!H575,INDIRECT("NCAScore_"&amp;$C571),0),MATCH(H$3,NCACats,0)),0))</f>
        <v/>
      </c>
      <c r="I571" s="254" t="str">
        <f ca="1">IF($C571="","",_xlfn.IFNA(INDEX(INDIRECT("MCDAScores_NCA_"&amp;$C571),MATCH('NCA Input'!I575,INDIRECT("NCAScore_"&amp;$C571),0),MATCH(I$3,NCACats,0)),0))</f>
        <v/>
      </c>
      <c r="J571" s="282" t="str">
        <f ca="1">IF($C571="","",_xlfn.IFNA(INDEX(INDIRECT("MCDAScores_NCA_"&amp;$C571),MATCH('NCA Input'!J575,INDIRECT("NCAScore_"&amp;$C571),0),MATCH(J$3,NCACats,0)),0))</f>
        <v/>
      </c>
    </row>
    <row r="572" spans="1:10" ht="12.75" customHeight="1" x14ac:dyDescent="0.3">
      <c r="A572" s="328"/>
      <c r="B572" s="328"/>
      <c r="C572" s="272" t="str">
        <f>IF($A568="","","Scale_Pos")</f>
        <v/>
      </c>
      <c r="D572" s="281" t="str">
        <f ca="1">IF($C572="","",_xlfn.IFNA(INDEX(INDIRECT("MCDAScores_NCA_"&amp;$C572),MATCH('NCA Input'!D576,INDIRECT("NCAScore_"&amp;$C572),0),MATCH(D$3,NCACats,0)),0))</f>
        <v/>
      </c>
      <c r="E572" s="254" t="str">
        <f ca="1">IF($C572="","",_xlfn.IFNA(INDEX(INDIRECT("MCDAScores_NCA_"&amp;$C572),MATCH('NCA Input'!E576,INDIRECT("NCAScore_"&amp;$C572),0),MATCH(E$3,NCACats,0)),0))</f>
        <v/>
      </c>
      <c r="F572" s="254" t="str">
        <f ca="1">IF($C572="","",_xlfn.IFNA(INDEX(INDIRECT("MCDAScores_NCA_"&amp;$C572),MATCH('NCA Input'!F576,INDIRECT("NCAScore_"&amp;$C572),0),MATCH(F$3,NCACats,0)),0))</f>
        <v/>
      </c>
      <c r="G572" s="254" t="str">
        <f ca="1">IF($C572="","",_xlfn.IFNA(INDEX(INDIRECT("MCDAScores_NCA_"&amp;$C572),MATCH('NCA Input'!G576,INDIRECT("NCAScore_"&amp;$C572),0),MATCH(G$3,NCACats,0)),0))</f>
        <v/>
      </c>
      <c r="H572" s="254" t="str">
        <f ca="1">IF($C572="","",_xlfn.IFNA(INDEX(INDIRECT("MCDAScores_NCA_"&amp;$C572),MATCH('NCA Input'!H576,INDIRECT("NCAScore_"&amp;$C572),0),MATCH(H$3,NCACats,0)),0))</f>
        <v/>
      </c>
      <c r="I572" s="254" t="str">
        <f ca="1">IF($C572="","",_xlfn.IFNA(INDEX(INDIRECT("MCDAScores_NCA_"&amp;$C572),MATCH('NCA Input'!I576,INDIRECT("NCAScore_"&amp;$C572),0),MATCH(I$3,NCACats,0)),0))</f>
        <v/>
      </c>
      <c r="J572" s="282" t="str">
        <f ca="1">IF($C572="","",_xlfn.IFNA(INDEX(INDIRECT("MCDAScores_NCA_"&amp;$C572),MATCH('NCA Input'!J576,INDIRECT("NCAScore_"&amp;$C572),0),MATCH(J$3,NCACats,0)),0))</f>
        <v/>
      </c>
    </row>
    <row r="573" spans="1:10" ht="12.75" customHeight="1" thickBot="1" x14ac:dyDescent="0.35">
      <c r="A573" s="329"/>
      <c r="B573" s="329"/>
      <c r="C573" s="273" t="str">
        <f>IF($A568="","","Dur_Pos")</f>
        <v/>
      </c>
      <c r="D573" s="283" t="str">
        <f ca="1">IF($C573="","",_xlfn.IFNA(INDEX(INDIRECT("MCDAScores_NCA_"&amp;$C573),MATCH('NCA Input'!D577,INDIRECT("NCAScore_"&amp;$C573),0),MATCH(D$3,NCACats,0)),0))</f>
        <v/>
      </c>
      <c r="E573" s="284" t="str">
        <f ca="1">IF($C573="","",_xlfn.IFNA(INDEX(INDIRECT("MCDAScores_NCA_"&amp;$C573),MATCH('NCA Input'!E577,INDIRECT("NCAScore_"&amp;$C573),0),MATCH(E$3,NCACats,0)),0))</f>
        <v/>
      </c>
      <c r="F573" s="284" t="str">
        <f ca="1">IF($C573="","",_xlfn.IFNA(INDEX(INDIRECT("MCDAScores_NCA_"&amp;$C573),MATCH('NCA Input'!F577,INDIRECT("NCAScore_"&amp;$C573),0),MATCH(F$3,NCACats,0)),0))</f>
        <v/>
      </c>
      <c r="G573" s="284" t="str">
        <f ca="1">IF($C573="","",_xlfn.IFNA(INDEX(INDIRECT("MCDAScores_NCA_"&amp;$C573),MATCH('NCA Input'!G577,INDIRECT("NCAScore_"&amp;$C573),0),MATCH(G$3,NCACats,0)),0))</f>
        <v/>
      </c>
      <c r="H573" s="284" t="str">
        <f ca="1">IF($C573="","",_xlfn.IFNA(INDEX(INDIRECT("MCDAScores_NCA_"&amp;$C573),MATCH('NCA Input'!H577,INDIRECT("NCAScore_"&amp;$C573),0),MATCH(H$3,NCACats,0)),0))</f>
        <v/>
      </c>
      <c r="I573" s="284" t="str">
        <f ca="1">IF($C573="","",_xlfn.IFNA(INDEX(INDIRECT("MCDAScores_NCA_"&amp;$C573),MATCH('NCA Input'!I577,INDIRECT("NCAScore_"&amp;$C573),0),MATCH(I$3,NCACats,0)),0))</f>
        <v/>
      </c>
      <c r="J573" s="285" t="str">
        <f ca="1">IF($C573="","",_xlfn.IFNA(INDEX(INDIRECT("MCDAScores_NCA_"&amp;$C573),MATCH('NCA Input'!J577,INDIRECT("NCAScore_"&amp;$C573),0),MATCH(J$3,NCACats,0)),0))</f>
        <v/>
      </c>
    </row>
    <row r="574" spans="1:10" ht="12.75" customHeight="1" x14ac:dyDescent="0.3">
      <c r="A574" s="327" t="str">
        <f>IF('NCA Input'!C578="","",'NCA Input'!A578)</f>
        <v/>
      </c>
      <c r="B574" s="327" t="str">
        <f>IF('NCA Input'!C578="","",'NCA Input'!C578)</f>
        <v/>
      </c>
      <c r="C574" s="255" t="str">
        <f>IF($A574="","","Mag_Neg")</f>
        <v/>
      </c>
      <c r="D574" s="278" t="str">
        <f ca="1">IF($C574="","",_xlfn.IFNA(INDEX(INDIRECT("MCDAScores_NCA_"&amp;$C574),MATCH('NCA Input'!D578,INDIRECT("NCAScore_"&amp;$C574),0),MATCH(D$3,NCACats,0)),0))</f>
        <v/>
      </c>
      <c r="E574" s="279" t="str">
        <f ca="1">IF($C574="","",_xlfn.IFNA(INDEX(INDIRECT("MCDAScores_NCA_"&amp;$C574),MATCH('NCA Input'!E578,INDIRECT("NCAScore_"&amp;$C574),0),MATCH(E$3,NCACats,0)),0))</f>
        <v/>
      </c>
      <c r="F574" s="279" t="str">
        <f ca="1">IF($C574="","",_xlfn.IFNA(INDEX(INDIRECT("MCDAScores_NCA_"&amp;$C574),MATCH('NCA Input'!F578,INDIRECT("NCAScore_"&amp;$C574),0),MATCH(F$3,NCACats,0)),0))</f>
        <v/>
      </c>
      <c r="G574" s="279" t="str">
        <f ca="1">IF($C574="","",_xlfn.IFNA(INDEX(INDIRECT("MCDAScores_NCA_"&amp;$C574),MATCH('NCA Input'!G578,INDIRECT("NCAScore_"&amp;$C574),0),MATCH(G$3,NCACats,0)),0))</f>
        <v/>
      </c>
      <c r="H574" s="279" t="str">
        <f ca="1">IF($C574="","",_xlfn.IFNA(INDEX(INDIRECT("MCDAScores_NCA_"&amp;$C574),MATCH('NCA Input'!H578,INDIRECT("NCAScore_"&amp;$C574),0),MATCH(H$3,NCACats,0)),0))</f>
        <v/>
      </c>
      <c r="I574" s="279" t="str">
        <f ca="1">IF($C574="","",_xlfn.IFNA(INDEX(INDIRECT("MCDAScores_NCA_"&amp;$C574),MATCH('NCA Input'!I578,INDIRECT("NCAScore_"&amp;$C574),0),MATCH(I$3,NCACats,0)),0))</f>
        <v/>
      </c>
      <c r="J574" s="280" t="str">
        <f ca="1">IF($C574="","",_xlfn.IFNA(INDEX(INDIRECT("MCDAScores_NCA_"&amp;$C574),MATCH('NCA Input'!J578,INDIRECT("NCAScore_"&amp;$C574),0),MATCH(J$3,NCACats,0)),0))</f>
        <v/>
      </c>
    </row>
    <row r="575" spans="1:10" ht="12.75" customHeight="1" x14ac:dyDescent="0.3">
      <c r="A575" s="328"/>
      <c r="B575" s="328"/>
      <c r="C575" s="272" t="str">
        <f>IF($A574="","","Scale_Neg")</f>
        <v/>
      </c>
      <c r="D575" s="281" t="str">
        <f ca="1">IF($C575="","",_xlfn.IFNA(INDEX(INDIRECT("MCDAScores_NCA_"&amp;$C575),MATCH('NCA Input'!D579,INDIRECT("NCAScore_"&amp;$C575),0),MATCH(D$3,NCACats,0)),0))</f>
        <v/>
      </c>
      <c r="E575" s="254" t="str">
        <f ca="1">IF($C575="","",_xlfn.IFNA(INDEX(INDIRECT("MCDAScores_NCA_"&amp;$C575),MATCH('NCA Input'!E579,INDIRECT("NCAScore_"&amp;$C575),0),MATCH(E$3,NCACats,0)),0))</f>
        <v/>
      </c>
      <c r="F575" s="254" t="str">
        <f ca="1">IF($C575="","",_xlfn.IFNA(INDEX(INDIRECT("MCDAScores_NCA_"&amp;$C575),MATCH('NCA Input'!F579,INDIRECT("NCAScore_"&amp;$C575),0),MATCH(F$3,NCACats,0)),0))</f>
        <v/>
      </c>
      <c r="G575" s="254" t="str">
        <f ca="1">IF($C575="","",_xlfn.IFNA(INDEX(INDIRECT("MCDAScores_NCA_"&amp;$C575),MATCH('NCA Input'!G579,INDIRECT("NCAScore_"&amp;$C575),0),MATCH(G$3,NCACats,0)),0))</f>
        <v/>
      </c>
      <c r="H575" s="254" t="str">
        <f ca="1">IF($C575="","",_xlfn.IFNA(INDEX(INDIRECT("MCDAScores_NCA_"&amp;$C575),MATCH('NCA Input'!H579,INDIRECT("NCAScore_"&amp;$C575),0),MATCH(H$3,NCACats,0)),0))</f>
        <v/>
      </c>
      <c r="I575" s="254" t="str">
        <f ca="1">IF($C575="","",_xlfn.IFNA(INDEX(INDIRECT("MCDAScores_NCA_"&amp;$C575),MATCH('NCA Input'!I579,INDIRECT("NCAScore_"&amp;$C575),0),MATCH(I$3,NCACats,0)),0))</f>
        <v/>
      </c>
      <c r="J575" s="282" t="str">
        <f ca="1">IF($C575="","",_xlfn.IFNA(INDEX(INDIRECT("MCDAScores_NCA_"&amp;$C575),MATCH('NCA Input'!J579,INDIRECT("NCAScore_"&amp;$C575),0),MATCH(J$3,NCACats,0)),0))</f>
        <v/>
      </c>
    </row>
    <row r="576" spans="1:10" ht="12.75" customHeight="1" x14ac:dyDescent="0.3">
      <c r="A576" s="328"/>
      <c r="B576" s="328"/>
      <c r="C576" s="272" t="str">
        <f>IF($A574="","","Dur_Neg")</f>
        <v/>
      </c>
      <c r="D576" s="281" t="str">
        <f ca="1">IF($C576="","",_xlfn.IFNA(INDEX(INDIRECT("MCDAScores_NCA_"&amp;$C576),MATCH('NCA Input'!D580,INDIRECT("NCAScore_"&amp;$C576),0),MATCH(D$3,NCACats,0)),0))</f>
        <v/>
      </c>
      <c r="E576" s="254" t="str">
        <f ca="1">IF($C576="","",_xlfn.IFNA(INDEX(INDIRECT("MCDAScores_NCA_"&amp;$C576),MATCH('NCA Input'!E580,INDIRECT("NCAScore_"&amp;$C576),0),MATCH(E$3,NCACats,0)),0))</f>
        <v/>
      </c>
      <c r="F576" s="254" t="str">
        <f ca="1">IF($C576="","",_xlfn.IFNA(INDEX(INDIRECT("MCDAScores_NCA_"&amp;$C576),MATCH('NCA Input'!F580,INDIRECT("NCAScore_"&amp;$C576),0),MATCH(F$3,NCACats,0)),0))</f>
        <v/>
      </c>
      <c r="G576" s="254" t="str">
        <f ca="1">IF($C576="","",_xlfn.IFNA(INDEX(INDIRECT("MCDAScores_NCA_"&amp;$C576),MATCH('NCA Input'!G580,INDIRECT("NCAScore_"&amp;$C576),0),MATCH(G$3,NCACats,0)),0))</f>
        <v/>
      </c>
      <c r="H576" s="254" t="str">
        <f ca="1">IF($C576="","",_xlfn.IFNA(INDEX(INDIRECT("MCDAScores_NCA_"&amp;$C576),MATCH('NCA Input'!H580,INDIRECT("NCAScore_"&amp;$C576),0),MATCH(H$3,NCACats,0)),0))</f>
        <v/>
      </c>
      <c r="I576" s="254" t="str">
        <f ca="1">IF($C576="","",_xlfn.IFNA(INDEX(INDIRECT("MCDAScores_NCA_"&amp;$C576),MATCH('NCA Input'!I580,INDIRECT("NCAScore_"&amp;$C576),0),MATCH(I$3,NCACats,0)),0))</f>
        <v/>
      </c>
      <c r="J576" s="282" t="str">
        <f ca="1">IF($C576="","",_xlfn.IFNA(INDEX(INDIRECT("MCDAScores_NCA_"&amp;$C576),MATCH('NCA Input'!J580,INDIRECT("NCAScore_"&amp;$C576),0),MATCH(J$3,NCACats,0)),0))</f>
        <v/>
      </c>
    </row>
    <row r="577" spans="1:10" ht="12.75" customHeight="1" x14ac:dyDescent="0.3">
      <c r="A577" s="328"/>
      <c r="B577" s="328"/>
      <c r="C577" s="272" t="str">
        <f>IF($A574="","","Mag_Pos")</f>
        <v/>
      </c>
      <c r="D577" s="281" t="str">
        <f ca="1">IF($C577="","",_xlfn.IFNA(INDEX(INDIRECT("MCDAScores_NCA_"&amp;$C577),MATCH('NCA Input'!D581,INDIRECT("NCAScore_"&amp;$C577),0),MATCH(D$3,NCACats,0)),0))</f>
        <v/>
      </c>
      <c r="E577" s="254" t="str">
        <f ca="1">IF($C577="","",_xlfn.IFNA(INDEX(INDIRECT("MCDAScores_NCA_"&amp;$C577),MATCH('NCA Input'!E581,INDIRECT("NCAScore_"&amp;$C577),0),MATCH(E$3,NCACats,0)),0))</f>
        <v/>
      </c>
      <c r="F577" s="254" t="str">
        <f ca="1">IF($C577="","",_xlfn.IFNA(INDEX(INDIRECT("MCDAScores_NCA_"&amp;$C577),MATCH('NCA Input'!F581,INDIRECT("NCAScore_"&amp;$C577),0),MATCH(F$3,NCACats,0)),0))</f>
        <v/>
      </c>
      <c r="G577" s="254" t="str">
        <f ca="1">IF($C577="","",_xlfn.IFNA(INDEX(INDIRECT("MCDAScores_NCA_"&amp;$C577),MATCH('NCA Input'!G581,INDIRECT("NCAScore_"&amp;$C577),0),MATCH(G$3,NCACats,0)),0))</f>
        <v/>
      </c>
      <c r="H577" s="254" t="str">
        <f ca="1">IF($C577="","",_xlfn.IFNA(INDEX(INDIRECT("MCDAScores_NCA_"&amp;$C577),MATCH('NCA Input'!H581,INDIRECT("NCAScore_"&amp;$C577),0),MATCH(H$3,NCACats,0)),0))</f>
        <v/>
      </c>
      <c r="I577" s="254" t="str">
        <f ca="1">IF($C577="","",_xlfn.IFNA(INDEX(INDIRECT("MCDAScores_NCA_"&amp;$C577),MATCH('NCA Input'!I581,INDIRECT("NCAScore_"&amp;$C577),0),MATCH(I$3,NCACats,0)),0))</f>
        <v/>
      </c>
      <c r="J577" s="282" t="str">
        <f ca="1">IF($C577="","",_xlfn.IFNA(INDEX(INDIRECT("MCDAScores_NCA_"&amp;$C577),MATCH('NCA Input'!J581,INDIRECT("NCAScore_"&amp;$C577),0),MATCH(J$3,NCACats,0)),0))</f>
        <v/>
      </c>
    </row>
    <row r="578" spans="1:10" ht="12.75" customHeight="1" x14ac:dyDescent="0.3">
      <c r="A578" s="328"/>
      <c r="B578" s="328"/>
      <c r="C578" s="272" t="str">
        <f>IF($A574="","","Scale_Pos")</f>
        <v/>
      </c>
      <c r="D578" s="281" t="str">
        <f ca="1">IF($C578="","",_xlfn.IFNA(INDEX(INDIRECT("MCDAScores_NCA_"&amp;$C578),MATCH('NCA Input'!D582,INDIRECT("NCAScore_"&amp;$C578),0),MATCH(D$3,NCACats,0)),0))</f>
        <v/>
      </c>
      <c r="E578" s="254" t="str">
        <f ca="1">IF($C578="","",_xlfn.IFNA(INDEX(INDIRECT("MCDAScores_NCA_"&amp;$C578),MATCH('NCA Input'!E582,INDIRECT("NCAScore_"&amp;$C578),0),MATCH(E$3,NCACats,0)),0))</f>
        <v/>
      </c>
      <c r="F578" s="254" t="str">
        <f ca="1">IF($C578="","",_xlfn.IFNA(INDEX(INDIRECT("MCDAScores_NCA_"&amp;$C578),MATCH('NCA Input'!F582,INDIRECT("NCAScore_"&amp;$C578),0),MATCH(F$3,NCACats,0)),0))</f>
        <v/>
      </c>
      <c r="G578" s="254" t="str">
        <f ca="1">IF($C578="","",_xlfn.IFNA(INDEX(INDIRECT("MCDAScores_NCA_"&amp;$C578),MATCH('NCA Input'!G582,INDIRECT("NCAScore_"&amp;$C578),0),MATCH(G$3,NCACats,0)),0))</f>
        <v/>
      </c>
      <c r="H578" s="254" t="str">
        <f ca="1">IF($C578="","",_xlfn.IFNA(INDEX(INDIRECT("MCDAScores_NCA_"&amp;$C578),MATCH('NCA Input'!H582,INDIRECT("NCAScore_"&amp;$C578),0),MATCH(H$3,NCACats,0)),0))</f>
        <v/>
      </c>
      <c r="I578" s="254" t="str">
        <f ca="1">IF($C578="","",_xlfn.IFNA(INDEX(INDIRECT("MCDAScores_NCA_"&amp;$C578),MATCH('NCA Input'!I582,INDIRECT("NCAScore_"&amp;$C578),0),MATCH(I$3,NCACats,0)),0))</f>
        <v/>
      </c>
      <c r="J578" s="282" t="str">
        <f ca="1">IF($C578="","",_xlfn.IFNA(INDEX(INDIRECT("MCDAScores_NCA_"&amp;$C578),MATCH('NCA Input'!J582,INDIRECT("NCAScore_"&amp;$C578),0),MATCH(J$3,NCACats,0)),0))</f>
        <v/>
      </c>
    </row>
    <row r="579" spans="1:10" ht="12.75" customHeight="1" thickBot="1" x14ac:dyDescent="0.35">
      <c r="A579" s="329"/>
      <c r="B579" s="329"/>
      <c r="C579" s="273" t="str">
        <f>IF($A574="","","Dur_Pos")</f>
        <v/>
      </c>
      <c r="D579" s="283" t="str">
        <f ca="1">IF($C579="","",_xlfn.IFNA(INDEX(INDIRECT("MCDAScores_NCA_"&amp;$C579),MATCH('NCA Input'!D583,INDIRECT("NCAScore_"&amp;$C579),0),MATCH(D$3,NCACats,0)),0))</f>
        <v/>
      </c>
      <c r="E579" s="284" t="str">
        <f ca="1">IF($C579="","",_xlfn.IFNA(INDEX(INDIRECT("MCDAScores_NCA_"&amp;$C579),MATCH('NCA Input'!E583,INDIRECT("NCAScore_"&amp;$C579),0),MATCH(E$3,NCACats,0)),0))</f>
        <v/>
      </c>
      <c r="F579" s="284" t="str">
        <f ca="1">IF($C579="","",_xlfn.IFNA(INDEX(INDIRECT("MCDAScores_NCA_"&amp;$C579),MATCH('NCA Input'!F583,INDIRECT("NCAScore_"&amp;$C579),0),MATCH(F$3,NCACats,0)),0))</f>
        <v/>
      </c>
      <c r="G579" s="284" t="str">
        <f ca="1">IF($C579="","",_xlfn.IFNA(INDEX(INDIRECT("MCDAScores_NCA_"&amp;$C579),MATCH('NCA Input'!G583,INDIRECT("NCAScore_"&amp;$C579),0),MATCH(G$3,NCACats,0)),0))</f>
        <v/>
      </c>
      <c r="H579" s="284" t="str">
        <f ca="1">IF($C579="","",_xlfn.IFNA(INDEX(INDIRECT("MCDAScores_NCA_"&amp;$C579),MATCH('NCA Input'!H583,INDIRECT("NCAScore_"&amp;$C579),0),MATCH(H$3,NCACats,0)),0))</f>
        <v/>
      </c>
      <c r="I579" s="284" t="str">
        <f ca="1">IF($C579="","",_xlfn.IFNA(INDEX(INDIRECT("MCDAScores_NCA_"&amp;$C579),MATCH('NCA Input'!I583,INDIRECT("NCAScore_"&amp;$C579),0),MATCH(I$3,NCACats,0)),0))</f>
        <v/>
      </c>
      <c r="J579" s="285" t="str">
        <f ca="1">IF($C579="","",_xlfn.IFNA(INDEX(INDIRECT("MCDAScores_NCA_"&amp;$C579),MATCH('NCA Input'!J583,INDIRECT("NCAScore_"&amp;$C579),0),MATCH(J$3,NCACats,0)),0))</f>
        <v/>
      </c>
    </row>
    <row r="580" spans="1:10" x14ac:dyDescent="0.3">
      <c r="A580" s="327" t="str">
        <f>IF('NCA Input'!C584="","",'NCA Input'!A584)</f>
        <v/>
      </c>
      <c r="B580" s="327" t="str">
        <f>IF('NCA Input'!C584="","",'NCA Input'!C584)</f>
        <v/>
      </c>
      <c r="C580" s="255" t="str">
        <f>IF($A580="","","Mag_Neg")</f>
        <v/>
      </c>
      <c r="D580" s="278" t="str">
        <f ca="1">IF($C580="","",_xlfn.IFNA(INDEX(INDIRECT("MCDAScores_NCA_"&amp;$C580),MATCH('NCA Input'!D584,INDIRECT("NCAScore_"&amp;$C580),0),MATCH(D$3,NCACats,0)),0))</f>
        <v/>
      </c>
      <c r="E580" s="279" t="str">
        <f ca="1">IF($C580="","",_xlfn.IFNA(INDEX(INDIRECT("MCDAScores_NCA_"&amp;$C580),MATCH('NCA Input'!E584,INDIRECT("NCAScore_"&amp;$C580),0),MATCH(E$3,NCACats,0)),0))</f>
        <v/>
      </c>
      <c r="F580" s="279" t="str">
        <f ca="1">IF($C580="","",_xlfn.IFNA(INDEX(INDIRECT("MCDAScores_NCA_"&amp;$C580),MATCH('NCA Input'!F584,INDIRECT("NCAScore_"&amp;$C580),0),MATCH(F$3,NCACats,0)),0))</f>
        <v/>
      </c>
      <c r="G580" s="279" t="str">
        <f ca="1">IF($C580="","",_xlfn.IFNA(INDEX(INDIRECT("MCDAScores_NCA_"&amp;$C580),MATCH('NCA Input'!G584,INDIRECT("NCAScore_"&amp;$C580),0),MATCH(G$3,NCACats,0)),0))</f>
        <v/>
      </c>
      <c r="H580" s="279" t="str">
        <f ca="1">IF($C580="","",_xlfn.IFNA(INDEX(INDIRECT("MCDAScores_NCA_"&amp;$C580),MATCH('NCA Input'!H584,INDIRECT("NCAScore_"&amp;$C580),0),MATCH(H$3,NCACats,0)),0))</f>
        <v/>
      </c>
      <c r="I580" s="279" t="str">
        <f ca="1">IF($C580="","",_xlfn.IFNA(INDEX(INDIRECT("MCDAScores_NCA_"&amp;$C580),MATCH('NCA Input'!I584,INDIRECT("NCAScore_"&amp;$C580),0),MATCH(I$3,NCACats,0)),0))</f>
        <v/>
      </c>
      <c r="J580" s="280" t="str">
        <f ca="1">IF($C580="","",_xlfn.IFNA(INDEX(INDIRECT("MCDAScores_NCA_"&amp;$C580),MATCH('NCA Input'!J584,INDIRECT("NCAScore_"&amp;$C580),0),MATCH(J$3,NCACats,0)),0))</f>
        <v/>
      </c>
    </row>
    <row r="581" spans="1:10" x14ac:dyDescent="0.3">
      <c r="A581" s="328"/>
      <c r="B581" s="328"/>
      <c r="C581" s="272" t="str">
        <f>IF($A580="","","Scale_Neg")</f>
        <v/>
      </c>
      <c r="D581" s="281" t="str">
        <f ca="1">IF($C581="","",_xlfn.IFNA(INDEX(INDIRECT("MCDAScores_NCA_"&amp;$C581),MATCH('NCA Input'!D585,INDIRECT("NCAScore_"&amp;$C581),0),MATCH(D$3,NCACats,0)),0))</f>
        <v/>
      </c>
      <c r="E581" s="254" t="str">
        <f ca="1">IF($C581="","",_xlfn.IFNA(INDEX(INDIRECT("MCDAScores_NCA_"&amp;$C581),MATCH('NCA Input'!E585,INDIRECT("NCAScore_"&amp;$C581),0),MATCH(E$3,NCACats,0)),0))</f>
        <v/>
      </c>
      <c r="F581" s="254" t="str">
        <f ca="1">IF($C581="","",_xlfn.IFNA(INDEX(INDIRECT("MCDAScores_NCA_"&amp;$C581),MATCH('NCA Input'!F585,INDIRECT("NCAScore_"&amp;$C581),0),MATCH(F$3,NCACats,0)),0))</f>
        <v/>
      </c>
      <c r="G581" s="254" t="str">
        <f ca="1">IF($C581="","",_xlfn.IFNA(INDEX(INDIRECT("MCDAScores_NCA_"&amp;$C581),MATCH('NCA Input'!G585,INDIRECT("NCAScore_"&amp;$C581),0),MATCH(G$3,NCACats,0)),0))</f>
        <v/>
      </c>
      <c r="H581" s="254" t="str">
        <f ca="1">IF($C581="","",_xlfn.IFNA(INDEX(INDIRECT("MCDAScores_NCA_"&amp;$C581),MATCH('NCA Input'!H585,INDIRECT("NCAScore_"&amp;$C581),0),MATCH(H$3,NCACats,0)),0))</f>
        <v/>
      </c>
      <c r="I581" s="254" t="str">
        <f ca="1">IF($C581="","",_xlfn.IFNA(INDEX(INDIRECT("MCDAScores_NCA_"&amp;$C581),MATCH('NCA Input'!I585,INDIRECT("NCAScore_"&amp;$C581),0),MATCH(I$3,NCACats,0)),0))</f>
        <v/>
      </c>
      <c r="J581" s="282" t="str">
        <f ca="1">IF($C581="","",_xlfn.IFNA(INDEX(INDIRECT("MCDAScores_NCA_"&amp;$C581),MATCH('NCA Input'!J585,INDIRECT("NCAScore_"&amp;$C581),0),MATCH(J$3,NCACats,0)),0))</f>
        <v/>
      </c>
    </row>
    <row r="582" spans="1:10" x14ac:dyDescent="0.3">
      <c r="A582" s="328"/>
      <c r="B582" s="328"/>
      <c r="C582" s="272" t="str">
        <f>IF($A580="","","Dur_Neg")</f>
        <v/>
      </c>
      <c r="D582" s="281" t="str">
        <f ca="1">IF($C582="","",_xlfn.IFNA(INDEX(INDIRECT("MCDAScores_NCA_"&amp;$C582),MATCH('NCA Input'!D586,INDIRECT("NCAScore_"&amp;$C582),0),MATCH(D$3,NCACats,0)),0))</f>
        <v/>
      </c>
      <c r="E582" s="254" t="str">
        <f ca="1">IF($C582="","",_xlfn.IFNA(INDEX(INDIRECT("MCDAScores_NCA_"&amp;$C582),MATCH('NCA Input'!E586,INDIRECT("NCAScore_"&amp;$C582),0),MATCH(E$3,NCACats,0)),0))</f>
        <v/>
      </c>
      <c r="F582" s="254" t="str">
        <f ca="1">IF($C582="","",_xlfn.IFNA(INDEX(INDIRECT("MCDAScores_NCA_"&amp;$C582),MATCH('NCA Input'!F586,INDIRECT("NCAScore_"&amp;$C582),0),MATCH(F$3,NCACats,0)),0))</f>
        <v/>
      </c>
      <c r="G582" s="254" t="str">
        <f ca="1">IF($C582="","",_xlfn.IFNA(INDEX(INDIRECT("MCDAScores_NCA_"&amp;$C582),MATCH('NCA Input'!G586,INDIRECT("NCAScore_"&amp;$C582),0),MATCH(G$3,NCACats,0)),0))</f>
        <v/>
      </c>
      <c r="H582" s="254" t="str">
        <f ca="1">IF($C582="","",_xlfn.IFNA(INDEX(INDIRECT("MCDAScores_NCA_"&amp;$C582),MATCH('NCA Input'!H586,INDIRECT("NCAScore_"&amp;$C582),0),MATCH(H$3,NCACats,0)),0))</f>
        <v/>
      </c>
      <c r="I582" s="254" t="str">
        <f ca="1">IF($C582="","",_xlfn.IFNA(INDEX(INDIRECT("MCDAScores_NCA_"&amp;$C582),MATCH('NCA Input'!I586,INDIRECT("NCAScore_"&amp;$C582),0),MATCH(I$3,NCACats,0)),0))</f>
        <v/>
      </c>
      <c r="J582" s="282" t="str">
        <f ca="1">IF($C582="","",_xlfn.IFNA(INDEX(INDIRECT("MCDAScores_NCA_"&amp;$C582),MATCH('NCA Input'!J586,INDIRECT("NCAScore_"&amp;$C582),0),MATCH(J$3,NCACats,0)),0))</f>
        <v/>
      </c>
    </row>
    <row r="583" spans="1:10" x14ac:dyDescent="0.3">
      <c r="A583" s="328"/>
      <c r="B583" s="328"/>
      <c r="C583" s="272" t="str">
        <f>IF($A580="","","Mag_Pos")</f>
        <v/>
      </c>
      <c r="D583" s="281" t="str">
        <f ca="1">IF($C583="","",_xlfn.IFNA(INDEX(INDIRECT("MCDAScores_NCA_"&amp;$C583),MATCH('NCA Input'!D587,INDIRECT("NCAScore_"&amp;$C583),0),MATCH(D$3,NCACats,0)),0))</f>
        <v/>
      </c>
      <c r="E583" s="254" t="str">
        <f ca="1">IF($C583="","",_xlfn.IFNA(INDEX(INDIRECT("MCDAScores_NCA_"&amp;$C583),MATCH('NCA Input'!E587,INDIRECT("NCAScore_"&amp;$C583),0),MATCH(E$3,NCACats,0)),0))</f>
        <v/>
      </c>
      <c r="F583" s="254" t="str">
        <f ca="1">IF($C583="","",_xlfn.IFNA(INDEX(INDIRECT("MCDAScores_NCA_"&amp;$C583),MATCH('NCA Input'!F587,INDIRECT("NCAScore_"&amp;$C583),0),MATCH(F$3,NCACats,0)),0))</f>
        <v/>
      </c>
      <c r="G583" s="254" t="str">
        <f ca="1">IF($C583="","",_xlfn.IFNA(INDEX(INDIRECT("MCDAScores_NCA_"&amp;$C583),MATCH('NCA Input'!G587,INDIRECT("NCAScore_"&amp;$C583),0),MATCH(G$3,NCACats,0)),0))</f>
        <v/>
      </c>
      <c r="H583" s="254" t="str">
        <f ca="1">IF($C583="","",_xlfn.IFNA(INDEX(INDIRECT("MCDAScores_NCA_"&amp;$C583),MATCH('NCA Input'!H587,INDIRECT("NCAScore_"&amp;$C583),0),MATCH(H$3,NCACats,0)),0))</f>
        <v/>
      </c>
      <c r="I583" s="254" t="str">
        <f ca="1">IF($C583="","",_xlfn.IFNA(INDEX(INDIRECT("MCDAScores_NCA_"&amp;$C583),MATCH('NCA Input'!I587,INDIRECT("NCAScore_"&amp;$C583),0),MATCH(I$3,NCACats,0)),0))</f>
        <v/>
      </c>
      <c r="J583" s="282" t="str">
        <f ca="1">IF($C583="","",_xlfn.IFNA(INDEX(INDIRECT("MCDAScores_NCA_"&amp;$C583),MATCH('NCA Input'!J587,INDIRECT("NCAScore_"&amp;$C583),0),MATCH(J$3,NCACats,0)),0))</f>
        <v/>
      </c>
    </row>
    <row r="584" spans="1:10" x14ac:dyDescent="0.3">
      <c r="A584" s="328"/>
      <c r="B584" s="328"/>
      <c r="C584" s="272" t="str">
        <f>IF($A580="","","Scale_Pos")</f>
        <v/>
      </c>
      <c r="D584" s="281" t="str">
        <f ca="1">IF($C584="","",_xlfn.IFNA(INDEX(INDIRECT("MCDAScores_NCA_"&amp;$C584),MATCH('NCA Input'!D588,INDIRECT("NCAScore_"&amp;$C584),0),MATCH(D$3,NCACats,0)),0))</f>
        <v/>
      </c>
      <c r="E584" s="254" t="str">
        <f ca="1">IF($C584="","",_xlfn.IFNA(INDEX(INDIRECT("MCDAScores_NCA_"&amp;$C584),MATCH('NCA Input'!E588,INDIRECT("NCAScore_"&amp;$C584),0),MATCH(E$3,NCACats,0)),0))</f>
        <v/>
      </c>
      <c r="F584" s="254" t="str">
        <f ca="1">IF($C584="","",_xlfn.IFNA(INDEX(INDIRECT("MCDAScores_NCA_"&amp;$C584),MATCH('NCA Input'!F588,INDIRECT("NCAScore_"&amp;$C584),0),MATCH(F$3,NCACats,0)),0))</f>
        <v/>
      </c>
      <c r="G584" s="254" t="str">
        <f ca="1">IF($C584="","",_xlfn.IFNA(INDEX(INDIRECT("MCDAScores_NCA_"&amp;$C584),MATCH('NCA Input'!G588,INDIRECT("NCAScore_"&amp;$C584),0),MATCH(G$3,NCACats,0)),0))</f>
        <v/>
      </c>
      <c r="H584" s="254" t="str">
        <f ca="1">IF($C584="","",_xlfn.IFNA(INDEX(INDIRECT("MCDAScores_NCA_"&amp;$C584),MATCH('NCA Input'!H588,INDIRECT("NCAScore_"&amp;$C584),0),MATCH(H$3,NCACats,0)),0))</f>
        <v/>
      </c>
      <c r="I584" s="254" t="str">
        <f ca="1">IF($C584="","",_xlfn.IFNA(INDEX(INDIRECT("MCDAScores_NCA_"&amp;$C584),MATCH('NCA Input'!I588,INDIRECT("NCAScore_"&amp;$C584),0),MATCH(I$3,NCACats,0)),0))</f>
        <v/>
      </c>
      <c r="J584" s="282" t="str">
        <f ca="1">IF($C584="","",_xlfn.IFNA(INDEX(INDIRECT("MCDAScores_NCA_"&amp;$C584),MATCH('NCA Input'!J588,INDIRECT("NCAScore_"&amp;$C584),0),MATCH(J$3,NCACats,0)),0))</f>
        <v/>
      </c>
    </row>
    <row r="585" spans="1:10" ht="14.4" thickBot="1" x14ac:dyDescent="0.35">
      <c r="A585" s="329"/>
      <c r="B585" s="329"/>
      <c r="C585" s="273" t="str">
        <f>IF($A580="","","Dur_Pos")</f>
        <v/>
      </c>
      <c r="D585" s="283" t="str">
        <f ca="1">IF($C585="","",_xlfn.IFNA(INDEX(INDIRECT("MCDAScores_NCA_"&amp;$C585),MATCH('NCA Input'!D589,INDIRECT("NCAScore_"&amp;$C585),0),MATCH(D$3,NCACats,0)),0))</f>
        <v/>
      </c>
      <c r="E585" s="284" t="str">
        <f ca="1">IF($C585="","",_xlfn.IFNA(INDEX(INDIRECT("MCDAScores_NCA_"&amp;$C585),MATCH('NCA Input'!E589,INDIRECT("NCAScore_"&amp;$C585),0),MATCH(E$3,NCACats,0)),0))</f>
        <v/>
      </c>
      <c r="F585" s="284" t="str">
        <f ca="1">IF($C585="","",_xlfn.IFNA(INDEX(INDIRECT("MCDAScores_NCA_"&amp;$C585),MATCH('NCA Input'!F589,INDIRECT("NCAScore_"&amp;$C585),0),MATCH(F$3,NCACats,0)),0))</f>
        <v/>
      </c>
      <c r="G585" s="284" t="str">
        <f ca="1">IF($C585="","",_xlfn.IFNA(INDEX(INDIRECT("MCDAScores_NCA_"&amp;$C585),MATCH('NCA Input'!G589,INDIRECT("NCAScore_"&amp;$C585),0),MATCH(G$3,NCACats,0)),0))</f>
        <v/>
      </c>
      <c r="H585" s="284" t="str">
        <f ca="1">IF($C585="","",_xlfn.IFNA(INDEX(INDIRECT("MCDAScores_NCA_"&amp;$C585),MATCH('NCA Input'!H589,INDIRECT("NCAScore_"&amp;$C585),0),MATCH(H$3,NCACats,0)),0))</f>
        <v/>
      </c>
      <c r="I585" s="284" t="str">
        <f ca="1">IF($C585="","",_xlfn.IFNA(INDEX(INDIRECT("MCDAScores_NCA_"&amp;$C585),MATCH('NCA Input'!I589,INDIRECT("NCAScore_"&amp;$C585),0),MATCH(I$3,NCACats,0)),0))</f>
        <v/>
      </c>
      <c r="J585" s="285" t="str">
        <f ca="1">IF($C585="","",_xlfn.IFNA(INDEX(INDIRECT("MCDAScores_NCA_"&amp;$C585),MATCH('NCA Input'!J589,INDIRECT("NCAScore_"&amp;$C585),0),MATCH(J$3,NCACats,0)),0))</f>
        <v/>
      </c>
    </row>
    <row r="586" spans="1:10" x14ac:dyDescent="0.3">
      <c r="A586" s="327" t="str">
        <f>IF('NCA Input'!C590="","",'NCA Input'!A590)</f>
        <v/>
      </c>
      <c r="B586" s="327" t="str">
        <f>IF('NCA Input'!C590="","",'NCA Input'!C590)</f>
        <v/>
      </c>
      <c r="C586" s="255" t="str">
        <f>IF($A586="","","Mag_Neg")</f>
        <v/>
      </c>
      <c r="D586" s="278" t="str">
        <f ca="1">IF($C586="","",_xlfn.IFNA(INDEX(INDIRECT("MCDAScores_NCA_"&amp;$C586),MATCH('NCA Input'!D590,INDIRECT("NCAScore_"&amp;$C586),0),MATCH(D$3,NCACats,0)),0))</f>
        <v/>
      </c>
      <c r="E586" s="279" t="str">
        <f ca="1">IF($C586="","",_xlfn.IFNA(INDEX(INDIRECT("MCDAScores_NCA_"&amp;$C586),MATCH('NCA Input'!E590,INDIRECT("NCAScore_"&amp;$C586),0),MATCH(E$3,NCACats,0)),0))</f>
        <v/>
      </c>
      <c r="F586" s="279" t="str">
        <f ca="1">IF($C586="","",_xlfn.IFNA(INDEX(INDIRECT("MCDAScores_NCA_"&amp;$C586),MATCH('NCA Input'!F590,INDIRECT("NCAScore_"&amp;$C586),0),MATCH(F$3,NCACats,0)),0))</f>
        <v/>
      </c>
      <c r="G586" s="279" t="str">
        <f ca="1">IF($C586="","",_xlfn.IFNA(INDEX(INDIRECT("MCDAScores_NCA_"&amp;$C586),MATCH('NCA Input'!G590,INDIRECT("NCAScore_"&amp;$C586),0),MATCH(G$3,NCACats,0)),0))</f>
        <v/>
      </c>
      <c r="H586" s="279" t="str">
        <f ca="1">IF($C586="","",_xlfn.IFNA(INDEX(INDIRECT("MCDAScores_NCA_"&amp;$C586),MATCH('NCA Input'!H590,INDIRECT("NCAScore_"&amp;$C586),0),MATCH(H$3,NCACats,0)),0))</f>
        <v/>
      </c>
      <c r="I586" s="279" t="str">
        <f ca="1">IF($C586="","",_xlfn.IFNA(INDEX(INDIRECT("MCDAScores_NCA_"&amp;$C586),MATCH('NCA Input'!I590,INDIRECT("NCAScore_"&amp;$C586),0),MATCH(I$3,NCACats,0)),0))</f>
        <v/>
      </c>
      <c r="J586" s="280" t="str">
        <f ca="1">IF($C586="","",_xlfn.IFNA(INDEX(INDIRECT("MCDAScores_NCA_"&amp;$C586),MATCH('NCA Input'!J590,INDIRECT("NCAScore_"&amp;$C586),0),MATCH(J$3,NCACats,0)),0))</f>
        <v/>
      </c>
    </row>
    <row r="587" spans="1:10" x14ac:dyDescent="0.3">
      <c r="A587" s="328"/>
      <c r="B587" s="328"/>
      <c r="C587" s="272" t="str">
        <f>IF($A586="","","Scale_Neg")</f>
        <v/>
      </c>
      <c r="D587" s="281" t="str">
        <f ca="1">IF($C587="","",_xlfn.IFNA(INDEX(INDIRECT("MCDAScores_NCA_"&amp;$C587),MATCH('NCA Input'!D591,INDIRECT("NCAScore_"&amp;$C587),0),MATCH(D$3,NCACats,0)),0))</f>
        <v/>
      </c>
      <c r="E587" s="254" t="str">
        <f ca="1">IF($C587="","",_xlfn.IFNA(INDEX(INDIRECT("MCDAScores_NCA_"&amp;$C587),MATCH('NCA Input'!E591,INDIRECT("NCAScore_"&amp;$C587),0),MATCH(E$3,NCACats,0)),0))</f>
        <v/>
      </c>
      <c r="F587" s="254" t="str">
        <f ca="1">IF($C587="","",_xlfn.IFNA(INDEX(INDIRECT("MCDAScores_NCA_"&amp;$C587),MATCH('NCA Input'!F591,INDIRECT("NCAScore_"&amp;$C587),0),MATCH(F$3,NCACats,0)),0))</f>
        <v/>
      </c>
      <c r="G587" s="254" t="str">
        <f ca="1">IF($C587="","",_xlfn.IFNA(INDEX(INDIRECT("MCDAScores_NCA_"&amp;$C587),MATCH('NCA Input'!G591,INDIRECT("NCAScore_"&amp;$C587),0),MATCH(G$3,NCACats,0)),0))</f>
        <v/>
      </c>
      <c r="H587" s="254" t="str">
        <f ca="1">IF($C587="","",_xlfn.IFNA(INDEX(INDIRECT("MCDAScores_NCA_"&amp;$C587),MATCH('NCA Input'!H591,INDIRECT("NCAScore_"&amp;$C587),0),MATCH(H$3,NCACats,0)),0))</f>
        <v/>
      </c>
      <c r="I587" s="254" t="str">
        <f ca="1">IF($C587="","",_xlfn.IFNA(INDEX(INDIRECT("MCDAScores_NCA_"&amp;$C587),MATCH('NCA Input'!I591,INDIRECT("NCAScore_"&amp;$C587),0),MATCH(I$3,NCACats,0)),0))</f>
        <v/>
      </c>
      <c r="J587" s="282" t="str">
        <f ca="1">IF($C587="","",_xlfn.IFNA(INDEX(INDIRECT("MCDAScores_NCA_"&amp;$C587),MATCH('NCA Input'!J591,INDIRECT("NCAScore_"&amp;$C587),0),MATCH(J$3,NCACats,0)),0))</f>
        <v/>
      </c>
    </row>
    <row r="588" spans="1:10" x14ac:dyDescent="0.3">
      <c r="A588" s="328"/>
      <c r="B588" s="328"/>
      <c r="C588" s="272" t="str">
        <f>IF($A586="","","Dur_Neg")</f>
        <v/>
      </c>
      <c r="D588" s="281" t="str">
        <f ca="1">IF($C588="","",_xlfn.IFNA(INDEX(INDIRECT("MCDAScores_NCA_"&amp;$C588),MATCH('NCA Input'!D592,INDIRECT("NCAScore_"&amp;$C588),0),MATCH(D$3,NCACats,0)),0))</f>
        <v/>
      </c>
      <c r="E588" s="254" t="str">
        <f ca="1">IF($C588="","",_xlfn.IFNA(INDEX(INDIRECT("MCDAScores_NCA_"&amp;$C588),MATCH('NCA Input'!E592,INDIRECT("NCAScore_"&amp;$C588),0),MATCH(E$3,NCACats,0)),0))</f>
        <v/>
      </c>
      <c r="F588" s="254" t="str">
        <f ca="1">IF($C588="","",_xlfn.IFNA(INDEX(INDIRECT("MCDAScores_NCA_"&amp;$C588),MATCH('NCA Input'!F592,INDIRECT("NCAScore_"&amp;$C588),0),MATCH(F$3,NCACats,0)),0))</f>
        <v/>
      </c>
      <c r="G588" s="254" t="str">
        <f ca="1">IF($C588="","",_xlfn.IFNA(INDEX(INDIRECT("MCDAScores_NCA_"&amp;$C588),MATCH('NCA Input'!G592,INDIRECT("NCAScore_"&amp;$C588),0),MATCH(G$3,NCACats,0)),0))</f>
        <v/>
      </c>
      <c r="H588" s="254" t="str">
        <f ca="1">IF($C588="","",_xlfn.IFNA(INDEX(INDIRECT("MCDAScores_NCA_"&amp;$C588),MATCH('NCA Input'!H592,INDIRECT("NCAScore_"&amp;$C588),0),MATCH(H$3,NCACats,0)),0))</f>
        <v/>
      </c>
      <c r="I588" s="254" t="str">
        <f ca="1">IF($C588="","",_xlfn.IFNA(INDEX(INDIRECT("MCDAScores_NCA_"&amp;$C588),MATCH('NCA Input'!I592,INDIRECT("NCAScore_"&amp;$C588),0),MATCH(I$3,NCACats,0)),0))</f>
        <v/>
      </c>
      <c r="J588" s="282" t="str">
        <f ca="1">IF($C588="","",_xlfn.IFNA(INDEX(INDIRECT("MCDAScores_NCA_"&amp;$C588),MATCH('NCA Input'!J592,INDIRECT("NCAScore_"&amp;$C588),0),MATCH(J$3,NCACats,0)),0))</f>
        <v/>
      </c>
    </row>
    <row r="589" spans="1:10" x14ac:dyDescent="0.3">
      <c r="A589" s="328"/>
      <c r="B589" s="328"/>
      <c r="C589" s="272" t="str">
        <f>IF($A586="","","Mag_Pos")</f>
        <v/>
      </c>
      <c r="D589" s="281" t="str">
        <f ca="1">IF($C589="","",_xlfn.IFNA(INDEX(INDIRECT("MCDAScores_NCA_"&amp;$C589),MATCH('NCA Input'!D593,INDIRECT("NCAScore_"&amp;$C589),0),MATCH(D$3,NCACats,0)),0))</f>
        <v/>
      </c>
      <c r="E589" s="254" t="str">
        <f ca="1">IF($C589="","",_xlfn.IFNA(INDEX(INDIRECT("MCDAScores_NCA_"&amp;$C589),MATCH('NCA Input'!E593,INDIRECT("NCAScore_"&amp;$C589),0),MATCH(E$3,NCACats,0)),0))</f>
        <v/>
      </c>
      <c r="F589" s="254" t="str">
        <f ca="1">IF($C589="","",_xlfn.IFNA(INDEX(INDIRECT("MCDAScores_NCA_"&amp;$C589),MATCH('NCA Input'!F593,INDIRECT("NCAScore_"&amp;$C589),0),MATCH(F$3,NCACats,0)),0))</f>
        <v/>
      </c>
      <c r="G589" s="254" t="str">
        <f ca="1">IF($C589="","",_xlfn.IFNA(INDEX(INDIRECT("MCDAScores_NCA_"&amp;$C589),MATCH('NCA Input'!G593,INDIRECT("NCAScore_"&amp;$C589),0),MATCH(G$3,NCACats,0)),0))</f>
        <v/>
      </c>
      <c r="H589" s="254" t="str">
        <f ca="1">IF($C589="","",_xlfn.IFNA(INDEX(INDIRECT("MCDAScores_NCA_"&amp;$C589),MATCH('NCA Input'!H593,INDIRECT("NCAScore_"&amp;$C589),0),MATCH(H$3,NCACats,0)),0))</f>
        <v/>
      </c>
      <c r="I589" s="254" t="str">
        <f ca="1">IF($C589="","",_xlfn.IFNA(INDEX(INDIRECT("MCDAScores_NCA_"&amp;$C589),MATCH('NCA Input'!I593,INDIRECT("NCAScore_"&amp;$C589),0),MATCH(I$3,NCACats,0)),0))</f>
        <v/>
      </c>
      <c r="J589" s="282" t="str">
        <f ca="1">IF($C589="","",_xlfn.IFNA(INDEX(INDIRECT("MCDAScores_NCA_"&amp;$C589),MATCH('NCA Input'!J593,INDIRECT("NCAScore_"&amp;$C589),0),MATCH(J$3,NCACats,0)),0))</f>
        <v/>
      </c>
    </row>
    <row r="590" spans="1:10" x14ac:dyDescent="0.3">
      <c r="A590" s="328"/>
      <c r="B590" s="328"/>
      <c r="C590" s="272" t="str">
        <f>IF($A586="","","Scale_Pos")</f>
        <v/>
      </c>
      <c r="D590" s="281" t="str">
        <f ca="1">IF($C590="","",_xlfn.IFNA(INDEX(INDIRECT("MCDAScores_NCA_"&amp;$C590),MATCH('NCA Input'!D594,INDIRECT("NCAScore_"&amp;$C590),0),MATCH(D$3,NCACats,0)),0))</f>
        <v/>
      </c>
      <c r="E590" s="254" t="str">
        <f ca="1">IF($C590="","",_xlfn.IFNA(INDEX(INDIRECT("MCDAScores_NCA_"&amp;$C590),MATCH('NCA Input'!E594,INDIRECT("NCAScore_"&amp;$C590),0),MATCH(E$3,NCACats,0)),0))</f>
        <v/>
      </c>
      <c r="F590" s="254" t="str">
        <f ca="1">IF($C590="","",_xlfn.IFNA(INDEX(INDIRECT("MCDAScores_NCA_"&amp;$C590),MATCH('NCA Input'!F594,INDIRECT("NCAScore_"&amp;$C590),0),MATCH(F$3,NCACats,0)),0))</f>
        <v/>
      </c>
      <c r="G590" s="254" t="str">
        <f ca="1">IF($C590="","",_xlfn.IFNA(INDEX(INDIRECT("MCDAScores_NCA_"&amp;$C590),MATCH('NCA Input'!G594,INDIRECT("NCAScore_"&amp;$C590),0),MATCH(G$3,NCACats,0)),0))</f>
        <v/>
      </c>
      <c r="H590" s="254" t="str">
        <f ca="1">IF($C590="","",_xlfn.IFNA(INDEX(INDIRECT("MCDAScores_NCA_"&amp;$C590),MATCH('NCA Input'!H594,INDIRECT("NCAScore_"&amp;$C590),0),MATCH(H$3,NCACats,0)),0))</f>
        <v/>
      </c>
      <c r="I590" s="254" t="str">
        <f ca="1">IF($C590="","",_xlfn.IFNA(INDEX(INDIRECT("MCDAScores_NCA_"&amp;$C590),MATCH('NCA Input'!I594,INDIRECT("NCAScore_"&amp;$C590),0),MATCH(I$3,NCACats,0)),0))</f>
        <v/>
      </c>
      <c r="J590" s="282" t="str">
        <f ca="1">IF($C590="","",_xlfn.IFNA(INDEX(INDIRECT("MCDAScores_NCA_"&amp;$C590),MATCH('NCA Input'!J594,INDIRECT("NCAScore_"&amp;$C590),0),MATCH(J$3,NCACats,0)),0))</f>
        <v/>
      </c>
    </row>
    <row r="591" spans="1:10" ht="14.4" thickBot="1" x14ac:dyDescent="0.35">
      <c r="A591" s="329"/>
      <c r="B591" s="329"/>
      <c r="C591" s="273" t="str">
        <f>IF($A586="","","Dur_Pos")</f>
        <v/>
      </c>
      <c r="D591" s="283" t="str">
        <f ca="1">IF($C591="","",_xlfn.IFNA(INDEX(INDIRECT("MCDAScores_NCA_"&amp;$C591),MATCH('NCA Input'!D595,INDIRECT("NCAScore_"&amp;$C591),0),MATCH(D$3,NCACats,0)),0))</f>
        <v/>
      </c>
      <c r="E591" s="284" t="str">
        <f ca="1">IF($C591="","",_xlfn.IFNA(INDEX(INDIRECT("MCDAScores_NCA_"&amp;$C591),MATCH('NCA Input'!E595,INDIRECT("NCAScore_"&amp;$C591),0),MATCH(E$3,NCACats,0)),0))</f>
        <v/>
      </c>
      <c r="F591" s="284" t="str">
        <f ca="1">IF($C591="","",_xlfn.IFNA(INDEX(INDIRECT("MCDAScores_NCA_"&amp;$C591),MATCH('NCA Input'!F595,INDIRECT("NCAScore_"&amp;$C591),0),MATCH(F$3,NCACats,0)),0))</f>
        <v/>
      </c>
      <c r="G591" s="284" t="str">
        <f ca="1">IF($C591="","",_xlfn.IFNA(INDEX(INDIRECT("MCDAScores_NCA_"&amp;$C591),MATCH('NCA Input'!G595,INDIRECT("NCAScore_"&amp;$C591),0),MATCH(G$3,NCACats,0)),0))</f>
        <v/>
      </c>
      <c r="H591" s="284" t="str">
        <f ca="1">IF($C591="","",_xlfn.IFNA(INDEX(INDIRECT("MCDAScores_NCA_"&amp;$C591),MATCH('NCA Input'!H595,INDIRECT("NCAScore_"&amp;$C591),0),MATCH(H$3,NCACats,0)),0))</f>
        <v/>
      </c>
      <c r="I591" s="284" t="str">
        <f ca="1">IF($C591="","",_xlfn.IFNA(INDEX(INDIRECT("MCDAScores_NCA_"&amp;$C591),MATCH('NCA Input'!I595,INDIRECT("NCAScore_"&amp;$C591),0),MATCH(I$3,NCACats,0)),0))</f>
        <v/>
      </c>
      <c r="J591" s="285" t="str">
        <f ca="1">IF($C591="","",_xlfn.IFNA(INDEX(INDIRECT("MCDAScores_NCA_"&amp;$C591),MATCH('NCA Input'!J595,INDIRECT("NCAScore_"&amp;$C591),0),MATCH(J$3,NCACats,0)),0))</f>
        <v/>
      </c>
    </row>
    <row r="592" spans="1:10" x14ac:dyDescent="0.3">
      <c r="A592" s="327" t="str">
        <f>IF('NCA Input'!C596="","",'NCA Input'!A596)</f>
        <v/>
      </c>
      <c r="B592" s="327" t="str">
        <f>IF('NCA Input'!C596="","",'NCA Input'!C596)</f>
        <v/>
      </c>
      <c r="C592" s="255" t="str">
        <f>IF($A592="","","Mag_Neg")</f>
        <v/>
      </c>
      <c r="D592" s="278" t="str">
        <f ca="1">IF($C592="","",_xlfn.IFNA(INDEX(INDIRECT("MCDAScores_NCA_"&amp;$C592),MATCH('NCA Input'!D596,INDIRECT("NCAScore_"&amp;$C592),0),MATCH(D$3,NCACats,0)),0))</f>
        <v/>
      </c>
      <c r="E592" s="279" t="str">
        <f ca="1">IF($C592="","",_xlfn.IFNA(INDEX(INDIRECT("MCDAScores_NCA_"&amp;$C592),MATCH('NCA Input'!E596,INDIRECT("NCAScore_"&amp;$C592),0),MATCH(E$3,NCACats,0)),0))</f>
        <v/>
      </c>
      <c r="F592" s="279" t="str">
        <f ca="1">IF($C592="","",_xlfn.IFNA(INDEX(INDIRECT("MCDAScores_NCA_"&amp;$C592),MATCH('NCA Input'!F596,INDIRECT("NCAScore_"&amp;$C592),0),MATCH(F$3,NCACats,0)),0))</f>
        <v/>
      </c>
      <c r="G592" s="279" t="str">
        <f ca="1">IF($C592="","",_xlfn.IFNA(INDEX(INDIRECT("MCDAScores_NCA_"&amp;$C592),MATCH('NCA Input'!G596,INDIRECT("NCAScore_"&amp;$C592),0),MATCH(G$3,NCACats,0)),0))</f>
        <v/>
      </c>
      <c r="H592" s="279" t="str">
        <f ca="1">IF($C592="","",_xlfn.IFNA(INDEX(INDIRECT("MCDAScores_NCA_"&amp;$C592),MATCH('NCA Input'!H596,INDIRECT("NCAScore_"&amp;$C592),0),MATCH(H$3,NCACats,0)),0))</f>
        <v/>
      </c>
      <c r="I592" s="279" t="str">
        <f ca="1">IF($C592="","",_xlfn.IFNA(INDEX(INDIRECT("MCDAScores_NCA_"&amp;$C592),MATCH('NCA Input'!I596,INDIRECT("NCAScore_"&amp;$C592),0),MATCH(I$3,NCACats,0)),0))</f>
        <v/>
      </c>
      <c r="J592" s="280" t="str">
        <f ca="1">IF($C592="","",_xlfn.IFNA(INDEX(INDIRECT("MCDAScores_NCA_"&amp;$C592),MATCH('NCA Input'!J596,INDIRECT("NCAScore_"&amp;$C592),0),MATCH(J$3,NCACats,0)),0))</f>
        <v/>
      </c>
    </row>
    <row r="593" spans="1:10" x14ac:dyDescent="0.3">
      <c r="A593" s="328"/>
      <c r="B593" s="328"/>
      <c r="C593" s="272" t="str">
        <f>IF($A592="","","Scale_Neg")</f>
        <v/>
      </c>
      <c r="D593" s="281" t="str">
        <f ca="1">IF($C593="","",_xlfn.IFNA(INDEX(INDIRECT("MCDAScores_NCA_"&amp;$C593),MATCH('NCA Input'!D597,INDIRECT("NCAScore_"&amp;$C593),0),MATCH(D$3,NCACats,0)),0))</f>
        <v/>
      </c>
      <c r="E593" s="254" t="str">
        <f ca="1">IF($C593="","",_xlfn.IFNA(INDEX(INDIRECT("MCDAScores_NCA_"&amp;$C593),MATCH('NCA Input'!E597,INDIRECT("NCAScore_"&amp;$C593),0),MATCH(E$3,NCACats,0)),0))</f>
        <v/>
      </c>
      <c r="F593" s="254" t="str">
        <f ca="1">IF($C593="","",_xlfn.IFNA(INDEX(INDIRECT("MCDAScores_NCA_"&amp;$C593),MATCH('NCA Input'!F597,INDIRECT("NCAScore_"&amp;$C593),0),MATCH(F$3,NCACats,0)),0))</f>
        <v/>
      </c>
      <c r="G593" s="254" t="str">
        <f ca="1">IF($C593="","",_xlfn.IFNA(INDEX(INDIRECT("MCDAScores_NCA_"&amp;$C593),MATCH('NCA Input'!G597,INDIRECT("NCAScore_"&amp;$C593),0),MATCH(G$3,NCACats,0)),0))</f>
        <v/>
      </c>
      <c r="H593" s="254" t="str">
        <f ca="1">IF($C593="","",_xlfn.IFNA(INDEX(INDIRECT("MCDAScores_NCA_"&amp;$C593),MATCH('NCA Input'!H597,INDIRECT("NCAScore_"&amp;$C593),0),MATCH(H$3,NCACats,0)),0))</f>
        <v/>
      </c>
      <c r="I593" s="254" t="str">
        <f ca="1">IF($C593="","",_xlfn.IFNA(INDEX(INDIRECT("MCDAScores_NCA_"&amp;$C593),MATCH('NCA Input'!I597,INDIRECT("NCAScore_"&amp;$C593),0),MATCH(I$3,NCACats,0)),0))</f>
        <v/>
      </c>
      <c r="J593" s="282" t="str">
        <f ca="1">IF($C593="","",_xlfn.IFNA(INDEX(INDIRECT("MCDAScores_NCA_"&amp;$C593),MATCH('NCA Input'!J597,INDIRECT("NCAScore_"&amp;$C593),0),MATCH(J$3,NCACats,0)),0))</f>
        <v/>
      </c>
    </row>
    <row r="594" spans="1:10" x14ac:dyDescent="0.3">
      <c r="A594" s="328"/>
      <c r="B594" s="328"/>
      <c r="C594" s="272" t="str">
        <f>IF($A592="","","Dur_Neg")</f>
        <v/>
      </c>
      <c r="D594" s="281" t="str">
        <f ca="1">IF($C594="","",_xlfn.IFNA(INDEX(INDIRECT("MCDAScores_NCA_"&amp;$C594),MATCH('NCA Input'!D598,INDIRECT("NCAScore_"&amp;$C594),0),MATCH(D$3,NCACats,0)),0))</f>
        <v/>
      </c>
      <c r="E594" s="254" t="str">
        <f ca="1">IF($C594="","",_xlfn.IFNA(INDEX(INDIRECT("MCDAScores_NCA_"&amp;$C594),MATCH('NCA Input'!E598,INDIRECT("NCAScore_"&amp;$C594),0),MATCH(E$3,NCACats,0)),0))</f>
        <v/>
      </c>
      <c r="F594" s="254" t="str">
        <f ca="1">IF($C594="","",_xlfn.IFNA(INDEX(INDIRECT("MCDAScores_NCA_"&amp;$C594),MATCH('NCA Input'!F598,INDIRECT("NCAScore_"&amp;$C594),0),MATCH(F$3,NCACats,0)),0))</f>
        <v/>
      </c>
      <c r="G594" s="254" t="str">
        <f ca="1">IF($C594="","",_xlfn.IFNA(INDEX(INDIRECT("MCDAScores_NCA_"&amp;$C594),MATCH('NCA Input'!G598,INDIRECT("NCAScore_"&amp;$C594),0),MATCH(G$3,NCACats,0)),0))</f>
        <v/>
      </c>
      <c r="H594" s="254" t="str">
        <f ca="1">IF($C594="","",_xlfn.IFNA(INDEX(INDIRECT("MCDAScores_NCA_"&amp;$C594),MATCH('NCA Input'!H598,INDIRECT("NCAScore_"&amp;$C594),0),MATCH(H$3,NCACats,0)),0))</f>
        <v/>
      </c>
      <c r="I594" s="254" t="str">
        <f ca="1">IF($C594="","",_xlfn.IFNA(INDEX(INDIRECT("MCDAScores_NCA_"&amp;$C594),MATCH('NCA Input'!I598,INDIRECT("NCAScore_"&amp;$C594),0),MATCH(I$3,NCACats,0)),0))</f>
        <v/>
      </c>
      <c r="J594" s="282" t="str">
        <f ca="1">IF($C594="","",_xlfn.IFNA(INDEX(INDIRECT("MCDAScores_NCA_"&amp;$C594),MATCH('NCA Input'!J598,INDIRECT("NCAScore_"&amp;$C594),0),MATCH(J$3,NCACats,0)),0))</f>
        <v/>
      </c>
    </row>
    <row r="595" spans="1:10" x14ac:dyDescent="0.3">
      <c r="A595" s="328"/>
      <c r="B595" s="328"/>
      <c r="C595" s="272" t="str">
        <f>IF($A592="","","Mag_Pos")</f>
        <v/>
      </c>
      <c r="D595" s="281" t="str">
        <f ca="1">IF($C595="","",_xlfn.IFNA(INDEX(INDIRECT("MCDAScores_NCA_"&amp;$C595),MATCH('NCA Input'!D599,INDIRECT("NCAScore_"&amp;$C595),0),MATCH(D$3,NCACats,0)),0))</f>
        <v/>
      </c>
      <c r="E595" s="254" t="str">
        <f ca="1">IF($C595="","",_xlfn.IFNA(INDEX(INDIRECT("MCDAScores_NCA_"&amp;$C595),MATCH('NCA Input'!E599,INDIRECT("NCAScore_"&amp;$C595),0),MATCH(E$3,NCACats,0)),0))</f>
        <v/>
      </c>
      <c r="F595" s="254" t="str">
        <f ca="1">IF($C595="","",_xlfn.IFNA(INDEX(INDIRECT("MCDAScores_NCA_"&amp;$C595),MATCH('NCA Input'!F599,INDIRECT("NCAScore_"&amp;$C595),0),MATCH(F$3,NCACats,0)),0))</f>
        <v/>
      </c>
      <c r="G595" s="254" t="str">
        <f ca="1">IF($C595="","",_xlfn.IFNA(INDEX(INDIRECT("MCDAScores_NCA_"&amp;$C595),MATCH('NCA Input'!G599,INDIRECT("NCAScore_"&amp;$C595),0),MATCH(G$3,NCACats,0)),0))</f>
        <v/>
      </c>
      <c r="H595" s="254" t="str">
        <f ca="1">IF($C595="","",_xlfn.IFNA(INDEX(INDIRECT("MCDAScores_NCA_"&amp;$C595),MATCH('NCA Input'!H599,INDIRECT("NCAScore_"&amp;$C595),0),MATCH(H$3,NCACats,0)),0))</f>
        <v/>
      </c>
      <c r="I595" s="254" t="str">
        <f ca="1">IF($C595="","",_xlfn.IFNA(INDEX(INDIRECT("MCDAScores_NCA_"&amp;$C595),MATCH('NCA Input'!I599,INDIRECT("NCAScore_"&amp;$C595),0),MATCH(I$3,NCACats,0)),0))</f>
        <v/>
      </c>
      <c r="J595" s="282" t="str">
        <f ca="1">IF($C595="","",_xlfn.IFNA(INDEX(INDIRECT("MCDAScores_NCA_"&amp;$C595),MATCH('NCA Input'!J599,INDIRECT("NCAScore_"&amp;$C595),0),MATCH(J$3,NCACats,0)),0))</f>
        <v/>
      </c>
    </row>
    <row r="596" spans="1:10" x14ac:dyDescent="0.3">
      <c r="A596" s="328"/>
      <c r="B596" s="328"/>
      <c r="C596" s="272" t="str">
        <f>IF($A592="","","Scale_Pos")</f>
        <v/>
      </c>
      <c r="D596" s="281" t="str">
        <f ca="1">IF($C596="","",_xlfn.IFNA(INDEX(INDIRECT("MCDAScores_NCA_"&amp;$C596),MATCH('NCA Input'!D600,INDIRECT("NCAScore_"&amp;$C596),0),MATCH(D$3,NCACats,0)),0))</f>
        <v/>
      </c>
      <c r="E596" s="254" t="str">
        <f ca="1">IF($C596="","",_xlfn.IFNA(INDEX(INDIRECT("MCDAScores_NCA_"&amp;$C596),MATCH('NCA Input'!E600,INDIRECT("NCAScore_"&amp;$C596),0),MATCH(E$3,NCACats,0)),0))</f>
        <v/>
      </c>
      <c r="F596" s="254" t="str">
        <f ca="1">IF($C596="","",_xlfn.IFNA(INDEX(INDIRECT("MCDAScores_NCA_"&amp;$C596),MATCH('NCA Input'!F600,INDIRECT("NCAScore_"&amp;$C596),0),MATCH(F$3,NCACats,0)),0))</f>
        <v/>
      </c>
      <c r="G596" s="254" t="str">
        <f ca="1">IF($C596="","",_xlfn.IFNA(INDEX(INDIRECT("MCDAScores_NCA_"&amp;$C596),MATCH('NCA Input'!G600,INDIRECT("NCAScore_"&amp;$C596),0),MATCH(G$3,NCACats,0)),0))</f>
        <v/>
      </c>
      <c r="H596" s="254" t="str">
        <f ca="1">IF($C596="","",_xlfn.IFNA(INDEX(INDIRECT("MCDAScores_NCA_"&amp;$C596),MATCH('NCA Input'!H600,INDIRECT("NCAScore_"&amp;$C596),0),MATCH(H$3,NCACats,0)),0))</f>
        <v/>
      </c>
      <c r="I596" s="254" t="str">
        <f ca="1">IF($C596="","",_xlfn.IFNA(INDEX(INDIRECT("MCDAScores_NCA_"&amp;$C596),MATCH('NCA Input'!I600,INDIRECT("NCAScore_"&amp;$C596),0),MATCH(I$3,NCACats,0)),0))</f>
        <v/>
      </c>
      <c r="J596" s="282" t="str">
        <f ca="1">IF($C596="","",_xlfn.IFNA(INDEX(INDIRECT("MCDAScores_NCA_"&amp;$C596),MATCH('NCA Input'!J600,INDIRECT("NCAScore_"&amp;$C596),0),MATCH(J$3,NCACats,0)),0))</f>
        <v/>
      </c>
    </row>
    <row r="597" spans="1:10" ht="14.4" thickBot="1" x14ac:dyDescent="0.35">
      <c r="A597" s="329"/>
      <c r="B597" s="329"/>
      <c r="C597" s="273" t="str">
        <f>IF($A592="","","Dur_Pos")</f>
        <v/>
      </c>
      <c r="D597" s="283" t="str">
        <f ca="1">IF($C597="","",_xlfn.IFNA(INDEX(INDIRECT("MCDAScores_NCA_"&amp;$C597),MATCH('NCA Input'!D601,INDIRECT("NCAScore_"&amp;$C597),0),MATCH(D$3,NCACats,0)),0))</f>
        <v/>
      </c>
      <c r="E597" s="284" t="str">
        <f ca="1">IF($C597="","",_xlfn.IFNA(INDEX(INDIRECT("MCDAScores_NCA_"&amp;$C597),MATCH('NCA Input'!E601,INDIRECT("NCAScore_"&amp;$C597),0),MATCH(E$3,NCACats,0)),0))</f>
        <v/>
      </c>
      <c r="F597" s="284" t="str">
        <f ca="1">IF($C597="","",_xlfn.IFNA(INDEX(INDIRECT("MCDAScores_NCA_"&amp;$C597),MATCH('NCA Input'!F601,INDIRECT("NCAScore_"&amp;$C597),0),MATCH(F$3,NCACats,0)),0))</f>
        <v/>
      </c>
      <c r="G597" s="284" t="str">
        <f ca="1">IF($C597="","",_xlfn.IFNA(INDEX(INDIRECT("MCDAScores_NCA_"&amp;$C597),MATCH('NCA Input'!G601,INDIRECT("NCAScore_"&amp;$C597),0),MATCH(G$3,NCACats,0)),0))</f>
        <v/>
      </c>
      <c r="H597" s="284" t="str">
        <f ca="1">IF($C597="","",_xlfn.IFNA(INDEX(INDIRECT("MCDAScores_NCA_"&amp;$C597),MATCH('NCA Input'!H601,INDIRECT("NCAScore_"&amp;$C597),0),MATCH(H$3,NCACats,0)),0))</f>
        <v/>
      </c>
      <c r="I597" s="284" t="str">
        <f ca="1">IF($C597="","",_xlfn.IFNA(INDEX(INDIRECT("MCDAScores_NCA_"&amp;$C597),MATCH('NCA Input'!I601,INDIRECT("NCAScore_"&amp;$C597),0),MATCH(I$3,NCACats,0)),0))</f>
        <v/>
      </c>
      <c r="J597" s="285" t="str">
        <f ca="1">IF($C597="","",_xlfn.IFNA(INDEX(INDIRECT("MCDAScores_NCA_"&amp;$C597),MATCH('NCA Input'!J601,INDIRECT("NCAScore_"&amp;$C597),0),MATCH(J$3,NCACats,0)),0))</f>
        <v/>
      </c>
    </row>
    <row r="598" spans="1:10" x14ac:dyDescent="0.3">
      <c r="A598" s="327" t="str">
        <f>IF('NCA Input'!C602="","",'NCA Input'!A602)</f>
        <v/>
      </c>
      <c r="B598" s="327" t="str">
        <f>IF('NCA Input'!C602="","",'NCA Input'!C602)</f>
        <v/>
      </c>
      <c r="C598" s="255" t="str">
        <f>IF($A598="","","Mag_Neg")</f>
        <v/>
      </c>
      <c r="D598" s="278" t="str">
        <f ca="1">IF($C598="","",_xlfn.IFNA(INDEX(INDIRECT("MCDAScores_NCA_"&amp;$C598),MATCH('NCA Input'!D602,INDIRECT("NCAScore_"&amp;$C598),0),MATCH(D$3,NCACats,0)),0))</f>
        <v/>
      </c>
      <c r="E598" s="279" t="str">
        <f ca="1">IF($C598="","",_xlfn.IFNA(INDEX(INDIRECT("MCDAScores_NCA_"&amp;$C598),MATCH('NCA Input'!E602,INDIRECT("NCAScore_"&amp;$C598),0),MATCH(E$3,NCACats,0)),0))</f>
        <v/>
      </c>
      <c r="F598" s="279" t="str">
        <f ca="1">IF($C598="","",_xlfn.IFNA(INDEX(INDIRECT("MCDAScores_NCA_"&amp;$C598),MATCH('NCA Input'!F602,INDIRECT("NCAScore_"&amp;$C598),0),MATCH(F$3,NCACats,0)),0))</f>
        <v/>
      </c>
      <c r="G598" s="279" t="str">
        <f ca="1">IF($C598="","",_xlfn.IFNA(INDEX(INDIRECT("MCDAScores_NCA_"&amp;$C598),MATCH('NCA Input'!G602,INDIRECT("NCAScore_"&amp;$C598),0),MATCH(G$3,NCACats,0)),0))</f>
        <v/>
      </c>
      <c r="H598" s="279" t="str">
        <f ca="1">IF($C598="","",_xlfn.IFNA(INDEX(INDIRECT("MCDAScores_NCA_"&amp;$C598),MATCH('NCA Input'!H602,INDIRECT("NCAScore_"&amp;$C598),0),MATCH(H$3,NCACats,0)),0))</f>
        <v/>
      </c>
      <c r="I598" s="279" t="str">
        <f ca="1">IF($C598="","",_xlfn.IFNA(INDEX(INDIRECT("MCDAScores_NCA_"&amp;$C598),MATCH('NCA Input'!I602,INDIRECT("NCAScore_"&amp;$C598),0),MATCH(I$3,NCACats,0)),0))</f>
        <v/>
      </c>
      <c r="J598" s="280" t="str">
        <f ca="1">IF($C598="","",_xlfn.IFNA(INDEX(INDIRECT("MCDAScores_NCA_"&amp;$C598),MATCH('NCA Input'!J602,INDIRECT("NCAScore_"&amp;$C598),0),MATCH(J$3,NCACats,0)),0))</f>
        <v/>
      </c>
    </row>
    <row r="599" spans="1:10" x14ac:dyDescent="0.3">
      <c r="A599" s="328"/>
      <c r="B599" s="328"/>
      <c r="C599" s="272" t="str">
        <f>IF($A598="","","Scale_Neg")</f>
        <v/>
      </c>
      <c r="D599" s="281" t="str">
        <f ca="1">IF($C599="","",_xlfn.IFNA(INDEX(INDIRECT("MCDAScores_NCA_"&amp;$C599),MATCH('NCA Input'!D603,INDIRECT("NCAScore_"&amp;$C599),0),MATCH(D$3,NCACats,0)),0))</f>
        <v/>
      </c>
      <c r="E599" s="254" t="str">
        <f ca="1">IF($C599="","",_xlfn.IFNA(INDEX(INDIRECT("MCDAScores_NCA_"&amp;$C599),MATCH('NCA Input'!E603,INDIRECT("NCAScore_"&amp;$C599),0),MATCH(E$3,NCACats,0)),0))</f>
        <v/>
      </c>
      <c r="F599" s="254" t="str">
        <f ca="1">IF($C599="","",_xlfn.IFNA(INDEX(INDIRECT("MCDAScores_NCA_"&amp;$C599),MATCH('NCA Input'!F603,INDIRECT("NCAScore_"&amp;$C599),0),MATCH(F$3,NCACats,0)),0))</f>
        <v/>
      </c>
      <c r="G599" s="254" t="str">
        <f ca="1">IF($C599="","",_xlfn.IFNA(INDEX(INDIRECT("MCDAScores_NCA_"&amp;$C599),MATCH('NCA Input'!G603,INDIRECT("NCAScore_"&amp;$C599),0),MATCH(G$3,NCACats,0)),0))</f>
        <v/>
      </c>
      <c r="H599" s="254" t="str">
        <f ca="1">IF($C599="","",_xlfn.IFNA(INDEX(INDIRECT("MCDAScores_NCA_"&amp;$C599),MATCH('NCA Input'!H603,INDIRECT("NCAScore_"&amp;$C599),0),MATCH(H$3,NCACats,0)),0))</f>
        <v/>
      </c>
      <c r="I599" s="254" t="str">
        <f ca="1">IF($C599="","",_xlfn.IFNA(INDEX(INDIRECT("MCDAScores_NCA_"&amp;$C599),MATCH('NCA Input'!I603,INDIRECT("NCAScore_"&amp;$C599),0),MATCH(I$3,NCACats,0)),0))</f>
        <v/>
      </c>
      <c r="J599" s="282" t="str">
        <f ca="1">IF($C599="","",_xlfn.IFNA(INDEX(INDIRECT("MCDAScores_NCA_"&amp;$C599),MATCH('NCA Input'!J603,INDIRECT("NCAScore_"&amp;$C599),0),MATCH(J$3,NCACats,0)),0))</f>
        <v/>
      </c>
    </row>
    <row r="600" spans="1:10" x14ac:dyDescent="0.3">
      <c r="A600" s="328"/>
      <c r="B600" s="328"/>
      <c r="C600" s="272" t="str">
        <f>IF($A598="","","Dur_Neg")</f>
        <v/>
      </c>
      <c r="D600" s="281" t="str">
        <f ca="1">IF($C600="","",_xlfn.IFNA(INDEX(INDIRECT("MCDAScores_NCA_"&amp;$C600),MATCH('NCA Input'!D604,INDIRECT("NCAScore_"&amp;$C600),0),MATCH(D$3,NCACats,0)),0))</f>
        <v/>
      </c>
      <c r="E600" s="254" t="str">
        <f ca="1">IF($C600="","",_xlfn.IFNA(INDEX(INDIRECT("MCDAScores_NCA_"&amp;$C600),MATCH('NCA Input'!E604,INDIRECT("NCAScore_"&amp;$C600),0),MATCH(E$3,NCACats,0)),0))</f>
        <v/>
      </c>
      <c r="F600" s="254" t="str">
        <f ca="1">IF($C600="","",_xlfn.IFNA(INDEX(INDIRECT("MCDAScores_NCA_"&amp;$C600),MATCH('NCA Input'!F604,INDIRECT("NCAScore_"&amp;$C600),0),MATCH(F$3,NCACats,0)),0))</f>
        <v/>
      </c>
      <c r="G600" s="254" t="str">
        <f ca="1">IF($C600="","",_xlfn.IFNA(INDEX(INDIRECT("MCDAScores_NCA_"&amp;$C600),MATCH('NCA Input'!G604,INDIRECT("NCAScore_"&amp;$C600),0),MATCH(G$3,NCACats,0)),0))</f>
        <v/>
      </c>
      <c r="H600" s="254" t="str">
        <f ca="1">IF($C600="","",_xlfn.IFNA(INDEX(INDIRECT("MCDAScores_NCA_"&amp;$C600),MATCH('NCA Input'!H604,INDIRECT("NCAScore_"&amp;$C600),0),MATCH(H$3,NCACats,0)),0))</f>
        <v/>
      </c>
      <c r="I600" s="254" t="str">
        <f ca="1">IF($C600="","",_xlfn.IFNA(INDEX(INDIRECT("MCDAScores_NCA_"&amp;$C600),MATCH('NCA Input'!I604,INDIRECT("NCAScore_"&amp;$C600),0),MATCH(I$3,NCACats,0)),0))</f>
        <v/>
      </c>
      <c r="J600" s="282" t="str">
        <f ca="1">IF($C600="","",_xlfn.IFNA(INDEX(INDIRECT("MCDAScores_NCA_"&amp;$C600),MATCH('NCA Input'!J604,INDIRECT("NCAScore_"&amp;$C600),0),MATCH(J$3,NCACats,0)),0))</f>
        <v/>
      </c>
    </row>
    <row r="601" spans="1:10" x14ac:dyDescent="0.3">
      <c r="A601" s="328"/>
      <c r="B601" s="328"/>
      <c r="C601" s="272" t="str">
        <f>IF($A598="","","Mag_Pos")</f>
        <v/>
      </c>
      <c r="D601" s="281" t="str">
        <f ca="1">IF($C601="","",_xlfn.IFNA(INDEX(INDIRECT("MCDAScores_NCA_"&amp;$C601),MATCH('NCA Input'!D605,INDIRECT("NCAScore_"&amp;$C601),0),MATCH(D$3,NCACats,0)),0))</f>
        <v/>
      </c>
      <c r="E601" s="254" t="str">
        <f ca="1">IF($C601="","",_xlfn.IFNA(INDEX(INDIRECT("MCDAScores_NCA_"&amp;$C601),MATCH('NCA Input'!E605,INDIRECT("NCAScore_"&amp;$C601),0),MATCH(E$3,NCACats,0)),0))</f>
        <v/>
      </c>
      <c r="F601" s="254" t="str">
        <f ca="1">IF($C601="","",_xlfn.IFNA(INDEX(INDIRECT("MCDAScores_NCA_"&amp;$C601),MATCH('NCA Input'!F605,INDIRECT("NCAScore_"&amp;$C601),0),MATCH(F$3,NCACats,0)),0))</f>
        <v/>
      </c>
      <c r="G601" s="254" t="str">
        <f ca="1">IF($C601="","",_xlfn.IFNA(INDEX(INDIRECT("MCDAScores_NCA_"&amp;$C601),MATCH('NCA Input'!G605,INDIRECT("NCAScore_"&amp;$C601),0),MATCH(G$3,NCACats,0)),0))</f>
        <v/>
      </c>
      <c r="H601" s="254" t="str">
        <f ca="1">IF($C601="","",_xlfn.IFNA(INDEX(INDIRECT("MCDAScores_NCA_"&amp;$C601),MATCH('NCA Input'!H605,INDIRECT("NCAScore_"&amp;$C601),0),MATCH(H$3,NCACats,0)),0))</f>
        <v/>
      </c>
      <c r="I601" s="254" t="str">
        <f ca="1">IF($C601="","",_xlfn.IFNA(INDEX(INDIRECT("MCDAScores_NCA_"&amp;$C601),MATCH('NCA Input'!I605,INDIRECT("NCAScore_"&amp;$C601),0),MATCH(I$3,NCACats,0)),0))</f>
        <v/>
      </c>
      <c r="J601" s="282" t="str">
        <f ca="1">IF($C601="","",_xlfn.IFNA(INDEX(INDIRECT("MCDAScores_NCA_"&amp;$C601),MATCH('NCA Input'!J605,INDIRECT("NCAScore_"&amp;$C601),0),MATCH(J$3,NCACats,0)),0))</f>
        <v/>
      </c>
    </row>
    <row r="602" spans="1:10" x14ac:dyDescent="0.3">
      <c r="A602" s="328"/>
      <c r="B602" s="328"/>
      <c r="C602" s="272" t="str">
        <f>IF($A598="","","Scale_Pos")</f>
        <v/>
      </c>
      <c r="D602" s="281" t="str">
        <f ca="1">IF($C602="","",_xlfn.IFNA(INDEX(INDIRECT("MCDAScores_NCA_"&amp;$C602),MATCH('NCA Input'!D606,INDIRECT("NCAScore_"&amp;$C602),0),MATCH(D$3,NCACats,0)),0))</f>
        <v/>
      </c>
      <c r="E602" s="254" t="str">
        <f ca="1">IF($C602="","",_xlfn.IFNA(INDEX(INDIRECT("MCDAScores_NCA_"&amp;$C602),MATCH('NCA Input'!E606,INDIRECT("NCAScore_"&amp;$C602),0),MATCH(E$3,NCACats,0)),0))</f>
        <v/>
      </c>
      <c r="F602" s="254" t="str">
        <f ca="1">IF($C602="","",_xlfn.IFNA(INDEX(INDIRECT("MCDAScores_NCA_"&amp;$C602),MATCH('NCA Input'!F606,INDIRECT("NCAScore_"&amp;$C602),0),MATCH(F$3,NCACats,0)),0))</f>
        <v/>
      </c>
      <c r="G602" s="254" t="str">
        <f ca="1">IF($C602="","",_xlfn.IFNA(INDEX(INDIRECT("MCDAScores_NCA_"&amp;$C602),MATCH('NCA Input'!G606,INDIRECT("NCAScore_"&amp;$C602),0),MATCH(G$3,NCACats,0)),0))</f>
        <v/>
      </c>
      <c r="H602" s="254" t="str">
        <f ca="1">IF($C602="","",_xlfn.IFNA(INDEX(INDIRECT("MCDAScores_NCA_"&amp;$C602),MATCH('NCA Input'!H606,INDIRECT("NCAScore_"&amp;$C602),0),MATCH(H$3,NCACats,0)),0))</f>
        <v/>
      </c>
      <c r="I602" s="254" t="str">
        <f ca="1">IF($C602="","",_xlfn.IFNA(INDEX(INDIRECT("MCDAScores_NCA_"&amp;$C602),MATCH('NCA Input'!I606,INDIRECT("NCAScore_"&amp;$C602),0),MATCH(I$3,NCACats,0)),0))</f>
        <v/>
      </c>
      <c r="J602" s="282" t="str">
        <f ca="1">IF($C602="","",_xlfn.IFNA(INDEX(INDIRECT("MCDAScores_NCA_"&amp;$C602),MATCH('NCA Input'!J606,INDIRECT("NCAScore_"&amp;$C602),0),MATCH(J$3,NCACats,0)),0))</f>
        <v/>
      </c>
    </row>
    <row r="603" spans="1:10" ht="14.4" thickBot="1" x14ac:dyDescent="0.35">
      <c r="A603" s="329"/>
      <c r="B603" s="329"/>
      <c r="C603" s="273" t="str">
        <f>IF($A598="","","Dur_Pos")</f>
        <v/>
      </c>
      <c r="D603" s="283" t="str">
        <f ca="1">IF($C603="","",_xlfn.IFNA(INDEX(INDIRECT("MCDAScores_NCA_"&amp;$C603),MATCH('NCA Input'!D607,INDIRECT("NCAScore_"&amp;$C603),0),MATCH(D$3,NCACats,0)),0))</f>
        <v/>
      </c>
      <c r="E603" s="284" t="str">
        <f ca="1">IF($C603="","",_xlfn.IFNA(INDEX(INDIRECT("MCDAScores_NCA_"&amp;$C603),MATCH('NCA Input'!E607,INDIRECT("NCAScore_"&amp;$C603),0),MATCH(E$3,NCACats,0)),0))</f>
        <v/>
      </c>
      <c r="F603" s="284" t="str">
        <f ca="1">IF($C603="","",_xlfn.IFNA(INDEX(INDIRECT("MCDAScores_NCA_"&amp;$C603),MATCH('NCA Input'!F607,INDIRECT("NCAScore_"&amp;$C603),0),MATCH(F$3,NCACats,0)),0))</f>
        <v/>
      </c>
      <c r="G603" s="284" t="str">
        <f ca="1">IF($C603="","",_xlfn.IFNA(INDEX(INDIRECT("MCDAScores_NCA_"&amp;$C603),MATCH('NCA Input'!G607,INDIRECT("NCAScore_"&amp;$C603),0),MATCH(G$3,NCACats,0)),0))</f>
        <v/>
      </c>
      <c r="H603" s="284" t="str">
        <f ca="1">IF($C603="","",_xlfn.IFNA(INDEX(INDIRECT("MCDAScores_NCA_"&amp;$C603),MATCH('NCA Input'!H607,INDIRECT("NCAScore_"&amp;$C603),0),MATCH(H$3,NCACats,0)),0))</f>
        <v/>
      </c>
      <c r="I603" s="284" t="str">
        <f ca="1">IF($C603="","",_xlfn.IFNA(INDEX(INDIRECT("MCDAScores_NCA_"&amp;$C603),MATCH('NCA Input'!I607,INDIRECT("NCAScore_"&amp;$C603),0),MATCH(I$3,NCACats,0)),0))</f>
        <v/>
      </c>
      <c r="J603" s="285" t="str">
        <f ca="1">IF($C603="","",_xlfn.IFNA(INDEX(INDIRECT("MCDAScores_NCA_"&amp;$C603),MATCH('NCA Input'!J607,INDIRECT("NCAScore_"&amp;$C603),0),MATCH(J$3,NCACats,0)),0))</f>
        <v/>
      </c>
    </row>
    <row r="604" spans="1:10" x14ac:dyDescent="0.3"/>
    <row r="605" spans="1:10" x14ac:dyDescent="0.3"/>
    <row r="606" spans="1:10" x14ac:dyDescent="0.3"/>
    <row r="607" spans="1:10" x14ac:dyDescent="0.3"/>
    <row r="608" spans="1:10" x14ac:dyDescent="0.3"/>
    <row r="609" x14ac:dyDescent="0.3"/>
    <row r="610" x14ac:dyDescent="0.3"/>
    <row r="611" x14ac:dyDescent="0.3"/>
    <row r="612" x14ac:dyDescent="0.3"/>
    <row r="613" x14ac:dyDescent="0.3"/>
    <row r="614" x14ac:dyDescent="0.3"/>
    <row r="615" x14ac:dyDescent="0.3"/>
    <row r="616" x14ac:dyDescent="0.3"/>
    <row r="617" x14ac:dyDescent="0.3"/>
    <row r="618" x14ac:dyDescent="0.3"/>
    <row r="619" x14ac:dyDescent="0.3"/>
    <row r="620" x14ac:dyDescent="0.3"/>
  </sheetData>
  <mergeCells count="200">
    <mergeCell ref="B4:B9"/>
    <mergeCell ref="B10:B15"/>
    <mergeCell ref="B16:B21"/>
    <mergeCell ref="B22:B27"/>
    <mergeCell ref="B28:B33"/>
    <mergeCell ref="B64:B69"/>
    <mergeCell ref="B70:B75"/>
    <mergeCell ref="B76:B81"/>
    <mergeCell ref="B82:B87"/>
    <mergeCell ref="B88:B93"/>
    <mergeCell ref="B34:B39"/>
    <mergeCell ref="B40:B45"/>
    <mergeCell ref="B46:B51"/>
    <mergeCell ref="B52:B57"/>
    <mergeCell ref="B58:B63"/>
    <mergeCell ref="B124:B129"/>
    <mergeCell ref="B130:B135"/>
    <mergeCell ref="B136:B141"/>
    <mergeCell ref="B244:B249"/>
    <mergeCell ref="B142:B147"/>
    <mergeCell ref="B148:B153"/>
    <mergeCell ref="B94:B99"/>
    <mergeCell ref="B100:B105"/>
    <mergeCell ref="B106:B111"/>
    <mergeCell ref="B112:B117"/>
    <mergeCell ref="B118:B123"/>
    <mergeCell ref="B184:B189"/>
    <mergeCell ref="B190:B195"/>
    <mergeCell ref="B214:B219"/>
    <mergeCell ref="B220:B225"/>
    <mergeCell ref="B226:B231"/>
    <mergeCell ref="B232:B237"/>
    <mergeCell ref="B238:B243"/>
    <mergeCell ref="B196:B201"/>
    <mergeCell ref="B202:B207"/>
    <mergeCell ref="B208:B213"/>
    <mergeCell ref="B154:B159"/>
    <mergeCell ref="B160:B165"/>
    <mergeCell ref="B166:B171"/>
    <mergeCell ref="B172:B177"/>
    <mergeCell ref="B178:B183"/>
    <mergeCell ref="B274:B279"/>
    <mergeCell ref="B280:B285"/>
    <mergeCell ref="B286:B291"/>
    <mergeCell ref="B292:B297"/>
    <mergeCell ref="B298:B303"/>
    <mergeCell ref="B250:B255"/>
    <mergeCell ref="B256:B261"/>
    <mergeCell ref="B262:B267"/>
    <mergeCell ref="B268:B273"/>
    <mergeCell ref="B334:B339"/>
    <mergeCell ref="B340:B345"/>
    <mergeCell ref="B346:B351"/>
    <mergeCell ref="B352:B357"/>
    <mergeCell ref="B358:B363"/>
    <mergeCell ref="B304:B309"/>
    <mergeCell ref="B310:B315"/>
    <mergeCell ref="B316:B321"/>
    <mergeCell ref="B322:B327"/>
    <mergeCell ref="B328:B333"/>
    <mergeCell ref="B394:B399"/>
    <mergeCell ref="B400:B405"/>
    <mergeCell ref="B406:B411"/>
    <mergeCell ref="B412:B417"/>
    <mergeCell ref="B418:B423"/>
    <mergeCell ref="B364:B369"/>
    <mergeCell ref="B370:B375"/>
    <mergeCell ref="B376:B381"/>
    <mergeCell ref="B382:B387"/>
    <mergeCell ref="B388:B393"/>
    <mergeCell ref="A544:A549"/>
    <mergeCell ref="B514:B519"/>
    <mergeCell ref="B484:B489"/>
    <mergeCell ref="B490:B495"/>
    <mergeCell ref="B496:B501"/>
    <mergeCell ref="B502:B507"/>
    <mergeCell ref="B508:B513"/>
    <mergeCell ref="B454:B459"/>
    <mergeCell ref="B460:B465"/>
    <mergeCell ref="B466:B471"/>
    <mergeCell ref="B472:B477"/>
    <mergeCell ref="B478:B483"/>
    <mergeCell ref="A454:A459"/>
    <mergeCell ref="A460:A465"/>
    <mergeCell ref="A466:A471"/>
    <mergeCell ref="A472:A477"/>
    <mergeCell ref="A478:A483"/>
    <mergeCell ref="B538:B543"/>
    <mergeCell ref="A538:A543"/>
    <mergeCell ref="A580:A585"/>
    <mergeCell ref="A586:A591"/>
    <mergeCell ref="A592:A597"/>
    <mergeCell ref="A598:A603"/>
    <mergeCell ref="A550:A555"/>
    <mergeCell ref="A556:A561"/>
    <mergeCell ref="A562:A567"/>
    <mergeCell ref="A568:A573"/>
    <mergeCell ref="A574:A579"/>
    <mergeCell ref="A94:A99"/>
    <mergeCell ref="A100:A105"/>
    <mergeCell ref="A106:A111"/>
    <mergeCell ref="A112:A117"/>
    <mergeCell ref="A118:A123"/>
    <mergeCell ref="A4:A9"/>
    <mergeCell ref="A10:A15"/>
    <mergeCell ref="A16:A21"/>
    <mergeCell ref="A22:A27"/>
    <mergeCell ref="A28:A33"/>
    <mergeCell ref="A34:A39"/>
    <mergeCell ref="A40:A45"/>
    <mergeCell ref="A46:A51"/>
    <mergeCell ref="A52:A57"/>
    <mergeCell ref="A58:A63"/>
    <mergeCell ref="A64:A69"/>
    <mergeCell ref="A70:A75"/>
    <mergeCell ref="A76:A81"/>
    <mergeCell ref="A82:A87"/>
    <mergeCell ref="A88:A93"/>
    <mergeCell ref="A154:A159"/>
    <mergeCell ref="A160:A165"/>
    <mergeCell ref="A166:A171"/>
    <mergeCell ref="A172:A177"/>
    <mergeCell ref="A178:A183"/>
    <mergeCell ref="A124:A129"/>
    <mergeCell ref="A130:A135"/>
    <mergeCell ref="A136:A141"/>
    <mergeCell ref="A142:A147"/>
    <mergeCell ref="A148:A153"/>
    <mergeCell ref="A214:A219"/>
    <mergeCell ref="A220:A225"/>
    <mergeCell ref="A226:A231"/>
    <mergeCell ref="A232:A237"/>
    <mergeCell ref="A238:A243"/>
    <mergeCell ref="A184:A189"/>
    <mergeCell ref="A190:A195"/>
    <mergeCell ref="A196:A201"/>
    <mergeCell ref="A202:A207"/>
    <mergeCell ref="A208:A213"/>
    <mergeCell ref="A274:A279"/>
    <mergeCell ref="A280:A285"/>
    <mergeCell ref="A286:A291"/>
    <mergeCell ref="A292:A297"/>
    <mergeCell ref="A298:A303"/>
    <mergeCell ref="A244:A249"/>
    <mergeCell ref="A250:A255"/>
    <mergeCell ref="A256:A261"/>
    <mergeCell ref="A262:A267"/>
    <mergeCell ref="A268:A273"/>
    <mergeCell ref="A334:A339"/>
    <mergeCell ref="A340:A345"/>
    <mergeCell ref="A346:A351"/>
    <mergeCell ref="A352:A357"/>
    <mergeCell ref="A358:A363"/>
    <mergeCell ref="A304:A309"/>
    <mergeCell ref="A310:A315"/>
    <mergeCell ref="A316:A321"/>
    <mergeCell ref="A322:A327"/>
    <mergeCell ref="A328:A333"/>
    <mergeCell ref="A394:A399"/>
    <mergeCell ref="A400:A405"/>
    <mergeCell ref="A406:A411"/>
    <mergeCell ref="A412:A417"/>
    <mergeCell ref="A418:A423"/>
    <mergeCell ref="A364:A369"/>
    <mergeCell ref="A370:A375"/>
    <mergeCell ref="A376:A381"/>
    <mergeCell ref="A382:A387"/>
    <mergeCell ref="A388:A393"/>
    <mergeCell ref="A424:A429"/>
    <mergeCell ref="A430:A435"/>
    <mergeCell ref="A436:A441"/>
    <mergeCell ref="A442:A447"/>
    <mergeCell ref="A448:A453"/>
    <mergeCell ref="A514:A519"/>
    <mergeCell ref="B520:B525"/>
    <mergeCell ref="B526:B531"/>
    <mergeCell ref="B532:B537"/>
    <mergeCell ref="A484:A489"/>
    <mergeCell ref="A490:A495"/>
    <mergeCell ref="A496:A501"/>
    <mergeCell ref="A502:A507"/>
    <mergeCell ref="A508:A513"/>
    <mergeCell ref="A520:A525"/>
    <mergeCell ref="A526:A531"/>
    <mergeCell ref="A532:A537"/>
    <mergeCell ref="B424:B429"/>
    <mergeCell ref="B430:B435"/>
    <mergeCell ref="B436:B441"/>
    <mergeCell ref="B442:B447"/>
    <mergeCell ref="B448:B453"/>
    <mergeCell ref="B574:B579"/>
    <mergeCell ref="B580:B585"/>
    <mergeCell ref="B586:B591"/>
    <mergeCell ref="B592:B597"/>
    <mergeCell ref="B598:B603"/>
    <mergeCell ref="B544:B549"/>
    <mergeCell ref="B550:B555"/>
    <mergeCell ref="B556:B561"/>
    <mergeCell ref="B562:B567"/>
    <mergeCell ref="B568:B57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518433-F279-4C5F-BC77-DDE83FAAB429}">
  <sheetPr codeName="Sheet9">
    <tabColor theme="6"/>
  </sheetPr>
  <dimension ref="A1:FN650"/>
  <sheetViews>
    <sheetView showGridLines="0" zoomScale="85" zoomScaleNormal="85" workbookViewId="0">
      <pane xSplit="3" ySplit="7" topLeftCell="D8" activePane="bottomRight" state="frozen"/>
      <selection sqref="A1:XFD1"/>
      <selection pane="topRight" sqref="A1:XFD1"/>
      <selection pane="bottomLeft" sqref="A1:XFD1"/>
      <selection pane="bottomRight"/>
    </sheetView>
  </sheetViews>
  <sheetFormatPr defaultColWidth="0" defaultRowHeight="13.2" zeroHeight="1" x14ac:dyDescent="0.25"/>
  <cols>
    <col min="1" max="2" width="7.44140625" style="69" customWidth="1"/>
    <col min="3" max="3" width="23.109375" style="69" customWidth="1"/>
    <col min="4" max="87" width="10" style="69" customWidth="1"/>
    <col min="88" max="152" width="9.109375" style="69" hidden="1" customWidth="1"/>
    <col min="153" max="170" width="0" style="69" hidden="1" customWidth="1"/>
    <col min="171" max="16384" width="9.109375" style="69" hidden="1"/>
  </cols>
  <sheetData>
    <row r="1" spans="1:88" s="66" customFormat="1" ht="36.75" customHeight="1" x14ac:dyDescent="0.4">
      <c r="A1" s="147" t="s">
        <v>189</v>
      </c>
      <c r="B1" s="147"/>
      <c r="C1" s="147"/>
      <c r="D1" s="147"/>
      <c r="E1" s="147"/>
      <c r="F1" s="147"/>
      <c r="G1" s="147"/>
      <c r="H1" s="147"/>
      <c r="I1" s="147"/>
      <c r="J1" s="147"/>
      <c r="K1" s="147"/>
      <c r="L1" s="147"/>
      <c r="M1" s="147"/>
      <c r="N1" s="147"/>
      <c r="O1" s="147"/>
      <c r="P1" s="147"/>
      <c r="Q1" s="147"/>
      <c r="R1" s="147"/>
      <c r="S1" s="147"/>
      <c r="T1" s="147"/>
      <c r="U1" s="147"/>
      <c r="V1" s="147"/>
      <c r="W1" s="147"/>
      <c r="X1" s="147"/>
      <c r="Y1" s="147"/>
      <c r="Z1" s="147"/>
      <c r="AA1" s="147"/>
      <c r="AB1" s="147"/>
      <c r="AC1" s="147"/>
      <c r="AD1" s="147"/>
      <c r="AE1" s="147"/>
      <c r="AF1" s="147"/>
      <c r="AG1" s="147"/>
      <c r="AH1" s="147"/>
      <c r="AI1" s="147"/>
      <c r="AJ1" s="147"/>
      <c r="AK1" s="147"/>
      <c r="AL1" s="147"/>
      <c r="AM1" s="147"/>
      <c r="AN1" s="147"/>
      <c r="AO1" s="147"/>
      <c r="AP1" s="147"/>
      <c r="AQ1" s="147"/>
      <c r="AR1" s="147"/>
      <c r="AS1" s="147"/>
      <c r="AT1" s="147"/>
      <c r="AU1" s="147"/>
      <c r="AV1" s="147"/>
      <c r="AW1" s="147"/>
      <c r="AX1" s="147"/>
      <c r="AY1" s="147"/>
      <c r="AZ1" s="147"/>
      <c r="BA1" s="147"/>
      <c r="BB1" s="147"/>
      <c r="BC1" s="147"/>
      <c r="BD1" s="147"/>
      <c r="BE1" s="147"/>
      <c r="BF1" s="147"/>
      <c r="BG1" s="147"/>
      <c r="BH1" s="147"/>
      <c r="BI1" s="147"/>
      <c r="BJ1" s="147"/>
      <c r="BK1" s="147"/>
      <c r="BL1" s="147"/>
      <c r="BM1" s="147"/>
      <c r="BN1" s="147"/>
      <c r="BO1" s="147"/>
      <c r="BP1" s="147"/>
      <c r="BQ1" s="147"/>
      <c r="BR1" s="147"/>
      <c r="BS1" s="147"/>
      <c r="BT1" s="147"/>
      <c r="BU1" s="147"/>
      <c r="BV1" s="147"/>
      <c r="BW1" s="147"/>
      <c r="BX1" s="147"/>
      <c r="BY1" s="147"/>
      <c r="BZ1" s="147"/>
      <c r="CA1" s="147"/>
      <c r="CB1" s="147"/>
      <c r="CC1" s="147"/>
      <c r="CD1" s="147"/>
      <c r="CE1" s="147"/>
      <c r="CF1" s="147"/>
      <c r="CG1" s="147"/>
      <c r="CH1" s="147"/>
    </row>
    <row r="2" spans="1:88" x14ac:dyDescent="0.25"/>
    <row r="3" spans="1:88" ht="22.8" x14ac:dyDescent="0.4">
      <c r="D3" s="49" t="s">
        <v>69</v>
      </c>
      <c r="E3" s="49"/>
      <c r="F3" s="49"/>
      <c r="G3" s="49"/>
      <c r="H3" s="49"/>
      <c r="I3" s="49"/>
      <c r="J3" s="49"/>
      <c r="K3" s="49"/>
      <c r="L3" s="49"/>
      <c r="M3" s="49"/>
      <c r="N3" s="49"/>
      <c r="O3" s="49"/>
      <c r="P3" s="49"/>
      <c r="Q3" s="49"/>
      <c r="R3" s="49"/>
      <c r="S3" s="49"/>
      <c r="T3" s="49"/>
      <c r="U3" s="49"/>
      <c r="V3" s="49"/>
      <c r="W3" s="49"/>
      <c r="X3" s="49"/>
      <c r="Y3" s="49"/>
      <c r="Z3" s="49"/>
      <c r="AA3" s="49"/>
      <c r="AB3" s="49"/>
      <c r="AC3" s="49"/>
      <c r="AD3" s="49"/>
      <c r="AE3" s="49"/>
      <c r="AF3" s="49"/>
      <c r="AG3" s="49"/>
      <c r="AH3" s="49"/>
      <c r="AI3" s="49"/>
      <c r="AJ3" s="49"/>
      <c r="AK3" s="49"/>
      <c r="AL3" s="49"/>
      <c r="AM3" s="49"/>
      <c r="AN3" s="49"/>
      <c r="AO3" s="49"/>
      <c r="AP3" s="49"/>
      <c r="AQ3" s="49"/>
      <c r="AR3" s="49"/>
      <c r="AS3" s="66"/>
      <c r="AT3" s="49" t="s">
        <v>70</v>
      </c>
      <c r="AU3" s="49"/>
      <c r="AV3" s="49"/>
      <c r="AW3" s="49"/>
      <c r="AX3" s="49"/>
      <c r="AY3" s="49"/>
      <c r="AZ3" s="49"/>
      <c r="BA3" s="49"/>
      <c r="BB3" s="49"/>
      <c r="BC3" s="49"/>
      <c r="BD3" s="49"/>
      <c r="BE3" s="49"/>
      <c r="BF3" s="49"/>
      <c r="BG3" s="49"/>
      <c r="BH3" s="49"/>
      <c r="BI3" s="49"/>
      <c r="BJ3" s="49"/>
      <c r="BK3" s="49"/>
      <c r="BL3" s="49"/>
      <c r="BM3" s="49"/>
      <c r="BN3" s="49"/>
      <c r="BO3" s="49"/>
      <c r="BP3" s="49"/>
      <c r="BQ3" s="49"/>
      <c r="BR3" s="49"/>
      <c r="BS3" s="49"/>
      <c r="BT3" s="49"/>
      <c r="BU3" s="49"/>
      <c r="BV3" s="49"/>
      <c r="BW3" s="49"/>
      <c r="BX3" s="49"/>
      <c r="BY3" s="49"/>
      <c r="BZ3" s="49"/>
      <c r="CA3" s="49"/>
      <c r="CB3" s="49"/>
      <c r="CC3" s="49"/>
      <c r="CD3" s="49"/>
      <c r="CE3" s="49"/>
      <c r="CF3" s="49"/>
      <c r="CG3" s="49"/>
      <c r="CH3" s="49"/>
    </row>
    <row r="4" spans="1:88" ht="16.2" thickBot="1" x14ac:dyDescent="0.35">
      <c r="D4" s="151" t="s">
        <v>77</v>
      </c>
      <c r="E4" s="152"/>
      <c r="F4" s="152"/>
      <c r="G4" s="152"/>
      <c r="H4" s="152"/>
      <c r="I4" s="152"/>
      <c r="J4" s="152"/>
      <c r="K4" s="152"/>
      <c r="L4" s="152"/>
      <c r="M4" s="152"/>
      <c r="N4" s="152"/>
      <c r="O4" s="152"/>
      <c r="P4" s="152"/>
      <c r="Q4" s="152"/>
      <c r="R4" s="152"/>
      <c r="S4" s="152"/>
      <c r="T4" s="152"/>
      <c r="U4" s="152"/>
      <c r="V4" s="152"/>
      <c r="W4" s="152"/>
      <c r="X4" s="152"/>
      <c r="Y4" s="152"/>
      <c r="Z4" s="152"/>
      <c r="AA4" s="152"/>
      <c r="AB4" s="152"/>
      <c r="AC4" s="152"/>
      <c r="AD4" s="152"/>
      <c r="AE4" s="152"/>
      <c r="AF4" s="67"/>
      <c r="AG4" s="151" t="s">
        <v>78</v>
      </c>
      <c r="AH4" s="152"/>
      <c r="AI4" s="152"/>
      <c r="AJ4" s="152"/>
      <c r="AK4" s="152"/>
      <c r="AL4" s="152"/>
      <c r="AM4" s="152"/>
      <c r="AN4" s="67"/>
      <c r="AO4" s="151" t="s">
        <v>73</v>
      </c>
      <c r="AP4" s="152"/>
      <c r="AQ4" s="152"/>
      <c r="AR4" s="153"/>
      <c r="AS4" s="67"/>
      <c r="AT4" s="151" t="s">
        <v>79</v>
      </c>
      <c r="AU4" s="159"/>
      <c r="AV4" s="159"/>
      <c r="AW4" s="159"/>
      <c r="AX4" s="159"/>
      <c r="AY4" s="159"/>
      <c r="AZ4" s="159"/>
      <c r="BA4" s="159"/>
      <c r="BB4" s="159"/>
      <c r="BC4" s="159"/>
      <c r="BD4" s="159"/>
      <c r="BE4" s="159"/>
      <c r="BF4" s="159"/>
      <c r="BG4" s="159"/>
      <c r="BH4" s="159"/>
      <c r="BI4" s="159"/>
      <c r="BJ4" s="159"/>
      <c r="BK4" s="159"/>
      <c r="BL4" s="159"/>
      <c r="BM4" s="159"/>
      <c r="BN4" s="159"/>
      <c r="BO4" s="159"/>
      <c r="BP4" s="159"/>
      <c r="BQ4" s="159"/>
      <c r="BR4" s="159"/>
      <c r="BS4" s="159"/>
      <c r="BT4" s="159"/>
      <c r="BU4" s="159"/>
      <c r="BW4" s="151" t="s">
        <v>80</v>
      </c>
      <c r="BX4" s="152"/>
      <c r="BY4" s="152"/>
      <c r="BZ4" s="152"/>
      <c r="CA4" s="152"/>
      <c r="CB4" s="152"/>
      <c r="CC4" s="152"/>
      <c r="CD4" s="67"/>
      <c r="CE4" s="151" t="s">
        <v>73</v>
      </c>
      <c r="CF4" s="152"/>
      <c r="CG4" s="152"/>
      <c r="CH4" s="153"/>
    </row>
    <row r="5" spans="1:88" ht="13.8" thickBot="1" x14ac:dyDescent="0.3"/>
    <row r="6" spans="1:88" s="164" customFormat="1" ht="45.75" customHeight="1" x14ac:dyDescent="0.25">
      <c r="A6" s="162"/>
      <c r="B6" s="163"/>
      <c r="C6" s="162"/>
      <c r="D6" s="331" t="s">
        <v>14</v>
      </c>
      <c r="E6" s="331"/>
      <c r="F6" s="331"/>
      <c r="G6" s="331"/>
      <c r="H6" s="331" t="s">
        <v>55</v>
      </c>
      <c r="I6" s="331"/>
      <c r="J6" s="331"/>
      <c r="K6" s="331"/>
      <c r="L6" s="331" t="s">
        <v>56</v>
      </c>
      <c r="M6" s="331"/>
      <c r="N6" s="331"/>
      <c r="O6" s="331"/>
      <c r="P6" s="331" t="s">
        <v>18</v>
      </c>
      <c r="Q6" s="331"/>
      <c r="R6" s="331"/>
      <c r="S6" s="331"/>
      <c r="T6" s="331" t="s">
        <v>57</v>
      </c>
      <c r="U6" s="331"/>
      <c r="V6" s="331"/>
      <c r="W6" s="331"/>
      <c r="X6" s="331" t="s">
        <v>58</v>
      </c>
      <c r="Y6" s="331"/>
      <c r="Z6" s="331"/>
      <c r="AA6" s="331"/>
      <c r="AB6" s="331" t="s">
        <v>15</v>
      </c>
      <c r="AC6" s="331"/>
      <c r="AD6" s="331"/>
      <c r="AE6" s="331"/>
      <c r="AG6" s="330" t="s">
        <v>14</v>
      </c>
      <c r="AH6" s="330" t="s">
        <v>55</v>
      </c>
      <c r="AI6" s="330" t="s">
        <v>56</v>
      </c>
      <c r="AJ6" s="330" t="s">
        <v>18</v>
      </c>
      <c r="AK6" s="330" t="s">
        <v>57</v>
      </c>
      <c r="AL6" s="330" t="s">
        <v>58</v>
      </c>
      <c r="AM6" s="330" t="s">
        <v>15</v>
      </c>
      <c r="AO6" s="321" t="s">
        <v>124</v>
      </c>
      <c r="AP6" s="323" t="s">
        <v>20</v>
      </c>
      <c r="AQ6" s="323" t="s">
        <v>205</v>
      </c>
      <c r="AR6" s="325" t="s">
        <v>17</v>
      </c>
      <c r="AT6" s="331" t="s">
        <v>14</v>
      </c>
      <c r="AU6" s="331"/>
      <c r="AV6" s="331"/>
      <c r="AW6" s="331"/>
      <c r="AX6" s="331" t="s">
        <v>55</v>
      </c>
      <c r="AY6" s="331"/>
      <c r="AZ6" s="331"/>
      <c r="BA6" s="331"/>
      <c r="BB6" s="331" t="s">
        <v>56</v>
      </c>
      <c r="BC6" s="331"/>
      <c r="BD6" s="331"/>
      <c r="BE6" s="331"/>
      <c r="BF6" s="331" t="s">
        <v>18</v>
      </c>
      <c r="BG6" s="331"/>
      <c r="BH6" s="331"/>
      <c r="BI6" s="331"/>
      <c r="BJ6" s="331" t="s">
        <v>57</v>
      </c>
      <c r="BK6" s="331"/>
      <c r="BL6" s="331"/>
      <c r="BM6" s="331"/>
      <c r="BN6" s="331" t="s">
        <v>58</v>
      </c>
      <c r="BO6" s="331"/>
      <c r="BP6" s="331"/>
      <c r="BQ6" s="331"/>
      <c r="BR6" s="331" t="s">
        <v>15</v>
      </c>
      <c r="BS6" s="331"/>
      <c r="BT6" s="331"/>
      <c r="BU6" s="331"/>
      <c r="BW6" s="330" t="s">
        <v>14</v>
      </c>
      <c r="BX6" s="330" t="s">
        <v>55</v>
      </c>
      <c r="BY6" s="330" t="s">
        <v>56</v>
      </c>
      <c r="BZ6" s="330" t="s">
        <v>18</v>
      </c>
      <c r="CA6" s="330" t="s">
        <v>57</v>
      </c>
      <c r="CB6" s="330" t="s">
        <v>58</v>
      </c>
      <c r="CC6" s="330" t="s">
        <v>15</v>
      </c>
      <c r="CE6" s="321" t="s">
        <v>123</v>
      </c>
      <c r="CF6" s="323" t="s">
        <v>13</v>
      </c>
      <c r="CG6" s="323" t="s">
        <v>206</v>
      </c>
      <c r="CH6" s="325" t="s">
        <v>19</v>
      </c>
    </row>
    <row r="7" spans="1:88" s="164" customFormat="1" ht="31.2" x14ac:dyDescent="0.25">
      <c r="A7" s="157" t="s">
        <v>162</v>
      </c>
      <c r="B7" s="157" t="s">
        <v>161</v>
      </c>
      <c r="C7" s="165" t="s">
        <v>160</v>
      </c>
      <c r="D7" s="161" t="s">
        <v>59</v>
      </c>
      <c r="E7" s="161" t="s">
        <v>60</v>
      </c>
      <c r="F7" s="161" t="s">
        <v>61</v>
      </c>
      <c r="G7" s="155" t="s">
        <v>76</v>
      </c>
      <c r="H7" s="161" t="s">
        <v>59</v>
      </c>
      <c r="I7" s="161" t="s">
        <v>60</v>
      </c>
      <c r="J7" s="161" t="s">
        <v>61</v>
      </c>
      <c r="K7" s="155" t="s">
        <v>76</v>
      </c>
      <c r="L7" s="161" t="s">
        <v>59</v>
      </c>
      <c r="M7" s="161" t="s">
        <v>60</v>
      </c>
      <c r="N7" s="161" t="s">
        <v>61</v>
      </c>
      <c r="O7" s="155" t="s">
        <v>76</v>
      </c>
      <c r="P7" s="161" t="s">
        <v>59</v>
      </c>
      <c r="Q7" s="161" t="s">
        <v>60</v>
      </c>
      <c r="R7" s="161" t="s">
        <v>61</v>
      </c>
      <c r="S7" s="155" t="s">
        <v>76</v>
      </c>
      <c r="T7" s="161" t="s">
        <v>59</v>
      </c>
      <c r="U7" s="161" t="s">
        <v>60</v>
      </c>
      <c r="V7" s="161" t="s">
        <v>61</v>
      </c>
      <c r="W7" s="155" t="s">
        <v>76</v>
      </c>
      <c r="X7" s="161" t="s">
        <v>59</v>
      </c>
      <c r="Y7" s="161" t="s">
        <v>60</v>
      </c>
      <c r="Z7" s="161" t="s">
        <v>61</v>
      </c>
      <c r="AA7" s="155" t="s">
        <v>76</v>
      </c>
      <c r="AB7" s="161" t="s">
        <v>59</v>
      </c>
      <c r="AC7" s="161" t="s">
        <v>60</v>
      </c>
      <c r="AD7" s="161" t="s">
        <v>61</v>
      </c>
      <c r="AE7" s="155" t="s">
        <v>76</v>
      </c>
      <c r="AF7" s="71"/>
      <c r="AG7" s="316"/>
      <c r="AH7" s="316"/>
      <c r="AI7" s="316"/>
      <c r="AJ7" s="316"/>
      <c r="AK7" s="316"/>
      <c r="AL7" s="316"/>
      <c r="AM7" s="316"/>
      <c r="AN7" s="71"/>
      <c r="AO7" s="321"/>
      <c r="AP7" s="323"/>
      <c r="AQ7" s="323"/>
      <c r="AR7" s="325"/>
      <c r="AS7" s="71"/>
      <c r="AT7" s="161" t="s">
        <v>62</v>
      </c>
      <c r="AU7" s="161" t="s">
        <v>63</v>
      </c>
      <c r="AV7" s="161" t="s">
        <v>64</v>
      </c>
      <c r="AW7" s="155" t="s">
        <v>76</v>
      </c>
      <c r="AX7" s="161" t="str">
        <f>AT7</f>
        <v>Magnitude (positive)</v>
      </c>
      <c r="AY7" s="161" t="str">
        <f>AU7</f>
        <v>Scale (positive)</v>
      </c>
      <c r="AZ7" s="161" t="str">
        <f>AV7</f>
        <v>Duration (positive)</v>
      </c>
      <c r="BA7" s="155" t="s">
        <v>76</v>
      </c>
      <c r="BB7" s="161" t="str">
        <f>AX7</f>
        <v>Magnitude (positive)</v>
      </c>
      <c r="BC7" s="161" t="str">
        <f>AY7</f>
        <v>Scale (positive)</v>
      </c>
      <c r="BD7" s="161" t="str">
        <f>AZ7</f>
        <v>Duration (positive)</v>
      </c>
      <c r="BE7" s="155" t="s">
        <v>76</v>
      </c>
      <c r="BF7" s="161" t="str">
        <f>BB7</f>
        <v>Magnitude (positive)</v>
      </c>
      <c r="BG7" s="161" t="str">
        <f>BC7</f>
        <v>Scale (positive)</v>
      </c>
      <c r="BH7" s="161" t="str">
        <f>BD7</f>
        <v>Duration (positive)</v>
      </c>
      <c r="BI7" s="155" t="s">
        <v>76</v>
      </c>
      <c r="BJ7" s="161" t="str">
        <f>BF7</f>
        <v>Magnitude (positive)</v>
      </c>
      <c r="BK7" s="161" t="str">
        <f>BG7</f>
        <v>Scale (positive)</v>
      </c>
      <c r="BL7" s="161" t="str">
        <f>BH7</f>
        <v>Duration (positive)</v>
      </c>
      <c r="BM7" s="155" t="s">
        <v>76</v>
      </c>
      <c r="BN7" s="161" t="str">
        <f>BJ7</f>
        <v>Magnitude (positive)</v>
      </c>
      <c r="BO7" s="161" t="str">
        <f>BK7</f>
        <v>Scale (positive)</v>
      </c>
      <c r="BP7" s="161" t="str">
        <f>BL7</f>
        <v>Duration (positive)</v>
      </c>
      <c r="BQ7" s="155" t="s">
        <v>76</v>
      </c>
      <c r="BR7" s="161" t="str">
        <f>BN7</f>
        <v>Magnitude (positive)</v>
      </c>
      <c r="BS7" s="161" t="str">
        <f>BO7</f>
        <v>Scale (positive)</v>
      </c>
      <c r="BT7" s="161" t="str">
        <f>BP7</f>
        <v>Duration (positive)</v>
      </c>
      <c r="BU7" s="155" t="s">
        <v>76</v>
      </c>
      <c r="BV7" s="71"/>
      <c r="BW7" s="316"/>
      <c r="BX7" s="316"/>
      <c r="BY7" s="316"/>
      <c r="BZ7" s="316"/>
      <c r="CA7" s="316"/>
      <c r="CB7" s="316"/>
      <c r="CC7" s="316"/>
      <c r="CD7" s="71"/>
      <c r="CE7" s="321"/>
      <c r="CF7" s="323"/>
      <c r="CG7" s="323"/>
      <c r="CH7" s="325"/>
      <c r="CI7" s="71"/>
      <c r="CJ7" s="71"/>
    </row>
    <row r="8" spans="1:88" x14ac:dyDescent="0.25">
      <c r="A8" s="68">
        <v>1</v>
      </c>
      <c r="B8" s="271" cm="1">
        <f t="array" ref="B8">IF(A8&gt;NOptions_NCA,"",6*(A8-1)+1)</f>
        <v>1</v>
      </c>
      <c r="C8" s="249" t="str" cm="1">
        <f t="array" ref="C8">IF($B8="","",INDEX(Options_NCA,$B8))</f>
        <v>01A</v>
      </c>
      <c r="D8" s="193" cm="1">
        <f t="array" aca="1" ref="D8" ca="1">IF($B8="","",INDEX(NCAOptionScores_Trans,$B8+MATCH(D$7,NCAMetrics,0)-1,MATCH(D$6,NCACats,0))-100)</f>
        <v>-50</v>
      </c>
      <c r="E8" s="193" cm="1">
        <f t="array" aca="1" ref="E8" ca="1">IF($B8="","",INDEX(NCAOptionScores_Trans,$B8+MATCH(E$7,NCAMetrics,0)-1,MATCH(D$6,NCACats,0))-100)</f>
        <v>-25</v>
      </c>
      <c r="F8" s="193" cm="1">
        <f t="array" aca="1" ref="F8" ca="1">IF($B8="","",INDEX(NCAOptionScores_Trans,$B8+MATCH(F$7,NCAMetrics,0)-1,MATCH(D$6,NCACats,0))-100)</f>
        <v>-10</v>
      </c>
      <c r="G8" s="193">
        <f t="shared" ref="G8:G39" ca="1" si="0">IF($B8="","",D8^INDEX(w_NCA_Neg,1,MATCH(D$6,NCACats,0)) *E8^INDEX(w_NCA_Neg,2,MATCH(D$6,NCACats,0))*F8^INDEX(w_NCA_Neg,3,MATCH(D$6,NCACats,0)))</f>
        <v>-23.207944168063893</v>
      </c>
      <c r="H8" s="193" cm="1">
        <f t="array" aca="1" ref="H8" ca="1">IF($B8="","",INDEX(NCAOptionScores_Trans,$B8+MATCH(H$7,NCAMetrics,0)-1,MATCH(H$6,NCACats,0))-100)</f>
        <v>-10</v>
      </c>
      <c r="I8" s="193" cm="1">
        <f t="array" aca="1" ref="I8" ca="1">IF($B8="","",INDEX(NCAOptionScores_Trans,$B8+MATCH(I$7,NCAMetrics,0)-1,MATCH(H$6,NCACats,0))-100)</f>
        <v>-25</v>
      </c>
      <c r="J8" s="193" cm="1">
        <f t="array" aca="1" ref="J8" ca="1">IF($B8="","",INDEX(NCAOptionScores_Trans,$B8+MATCH(J$7,NCAMetrics,0)-1,MATCH(H$6,NCACats,0))-100)</f>
        <v>-10</v>
      </c>
      <c r="K8" s="193">
        <f t="shared" ref="K8:K39" ca="1" si="1">IF($B8="","",H8^INDEX(w_NCA_Neg,1,MATCH(H$6,NCACats,0)) *I8^INDEX(w_NCA_Neg,2,MATCH(H$6,NCACats,0))*J8^INDEX(w_NCA_Neg,3,MATCH(H$6,NCACats,0)))</f>
        <v>-13.572088082974535</v>
      </c>
      <c r="L8" s="193" cm="1">
        <f t="array" aca="1" ref="L8" ca="1">IF($B8="","",INDEX(NCAOptionScores_Trans,$B8+MATCH(L$7,NCAMetrics,0)-1,MATCH(L$6,NCACats,0))-100)</f>
        <v>-10</v>
      </c>
      <c r="M8" s="193" cm="1">
        <f t="array" aca="1" ref="M8" ca="1">IF($B8="","",INDEX(NCAOptionScores_Trans,$B8+MATCH(M$7,NCAMetrics,0)-1,MATCH(L$6,NCACats,0))-100)</f>
        <v>-25</v>
      </c>
      <c r="N8" s="193" cm="1">
        <f t="array" aca="1" ref="N8" ca="1">IF($B8="","",INDEX(NCAOptionScores_Trans,$B8+MATCH(N$7,NCAMetrics,0)-1,MATCH(L$6,NCACats,0))-100)</f>
        <v>-10</v>
      </c>
      <c r="O8" s="193">
        <f t="shared" ref="O8:O39" ca="1" si="2">IF($B8="","",L8^INDEX(w_NCA_Neg,1,MATCH(L$6,NCACats,0)) *M8^INDEX(w_NCA_Neg,2,MATCH(L$6,NCACats,0))*N8^INDEX(w_NCA_Neg,3,MATCH(L$6,NCACats,0)))</f>
        <v>-13.572088082974535</v>
      </c>
      <c r="P8" s="193" cm="1">
        <f t="array" aca="1" ref="P8" ca="1">IF($B8="","",INDEX(NCAOptionScores_Trans,$B8+MATCH(P$7,NCAMetrics,0)-1,MATCH(P$6,NCACats,0))-100)</f>
        <v>0</v>
      </c>
      <c r="Q8" s="193" cm="1">
        <f t="array" aca="1" ref="Q8" ca="1">IF($B8="","",INDEX(NCAOptionScores_Trans,$B8+MATCH(Q$7,NCAMetrics,0)-1,MATCH(P$6,NCACats,0))-100)</f>
        <v>0</v>
      </c>
      <c r="R8" s="193" cm="1">
        <f t="array" aca="1" ref="R8" ca="1">IF($B8="","",INDEX(NCAOptionScores_Trans,$B8+MATCH(R$7,NCAMetrics,0)-1,MATCH(P$6,NCACats,0))-100)</f>
        <v>0</v>
      </c>
      <c r="S8" s="193">
        <f t="shared" ref="S8:S39" ca="1" si="3">IF($B8="","",P8^INDEX(w_NCA_Neg,1,MATCH(P$6,NCACats,0)) *Q8^INDEX(w_NCA_Neg,2,MATCH(P$6,NCACats,0))*R8^INDEX(w_NCA_Neg,3,MATCH(P$6,NCACats,0)))</f>
        <v>0</v>
      </c>
      <c r="T8" s="193" cm="1">
        <f t="array" aca="1" ref="T8" ca="1">IF($B8="","",INDEX(NCAOptionScores_Trans,$B8+MATCH(T$7,NCAMetrics,0)-1,MATCH(T$6,NCACats,0))-100)</f>
        <v>0</v>
      </c>
      <c r="U8" s="193" cm="1">
        <f t="array" aca="1" ref="U8" ca="1">IF($B8="","",INDEX(NCAOptionScores_Trans,$B8+MATCH(U$7,NCAMetrics,0)-1,MATCH(T$6,NCACats,0))-100)</f>
        <v>0</v>
      </c>
      <c r="V8" s="193" cm="1">
        <f t="array" aca="1" ref="V8" ca="1">IF($B8="","",INDEX(NCAOptionScores_Trans,$B8+MATCH(V$7,NCAMetrics,0)-1,MATCH(T$6,NCACats,0))-100)</f>
        <v>0</v>
      </c>
      <c r="W8" s="193">
        <f t="shared" ref="W8:W39" ca="1" si="4">IF($B8="","",T8^INDEX(w_NCA_Neg,1,MATCH(T$6,NCACats,0)) *U8^INDEX(w_NCA_Neg,2,MATCH(T$6,NCACats,0))*V8^INDEX(w_NCA_Neg,3,MATCH(T$6,NCACats,0)))</f>
        <v>0</v>
      </c>
      <c r="X8" s="193" cm="1">
        <f t="array" aca="1" ref="X8" ca="1">IF($B8="","",INDEX(NCAOptionScores_Trans,$B8+MATCH(X$7,NCAMetrics,0)-1,MATCH(X$6,NCACats,0))-100)</f>
        <v>-10</v>
      </c>
      <c r="Y8" s="193" cm="1">
        <f t="array" aca="1" ref="Y8" ca="1">IF($B8="","",INDEX(NCAOptionScores_Trans,$B8+MATCH(Y$7,NCAMetrics,0)-1,MATCH(X$6,NCACats,0))-100)</f>
        <v>-25</v>
      </c>
      <c r="Z8" s="193" cm="1">
        <f t="array" aca="1" ref="Z8" ca="1">IF($B8="","",INDEX(NCAOptionScores_Trans,$B8+MATCH(Z$7,NCAMetrics,0)-1,MATCH(X$6,NCACats,0))-100)</f>
        <v>-10</v>
      </c>
      <c r="AA8" s="193">
        <f t="shared" ref="AA8:AA39" ca="1" si="5">IF($B8="","",X8^INDEX(w_NCA_Neg,1,MATCH(X$6,NCACats,0)) *Y8^INDEX(w_NCA_Neg,2,MATCH(X$6,NCACats,0))*Z8^INDEX(w_NCA_Neg,3,MATCH(X$6,NCACats,0)))</f>
        <v>-13.572088082974535</v>
      </c>
      <c r="AB8" s="193" cm="1">
        <f t="array" aca="1" ref="AB8" ca="1">IF($B8="","",INDEX(NCAOptionScores_Trans,$B8+MATCH(AB$7,NCAMetrics,0)-1,MATCH(AB$6,NCACats,0))-100)</f>
        <v>-10</v>
      </c>
      <c r="AC8" s="193" cm="1">
        <f t="array" aca="1" ref="AC8" ca="1">IF($B8="","",INDEX(NCAOptionScores_Trans,$B8+MATCH(AC$7,NCAMetrics,0)-1,MATCH(AB$6,NCACats,0))-100)</f>
        <v>-25</v>
      </c>
      <c r="AD8" s="193" cm="1">
        <f t="array" aca="1" ref="AD8" ca="1">IF($B8="","",INDEX(NCAOptionScores_Trans,$B8+MATCH(AD$7,NCAMetrics,0)-1,MATCH(AB$6,NCACats,0))-100)</f>
        <v>-10</v>
      </c>
      <c r="AE8" s="193">
        <f t="shared" ref="AE8:AE39" ca="1" si="6">IF($B8="","",AB8^INDEX(w_NCA_Neg,1,MATCH(AB$6,NCACats,0)) *AC8^INDEX(w_NCA_Neg,2,MATCH(AB$6,NCACats,0))*AD8^INDEX(w_NCA_Neg,3,MATCH(AB$6,NCACats,0)))</f>
        <v>-13.572088082974535</v>
      </c>
      <c r="AG8" s="156" cm="1">
        <f t="array" aca="1" ref="AG8" ca="1">INDEX(NegEffects_NCA,$A8,MATCH(AG$6,$D$6:$AB$6,0)+3)</f>
        <v>-23.207944168063893</v>
      </c>
      <c r="AH8" s="156" cm="1">
        <f t="array" aca="1" ref="AH8" ca="1">INDEX(NegEffects_NCA,$A8,MATCH(AH$6,$D$6:$AB$6,0)+3)</f>
        <v>-13.572088082974535</v>
      </c>
      <c r="AI8" s="156" cm="1">
        <f t="array" aca="1" ref="AI8" ca="1">INDEX(NegEffects_NCA,$A8,MATCH(AI$6,$D$6:$AB$6,0)+3)</f>
        <v>-13.572088082974535</v>
      </c>
      <c r="AJ8" s="156" cm="1">
        <f t="array" aca="1" ref="AJ8" ca="1">INDEX(NegEffects_NCA,$A8,MATCH(AJ$6,$D$6:$AB$6,0)+3)</f>
        <v>0</v>
      </c>
      <c r="AK8" s="156" cm="1">
        <f t="array" aca="1" ref="AK8" ca="1">INDEX(NegEffects_NCA,$A8,MATCH(AK$6,$D$6:$AB$6,0)+3)</f>
        <v>0</v>
      </c>
      <c r="AL8" s="156" cm="1">
        <f t="array" aca="1" ref="AL8" ca="1">INDEX(NegEffects_NCA,$A8,MATCH(AL$6,$D$6:$AB$6,0)+3)</f>
        <v>-13.572088082974535</v>
      </c>
      <c r="AM8" s="156" cm="1">
        <f t="array" aca="1" ref="AM8" ca="1">INDEX(NegEffects_NCA,$A8,MATCH(AM$6,$D$6:$AB$6,0)+3)</f>
        <v>-13.572088082974535</v>
      </c>
      <c r="AO8" s="194">
        <f t="shared" ref="AO8:AR27" ca="1" si="7">IF($B8="","",SUMPRODUCT(INDEX(NegEffects_NCA_Combined,$A8,0),INDEX(WRWMetricWeights_NCA,MATCH(AO$6,WRWMetrics_NCA,0),0)))</f>
        <v>-13.572088082974535</v>
      </c>
      <c r="AP8" s="194">
        <f t="shared" ca="1" si="7"/>
        <v>-13.572088082974535</v>
      </c>
      <c r="AQ8" s="194">
        <f t="shared" ca="1" si="7"/>
        <v>-18.390016125519214</v>
      </c>
      <c r="AR8" s="194">
        <f t="shared" ca="1" si="7"/>
        <v>0</v>
      </c>
      <c r="AT8" s="193" cm="1">
        <f t="array" aca="1" ref="AT8" ca="1">IF($B8="","",INDEX(NCAOptionScores_Trans,$B8+MATCH(AT$7,NCAMetrics,0)-1,MATCH(AT$6,NCACats,0)))</f>
        <v>0</v>
      </c>
      <c r="AU8" s="193" cm="1">
        <f t="array" aca="1" ref="AU8" ca="1">IF($B8="","",INDEX(NCAOptionScores_Trans,$B8+MATCH(AU$7,NCAMetrics,0)-1,MATCH(AT$6,NCACats,0)))</f>
        <v>0</v>
      </c>
      <c r="AV8" s="193" cm="1">
        <f t="array" aca="1" ref="AV8" ca="1">IF($B8="","",INDEX(NCAOptionScores_Trans,$B8+MATCH(AV$7,NCAMetrics,0)-1,MATCH(AT$6,NCACats,0)))</f>
        <v>0</v>
      </c>
      <c r="AW8" s="195">
        <f t="shared" ref="AW8:AW39" ca="1" si="8">IF($B8="","",AT8^INDEX(w_NCA_Pos,1,MATCH(AT$6,NCACats,0)) *AU8^INDEX(w_NCA_Pos,2,MATCH(AT$6,NCACats,0))*AV8^INDEX(w_NCA_Pos,3,MATCH(AT$6,NCACats,0)))</f>
        <v>0</v>
      </c>
      <c r="AX8" s="193" cm="1">
        <f t="array" aca="1" ref="AX8" ca="1">IF($B8="","",INDEX(NCAOptionScores_Trans,$B8+MATCH(AX$7,NCAMetrics,0)-1,MATCH(AX$6,NCACats,0)))</f>
        <v>0</v>
      </c>
      <c r="AY8" s="193" cm="1">
        <f t="array" aca="1" ref="AY8" ca="1">IF($B8="","",INDEX(NCAOptionScores_Trans,$B8+MATCH(AY$7,NCAMetrics,0)-1,MATCH(AX$6,NCACats,0)))</f>
        <v>0</v>
      </c>
      <c r="AZ8" s="193" cm="1">
        <f t="array" aca="1" ref="AZ8" ca="1">IF($B8="","",INDEX(NCAOptionScores_Trans,$B8+MATCH(AZ$7,NCAMetrics,0)-1,MATCH(AX$6,NCACats,0)))</f>
        <v>0</v>
      </c>
      <c r="BA8" s="195">
        <f t="shared" ref="BA8:BA39" ca="1" si="9">IF($B8="","",AX8^INDEX(w_NCA_Pos,1,MATCH(AX$6,NCACats,0)) *AY8^INDEX(w_NCA_Pos,2,MATCH(AX$6,NCACats,0))*AZ8^INDEX(w_NCA_Pos,3,MATCH(AX$6,NCACats,0)))</f>
        <v>0</v>
      </c>
      <c r="BB8" s="193" cm="1">
        <f t="array" aca="1" ref="BB8" ca="1">IF($B8="","",INDEX(NCAOptionScores_Trans,$B8+MATCH(BB$7,NCAMetrics,0)-1,MATCH(BB$6,NCACats,0)))</f>
        <v>0</v>
      </c>
      <c r="BC8" s="193" cm="1">
        <f t="array" aca="1" ref="BC8" ca="1">IF($B8="","",INDEX(NCAOptionScores_Trans,$B8+MATCH(BC$7,NCAMetrics,0)-1,MATCH(BB$6,NCACats,0)))</f>
        <v>0</v>
      </c>
      <c r="BD8" s="193" cm="1">
        <f t="array" aca="1" ref="BD8" ca="1">IF($B8="","",INDEX(NCAOptionScores_Trans,$B8+MATCH(BD$7,NCAMetrics,0)-1,MATCH(BB$6,NCACats,0)))</f>
        <v>0</v>
      </c>
      <c r="BE8" s="195">
        <f t="shared" ref="BE8:BE39" ca="1" si="10">IF($B8="","",BB8^INDEX(w_NCA_Pos,1,MATCH(BB$6,NCACats,0)) *BC8^INDEX(w_NCA_Pos,2,MATCH(BB$6,NCACats,0))*BD8^INDEX(w_NCA_Pos,3,MATCH(BB$6,NCACats,0)))</f>
        <v>0</v>
      </c>
      <c r="BF8" s="193" cm="1">
        <f t="array" aca="1" ref="BF8" ca="1">IF($B8="","",INDEX(NCAOptionScores_Trans,$B8+MATCH(BF$7,NCAMetrics,0)-1,MATCH(BF$6,NCACats,0)))</f>
        <v>0</v>
      </c>
      <c r="BG8" s="193" cm="1">
        <f t="array" aca="1" ref="BG8" ca="1">IF($B8="","",INDEX(NCAOptionScores_Trans,$B8+MATCH(BG$7,NCAMetrics,0)-1,MATCH(BF$6,NCACats,0)))</f>
        <v>0</v>
      </c>
      <c r="BH8" s="193" cm="1">
        <f t="array" aca="1" ref="BH8" ca="1">IF($B8="","",INDEX(NCAOptionScores_Trans,$B8+MATCH(BH$7,NCAMetrics,0)-1,MATCH(BF$6,NCACats,0)))</f>
        <v>0</v>
      </c>
      <c r="BI8" s="195">
        <f t="shared" ref="BI8:BI39" ca="1" si="11">IF($B8="","",BF8^INDEX(w_NCA_Pos,1,MATCH(BF$6,NCACats,0)) *BG8^INDEX(w_NCA_Pos,2,MATCH(BF$6,NCACats,0))*BH8^INDEX(w_NCA_Pos,3,MATCH(BF$6,NCACats,0)))</f>
        <v>0</v>
      </c>
      <c r="BJ8" s="193" cm="1">
        <f t="array" aca="1" ref="BJ8" ca="1">IF($B8="","",INDEX(NCAOptionScores_Trans,$B8+MATCH(BJ$7,NCAMetrics,0)-1,MATCH(BJ$6,NCACats,0)))</f>
        <v>0</v>
      </c>
      <c r="BK8" s="193" cm="1">
        <f t="array" aca="1" ref="BK8" ca="1">IF($B8="","",INDEX(NCAOptionScores_Trans,$B8+MATCH(BK$7,NCAMetrics,0)-1,MATCH(BJ$6,NCACats,0)))</f>
        <v>0</v>
      </c>
      <c r="BL8" s="193" cm="1">
        <f t="array" aca="1" ref="BL8" ca="1">IF($B8="","",INDEX(NCAOptionScores_Trans,$B8+MATCH(BL$7,NCAMetrics,0)-1,MATCH(BJ$6,NCACats,0)))</f>
        <v>0</v>
      </c>
      <c r="BM8" s="195">
        <f t="shared" ref="BM8:BM39" ca="1" si="12">IF($B8="","",BJ8^INDEX(w_NCA_Pos,1,MATCH(BJ$6,NCACats,0)) *BK8^INDEX(w_NCA_Pos,2,MATCH(BJ$6,NCACats,0))*BL8^INDEX(w_NCA_Pos,3,MATCH(BJ$6,NCACats,0)))</f>
        <v>0</v>
      </c>
      <c r="BN8" s="193" cm="1">
        <f t="array" aca="1" ref="BN8" ca="1">IF($B8="","",INDEX(NCAOptionScores_Trans,$B8+MATCH(BN$7,NCAMetrics,0)-1,MATCH(BN$6,NCACats,0)))</f>
        <v>0</v>
      </c>
      <c r="BO8" s="193" cm="1">
        <f t="array" aca="1" ref="BO8" ca="1">IF($B8="","",INDEX(NCAOptionScores_Trans,$B8+MATCH(BO$7,NCAMetrics,0)-1,MATCH(BN$6,NCACats,0)))</f>
        <v>0</v>
      </c>
      <c r="BP8" s="193" cm="1">
        <f t="array" aca="1" ref="BP8" ca="1">IF($B8="","",INDEX(NCAOptionScores_Trans,$B8+MATCH(BP$7,NCAMetrics,0)-1,MATCH(BN$6,NCACats,0)))</f>
        <v>0</v>
      </c>
      <c r="BQ8" s="195">
        <f t="shared" ref="BQ8:BQ39" ca="1" si="13">IF($B8="","",BN8^INDEX(w_NCA_Pos,1,MATCH(BN$6,NCACats,0)) *BO8^INDEX(w_NCA_Pos,2,MATCH(BN$6,NCACats,0))*BP8^INDEX(w_NCA_Pos,3,MATCH(BN$6,NCACats,0)))</f>
        <v>0</v>
      </c>
      <c r="BR8" s="193" cm="1">
        <f t="array" aca="1" ref="BR8" ca="1">IF($B8="","",INDEX(NCAOptionScores_Trans,$B8+MATCH(BR$7,NCAMetrics,0)-1,MATCH(BR$6,NCACats,0)))</f>
        <v>0</v>
      </c>
      <c r="BS8" s="193" cm="1">
        <f t="array" aca="1" ref="BS8" ca="1">IF($B8="","",INDEX(NCAOptionScores_Trans,$B8+MATCH(BS$7,NCAMetrics,0)-1,MATCH(BR$6,NCACats,0)))</f>
        <v>0</v>
      </c>
      <c r="BT8" s="193" cm="1">
        <f t="array" aca="1" ref="BT8" ca="1">IF($B8="","",INDEX(NCAOptionScores_Trans,$B8+MATCH(BT$7,NCAMetrics,0)-1,MATCH(BR$6,NCACats,0)))</f>
        <v>0</v>
      </c>
      <c r="BU8" s="195">
        <f t="shared" ref="BU8:BU39" ca="1" si="14">IF($B8="","",BR8^INDEX(w_NCA_Pos,1,MATCH(BR$6,NCACats,0)) *BS8^INDEX(w_NCA_Pos,2,MATCH(BR$6,NCACats,0))*BT8^INDEX(w_NCA_Pos,3,MATCH(BR$6,NCACats,0)))</f>
        <v>0</v>
      </c>
      <c r="BW8" s="156" cm="1">
        <f t="array" aca="1" ref="BW8" ca="1">INDEX(PosEffects_NCA,$A8,MATCH(BW$6,$D$6:$AB$6,0)+3)</f>
        <v>0</v>
      </c>
      <c r="BX8" s="156" cm="1">
        <f t="array" aca="1" ref="BX8" ca="1">INDEX(PosEffects_NCA,$A8,MATCH(BX$6,$D$6:$AB$6,0)+3)</f>
        <v>0</v>
      </c>
      <c r="BY8" s="156" cm="1">
        <f t="array" aca="1" ref="BY8" ca="1">INDEX(PosEffects_NCA,$A8,MATCH(BY$6,$D$6:$AB$6,0)+3)</f>
        <v>0</v>
      </c>
      <c r="BZ8" s="156" cm="1">
        <f t="array" aca="1" ref="BZ8" ca="1">INDEX(PosEffects_NCA,$A8,MATCH(BZ$6,$D$6:$AB$6,0)+3)</f>
        <v>0</v>
      </c>
      <c r="CA8" s="156" cm="1">
        <f t="array" aca="1" ref="CA8" ca="1">INDEX(PosEffects_NCA,$A8,MATCH(CA$6,$D$6:$AB$6,0)+3)</f>
        <v>0</v>
      </c>
      <c r="CB8" s="156" cm="1">
        <f t="array" aca="1" ref="CB8" ca="1">INDEX(PosEffects_NCA,$A8,MATCH(CB$6,$D$6:$AB$6,0)+3)</f>
        <v>0</v>
      </c>
      <c r="CC8" s="156" cm="1">
        <f t="array" aca="1" ref="CC8" ca="1">INDEX(PosEffects_NCA,$A8,MATCH(CC$6,$D$6:$AB$6,0)+3)</f>
        <v>0</v>
      </c>
      <c r="CE8" s="194">
        <f t="shared" ref="CE8:CH27" ca="1" si="15">IF($B8="","",SUMPRODUCT(INDEX(PosEffects_NCA_Combined,$A8,0),INDEX(WRWMetricWeights_NCA,MATCH(CE$6,WRWMetrics_NCA,0),0)))</f>
        <v>0</v>
      </c>
      <c r="CF8" s="194">
        <f t="shared" ca="1" si="15"/>
        <v>0</v>
      </c>
      <c r="CG8" s="194">
        <f t="shared" ca="1" si="15"/>
        <v>0</v>
      </c>
      <c r="CH8" s="194">
        <f t="shared" ca="1" si="15"/>
        <v>0</v>
      </c>
    </row>
    <row r="9" spans="1:88" x14ac:dyDescent="0.25">
      <c r="A9" s="68">
        <v>2</v>
      </c>
      <c r="B9" s="271" cm="1">
        <f t="array" ref="B9">IF(A9&gt;NOptions_NCA,"",6*(A9-1)+1)</f>
        <v>7</v>
      </c>
      <c r="C9" s="249" t="str" cm="1">
        <f t="array" ref="C9">IF($B9="","",INDEX(Options_NCA,$B9))</f>
        <v>01B</v>
      </c>
      <c r="D9" s="193" cm="1">
        <f t="array" aca="1" ref="D9" ca="1">IF($B9="","",INDEX(NCAOptionScores_Trans,$B9+MATCH(D$7,NCAMetrics,0)-1,MATCH(D$6,NCACats,0))-100)</f>
        <v>-50</v>
      </c>
      <c r="E9" s="193" cm="1">
        <f t="array" aca="1" ref="E9" ca="1">IF($B9="","",INDEX(NCAOptionScores_Trans,$B9+MATCH(E$7,NCAMetrics,0)-1,MATCH(D$6,NCACats,0))-100)</f>
        <v>-25</v>
      </c>
      <c r="F9" s="193" cm="1">
        <f t="array" aca="1" ref="F9" ca="1">IF($B9="","",INDEX(NCAOptionScores_Trans,$B9+MATCH(F$7,NCAMetrics,0)-1,MATCH(D$6,NCACats,0))-100)</f>
        <v>-10</v>
      </c>
      <c r="G9" s="193">
        <f t="shared" ca="1" si="0"/>
        <v>-23.207944168063893</v>
      </c>
      <c r="H9" s="193" cm="1">
        <f t="array" aca="1" ref="H9" ca="1">IF($B9="","",INDEX(NCAOptionScores_Trans,$B9+MATCH(H$7,NCAMetrics,0)-1,MATCH(H$6,NCACats,0))-100)</f>
        <v>-10</v>
      </c>
      <c r="I9" s="193" cm="1">
        <f t="array" aca="1" ref="I9" ca="1">IF($B9="","",INDEX(NCAOptionScores_Trans,$B9+MATCH(I$7,NCAMetrics,0)-1,MATCH(H$6,NCACats,0))-100)</f>
        <v>-25</v>
      </c>
      <c r="J9" s="193" cm="1">
        <f t="array" aca="1" ref="J9" ca="1">IF($B9="","",INDEX(NCAOptionScores_Trans,$B9+MATCH(J$7,NCAMetrics,0)-1,MATCH(H$6,NCACats,0))-100)</f>
        <v>-10</v>
      </c>
      <c r="K9" s="193">
        <f t="shared" ca="1" si="1"/>
        <v>-13.572088082974535</v>
      </c>
      <c r="L9" s="193" cm="1">
        <f t="array" aca="1" ref="L9" ca="1">IF($B9="","",INDEX(NCAOptionScores_Trans,$B9+MATCH(L$7,NCAMetrics,0)-1,MATCH(L$6,NCACats,0))-100)</f>
        <v>-10</v>
      </c>
      <c r="M9" s="193" cm="1">
        <f t="array" aca="1" ref="M9" ca="1">IF($B9="","",INDEX(NCAOptionScores_Trans,$B9+MATCH(M$7,NCAMetrics,0)-1,MATCH(L$6,NCACats,0))-100)</f>
        <v>-25</v>
      </c>
      <c r="N9" s="193" cm="1">
        <f t="array" aca="1" ref="N9" ca="1">IF($B9="","",INDEX(NCAOptionScores_Trans,$B9+MATCH(N$7,NCAMetrics,0)-1,MATCH(L$6,NCACats,0))-100)</f>
        <v>-10</v>
      </c>
      <c r="O9" s="193">
        <f t="shared" ca="1" si="2"/>
        <v>-13.572088082974535</v>
      </c>
      <c r="P9" s="193" cm="1">
        <f t="array" aca="1" ref="P9" ca="1">IF($B9="","",INDEX(NCAOptionScores_Trans,$B9+MATCH(P$7,NCAMetrics,0)-1,MATCH(P$6,NCACats,0))-100)</f>
        <v>0</v>
      </c>
      <c r="Q9" s="193" cm="1">
        <f t="array" aca="1" ref="Q9" ca="1">IF($B9="","",INDEX(NCAOptionScores_Trans,$B9+MATCH(Q$7,NCAMetrics,0)-1,MATCH(P$6,NCACats,0))-100)</f>
        <v>0</v>
      </c>
      <c r="R9" s="193" cm="1">
        <f t="array" aca="1" ref="R9" ca="1">IF($B9="","",INDEX(NCAOptionScores_Trans,$B9+MATCH(R$7,NCAMetrics,0)-1,MATCH(P$6,NCACats,0))-100)</f>
        <v>0</v>
      </c>
      <c r="S9" s="193">
        <f t="shared" ca="1" si="3"/>
        <v>0</v>
      </c>
      <c r="T9" s="193" cm="1">
        <f t="array" aca="1" ref="T9" ca="1">IF($B9="","",INDEX(NCAOptionScores_Trans,$B9+MATCH(T$7,NCAMetrics,0)-1,MATCH(T$6,NCACats,0))-100)</f>
        <v>0</v>
      </c>
      <c r="U9" s="193" cm="1">
        <f t="array" aca="1" ref="U9" ca="1">IF($B9="","",INDEX(NCAOptionScores_Trans,$B9+MATCH(U$7,NCAMetrics,0)-1,MATCH(T$6,NCACats,0))-100)</f>
        <v>0</v>
      </c>
      <c r="V9" s="193" cm="1">
        <f t="array" aca="1" ref="V9" ca="1">IF($B9="","",INDEX(NCAOptionScores_Trans,$B9+MATCH(V$7,NCAMetrics,0)-1,MATCH(T$6,NCACats,0))-100)</f>
        <v>0</v>
      </c>
      <c r="W9" s="193">
        <f t="shared" ca="1" si="4"/>
        <v>0</v>
      </c>
      <c r="X9" s="193" cm="1">
        <f t="array" aca="1" ref="X9" ca="1">IF($B9="","",INDEX(NCAOptionScores_Trans,$B9+MATCH(X$7,NCAMetrics,0)-1,MATCH(X$6,NCACats,0))-100)</f>
        <v>-10</v>
      </c>
      <c r="Y9" s="193" cm="1">
        <f t="array" aca="1" ref="Y9" ca="1">IF($B9="","",INDEX(NCAOptionScores_Trans,$B9+MATCH(Y$7,NCAMetrics,0)-1,MATCH(X$6,NCACats,0))-100)</f>
        <v>-25</v>
      </c>
      <c r="Z9" s="193" cm="1">
        <f t="array" aca="1" ref="Z9" ca="1">IF($B9="","",INDEX(NCAOptionScores_Trans,$B9+MATCH(Z$7,NCAMetrics,0)-1,MATCH(X$6,NCACats,0))-100)</f>
        <v>-10</v>
      </c>
      <c r="AA9" s="193">
        <f t="shared" ca="1" si="5"/>
        <v>-13.572088082974535</v>
      </c>
      <c r="AB9" s="193" cm="1">
        <f t="array" aca="1" ref="AB9" ca="1">IF($B9="","",INDEX(NCAOptionScores_Trans,$B9+MATCH(AB$7,NCAMetrics,0)-1,MATCH(AB$6,NCACats,0))-100)</f>
        <v>-10</v>
      </c>
      <c r="AC9" s="193" cm="1">
        <f t="array" aca="1" ref="AC9" ca="1">IF($B9="","",INDEX(NCAOptionScores_Trans,$B9+MATCH(AC$7,NCAMetrics,0)-1,MATCH(AB$6,NCACats,0))-100)</f>
        <v>-25</v>
      </c>
      <c r="AD9" s="193" cm="1">
        <f t="array" aca="1" ref="AD9" ca="1">IF($B9="","",INDEX(NCAOptionScores_Trans,$B9+MATCH(AD$7,NCAMetrics,0)-1,MATCH(AB$6,NCACats,0))-100)</f>
        <v>-10</v>
      </c>
      <c r="AE9" s="193">
        <f t="shared" ca="1" si="6"/>
        <v>-13.572088082974535</v>
      </c>
      <c r="AG9" s="156" cm="1">
        <f t="array" aca="1" ref="AG9" ca="1">INDEX(NegEffects_NCA,$A9,MATCH(AG$6,$D$6:$AB$6,0)+3)</f>
        <v>-23.207944168063893</v>
      </c>
      <c r="AH9" s="156" cm="1">
        <f t="array" aca="1" ref="AH9" ca="1">INDEX(NegEffects_NCA,$A9,MATCH(AH$6,$D$6:$AB$6,0)+3)</f>
        <v>-13.572088082974535</v>
      </c>
      <c r="AI9" s="156" cm="1">
        <f t="array" aca="1" ref="AI9" ca="1">INDEX(NegEffects_NCA,$A9,MATCH(AI$6,$D$6:$AB$6,0)+3)</f>
        <v>-13.572088082974535</v>
      </c>
      <c r="AJ9" s="156" cm="1">
        <f t="array" aca="1" ref="AJ9" ca="1">INDEX(NegEffects_NCA,$A9,MATCH(AJ$6,$D$6:$AB$6,0)+3)</f>
        <v>0</v>
      </c>
      <c r="AK9" s="156" cm="1">
        <f t="array" aca="1" ref="AK9" ca="1">INDEX(NegEffects_NCA,$A9,MATCH(AK$6,$D$6:$AB$6,0)+3)</f>
        <v>0</v>
      </c>
      <c r="AL9" s="156" cm="1">
        <f t="array" aca="1" ref="AL9" ca="1">INDEX(NegEffects_NCA,$A9,MATCH(AL$6,$D$6:$AB$6,0)+3)</f>
        <v>-13.572088082974535</v>
      </c>
      <c r="AM9" s="156" cm="1">
        <f t="array" aca="1" ref="AM9" ca="1">INDEX(NegEffects_NCA,$A9,MATCH(AM$6,$D$6:$AB$6,0)+3)</f>
        <v>-13.572088082974535</v>
      </c>
      <c r="AO9" s="194">
        <f t="shared" ca="1" si="7"/>
        <v>-13.572088082974535</v>
      </c>
      <c r="AP9" s="194">
        <f t="shared" ca="1" si="7"/>
        <v>-13.572088082974535</v>
      </c>
      <c r="AQ9" s="194">
        <f t="shared" ca="1" si="7"/>
        <v>-18.390016125519214</v>
      </c>
      <c r="AR9" s="194">
        <f t="shared" ca="1" si="7"/>
        <v>0</v>
      </c>
      <c r="AT9" s="193" cm="1">
        <f t="array" aca="1" ref="AT9" ca="1">IF($B9="","",INDEX(NCAOptionScores_Trans,$B9+MATCH(AT$7,NCAMetrics,0)-1,MATCH(AT$6,NCACats,0)))</f>
        <v>0</v>
      </c>
      <c r="AU9" s="193" cm="1">
        <f t="array" aca="1" ref="AU9" ca="1">IF($B9="","",INDEX(NCAOptionScores_Trans,$B9+MATCH(AU$7,NCAMetrics,0)-1,MATCH(AT$6,NCACats,0)))</f>
        <v>0</v>
      </c>
      <c r="AV9" s="193" cm="1">
        <f t="array" aca="1" ref="AV9" ca="1">IF($B9="","",INDEX(NCAOptionScores_Trans,$B9+MATCH(AV$7,NCAMetrics,0)-1,MATCH(AT$6,NCACats,0)))</f>
        <v>0</v>
      </c>
      <c r="AW9" s="195">
        <f t="shared" ca="1" si="8"/>
        <v>0</v>
      </c>
      <c r="AX9" s="193" cm="1">
        <f t="array" aca="1" ref="AX9" ca="1">IF($B9="","",INDEX(NCAOptionScores_Trans,$B9+MATCH(AX$7,NCAMetrics,0)-1,MATCH(AX$6,NCACats,0)))</f>
        <v>0</v>
      </c>
      <c r="AY9" s="193" cm="1">
        <f t="array" aca="1" ref="AY9" ca="1">IF($B9="","",INDEX(NCAOptionScores_Trans,$B9+MATCH(AY$7,NCAMetrics,0)-1,MATCH(AX$6,NCACats,0)))</f>
        <v>0</v>
      </c>
      <c r="AZ9" s="193" cm="1">
        <f t="array" aca="1" ref="AZ9" ca="1">IF($B9="","",INDEX(NCAOptionScores_Trans,$B9+MATCH(AZ$7,NCAMetrics,0)-1,MATCH(AX$6,NCACats,0)))</f>
        <v>0</v>
      </c>
      <c r="BA9" s="195">
        <f t="shared" ca="1" si="9"/>
        <v>0</v>
      </c>
      <c r="BB9" s="193" cm="1">
        <f t="array" aca="1" ref="BB9" ca="1">IF($B9="","",INDEX(NCAOptionScores_Trans,$B9+MATCH(BB$7,NCAMetrics,0)-1,MATCH(BB$6,NCACats,0)))</f>
        <v>0</v>
      </c>
      <c r="BC9" s="193" cm="1">
        <f t="array" aca="1" ref="BC9" ca="1">IF($B9="","",INDEX(NCAOptionScores_Trans,$B9+MATCH(BC$7,NCAMetrics,0)-1,MATCH(BB$6,NCACats,0)))</f>
        <v>0</v>
      </c>
      <c r="BD9" s="193" cm="1">
        <f t="array" aca="1" ref="BD9" ca="1">IF($B9="","",INDEX(NCAOptionScores_Trans,$B9+MATCH(BD$7,NCAMetrics,0)-1,MATCH(BB$6,NCACats,0)))</f>
        <v>0</v>
      </c>
      <c r="BE9" s="195">
        <f t="shared" ca="1" si="10"/>
        <v>0</v>
      </c>
      <c r="BF9" s="193" cm="1">
        <f t="array" aca="1" ref="BF9" ca="1">IF($B9="","",INDEX(NCAOptionScores_Trans,$B9+MATCH(BF$7,NCAMetrics,0)-1,MATCH(BF$6,NCACats,0)))</f>
        <v>0</v>
      </c>
      <c r="BG9" s="193" cm="1">
        <f t="array" aca="1" ref="BG9" ca="1">IF($B9="","",INDEX(NCAOptionScores_Trans,$B9+MATCH(BG$7,NCAMetrics,0)-1,MATCH(BF$6,NCACats,0)))</f>
        <v>0</v>
      </c>
      <c r="BH9" s="193" cm="1">
        <f t="array" aca="1" ref="BH9" ca="1">IF($B9="","",INDEX(NCAOptionScores_Trans,$B9+MATCH(BH$7,NCAMetrics,0)-1,MATCH(BF$6,NCACats,0)))</f>
        <v>0</v>
      </c>
      <c r="BI9" s="195">
        <f t="shared" ca="1" si="11"/>
        <v>0</v>
      </c>
      <c r="BJ9" s="193" cm="1">
        <f t="array" aca="1" ref="BJ9" ca="1">IF($B9="","",INDEX(NCAOptionScores_Trans,$B9+MATCH(BJ$7,NCAMetrics,0)-1,MATCH(BJ$6,NCACats,0)))</f>
        <v>0</v>
      </c>
      <c r="BK9" s="193" cm="1">
        <f t="array" aca="1" ref="BK9" ca="1">IF($B9="","",INDEX(NCAOptionScores_Trans,$B9+MATCH(BK$7,NCAMetrics,0)-1,MATCH(BJ$6,NCACats,0)))</f>
        <v>0</v>
      </c>
      <c r="BL9" s="193" cm="1">
        <f t="array" aca="1" ref="BL9" ca="1">IF($B9="","",INDEX(NCAOptionScores_Trans,$B9+MATCH(BL$7,NCAMetrics,0)-1,MATCH(BJ$6,NCACats,0)))</f>
        <v>0</v>
      </c>
      <c r="BM9" s="195">
        <f t="shared" ca="1" si="12"/>
        <v>0</v>
      </c>
      <c r="BN9" s="193" cm="1">
        <f t="array" aca="1" ref="BN9" ca="1">IF($B9="","",INDEX(NCAOptionScores_Trans,$B9+MATCH(BN$7,NCAMetrics,0)-1,MATCH(BN$6,NCACats,0)))</f>
        <v>0</v>
      </c>
      <c r="BO9" s="193" cm="1">
        <f t="array" aca="1" ref="BO9" ca="1">IF($B9="","",INDEX(NCAOptionScores_Trans,$B9+MATCH(BO$7,NCAMetrics,0)-1,MATCH(BN$6,NCACats,0)))</f>
        <v>0</v>
      </c>
      <c r="BP9" s="193" cm="1">
        <f t="array" aca="1" ref="BP9" ca="1">IF($B9="","",INDEX(NCAOptionScores_Trans,$B9+MATCH(BP$7,NCAMetrics,0)-1,MATCH(BN$6,NCACats,0)))</f>
        <v>0</v>
      </c>
      <c r="BQ9" s="195">
        <f t="shared" ca="1" si="13"/>
        <v>0</v>
      </c>
      <c r="BR9" s="193" cm="1">
        <f t="array" aca="1" ref="BR9" ca="1">IF($B9="","",INDEX(NCAOptionScores_Trans,$B9+MATCH(BR$7,NCAMetrics,0)-1,MATCH(BR$6,NCACats,0)))</f>
        <v>0</v>
      </c>
      <c r="BS9" s="193" cm="1">
        <f t="array" aca="1" ref="BS9" ca="1">IF($B9="","",INDEX(NCAOptionScores_Trans,$B9+MATCH(BS$7,NCAMetrics,0)-1,MATCH(BR$6,NCACats,0)))</f>
        <v>0</v>
      </c>
      <c r="BT9" s="193" cm="1">
        <f t="array" aca="1" ref="BT9" ca="1">IF($B9="","",INDEX(NCAOptionScores_Trans,$B9+MATCH(BT$7,NCAMetrics,0)-1,MATCH(BR$6,NCACats,0)))</f>
        <v>0</v>
      </c>
      <c r="BU9" s="195">
        <f t="shared" ca="1" si="14"/>
        <v>0</v>
      </c>
      <c r="BW9" s="156" cm="1">
        <f t="array" aca="1" ref="BW9" ca="1">INDEX(PosEffects_NCA,$A9,MATCH(BW$6,$D$6:$AB$6,0)+3)</f>
        <v>0</v>
      </c>
      <c r="BX9" s="156" cm="1">
        <f t="array" aca="1" ref="BX9" ca="1">INDEX(PosEffects_NCA,$A9,MATCH(BX$6,$D$6:$AB$6,0)+3)</f>
        <v>0</v>
      </c>
      <c r="BY9" s="156" cm="1">
        <f t="array" aca="1" ref="BY9" ca="1">INDEX(PosEffects_NCA,$A9,MATCH(BY$6,$D$6:$AB$6,0)+3)</f>
        <v>0</v>
      </c>
      <c r="BZ9" s="156" cm="1">
        <f t="array" aca="1" ref="BZ9" ca="1">INDEX(PosEffects_NCA,$A9,MATCH(BZ$6,$D$6:$AB$6,0)+3)</f>
        <v>0</v>
      </c>
      <c r="CA9" s="156" cm="1">
        <f t="array" aca="1" ref="CA9" ca="1">INDEX(PosEffects_NCA,$A9,MATCH(CA$6,$D$6:$AB$6,0)+3)</f>
        <v>0</v>
      </c>
      <c r="CB9" s="156" cm="1">
        <f t="array" aca="1" ref="CB9" ca="1">INDEX(PosEffects_NCA,$A9,MATCH(CB$6,$D$6:$AB$6,0)+3)</f>
        <v>0</v>
      </c>
      <c r="CC9" s="156" cm="1">
        <f t="array" aca="1" ref="CC9" ca="1">INDEX(PosEffects_NCA,$A9,MATCH(CC$6,$D$6:$AB$6,0)+3)</f>
        <v>0</v>
      </c>
      <c r="CE9" s="194">
        <f t="shared" ca="1" si="15"/>
        <v>0</v>
      </c>
      <c r="CF9" s="194">
        <f t="shared" ca="1" si="15"/>
        <v>0</v>
      </c>
      <c r="CG9" s="194">
        <f t="shared" ca="1" si="15"/>
        <v>0</v>
      </c>
      <c r="CH9" s="194">
        <f t="shared" ca="1" si="15"/>
        <v>0</v>
      </c>
    </row>
    <row r="10" spans="1:88" x14ac:dyDescent="0.25">
      <c r="A10" s="68">
        <v>3</v>
      </c>
      <c r="B10" s="271" cm="1">
        <f t="array" ref="B10">IF(A10&gt;NOptions_NCA,"",6*(A10-1)+1)</f>
        <v>13</v>
      </c>
      <c r="C10" s="249" t="str" cm="1">
        <f t="array" ref="C10">IF($B10="","",INDEX(Options_NCA,$B10))</f>
        <v>37A</v>
      </c>
      <c r="D10" s="193" cm="1">
        <f t="array" aca="1" ref="D10" ca="1">IF($B10="","",INDEX(NCAOptionScores_Trans,$B10+MATCH(D$7,NCAMetrics,0)-1,MATCH(D$6,NCACats,0))-100)</f>
        <v>-50</v>
      </c>
      <c r="E10" s="193" cm="1">
        <f t="array" aca="1" ref="E10" ca="1">IF($B10="","",INDEX(NCAOptionScores_Trans,$B10+MATCH(E$7,NCAMetrics,0)-1,MATCH(D$6,NCACats,0))-100)</f>
        <v>-25</v>
      </c>
      <c r="F10" s="193" cm="1">
        <f t="array" aca="1" ref="F10" ca="1">IF($B10="","",INDEX(NCAOptionScores_Trans,$B10+MATCH(F$7,NCAMetrics,0)-1,MATCH(D$6,NCACats,0))-100)</f>
        <v>-100</v>
      </c>
      <c r="G10" s="193">
        <f t="shared" ca="1" si="0"/>
        <v>-50</v>
      </c>
      <c r="H10" s="193" cm="1">
        <f t="array" aca="1" ref="H10" ca="1">IF($B10="","",INDEX(NCAOptionScores_Trans,$B10+MATCH(H$7,NCAMetrics,0)-1,MATCH(H$6,NCACats,0))-100)</f>
        <v>-50</v>
      </c>
      <c r="I10" s="193" cm="1">
        <f t="array" aca="1" ref="I10" ca="1">IF($B10="","",INDEX(NCAOptionScores_Trans,$B10+MATCH(I$7,NCAMetrics,0)-1,MATCH(H$6,NCACats,0))-100)</f>
        <v>-25</v>
      </c>
      <c r="J10" s="193" cm="1">
        <f t="array" aca="1" ref="J10" ca="1">IF($B10="","",INDEX(NCAOptionScores_Trans,$B10+MATCH(J$7,NCAMetrics,0)-1,MATCH(H$6,NCACats,0))-100)</f>
        <v>-100</v>
      </c>
      <c r="K10" s="193">
        <f t="shared" ca="1" si="1"/>
        <v>-50</v>
      </c>
      <c r="L10" s="193" cm="1">
        <f t="array" aca="1" ref="L10" ca="1">IF($B10="","",INDEX(NCAOptionScores_Trans,$B10+MATCH(L$7,NCAMetrics,0)-1,MATCH(L$6,NCACats,0))-100)</f>
        <v>-50</v>
      </c>
      <c r="M10" s="193" cm="1">
        <f t="array" aca="1" ref="M10" ca="1">IF($B10="","",INDEX(NCAOptionScores_Trans,$B10+MATCH(M$7,NCAMetrics,0)-1,MATCH(L$6,NCACats,0))-100)</f>
        <v>-25</v>
      </c>
      <c r="N10" s="193" cm="1">
        <f t="array" aca="1" ref="N10" ca="1">IF($B10="","",INDEX(NCAOptionScores_Trans,$B10+MATCH(N$7,NCAMetrics,0)-1,MATCH(L$6,NCACats,0))-100)</f>
        <v>-100</v>
      </c>
      <c r="O10" s="193">
        <f t="shared" ca="1" si="2"/>
        <v>-50</v>
      </c>
      <c r="P10" s="193" cm="1">
        <f t="array" aca="1" ref="P10" ca="1">IF($B10="","",INDEX(NCAOptionScores_Trans,$B10+MATCH(P$7,NCAMetrics,0)-1,MATCH(P$6,NCACats,0))-100)</f>
        <v>0</v>
      </c>
      <c r="Q10" s="193" cm="1">
        <f t="array" aca="1" ref="Q10" ca="1">IF($B10="","",INDEX(NCAOptionScores_Trans,$B10+MATCH(Q$7,NCAMetrics,0)-1,MATCH(P$6,NCACats,0))-100)</f>
        <v>0</v>
      </c>
      <c r="R10" s="193" cm="1">
        <f t="array" aca="1" ref="R10" ca="1">IF($B10="","",INDEX(NCAOptionScores_Trans,$B10+MATCH(R$7,NCAMetrics,0)-1,MATCH(P$6,NCACats,0))-100)</f>
        <v>0</v>
      </c>
      <c r="S10" s="193">
        <f t="shared" ca="1" si="3"/>
        <v>0</v>
      </c>
      <c r="T10" s="193" cm="1">
        <f t="array" aca="1" ref="T10" ca="1">IF($B10="","",INDEX(NCAOptionScores_Trans,$B10+MATCH(T$7,NCAMetrics,0)-1,MATCH(T$6,NCACats,0))-100)</f>
        <v>0</v>
      </c>
      <c r="U10" s="193" cm="1">
        <f t="array" aca="1" ref="U10" ca="1">IF($B10="","",INDEX(NCAOptionScores_Trans,$B10+MATCH(U$7,NCAMetrics,0)-1,MATCH(T$6,NCACats,0))-100)</f>
        <v>0</v>
      </c>
      <c r="V10" s="193" cm="1">
        <f t="array" aca="1" ref="V10" ca="1">IF($B10="","",INDEX(NCAOptionScores_Trans,$B10+MATCH(V$7,NCAMetrics,0)-1,MATCH(T$6,NCACats,0))-100)</f>
        <v>0</v>
      </c>
      <c r="W10" s="193">
        <f t="shared" ca="1" si="4"/>
        <v>0</v>
      </c>
      <c r="X10" s="193" cm="1">
        <f t="array" aca="1" ref="X10" ca="1">IF($B10="","",INDEX(NCAOptionScores_Trans,$B10+MATCH(X$7,NCAMetrics,0)-1,MATCH(X$6,NCACats,0))-100)</f>
        <v>-10</v>
      </c>
      <c r="Y10" s="193" cm="1">
        <f t="array" aca="1" ref="Y10" ca="1">IF($B10="","",INDEX(NCAOptionScores_Trans,$B10+MATCH(Y$7,NCAMetrics,0)-1,MATCH(X$6,NCACats,0))-100)</f>
        <v>-25</v>
      </c>
      <c r="Z10" s="193" cm="1">
        <f t="array" aca="1" ref="Z10" ca="1">IF($B10="","",INDEX(NCAOptionScores_Trans,$B10+MATCH(Z$7,NCAMetrics,0)-1,MATCH(X$6,NCACats,0))-100)</f>
        <v>-10</v>
      </c>
      <c r="AA10" s="193">
        <f t="shared" ca="1" si="5"/>
        <v>-13.572088082974535</v>
      </c>
      <c r="AB10" s="193" cm="1">
        <f t="array" aca="1" ref="AB10" ca="1">IF($B10="","",INDEX(NCAOptionScores_Trans,$B10+MATCH(AB$7,NCAMetrics,0)-1,MATCH(AB$6,NCACats,0))-100)</f>
        <v>-50</v>
      </c>
      <c r="AC10" s="193" cm="1">
        <f t="array" aca="1" ref="AC10" ca="1">IF($B10="","",INDEX(NCAOptionScores_Trans,$B10+MATCH(AC$7,NCAMetrics,0)-1,MATCH(AB$6,NCACats,0))-100)</f>
        <v>-25</v>
      </c>
      <c r="AD10" s="193" cm="1">
        <f t="array" aca="1" ref="AD10" ca="1">IF($B10="","",INDEX(NCAOptionScores_Trans,$B10+MATCH(AD$7,NCAMetrics,0)-1,MATCH(AB$6,NCACats,0))-100)</f>
        <v>-100</v>
      </c>
      <c r="AE10" s="193">
        <f t="shared" ca="1" si="6"/>
        <v>-50</v>
      </c>
      <c r="AG10" s="156" cm="1">
        <f t="array" aca="1" ref="AG10" ca="1">INDEX(NegEffects_NCA,$A10,MATCH(AG$6,$D$6:$AB$6,0)+3)</f>
        <v>-50</v>
      </c>
      <c r="AH10" s="156" cm="1">
        <f t="array" aca="1" ref="AH10" ca="1">INDEX(NegEffects_NCA,$A10,MATCH(AH$6,$D$6:$AB$6,0)+3)</f>
        <v>-50</v>
      </c>
      <c r="AI10" s="156" cm="1">
        <f t="array" aca="1" ref="AI10" ca="1">INDEX(NegEffects_NCA,$A10,MATCH(AI$6,$D$6:$AB$6,0)+3)</f>
        <v>-50</v>
      </c>
      <c r="AJ10" s="156" cm="1">
        <f t="array" aca="1" ref="AJ10" ca="1">INDEX(NegEffects_NCA,$A10,MATCH(AJ$6,$D$6:$AB$6,0)+3)</f>
        <v>0</v>
      </c>
      <c r="AK10" s="156" cm="1">
        <f t="array" aca="1" ref="AK10" ca="1">INDEX(NegEffects_NCA,$A10,MATCH(AK$6,$D$6:$AB$6,0)+3)</f>
        <v>0</v>
      </c>
      <c r="AL10" s="156" cm="1">
        <f t="array" aca="1" ref="AL10" ca="1">INDEX(NegEffects_NCA,$A10,MATCH(AL$6,$D$6:$AB$6,0)+3)</f>
        <v>-13.572088082974535</v>
      </c>
      <c r="AM10" s="156" cm="1">
        <f t="array" aca="1" ref="AM10" ca="1">INDEX(NegEffects_NCA,$A10,MATCH(AM$6,$D$6:$AB$6,0)+3)</f>
        <v>-50</v>
      </c>
      <c r="AO10" s="194">
        <f t="shared" ca="1" si="7"/>
        <v>-50</v>
      </c>
      <c r="AP10" s="194">
        <f t="shared" ca="1" si="7"/>
        <v>-13.572088082974535</v>
      </c>
      <c r="AQ10" s="194">
        <f t="shared" ca="1" si="7"/>
        <v>-50</v>
      </c>
      <c r="AR10" s="194">
        <f t="shared" ca="1" si="7"/>
        <v>0</v>
      </c>
      <c r="AT10" s="193" cm="1">
        <f t="array" aca="1" ref="AT10" ca="1">IF($B10="","",INDEX(NCAOptionScores_Trans,$B10+MATCH(AT$7,NCAMetrics,0)-1,MATCH(AT$6,NCACats,0)))</f>
        <v>0</v>
      </c>
      <c r="AU10" s="193" cm="1">
        <f t="array" aca="1" ref="AU10" ca="1">IF($B10="","",INDEX(NCAOptionScores_Trans,$B10+MATCH(AU$7,NCAMetrics,0)-1,MATCH(AT$6,NCACats,0)))</f>
        <v>0</v>
      </c>
      <c r="AV10" s="193" cm="1">
        <f t="array" aca="1" ref="AV10" ca="1">IF($B10="","",INDEX(NCAOptionScores_Trans,$B10+MATCH(AV$7,NCAMetrics,0)-1,MATCH(AT$6,NCACats,0)))</f>
        <v>0</v>
      </c>
      <c r="AW10" s="195">
        <f t="shared" ca="1" si="8"/>
        <v>0</v>
      </c>
      <c r="AX10" s="193" cm="1">
        <f t="array" aca="1" ref="AX10" ca="1">IF($B10="","",INDEX(NCAOptionScores_Trans,$B10+MATCH(AX$7,NCAMetrics,0)-1,MATCH(AX$6,NCACats,0)))</f>
        <v>0</v>
      </c>
      <c r="AY10" s="193" cm="1">
        <f t="array" aca="1" ref="AY10" ca="1">IF($B10="","",INDEX(NCAOptionScores_Trans,$B10+MATCH(AY$7,NCAMetrics,0)-1,MATCH(AX$6,NCACats,0)))</f>
        <v>0</v>
      </c>
      <c r="AZ10" s="193" cm="1">
        <f t="array" aca="1" ref="AZ10" ca="1">IF($B10="","",INDEX(NCAOptionScores_Trans,$B10+MATCH(AZ$7,NCAMetrics,0)-1,MATCH(AX$6,NCACats,0)))</f>
        <v>0</v>
      </c>
      <c r="BA10" s="195">
        <f t="shared" ca="1" si="9"/>
        <v>0</v>
      </c>
      <c r="BB10" s="193" cm="1">
        <f t="array" aca="1" ref="BB10" ca="1">IF($B10="","",INDEX(NCAOptionScores_Trans,$B10+MATCH(BB$7,NCAMetrics,0)-1,MATCH(BB$6,NCACats,0)))</f>
        <v>0</v>
      </c>
      <c r="BC10" s="193" cm="1">
        <f t="array" aca="1" ref="BC10" ca="1">IF($B10="","",INDEX(NCAOptionScores_Trans,$B10+MATCH(BC$7,NCAMetrics,0)-1,MATCH(BB$6,NCACats,0)))</f>
        <v>0</v>
      </c>
      <c r="BD10" s="193" cm="1">
        <f t="array" aca="1" ref="BD10" ca="1">IF($B10="","",INDEX(NCAOptionScores_Trans,$B10+MATCH(BD$7,NCAMetrics,0)-1,MATCH(BB$6,NCACats,0)))</f>
        <v>0</v>
      </c>
      <c r="BE10" s="195">
        <f t="shared" ca="1" si="10"/>
        <v>0</v>
      </c>
      <c r="BF10" s="193" cm="1">
        <f t="array" aca="1" ref="BF10" ca="1">IF($B10="","",INDEX(NCAOptionScores_Trans,$B10+MATCH(BF$7,NCAMetrics,0)-1,MATCH(BF$6,NCACats,0)))</f>
        <v>0</v>
      </c>
      <c r="BG10" s="193" cm="1">
        <f t="array" aca="1" ref="BG10" ca="1">IF($B10="","",INDEX(NCAOptionScores_Trans,$B10+MATCH(BG$7,NCAMetrics,0)-1,MATCH(BF$6,NCACats,0)))</f>
        <v>0</v>
      </c>
      <c r="BH10" s="193" cm="1">
        <f t="array" aca="1" ref="BH10" ca="1">IF($B10="","",INDEX(NCAOptionScores_Trans,$B10+MATCH(BH$7,NCAMetrics,0)-1,MATCH(BF$6,NCACats,0)))</f>
        <v>0</v>
      </c>
      <c r="BI10" s="195">
        <f t="shared" ca="1" si="11"/>
        <v>0</v>
      </c>
      <c r="BJ10" s="193" cm="1">
        <f t="array" aca="1" ref="BJ10" ca="1">IF($B10="","",INDEX(NCAOptionScores_Trans,$B10+MATCH(BJ$7,NCAMetrics,0)-1,MATCH(BJ$6,NCACats,0)))</f>
        <v>0</v>
      </c>
      <c r="BK10" s="193" cm="1">
        <f t="array" aca="1" ref="BK10" ca="1">IF($B10="","",INDEX(NCAOptionScores_Trans,$B10+MATCH(BK$7,NCAMetrics,0)-1,MATCH(BJ$6,NCACats,0)))</f>
        <v>0</v>
      </c>
      <c r="BL10" s="193" cm="1">
        <f t="array" aca="1" ref="BL10" ca="1">IF($B10="","",INDEX(NCAOptionScores_Trans,$B10+MATCH(BL$7,NCAMetrics,0)-1,MATCH(BJ$6,NCACats,0)))</f>
        <v>0</v>
      </c>
      <c r="BM10" s="195">
        <f t="shared" ca="1" si="12"/>
        <v>0</v>
      </c>
      <c r="BN10" s="193" cm="1">
        <f t="array" aca="1" ref="BN10" ca="1">IF($B10="","",INDEX(NCAOptionScores_Trans,$B10+MATCH(BN$7,NCAMetrics,0)-1,MATCH(BN$6,NCACats,0)))</f>
        <v>0</v>
      </c>
      <c r="BO10" s="193" cm="1">
        <f t="array" aca="1" ref="BO10" ca="1">IF($B10="","",INDEX(NCAOptionScores_Trans,$B10+MATCH(BO$7,NCAMetrics,0)-1,MATCH(BN$6,NCACats,0)))</f>
        <v>0</v>
      </c>
      <c r="BP10" s="193" cm="1">
        <f t="array" aca="1" ref="BP10" ca="1">IF($B10="","",INDEX(NCAOptionScores_Trans,$B10+MATCH(BP$7,NCAMetrics,0)-1,MATCH(BN$6,NCACats,0)))</f>
        <v>0</v>
      </c>
      <c r="BQ10" s="195">
        <f t="shared" ca="1" si="13"/>
        <v>0</v>
      </c>
      <c r="BR10" s="193" cm="1">
        <f t="array" aca="1" ref="BR10" ca="1">IF($B10="","",INDEX(NCAOptionScores_Trans,$B10+MATCH(BR$7,NCAMetrics,0)-1,MATCH(BR$6,NCACats,0)))</f>
        <v>0</v>
      </c>
      <c r="BS10" s="193" cm="1">
        <f t="array" aca="1" ref="BS10" ca="1">IF($B10="","",INDEX(NCAOptionScores_Trans,$B10+MATCH(BS$7,NCAMetrics,0)-1,MATCH(BR$6,NCACats,0)))</f>
        <v>0</v>
      </c>
      <c r="BT10" s="193" cm="1">
        <f t="array" aca="1" ref="BT10" ca="1">IF($B10="","",INDEX(NCAOptionScores_Trans,$B10+MATCH(BT$7,NCAMetrics,0)-1,MATCH(BR$6,NCACats,0)))</f>
        <v>0</v>
      </c>
      <c r="BU10" s="195">
        <f t="shared" ca="1" si="14"/>
        <v>0</v>
      </c>
      <c r="BW10" s="156" cm="1">
        <f t="array" aca="1" ref="BW10" ca="1">INDEX(PosEffects_NCA,$A10,MATCH(BW$6,$D$6:$AB$6,0)+3)</f>
        <v>0</v>
      </c>
      <c r="BX10" s="156" cm="1">
        <f t="array" aca="1" ref="BX10" ca="1">INDEX(PosEffects_NCA,$A10,MATCH(BX$6,$D$6:$AB$6,0)+3)</f>
        <v>0</v>
      </c>
      <c r="BY10" s="156" cm="1">
        <f t="array" aca="1" ref="BY10" ca="1">INDEX(PosEffects_NCA,$A10,MATCH(BY$6,$D$6:$AB$6,0)+3)</f>
        <v>0</v>
      </c>
      <c r="BZ10" s="156" cm="1">
        <f t="array" aca="1" ref="BZ10" ca="1">INDEX(PosEffects_NCA,$A10,MATCH(BZ$6,$D$6:$AB$6,0)+3)</f>
        <v>0</v>
      </c>
      <c r="CA10" s="156" cm="1">
        <f t="array" aca="1" ref="CA10" ca="1">INDEX(PosEffects_NCA,$A10,MATCH(CA$6,$D$6:$AB$6,0)+3)</f>
        <v>0</v>
      </c>
      <c r="CB10" s="156" cm="1">
        <f t="array" aca="1" ref="CB10" ca="1">INDEX(PosEffects_NCA,$A10,MATCH(CB$6,$D$6:$AB$6,0)+3)</f>
        <v>0</v>
      </c>
      <c r="CC10" s="156" cm="1">
        <f t="array" aca="1" ref="CC10" ca="1">INDEX(PosEffects_NCA,$A10,MATCH(CC$6,$D$6:$AB$6,0)+3)</f>
        <v>0</v>
      </c>
      <c r="CE10" s="194">
        <f t="shared" ca="1" si="15"/>
        <v>0</v>
      </c>
      <c r="CF10" s="194">
        <f t="shared" ca="1" si="15"/>
        <v>0</v>
      </c>
      <c r="CG10" s="194">
        <f t="shared" ca="1" si="15"/>
        <v>0</v>
      </c>
      <c r="CH10" s="194">
        <f t="shared" ca="1" si="15"/>
        <v>0</v>
      </c>
    </row>
    <row r="11" spans="1:88" x14ac:dyDescent="0.25">
      <c r="A11" s="68">
        <v>4</v>
      </c>
      <c r="B11" s="271" cm="1">
        <f t="array" ref="B11">IF(A11&gt;NOptions_NCA,"",6*(A11-1)+1)</f>
        <v>19</v>
      </c>
      <c r="C11" s="249" cm="1">
        <f t="array" ref="C11">IF($B11="","",INDEX(Options_NCA,$B11))</f>
        <v>38</v>
      </c>
      <c r="D11" s="193" cm="1">
        <f t="array" aca="1" ref="D11" ca="1">IF($B11="","",INDEX(NCAOptionScores_Trans,$B11+MATCH(D$7,NCAMetrics,0)-1,MATCH(D$6,NCACats,0))-100)</f>
        <v>-50</v>
      </c>
      <c r="E11" s="193" cm="1">
        <f t="array" aca="1" ref="E11" ca="1">IF($B11="","",INDEX(NCAOptionScores_Trans,$B11+MATCH(E$7,NCAMetrics,0)-1,MATCH(D$6,NCACats,0))-100)</f>
        <v>-25</v>
      </c>
      <c r="F11" s="193" cm="1">
        <f t="array" aca="1" ref="F11" ca="1">IF($B11="","",INDEX(NCAOptionScores_Trans,$B11+MATCH(F$7,NCAMetrics,0)-1,MATCH(D$6,NCACats,0))-100)</f>
        <v>-100</v>
      </c>
      <c r="G11" s="193">
        <f t="shared" ca="1" si="0"/>
        <v>-50</v>
      </c>
      <c r="H11" s="193" cm="1">
        <f t="array" aca="1" ref="H11" ca="1">IF($B11="","",INDEX(NCAOptionScores_Trans,$B11+MATCH(H$7,NCAMetrics,0)-1,MATCH(H$6,NCACats,0))-100)</f>
        <v>-50</v>
      </c>
      <c r="I11" s="193" cm="1">
        <f t="array" aca="1" ref="I11" ca="1">IF($B11="","",INDEX(NCAOptionScores_Trans,$B11+MATCH(I$7,NCAMetrics,0)-1,MATCH(H$6,NCACats,0))-100)</f>
        <v>-25</v>
      </c>
      <c r="J11" s="193" cm="1">
        <f t="array" aca="1" ref="J11" ca="1">IF($B11="","",INDEX(NCAOptionScores_Trans,$B11+MATCH(J$7,NCAMetrics,0)-1,MATCH(H$6,NCACats,0))-100)</f>
        <v>-100</v>
      </c>
      <c r="K11" s="193">
        <f t="shared" ca="1" si="1"/>
        <v>-50</v>
      </c>
      <c r="L11" s="193" cm="1">
        <f t="array" aca="1" ref="L11" ca="1">IF($B11="","",INDEX(NCAOptionScores_Trans,$B11+MATCH(L$7,NCAMetrics,0)-1,MATCH(L$6,NCACats,0))-100)</f>
        <v>-50</v>
      </c>
      <c r="M11" s="193" cm="1">
        <f t="array" aca="1" ref="M11" ca="1">IF($B11="","",INDEX(NCAOptionScores_Trans,$B11+MATCH(M$7,NCAMetrics,0)-1,MATCH(L$6,NCACats,0))-100)</f>
        <v>-25</v>
      </c>
      <c r="N11" s="193" cm="1">
        <f t="array" aca="1" ref="N11" ca="1">IF($B11="","",INDEX(NCAOptionScores_Trans,$B11+MATCH(N$7,NCAMetrics,0)-1,MATCH(L$6,NCACats,0))-100)</f>
        <v>-100</v>
      </c>
      <c r="O11" s="193">
        <f t="shared" ca="1" si="2"/>
        <v>-50</v>
      </c>
      <c r="P11" s="193" cm="1">
        <f t="array" aca="1" ref="P11" ca="1">IF($B11="","",INDEX(NCAOptionScores_Trans,$B11+MATCH(P$7,NCAMetrics,0)-1,MATCH(P$6,NCACats,0))-100)</f>
        <v>0</v>
      </c>
      <c r="Q11" s="193" cm="1">
        <f t="array" aca="1" ref="Q11" ca="1">IF($B11="","",INDEX(NCAOptionScores_Trans,$B11+MATCH(Q$7,NCAMetrics,0)-1,MATCH(P$6,NCACats,0))-100)</f>
        <v>0</v>
      </c>
      <c r="R11" s="193" cm="1">
        <f t="array" aca="1" ref="R11" ca="1">IF($B11="","",INDEX(NCAOptionScores_Trans,$B11+MATCH(R$7,NCAMetrics,0)-1,MATCH(P$6,NCACats,0))-100)</f>
        <v>0</v>
      </c>
      <c r="S11" s="193">
        <f t="shared" ca="1" si="3"/>
        <v>0</v>
      </c>
      <c r="T11" s="193" cm="1">
        <f t="array" aca="1" ref="T11" ca="1">IF($B11="","",INDEX(NCAOptionScores_Trans,$B11+MATCH(T$7,NCAMetrics,0)-1,MATCH(T$6,NCACats,0))-100)</f>
        <v>0</v>
      </c>
      <c r="U11" s="193" cm="1">
        <f t="array" aca="1" ref="U11" ca="1">IF($B11="","",INDEX(NCAOptionScores_Trans,$B11+MATCH(U$7,NCAMetrics,0)-1,MATCH(T$6,NCACats,0))-100)</f>
        <v>0</v>
      </c>
      <c r="V11" s="193" cm="1">
        <f t="array" aca="1" ref="V11" ca="1">IF($B11="","",INDEX(NCAOptionScores_Trans,$B11+MATCH(V$7,NCAMetrics,0)-1,MATCH(T$6,NCACats,0))-100)</f>
        <v>0</v>
      </c>
      <c r="W11" s="193">
        <f t="shared" ca="1" si="4"/>
        <v>0</v>
      </c>
      <c r="X11" s="193" cm="1">
        <f t="array" aca="1" ref="X11" ca="1">IF($B11="","",INDEX(NCAOptionScores_Trans,$B11+MATCH(X$7,NCAMetrics,0)-1,MATCH(X$6,NCACats,0))-100)</f>
        <v>-10</v>
      </c>
      <c r="Y11" s="193" cm="1">
        <f t="array" aca="1" ref="Y11" ca="1">IF($B11="","",INDEX(NCAOptionScores_Trans,$B11+MATCH(Y$7,NCAMetrics,0)-1,MATCH(X$6,NCACats,0))-100)</f>
        <v>-25</v>
      </c>
      <c r="Z11" s="193" cm="1">
        <f t="array" aca="1" ref="Z11" ca="1">IF($B11="","",INDEX(NCAOptionScores_Trans,$B11+MATCH(Z$7,NCAMetrics,0)-1,MATCH(X$6,NCACats,0))-100)</f>
        <v>-10</v>
      </c>
      <c r="AA11" s="193">
        <f t="shared" ca="1" si="5"/>
        <v>-13.572088082974535</v>
      </c>
      <c r="AB11" s="193" cm="1">
        <f t="array" aca="1" ref="AB11" ca="1">IF($B11="","",INDEX(NCAOptionScores_Trans,$B11+MATCH(AB$7,NCAMetrics,0)-1,MATCH(AB$6,NCACats,0))-100)</f>
        <v>-50</v>
      </c>
      <c r="AC11" s="193" cm="1">
        <f t="array" aca="1" ref="AC11" ca="1">IF($B11="","",INDEX(NCAOptionScores_Trans,$B11+MATCH(AC$7,NCAMetrics,0)-1,MATCH(AB$6,NCACats,0))-100)</f>
        <v>-25</v>
      </c>
      <c r="AD11" s="193" cm="1">
        <f t="array" aca="1" ref="AD11" ca="1">IF($B11="","",INDEX(NCAOptionScores_Trans,$B11+MATCH(AD$7,NCAMetrics,0)-1,MATCH(AB$6,NCACats,0))-100)</f>
        <v>-100</v>
      </c>
      <c r="AE11" s="193">
        <f t="shared" ca="1" si="6"/>
        <v>-50</v>
      </c>
      <c r="AG11" s="156" cm="1">
        <f t="array" aca="1" ref="AG11" ca="1">INDEX(NegEffects_NCA,$A11,MATCH(AG$6,$D$6:$AB$6,0)+3)</f>
        <v>-50</v>
      </c>
      <c r="AH11" s="156" cm="1">
        <f t="array" aca="1" ref="AH11" ca="1">INDEX(NegEffects_NCA,$A11,MATCH(AH$6,$D$6:$AB$6,0)+3)</f>
        <v>-50</v>
      </c>
      <c r="AI11" s="156" cm="1">
        <f t="array" aca="1" ref="AI11" ca="1">INDEX(NegEffects_NCA,$A11,MATCH(AI$6,$D$6:$AB$6,0)+3)</f>
        <v>-50</v>
      </c>
      <c r="AJ11" s="156" cm="1">
        <f t="array" aca="1" ref="AJ11" ca="1">INDEX(NegEffects_NCA,$A11,MATCH(AJ$6,$D$6:$AB$6,0)+3)</f>
        <v>0</v>
      </c>
      <c r="AK11" s="156" cm="1">
        <f t="array" aca="1" ref="AK11" ca="1">INDEX(NegEffects_NCA,$A11,MATCH(AK$6,$D$6:$AB$6,0)+3)</f>
        <v>0</v>
      </c>
      <c r="AL11" s="156" cm="1">
        <f t="array" aca="1" ref="AL11" ca="1">INDEX(NegEffects_NCA,$A11,MATCH(AL$6,$D$6:$AB$6,0)+3)</f>
        <v>-13.572088082974535</v>
      </c>
      <c r="AM11" s="156" cm="1">
        <f t="array" aca="1" ref="AM11" ca="1">INDEX(NegEffects_NCA,$A11,MATCH(AM$6,$D$6:$AB$6,0)+3)</f>
        <v>-50</v>
      </c>
      <c r="AO11" s="194">
        <f t="shared" ca="1" si="7"/>
        <v>-50</v>
      </c>
      <c r="AP11" s="194">
        <f t="shared" ca="1" si="7"/>
        <v>-13.572088082974535</v>
      </c>
      <c r="AQ11" s="194">
        <f t="shared" ca="1" si="7"/>
        <v>-50</v>
      </c>
      <c r="AR11" s="194">
        <f t="shared" ca="1" si="7"/>
        <v>0</v>
      </c>
      <c r="AT11" s="193" cm="1">
        <f t="array" aca="1" ref="AT11" ca="1">IF($B11="","",INDEX(NCAOptionScores_Trans,$B11+MATCH(AT$7,NCAMetrics,0)-1,MATCH(AT$6,NCACats,0)))</f>
        <v>0</v>
      </c>
      <c r="AU11" s="193" cm="1">
        <f t="array" aca="1" ref="AU11" ca="1">IF($B11="","",INDEX(NCAOptionScores_Trans,$B11+MATCH(AU$7,NCAMetrics,0)-1,MATCH(AT$6,NCACats,0)))</f>
        <v>0</v>
      </c>
      <c r="AV11" s="193" cm="1">
        <f t="array" aca="1" ref="AV11" ca="1">IF($B11="","",INDEX(NCAOptionScores_Trans,$B11+MATCH(AV$7,NCAMetrics,0)-1,MATCH(AT$6,NCACats,0)))</f>
        <v>0</v>
      </c>
      <c r="AW11" s="195">
        <f t="shared" ca="1" si="8"/>
        <v>0</v>
      </c>
      <c r="AX11" s="193" cm="1">
        <f t="array" aca="1" ref="AX11" ca="1">IF($B11="","",INDEX(NCAOptionScores_Trans,$B11+MATCH(AX$7,NCAMetrics,0)-1,MATCH(AX$6,NCACats,0)))</f>
        <v>0</v>
      </c>
      <c r="AY11" s="193" cm="1">
        <f t="array" aca="1" ref="AY11" ca="1">IF($B11="","",INDEX(NCAOptionScores_Trans,$B11+MATCH(AY$7,NCAMetrics,0)-1,MATCH(AX$6,NCACats,0)))</f>
        <v>0</v>
      </c>
      <c r="AZ11" s="193" cm="1">
        <f t="array" aca="1" ref="AZ11" ca="1">IF($B11="","",INDEX(NCAOptionScores_Trans,$B11+MATCH(AZ$7,NCAMetrics,0)-1,MATCH(AX$6,NCACats,0)))</f>
        <v>0</v>
      </c>
      <c r="BA11" s="195">
        <f t="shared" ca="1" si="9"/>
        <v>0</v>
      </c>
      <c r="BB11" s="193" cm="1">
        <f t="array" aca="1" ref="BB11" ca="1">IF($B11="","",INDEX(NCAOptionScores_Trans,$B11+MATCH(BB$7,NCAMetrics,0)-1,MATCH(BB$6,NCACats,0)))</f>
        <v>0</v>
      </c>
      <c r="BC11" s="193" cm="1">
        <f t="array" aca="1" ref="BC11" ca="1">IF($B11="","",INDEX(NCAOptionScores_Trans,$B11+MATCH(BC$7,NCAMetrics,0)-1,MATCH(BB$6,NCACats,0)))</f>
        <v>0</v>
      </c>
      <c r="BD11" s="193" cm="1">
        <f t="array" aca="1" ref="BD11" ca="1">IF($B11="","",INDEX(NCAOptionScores_Trans,$B11+MATCH(BD$7,NCAMetrics,0)-1,MATCH(BB$6,NCACats,0)))</f>
        <v>0</v>
      </c>
      <c r="BE11" s="195">
        <f t="shared" ca="1" si="10"/>
        <v>0</v>
      </c>
      <c r="BF11" s="193" cm="1">
        <f t="array" aca="1" ref="BF11" ca="1">IF($B11="","",INDEX(NCAOptionScores_Trans,$B11+MATCH(BF$7,NCAMetrics,0)-1,MATCH(BF$6,NCACats,0)))</f>
        <v>0</v>
      </c>
      <c r="BG11" s="193" cm="1">
        <f t="array" aca="1" ref="BG11" ca="1">IF($B11="","",INDEX(NCAOptionScores_Trans,$B11+MATCH(BG$7,NCAMetrics,0)-1,MATCH(BF$6,NCACats,0)))</f>
        <v>0</v>
      </c>
      <c r="BH11" s="193" cm="1">
        <f t="array" aca="1" ref="BH11" ca="1">IF($B11="","",INDEX(NCAOptionScores_Trans,$B11+MATCH(BH$7,NCAMetrics,0)-1,MATCH(BF$6,NCACats,0)))</f>
        <v>0</v>
      </c>
      <c r="BI11" s="195">
        <f t="shared" ca="1" si="11"/>
        <v>0</v>
      </c>
      <c r="BJ11" s="193" cm="1">
        <f t="array" aca="1" ref="BJ11" ca="1">IF($B11="","",INDEX(NCAOptionScores_Trans,$B11+MATCH(BJ$7,NCAMetrics,0)-1,MATCH(BJ$6,NCACats,0)))</f>
        <v>0</v>
      </c>
      <c r="BK11" s="193" cm="1">
        <f t="array" aca="1" ref="BK11" ca="1">IF($B11="","",INDEX(NCAOptionScores_Trans,$B11+MATCH(BK$7,NCAMetrics,0)-1,MATCH(BJ$6,NCACats,0)))</f>
        <v>0</v>
      </c>
      <c r="BL11" s="193" cm="1">
        <f t="array" aca="1" ref="BL11" ca="1">IF($B11="","",INDEX(NCAOptionScores_Trans,$B11+MATCH(BL$7,NCAMetrics,0)-1,MATCH(BJ$6,NCACats,0)))</f>
        <v>0</v>
      </c>
      <c r="BM11" s="195">
        <f t="shared" ca="1" si="12"/>
        <v>0</v>
      </c>
      <c r="BN11" s="193" cm="1">
        <f t="array" aca="1" ref="BN11" ca="1">IF($B11="","",INDEX(NCAOptionScores_Trans,$B11+MATCH(BN$7,NCAMetrics,0)-1,MATCH(BN$6,NCACats,0)))</f>
        <v>0</v>
      </c>
      <c r="BO11" s="193" cm="1">
        <f t="array" aca="1" ref="BO11" ca="1">IF($B11="","",INDEX(NCAOptionScores_Trans,$B11+MATCH(BO$7,NCAMetrics,0)-1,MATCH(BN$6,NCACats,0)))</f>
        <v>0</v>
      </c>
      <c r="BP11" s="193" cm="1">
        <f t="array" aca="1" ref="BP11" ca="1">IF($B11="","",INDEX(NCAOptionScores_Trans,$B11+MATCH(BP$7,NCAMetrics,0)-1,MATCH(BN$6,NCACats,0)))</f>
        <v>0</v>
      </c>
      <c r="BQ11" s="195">
        <f t="shared" ca="1" si="13"/>
        <v>0</v>
      </c>
      <c r="BR11" s="193" cm="1">
        <f t="array" aca="1" ref="BR11" ca="1">IF($B11="","",INDEX(NCAOptionScores_Trans,$B11+MATCH(BR$7,NCAMetrics,0)-1,MATCH(BR$6,NCACats,0)))</f>
        <v>0</v>
      </c>
      <c r="BS11" s="193" cm="1">
        <f t="array" aca="1" ref="BS11" ca="1">IF($B11="","",INDEX(NCAOptionScores_Trans,$B11+MATCH(BS$7,NCAMetrics,0)-1,MATCH(BR$6,NCACats,0)))</f>
        <v>0</v>
      </c>
      <c r="BT11" s="193" cm="1">
        <f t="array" aca="1" ref="BT11" ca="1">IF($B11="","",INDEX(NCAOptionScores_Trans,$B11+MATCH(BT$7,NCAMetrics,0)-1,MATCH(BR$6,NCACats,0)))</f>
        <v>0</v>
      </c>
      <c r="BU11" s="195">
        <f t="shared" ca="1" si="14"/>
        <v>0</v>
      </c>
      <c r="BW11" s="156" cm="1">
        <f t="array" aca="1" ref="BW11" ca="1">INDEX(PosEffects_NCA,$A11,MATCH(BW$6,$D$6:$AB$6,0)+3)</f>
        <v>0</v>
      </c>
      <c r="BX11" s="156" cm="1">
        <f t="array" aca="1" ref="BX11" ca="1">INDEX(PosEffects_NCA,$A11,MATCH(BX$6,$D$6:$AB$6,0)+3)</f>
        <v>0</v>
      </c>
      <c r="BY11" s="156" cm="1">
        <f t="array" aca="1" ref="BY11" ca="1">INDEX(PosEffects_NCA,$A11,MATCH(BY$6,$D$6:$AB$6,0)+3)</f>
        <v>0</v>
      </c>
      <c r="BZ11" s="156" cm="1">
        <f t="array" aca="1" ref="BZ11" ca="1">INDEX(PosEffects_NCA,$A11,MATCH(BZ$6,$D$6:$AB$6,0)+3)</f>
        <v>0</v>
      </c>
      <c r="CA11" s="156" cm="1">
        <f t="array" aca="1" ref="CA11" ca="1">INDEX(PosEffects_NCA,$A11,MATCH(CA$6,$D$6:$AB$6,0)+3)</f>
        <v>0</v>
      </c>
      <c r="CB11" s="156" cm="1">
        <f t="array" aca="1" ref="CB11" ca="1">INDEX(PosEffects_NCA,$A11,MATCH(CB$6,$D$6:$AB$6,0)+3)</f>
        <v>0</v>
      </c>
      <c r="CC11" s="156" cm="1">
        <f t="array" aca="1" ref="CC11" ca="1">INDEX(PosEffects_NCA,$A11,MATCH(CC$6,$D$6:$AB$6,0)+3)</f>
        <v>0</v>
      </c>
      <c r="CE11" s="194">
        <f t="shared" ca="1" si="15"/>
        <v>0</v>
      </c>
      <c r="CF11" s="194">
        <f t="shared" ca="1" si="15"/>
        <v>0</v>
      </c>
      <c r="CG11" s="194">
        <f t="shared" ca="1" si="15"/>
        <v>0</v>
      </c>
      <c r="CH11" s="194">
        <f t="shared" ca="1" si="15"/>
        <v>0</v>
      </c>
    </row>
    <row r="12" spans="1:88" x14ac:dyDescent="0.25">
      <c r="A12" s="68">
        <v>5</v>
      </c>
      <c r="B12" s="271" cm="1">
        <f t="array" ref="B12">IF(A12&gt;NOptions_NCA,"",6*(A12-1)+1)</f>
        <v>25</v>
      </c>
      <c r="C12" s="249" cm="1">
        <f t="array" ref="C12">IF($B12="","",INDEX(Options_NCA,$B12))</f>
        <v>57</v>
      </c>
      <c r="D12" s="193" cm="1">
        <f t="array" aca="1" ref="D12" ca="1">IF($B12="","",INDEX(NCAOptionScores_Trans,$B12+MATCH(D$7,NCAMetrics,0)-1,MATCH(D$6,NCACats,0))-100)</f>
        <v>-100</v>
      </c>
      <c r="E12" s="193" cm="1">
        <f t="array" aca="1" ref="E12" ca="1">IF($B12="","",INDEX(NCAOptionScores_Trans,$B12+MATCH(E$7,NCAMetrics,0)-1,MATCH(D$6,NCACats,0))-100)</f>
        <v>-50</v>
      </c>
      <c r="F12" s="193" cm="1">
        <f t="array" aca="1" ref="F12" ca="1">IF($B12="","",INDEX(NCAOptionScores_Trans,$B12+MATCH(F$7,NCAMetrics,0)-1,MATCH(D$6,NCACats,0))-100)</f>
        <v>-100</v>
      </c>
      <c r="G12" s="193">
        <f t="shared" ca="1" si="0"/>
        <v>-79.370052598409984</v>
      </c>
      <c r="H12" s="193" cm="1">
        <f t="array" aca="1" ref="H12" ca="1">IF($B12="","",INDEX(NCAOptionScores_Trans,$B12+MATCH(H$7,NCAMetrics,0)-1,MATCH(H$6,NCACats,0))-100)</f>
        <v>-100</v>
      </c>
      <c r="I12" s="193" cm="1">
        <f t="array" aca="1" ref="I12" ca="1">IF($B12="","",INDEX(NCAOptionScores_Trans,$B12+MATCH(I$7,NCAMetrics,0)-1,MATCH(H$6,NCACats,0))-100)</f>
        <v>-25</v>
      </c>
      <c r="J12" s="193" cm="1">
        <f t="array" aca="1" ref="J12" ca="1">IF($B12="","",INDEX(NCAOptionScores_Trans,$B12+MATCH(J$7,NCAMetrics,0)-1,MATCH(H$6,NCACats,0))-100)</f>
        <v>-100</v>
      </c>
      <c r="K12" s="193">
        <f t="shared" ca="1" si="1"/>
        <v>-62.996052494743665</v>
      </c>
      <c r="L12" s="193" cm="1">
        <f t="array" aca="1" ref="L12" ca="1">IF($B12="","",INDEX(NCAOptionScores_Trans,$B12+MATCH(L$7,NCAMetrics,0)-1,MATCH(L$6,NCACats,0))-100)</f>
        <v>-100</v>
      </c>
      <c r="M12" s="193" cm="1">
        <f t="array" aca="1" ref="M12" ca="1">IF($B12="","",INDEX(NCAOptionScores_Trans,$B12+MATCH(M$7,NCAMetrics,0)-1,MATCH(L$6,NCACats,0))-100)</f>
        <v>-25</v>
      </c>
      <c r="N12" s="193" cm="1">
        <f t="array" aca="1" ref="N12" ca="1">IF($B12="","",INDEX(NCAOptionScores_Trans,$B12+MATCH(N$7,NCAMetrics,0)-1,MATCH(L$6,NCACats,0))-100)</f>
        <v>-100</v>
      </c>
      <c r="O12" s="193">
        <f t="shared" ca="1" si="2"/>
        <v>-62.996052494743665</v>
      </c>
      <c r="P12" s="193" cm="1">
        <f t="array" aca="1" ref="P12" ca="1">IF($B12="","",INDEX(NCAOptionScores_Trans,$B12+MATCH(P$7,NCAMetrics,0)-1,MATCH(P$6,NCACats,0))-100)</f>
        <v>-50</v>
      </c>
      <c r="Q12" s="193" cm="1">
        <f t="array" aca="1" ref="Q12" ca="1">IF($B12="","",INDEX(NCAOptionScores_Trans,$B12+MATCH(Q$7,NCAMetrics,0)-1,MATCH(P$6,NCACats,0))-100)</f>
        <v>-50</v>
      </c>
      <c r="R12" s="193" cm="1">
        <f t="array" aca="1" ref="R12" ca="1">IF($B12="","",INDEX(NCAOptionScores_Trans,$B12+MATCH(R$7,NCAMetrics,0)-1,MATCH(P$6,NCACats,0))-100)</f>
        <v>-100</v>
      </c>
      <c r="S12" s="193">
        <f t="shared" ca="1" si="3"/>
        <v>-62.996052494743665</v>
      </c>
      <c r="T12" s="193" cm="1">
        <f t="array" aca="1" ref="T12" ca="1">IF($B12="","",INDEX(NCAOptionScores_Trans,$B12+MATCH(T$7,NCAMetrics,0)-1,MATCH(T$6,NCACats,0))-100)</f>
        <v>0</v>
      </c>
      <c r="U12" s="193" cm="1">
        <f t="array" aca="1" ref="U12" ca="1">IF($B12="","",INDEX(NCAOptionScores_Trans,$B12+MATCH(U$7,NCAMetrics,0)-1,MATCH(T$6,NCACats,0))-100)</f>
        <v>0</v>
      </c>
      <c r="V12" s="193" cm="1">
        <f t="array" aca="1" ref="V12" ca="1">IF($B12="","",INDEX(NCAOptionScores_Trans,$B12+MATCH(V$7,NCAMetrics,0)-1,MATCH(T$6,NCACats,0))-100)</f>
        <v>0</v>
      </c>
      <c r="W12" s="193">
        <f t="shared" ca="1" si="4"/>
        <v>0</v>
      </c>
      <c r="X12" s="193" cm="1">
        <f t="array" aca="1" ref="X12" ca="1">IF($B12="","",INDEX(NCAOptionScores_Trans,$B12+MATCH(X$7,NCAMetrics,0)-1,MATCH(X$6,NCACats,0))-100)</f>
        <v>-10</v>
      </c>
      <c r="Y12" s="193" cm="1">
        <f t="array" aca="1" ref="Y12" ca="1">IF($B12="","",INDEX(NCAOptionScores_Trans,$B12+MATCH(Y$7,NCAMetrics,0)-1,MATCH(X$6,NCACats,0))-100)</f>
        <v>-25</v>
      </c>
      <c r="Z12" s="193" cm="1">
        <f t="array" aca="1" ref="Z12" ca="1">IF($B12="","",INDEX(NCAOptionScores_Trans,$B12+MATCH(Z$7,NCAMetrics,0)-1,MATCH(X$6,NCACats,0))-100)</f>
        <v>-10</v>
      </c>
      <c r="AA12" s="193">
        <f t="shared" ca="1" si="5"/>
        <v>-13.572088082974535</v>
      </c>
      <c r="AB12" s="193" cm="1">
        <f t="array" aca="1" ref="AB12" ca="1">IF($B12="","",INDEX(NCAOptionScores_Trans,$B12+MATCH(AB$7,NCAMetrics,0)-1,MATCH(AB$6,NCACats,0))-100)</f>
        <v>-50</v>
      </c>
      <c r="AC12" s="193" cm="1">
        <f t="array" aca="1" ref="AC12" ca="1">IF($B12="","",INDEX(NCAOptionScores_Trans,$B12+MATCH(AC$7,NCAMetrics,0)-1,MATCH(AB$6,NCACats,0))-100)</f>
        <v>-50</v>
      </c>
      <c r="AD12" s="193" cm="1">
        <f t="array" aca="1" ref="AD12" ca="1">IF($B12="","",INDEX(NCAOptionScores_Trans,$B12+MATCH(AD$7,NCAMetrics,0)-1,MATCH(AB$6,NCACats,0))-100)</f>
        <v>-10</v>
      </c>
      <c r="AE12" s="193">
        <f t="shared" ca="1" si="6"/>
        <v>-29.240177382128664</v>
      </c>
      <c r="AG12" s="156" cm="1">
        <f t="array" aca="1" ref="AG12" ca="1">INDEX(NegEffects_NCA,$A12,MATCH(AG$6,$D$6:$AB$6,0)+3)</f>
        <v>-79.370052598409984</v>
      </c>
      <c r="AH12" s="156" cm="1">
        <f t="array" aca="1" ref="AH12" ca="1">INDEX(NegEffects_NCA,$A12,MATCH(AH$6,$D$6:$AB$6,0)+3)</f>
        <v>-62.996052494743665</v>
      </c>
      <c r="AI12" s="156" cm="1">
        <f t="array" aca="1" ref="AI12" ca="1">INDEX(NegEffects_NCA,$A12,MATCH(AI$6,$D$6:$AB$6,0)+3)</f>
        <v>-62.996052494743665</v>
      </c>
      <c r="AJ12" s="156" cm="1">
        <f t="array" aca="1" ref="AJ12" ca="1">INDEX(NegEffects_NCA,$A12,MATCH(AJ$6,$D$6:$AB$6,0)+3)</f>
        <v>-62.996052494743665</v>
      </c>
      <c r="AK12" s="156" cm="1">
        <f t="array" aca="1" ref="AK12" ca="1">INDEX(NegEffects_NCA,$A12,MATCH(AK$6,$D$6:$AB$6,0)+3)</f>
        <v>0</v>
      </c>
      <c r="AL12" s="156" cm="1">
        <f t="array" aca="1" ref="AL12" ca="1">INDEX(NegEffects_NCA,$A12,MATCH(AL$6,$D$6:$AB$6,0)+3)</f>
        <v>-13.572088082974535</v>
      </c>
      <c r="AM12" s="156" cm="1">
        <f t="array" aca="1" ref="AM12" ca="1">INDEX(NegEffects_NCA,$A12,MATCH(AM$6,$D$6:$AB$6,0)+3)</f>
        <v>-29.240177382128664</v>
      </c>
      <c r="AO12" s="194">
        <f t="shared" ca="1" si="7"/>
        <v>-62.996052494743665</v>
      </c>
      <c r="AP12" s="194">
        <f t="shared" ca="1" si="7"/>
        <v>-13.572088082974535</v>
      </c>
      <c r="AQ12" s="194">
        <f t="shared" ca="1" si="7"/>
        <v>-54.305114990269324</v>
      </c>
      <c r="AR12" s="194">
        <f t="shared" ca="1" si="7"/>
        <v>-31.498026247371833</v>
      </c>
      <c r="AT12" s="193" cm="1">
        <f t="array" aca="1" ref="AT12" ca="1">IF($B12="","",INDEX(NCAOptionScores_Trans,$B12+MATCH(AT$7,NCAMetrics,0)-1,MATCH(AT$6,NCACats,0)))</f>
        <v>0</v>
      </c>
      <c r="AU12" s="193" cm="1">
        <f t="array" aca="1" ref="AU12" ca="1">IF($B12="","",INDEX(NCAOptionScores_Trans,$B12+MATCH(AU$7,NCAMetrics,0)-1,MATCH(AT$6,NCACats,0)))</f>
        <v>0</v>
      </c>
      <c r="AV12" s="193" cm="1">
        <f t="array" aca="1" ref="AV12" ca="1">IF($B12="","",INDEX(NCAOptionScores_Trans,$B12+MATCH(AV$7,NCAMetrics,0)-1,MATCH(AT$6,NCACats,0)))</f>
        <v>0</v>
      </c>
      <c r="AW12" s="195">
        <f t="shared" ca="1" si="8"/>
        <v>0</v>
      </c>
      <c r="AX12" s="193" cm="1">
        <f t="array" aca="1" ref="AX12" ca="1">IF($B12="","",INDEX(NCAOptionScores_Trans,$B12+MATCH(AX$7,NCAMetrics,0)-1,MATCH(AX$6,NCACats,0)))</f>
        <v>0</v>
      </c>
      <c r="AY12" s="193" cm="1">
        <f t="array" aca="1" ref="AY12" ca="1">IF($B12="","",INDEX(NCAOptionScores_Trans,$B12+MATCH(AY$7,NCAMetrics,0)-1,MATCH(AX$6,NCACats,0)))</f>
        <v>0</v>
      </c>
      <c r="AZ12" s="193" cm="1">
        <f t="array" aca="1" ref="AZ12" ca="1">IF($B12="","",INDEX(NCAOptionScores_Trans,$B12+MATCH(AZ$7,NCAMetrics,0)-1,MATCH(AX$6,NCACats,0)))</f>
        <v>0</v>
      </c>
      <c r="BA12" s="195">
        <f t="shared" ca="1" si="9"/>
        <v>0</v>
      </c>
      <c r="BB12" s="193" cm="1">
        <f t="array" aca="1" ref="BB12" ca="1">IF($B12="","",INDEX(NCAOptionScores_Trans,$B12+MATCH(BB$7,NCAMetrics,0)-1,MATCH(BB$6,NCACats,0)))</f>
        <v>0</v>
      </c>
      <c r="BC12" s="193" cm="1">
        <f t="array" aca="1" ref="BC12" ca="1">IF($B12="","",INDEX(NCAOptionScores_Trans,$B12+MATCH(BC$7,NCAMetrics,0)-1,MATCH(BB$6,NCACats,0)))</f>
        <v>0</v>
      </c>
      <c r="BD12" s="193" cm="1">
        <f t="array" aca="1" ref="BD12" ca="1">IF($B12="","",INDEX(NCAOptionScores_Trans,$B12+MATCH(BD$7,NCAMetrics,0)-1,MATCH(BB$6,NCACats,0)))</f>
        <v>0</v>
      </c>
      <c r="BE12" s="195">
        <f t="shared" ca="1" si="10"/>
        <v>0</v>
      </c>
      <c r="BF12" s="193" cm="1">
        <f t="array" aca="1" ref="BF12" ca="1">IF($B12="","",INDEX(NCAOptionScores_Trans,$B12+MATCH(BF$7,NCAMetrics,0)-1,MATCH(BF$6,NCACats,0)))</f>
        <v>0</v>
      </c>
      <c r="BG12" s="193" cm="1">
        <f t="array" aca="1" ref="BG12" ca="1">IF($B12="","",INDEX(NCAOptionScores_Trans,$B12+MATCH(BG$7,NCAMetrics,0)-1,MATCH(BF$6,NCACats,0)))</f>
        <v>0</v>
      </c>
      <c r="BH12" s="193" cm="1">
        <f t="array" aca="1" ref="BH12" ca="1">IF($B12="","",INDEX(NCAOptionScores_Trans,$B12+MATCH(BH$7,NCAMetrics,0)-1,MATCH(BF$6,NCACats,0)))</f>
        <v>0</v>
      </c>
      <c r="BI12" s="195">
        <f t="shared" ca="1" si="11"/>
        <v>0</v>
      </c>
      <c r="BJ12" s="193" cm="1">
        <f t="array" aca="1" ref="BJ12" ca="1">IF($B12="","",INDEX(NCAOptionScores_Trans,$B12+MATCH(BJ$7,NCAMetrics,0)-1,MATCH(BJ$6,NCACats,0)))</f>
        <v>0</v>
      </c>
      <c r="BK12" s="193" cm="1">
        <f t="array" aca="1" ref="BK12" ca="1">IF($B12="","",INDEX(NCAOptionScores_Trans,$B12+MATCH(BK$7,NCAMetrics,0)-1,MATCH(BJ$6,NCACats,0)))</f>
        <v>0</v>
      </c>
      <c r="BL12" s="193" cm="1">
        <f t="array" aca="1" ref="BL12" ca="1">IF($B12="","",INDEX(NCAOptionScores_Trans,$B12+MATCH(BL$7,NCAMetrics,0)-1,MATCH(BJ$6,NCACats,0)))</f>
        <v>0</v>
      </c>
      <c r="BM12" s="195">
        <f t="shared" ca="1" si="12"/>
        <v>0</v>
      </c>
      <c r="BN12" s="193" cm="1">
        <f t="array" aca="1" ref="BN12" ca="1">IF($B12="","",INDEX(NCAOptionScores_Trans,$B12+MATCH(BN$7,NCAMetrics,0)-1,MATCH(BN$6,NCACats,0)))</f>
        <v>0</v>
      </c>
      <c r="BO12" s="193" cm="1">
        <f t="array" aca="1" ref="BO12" ca="1">IF($B12="","",INDEX(NCAOptionScores_Trans,$B12+MATCH(BO$7,NCAMetrics,0)-1,MATCH(BN$6,NCACats,0)))</f>
        <v>0</v>
      </c>
      <c r="BP12" s="193" cm="1">
        <f t="array" aca="1" ref="BP12" ca="1">IF($B12="","",INDEX(NCAOptionScores_Trans,$B12+MATCH(BP$7,NCAMetrics,0)-1,MATCH(BN$6,NCACats,0)))</f>
        <v>0</v>
      </c>
      <c r="BQ12" s="195">
        <f t="shared" ca="1" si="13"/>
        <v>0</v>
      </c>
      <c r="BR12" s="193" cm="1">
        <f t="array" aca="1" ref="BR12" ca="1">IF($B12="","",INDEX(NCAOptionScores_Trans,$B12+MATCH(BR$7,NCAMetrics,0)-1,MATCH(BR$6,NCACats,0)))</f>
        <v>0</v>
      </c>
      <c r="BS12" s="193" cm="1">
        <f t="array" aca="1" ref="BS12" ca="1">IF($B12="","",INDEX(NCAOptionScores_Trans,$B12+MATCH(BS$7,NCAMetrics,0)-1,MATCH(BR$6,NCACats,0)))</f>
        <v>0</v>
      </c>
      <c r="BT12" s="193" cm="1">
        <f t="array" aca="1" ref="BT12" ca="1">IF($B12="","",INDEX(NCAOptionScores_Trans,$B12+MATCH(BT$7,NCAMetrics,0)-1,MATCH(BR$6,NCACats,0)))</f>
        <v>0</v>
      </c>
      <c r="BU12" s="195">
        <f t="shared" ca="1" si="14"/>
        <v>0</v>
      </c>
      <c r="BW12" s="156" cm="1">
        <f t="array" aca="1" ref="BW12" ca="1">INDEX(PosEffects_NCA,$A12,MATCH(BW$6,$D$6:$AB$6,0)+3)</f>
        <v>0</v>
      </c>
      <c r="BX12" s="156" cm="1">
        <f t="array" aca="1" ref="BX12" ca="1">INDEX(PosEffects_NCA,$A12,MATCH(BX$6,$D$6:$AB$6,0)+3)</f>
        <v>0</v>
      </c>
      <c r="BY12" s="156" cm="1">
        <f t="array" aca="1" ref="BY12" ca="1">INDEX(PosEffects_NCA,$A12,MATCH(BY$6,$D$6:$AB$6,0)+3)</f>
        <v>0</v>
      </c>
      <c r="BZ12" s="156" cm="1">
        <f t="array" aca="1" ref="BZ12" ca="1">INDEX(PosEffects_NCA,$A12,MATCH(BZ$6,$D$6:$AB$6,0)+3)</f>
        <v>0</v>
      </c>
      <c r="CA12" s="156" cm="1">
        <f t="array" aca="1" ref="CA12" ca="1">INDEX(PosEffects_NCA,$A12,MATCH(CA$6,$D$6:$AB$6,0)+3)</f>
        <v>0</v>
      </c>
      <c r="CB12" s="156" cm="1">
        <f t="array" aca="1" ref="CB12" ca="1">INDEX(PosEffects_NCA,$A12,MATCH(CB$6,$D$6:$AB$6,0)+3)</f>
        <v>0</v>
      </c>
      <c r="CC12" s="156" cm="1">
        <f t="array" aca="1" ref="CC12" ca="1">INDEX(PosEffects_NCA,$A12,MATCH(CC$6,$D$6:$AB$6,0)+3)</f>
        <v>0</v>
      </c>
      <c r="CE12" s="194">
        <f t="shared" ca="1" si="15"/>
        <v>0</v>
      </c>
      <c r="CF12" s="194">
        <f t="shared" ca="1" si="15"/>
        <v>0</v>
      </c>
      <c r="CG12" s="194">
        <f t="shared" ca="1" si="15"/>
        <v>0</v>
      </c>
      <c r="CH12" s="194">
        <f t="shared" ca="1" si="15"/>
        <v>0</v>
      </c>
    </row>
    <row r="13" spans="1:88" x14ac:dyDescent="0.25">
      <c r="A13" s="68">
        <v>6</v>
      </c>
      <c r="B13" s="271" cm="1">
        <f t="array" ref="B13">IF(A13&gt;NOptions_NCA,"",6*(A13-1)+1)</f>
        <v>31</v>
      </c>
      <c r="C13" s="249" cm="1">
        <f t="array" ref="C13">IF($B13="","",INDEX(Options_NCA,$B13))</f>
        <v>71</v>
      </c>
      <c r="D13" s="193" cm="1">
        <f t="array" aca="1" ref="D13" ca="1">IF($B13="","",INDEX(NCAOptionScores_Trans,$B13+MATCH(D$7,NCAMetrics,0)-1,MATCH(D$6,NCACats,0))-100)</f>
        <v>-50</v>
      </c>
      <c r="E13" s="193" cm="1">
        <f t="array" aca="1" ref="E13" ca="1">IF($B13="","",INDEX(NCAOptionScores_Trans,$B13+MATCH(E$7,NCAMetrics,0)-1,MATCH(D$6,NCACats,0))-100)</f>
        <v>-25</v>
      </c>
      <c r="F13" s="193" cm="1">
        <f t="array" aca="1" ref="F13" ca="1">IF($B13="","",INDEX(NCAOptionScores_Trans,$B13+MATCH(F$7,NCAMetrics,0)-1,MATCH(D$6,NCACats,0))-100)</f>
        <v>-100</v>
      </c>
      <c r="G13" s="193">
        <f t="shared" ca="1" si="0"/>
        <v>-50</v>
      </c>
      <c r="H13" s="193" cm="1">
        <f t="array" aca="1" ref="H13" ca="1">IF($B13="","",INDEX(NCAOptionScores_Trans,$B13+MATCH(H$7,NCAMetrics,0)-1,MATCH(H$6,NCACats,0))-100)</f>
        <v>-100</v>
      </c>
      <c r="I13" s="193" cm="1">
        <f t="array" aca="1" ref="I13" ca="1">IF($B13="","",INDEX(NCAOptionScores_Trans,$B13+MATCH(I$7,NCAMetrics,0)-1,MATCH(H$6,NCACats,0))-100)</f>
        <v>-25</v>
      </c>
      <c r="J13" s="193" cm="1">
        <f t="array" aca="1" ref="J13" ca="1">IF($B13="","",INDEX(NCAOptionScores_Trans,$B13+MATCH(J$7,NCAMetrics,0)-1,MATCH(H$6,NCACats,0))-100)</f>
        <v>-100</v>
      </c>
      <c r="K13" s="193">
        <f t="shared" ca="1" si="1"/>
        <v>-62.996052494743665</v>
      </c>
      <c r="L13" s="193" cm="1">
        <f t="array" aca="1" ref="L13" ca="1">IF($B13="","",INDEX(NCAOptionScores_Trans,$B13+MATCH(L$7,NCAMetrics,0)-1,MATCH(L$6,NCACats,0))-100)</f>
        <v>-100</v>
      </c>
      <c r="M13" s="193" cm="1">
        <f t="array" aca="1" ref="M13" ca="1">IF($B13="","",INDEX(NCAOptionScores_Trans,$B13+MATCH(M$7,NCAMetrics,0)-1,MATCH(L$6,NCACats,0))-100)</f>
        <v>-25</v>
      </c>
      <c r="N13" s="193" cm="1">
        <f t="array" aca="1" ref="N13" ca="1">IF($B13="","",INDEX(NCAOptionScores_Trans,$B13+MATCH(N$7,NCAMetrics,0)-1,MATCH(L$6,NCACats,0))-100)</f>
        <v>-100</v>
      </c>
      <c r="O13" s="193">
        <f t="shared" ca="1" si="2"/>
        <v>-62.996052494743665</v>
      </c>
      <c r="P13" s="193" cm="1">
        <f t="array" aca="1" ref="P13" ca="1">IF($B13="","",INDEX(NCAOptionScores_Trans,$B13+MATCH(P$7,NCAMetrics,0)-1,MATCH(P$6,NCACats,0))-100)</f>
        <v>-10</v>
      </c>
      <c r="Q13" s="193" cm="1">
        <f t="array" aca="1" ref="Q13" ca="1">IF($B13="","",INDEX(NCAOptionScores_Trans,$B13+MATCH(Q$7,NCAMetrics,0)-1,MATCH(P$6,NCACats,0))-100)</f>
        <v>-25</v>
      </c>
      <c r="R13" s="193" cm="1">
        <f t="array" aca="1" ref="R13" ca="1">IF($B13="","",INDEX(NCAOptionScores_Trans,$B13+MATCH(R$7,NCAMetrics,0)-1,MATCH(P$6,NCACats,0))-100)</f>
        <v>-100</v>
      </c>
      <c r="S13" s="193">
        <f t="shared" ca="1" si="3"/>
        <v>-29.240177382128667</v>
      </c>
      <c r="T13" s="193" cm="1">
        <f t="array" aca="1" ref="T13" ca="1">IF($B13="","",INDEX(NCAOptionScores_Trans,$B13+MATCH(T$7,NCAMetrics,0)-1,MATCH(T$6,NCACats,0))-100)</f>
        <v>0</v>
      </c>
      <c r="U13" s="193" cm="1">
        <f t="array" aca="1" ref="U13" ca="1">IF($B13="","",INDEX(NCAOptionScores_Trans,$B13+MATCH(U$7,NCAMetrics,0)-1,MATCH(T$6,NCACats,0))-100)</f>
        <v>0</v>
      </c>
      <c r="V13" s="193" cm="1">
        <f t="array" aca="1" ref="V13" ca="1">IF($B13="","",INDEX(NCAOptionScores_Trans,$B13+MATCH(V$7,NCAMetrics,0)-1,MATCH(T$6,NCACats,0))-100)</f>
        <v>0</v>
      </c>
      <c r="W13" s="193">
        <f t="shared" ca="1" si="4"/>
        <v>0</v>
      </c>
      <c r="X13" s="193" cm="1">
        <f t="array" aca="1" ref="X13" ca="1">IF($B13="","",INDEX(NCAOptionScores_Trans,$B13+MATCH(X$7,NCAMetrics,0)-1,MATCH(X$6,NCACats,0))-100)</f>
        <v>-10</v>
      </c>
      <c r="Y13" s="193" cm="1">
        <f t="array" aca="1" ref="Y13" ca="1">IF($B13="","",INDEX(NCAOptionScores_Trans,$B13+MATCH(Y$7,NCAMetrics,0)-1,MATCH(X$6,NCACats,0))-100)</f>
        <v>-25</v>
      </c>
      <c r="Z13" s="193" cm="1">
        <f t="array" aca="1" ref="Z13" ca="1">IF($B13="","",INDEX(NCAOptionScores_Trans,$B13+MATCH(Z$7,NCAMetrics,0)-1,MATCH(X$6,NCACats,0))-100)</f>
        <v>-10</v>
      </c>
      <c r="AA13" s="193">
        <f t="shared" ca="1" si="5"/>
        <v>-13.572088082974535</v>
      </c>
      <c r="AB13" s="193" cm="1">
        <f t="array" aca="1" ref="AB13" ca="1">IF($B13="","",INDEX(NCAOptionScores_Trans,$B13+MATCH(AB$7,NCAMetrics,0)-1,MATCH(AB$6,NCACats,0))-100)</f>
        <v>-50</v>
      </c>
      <c r="AC13" s="193" cm="1">
        <f t="array" aca="1" ref="AC13" ca="1">IF($B13="","",INDEX(NCAOptionScores_Trans,$B13+MATCH(AC$7,NCAMetrics,0)-1,MATCH(AB$6,NCACats,0))-100)</f>
        <v>-50</v>
      </c>
      <c r="AD13" s="193" cm="1">
        <f t="array" aca="1" ref="AD13" ca="1">IF($B13="","",INDEX(NCAOptionScores_Trans,$B13+MATCH(AD$7,NCAMetrics,0)-1,MATCH(AB$6,NCACats,0))-100)</f>
        <v>-100</v>
      </c>
      <c r="AE13" s="193">
        <f t="shared" ca="1" si="6"/>
        <v>-62.996052494743665</v>
      </c>
      <c r="AG13" s="156" cm="1">
        <f t="array" aca="1" ref="AG13" ca="1">INDEX(NegEffects_NCA,$A13,MATCH(AG$6,$D$6:$AB$6,0)+3)</f>
        <v>-50</v>
      </c>
      <c r="AH13" s="156" cm="1">
        <f t="array" aca="1" ref="AH13" ca="1">INDEX(NegEffects_NCA,$A13,MATCH(AH$6,$D$6:$AB$6,0)+3)</f>
        <v>-62.996052494743665</v>
      </c>
      <c r="AI13" s="156" cm="1">
        <f t="array" aca="1" ref="AI13" ca="1">INDEX(NegEffects_NCA,$A13,MATCH(AI$6,$D$6:$AB$6,0)+3)</f>
        <v>-62.996052494743665</v>
      </c>
      <c r="AJ13" s="156" cm="1">
        <f t="array" aca="1" ref="AJ13" ca="1">INDEX(NegEffects_NCA,$A13,MATCH(AJ$6,$D$6:$AB$6,0)+3)</f>
        <v>-29.240177382128667</v>
      </c>
      <c r="AK13" s="156" cm="1">
        <f t="array" aca="1" ref="AK13" ca="1">INDEX(NegEffects_NCA,$A13,MATCH(AK$6,$D$6:$AB$6,0)+3)</f>
        <v>0</v>
      </c>
      <c r="AL13" s="156" cm="1">
        <f t="array" aca="1" ref="AL13" ca="1">INDEX(NegEffects_NCA,$A13,MATCH(AL$6,$D$6:$AB$6,0)+3)</f>
        <v>-13.572088082974535</v>
      </c>
      <c r="AM13" s="156" cm="1">
        <f t="array" aca="1" ref="AM13" ca="1">INDEX(NegEffects_NCA,$A13,MATCH(AM$6,$D$6:$AB$6,0)+3)</f>
        <v>-62.996052494743665</v>
      </c>
      <c r="AO13" s="194">
        <f t="shared" ca="1" si="7"/>
        <v>-62.996052494743665</v>
      </c>
      <c r="AP13" s="194">
        <f t="shared" ca="1" si="7"/>
        <v>-13.572088082974535</v>
      </c>
      <c r="AQ13" s="194">
        <f t="shared" ca="1" si="7"/>
        <v>-56.498026247371833</v>
      </c>
      <c r="AR13" s="194">
        <f t="shared" ca="1" si="7"/>
        <v>-14.620088691064334</v>
      </c>
      <c r="AT13" s="193" cm="1">
        <f t="array" aca="1" ref="AT13" ca="1">IF($B13="","",INDEX(NCAOptionScores_Trans,$B13+MATCH(AT$7,NCAMetrics,0)-1,MATCH(AT$6,NCACats,0)))</f>
        <v>0</v>
      </c>
      <c r="AU13" s="193" cm="1">
        <f t="array" aca="1" ref="AU13" ca="1">IF($B13="","",INDEX(NCAOptionScores_Trans,$B13+MATCH(AU$7,NCAMetrics,0)-1,MATCH(AT$6,NCACats,0)))</f>
        <v>0</v>
      </c>
      <c r="AV13" s="193" cm="1">
        <f t="array" aca="1" ref="AV13" ca="1">IF($B13="","",INDEX(NCAOptionScores_Trans,$B13+MATCH(AV$7,NCAMetrics,0)-1,MATCH(AT$6,NCACats,0)))</f>
        <v>0</v>
      </c>
      <c r="AW13" s="195">
        <f t="shared" ca="1" si="8"/>
        <v>0</v>
      </c>
      <c r="AX13" s="193" cm="1">
        <f t="array" aca="1" ref="AX13" ca="1">IF($B13="","",INDEX(NCAOptionScores_Trans,$B13+MATCH(AX$7,NCAMetrics,0)-1,MATCH(AX$6,NCACats,0)))</f>
        <v>0</v>
      </c>
      <c r="AY13" s="193" cm="1">
        <f t="array" aca="1" ref="AY13" ca="1">IF($B13="","",INDEX(NCAOptionScores_Trans,$B13+MATCH(AY$7,NCAMetrics,0)-1,MATCH(AX$6,NCACats,0)))</f>
        <v>0</v>
      </c>
      <c r="AZ13" s="193" cm="1">
        <f t="array" aca="1" ref="AZ13" ca="1">IF($B13="","",INDEX(NCAOptionScores_Trans,$B13+MATCH(AZ$7,NCAMetrics,0)-1,MATCH(AX$6,NCACats,0)))</f>
        <v>0</v>
      </c>
      <c r="BA13" s="195">
        <f t="shared" ca="1" si="9"/>
        <v>0</v>
      </c>
      <c r="BB13" s="193" cm="1">
        <f t="array" aca="1" ref="BB13" ca="1">IF($B13="","",INDEX(NCAOptionScores_Trans,$B13+MATCH(BB$7,NCAMetrics,0)-1,MATCH(BB$6,NCACats,0)))</f>
        <v>0</v>
      </c>
      <c r="BC13" s="193" cm="1">
        <f t="array" aca="1" ref="BC13" ca="1">IF($B13="","",INDEX(NCAOptionScores_Trans,$B13+MATCH(BC$7,NCAMetrics,0)-1,MATCH(BB$6,NCACats,0)))</f>
        <v>0</v>
      </c>
      <c r="BD13" s="193" cm="1">
        <f t="array" aca="1" ref="BD13" ca="1">IF($B13="","",INDEX(NCAOptionScores_Trans,$B13+MATCH(BD$7,NCAMetrics,0)-1,MATCH(BB$6,NCACats,0)))</f>
        <v>0</v>
      </c>
      <c r="BE13" s="195">
        <f t="shared" ca="1" si="10"/>
        <v>0</v>
      </c>
      <c r="BF13" s="193" cm="1">
        <f t="array" aca="1" ref="BF13" ca="1">IF($B13="","",INDEX(NCAOptionScores_Trans,$B13+MATCH(BF$7,NCAMetrics,0)-1,MATCH(BF$6,NCACats,0)))</f>
        <v>0</v>
      </c>
      <c r="BG13" s="193" cm="1">
        <f t="array" aca="1" ref="BG13" ca="1">IF($B13="","",INDEX(NCAOptionScores_Trans,$B13+MATCH(BG$7,NCAMetrics,0)-1,MATCH(BF$6,NCACats,0)))</f>
        <v>0</v>
      </c>
      <c r="BH13" s="193" cm="1">
        <f t="array" aca="1" ref="BH13" ca="1">IF($B13="","",INDEX(NCAOptionScores_Trans,$B13+MATCH(BH$7,NCAMetrics,0)-1,MATCH(BF$6,NCACats,0)))</f>
        <v>0</v>
      </c>
      <c r="BI13" s="195">
        <f t="shared" ca="1" si="11"/>
        <v>0</v>
      </c>
      <c r="BJ13" s="193" cm="1">
        <f t="array" aca="1" ref="BJ13" ca="1">IF($B13="","",INDEX(NCAOptionScores_Trans,$B13+MATCH(BJ$7,NCAMetrics,0)-1,MATCH(BJ$6,NCACats,0)))</f>
        <v>0</v>
      </c>
      <c r="BK13" s="193" cm="1">
        <f t="array" aca="1" ref="BK13" ca="1">IF($B13="","",INDEX(NCAOptionScores_Trans,$B13+MATCH(BK$7,NCAMetrics,0)-1,MATCH(BJ$6,NCACats,0)))</f>
        <v>0</v>
      </c>
      <c r="BL13" s="193" cm="1">
        <f t="array" aca="1" ref="BL13" ca="1">IF($B13="","",INDEX(NCAOptionScores_Trans,$B13+MATCH(BL$7,NCAMetrics,0)-1,MATCH(BJ$6,NCACats,0)))</f>
        <v>0</v>
      </c>
      <c r="BM13" s="195">
        <f t="shared" ca="1" si="12"/>
        <v>0</v>
      </c>
      <c r="BN13" s="193" cm="1">
        <f t="array" aca="1" ref="BN13" ca="1">IF($B13="","",INDEX(NCAOptionScores_Trans,$B13+MATCH(BN$7,NCAMetrics,0)-1,MATCH(BN$6,NCACats,0)))</f>
        <v>0</v>
      </c>
      <c r="BO13" s="193" cm="1">
        <f t="array" aca="1" ref="BO13" ca="1">IF($B13="","",INDEX(NCAOptionScores_Trans,$B13+MATCH(BO$7,NCAMetrics,0)-1,MATCH(BN$6,NCACats,0)))</f>
        <v>0</v>
      </c>
      <c r="BP13" s="193" cm="1">
        <f t="array" aca="1" ref="BP13" ca="1">IF($B13="","",INDEX(NCAOptionScores_Trans,$B13+MATCH(BP$7,NCAMetrics,0)-1,MATCH(BN$6,NCACats,0)))</f>
        <v>0</v>
      </c>
      <c r="BQ13" s="195">
        <f t="shared" ca="1" si="13"/>
        <v>0</v>
      </c>
      <c r="BR13" s="193" cm="1">
        <f t="array" aca="1" ref="BR13" ca="1">IF($B13="","",INDEX(NCAOptionScores_Trans,$B13+MATCH(BR$7,NCAMetrics,0)-1,MATCH(BR$6,NCACats,0)))</f>
        <v>0</v>
      </c>
      <c r="BS13" s="193" cm="1">
        <f t="array" aca="1" ref="BS13" ca="1">IF($B13="","",INDEX(NCAOptionScores_Trans,$B13+MATCH(BS$7,NCAMetrics,0)-1,MATCH(BR$6,NCACats,0)))</f>
        <v>0</v>
      </c>
      <c r="BT13" s="193" cm="1">
        <f t="array" aca="1" ref="BT13" ca="1">IF($B13="","",INDEX(NCAOptionScores_Trans,$B13+MATCH(BT$7,NCAMetrics,0)-1,MATCH(BR$6,NCACats,0)))</f>
        <v>0</v>
      </c>
      <c r="BU13" s="195">
        <f t="shared" ca="1" si="14"/>
        <v>0</v>
      </c>
      <c r="BW13" s="156" cm="1">
        <f t="array" aca="1" ref="BW13" ca="1">INDEX(PosEffects_NCA,$A13,MATCH(BW$6,$D$6:$AB$6,0)+3)</f>
        <v>0</v>
      </c>
      <c r="BX13" s="156" cm="1">
        <f t="array" aca="1" ref="BX13" ca="1">INDEX(PosEffects_NCA,$A13,MATCH(BX$6,$D$6:$AB$6,0)+3)</f>
        <v>0</v>
      </c>
      <c r="BY13" s="156" cm="1">
        <f t="array" aca="1" ref="BY13" ca="1">INDEX(PosEffects_NCA,$A13,MATCH(BY$6,$D$6:$AB$6,0)+3)</f>
        <v>0</v>
      </c>
      <c r="BZ13" s="156" cm="1">
        <f t="array" aca="1" ref="BZ13" ca="1">INDEX(PosEffects_NCA,$A13,MATCH(BZ$6,$D$6:$AB$6,0)+3)</f>
        <v>0</v>
      </c>
      <c r="CA13" s="156" cm="1">
        <f t="array" aca="1" ref="CA13" ca="1">INDEX(PosEffects_NCA,$A13,MATCH(CA$6,$D$6:$AB$6,0)+3)</f>
        <v>0</v>
      </c>
      <c r="CB13" s="156" cm="1">
        <f t="array" aca="1" ref="CB13" ca="1">INDEX(PosEffects_NCA,$A13,MATCH(CB$6,$D$6:$AB$6,0)+3)</f>
        <v>0</v>
      </c>
      <c r="CC13" s="156" cm="1">
        <f t="array" aca="1" ref="CC13" ca="1">INDEX(PosEffects_NCA,$A13,MATCH(CC$6,$D$6:$AB$6,0)+3)</f>
        <v>0</v>
      </c>
      <c r="CE13" s="194">
        <f t="shared" ca="1" si="15"/>
        <v>0</v>
      </c>
      <c r="CF13" s="194">
        <f t="shared" ca="1" si="15"/>
        <v>0</v>
      </c>
      <c r="CG13" s="194">
        <f t="shared" ca="1" si="15"/>
        <v>0</v>
      </c>
      <c r="CH13" s="194">
        <f t="shared" ca="1" si="15"/>
        <v>0</v>
      </c>
    </row>
    <row r="14" spans="1:88" x14ac:dyDescent="0.25">
      <c r="A14" s="68">
        <v>7</v>
      </c>
      <c r="B14" s="271" cm="1">
        <f t="array" ref="B14">IF(A14&gt;NOptions_NCA,"",6*(A14-1)+1)</f>
        <v>37</v>
      </c>
      <c r="C14" s="249" t="str" cm="1">
        <f t="array" ref="C14">IF($B14="","",INDEX(Options_NCA,$B14))</f>
        <v>73A</v>
      </c>
      <c r="D14" s="193" cm="1">
        <f t="array" aca="1" ref="D14" ca="1">IF($B14="","",INDEX(NCAOptionScores_Trans,$B14+MATCH(D$7,NCAMetrics,0)-1,MATCH(D$6,NCACats,0))-100)</f>
        <v>-50</v>
      </c>
      <c r="E14" s="193" cm="1">
        <f t="array" aca="1" ref="E14" ca="1">IF($B14="","",INDEX(NCAOptionScores_Trans,$B14+MATCH(E$7,NCAMetrics,0)-1,MATCH(D$6,NCACats,0))-100)</f>
        <v>-50</v>
      </c>
      <c r="F14" s="193" cm="1">
        <f t="array" aca="1" ref="F14" ca="1">IF($B14="","",INDEX(NCAOptionScores_Trans,$B14+MATCH(F$7,NCAMetrics,0)-1,MATCH(D$6,NCACats,0))-100)</f>
        <v>-10</v>
      </c>
      <c r="G14" s="193">
        <f t="shared" ca="1" si="0"/>
        <v>-29.240177382128664</v>
      </c>
      <c r="H14" s="193" cm="1">
        <f t="array" aca="1" ref="H14" ca="1">IF($B14="","",INDEX(NCAOptionScores_Trans,$B14+MATCH(H$7,NCAMetrics,0)-1,MATCH(H$6,NCACats,0))-100)</f>
        <v>-50</v>
      </c>
      <c r="I14" s="193" cm="1">
        <f t="array" aca="1" ref="I14" ca="1">IF($B14="","",INDEX(NCAOptionScores_Trans,$B14+MATCH(I$7,NCAMetrics,0)-1,MATCH(H$6,NCACats,0))-100)</f>
        <v>-50</v>
      </c>
      <c r="J14" s="193" cm="1">
        <f t="array" aca="1" ref="J14" ca="1">IF($B14="","",INDEX(NCAOptionScores_Trans,$B14+MATCH(J$7,NCAMetrics,0)-1,MATCH(H$6,NCACats,0))-100)</f>
        <v>-100</v>
      </c>
      <c r="K14" s="193">
        <f t="shared" ca="1" si="1"/>
        <v>-62.996052494743665</v>
      </c>
      <c r="L14" s="193" cm="1">
        <f t="array" aca="1" ref="L14" ca="1">IF($B14="","",INDEX(NCAOptionScores_Trans,$B14+MATCH(L$7,NCAMetrics,0)-1,MATCH(L$6,NCACats,0))-100)</f>
        <v>-50</v>
      </c>
      <c r="M14" s="193" cm="1">
        <f t="array" aca="1" ref="M14" ca="1">IF($B14="","",INDEX(NCAOptionScores_Trans,$B14+MATCH(M$7,NCAMetrics,0)-1,MATCH(L$6,NCACats,0))-100)</f>
        <v>-50</v>
      </c>
      <c r="N14" s="193" cm="1">
        <f t="array" aca="1" ref="N14" ca="1">IF($B14="","",INDEX(NCAOptionScores_Trans,$B14+MATCH(N$7,NCAMetrics,0)-1,MATCH(L$6,NCACats,0))-100)</f>
        <v>-100</v>
      </c>
      <c r="O14" s="193">
        <f t="shared" ca="1" si="2"/>
        <v>-62.996052494743665</v>
      </c>
      <c r="P14" s="193" cm="1">
        <f t="array" aca="1" ref="P14" ca="1">IF($B14="","",INDEX(NCAOptionScores_Trans,$B14+MATCH(P$7,NCAMetrics,0)-1,MATCH(P$6,NCACats,0))-100)</f>
        <v>-10</v>
      </c>
      <c r="Q14" s="193" cm="1">
        <f t="array" aca="1" ref="Q14" ca="1">IF($B14="","",INDEX(NCAOptionScores_Trans,$B14+MATCH(Q$7,NCAMetrics,0)-1,MATCH(P$6,NCACats,0))-100)</f>
        <v>-25</v>
      </c>
      <c r="R14" s="193" cm="1">
        <f t="array" aca="1" ref="R14" ca="1">IF($B14="","",INDEX(NCAOptionScores_Trans,$B14+MATCH(R$7,NCAMetrics,0)-1,MATCH(P$6,NCACats,0))-100)</f>
        <v>-10</v>
      </c>
      <c r="S14" s="193">
        <f t="shared" ca="1" si="3"/>
        <v>-13.572088082974535</v>
      </c>
      <c r="T14" s="193" cm="1">
        <f t="array" aca="1" ref="T14" ca="1">IF($B14="","",INDEX(NCAOptionScores_Trans,$B14+MATCH(T$7,NCAMetrics,0)-1,MATCH(T$6,NCACats,0))-100)</f>
        <v>0</v>
      </c>
      <c r="U14" s="193" cm="1">
        <f t="array" aca="1" ref="U14" ca="1">IF($B14="","",INDEX(NCAOptionScores_Trans,$B14+MATCH(U$7,NCAMetrics,0)-1,MATCH(T$6,NCACats,0))-100)</f>
        <v>0</v>
      </c>
      <c r="V14" s="193" cm="1">
        <f t="array" aca="1" ref="V14" ca="1">IF($B14="","",INDEX(NCAOptionScores_Trans,$B14+MATCH(V$7,NCAMetrics,0)-1,MATCH(T$6,NCACats,0))-100)</f>
        <v>0</v>
      </c>
      <c r="W14" s="193">
        <f t="shared" ca="1" si="4"/>
        <v>0</v>
      </c>
      <c r="X14" s="193" cm="1">
        <f t="array" aca="1" ref="X14" ca="1">IF($B14="","",INDEX(NCAOptionScores_Trans,$B14+MATCH(X$7,NCAMetrics,0)-1,MATCH(X$6,NCACats,0))-100)</f>
        <v>-10</v>
      </c>
      <c r="Y14" s="193" cm="1">
        <f t="array" aca="1" ref="Y14" ca="1">IF($B14="","",INDEX(NCAOptionScores_Trans,$B14+MATCH(Y$7,NCAMetrics,0)-1,MATCH(X$6,NCACats,0))-100)</f>
        <v>-25</v>
      </c>
      <c r="Z14" s="193" cm="1">
        <f t="array" aca="1" ref="Z14" ca="1">IF($B14="","",INDEX(NCAOptionScores_Trans,$B14+MATCH(Z$7,NCAMetrics,0)-1,MATCH(X$6,NCACats,0))-100)</f>
        <v>-10</v>
      </c>
      <c r="AA14" s="193">
        <f t="shared" ca="1" si="5"/>
        <v>-13.572088082974535</v>
      </c>
      <c r="AB14" s="193" cm="1">
        <f t="array" aca="1" ref="AB14" ca="1">IF($B14="","",INDEX(NCAOptionScores_Trans,$B14+MATCH(AB$7,NCAMetrics,0)-1,MATCH(AB$6,NCACats,0))-100)</f>
        <v>-100</v>
      </c>
      <c r="AC14" s="193" cm="1">
        <f t="array" aca="1" ref="AC14" ca="1">IF($B14="","",INDEX(NCAOptionScores_Trans,$B14+MATCH(AC$7,NCAMetrics,0)-1,MATCH(AB$6,NCACats,0))-100)</f>
        <v>-50</v>
      </c>
      <c r="AD14" s="193" cm="1">
        <f t="array" aca="1" ref="AD14" ca="1">IF($B14="","",INDEX(NCAOptionScores_Trans,$B14+MATCH(AD$7,NCAMetrics,0)-1,MATCH(AB$6,NCACats,0))-100)</f>
        <v>-10</v>
      </c>
      <c r="AE14" s="193">
        <f t="shared" ca="1" si="6"/>
        <v>-36.840314986403875</v>
      </c>
      <c r="AG14" s="156" cm="1">
        <f t="array" aca="1" ref="AG14" ca="1">INDEX(NegEffects_NCA,$A14,MATCH(AG$6,$D$6:$AB$6,0)+3)</f>
        <v>-29.240177382128664</v>
      </c>
      <c r="AH14" s="156" cm="1">
        <f t="array" aca="1" ref="AH14" ca="1">INDEX(NegEffects_NCA,$A14,MATCH(AH$6,$D$6:$AB$6,0)+3)</f>
        <v>-62.996052494743665</v>
      </c>
      <c r="AI14" s="156" cm="1">
        <f t="array" aca="1" ref="AI14" ca="1">INDEX(NegEffects_NCA,$A14,MATCH(AI$6,$D$6:$AB$6,0)+3)</f>
        <v>-62.996052494743665</v>
      </c>
      <c r="AJ14" s="156" cm="1">
        <f t="array" aca="1" ref="AJ14" ca="1">INDEX(NegEffects_NCA,$A14,MATCH(AJ$6,$D$6:$AB$6,0)+3)</f>
        <v>-13.572088082974535</v>
      </c>
      <c r="AK14" s="156" cm="1">
        <f t="array" aca="1" ref="AK14" ca="1">INDEX(NegEffects_NCA,$A14,MATCH(AK$6,$D$6:$AB$6,0)+3)</f>
        <v>0</v>
      </c>
      <c r="AL14" s="156" cm="1">
        <f t="array" aca="1" ref="AL14" ca="1">INDEX(NegEffects_NCA,$A14,MATCH(AL$6,$D$6:$AB$6,0)+3)</f>
        <v>-13.572088082974535</v>
      </c>
      <c r="AM14" s="156" cm="1">
        <f t="array" aca="1" ref="AM14" ca="1">INDEX(NegEffects_NCA,$A14,MATCH(AM$6,$D$6:$AB$6,0)+3)</f>
        <v>-36.840314986403875</v>
      </c>
      <c r="AO14" s="194">
        <f t="shared" ca="1" si="7"/>
        <v>-62.996052494743665</v>
      </c>
      <c r="AP14" s="194">
        <f t="shared" ca="1" si="7"/>
        <v>-13.572088082974535</v>
      </c>
      <c r="AQ14" s="194">
        <f t="shared" ca="1" si="7"/>
        <v>-33.040246184266266</v>
      </c>
      <c r="AR14" s="194">
        <f t="shared" ca="1" si="7"/>
        <v>-6.7860440414872674</v>
      </c>
      <c r="AT14" s="193" cm="1">
        <f t="array" aca="1" ref="AT14" ca="1">IF($B14="","",INDEX(NCAOptionScores_Trans,$B14+MATCH(AT$7,NCAMetrics,0)-1,MATCH(AT$6,NCACats,0)))</f>
        <v>0</v>
      </c>
      <c r="AU14" s="193" cm="1">
        <f t="array" aca="1" ref="AU14" ca="1">IF($B14="","",INDEX(NCAOptionScores_Trans,$B14+MATCH(AU$7,NCAMetrics,0)-1,MATCH(AT$6,NCACats,0)))</f>
        <v>0</v>
      </c>
      <c r="AV14" s="193" cm="1">
        <f t="array" aca="1" ref="AV14" ca="1">IF($B14="","",INDEX(NCAOptionScores_Trans,$B14+MATCH(AV$7,NCAMetrics,0)-1,MATCH(AT$6,NCACats,0)))</f>
        <v>0</v>
      </c>
      <c r="AW14" s="195">
        <f t="shared" ca="1" si="8"/>
        <v>0</v>
      </c>
      <c r="AX14" s="193" cm="1">
        <f t="array" aca="1" ref="AX14" ca="1">IF($B14="","",INDEX(NCAOptionScores_Trans,$B14+MATCH(AX$7,NCAMetrics,0)-1,MATCH(AX$6,NCACats,0)))</f>
        <v>0</v>
      </c>
      <c r="AY14" s="193" cm="1">
        <f t="array" aca="1" ref="AY14" ca="1">IF($B14="","",INDEX(NCAOptionScores_Trans,$B14+MATCH(AY$7,NCAMetrics,0)-1,MATCH(AX$6,NCACats,0)))</f>
        <v>0</v>
      </c>
      <c r="AZ14" s="193" cm="1">
        <f t="array" aca="1" ref="AZ14" ca="1">IF($B14="","",INDEX(NCAOptionScores_Trans,$B14+MATCH(AZ$7,NCAMetrics,0)-1,MATCH(AX$6,NCACats,0)))</f>
        <v>0</v>
      </c>
      <c r="BA14" s="195">
        <f t="shared" ca="1" si="9"/>
        <v>0</v>
      </c>
      <c r="BB14" s="193" cm="1">
        <f t="array" aca="1" ref="BB14" ca="1">IF($B14="","",INDEX(NCAOptionScores_Trans,$B14+MATCH(BB$7,NCAMetrics,0)-1,MATCH(BB$6,NCACats,0)))</f>
        <v>0</v>
      </c>
      <c r="BC14" s="193" cm="1">
        <f t="array" aca="1" ref="BC14" ca="1">IF($B14="","",INDEX(NCAOptionScores_Trans,$B14+MATCH(BC$7,NCAMetrics,0)-1,MATCH(BB$6,NCACats,0)))</f>
        <v>0</v>
      </c>
      <c r="BD14" s="193" cm="1">
        <f t="array" aca="1" ref="BD14" ca="1">IF($B14="","",INDEX(NCAOptionScores_Trans,$B14+MATCH(BD$7,NCAMetrics,0)-1,MATCH(BB$6,NCACats,0)))</f>
        <v>0</v>
      </c>
      <c r="BE14" s="195">
        <f t="shared" ca="1" si="10"/>
        <v>0</v>
      </c>
      <c r="BF14" s="193" cm="1">
        <f t="array" aca="1" ref="BF14" ca="1">IF($B14="","",INDEX(NCAOptionScores_Trans,$B14+MATCH(BF$7,NCAMetrics,0)-1,MATCH(BF$6,NCACats,0)))</f>
        <v>0</v>
      </c>
      <c r="BG14" s="193" cm="1">
        <f t="array" aca="1" ref="BG14" ca="1">IF($B14="","",INDEX(NCAOptionScores_Trans,$B14+MATCH(BG$7,NCAMetrics,0)-1,MATCH(BF$6,NCACats,0)))</f>
        <v>0</v>
      </c>
      <c r="BH14" s="193" cm="1">
        <f t="array" aca="1" ref="BH14" ca="1">IF($B14="","",INDEX(NCAOptionScores_Trans,$B14+MATCH(BH$7,NCAMetrics,0)-1,MATCH(BF$6,NCACats,0)))</f>
        <v>0</v>
      </c>
      <c r="BI14" s="195">
        <f t="shared" ca="1" si="11"/>
        <v>0</v>
      </c>
      <c r="BJ14" s="193" cm="1">
        <f t="array" aca="1" ref="BJ14" ca="1">IF($B14="","",INDEX(NCAOptionScores_Trans,$B14+MATCH(BJ$7,NCAMetrics,0)-1,MATCH(BJ$6,NCACats,0)))</f>
        <v>0</v>
      </c>
      <c r="BK14" s="193" cm="1">
        <f t="array" aca="1" ref="BK14" ca="1">IF($B14="","",INDEX(NCAOptionScores_Trans,$B14+MATCH(BK$7,NCAMetrics,0)-1,MATCH(BJ$6,NCACats,0)))</f>
        <v>0</v>
      </c>
      <c r="BL14" s="193" cm="1">
        <f t="array" aca="1" ref="BL14" ca="1">IF($B14="","",INDEX(NCAOptionScores_Trans,$B14+MATCH(BL$7,NCAMetrics,0)-1,MATCH(BJ$6,NCACats,0)))</f>
        <v>0</v>
      </c>
      <c r="BM14" s="195">
        <f t="shared" ca="1" si="12"/>
        <v>0</v>
      </c>
      <c r="BN14" s="193" cm="1">
        <f t="array" aca="1" ref="BN14" ca="1">IF($B14="","",INDEX(NCAOptionScores_Trans,$B14+MATCH(BN$7,NCAMetrics,0)-1,MATCH(BN$6,NCACats,0)))</f>
        <v>0</v>
      </c>
      <c r="BO14" s="193" cm="1">
        <f t="array" aca="1" ref="BO14" ca="1">IF($B14="","",INDEX(NCAOptionScores_Trans,$B14+MATCH(BO$7,NCAMetrics,0)-1,MATCH(BN$6,NCACats,0)))</f>
        <v>0</v>
      </c>
      <c r="BP14" s="193" cm="1">
        <f t="array" aca="1" ref="BP14" ca="1">IF($B14="","",INDEX(NCAOptionScores_Trans,$B14+MATCH(BP$7,NCAMetrics,0)-1,MATCH(BN$6,NCACats,0)))</f>
        <v>0</v>
      </c>
      <c r="BQ14" s="195">
        <f t="shared" ca="1" si="13"/>
        <v>0</v>
      </c>
      <c r="BR14" s="193" cm="1">
        <f t="array" aca="1" ref="BR14" ca="1">IF($B14="","",INDEX(NCAOptionScores_Trans,$B14+MATCH(BR$7,NCAMetrics,0)-1,MATCH(BR$6,NCACats,0)))</f>
        <v>0</v>
      </c>
      <c r="BS14" s="193" cm="1">
        <f t="array" aca="1" ref="BS14" ca="1">IF($B14="","",INDEX(NCAOptionScores_Trans,$B14+MATCH(BS$7,NCAMetrics,0)-1,MATCH(BR$6,NCACats,0)))</f>
        <v>0</v>
      </c>
      <c r="BT14" s="193" cm="1">
        <f t="array" aca="1" ref="BT14" ca="1">IF($B14="","",INDEX(NCAOptionScores_Trans,$B14+MATCH(BT$7,NCAMetrics,0)-1,MATCH(BR$6,NCACats,0)))</f>
        <v>0</v>
      </c>
      <c r="BU14" s="195">
        <f t="shared" ca="1" si="14"/>
        <v>0</v>
      </c>
      <c r="BW14" s="156" cm="1">
        <f t="array" aca="1" ref="BW14" ca="1">INDEX(PosEffects_NCA,$A14,MATCH(BW$6,$D$6:$AB$6,0)+3)</f>
        <v>0</v>
      </c>
      <c r="BX14" s="156" cm="1">
        <f t="array" aca="1" ref="BX14" ca="1">INDEX(PosEffects_NCA,$A14,MATCH(BX$6,$D$6:$AB$6,0)+3)</f>
        <v>0</v>
      </c>
      <c r="BY14" s="156" cm="1">
        <f t="array" aca="1" ref="BY14" ca="1">INDEX(PosEffects_NCA,$A14,MATCH(BY$6,$D$6:$AB$6,0)+3)</f>
        <v>0</v>
      </c>
      <c r="BZ14" s="156" cm="1">
        <f t="array" aca="1" ref="BZ14" ca="1">INDEX(PosEffects_NCA,$A14,MATCH(BZ$6,$D$6:$AB$6,0)+3)</f>
        <v>0</v>
      </c>
      <c r="CA14" s="156" cm="1">
        <f t="array" aca="1" ref="CA14" ca="1">INDEX(PosEffects_NCA,$A14,MATCH(CA$6,$D$6:$AB$6,0)+3)</f>
        <v>0</v>
      </c>
      <c r="CB14" s="156" cm="1">
        <f t="array" aca="1" ref="CB14" ca="1">INDEX(PosEffects_NCA,$A14,MATCH(CB$6,$D$6:$AB$6,0)+3)</f>
        <v>0</v>
      </c>
      <c r="CC14" s="156" cm="1">
        <f t="array" aca="1" ref="CC14" ca="1">INDEX(PosEffects_NCA,$A14,MATCH(CC$6,$D$6:$AB$6,0)+3)</f>
        <v>0</v>
      </c>
      <c r="CE14" s="194">
        <f t="shared" ca="1" si="15"/>
        <v>0</v>
      </c>
      <c r="CF14" s="194">
        <f t="shared" ca="1" si="15"/>
        <v>0</v>
      </c>
      <c r="CG14" s="194">
        <f t="shared" ca="1" si="15"/>
        <v>0</v>
      </c>
      <c r="CH14" s="194">
        <f t="shared" ca="1" si="15"/>
        <v>0</v>
      </c>
    </row>
    <row r="15" spans="1:88" x14ac:dyDescent="0.25">
      <c r="A15" s="68">
        <v>8</v>
      </c>
      <c r="B15" s="271" cm="1">
        <f t="array" ref="B15">IF(A15&gt;NOptions_NCA,"",6*(A15-1)+1)</f>
        <v>43</v>
      </c>
      <c r="C15" s="249" t="str" cm="1">
        <f t="array" ref="C15">IF($B15="","",INDEX(Options_NCA,$B15))</f>
        <v>75A</v>
      </c>
      <c r="D15" s="193" cm="1">
        <f t="array" aca="1" ref="D15" ca="1">IF($B15="","",INDEX(NCAOptionScores_Trans,$B15+MATCH(D$7,NCAMetrics,0)-1,MATCH(D$6,NCACats,0))-100)</f>
        <v>-10</v>
      </c>
      <c r="E15" s="193" cm="1">
        <f t="array" aca="1" ref="E15" ca="1">IF($B15="","",INDEX(NCAOptionScores_Trans,$B15+MATCH(E$7,NCAMetrics,0)-1,MATCH(D$6,NCACats,0))-100)</f>
        <v>-25</v>
      </c>
      <c r="F15" s="193" cm="1">
        <f t="array" aca="1" ref="F15" ca="1">IF($B15="","",INDEX(NCAOptionScores_Trans,$B15+MATCH(F$7,NCAMetrics,0)-1,MATCH(D$6,NCACats,0))-100)</f>
        <v>-10</v>
      </c>
      <c r="G15" s="193">
        <f t="shared" ca="1" si="0"/>
        <v>-13.572088082974535</v>
      </c>
      <c r="H15" s="193" cm="1">
        <f t="array" aca="1" ref="H15" ca="1">IF($B15="","",INDEX(NCAOptionScores_Trans,$B15+MATCH(H$7,NCAMetrics,0)-1,MATCH(H$6,NCACats,0))-100)</f>
        <v>-10</v>
      </c>
      <c r="I15" s="193" cm="1">
        <f t="array" aca="1" ref="I15" ca="1">IF($B15="","",INDEX(NCAOptionScores_Trans,$B15+MATCH(I$7,NCAMetrics,0)-1,MATCH(H$6,NCACats,0))-100)</f>
        <v>-25</v>
      </c>
      <c r="J15" s="193" cm="1">
        <f t="array" aca="1" ref="J15" ca="1">IF($B15="","",INDEX(NCAOptionScores_Trans,$B15+MATCH(J$7,NCAMetrics,0)-1,MATCH(H$6,NCACats,0))-100)</f>
        <v>-10</v>
      </c>
      <c r="K15" s="193">
        <f t="shared" ca="1" si="1"/>
        <v>-13.572088082974535</v>
      </c>
      <c r="L15" s="193" cm="1">
        <f t="array" aca="1" ref="L15" ca="1">IF($B15="","",INDEX(NCAOptionScores_Trans,$B15+MATCH(L$7,NCAMetrics,0)-1,MATCH(L$6,NCACats,0))-100)</f>
        <v>-10</v>
      </c>
      <c r="M15" s="193" cm="1">
        <f t="array" aca="1" ref="M15" ca="1">IF($B15="","",INDEX(NCAOptionScores_Trans,$B15+MATCH(M$7,NCAMetrics,0)-1,MATCH(L$6,NCACats,0))-100)</f>
        <v>-25</v>
      </c>
      <c r="N15" s="193" cm="1">
        <f t="array" aca="1" ref="N15" ca="1">IF($B15="","",INDEX(NCAOptionScores_Trans,$B15+MATCH(N$7,NCAMetrics,0)-1,MATCH(L$6,NCACats,0))-100)</f>
        <v>-10</v>
      </c>
      <c r="O15" s="193">
        <f t="shared" ca="1" si="2"/>
        <v>-13.572088082974535</v>
      </c>
      <c r="P15" s="193" cm="1">
        <f t="array" aca="1" ref="P15" ca="1">IF($B15="","",INDEX(NCAOptionScores_Trans,$B15+MATCH(P$7,NCAMetrics,0)-1,MATCH(P$6,NCACats,0))-100)</f>
        <v>0</v>
      </c>
      <c r="Q15" s="193" cm="1">
        <f t="array" aca="1" ref="Q15" ca="1">IF($B15="","",INDEX(NCAOptionScores_Trans,$B15+MATCH(Q$7,NCAMetrics,0)-1,MATCH(P$6,NCACats,0))-100)</f>
        <v>0</v>
      </c>
      <c r="R15" s="193" cm="1">
        <f t="array" aca="1" ref="R15" ca="1">IF($B15="","",INDEX(NCAOptionScores_Trans,$B15+MATCH(R$7,NCAMetrics,0)-1,MATCH(P$6,NCACats,0))-100)</f>
        <v>0</v>
      </c>
      <c r="S15" s="193">
        <f t="shared" ca="1" si="3"/>
        <v>0</v>
      </c>
      <c r="T15" s="193" cm="1">
        <f t="array" aca="1" ref="T15" ca="1">IF($B15="","",INDEX(NCAOptionScores_Trans,$B15+MATCH(T$7,NCAMetrics,0)-1,MATCH(T$6,NCACats,0))-100)</f>
        <v>0</v>
      </c>
      <c r="U15" s="193" cm="1">
        <f t="array" aca="1" ref="U15" ca="1">IF($B15="","",INDEX(NCAOptionScores_Trans,$B15+MATCH(U$7,NCAMetrics,0)-1,MATCH(T$6,NCACats,0))-100)</f>
        <v>0</v>
      </c>
      <c r="V15" s="193" cm="1">
        <f t="array" aca="1" ref="V15" ca="1">IF($B15="","",INDEX(NCAOptionScores_Trans,$B15+MATCH(V$7,NCAMetrics,0)-1,MATCH(T$6,NCACats,0))-100)</f>
        <v>0</v>
      </c>
      <c r="W15" s="193">
        <f t="shared" ca="1" si="4"/>
        <v>0</v>
      </c>
      <c r="X15" s="193" cm="1">
        <f t="array" aca="1" ref="X15" ca="1">IF($B15="","",INDEX(NCAOptionScores_Trans,$B15+MATCH(X$7,NCAMetrics,0)-1,MATCH(X$6,NCACats,0))-100)</f>
        <v>0</v>
      </c>
      <c r="Y15" s="193" cm="1">
        <f t="array" aca="1" ref="Y15" ca="1">IF($B15="","",INDEX(NCAOptionScores_Trans,$B15+MATCH(Y$7,NCAMetrics,0)-1,MATCH(X$6,NCACats,0))-100)</f>
        <v>0</v>
      </c>
      <c r="Z15" s="193" cm="1">
        <f t="array" aca="1" ref="Z15" ca="1">IF($B15="","",INDEX(NCAOptionScores_Trans,$B15+MATCH(Z$7,NCAMetrics,0)-1,MATCH(X$6,NCACats,0))-100)</f>
        <v>0</v>
      </c>
      <c r="AA15" s="193">
        <f t="shared" ca="1" si="5"/>
        <v>0</v>
      </c>
      <c r="AB15" s="193" cm="1">
        <f t="array" aca="1" ref="AB15" ca="1">IF($B15="","",INDEX(NCAOptionScores_Trans,$B15+MATCH(AB$7,NCAMetrics,0)-1,MATCH(AB$6,NCACats,0))-100)</f>
        <v>-10</v>
      </c>
      <c r="AC15" s="193" cm="1">
        <f t="array" aca="1" ref="AC15" ca="1">IF($B15="","",INDEX(NCAOptionScores_Trans,$B15+MATCH(AC$7,NCAMetrics,0)-1,MATCH(AB$6,NCACats,0))-100)</f>
        <v>-25</v>
      </c>
      <c r="AD15" s="193" cm="1">
        <f t="array" aca="1" ref="AD15" ca="1">IF($B15="","",INDEX(NCAOptionScores_Trans,$B15+MATCH(AD$7,NCAMetrics,0)-1,MATCH(AB$6,NCACats,0))-100)</f>
        <v>-10</v>
      </c>
      <c r="AE15" s="193">
        <f t="shared" ca="1" si="6"/>
        <v>-13.572088082974535</v>
      </c>
      <c r="AG15" s="156" cm="1">
        <f t="array" aca="1" ref="AG15" ca="1">INDEX(NegEffects_NCA,$A15,MATCH(AG$6,$D$6:$AB$6,0)+3)</f>
        <v>-13.572088082974535</v>
      </c>
      <c r="AH15" s="156" cm="1">
        <f t="array" aca="1" ref="AH15" ca="1">INDEX(NegEffects_NCA,$A15,MATCH(AH$6,$D$6:$AB$6,0)+3)</f>
        <v>-13.572088082974535</v>
      </c>
      <c r="AI15" s="156" cm="1">
        <f t="array" aca="1" ref="AI15" ca="1">INDEX(NegEffects_NCA,$A15,MATCH(AI$6,$D$6:$AB$6,0)+3)</f>
        <v>-13.572088082974535</v>
      </c>
      <c r="AJ15" s="156" cm="1">
        <f t="array" aca="1" ref="AJ15" ca="1">INDEX(NegEffects_NCA,$A15,MATCH(AJ$6,$D$6:$AB$6,0)+3)</f>
        <v>0</v>
      </c>
      <c r="AK15" s="156" cm="1">
        <f t="array" aca="1" ref="AK15" ca="1">INDEX(NegEffects_NCA,$A15,MATCH(AK$6,$D$6:$AB$6,0)+3)</f>
        <v>0</v>
      </c>
      <c r="AL15" s="156" cm="1">
        <f t="array" aca="1" ref="AL15" ca="1">INDEX(NegEffects_NCA,$A15,MATCH(AL$6,$D$6:$AB$6,0)+3)</f>
        <v>0</v>
      </c>
      <c r="AM15" s="156" cm="1">
        <f t="array" aca="1" ref="AM15" ca="1">INDEX(NegEffects_NCA,$A15,MATCH(AM$6,$D$6:$AB$6,0)+3)</f>
        <v>-13.572088082974535</v>
      </c>
      <c r="AO15" s="194">
        <f t="shared" ca="1" si="7"/>
        <v>-13.572088082974535</v>
      </c>
      <c r="AP15" s="194">
        <f t="shared" ca="1" si="7"/>
        <v>0</v>
      </c>
      <c r="AQ15" s="194">
        <f t="shared" ca="1" si="7"/>
        <v>-13.572088082974535</v>
      </c>
      <c r="AR15" s="194">
        <f t="shared" ca="1" si="7"/>
        <v>0</v>
      </c>
      <c r="AT15" s="193" cm="1">
        <f t="array" aca="1" ref="AT15" ca="1">IF($B15="","",INDEX(NCAOptionScores_Trans,$B15+MATCH(AT$7,NCAMetrics,0)-1,MATCH(AT$6,NCACats,0)))</f>
        <v>0</v>
      </c>
      <c r="AU15" s="193" cm="1">
        <f t="array" aca="1" ref="AU15" ca="1">IF($B15="","",INDEX(NCAOptionScores_Trans,$B15+MATCH(AU$7,NCAMetrics,0)-1,MATCH(AT$6,NCACats,0)))</f>
        <v>0</v>
      </c>
      <c r="AV15" s="193" cm="1">
        <f t="array" aca="1" ref="AV15" ca="1">IF($B15="","",INDEX(NCAOptionScores_Trans,$B15+MATCH(AV$7,NCAMetrics,0)-1,MATCH(AT$6,NCACats,0)))</f>
        <v>0</v>
      </c>
      <c r="AW15" s="195">
        <f t="shared" ca="1" si="8"/>
        <v>0</v>
      </c>
      <c r="AX15" s="193" cm="1">
        <f t="array" aca="1" ref="AX15" ca="1">IF($B15="","",INDEX(NCAOptionScores_Trans,$B15+MATCH(AX$7,NCAMetrics,0)-1,MATCH(AX$6,NCACats,0)))</f>
        <v>0</v>
      </c>
      <c r="AY15" s="193" cm="1">
        <f t="array" aca="1" ref="AY15" ca="1">IF($B15="","",INDEX(NCAOptionScores_Trans,$B15+MATCH(AY$7,NCAMetrics,0)-1,MATCH(AX$6,NCACats,0)))</f>
        <v>0</v>
      </c>
      <c r="AZ15" s="193" cm="1">
        <f t="array" aca="1" ref="AZ15" ca="1">IF($B15="","",INDEX(NCAOptionScores_Trans,$B15+MATCH(AZ$7,NCAMetrics,0)-1,MATCH(AX$6,NCACats,0)))</f>
        <v>0</v>
      </c>
      <c r="BA15" s="195">
        <f t="shared" ca="1" si="9"/>
        <v>0</v>
      </c>
      <c r="BB15" s="193" cm="1">
        <f t="array" aca="1" ref="BB15" ca="1">IF($B15="","",INDEX(NCAOptionScores_Trans,$B15+MATCH(BB$7,NCAMetrics,0)-1,MATCH(BB$6,NCACats,0)))</f>
        <v>0</v>
      </c>
      <c r="BC15" s="193" cm="1">
        <f t="array" aca="1" ref="BC15" ca="1">IF($B15="","",INDEX(NCAOptionScores_Trans,$B15+MATCH(BC$7,NCAMetrics,0)-1,MATCH(BB$6,NCACats,0)))</f>
        <v>0</v>
      </c>
      <c r="BD15" s="193" cm="1">
        <f t="array" aca="1" ref="BD15" ca="1">IF($B15="","",INDEX(NCAOptionScores_Trans,$B15+MATCH(BD$7,NCAMetrics,0)-1,MATCH(BB$6,NCACats,0)))</f>
        <v>0</v>
      </c>
      <c r="BE15" s="195">
        <f t="shared" ca="1" si="10"/>
        <v>0</v>
      </c>
      <c r="BF15" s="193" cm="1">
        <f t="array" aca="1" ref="BF15" ca="1">IF($B15="","",INDEX(NCAOptionScores_Trans,$B15+MATCH(BF$7,NCAMetrics,0)-1,MATCH(BF$6,NCACats,0)))</f>
        <v>0</v>
      </c>
      <c r="BG15" s="193" cm="1">
        <f t="array" aca="1" ref="BG15" ca="1">IF($B15="","",INDEX(NCAOptionScores_Trans,$B15+MATCH(BG$7,NCAMetrics,0)-1,MATCH(BF$6,NCACats,0)))</f>
        <v>0</v>
      </c>
      <c r="BH15" s="193" cm="1">
        <f t="array" aca="1" ref="BH15" ca="1">IF($B15="","",INDEX(NCAOptionScores_Trans,$B15+MATCH(BH$7,NCAMetrics,0)-1,MATCH(BF$6,NCACats,0)))</f>
        <v>0</v>
      </c>
      <c r="BI15" s="195">
        <f t="shared" ca="1" si="11"/>
        <v>0</v>
      </c>
      <c r="BJ15" s="193" cm="1">
        <f t="array" aca="1" ref="BJ15" ca="1">IF($B15="","",INDEX(NCAOptionScores_Trans,$B15+MATCH(BJ$7,NCAMetrics,0)-1,MATCH(BJ$6,NCACats,0)))</f>
        <v>0</v>
      </c>
      <c r="BK15" s="193" cm="1">
        <f t="array" aca="1" ref="BK15" ca="1">IF($B15="","",INDEX(NCAOptionScores_Trans,$B15+MATCH(BK$7,NCAMetrics,0)-1,MATCH(BJ$6,NCACats,0)))</f>
        <v>0</v>
      </c>
      <c r="BL15" s="193" cm="1">
        <f t="array" aca="1" ref="BL15" ca="1">IF($B15="","",INDEX(NCAOptionScores_Trans,$B15+MATCH(BL$7,NCAMetrics,0)-1,MATCH(BJ$6,NCACats,0)))</f>
        <v>0</v>
      </c>
      <c r="BM15" s="195">
        <f t="shared" ca="1" si="12"/>
        <v>0</v>
      </c>
      <c r="BN15" s="193" cm="1">
        <f t="array" aca="1" ref="BN15" ca="1">IF($B15="","",INDEX(NCAOptionScores_Trans,$B15+MATCH(BN$7,NCAMetrics,0)-1,MATCH(BN$6,NCACats,0)))</f>
        <v>0</v>
      </c>
      <c r="BO15" s="193" cm="1">
        <f t="array" aca="1" ref="BO15" ca="1">IF($B15="","",INDEX(NCAOptionScores_Trans,$B15+MATCH(BO$7,NCAMetrics,0)-1,MATCH(BN$6,NCACats,0)))</f>
        <v>0</v>
      </c>
      <c r="BP15" s="193" cm="1">
        <f t="array" aca="1" ref="BP15" ca="1">IF($B15="","",INDEX(NCAOptionScores_Trans,$B15+MATCH(BP$7,NCAMetrics,0)-1,MATCH(BN$6,NCACats,0)))</f>
        <v>0</v>
      </c>
      <c r="BQ15" s="195">
        <f t="shared" ca="1" si="13"/>
        <v>0</v>
      </c>
      <c r="BR15" s="193" cm="1">
        <f t="array" aca="1" ref="BR15" ca="1">IF($B15="","",INDEX(NCAOptionScores_Trans,$B15+MATCH(BR$7,NCAMetrics,0)-1,MATCH(BR$6,NCACats,0)))</f>
        <v>0</v>
      </c>
      <c r="BS15" s="193" cm="1">
        <f t="array" aca="1" ref="BS15" ca="1">IF($B15="","",INDEX(NCAOptionScores_Trans,$B15+MATCH(BS$7,NCAMetrics,0)-1,MATCH(BR$6,NCACats,0)))</f>
        <v>0</v>
      </c>
      <c r="BT15" s="193" cm="1">
        <f t="array" aca="1" ref="BT15" ca="1">IF($B15="","",INDEX(NCAOptionScores_Trans,$B15+MATCH(BT$7,NCAMetrics,0)-1,MATCH(BR$6,NCACats,0)))</f>
        <v>0</v>
      </c>
      <c r="BU15" s="195">
        <f t="shared" ca="1" si="14"/>
        <v>0</v>
      </c>
      <c r="BW15" s="156" cm="1">
        <f t="array" aca="1" ref="BW15" ca="1">INDEX(PosEffects_NCA,$A15,MATCH(BW$6,$D$6:$AB$6,0)+3)</f>
        <v>0</v>
      </c>
      <c r="BX15" s="156" cm="1">
        <f t="array" aca="1" ref="BX15" ca="1">INDEX(PosEffects_NCA,$A15,MATCH(BX$6,$D$6:$AB$6,0)+3)</f>
        <v>0</v>
      </c>
      <c r="BY15" s="156" cm="1">
        <f t="array" aca="1" ref="BY15" ca="1">INDEX(PosEffects_NCA,$A15,MATCH(BY$6,$D$6:$AB$6,0)+3)</f>
        <v>0</v>
      </c>
      <c r="BZ15" s="156" cm="1">
        <f t="array" aca="1" ref="BZ15" ca="1">INDEX(PosEffects_NCA,$A15,MATCH(BZ$6,$D$6:$AB$6,0)+3)</f>
        <v>0</v>
      </c>
      <c r="CA15" s="156" cm="1">
        <f t="array" aca="1" ref="CA15" ca="1">INDEX(PosEffects_NCA,$A15,MATCH(CA$6,$D$6:$AB$6,0)+3)</f>
        <v>0</v>
      </c>
      <c r="CB15" s="156" cm="1">
        <f t="array" aca="1" ref="CB15" ca="1">INDEX(PosEffects_NCA,$A15,MATCH(CB$6,$D$6:$AB$6,0)+3)</f>
        <v>0</v>
      </c>
      <c r="CC15" s="156" cm="1">
        <f t="array" aca="1" ref="CC15" ca="1">INDEX(PosEffects_NCA,$A15,MATCH(CC$6,$D$6:$AB$6,0)+3)</f>
        <v>0</v>
      </c>
      <c r="CE15" s="194">
        <f t="shared" ca="1" si="15"/>
        <v>0</v>
      </c>
      <c r="CF15" s="194">
        <f t="shared" ca="1" si="15"/>
        <v>0</v>
      </c>
      <c r="CG15" s="194">
        <f t="shared" ca="1" si="15"/>
        <v>0</v>
      </c>
      <c r="CH15" s="194">
        <f t="shared" ca="1" si="15"/>
        <v>0</v>
      </c>
    </row>
    <row r="16" spans="1:88" x14ac:dyDescent="0.25">
      <c r="A16" s="68">
        <v>9</v>
      </c>
      <c r="B16" s="271" cm="1">
        <f t="array" ref="B16">IF(A16&gt;NOptions_NCA,"",6*(A16-1)+1)</f>
        <v>49</v>
      </c>
      <c r="C16" s="249" t="str" cm="1">
        <f t="array" ref="C16">IF($B16="","",INDEX(Options_NCA,$B16))</f>
        <v>75B</v>
      </c>
      <c r="D16" s="193" cm="1">
        <f t="array" aca="1" ref="D16" ca="1">IF($B16="","",INDEX(NCAOptionScores_Trans,$B16+MATCH(D$7,NCAMetrics,0)-1,MATCH(D$6,NCACats,0))-100)</f>
        <v>-10</v>
      </c>
      <c r="E16" s="193" cm="1">
        <f t="array" aca="1" ref="E16" ca="1">IF($B16="","",INDEX(NCAOptionScores_Trans,$B16+MATCH(E$7,NCAMetrics,0)-1,MATCH(D$6,NCACats,0))-100)</f>
        <v>-25</v>
      </c>
      <c r="F16" s="193" cm="1">
        <f t="array" aca="1" ref="F16" ca="1">IF($B16="","",INDEX(NCAOptionScores_Trans,$B16+MATCH(F$7,NCAMetrics,0)-1,MATCH(D$6,NCACats,0))-100)</f>
        <v>-10</v>
      </c>
      <c r="G16" s="193">
        <f t="shared" ca="1" si="0"/>
        <v>-13.572088082974535</v>
      </c>
      <c r="H16" s="193" cm="1">
        <f t="array" aca="1" ref="H16" ca="1">IF($B16="","",INDEX(NCAOptionScores_Trans,$B16+MATCH(H$7,NCAMetrics,0)-1,MATCH(H$6,NCACats,0))-100)</f>
        <v>-10</v>
      </c>
      <c r="I16" s="193" cm="1">
        <f t="array" aca="1" ref="I16" ca="1">IF($B16="","",INDEX(NCAOptionScores_Trans,$B16+MATCH(I$7,NCAMetrics,0)-1,MATCH(H$6,NCACats,0))-100)</f>
        <v>-25</v>
      </c>
      <c r="J16" s="193" cm="1">
        <f t="array" aca="1" ref="J16" ca="1">IF($B16="","",INDEX(NCAOptionScores_Trans,$B16+MATCH(J$7,NCAMetrics,0)-1,MATCH(H$6,NCACats,0))-100)</f>
        <v>-10</v>
      </c>
      <c r="K16" s="193">
        <f t="shared" ca="1" si="1"/>
        <v>-13.572088082974535</v>
      </c>
      <c r="L16" s="193" cm="1">
        <f t="array" aca="1" ref="L16" ca="1">IF($B16="","",INDEX(NCAOptionScores_Trans,$B16+MATCH(L$7,NCAMetrics,0)-1,MATCH(L$6,NCACats,0))-100)</f>
        <v>-10</v>
      </c>
      <c r="M16" s="193" cm="1">
        <f t="array" aca="1" ref="M16" ca="1">IF($B16="","",INDEX(NCAOptionScores_Trans,$B16+MATCH(M$7,NCAMetrics,0)-1,MATCH(L$6,NCACats,0))-100)</f>
        <v>-25</v>
      </c>
      <c r="N16" s="193" cm="1">
        <f t="array" aca="1" ref="N16" ca="1">IF($B16="","",INDEX(NCAOptionScores_Trans,$B16+MATCH(N$7,NCAMetrics,0)-1,MATCH(L$6,NCACats,0))-100)</f>
        <v>-10</v>
      </c>
      <c r="O16" s="193">
        <f t="shared" ca="1" si="2"/>
        <v>-13.572088082974535</v>
      </c>
      <c r="P16" s="193" cm="1">
        <f t="array" aca="1" ref="P16" ca="1">IF($B16="","",INDEX(NCAOptionScores_Trans,$B16+MATCH(P$7,NCAMetrics,0)-1,MATCH(P$6,NCACats,0))-100)</f>
        <v>0</v>
      </c>
      <c r="Q16" s="193" cm="1">
        <f t="array" aca="1" ref="Q16" ca="1">IF($B16="","",INDEX(NCAOptionScores_Trans,$B16+MATCH(Q$7,NCAMetrics,0)-1,MATCH(P$6,NCACats,0))-100)</f>
        <v>0</v>
      </c>
      <c r="R16" s="193" cm="1">
        <f t="array" aca="1" ref="R16" ca="1">IF($B16="","",INDEX(NCAOptionScores_Trans,$B16+MATCH(R$7,NCAMetrics,0)-1,MATCH(P$6,NCACats,0))-100)</f>
        <v>0</v>
      </c>
      <c r="S16" s="193">
        <f t="shared" ca="1" si="3"/>
        <v>0</v>
      </c>
      <c r="T16" s="193" cm="1">
        <f t="array" aca="1" ref="T16" ca="1">IF($B16="","",INDEX(NCAOptionScores_Trans,$B16+MATCH(T$7,NCAMetrics,0)-1,MATCH(T$6,NCACats,0))-100)</f>
        <v>0</v>
      </c>
      <c r="U16" s="193" cm="1">
        <f t="array" aca="1" ref="U16" ca="1">IF($B16="","",INDEX(NCAOptionScores_Trans,$B16+MATCH(U$7,NCAMetrics,0)-1,MATCH(T$6,NCACats,0))-100)</f>
        <v>0</v>
      </c>
      <c r="V16" s="193" cm="1">
        <f t="array" aca="1" ref="V16" ca="1">IF($B16="","",INDEX(NCAOptionScores_Trans,$B16+MATCH(V$7,NCAMetrics,0)-1,MATCH(T$6,NCACats,0))-100)</f>
        <v>0</v>
      </c>
      <c r="W16" s="193">
        <f t="shared" ca="1" si="4"/>
        <v>0</v>
      </c>
      <c r="X16" s="193" cm="1">
        <f t="array" aca="1" ref="X16" ca="1">IF($B16="","",INDEX(NCAOptionScores_Trans,$B16+MATCH(X$7,NCAMetrics,0)-1,MATCH(X$6,NCACats,0))-100)</f>
        <v>0</v>
      </c>
      <c r="Y16" s="193" cm="1">
        <f t="array" aca="1" ref="Y16" ca="1">IF($B16="","",INDEX(NCAOptionScores_Trans,$B16+MATCH(Y$7,NCAMetrics,0)-1,MATCH(X$6,NCACats,0))-100)</f>
        <v>0</v>
      </c>
      <c r="Z16" s="193" cm="1">
        <f t="array" aca="1" ref="Z16" ca="1">IF($B16="","",INDEX(NCAOptionScores_Trans,$B16+MATCH(Z$7,NCAMetrics,0)-1,MATCH(X$6,NCACats,0))-100)</f>
        <v>0</v>
      </c>
      <c r="AA16" s="193">
        <f t="shared" ca="1" si="5"/>
        <v>0</v>
      </c>
      <c r="AB16" s="193" cm="1">
        <f t="array" aca="1" ref="AB16" ca="1">IF($B16="","",INDEX(NCAOptionScores_Trans,$B16+MATCH(AB$7,NCAMetrics,0)-1,MATCH(AB$6,NCACats,0))-100)</f>
        <v>-10</v>
      </c>
      <c r="AC16" s="193" cm="1">
        <f t="array" aca="1" ref="AC16" ca="1">IF($B16="","",INDEX(NCAOptionScores_Trans,$B16+MATCH(AC$7,NCAMetrics,0)-1,MATCH(AB$6,NCACats,0))-100)</f>
        <v>-25</v>
      </c>
      <c r="AD16" s="193" cm="1">
        <f t="array" aca="1" ref="AD16" ca="1">IF($B16="","",INDEX(NCAOptionScores_Trans,$B16+MATCH(AD$7,NCAMetrics,0)-1,MATCH(AB$6,NCACats,0))-100)</f>
        <v>-10</v>
      </c>
      <c r="AE16" s="193">
        <f t="shared" ca="1" si="6"/>
        <v>-13.572088082974535</v>
      </c>
      <c r="AG16" s="156" cm="1">
        <f t="array" aca="1" ref="AG16" ca="1">INDEX(NegEffects_NCA,$A16,MATCH(AG$6,$D$6:$AB$6,0)+3)</f>
        <v>-13.572088082974535</v>
      </c>
      <c r="AH16" s="156" cm="1">
        <f t="array" aca="1" ref="AH16" ca="1">INDEX(NegEffects_NCA,$A16,MATCH(AH$6,$D$6:$AB$6,0)+3)</f>
        <v>-13.572088082974535</v>
      </c>
      <c r="AI16" s="156" cm="1">
        <f t="array" aca="1" ref="AI16" ca="1">INDEX(NegEffects_NCA,$A16,MATCH(AI$6,$D$6:$AB$6,0)+3)</f>
        <v>-13.572088082974535</v>
      </c>
      <c r="AJ16" s="156" cm="1">
        <f t="array" aca="1" ref="AJ16" ca="1">INDEX(NegEffects_NCA,$A16,MATCH(AJ$6,$D$6:$AB$6,0)+3)</f>
        <v>0</v>
      </c>
      <c r="AK16" s="156" cm="1">
        <f t="array" aca="1" ref="AK16" ca="1">INDEX(NegEffects_NCA,$A16,MATCH(AK$6,$D$6:$AB$6,0)+3)</f>
        <v>0</v>
      </c>
      <c r="AL16" s="156" cm="1">
        <f t="array" aca="1" ref="AL16" ca="1">INDEX(NegEffects_NCA,$A16,MATCH(AL$6,$D$6:$AB$6,0)+3)</f>
        <v>0</v>
      </c>
      <c r="AM16" s="156" cm="1">
        <f t="array" aca="1" ref="AM16" ca="1">INDEX(NegEffects_NCA,$A16,MATCH(AM$6,$D$6:$AB$6,0)+3)</f>
        <v>-13.572088082974535</v>
      </c>
      <c r="AO16" s="194">
        <f t="shared" ca="1" si="7"/>
        <v>-13.572088082974535</v>
      </c>
      <c r="AP16" s="194">
        <f t="shared" ca="1" si="7"/>
        <v>0</v>
      </c>
      <c r="AQ16" s="194">
        <f t="shared" ca="1" si="7"/>
        <v>-13.572088082974535</v>
      </c>
      <c r="AR16" s="194">
        <f t="shared" ca="1" si="7"/>
        <v>0</v>
      </c>
      <c r="AT16" s="193" cm="1">
        <f t="array" aca="1" ref="AT16" ca="1">IF($B16="","",INDEX(NCAOptionScores_Trans,$B16+MATCH(AT$7,NCAMetrics,0)-1,MATCH(AT$6,NCACats,0)))</f>
        <v>0</v>
      </c>
      <c r="AU16" s="193" cm="1">
        <f t="array" aca="1" ref="AU16" ca="1">IF($B16="","",INDEX(NCAOptionScores_Trans,$B16+MATCH(AU$7,NCAMetrics,0)-1,MATCH(AT$6,NCACats,0)))</f>
        <v>0</v>
      </c>
      <c r="AV16" s="193" cm="1">
        <f t="array" aca="1" ref="AV16" ca="1">IF($B16="","",INDEX(NCAOptionScores_Trans,$B16+MATCH(AV$7,NCAMetrics,0)-1,MATCH(AT$6,NCACats,0)))</f>
        <v>0</v>
      </c>
      <c r="AW16" s="195">
        <f t="shared" ca="1" si="8"/>
        <v>0</v>
      </c>
      <c r="AX16" s="193" cm="1">
        <f t="array" aca="1" ref="AX16" ca="1">IF($B16="","",INDEX(NCAOptionScores_Trans,$B16+MATCH(AX$7,NCAMetrics,0)-1,MATCH(AX$6,NCACats,0)))</f>
        <v>0</v>
      </c>
      <c r="AY16" s="193" cm="1">
        <f t="array" aca="1" ref="AY16" ca="1">IF($B16="","",INDEX(NCAOptionScores_Trans,$B16+MATCH(AY$7,NCAMetrics,0)-1,MATCH(AX$6,NCACats,0)))</f>
        <v>0</v>
      </c>
      <c r="AZ16" s="193" cm="1">
        <f t="array" aca="1" ref="AZ16" ca="1">IF($B16="","",INDEX(NCAOptionScores_Trans,$B16+MATCH(AZ$7,NCAMetrics,0)-1,MATCH(AX$6,NCACats,0)))</f>
        <v>0</v>
      </c>
      <c r="BA16" s="195">
        <f t="shared" ca="1" si="9"/>
        <v>0</v>
      </c>
      <c r="BB16" s="193" cm="1">
        <f t="array" aca="1" ref="BB16" ca="1">IF($B16="","",INDEX(NCAOptionScores_Trans,$B16+MATCH(BB$7,NCAMetrics,0)-1,MATCH(BB$6,NCACats,0)))</f>
        <v>0</v>
      </c>
      <c r="BC16" s="193" cm="1">
        <f t="array" aca="1" ref="BC16" ca="1">IF($B16="","",INDEX(NCAOptionScores_Trans,$B16+MATCH(BC$7,NCAMetrics,0)-1,MATCH(BB$6,NCACats,0)))</f>
        <v>0</v>
      </c>
      <c r="BD16" s="193" cm="1">
        <f t="array" aca="1" ref="BD16" ca="1">IF($B16="","",INDEX(NCAOptionScores_Trans,$B16+MATCH(BD$7,NCAMetrics,0)-1,MATCH(BB$6,NCACats,0)))</f>
        <v>0</v>
      </c>
      <c r="BE16" s="195">
        <f t="shared" ca="1" si="10"/>
        <v>0</v>
      </c>
      <c r="BF16" s="193" cm="1">
        <f t="array" aca="1" ref="BF16" ca="1">IF($B16="","",INDEX(NCAOptionScores_Trans,$B16+MATCH(BF$7,NCAMetrics,0)-1,MATCH(BF$6,NCACats,0)))</f>
        <v>0</v>
      </c>
      <c r="BG16" s="193" cm="1">
        <f t="array" aca="1" ref="BG16" ca="1">IF($B16="","",INDEX(NCAOptionScores_Trans,$B16+MATCH(BG$7,NCAMetrics,0)-1,MATCH(BF$6,NCACats,0)))</f>
        <v>0</v>
      </c>
      <c r="BH16" s="193" cm="1">
        <f t="array" aca="1" ref="BH16" ca="1">IF($B16="","",INDEX(NCAOptionScores_Trans,$B16+MATCH(BH$7,NCAMetrics,0)-1,MATCH(BF$6,NCACats,0)))</f>
        <v>0</v>
      </c>
      <c r="BI16" s="195">
        <f t="shared" ca="1" si="11"/>
        <v>0</v>
      </c>
      <c r="BJ16" s="193" cm="1">
        <f t="array" aca="1" ref="BJ16" ca="1">IF($B16="","",INDEX(NCAOptionScores_Trans,$B16+MATCH(BJ$7,NCAMetrics,0)-1,MATCH(BJ$6,NCACats,0)))</f>
        <v>0</v>
      </c>
      <c r="BK16" s="193" cm="1">
        <f t="array" aca="1" ref="BK16" ca="1">IF($B16="","",INDEX(NCAOptionScores_Trans,$B16+MATCH(BK$7,NCAMetrics,0)-1,MATCH(BJ$6,NCACats,0)))</f>
        <v>0</v>
      </c>
      <c r="BL16" s="193" cm="1">
        <f t="array" aca="1" ref="BL16" ca="1">IF($B16="","",INDEX(NCAOptionScores_Trans,$B16+MATCH(BL$7,NCAMetrics,0)-1,MATCH(BJ$6,NCACats,0)))</f>
        <v>0</v>
      </c>
      <c r="BM16" s="195">
        <f t="shared" ca="1" si="12"/>
        <v>0</v>
      </c>
      <c r="BN16" s="193" cm="1">
        <f t="array" aca="1" ref="BN16" ca="1">IF($B16="","",INDEX(NCAOptionScores_Trans,$B16+MATCH(BN$7,NCAMetrics,0)-1,MATCH(BN$6,NCACats,0)))</f>
        <v>0</v>
      </c>
      <c r="BO16" s="193" cm="1">
        <f t="array" aca="1" ref="BO16" ca="1">IF($B16="","",INDEX(NCAOptionScores_Trans,$B16+MATCH(BO$7,NCAMetrics,0)-1,MATCH(BN$6,NCACats,0)))</f>
        <v>0</v>
      </c>
      <c r="BP16" s="193" cm="1">
        <f t="array" aca="1" ref="BP16" ca="1">IF($B16="","",INDEX(NCAOptionScores_Trans,$B16+MATCH(BP$7,NCAMetrics,0)-1,MATCH(BN$6,NCACats,0)))</f>
        <v>0</v>
      </c>
      <c r="BQ16" s="195">
        <f t="shared" ca="1" si="13"/>
        <v>0</v>
      </c>
      <c r="BR16" s="193" cm="1">
        <f t="array" aca="1" ref="BR16" ca="1">IF($B16="","",INDEX(NCAOptionScores_Trans,$B16+MATCH(BR$7,NCAMetrics,0)-1,MATCH(BR$6,NCACats,0)))</f>
        <v>0</v>
      </c>
      <c r="BS16" s="193" cm="1">
        <f t="array" aca="1" ref="BS16" ca="1">IF($B16="","",INDEX(NCAOptionScores_Trans,$B16+MATCH(BS$7,NCAMetrics,0)-1,MATCH(BR$6,NCACats,0)))</f>
        <v>0</v>
      </c>
      <c r="BT16" s="193" cm="1">
        <f t="array" aca="1" ref="BT16" ca="1">IF($B16="","",INDEX(NCAOptionScores_Trans,$B16+MATCH(BT$7,NCAMetrics,0)-1,MATCH(BR$6,NCACats,0)))</f>
        <v>0</v>
      </c>
      <c r="BU16" s="195">
        <f t="shared" ca="1" si="14"/>
        <v>0</v>
      </c>
      <c r="BW16" s="156" cm="1">
        <f t="array" aca="1" ref="BW16" ca="1">INDEX(PosEffects_NCA,$A16,MATCH(BW$6,$D$6:$AB$6,0)+3)</f>
        <v>0</v>
      </c>
      <c r="BX16" s="156" cm="1">
        <f t="array" aca="1" ref="BX16" ca="1">INDEX(PosEffects_NCA,$A16,MATCH(BX$6,$D$6:$AB$6,0)+3)</f>
        <v>0</v>
      </c>
      <c r="BY16" s="156" cm="1">
        <f t="array" aca="1" ref="BY16" ca="1">INDEX(PosEffects_NCA,$A16,MATCH(BY$6,$D$6:$AB$6,0)+3)</f>
        <v>0</v>
      </c>
      <c r="BZ16" s="156" cm="1">
        <f t="array" aca="1" ref="BZ16" ca="1">INDEX(PosEffects_NCA,$A16,MATCH(BZ$6,$D$6:$AB$6,0)+3)</f>
        <v>0</v>
      </c>
      <c r="CA16" s="156" cm="1">
        <f t="array" aca="1" ref="CA16" ca="1">INDEX(PosEffects_NCA,$A16,MATCH(CA$6,$D$6:$AB$6,0)+3)</f>
        <v>0</v>
      </c>
      <c r="CB16" s="156" cm="1">
        <f t="array" aca="1" ref="CB16" ca="1">INDEX(PosEffects_NCA,$A16,MATCH(CB$6,$D$6:$AB$6,0)+3)</f>
        <v>0</v>
      </c>
      <c r="CC16" s="156" cm="1">
        <f t="array" aca="1" ref="CC16" ca="1">INDEX(PosEffects_NCA,$A16,MATCH(CC$6,$D$6:$AB$6,0)+3)</f>
        <v>0</v>
      </c>
      <c r="CE16" s="194">
        <f t="shared" ca="1" si="15"/>
        <v>0</v>
      </c>
      <c r="CF16" s="194">
        <f t="shared" ca="1" si="15"/>
        <v>0</v>
      </c>
      <c r="CG16" s="194">
        <f t="shared" ca="1" si="15"/>
        <v>0</v>
      </c>
      <c r="CH16" s="194">
        <f t="shared" ca="1" si="15"/>
        <v>0</v>
      </c>
    </row>
    <row r="17" spans="1:86" x14ac:dyDescent="0.25">
      <c r="A17" s="68">
        <v>10</v>
      </c>
      <c r="B17" s="271" cm="1">
        <f t="array" ref="B17">IF(A17&gt;NOptions_NCA,"",6*(A17-1)+1)</f>
        <v>55</v>
      </c>
      <c r="C17" s="249" t="str" cm="1">
        <f t="array" ref="C17">IF($B17="","",INDEX(Options_NCA,$B17))</f>
        <v>75C</v>
      </c>
      <c r="D17" s="193" cm="1">
        <f t="array" aca="1" ref="D17" ca="1">IF($B17="","",INDEX(NCAOptionScores_Trans,$B17+MATCH(D$7,NCAMetrics,0)-1,MATCH(D$6,NCACats,0))-100)</f>
        <v>-10</v>
      </c>
      <c r="E17" s="193" cm="1">
        <f t="array" aca="1" ref="E17" ca="1">IF($B17="","",INDEX(NCAOptionScores_Trans,$B17+MATCH(E$7,NCAMetrics,0)-1,MATCH(D$6,NCACats,0))-100)</f>
        <v>-25</v>
      </c>
      <c r="F17" s="193" cm="1">
        <f t="array" aca="1" ref="F17" ca="1">IF($B17="","",INDEX(NCAOptionScores_Trans,$B17+MATCH(F$7,NCAMetrics,0)-1,MATCH(D$6,NCACats,0))-100)</f>
        <v>-10</v>
      </c>
      <c r="G17" s="193">
        <f t="shared" ca="1" si="0"/>
        <v>-13.572088082974535</v>
      </c>
      <c r="H17" s="193" cm="1">
        <f t="array" aca="1" ref="H17" ca="1">IF($B17="","",INDEX(NCAOptionScores_Trans,$B17+MATCH(H$7,NCAMetrics,0)-1,MATCH(H$6,NCACats,0))-100)</f>
        <v>-10</v>
      </c>
      <c r="I17" s="193" cm="1">
        <f t="array" aca="1" ref="I17" ca="1">IF($B17="","",INDEX(NCAOptionScores_Trans,$B17+MATCH(I$7,NCAMetrics,0)-1,MATCH(H$6,NCACats,0))-100)</f>
        <v>-25</v>
      </c>
      <c r="J17" s="193" cm="1">
        <f t="array" aca="1" ref="J17" ca="1">IF($B17="","",INDEX(NCAOptionScores_Trans,$B17+MATCH(J$7,NCAMetrics,0)-1,MATCH(H$6,NCACats,0))-100)</f>
        <v>-10</v>
      </c>
      <c r="K17" s="193">
        <f t="shared" ca="1" si="1"/>
        <v>-13.572088082974535</v>
      </c>
      <c r="L17" s="193" cm="1">
        <f t="array" aca="1" ref="L17" ca="1">IF($B17="","",INDEX(NCAOptionScores_Trans,$B17+MATCH(L$7,NCAMetrics,0)-1,MATCH(L$6,NCACats,0))-100)</f>
        <v>-10</v>
      </c>
      <c r="M17" s="193" cm="1">
        <f t="array" aca="1" ref="M17" ca="1">IF($B17="","",INDEX(NCAOptionScores_Trans,$B17+MATCH(M$7,NCAMetrics,0)-1,MATCH(L$6,NCACats,0))-100)</f>
        <v>-25</v>
      </c>
      <c r="N17" s="193" cm="1">
        <f t="array" aca="1" ref="N17" ca="1">IF($B17="","",INDEX(NCAOptionScores_Trans,$B17+MATCH(N$7,NCAMetrics,0)-1,MATCH(L$6,NCACats,0))-100)</f>
        <v>-10</v>
      </c>
      <c r="O17" s="193">
        <f t="shared" ca="1" si="2"/>
        <v>-13.572088082974535</v>
      </c>
      <c r="P17" s="193" cm="1">
        <f t="array" aca="1" ref="P17" ca="1">IF($B17="","",INDEX(NCAOptionScores_Trans,$B17+MATCH(P$7,NCAMetrics,0)-1,MATCH(P$6,NCACats,0))-100)</f>
        <v>0</v>
      </c>
      <c r="Q17" s="193" cm="1">
        <f t="array" aca="1" ref="Q17" ca="1">IF($B17="","",INDEX(NCAOptionScores_Trans,$B17+MATCH(Q$7,NCAMetrics,0)-1,MATCH(P$6,NCACats,0))-100)</f>
        <v>0</v>
      </c>
      <c r="R17" s="193" cm="1">
        <f t="array" aca="1" ref="R17" ca="1">IF($B17="","",INDEX(NCAOptionScores_Trans,$B17+MATCH(R$7,NCAMetrics,0)-1,MATCH(P$6,NCACats,0))-100)</f>
        <v>0</v>
      </c>
      <c r="S17" s="193">
        <f t="shared" ca="1" si="3"/>
        <v>0</v>
      </c>
      <c r="T17" s="193" cm="1">
        <f t="array" aca="1" ref="T17" ca="1">IF($B17="","",INDEX(NCAOptionScores_Trans,$B17+MATCH(T$7,NCAMetrics,0)-1,MATCH(T$6,NCACats,0))-100)</f>
        <v>0</v>
      </c>
      <c r="U17" s="193" cm="1">
        <f t="array" aca="1" ref="U17" ca="1">IF($B17="","",INDEX(NCAOptionScores_Trans,$B17+MATCH(U$7,NCAMetrics,0)-1,MATCH(T$6,NCACats,0))-100)</f>
        <v>0</v>
      </c>
      <c r="V17" s="193" cm="1">
        <f t="array" aca="1" ref="V17" ca="1">IF($B17="","",INDEX(NCAOptionScores_Trans,$B17+MATCH(V$7,NCAMetrics,0)-1,MATCH(T$6,NCACats,0))-100)</f>
        <v>0</v>
      </c>
      <c r="W17" s="193">
        <f t="shared" ca="1" si="4"/>
        <v>0</v>
      </c>
      <c r="X17" s="193" cm="1">
        <f t="array" aca="1" ref="X17" ca="1">IF($B17="","",INDEX(NCAOptionScores_Trans,$B17+MATCH(X$7,NCAMetrics,0)-1,MATCH(X$6,NCACats,0))-100)</f>
        <v>0</v>
      </c>
      <c r="Y17" s="193" cm="1">
        <f t="array" aca="1" ref="Y17" ca="1">IF($B17="","",INDEX(NCAOptionScores_Trans,$B17+MATCH(Y$7,NCAMetrics,0)-1,MATCH(X$6,NCACats,0))-100)</f>
        <v>0</v>
      </c>
      <c r="Z17" s="193" cm="1">
        <f t="array" aca="1" ref="Z17" ca="1">IF($B17="","",INDEX(NCAOptionScores_Trans,$B17+MATCH(Z$7,NCAMetrics,0)-1,MATCH(X$6,NCACats,0))-100)</f>
        <v>0</v>
      </c>
      <c r="AA17" s="193">
        <f t="shared" ca="1" si="5"/>
        <v>0</v>
      </c>
      <c r="AB17" s="193" cm="1">
        <f t="array" aca="1" ref="AB17" ca="1">IF($B17="","",INDEX(NCAOptionScores_Trans,$B17+MATCH(AB$7,NCAMetrics,0)-1,MATCH(AB$6,NCACats,0))-100)</f>
        <v>-10</v>
      </c>
      <c r="AC17" s="193" cm="1">
        <f t="array" aca="1" ref="AC17" ca="1">IF($B17="","",INDEX(NCAOptionScores_Trans,$B17+MATCH(AC$7,NCAMetrics,0)-1,MATCH(AB$6,NCACats,0))-100)</f>
        <v>-25</v>
      </c>
      <c r="AD17" s="193" cm="1">
        <f t="array" aca="1" ref="AD17" ca="1">IF($B17="","",INDEX(NCAOptionScores_Trans,$B17+MATCH(AD$7,NCAMetrics,0)-1,MATCH(AB$6,NCACats,0))-100)</f>
        <v>-10</v>
      </c>
      <c r="AE17" s="193">
        <f t="shared" ca="1" si="6"/>
        <v>-13.572088082974535</v>
      </c>
      <c r="AG17" s="156" cm="1">
        <f t="array" aca="1" ref="AG17" ca="1">INDEX(NegEffects_NCA,$A17,MATCH(AG$6,$D$6:$AB$6,0)+3)</f>
        <v>-13.572088082974535</v>
      </c>
      <c r="AH17" s="156" cm="1">
        <f t="array" aca="1" ref="AH17" ca="1">INDEX(NegEffects_NCA,$A17,MATCH(AH$6,$D$6:$AB$6,0)+3)</f>
        <v>-13.572088082974535</v>
      </c>
      <c r="AI17" s="156" cm="1">
        <f t="array" aca="1" ref="AI17" ca="1">INDEX(NegEffects_NCA,$A17,MATCH(AI$6,$D$6:$AB$6,0)+3)</f>
        <v>-13.572088082974535</v>
      </c>
      <c r="AJ17" s="156" cm="1">
        <f t="array" aca="1" ref="AJ17" ca="1">INDEX(NegEffects_NCA,$A17,MATCH(AJ$6,$D$6:$AB$6,0)+3)</f>
        <v>0</v>
      </c>
      <c r="AK17" s="156" cm="1">
        <f t="array" aca="1" ref="AK17" ca="1">INDEX(NegEffects_NCA,$A17,MATCH(AK$6,$D$6:$AB$6,0)+3)</f>
        <v>0</v>
      </c>
      <c r="AL17" s="156" cm="1">
        <f t="array" aca="1" ref="AL17" ca="1">INDEX(NegEffects_NCA,$A17,MATCH(AL$6,$D$6:$AB$6,0)+3)</f>
        <v>0</v>
      </c>
      <c r="AM17" s="156" cm="1">
        <f t="array" aca="1" ref="AM17" ca="1">INDEX(NegEffects_NCA,$A17,MATCH(AM$6,$D$6:$AB$6,0)+3)</f>
        <v>-13.572088082974535</v>
      </c>
      <c r="AO17" s="194">
        <f t="shared" ca="1" si="7"/>
        <v>-13.572088082974535</v>
      </c>
      <c r="AP17" s="194">
        <f t="shared" ca="1" si="7"/>
        <v>0</v>
      </c>
      <c r="AQ17" s="194">
        <f t="shared" ca="1" si="7"/>
        <v>-13.572088082974535</v>
      </c>
      <c r="AR17" s="194">
        <f t="shared" ca="1" si="7"/>
        <v>0</v>
      </c>
      <c r="AT17" s="193" cm="1">
        <f t="array" aca="1" ref="AT17" ca="1">IF($B17="","",INDEX(NCAOptionScores_Trans,$B17+MATCH(AT$7,NCAMetrics,0)-1,MATCH(AT$6,NCACats,0)))</f>
        <v>0</v>
      </c>
      <c r="AU17" s="193" cm="1">
        <f t="array" aca="1" ref="AU17" ca="1">IF($B17="","",INDEX(NCAOptionScores_Trans,$B17+MATCH(AU$7,NCAMetrics,0)-1,MATCH(AT$6,NCACats,0)))</f>
        <v>0</v>
      </c>
      <c r="AV17" s="193" cm="1">
        <f t="array" aca="1" ref="AV17" ca="1">IF($B17="","",INDEX(NCAOptionScores_Trans,$B17+MATCH(AV$7,NCAMetrics,0)-1,MATCH(AT$6,NCACats,0)))</f>
        <v>0</v>
      </c>
      <c r="AW17" s="195">
        <f t="shared" ca="1" si="8"/>
        <v>0</v>
      </c>
      <c r="AX17" s="193" cm="1">
        <f t="array" aca="1" ref="AX17" ca="1">IF($B17="","",INDEX(NCAOptionScores_Trans,$B17+MATCH(AX$7,NCAMetrics,0)-1,MATCH(AX$6,NCACats,0)))</f>
        <v>0</v>
      </c>
      <c r="AY17" s="193" cm="1">
        <f t="array" aca="1" ref="AY17" ca="1">IF($B17="","",INDEX(NCAOptionScores_Trans,$B17+MATCH(AY$7,NCAMetrics,0)-1,MATCH(AX$6,NCACats,0)))</f>
        <v>0</v>
      </c>
      <c r="AZ17" s="193" cm="1">
        <f t="array" aca="1" ref="AZ17" ca="1">IF($B17="","",INDEX(NCAOptionScores_Trans,$B17+MATCH(AZ$7,NCAMetrics,0)-1,MATCH(AX$6,NCACats,0)))</f>
        <v>0</v>
      </c>
      <c r="BA17" s="195">
        <f t="shared" ca="1" si="9"/>
        <v>0</v>
      </c>
      <c r="BB17" s="193" cm="1">
        <f t="array" aca="1" ref="BB17" ca="1">IF($B17="","",INDEX(NCAOptionScores_Trans,$B17+MATCH(BB$7,NCAMetrics,0)-1,MATCH(BB$6,NCACats,0)))</f>
        <v>0</v>
      </c>
      <c r="BC17" s="193" cm="1">
        <f t="array" aca="1" ref="BC17" ca="1">IF($B17="","",INDEX(NCAOptionScores_Trans,$B17+MATCH(BC$7,NCAMetrics,0)-1,MATCH(BB$6,NCACats,0)))</f>
        <v>0</v>
      </c>
      <c r="BD17" s="193" cm="1">
        <f t="array" aca="1" ref="BD17" ca="1">IF($B17="","",INDEX(NCAOptionScores_Trans,$B17+MATCH(BD$7,NCAMetrics,0)-1,MATCH(BB$6,NCACats,0)))</f>
        <v>0</v>
      </c>
      <c r="BE17" s="195">
        <f t="shared" ca="1" si="10"/>
        <v>0</v>
      </c>
      <c r="BF17" s="193" cm="1">
        <f t="array" aca="1" ref="BF17" ca="1">IF($B17="","",INDEX(NCAOptionScores_Trans,$B17+MATCH(BF$7,NCAMetrics,0)-1,MATCH(BF$6,NCACats,0)))</f>
        <v>0</v>
      </c>
      <c r="BG17" s="193" cm="1">
        <f t="array" aca="1" ref="BG17" ca="1">IF($B17="","",INDEX(NCAOptionScores_Trans,$B17+MATCH(BG$7,NCAMetrics,0)-1,MATCH(BF$6,NCACats,0)))</f>
        <v>0</v>
      </c>
      <c r="BH17" s="193" cm="1">
        <f t="array" aca="1" ref="BH17" ca="1">IF($B17="","",INDEX(NCAOptionScores_Trans,$B17+MATCH(BH$7,NCAMetrics,0)-1,MATCH(BF$6,NCACats,0)))</f>
        <v>0</v>
      </c>
      <c r="BI17" s="195">
        <f t="shared" ca="1" si="11"/>
        <v>0</v>
      </c>
      <c r="BJ17" s="193" cm="1">
        <f t="array" aca="1" ref="BJ17" ca="1">IF($B17="","",INDEX(NCAOptionScores_Trans,$B17+MATCH(BJ$7,NCAMetrics,0)-1,MATCH(BJ$6,NCACats,0)))</f>
        <v>0</v>
      </c>
      <c r="BK17" s="193" cm="1">
        <f t="array" aca="1" ref="BK17" ca="1">IF($B17="","",INDEX(NCAOptionScores_Trans,$B17+MATCH(BK$7,NCAMetrics,0)-1,MATCH(BJ$6,NCACats,0)))</f>
        <v>0</v>
      </c>
      <c r="BL17" s="193" cm="1">
        <f t="array" aca="1" ref="BL17" ca="1">IF($B17="","",INDEX(NCAOptionScores_Trans,$B17+MATCH(BL$7,NCAMetrics,0)-1,MATCH(BJ$6,NCACats,0)))</f>
        <v>0</v>
      </c>
      <c r="BM17" s="195">
        <f t="shared" ca="1" si="12"/>
        <v>0</v>
      </c>
      <c r="BN17" s="193" cm="1">
        <f t="array" aca="1" ref="BN17" ca="1">IF($B17="","",INDEX(NCAOptionScores_Trans,$B17+MATCH(BN$7,NCAMetrics,0)-1,MATCH(BN$6,NCACats,0)))</f>
        <v>0</v>
      </c>
      <c r="BO17" s="193" cm="1">
        <f t="array" aca="1" ref="BO17" ca="1">IF($B17="","",INDEX(NCAOptionScores_Trans,$B17+MATCH(BO$7,NCAMetrics,0)-1,MATCH(BN$6,NCACats,0)))</f>
        <v>0</v>
      </c>
      <c r="BP17" s="193" cm="1">
        <f t="array" aca="1" ref="BP17" ca="1">IF($B17="","",INDEX(NCAOptionScores_Trans,$B17+MATCH(BP$7,NCAMetrics,0)-1,MATCH(BN$6,NCACats,0)))</f>
        <v>0</v>
      </c>
      <c r="BQ17" s="195">
        <f t="shared" ca="1" si="13"/>
        <v>0</v>
      </c>
      <c r="BR17" s="193" cm="1">
        <f t="array" aca="1" ref="BR17" ca="1">IF($B17="","",INDEX(NCAOptionScores_Trans,$B17+MATCH(BR$7,NCAMetrics,0)-1,MATCH(BR$6,NCACats,0)))</f>
        <v>0</v>
      </c>
      <c r="BS17" s="193" cm="1">
        <f t="array" aca="1" ref="BS17" ca="1">IF($B17="","",INDEX(NCAOptionScores_Trans,$B17+MATCH(BS$7,NCAMetrics,0)-1,MATCH(BR$6,NCACats,0)))</f>
        <v>0</v>
      </c>
      <c r="BT17" s="193" cm="1">
        <f t="array" aca="1" ref="BT17" ca="1">IF($B17="","",INDEX(NCAOptionScores_Trans,$B17+MATCH(BT$7,NCAMetrics,0)-1,MATCH(BR$6,NCACats,0)))</f>
        <v>0</v>
      </c>
      <c r="BU17" s="195">
        <f t="shared" ca="1" si="14"/>
        <v>0</v>
      </c>
      <c r="BW17" s="156" cm="1">
        <f t="array" aca="1" ref="BW17" ca="1">INDEX(PosEffects_NCA,$A17,MATCH(BW$6,$D$6:$AB$6,0)+3)</f>
        <v>0</v>
      </c>
      <c r="BX17" s="156" cm="1">
        <f t="array" aca="1" ref="BX17" ca="1">INDEX(PosEffects_NCA,$A17,MATCH(BX$6,$D$6:$AB$6,0)+3)</f>
        <v>0</v>
      </c>
      <c r="BY17" s="156" cm="1">
        <f t="array" aca="1" ref="BY17" ca="1">INDEX(PosEffects_NCA,$A17,MATCH(BY$6,$D$6:$AB$6,0)+3)</f>
        <v>0</v>
      </c>
      <c r="BZ17" s="156" cm="1">
        <f t="array" aca="1" ref="BZ17" ca="1">INDEX(PosEffects_NCA,$A17,MATCH(BZ$6,$D$6:$AB$6,0)+3)</f>
        <v>0</v>
      </c>
      <c r="CA17" s="156" cm="1">
        <f t="array" aca="1" ref="CA17" ca="1">INDEX(PosEffects_NCA,$A17,MATCH(CA$6,$D$6:$AB$6,0)+3)</f>
        <v>0</v>
      </c>
      <c r="CB17" s="156" cm="1">
        <f t="array" aca="1" ref="CB17" ca="1">INDEX(PosEffects_NCA,$A17,MATCH(CB$6,$D$6:$AB$6,0)+3)</f>
        <v>0</v>
      </c>
      <c r="CC17" s="156" cm="1">
        <f t="array" aca="1" ref="CC17" ca="1">INDEX(PosEffects_NCA,$A17,MATCH(CC$6,$D$6:$AB$6,0)+3)</f>
        <v>0</v>
      </c>
      <c r="CE17" s="194">
        <f t="shared" ca="1" si="15"/>
        <v>0</v>
      </c>
      <c r="CF17" s="194">
        <f t="shared" ca="1" si="15"/>
        <v>0</v>
      </c>
      <c r="CG17" s="194">
        <f t="shared" ca="1" si="15"/>
        <v>0</v>
      </c>
      <c r="CH17" s="194">
        <f t="shared" ca="1" si="15"/>
        <v>0</v>
      </c>
    </row>
    <row r="18" spans="1:86" x14ac:dyDescent="0.25">
      <c r="A18" s="68">
        <v>11</v>
      </c>
      <c r="B18" s="271" t="str" cm="1">
        <f t="array" ref="B18">IF(A18&gt;NOptions_NCA,"",6*(A18-1)+1)</f>
        <v/>
      </c>
      <c r="C18" s="249" t="str" cm="1">
        <f t="array" ref="C18">IF($B18="","",INDEX(Options_NCA,$B18))</f>
        <v/>
      </c>
      <c r="D18" s="193" t="str" cm="1">
        <f t="array" ref="D18">IF($B18="","",INDEX(NCAOptionScores_Trans,$B18+MATCH(D$7,NCAMetrics,0)-1,MATCH(D$6,NCACats,0))-100)</f>
        <v/>
      </c>
      <c r="E18" s="193" t="str" cm="1">
        <f t="array" ref="E18">IF($B18="","",INDEX(NCAOptionScores_Trans,$B18+MATCH(E$7,NCAMetrics,0)-1,MATCH(D$6,NCACats,0))-100)</f>
        <v/>
      </c>
      <c r="F18" s="193" t="str" cm="1">
        <f t="array" ref="F18">IF($B18="","",INDEX(NCAOptionScores_Trans,$B18+MATCH(F$7,NCAMetrics,0)-1,MATCH(D$6,NCACats,0))-100)</f>
        <v/>
      </c>
      <c r="G18" s="193" t="str">
        <f t="shared" si="0"/>
        <v/>
      </c>
      <c r="H18" s="193" t="str" cm="1">
        <f t="array" ref="H18">IF($B18="","",INDEX(NCAOptionScores_Trans,$B18+MATCH(H$7,NCAMetrics,0)-1,MATCH(H$6,NCACats,0))-100)</f>
        <v/>
      </c>
      <c r="I18" s="193" t="str" cm="1">
        <f t="array" ref="I18">IF($B18="","",INDEX(NCAOptionScores_Trans,$B18+MATCH(I$7,NCAMetrics,0)-1,MATCH(H$6,NCACats,0))-100)</f>
        <v/>
      </c>
      <c r="J18" s="193" t="str" cm="1">
        <f t="array" ref="J18">IF($B18="","",INDEX(NCAOptionScores_Trans,$B18+MATCH(J$7,NCAMetrics,0)-1,MATCH(H$6,NCACats,0))-100)</f>
        <v/>
      </c>
      <c r="K18" s="193" t="str">
        <f t="shared" si="1"/>
        <v/>
      </c>
      <c r="L18" s="193" t="str" cm="1">
        <f t="array" ref="L18">IF($B18="","",INDEX(NCAOptionScores_Trans,$B18+MATCH(L$7,NCAMetrics,0)-1,MATCH(L$6,NCACats,0))-100)</f>
        <v/>
      </c>
      <c r="M18" s="193" t="str" cm="1">
        <f t="array" ref="M18">IF($B18="","",INDEX(NCAOptionScores_Trans,$B18+MATCH(M$7,NCAMetrics,0)-1,MATCH(L$6,NCACats,0))-100)</f>
        <v/>
      </c>
      <c r="N18" s="193" t="str" cm="1">
        <f t="array" ref="N18">IF($B18="","",INDEX(NCAOptionScores_Trans,$B18+MATCH(N$7,NCAMetrics,0)-1,MATCH(L$6,NCACats,0))-100)</f>
        <v/>
      </c>
      <c r="O18" s="193" t="str">
        <f t="shared" si="2"/>
        <v/>
      </c>
      <c r="P18" s="193" t="str" cm="1">
        <f t="array" ref="P18">IF($B18="","",INDEX(NCAOptionScores_Trans,$B18+MATCH(P$7,NCAMetrics,0)-1,MATCH(P$6,NCACats,0))-100)</f>
        <v/>
      </c>
      <c r="Q18" s="193" t="str" cm="1">
        <f t="array" ref="Q18">IF($B18="","",INDEX(NCAOptionScores_Trans,$B18+MATCH(Q$7,NCAMetrics,0)-1,MATCH(P$6,NCACats,0))-100)</f>
        <v/>
      </c>
      <c r="R18" s="193" t="str" cm="1">
        <f t="array" ref="R18">IF($B18="","",INDEX(NCAOptionScores_Trans,$B18+MATCH(R$7,NCAMetrics,0)-1,MATCH(P$6,NCACats,0))-100)</f>
        <v/>
      </c>
      <c r="S18" s="193" t="str">
        <f t="shared" si="3"/>
        <v/>
      </c>
      <c r="T18" s="193" t="str" cm="1">
        <f t="array" ref="T18">IF($B18="","",INDEX(NCAOptionScores_Trans,$B18+MATCH(T$7,NCAMetrics,0)-1,MATCH(T$6,NCACats,0))-100)</f>
        <v/>
      </c>
      <c r="U18" s="193" t="str" cm="1">
        <f t="array" ref="U18">IF($B18="","",INDEX(NCAOptionScores_Trans,$B18+MATCH(U$7,NCAMetrics,0)-1,MATCH(T$6,NCACats,0))-100)</f>
        <v/>
      </c>
      <c r="V18" s="193" t="str" cm="1">
        <f t="array" ref="V18">IF($B18="","",INDEX(NCAOptionScores_Trans,$B18+MATCH(V$7,NCAMetrics,0)-1,MATCH(T$6,NCACats,0))-100)</f>
        <v/>
      </c>
      <c r="W18" s="193" t="str">
        <f t="shared" si="4"/>
        <v/>
      </c>
      <c r="X18" s="193" t="str" cm="1">
        <f t="array" ref="X18">IF($B18="","",INDEX(NCAOptionScores_Trans,$B18+MATCH(X$7,NCAMetrics,0)-1,MATCH(X$6,NCACats,0))-100)</f>
        <v/>
      </c>
      <c r="Y18" s="193" t="str" cm="1">
        <f t="array" ref="Y18">IF($B18="","",INDEX(NCAOptionScores_Trans,$B18+MATCH(Y$7,NCAMetrics,0)-1,MATCH(X$6,NCACats,0))-100)</f>
        <v/>
      </c>
      <c r="Z18" s="193" t="str" cm="1">
        <f t="array" ref="Z18">IF($B18="","",INDEX(NCAOptionScores_Trans,$B18+MATCH(Z$7,NCAMetrics,0)-1,MATCH(X$6,NCACats,0))-100)</f>
        <v/>
      </c>
      <c r="AA18" s="193" t="str">
        <f t="shared" si="5"/>
        <v/>
      </c>
      <c r="AB18" s="193" t="str" cm="1">
        <f t="array" ref="AB18">IF($B18="","",INDEX(NCAOptionScores_Trans,$B18+MATCH(AB$7,NCAMetrics,0)-1,MATCH(AB$6,NCACats,0))-100)</f>
        <v/>
      </c>
      <c r="AC18" s="193" t="str" cm="1">
        <f t="array" ref="AC18">IF($B18="","",INDEX(NCAOptionScores_Trans,$B18+MATCH(AC$7,NCAMetrics,0)-1,MATCH(AB$6,NCACats,0))-100)</f>
        <v/>
      </c>
      <c r="AD18" s="193" t="str" cm="1">
        <f t="array" ref="AD18">IF($B18="","",INDEX(NCAOptionScores_Trans,$B18+MATCH(AD$7,NCAMetrics,0)-1,MATCH(AB$6,NCACats,0))-100)</f>
        <v/>
      </c>
      <c r="AE18" s="193" t="str">
        <f t="shared" si="6"/>
        <v/>
      </c>
      <c r="AG18" s="156" t="str" cm="1">
        <f t="array" ref="AG18">INDEX(NegEffects_NCA,$A18,MATCH(AG$6,$D$6:$AB$6,0)+3)</f>
        <v/>
      </c>
      <c r="AH18" s="156" t="str" cm="1">
        <f t="array" ref="AH18">INDEX(NegEffects_NCA,$A18,MATCH(AH$6,$D$6:$AB$6,0)+3)</f>
        <v/>
      </c>
      <c r="AI18" s="156" t="str" cm="1">
        <f t="array" ref="AI18">INDEX(NegEffects_NCA,$A18,MATCH(AI$6,$D$6:$AB$6,0)+3)</f>
        <v/>
      </c>
      <c r="AJ18" s="156" t="str" cm="1">
        <f t="array" ref="AJ18">INDEX(NegEffects_NCA,$A18,MATCH(AJ$6,$D$6:$AB$6,0)+3)</f>
        <v/>
      </c>
      <c r="AK18" s="156" t="str" cm="1">
        <f t="array" ref="AK18">INDEX(NegEffects_NCA,$A18,MATCH(AK$6,$D$6:$AB$6,0)+3)</f>
        <v/>
      </c>
      <c r="AL18" s="156" t="str" cm="1">
        <f t="array" ref="AL18">INDEX(NegEffects_NCA,$A18,MATCH(AL$6,$D$6:$AB$6,0)+3)</f>
        <v/>
      </c>
      <c r="AM18" s="156" t="str" cm="1">
        <f t="array" ref="AM18">INDEX(NegEffects_NCA,$A18,MATCH(AM$6,$D$6:$AB$6,0)+3)</f>
        <v/>
      </c>
      <c r="AO18" s="194" t="str">
        <f t="shared" si="7"/>
        <v/>
      </c>
      <c r="AP18" s="194" t="str">
        <f t="shared" si="7"/>
        <v/>
      </c>
      <c r="AQ18" s="194" t="str">
        <f t="shared" si="7"/>
        <v/>
      </c>
      <c r="AR18" s="194" t="str">
        <f t="shared" si="7"/>
        <v/>
      </c>
      <c r="AT18" s="193" t="str" cm="1">
        <f t="array" ref="AT18">IF($B18="","",INDEX(NCAOptionScores_Trans,$B18+MATCH(AT$7,NCAMetrics,0)-1,MATCH(AT$6,NCACats,0)))</f>
        <v/>
      </c>
      <c r="AU18" s="193" t="str" cm="1">
        <f t="array" ref="AU18">IF($B18="","",INDEX(NCAOptionScores_Trans,$B18+MATCH(AU$7,NCAMetrics,0)-1,MATCH(AT$6,NCACats,0)))</f>
        <v/>
      </c>
      <c r="AV18" s="193" t="str" cm="1">
        <f t="array" ref="AV18">IF($B18="","",INDEX(NCAOptionScores_Trans,$B18+MATCH(AV$7,NCAMetrics,0)-1,MATCH(AT$6,NCACats,0)))</f>
        <v/>
      </c>
      <c r="AW18" s="195" t="str">
        <f t="shared" si="8"/>
        <v/>
      </c>
      <c r="AX18" s="193" t="str" cm="1">
        <f t="array" ref="AX18">IF($B18="","",INDEX(NCAOptionScores_Trans,$B18+MATCH(AX$7,NCAMetrics,0)-1,MATCH(AX$6,NCACats,0)))</f>
        <v/>
      </c>
      <c r="AY18" s="193" t="str" cm="1">
        <f t="array" ref="AY18">IF($B18="","",INDEX(NCAOptionScores_Trans,$B18+MATCH(AY$7,NCAMetrics,0)-1,MATCH(AX$6,NCACats,0)))</f>
        <v/>
      </c>
      <c r="AZ18" s="193" t="str" cm="1">
        <f t="array" ref="AZ18">IF($B18="","",INDEX(NCAOptionScores_Trans,$B18+MATCH(AZ$7,NCAMetrics,0)-1,MATCH(AX$6,NCACats,0)))</f>
        <v/>
      </c>
      <c r="BA18" s="195" t="str">
        <f t="shared" si="9"/>
        <v/>
      </c>
      <c r="BB18" s="193" t="str" cm="1">
        <f t="array" ref="BB18">IF($B18="","",INDEX(NCAOptionScores_Trans,$B18+MATCH(BB$7,NCAMetrics,0)-1,MATCH(BB$6,NCACats,0)))</f>
        <v/>
      </c>
      <c r="BC18" s="193" t="str" cm="1">
        <f t="array" ref="BC18">IF($B18="","",INDEX(NCAOptionScores_Trans,$B18+MATCH(BC$7,NCAMetrics,0)-1,MATCH(BB$6,NCACats,0)))</f>
        <v/>
      </c>
      <c r="BD18" s="193" t="str" cm="1">
        <f t="array" ref="BD18">IF($B18="","",INDEX(NCAOptionScores_Trans,$B18+MATCH(BD$7,NCAMetrics,0)-1,MATCH(BB$6,NCACats,0)))</f>
        <v/>
      </c>
      <c r="BE18" s="195" t="str">
        <f t="shared" si="10"/>
        <v/>
      </c>
      <c r="BF18" s="193" t="str" cm="1">
        <f t="array" ref="BF18">IF($B18="","",INDEX(NCAOptionScores_Trans,$B18+MATCH(BF$7,NCAMetrics,0)-1,MATCH(BF$6,NCACats,0)))</f>
        <v/>
      </c>
      <c r="BG18" s="193" t="str" cm="1">
        <f t="array" ref="BG18">IF($B18="","",INDEX(NCAOptionScores_Trans,$B18+MATCH(BG$7,NCAMetrics,0)-1,MATCH(BF$6,NCACats,0)))</f>
        <v/>
      </c>
      <c r="BH18" s="193" t="str" cm="1">
        <f t="array" ref="BH18">IF($B18="","",INDEX(NCAOptionScores_Trans,$B18+MATCH(BH$7,NCAMetrics,0)-1,MATCH(BF$6,NCACats,0)))</f>
        <v/>
      </c>
      <c r="BI18" s="195" t="str">
        <f t="shared" si="11"/>
        <v/>
      </c>
      <c r="BJ18" s="193" t="str" cm="1">
        <f t="array" ref="BJ18">IF($B18="","",INDEX(NCAOptionScores_Trans,$B18+MATCH(BJ$7,NCAMetrics,0)-1,MATCH(BJ$6,NCACats,0)))</f>
        <v/>
      </c>
      <c r="BK18" s="193" t="str" cm="1">
        <f t="array" ref="BK18">IF($B18="","",INDEX(NCAOptionScores_Trans,$B18+MATCH(BK$7,NCAMetrics,0)-1,MATCH(BJ$6,NCACats,0)))</f>
        <v/>
      </c>
      <c r="BL18" s="193" t="str" cm="1">
        <f t="array" ref="BL18">IF($B18="","",INDEX(NCAOptionScores_Trans,$B18+MATCH(BL$7,NCAMetrics,0)-1,MATCH(BJ$6,NCACats,0)))</f>
        <v/>
      </c>
      <c r="BM18" s="195" t="str">
        <f t="shared" si="12"/>
        <v/>
      </c>
      <c r="BN18" s="193" t="str" cm="1">
        <f t="array" ref="BN18">IF($B18="","",INDEX(NCAOptionScores_Trans,$B18+MATCH(BN$7,NCAMetrics,0)-1,MATCH(BN$6,NCACats,0)))</f>
        <v/>
      </c>
      <c r="BO18" s="193" t="str" cm="1">
        <f t="array" ref="BO18">IF($B18="","",INDEX(NCAOptionScores_Trans,$B18+MATCH(BO$7,NCAMetrics,0)-1,MATCH(BN$6,NCACats,0)))</f>
        <v/>
      </c>
      <c r="BP18" s="193" t="str" cm="1">
        <f t="array" ref="BP18">IF($B18="","",INDEX(NCAOptionScores_Trans,$B18+MATCH(BP$7,NCAMetrics,0)-1,MATCH(BN$6,NCACats,0)))</f>
        <v/>
      </c>
      <c r="BQ18" s="195" t="str">
        <f t="shared" si="13"/>
        <v/>
      </c>
      <c r="BR18" s="193" t="str" cm="1">
        <f t="array" ref="BR18">IF($B18="","",INDEX(NCAOptionScores_Trans,$B18+MATCH(BR$7,NCAMetrics,0)-1,MATCH(BR$6,NCACats,0)))</f>
        <v/>
      </c>
      <c r="BS18" s="193" t="str" cm="1">
        <f t="array" ref="BS18">IF($B18="","",INDEX(NCAOptionScores_Trans,$B18+MATCH(BS$7,NCAMetrics,0)-1,MATCH(BR$6,NCACats,0)))</f>
        <v/>
      </c>
      <c r="BT18" s="193" t="str" cm="1">
        <f t="array" ref="BT18">IF($B18="","",INDEX(NCAOptionScores_Trans,$B18+MATCH(BT$7,NCAMetrics,0)-1,MATCH(BR$6,NCACats,0)))</f>
        <v/>
      </c>
      <c r="BU18" s="195" t="str">
        <f t="shared" si="14"/>
        <v/>
      </c>
      <c r="BW18" s="156" t="str" cm="1">
        <f t="array" ref="BW18">INDEX(PosEffects_NCA,$A18,MATCH(BW$6,$D$6:$AB$6,0)+3)</f>
        <v/>
      </c>
      <c r="BX18" s="156" t="str" cm="1">
        <f t="array" ref="BX18">INDEX(PosEffects_NCA,$A18,MATCH(BX$6,$D$6:$AB$6,0)+3)</f>
        <v/>
      </c>
      <c r="BY18" s="156" t="str" cm="1">
        <f t="array" ref="BY18">INDEX(PosEffects_NCA,$A18,MATCH(BY$6,$D$6:$AB$6,0)+3)</f>
        <v/>
      </c>
      <c r="BZ18" s="156" t="str" cm="1">
        <f t="array" ref="BZ18">INDEX(PosEffects_NCA,$A18,MATCH(BZ$6,$D$6:$AB$6,0)+3)</f>
        <v/>
      </c>
      <c r="CA18" s="156" t="str" cm="1">
        <f t="array" ref="CA18">INDEX(PosEffects_NCA,$A18,MATCH(CA$6,$D$6:$AB$6,0)+3)</f>
        <v/>
      </c>
      <c r="CB18" s="156" t="str" cm="1">
        <f t="array" ref="CB18">INDEX(PosEffects_NCA,$A18,MATCH(CB$6,$D$6:$AB$6,0)+3)</f>
        <v/>
      </c>
      <c r="CC18" s="156" t="str" cm="1">
        <f t="array" ref="CC18">INDEX(PosEffects_NCA,$A18,MATCH(CC$6,$D$6:$AB$6,0)+3)</f>
        <v/>
      </c>
      <c r="CE18" s="194" t="str">
        <f t="shared" si="15"/>
        <v/>
      </c>
      <c r="CF18" s="194" t="str">
        <f t="shared" si="15"/>
        <v/>
      </c>
      <c r="CG18" s="194" t="str">
        <f t="shared" si="15"/>
        <v/>
      </c>
      <c r="CH18" s="194" t="str">
        <f t="shared" si="15"/>
        <v/>
      </c>
    </row>
    <row r="19" spans="1:86" x14ac:dyDescent="0.25">
      <c r="A19" s="68">
        <v>12</v>
      </c>
      <c r="B19" s="271" t="str" cm="1">
        <f t="array" ref="B19">IF(A19&gt;NOptions_NCA,"",6*(A19-1)+1)</f>
        <v/>
      </c>
      <c r="C19" s="249" t="str" cm="1">
        <f t="array" ref="C19">IF($B19="","",INDEX(Options_NCA,$B19))</f>
        <v/>
      </c>
      <c r="D19" s="193" t="str" cm="1">
        <f t="array" ref="D19">IF($B19="","",INDEX(NCAOptionScores_Trans,$B19+MATCH(D$7,NCAMetrics,0)-1,MATCH(D$6,NCACats,0))-100)</f>
        <v/>
      </c>
      <c r="E19" s="193" t="str" cm="1">
        <f t="array" ref="E19">IF($B19="","",INDEX(NCAOptionScores_Trans,$B19+MATCH(E$7,NCAMetrics,0)-1,MATCH(D$6,NCACats,0))-100)</f>
        <v/>
      </c>
      <c r="F19" s="193" t="str" cm="1">
        <f t="array" ref="F19">IF($B19="","",INDEX(NCAOptionScores_Trans,$B19+MATCH(F$7,NCAMetrics,0)-1,MATCH(D$6,NCACats,0))-100)</f>
        <v/>
      </c>
      <c r="G19" s="193" t="str">
        <f t="shared" si="0"/>
        <v/>
      </c>
      <c r="H19" s="193" t="str" cm="1">
        <f t="array" ref="H19">IF($B19="","",INDEX(NCAOptionScores_Trans,$B19+MATCH(H$7,NCAMetrics,0)-1,MATCH(H$6,NCACats,0))-100)</f>
        <v/>
      </c>
      <c r="I19" s="193" t="str" cm="1">
        <f t="array" ref="I19">IF($B19="","",INDEX(NCAOptionScores_Trans,$B19+MATCH(I$7,NCAMetrics,0)-1,MATCH(H$6,NCACats,0))-100)</f>
        <v/>
      </c>
      <c r="J19" s="193" t="str" cm="1">
        <f t="array" ref="J19">IF($B19="","",INDEX(NCAOptionScores_Trans,$B19+MATCH(J$7,NCAMetrics,0)-1,MATCH(H$6,NCACats,0))-100)</f>
        <v/>
      </c>
      <c r="K19" s="193" t="str">
        <f t="shared" si="1"/>
        <v/>
      </c>
      <c r="L19" s="193" t="str" cm="1">
        <f t="array" ref="L19">IF($B19="","",INDEX(NCAOptionScores_Trans,$B19+MATCH(L$7,NCAMetrics,0)-1,MATCH(L$6,NCACats,0))-100)</f>
        <v/>
      </c>
      <c r="M19" s="193" t="str" cm="1">
        <f t="array" ref="M19">IF($B19="","",INDEX(NCAOptionScores_Trans,$B19+MATCH(M$7,NCAMetrics,0)-1,MATCH(L$6,NCACats,0))-100)</f>
        <v/>
      </c>
      <c r="N19" s="193" t="str" cm="1">
        <f t="array" ref="N19">IF($B19="","",INDEX(NCAOptionScores_Trans,$B19+MATCH(N$7,NCAMetrics,0)-1,MATCH(L$6,NCACats,0))-100)</f>
        <v/>
      </c>
      <c r="O19" s="193" t="str">
        <f t="shared" si="2"/>
        <v/>
      </c>
      <c r="P19" s="193" t="str" cm="1">
        <f t="array" ref="P19">IF($B19="","",INDEX(NCAOptionScores_Trans,$B19+MATCH(P$7,NCAMetrics,0)-1,MATCH(P$6,NCACats,0))-100)</f>
        <v/>
      </c>
      <c r="Q19" s="193" t="str" cm="1">
        <f t="array" ref="Q19">IF($B19="","",INDEX(NCAOptionScores_Trans,$B19+MATCH(Q$7,NCAMetrics,0)-1,MATCH(P$6,NCACats,0))-100)</f>
        <v/>
      </c>
      <c r="R19" s="193" t="str" cm="1">
        <f t="array" ref="R19">IF($B19="","",INDEX(NCAOptionScores_Trans,$B19+MATCH(R$7,NCAMetrics,0)-1,MATCH(P$6,NCACats,0))-100)</f>
        <v/>
      </c>
      <c r="S19" s="193" t="str">
        <f t="shared" si="3"/>
        <v/>
      </c>
      <c r="T19" s="193" t="str" cm="1">
        <f t="array" ref="T19">IF($B19="","",INDEX(NCAOptionScores_Trans,$B19+MATCH(T$7,NCAMetrics,0)-1,MATCH(T$6,NCACats,0))-100)</f>
        <v/>
      </c>
      <c r="U19" s="193" t="str" cm="1">
        <f t="array" ref="U19">IF($B19="","",INDEX(NCAOptionScores_Trans,$B19+MATCH(U$7,NCAMetrics,0)-1,MATCH(T$6,NCACats,0))-100)</f>
        <v/>
      </c>
      <c r="V19" s="193" t="str" cm="1">
        <f t="array" ref="V19">IF($B19="","",INDEX(NCAOptionScores_Trans,$B19+MATCH(V$7,NCAMetrics,0)-1,MATCH(T$6,NCACats,0))-100)</f>
        <v/>
      </c>
      <c r="W19" s="193" t="str">
        <f t="shared" si="4"/>
        <v/>
      </c>
      <c r="X19" s="193" t="str" cm="1">
        <f t="array" ref="X19">IF($B19="","",INDEX(NCAOptionScores_Trans,$B19+MATCH(X$7,NCAMetrics,0)-1,MATCH(X$6,NCACats,0))-100)</f>
        <v/>
      </c>
      <c r="Y19" s="193" t="str" cm="1">
        <f t="array" ref="Y19">IF($B19="","",INDEX(NCAOptionScores_Trans,$B19+MATCH(Y$7,NCAMetrics,0)-1,MATCH(X$6,NCACats,0))-100)</f>
        <v/>
      </c>
      <c r="Z19" s="193" t="str" cm="1">
        <f t="array" ref="Z19">IF($B19="","",INDEX(NCAOptionScores_Trans,$B19+MATCH(Z$7,NCAMetrics,0)-1,MATCH(X$6,NCACats,0))-100)</f>
        <v/>
      </c>
      <c r="AA19" s="193" t="str">
        <f t="shared" si="5"/>
        <v/>
      </c>
      <c r="AB19" s="193" t="str" cm="1">
        <f t="array" ref="AB19">IF($B19="","",INDEX(NCAOptionScores_Trans,$B19+MATCH(AB$7,NCAMetrics,0)-1,MATCH(AB$6,NCACats,0))-100)</f>
        <v/>
      </c>
      <c r="AC19" s="193" t="str" cm="1">
        <f t="array" ref="AC19">IF($B19="","",INDEX(NCAOptionScores_Trans,$B19+MATCH(AC$7,NCAMetrics,0)-1,MATCH(AB$6,NCACats,0))-100)</f>
        <v/>
      </c>
      <c r="AD19" s="193" t="str" cm="1">
        <f t="array" ref="AD19">IF($B19="","",INDEX(NCAOptionScores_Trans,$B19+MATCH(AD$7,NCAMetrics,0)-1,MATCH(AB$6,NCACats,0))-100)</f>
        <v/>
      </c>
      <c r="AE19" s="193" t="str">
        <f t="shared" si="6"/>
        <v/>
      </c>
      <c r="AG19" s="156" t="str" cm="1">
        <f t="array" ref="AG19">INDEX(NegEffects_NCA,$A19,MATCH(AG$6,$D$6:$AB$6,0)+3)</f>
        <v/>
      </c>
      <c r="AH19" s="156" t="str" cm="1">
        <f t="array" ref="AH19">INDEX(NegEffects_NCA,$A19,MATCH(AH$6,$D$6:$AB$6,0)+3)</f>
        <v/>
      </c>
      <c r="AI19" s="156" t="str" cm="1">
        <f t="array" ref="AI19">INDEX(NegEffects_NCA,$A19,MATCH(AI$6,$D$6:$AB$6,0)+3)</f>
        <v/>
      </c>
      <c r="AJ19" s="156" t="str" cm="1">
        <f t="array" ref="AJ19">INDEX(NegEffects_NCA,$A19,MATCH(AJ$6,$D$6:$AB$6,0)+3)</f>
        <v/>
      </c>
      <c r="AK19" s="156" t="str" cm="1">
        <f t="array" ref="AK19">INDEX(NegEffects_NCA,$A19,MATCH(AK$6,$D$6:$AB$6,0)+3)</f>
        <v/>
      </c>
      <c r="AL19" s="156" t="str" cm="1">
        <f t="array" ref="AL19">INDEX(NegEffects_NCA,$A19,MATCH(AL$6,$D$6:$AB$6,0)+3)</f>
        <v/>
      </c>
      <c r="AM19" s="156" t="str" cm="1">
        <f t="array" ref="AM19">INDEX(NegEffects_NCA,$A19,MATCH(AM$6,$D$6:$AB$6,0)+3)</f>
        <v/>
      </c>
      <c r="AO19" s="194" t="str">
        <f t="shared" si="7"/>
        <v/>
      </c>
      <c r="AP19" s="194" t="str">
        <f t="shared" si="7"/>
        <v/>
      </c>
      <c r="AQ19" s="194" t="str">
        <f t="shared" si="7"/>
        <v/>
      </c>
      <c r="AR19" s="194" t="str">
        <f t="shared" si="7"/>
        <v/>
      </c>
      <c r="AT19" s="193" t="str" cm="1">
        <f t="array" ref="AT19">IF($B19="","",INDEX(NCAOptionScores_Trans,$B19+MATCH(AT$7,NCAMetrics,0)-1,MATCH(AT$6,NCACats,0)))</f>
        <v/>
      </c>
      <c r="AU19" s="193" t="str" cm="1">
        <f t="array" ref="AU19">IF($B19="","",INDEX(NCAOptionScores_Trans,$B19+MATCH(AU$7,NCAMetrics,0)-1,MATCH(AT$6,NCACats,0)))</f>
        <v/>
      </c>
      <c r="AV19" s="193" t="str" cm="1">
        <f t="array" ref="AV19">IF($B19="","",INDEX(NCAOptionScores_Trans,$B19+MATCH(AV$7,NCAMetrics,0)-1,MATCH(AT$6,NCACats,0)))</f>
        <v/>
      </c>
      <c r="AW19" s="195" t="str">
        <f t="shared" si="8"/>
        <v/>
      </c>
      <c r="AX19" s="193" t="str" cm="1">
        <f t="array" ref="AX19">IF($B19="","",INDEX(NCAOptionScores_Trans,$B19+MATCH(AX$7,NCAMetrics,0)-1,MATCH(AX$6,NCACats,0)))</f>
        <v/>
      </c>
      <c r="AY19" s="193" t="str" cm="1">
        <f t="array" ref="AY19">IF($B19="","",INDEX(NCAOptionScores_Trans,$B19+MATCH(AY$7,NCAMetrics,0)-1,MATCH(AX$6,NCACats,0)))</f>
        <v/>
      </c>
      <c r="AZ19" s="193" t="str" cm="1">
        <f t="array" ref="AZ19">IF($B19="","",INDEX(NCAOptionScores_Trans,$B19+MATCH(AZ$7,NCAMetrics,0)-1,MATCH(AX$6,NCACats,0)))</f>
        <v/>
      </c>
      <c r="BA19" s="195" t="str">
        <f t="shared" si="9"/>
        <v/>
      </c>
      <c r="BB19" s="193" t="str" cm="1">
        <f t="array" ref="BB19">IF($B19="","",INDEX(NCAOptionScores_Trans,$B19+MATCH(BB$7,NCAMetrics,0)-1,MATCH(BB$6,NCACats,0)))</f>
        <v/>
      </c>
      <c r="BC19" s="193" t="str" cm="1">
        <f t="array" ref="BC19">IF($B19="","",INDEX(NCAOptionScores_Trans,$B19+MATCH(BC$7,NCAMetrics,0)-1,MATCH(BB$6,NCACats,0)))</f>
        <v/>
      </c>
      <c r="BD19" s="193" t="str" cm="1">
        <f t="array" ref="BD19">IF($B19="","",INDEX(NCAOptionScores_Trans,$B19+MATCH(BD$7,NCAMetrics,0)-1,MATCH(BB$6,NCACats,0)))</f>
        <v/>
      </c>
      <c r="BE19" s="195" t="str">
        <f t="shared" si="10"/>
        <v/>
      </c>
      <c r="BF19" s="193" t="str" cm="1">
        <f t="array" ref="BF19">IF($B19="","",INDEX(NCAOptionScores_Trans,$B19+MATCH(BF$7,NCAMetrics,0)-1,MATCH(BF$6,NCACats,0)))</f>
        <v/>
      </c>
      <c r="BG19" s="193" t="str" cm="1">
        <f t="array" ref="BG19">IF($B19="","",INDEX(NCAOptionScores_Trans,$B19+MATCH(BG$7,NCAMetrics,0)-1,MATCH(BF$6,NCACats,0)))</f>
        <v/>
      </c>
      <c r="BH19" s="193" t="str" cm="1">
        <f t="array" ref="BH19">IF($B19="","",INDEX(NCAOptionScores_Trans,$B19+MATCH(BH$7,NCAMetrics,0)-1,MATCH(BF$6,NCACats,0)))</f>
        <v/>
      </c>
      <c r="BI19" s="195" t="str">
        <f t="shared" si="11"/>
        <v/>
      </c>
      <c r="BJ19" s="193" t="str" cm="1">
        <f t="array" ref="BJ19">IF($B19="","",INDEX(NCAOptionScores_Trans,$B19+MATCH(BJ$7,NCAMetrics,0)-1,MATCH(BJ$6,NCACats,0)))</f>
        <v/>
      </c>
      <c r="BK19" s="193" t="str" cm="1">
        <f t="array" ref="BK19">IF($B19="","",INDEX(NCAOptionScores_Trans,$B19+MATCH(BK$7,NCAMetrics,0)-1,MATCH(BJ$6,NCACats,0)))</f>
        <v/>
      </c>
      <c r="BL19" s="193" t="str" cm="1">
        <f t="array" ref="BL19">IF($B19="","",INDEX(NCAOptionScores_Trans,$B19+MATCH(BL$7,NCAMetrics,0)-1,MATCH(BJ$6,NCACats,0)))</f>
        <v/>
      </c>
      <c r="BM19" s="195" t="str">
        <f t="shared" si="12"/>
        <v/>
      </c>
      <c r="BN19" s="193" t="str" cm="1">
        <f t="array" ref="BN19">IF($B19="","",INDEX(NCAOptionScores_Trans,$B19+MATCH(BN$7,NCAMetrics,0)-1,MATCH(BN$6,NCACats,0)))</f>
        <v/>
      </c>
      <c r="BO19" s="193" t="str" cm="1">
        <f t="array" ref="BO19">IF($B19="","",INDEX(NCAOptionScores_Trans,$B19+MATCH(BO$7,NCAMetrics,0)-1,MATCH(BN$6,NCACats,0)))</f>
        <v/>
      </c>
      <c r="BP19" s="193" t="str" cm="1">
        <f t="array" ref="BP19">IF($B19="","",INDEX(NCAOptionScores_Trans,$B19+MATCH(BP$7,NCAMetrics,0)-1,MATCH(BN$6,NCACats,0)))</f>
        <v/>
      </c>
      <c r="BQ19" s="195" t="str">
        <f t="shared" si="13"/>
        <v/>
      </c>
      <c r="BR19" s="193" t="str" cm="1">
        <f t="array" ref="BR19">IF($B19="","",INDEX(NCAOptionScores_Trans,$B19+MATCH(BR$7,NCAMetrics,0)-1,MATCH(BR$6,NCACats,0)))</f>
        <v/>
      </c>
      <c r="BS19" s="193" t="str" cm="1">
        <f t="array" ref="BS19">IF($B19="","",INDEX(NCAOptionScores_Trans,$B19+MATCH(BS$7,NCAMetrics,0)-1,MATCH(BR$6,NCACats,0)))</f>
        <v/>
      </c>
      <c r="BT19" s="193" t="str" cm="1">
        <f t="array" ref="BT19">IF($B19="","",INDEX(NCAOptionScores_Trans,$B19+MATCH(BT$7,NCAMetrics,0)-1,MATCH(BR$6,NCACats,0)))</f>
        <v/>
      </c>
      <c r="BU19" s="195" t="str">
        <f t="shared" si="14"/>
        <v/>
      </c>
      <c r="BW19" s="156" t="str" cm="1">
        <f t="array" ref="BW19">INDEX(PosEffects_NCA,$A19,MATCH(BW$6,$D$6:$AB$6,0)+3)</f>
        <v/>
      </c>
      <c r="BX19" s="156" t="str" cm="1">
        <f t="array" ref="BX19">INDEX(PosEffects_NCA,$A19,MATCH(BX$6,$D$6:$AB$6,0)+3)</f>
        <v/>
      </c>
      <c r="BY19" s="156" t="str" cm="1">
        <f t="array" ref="BY19">INDEX(PosEffects_NCA,$A19,MATCH(BY$6,$D$6:$AB$6,0)+3)</f>
        <v/>
      </c>
      <c r="BZ19" s="156" t="str" cm="1">
        <f t="array" ref="BZ19">INDEX(PosEffects_NCA,$A19,MATCH(BZ$6,$D$6:$AB$6,0)+3)</f>
        <v/>
      </c>
      <c r="CA19" s="156" t="str" cm="1">
        <f t="array" ref="CA19">INDEX(PosEffects_NCA,$A19,MATCH(CA$6,$D$6:$AB$6,0)+3)</f>
        <v/>
      </c>
      <c r="CB19" s="156" t="str" cm="1">
        <f t="array" ref="CB19">INDEX(PosEffects_NCA,$A19,MATCH(CB$6,$D$6:$AB$6,0)+3)</f>
        <v/>
      </c>
      <c r="CC19" s="156" t="str" cm="1">
        <f t="array" ref="CC19">INDEX(PosEffects_NCA,$A19,MATCH(CC$6,$D$6:$AB$6,0)+3)</f>
        <v/>
      </c>
      <c r="CE19" s="194" t="str">
        <f t="shared" si="15"/>
        <v/>
      </c>
      <c r="CF19" s="194" t="str">
        <f t="shared" si="15"/>
        <v/>
      </c>
      <c r="CG19" s="194" t="str">
        <f t="shared" si="15"/>
        <v/>
      </c>
      <c r="CH19" s="194" t="str">
        <f t="shared" si="15"/>
        <v/>
      </c>
    </row>
    <row r="20" spans="1:86" x14ac:dyDescent="0.25">
      <c r="A20" s="68">
        <v>13</v>
      </c>
      <c r="B20" s="271" t="str" cm="1">
        <f t="array" ref="B20">IF(A20&gt;NOptions_NCA,"",6*(A20-1)+1)</f>
        <v/>
      </c>
      <c r="C20" s="249" t="str" cm="1">
        <f t="array" ref="C20">IF($B20="","",INDEX(Options_NCA,$B20))</f>
        <v/>
      </c>
      <c r="D20" s="193" t="str" cm="1">
        <f t="array" ref="D20">IF($B20="","",INDEX(NCAOptionScores_Trans,$B20+MATCH(D$7,NCAMetrics,0)-1,MATCH(D$6,NCACats,0))-100)</f>
        <v/>
      </c>
      <c r="E20" s="193" t="str" cm="1">
        <f t="array" ref="E20">IF($B20="","",INDEX(NCAOptionScores_Trans,$B20+MATCH(E$7,NCAMetrics,0)-1,MATCH(D$6,NCACats,0))-100)</f>
        <v/>
      </c>
      <c r="F20" s="193" t="str" cm="1">
        <f t="array" ref="F20">IF($B20="","",INDEX(NCAOptionScores_Trans,$B20+MATCH(F$7,NCAMetrics,0)-1,MATCH(D$6,NCACats,0))-100)</f>
        <v/>
      </c>
      <c r="G20" s="193" t="str">
        <f t="shared" si="0"/>
        <v/>
      </c>
      <c r="H20" s="193" t="str" cm="1">
        <f t="array" ref="H20">IF($B20="","",INDEX(NCAOptionScores_Trans,$B20+MATCH(H$7,NCAMetrics,0)-1,MATCH(H$6,NCACats,0))-100)</f>
        <v/>
      </c>
      <c r="I20" s="193" t="str" cm="1">
        <f t="array" ref="I20">IF($B20="","",INDEX(NCAOptionScores_Trans,$B20+MATCH(I$7,NCAMetrics,0)-1,MATCH(H$6,NCACats,0))-100)</f>
        <v/>
      </c>
      <c r="J20" s="193" t="str" cm="1">
        <f t="array" ref="J20">IF($B20="","",INDEX(NCAOptionScores_Trans,$B20+MATCH(J$7,NCAMetrics,0)-1,MATCH(H$6,NCACats,0))-100)</f>
        <v/>
      </c>
      <c r="K20" s="193" t="str">
        <f t="shared" si="1"/>
        <v/>
      </c>
      <c r="L20" s="193" t="str" cm="1">
        <f t="array" ref="L20">IF($B20="","",INDEX(NCAOptionScores_Trans,$B20+MATCH(L$7,NCAMetrics,0)-1,MATCH(L$6,NCACats,0))-100)</f>
        <v/>
      </c>
      <c r="M20" s="193" t="str" cm="1">
        <f t="array" ref="M20">IF($B20="","",INDEX(NCAOptionScores_Trans,$B20+MATCH(M$7,NCAMetrics,0)-1,MATCH(L$6,NCACats,0))-100)</f>
        <v/>
      </c>
      <c r="N20" s="193" t="str" cm="1">
        <f t="array" ref="N20">IF($B20="","",INDEX(NCAOptionScores_Trans,$B20+MATCH(N$7,NCAMetrics,0)-1,MATCH(L$6,NCACats,0))-100)</f>
        <v/>
      </c>
      <c r="O20" s="193" t="str">
        <f t="shared" si="2"/>
        <v/>
      </c>
      <c r="P20" s="193" t="str" cm="1">
        <f t="array" ref="P20">IF($B20="","",INDEX(NCAOptionScores_Trans,$B20+MATCH(P$7,NCAMetrics,0)-1,MATCH(P$6,NCACats,0))-100)</f>
        <v/>
      </c>
      <c r="Q20" s="193" t="str" cm="1">
        <f t="array" ref="Q20">IF($B20="","",INDEX(NCAOptionScores_Trans,$B20+MATCH(Q$7,NCAMetrics,0)-1,MATCH(P$6,NCACats,0))-100)</f>
        <v/>
      </c>
      <c r="R20" s="193" t="str" cm="1">
        <f t="array" ref="R20">IF($B20="","",INDEX(NCAOptionScores_Trans,$B20+MATCH(R$7,NCAMetrics,0)-1,MATCH(P$6,NCACats,0))-100)</f>
        <v/>
      </c>
      <c r="S20" s="193" t="str">
        <f t="shared" si="3"/>
        <v/>
      </c>
      <c r="T20" s="193" t="str" cm="1">
        <f t="array" ref="T20">IF($B20="","",INDEX(NCAOptionScores_Trans,$B20+MATCH(T$7,NCAMetrics,0)-1,MATCH(T$6,NCACats,0))-100)</f>
        <v/>
      </c>
      <c r="U20" s="193" t="str" cm="1">
        <f t="array" ref="U20">IF($B20="","",INDEX(NCAOptionScores_Trans,$B20+MATCH(U$7,NCAMetrics,0)-1,MATCH(T$6,NCACats,0))-100)</f>
        <v/>
      </c>
      <c r="V20" s="193" t="str" cm="1">
        <f t="array" ref="V20">IF($B20="","",INDEX(NCAOptionScores_Trans,$B20+MATCH(V$7,NCAMetrics,0)-1,MATCH(T$6,NCACats,0))-100)</f>
        <v/>
      </c>
      <c r="W20" s="193" t="str">
        <f t="shared" si="4"/>
        <v/>
      </c>
      <c r="X20" s="193" t="str" cm="1">
        <f t="array" ref="X20">IF($B20="","",INDEX(NCAOptionScores_Trans,$B20+MATCH(X$7,NCAMetrics,0)-1,MATCH(X$6,NCACats,0))-100)</f>
        <v/>
      </c>
      <c r="Y20" s="193" t="str" cm="1">
        <f t="array" ref="Y20">IF($B20="","",INDEX(NCAOptionScores_Trans,$B20+MATCH(Y$7,NCAMetrics,0)-1,MATCH(X$6,NCACats,0))-100)</f>
        <v/>
      </c>
      <c r="Z20" s="193" t="str" cm="1">
        <f t="array" ref="Z20">IF($B20="","",INDEX(NCAOptionScores_Trans,$B20+MATCH(Z$7,NCAMetrics,0)-1,MATCH(X$6,NCACats,0))-100)</f>
        <v/>
      </c>
      <c r="AA20" s="193" t="str">
        <f t="shared" si="5"/>
        <v/>
      </c>
      <c r="AB20" s="193" t="str" cm="1">
        <f t="array" ref="AB20">IF($B20="","",INDEX(NCAOptionScores_Trans,$B20+MATCH(AB$7,NCAMetrics,0)-1,MATCH(AB$6,NCACats,0))-100)</f>
        <v/>
      </c>
      <c r="AC20" s="193" t="str" cm="1">
        <f t="array" ref="AC20">IF($B20="","",INDEX(NCAOptionScores_Trans,$B20+MATCH(AC$7,NCAMetrics,0)-1,MATCH(AB$6,NCACats,0))-100)</f>
        <v/>
      </c>
      <c r="AD20" s="193" t="str" cm="1">
        <f t="array" ref="AD20">IF($B20="","",INDEX(NCAOptionScores_Trans,$B20+MATCH(AD$7,NCAMetrics,0)-1,MATCH(AB$6,NCACats,0))-100)</f>
        <v/>
      </c>
      <c r="AE20" s="193" t="str">
        <f t="shared" si="6"/>
        <v/>
      </c>
      <c r="AG20" s="156" t="str" cm="1">
        <f t="array" ref="AG20">INDEX(NegEffects_NCA,$A20,MATCH(AG$6,$D$6:$AB$6,0)+3)</f>
        <v/>
      </c>
      <c r="AH20" s="156" t="str" cm="1">
        <f t="array" ref="AH20">INDEX(NegEffects_NCA,$A20,MATCH(AH$6,$D$6:$AB$6,0)+3)</f>
        <v/>
      </c>
      <c r="AI20" s="156" t="str" cm="1">
        <f t="array" ref="AI20">INDEX(NegEffects_NCA,$A20,MATCH(AI$6,$D$6:$AB$6,0)+3)</f>
        <v/>
      </c>
      <c r="AJ20" s="156" t="str" cm="1">
        <f t="array" ref="AJ20">INDEX(NegEffects_NCA,$A20,MATCH(AJ$6,$D$6:$AB$6,0)+3)</f>
        <v/>
      </c>
      <c r="AK20" s="156" t="str" cm="1">
        <f t="array" ref="AK20">INDEX(NegEffects_NCA,$A20,MATCH(AK$6,$D$6:$AB$6,0)+3)</f>
        <v/>
      </c>
      <c r="AL20" s="156" t="str" cm="1">
        <f t="array" ref="AL20">INDEX(NegEffects_NCA,$A20,MATCH(AL$6,$D$6:$AB$6,0)+3)</f>
        <v/>
      </c>
      <c r="AM20" s="156" t="str" cm="1">
        <f t="array" ref="AM20">INDEX(NegEffects_NCA,$A20,MATCH(AM$6,$D$6:$AB$6,0)+3)</f>
        <v/>
      </c>
      <c r="AO20" s="194" t="str">
        <f t="shared" si="7"/>
        <v/>
      </c>
      <c r="AP20" s="194" t="str">
        <f t="shared" si="7"/>
        <v/>
      </c>
      <c r="AQ20" s="194" t="str">
        <f t="shared" si="7"/>
        <v/>
      </c>
      <c r="AR20" s="194" t="str">
        <f t="shared" si="7"/>
        <v/>
      </c>
      <c r="AT20" s="193" t="str" cm="1">
        <f t="array" ref="AT20">IF($B20="","",INDEX(NCAOptionScores_Trans,$B20+MATCH(AT$7,NCAMetrics,0)-1,MATCH(AT$6,NCACats,0)))</f>
        <v/>
      </c>
      <c r="AU20" s="193" t="str" cm="1">
        <f t="array" ref="AU20">IF($B20="","",INDEX(NCAOptionScores_Trans,$B20+MATCH(AU$7,NCAMetrics,0)-1,MATCH(AT$6,NCACats,0)))</f>
        <v/>
      </c>
      <c r="AV20" s="193" t="str" cm="1">
        <f t="array" ref="AV20">IF($B20="","",INDEX(NCAOptionScores_Trans,$B20+MATCH(AV$7,NCAMetrics,0)-1,MATCH(AT$6,NCACats,0)))</f>
        <v/>
      </c>
      <c r="AW20" s="195" t="str">
        <f t="shared" si="8"/>
        <v/>
      </c>
      <c r="AX20" s="193" t="str" cm="1">
        <f t="array" ref="AX20">IF($B20="","",INDEX(NCAOptionScores_Trans,$B20+MATCH(AX$7,NCAMetrics,0)-1,MATCH(AX$6,NCACats,0)))</f>
        <v/>
      </c>
      <c r="AY20" s="193" t="str" cm="1">
        <f t="array" ref="AY20">IF($B20="","",INDEX(NCAOptionScores_Trans,$B20+MATCH(AY$7,NCAMetrics,0)-1,MATCH(AX$6,NCACats,0)))</f>
        <v/>
      </c>
      <c r="AZ20" s="193" t="str" cm="1">
        <f t="array" ref="AZ20">IF($B20="","",INDEX(NCAOptionScores_Trans,$B20+MATCH(AZ$7,NCAMetrics,0)-1,MATCH(AX$6,NCACats,0)))</f>
        <v/>
      </c>
      <c r="BA20" s="195" t="str">
        <f t="shared" si="9"/>
        <v/>
      </c>
      <c r="BB20" s="193" t="str" cm="1">
        <f t="array" ref="BB20">IF($B20="","",INDEX(NCAOptionScores_Trans,$B20+MATCH(BB$7,NCAMetrics,0)-1,MATCH(BB$6,NCACats,0)))</f>
        <v/>
      </c>
      <c r="BC20" s="193" t="str" cm="1">
        <f t="array" ref="BC20">IF($B20="","",INDEX(NCAOptionScores_Trans,$B20+MATCH(BC$7,NCAMetrics,0)-1,MATCH(BB$6,NCACats,0)))</f>
        <v/>
      </c>
      <c r="BD20" s="193" t="str" cm="1">
        <f t="array" ref="BD20">IF($B20="","",INDEX(NCAOptionScores_Trans,$B20+MATCH(BD$7,NCAMetrics,0)-1,MATCH(BB$6,NCACats,0)))</f>
        <v/>
      </c>
      <c r="BE20" s="195" t="str">
        <f t="shared" si="10"/>
        <v/>
      </c>
      <c r="BF20" s="193" t="str" cm="1">
        <f t="array" ref="BF20">IF($B20="","",INDEX(NCAOptionScores_Trans,$B20+MATCH(BF$7,NCAMetrics,0)-1,MATCH(BF$6,NCACats,0)))</f>
        <v/>
      </c>
      <c r="BG20" s="193" t="str" cm="1">
        <f t="array" ref="BG20">IF($B20="","",INDEX(NCAOptionScores_Trans,$B20+MATCH(BG$7,NCAMetrics,0)-1,MATCH(BF$6,NCACats,0)))</f>
        <v/>
      </c>
      <c r="BH20" s="193" t="str" cm="1">
        <f t="array" ref="BH20">IF($B20="","",INDEX(NCAOptionScores_Trans,$B20+MATCH(BH$7,NCAMetrics,0)-1,MATCH(BF$6,NCACats,0)))</f>
        <v/>
      </c>
      <c r="BI20" s="195" t="str">
        <f t="shared" si="11"/>
        <v/>
      </c>
      <c r="BJ20" s="193" t="str" cm="1">
        <f t="array" ref="BJ20">IF($B20="","",INDEX(NCAOptionScores_Trans,$B20+MATCH(BJ$7,NCAMetrics,0)-1,MATCH(BJ$6,NCACats,0)))</f>
        <v/>
      </c>
      <c r="BK20" s="193" t="str" cm="1">
        <f t="array" ref="BK20">IF($B20="","",INDEX(NCAOptionScores_Trans,$B20+MATCH(BK$7,NCAMetrics,0)-1,MATCH(BJ$6,NCACats,0)))</f>
        <v/>
      </c>
      <c r="BL20" s="193" t="str" cm="1">
        <f t="array" ref="BL20">IF($B20="","",INDEX(NCAOptionScores_Trans,$B20+MATCH(BL$7,NCAMetrics,0)-1,MATCH(BJ$6,NCACats,0)))</f>
        <v/>
      </c>
      <c r="BM20" s="195" t="str">
        <f t="shared" si="12"/>
        <v/>
      </c>
      <c r="BN20" s="193" t="str" cm="1">
        <f t="array" ref="BN20">IF($B20="","",INDEX(NCAOptionScores_Trans,$B20+MATCH(BN$7,NCAMetrics,0)-1,MATCH(BN$6,NCACats,0)))</f>
        <v/>
      </c>
      <c r="BO20" s="193" t="str" cm="1">
        <f t="array" ref="BO20">IF($B20="","",INDEX(NCAOptionScores_Trans,$B20+MATCH(BO$7,NCAMetrics,0)-1,MATCH(BN$6,NCACats,0)))</f>
        <v/>
      </c>
      <c r="BP20" s="193" t="str" cm="1">
        <f t="array" ref="BP20">IF($B20="","",INDEX(NCAOptionScores_Trans,$B20+MATCH(BP$7,NCAMetrics,0)-1,MATCH(BN$6,NCACats,0)))</f>
        <v/>
      </c>
      <c r="BQ20" s="195" t="str">
        <f t="shared" si="13"/>
        <v/>
      </c>
      <c r="BR20" s="193" t="str" cm="1">
        <f t="array" ref="BR20">IF($B20="","",INDEX(NCAOptionScores_Trans,$B20+MATCH(BR$7,NCAMetrics,0)-1,MATCH(BR$6,NCACats,0)))</f>
        <v/>
      </c>
      <c r="BS20" s="193" t="str" cm="1">
        <f t="array" ref="BS20">IF($B20="","",INDEX(NCAOptionScores_Trans,$B20+MATCH(BS$7,NCAMetrics,0)-1,MATCH(BR$6,NCACats,0)))</f>
        <v/>
      </c>
      <c r="BT20" s="193" t="str" cm="1">
        <f t="array" ref="BT20">IF($B20="","",INDEX(NCAOptionScores_Trans,$B20+MATCH(BT$7,NCAMetrics,0)-1,MATCH(BR$6,NCACats,0)))</f>
        <v/>
      </c>
      <c r="BU20" s="195" t="str">
        <f t="shared" si="14"/>
        <v/>
      </c>
      <c r="BW20" s="156" t="str" cm="1">
        <f t="array" ref="BW20">INDEX(PosEffects_NCA,$A20,MATCH(BW$6,$D$6:$AB$6,0)+3)</f>
        <v/>
      </c>
      <c r="BX20" s="156" t="str" cm="1">
        <f t="array" ref="BX20">INDEX(PosEffects_NCA,$A20,MATCH(BX$6,$D$6:$AB$6,0)+3)</f>
        <v/>
      </c>
      <c r="BY20" s="156" t="str" cm="1">
        <f t="array" ref="BY20">INDEX(PosEffects_NCA,$A20,MATCH(BY$6,$D$6:$AB$6,0)+3)</f>
        <v/>
      </c>
      <c r="BZ20" s="156" t="str" cm="1">
        <f t="array" ref="BZ20">INDEX(PosEffects_NCA,$A20,MATCH(BZ$6,$D$6:$AB$6,0)+3)</f>
        <v/>
      </c>
      <c r="CA20" s="156" t="str" cm="1">
        <f t="array" ref="CA20">INDEX(PosEffects_NCA,$A20,MATCH(CA$6,$D$6:$AB$6,0)+3)</f>
        <v/>
      </c>
      <c r="CB20" s="156" t="str" cm="1">
        <f t="array" ref="CB20">INDEX(PosEffects_NCA,$A20,MATCH(CB$6,$D$6:$AB$6,0)+3)</f>
        <v/>
      </c>
      <c r="CC20" s="156" t="str" cm="1">
        <f t="array" ref="CC20">INDEX(PosEffects_NCA,$A20,MATCH(CC$6,$D$6:$AB$6,0)+3)</f>
        <v/>
      </c>
      <c r="CE20" s="194" t="str">
        <f t="shared" si="15"/>
        <v/>
      </c>
      <c r="CF20" s="194" t="str">
        <f t="shared" si="15"/>
        <v/>
      </c>
      <c r="CG20" s="194" t="str">
        <f t="shared" si="15"/>
        <v/>
      </c>
      <c r="CH20" s="194" t="str">
        <f t="shared" si="15"/>
        <v/>
      </c>
    </row>
    <row r="21" spans="1:86" x14ac:dyDescent="0.25">
      <c r="A21" s="68">
        <v>14</v>
      </c>
      <c r="B21" s="271" t="str" cm="1">
        <f t="array" ref="B21">IF(A21&gt;NOptions_NCA,"",6*(A21-1)+1)</f>
        <v/>
      </c>
      <c r="C21" s="249" t="str" cm="1">
        <f t="array" ref="C21">IF($B21="","",INDEX(Options_NCA,$B21))</f>
        <v/>
      </c>
      <c r="D21" s="193" t="str" cm="1">
        <f t="array" ref="D21">IF($B21="","",INDEX(NCAOptionScores_Trans,$B21+MATCH(D$7,NCAMetrics,0)-1,MATCH(D$6,NCACats,0))-100)</f>
        <v/>
      </c>
      <c r="E21" s="193" t="str" cm="1">
        <f t="array" ref="E21">IF($B21="","",INDEX(NCAOptionScores_Trans,$B21+MATCH(E$7,NCAMetrics,0)-1,MATCH(D$6,NCACats,0))-100)</f>
        <v/>
      </c>
      <c r="F21" s="193" t="str" cm="1">
        <f t="array" ref="F21">IF($B21="","",INDEX(NCAOptionScores_Trans,$B21+MATCH(F$7,NCAMetrics,0)-1,MATCH(D$6,NCACats,0))-100)</f>
        <v/>
      </c>
      <c r="G21" s="193" t="str">
        <f t="shared" si="0"/>
        <v/>
      </c>
      <c r="H21" s="193" t="str" cm="1">
        <f t="array" ref="H21">IF($B21="","",INDEX(NCAOptionScores_Trans,$B21+MATCH(H$7,NCAMetrics,0)-1,MATCH(H$6,NCACats,0))-100)</f>
        <v/>
      </c>
      <c r="I21" s="193" t="str" cm="1">
        <f t="array" ref="I21">IF($B21="","",INDEX(NCAOptionScores_Trans,$B21+MATCH(I$7,NCAMetrics,0)-1,MATCH(H$6,NCACats,0))-100)</f>
        <v/>
      </c>
      <c r="J21" s="193" t="str" cm="1">
        <f t="array" ref="J21">IF($B21="","",INDEX(NCAOptionScores_Trans,$B21+MATCH(J$7,NCAMetrics,0)-1,MATCH(H$6,NCACats,0))-100)</f>
        <v/>
      </c>
      <c r="K21" s="193" t="str">
        <f t="shared" si="1"/>
        <v/>
      </c>
      <c r="L21" s="193" t="str" cm="1">
        <f t="array" ref="L21">IF($B21="","",INDEX(NCAOptionScores_Trans,$B21+MATCH(L$7,NCAMetrics,0)-1,MATCH(L$6,NCACats,0))-100)</f>
        <v/>
      </c>
      <c r="M21" s="193" t="str" cm="1">
        <f t="array" ref="M21">IF($B21="","",INDEX(NCAOptionScores_Trans,$B21+MATCH(M$7,NCAMetrics,0)-1,MATCH(L$6,NCACats,0))-100)</f>
        <v/>
      </c>
      <c r="N21" s="193" t="str" cm="1">
        <f t="array" ref="N21">IF($B21="","",INDEX(NCAOptionScores_Trans,$B21+MATCH(N$7,NCAMetrics,0)-1,MATCH(L$6,NCACats,0))-100)</f>
        <v/>
      </c>
      <c r="O21" s="193" t="str">
        <f t="shared" si="2"/>
        <v/>
      </c>
      <c r="P21" s="193" t="str" cm="1">
        <f t="array" ref="P21">IF($B21="","",INDEX(NCAOptionScores_Trans,$B21+MATCH(P$7,NCAMetrics,0)-1,MATCH(P$6,NCACats,0))-100)</f>
        <v/>
      </c>
      <c r="Q21" s="193" t="str" cm="1">
        <f t="array" ref="Q21">IF($B21="","",INDEX(NCAOptionScores_Trans,$B21+MATCH(Q$7,NCAMetrics,0)-1,MATCH(P$6,NCACats,0))-100)</f>
        <v/>
      </c>
      <c r="R21" s="193" t="str" cm="1">
        <f t="array" ref="R21">IF($B21="","",INDEX(NCAOptionScores_Trans,$B21+MATCH(R$7,NCAMetrics,0)-1,MATCH(P$6,NCACats,0))-100)</f>
        <v/>
      </c>
      <c r="S21" s="193" t="str">
        <f t="shared" si="3"/>
        <v/>
      </c>
      <c r="T21" s="193" t="str" cm="1">
        <f t="array" ref="T21">IF($B21="","",INDEX(NCAOptionScores_Trans,$B21+MATCH(T$7,NCAMetrics,0)-1,MATCH(T$6,NCACats,0))-100)</f>
        <v/>
      </c>
      <c r="U21" s="193" t="str" cm="1">
        <f t="array" ref="U21">IF($B21="","",INDEX(NCAOptionScores_Trans,$B21+MATCH(U$7,NCAMetrics,0)-1,MATCH(T$6,NCACats,0))-100)</f>
        <v/>
      </c>
      <c r="V21" s="193" t="str" cm="1">
        <f t="array" ref="V21">IF($B21="","",INDEX(NCAOptionScores_Trans,$B21+MATCH(V$7,NCAMetrics,0)-1,MATCH(T$6,NCACats,0))-100)</f>
        <v/>
      </c>
      <c r="W21" s="193" t="str">
        <f t="shared" si="4"/>
        <v/>
      </c>
      <c r="X21" s="193" t="str" cm="1">
        <f t="array" ref="X21">IF($B21="","",INDEX(NCAOptionScores_Trans,$B21+MATCH(X$7,NCAMetrics,0)-1,MATCH(X$6,NCACats,0))-100)</f>
        <v/>
      </c>
      <c r="Y21" s="193" t="str" cm="1">
        <f t="array" ref="Y21">IF($B21="","",INDEX(NCAOptionScores_Trans,$B21+MATCH(Y$7,NCAMetrics,0)-1,MATCH(X$6,NCACats,0))-100)</f>
        <v/>
      </c>
      <c r="Z21" s="193" t="str" cm="1">
        <f t="array" ref="Z21">IF($B21="","",INDEX(NCAOptionScores_Trans,$B21+MATCH(Z$7,NCAMetrics,0)-1,MATCH(X$6,NCACats,0))-100)</f>
        <v/>
      </c>
      <c r="AA21" s="193" t="str">
        <f t="shared" si="5"/>
        <v/>
      </c>
      <c r="AB21" s="193" t="str" cm="1">
        <f t="array" ref="AB21">IF($B21="","",INDEX(NCAOptionScores_Trans,$B21+MATCH(AB$7,NCAMetrics,0)-1,MATCH(AB$6,NCACats,0))-100)</f>
        <v/>
      </c>
      <c r="AC21" s="193" t="str" cm="1">
        <f t="array" ref="AC21">IF($B21="","",INDEX(NCAOptionScores_Trans,$B21+MATCH(AC$7,NCAMetrics,0)-1,MATCH(AB$6,NCACats,0))-100)</f>
        <v/>
      </c>
      <c r="AD21" s="193" t="str" cm="1">
        <f t="array" ref="AD21">IF($B21="","",INDEX(NCAOptionScores_Trans,$B21+MATCH(AD$7,NCAMetrics,0)-1,MATCH(AB$6,NCACats,0))-100)</f>
        <v/>
      </c>
      <c r="AE21" s="193" t="str">
        <f t="shared" si="6"/>
        <v/>
      </c>
      <c r="AG21" s="156" t="str" cm="1">
        <f t="array" ref="AG21">INDEX(NegEffects_NCA,$A21,MATCH(AG$6,$D$6:$AB$6,0)+3)</f>
        <v/>
      </c>
      <c r="AH21" s="156" t="str" cm="1">
        <f t="array" ref="AH21">INDEX(NegEffects_NCA,$A21,MATCH(AH$6,$D$6:$AB$6,0)+3)</f>
        <v/>
      </c>
      <c r="AI21" s="156" t="str" cm="1">
        <f t="array" ref="AI21">INDEX(NegEffects_NCA,$A21,MATCH(AI$6,$D$6:$AB$6,0)+3)</f>
        <v/>
      </c>
      <c r="AJ21" s="156" t="str" cm="1">
        <f t="array" ref="AJ21">INDEX(NegEffects_NCA,$A21,MATCH(AJ$6,$D$6:$AB$6,0)+3)</f>
        <v/>
      </c>
      <c r="AK21" s="156" t="str" cm="1">
        <f t="array" ref="AK21">INDEX(NegEffects_NCA,$A21,MATCH(AK$6,$D$6:$AB$6,0)+3)</f>
        <v/>
      </c>
      <c r="AL21" s="156" t="str" cm="1">
        <f t="array" ref="AL21">INDEX(NegEffects_NCA,$A21,MATCH(AL$6,$D$6:$AB$6,0)+3)</f>
        <v/>
      </c>
      <c r="AM21" s="156" t="str" cm="1">
        <f t="array" ref="AM21">INDEX(NegEffects_NCA,$A21,MATCH(AM$6,$D$6:$AB$6,0)+3)</f>
        <v/>
      </c>
      <c r="AO21" s="194" t="str">
        <f t="shared" si="7"/>
        <v/>
      </c>
      <c r="AP21" s="194" t="str">
        <f t="shared" si="7"/>
        <v/>
      </c>
      <c r="AQ21" s="194" t="str">
        <f t="shared" si="7"/>
        <v/>
      </c>
      <c r="AR21" s="194" t="str">
        <f t="shared" si="7"/>
        <v/>
      </c>
      <c r="AT21" s="193" t="str" cm="1">
        <f t="array" ref="AT21">IF($B21="","",INDEX(NCAOptionScores_Trans,$B21+MATCH(AT$7,NCAMetrics,0)-1,MATCH(AT$6,NCACats,0)))</f>
        <v/>
      </c>
      <c r="AU21" s="193" t="str" cm="1">
        <f t="array" ref="AU21">IF($B21="","",INDEX(NCAOptionScores_Trans,$B21+MATCH(AU$7,NCAMetrics,0)-1,MATCH(AT$6,NCACats,0)))</f>
        <v/>
      </c>
      <c r="AV21" s="193" t="str" cm="1">
        <f t="array" ref="AV21">IF($B21="","",INDEX(NCAOptionScores_Trans,$B21+MATCH(AV$7,NCAMetrics,0)-1,MATCH(AT$6,NCACats,0)))</f>
        <v/>
      </c>
      <c r="AW21" s="195" t="str">
        <f t="shared" si="8"/>
        <v/>
      </c>
      <c r="AX21" s="193" t="str" cm="1">
        <f t="array" ref="AX21">IF($B21="","",INDEX(NCAOptionScores_Trans,$B21+MATCH(AX$7,NCAMetrics,0)-1,MATCH(AX$6,NCACats,0)))</f>
        <v/>
      </c>
      <c r="AY21" s="193" t="str" cm="1">
        <f t="array" ref="AY21">IF($B21="","",INDEX(NCAOptionScores_Trans,$B21+MATCH(AY$7,NCAMetrics,0)-1,MATCH(AX$6,NCACats,0)))</f>
        <v/>
      </c>
      <c r="AZ21" s="193" t="str" cm="1">
        <f t="array" ref="AZ21">IF($B21="","",INDEX(NCAOptionScores_Trans,$B21+MATCH(AZ$7,NCAMetrics,0)-1,MATCH(AX$6,NCACats,0)))</f>
        <v/>
      </c>
      <c r="BA21" s="195" t="str">
        <f t="shared" si="9"/>
        <v/>
      </c>
      <c r="BB21" s="193" t="str" cm="1">
        <f t="array" ref="BB21">IF($B21="","",INDEX(NCAOptionScores_Trans,$B21+MATCH(BB$7,NCAMetrics,0)-1,MATCH(BB$6,NCACats,0)))</f>
        <v/>
      </c>
      <c r="BC21" s="193" t="str" cm="1">
        <f t="array" ref="BC21">IF($B21="","",INDEX(NCAOptionScores_Trans,$B21+MATCH(BC$7,NCAMetrics,0)-1,MATCH(BB$6,NCACats,0)))</f>
        <v/>
      </c>
      <c r="BD21" s="193" t="str" cm="1">
        <f t="array" ref="BD21">IF($B21="","",INDEX(NCAOptionScores_Trans,$B21+MATCH(BD$7,NCAMetrics,0)-1,MATCH(BB$6,NCACats,0)))</f>
        <v/>
      </c>
      <c r="BE21" s="195" t="str">
        <f t="shared" si="10"/>
        <v/>
      </c>
      <c r="BF21" s="193" t="str" cm="1">
        <f t="array" ref="BF21">IF($B21="","",INDEX(NCAOptionScores_Trans,$B21+MATCH(BF$7,NCAMetrics,0)-1,MATCH(BF$6,NCACats,0)))</f>
        <v/>
      </c>
      <c r="BG21" s="193" t="str" cm="1">
        <f t="array" ref="BG21">IF($B21="","",INDEX(NCAOptionScores_Trans,$B21+MATCH(BG$7,NCAMetrics,0)-1,MATCH(BF$6,NCACats,0)))</f>
        <v/>
      </c>
      <c r="BH21" s="193" t="str" cm="1">
        <f t="array" ref="BH21">IF($B21="","",INDEX(NCAOptionScores_Trans,$B21+MATCH(BH$7,NCAMetrics,0)-1,MATCH(BF$6,NCACats,0)))</f>
        <v/>
      </c>
      <c r="BI21" s="195" t="str">
        <f t="shared" si="11"/>
        <v/>
      </c>
      <c r="BJ21" s="193" t="str" cm="1">
        <f t="array" ref="BJ21">IF($B21="","",INDEX(NCAOptionScores_Trans,$B21+MATCH(BJ$7,NCAMetrics,0)-1,MATCH(BJ$6,NCACats,0)))</f>
        <v/>
      </c>
      <c r="BK21" s="193" t="str" cm="1">
        <f t="array" ref="BK21">IF($B21="","",INDEX(NCAOptionScores_Trans,$B21+MATCH(BK$7,NCAMetrics,0)-1,MATCH(BJ$6,NCACats,0)))</f>
        <v/>
      </c>
      <c r="BL21" s="193" t="str" cm="1">
        <f t="array" ref="BL21">IF($B21="","",INDEX(NCAOptionScores_Trans,$B21+MATCH(BL$7,NCAMetrics,0)-1,MATCH(BJ$6,NCACats,0)))</f>
        <v/>
      </c>
      <c r="BM21" s="195" t="str">
        <f t="shared" si="12"/>
        <v/>
      </c>
      <c r="BN21" s="193" t="str" cm="1">
        <f t="array" ref="BN21">IF($B21="","",INDEX(NCAOptionScores_Trans,$B21+MATCH(BN$7,NCAMetrics,0)-1,MATCH(BN$6,NCACats,0)))</f>
        <v/>
      </c>
      <c r="BO21" s="193" t="str" cm="1">
        <f t="array" ref="BO21">IF($B21="","",INDEX(NCAOptionScores_Trans,$B21+MATCH(BO$7,NCAMetrics,0)-1,MATCH(BN$6,NCACats,0)))</f>
        <v/>
      </c>
      <c r="BP21" s="193" t="str" cm="1">
        <f t="array" ref="BP21">IF($B21="","",INDEX(NCAOptionScores_Trans,$B21+MATCH(BP$7,NCAMetrics,0)-1,MATCH(BN$6,NCACats,0)))</f>
        <v/>
      </c>
      <c r="BQ21" s="195" t="str">
        <f t="shared" si="13"/>
        <v/>
      </c>
      <c r="BR21" s="193" t="str" cm="1">
        <f t="array" ref="BR21">IF($B21="","",INDEX(NCAOptionScores_Trans,$B21+MATCH(BR$7,NCAMetrics,0)-1,MATCH(BR$6,NCACats,0)))</f>
        <v/>
      </c>
      <c r="BS21" s="193" t="str" cm="1">
        <f t="array" ref="BS21">IF($B21="","",INDEX(NCAOptionScores_Trans,$B21+MATCH(BS$7,NCAMetrics,0)-1,MATCH(BR$6,NCACats,0)))</f>
        <v/>
      </c>
      <c r="BT21" s="193" t="str" cm="1">
        <f t="array" ref="BT21">IF($B21="","",INDEX(NCAOptionScores_Trans,$B21+MATCH(BT$7,NCAMetrics,0)-1,MATCH(BR$6,NCACats,0)))</f>
        <v/>
      </c>
      <c r="BU21" s="195" t="str">
        <f t="shared" si="14"/>
        <v/>
      </c>
      <c r="BW21" s="156" t="str" cm="1">
        <f t="array" ref="BW21">INDEX(PosEffects_NCA,$A21,MATCH(BW$6,$D$6:$AB$6,0)+3)</f>
        <v/>
      </c>
      <c r="BX21" s="156" t="str" cm="1">
        <f t="array" ref="BX21">INDEX(PosEffects_NCA,$A21,MATCH(BX$6,$D$6:$AB$6,0)+3)</f>
        <v/>
      </c>
      <c r="BY21" s="156" t="str" cm="1">
        <f t="array" ref="BY21">INDEX(PosEffects_NCA,$A21,MATCH(BY$6,$D$6:$AB$6,0)+3)</f>
        <v/>
      </c>
      <c r="BZ21" s="156" t="str" cm="1">
        <f t="array" ref="BZ21">INDEX(PosEffects_NCA,$A21,MATCH(BZ$6,$D$6:$AB$6,0)+3)</f>
        <v/>
      </c>
      <c r="CA21" s="156" t="str" cm="1">
        <f t="array" ref="CA21">INDEX(PosEffects_NCA,$A21,MATCH(CA$6,$D$6:$AB$6,0)+3)</f>
        <v/>
      </c>
      <c r="CB21" s="156" t="str" cm="1">
        <f t="array" ref="CB21">INDEX(PosEffects_NCA,$A21,MATCH(CB$6,$D$6:$AB$6,0)+3)</f>
        <v/>
      </c>
      <c r="CC21" s="156" t="str" cm="1">
        <f t="array" ref="CC21">INDEX(PosEffects_NCA,$A21,MATCH(CC$6,$D$6:$AB$6,0)+3)</f>
        <v/>
      </c>
      <c r="CE21" s="194" t="str">
        <f t="shared" si="15"/>
        <v/>
      </c>
      <c r="CF21" s="194" t="str">
        <f t="shared" si="15"/>
        <v/>
      </c>
      <c r="CG21" s="194" t="str">
        <f t="shared" si="15"/>
        <v/>
      </c>
      <c r="CH21" s="194" t="str">
        <f t="shared" si="15"/>
        <v/>
      </c>
    </row>
    <row r="22" spans="1:86" x14ac:dyDescent="0.25">
      <c r="A22" s="68">
        <v>15</v>
      </c>
      <c r="B22" s="271" t="str" cm="1">
        <f t="array" ref="B22">IF(A22&gt;NOptions_NCA,"",6*(A22-1)+1)</f>
        <v/>
      </c>
      <c r="C22" s="249" t="str" cm="1">
        <f t="array" ref="C22">IF($B22="","",INDEX(Options_NCA,$B22))</f>
        <v/>
      </c>
      <c r="D22" s="193" t="str" cm="1">
        <f t="array" ref="D22">IF($B22="","",INDEX(NCAOptionScores_Trans,$B22+MATCH(D$7,NCAMetrics,0)-1,MATCH(D$6,NCACats,0))-100)</f>
        <v/>
      </c>
      <c r="E22" s="193" t="str" cm="1">
        <f t="array" ref="E22">IF($B22="","",INDEX(NCAOptionScores_Trans,$B22+MATCH(E$7,NCAMetrics,0)-1,MATCH(D$6,NCACats,0))-100)</f>
        <v/>
      </c>
      <c r="F22" s="193" t="str" cm="1">
        <f t="array" ref="F22">IF($B22="","",INDEX(NCAOptionScores_Trans,$B22+MATCH(F$7,NCAMetrics,0)-1,MATCH(D$6,NCACats,0))-100)</f>
        <v/>
      </c>
      <c r="G22" s="193" t="str">
        <f t="shared" si="0"/>
        <v/>
      </c>
      <c r="H22" s="193" t="str" cm="1">
        <f t="array" ref="H22">IF($B22="","",INDEX(NCAOptionScores_Trans,$B22+MATCH(H$7,NCAMetrics,0)-1,MATCH(H$6,NCACats,0))-100)</f>
        <v/>
      </c>
      <c r="I22" s="193" t="str" cm="1">
        <f t="array" ref="I22">IF($B22="","",INDEX(NCAOptionScores_Trans,$B22+MATCH(I$7,NCAMetrics,0)-1,MATCH(H$6,NCACats,0))-100)</f>
        <v/>
      </c>
      <c r="J22" s="193" t="str" cm="1">
        <f t="array" ref="J22">IF($B22="","",INDEX(NCAOptionScores_Trans,$B22+MATCH(J$7,NCAMetrics,0)-1,MATCH(H$6,NCACats,0))-100)</f>
        <v/>
      </c>
      <c r="K22" s="193" t="str">
        <f t="shared" si="1"/>
        <v/>
      </c>
      <c r="L22" s="193" t="str" cm="1">
        <f t="array" ref="L22">IF($B22="","",INDEX(NCAOptionScores_Trans,$B22+MATCH(L$7,NCAMetrics,0)-1,MATCH(L$6,NCACats,0))-100)</f>
        <v/>
      </c>
      <c r="M22" s="193" t="str" cm="1">
        <f t="array" ref="M22">IF($B22="","",INDEX(NCAOptionScores_Trans,$B22+MATCH(M$7,NCAMetrics,0)-1,MATCH(L$6,NCACats,0))-100)</f>
        <v/>
      </c>
      <c r="N22" s="193" t="str" cm="1">
        <f t="array" ref="N22">IF($B22="","",INDEX(NCAOptionScores_Trans,$B22+MATCH(N$7,NCAMetrics,0)-1,MATCH(L$6,NCACats,0))-100)</f>
        <v/>
      </c>
      <c r="O22" s="193" t="str">
        <f t="shared" si="2"/>
        <v/>
      </c>
      <c r="P22" s="193" t="str" cm="1">
        <f t="array" ref="P22">IF($B22="","",INDEX(NCAOptionScores_Trans,$B22+MATCH(P$7,NCAMetrics,0)-1,MATCH(P$6,NCACats,0))-100)</f>
        <v/>
      </c>
      <c r="Q22" s="193" t="str" cm="1">
        <f t="array" ref="Q22">IF($B22="","",INDEX(NCAOptionScores_Trans,$B22+MATCH(Q$7,NCAMetrics,0)-1,MATCH(P$6,NCACats,0))-100)</f>
        <v/>
      </c>
      <c r="R22" s="193" t="str" cm="1">
        <f t="array" ref="R22">IF($B22="","",INDEX(NCAOptionScores_Trans,$B22+MATCH(R$7,NCAMetrics,0)-1,MATCH(P$6,NCACats,0))-100)</f>
        <v/>
      </c>
      <c r="S22" s="193" t="str">
        <f t="shared" si="3"/>
        <v/>
      </c>
      <c r="T22" s="193" t="str" cm="1">
        <f t="array" ref="T22">IF($B22="","",INDEX(NCAOptionScores_Trans,$B22+MATCH(T$7,NCAMetrics,0)-1,MATCH(T$6,NCACats,0))-100)</f>
        <v/>
      </c>
      <c r="U22" s="193" t="str" cm="1">
        <f t="array" ref="U22">IF($B22="","",INDEX(NCAOptionScores_Trans,$B22+MATCH(U$7,NCAMetrics,0)-1,MATCH(T$6,NCACats,0))-100)</f>
        <v/>
      </c>
      <c r="V22" s="193" t="str" cm="1">
        <f t="array" ref="V22">IF($B22="","",INDEX(NCAOptionScores_Trans,$B22+MATCH(V$7,NCAMetrics,0)-1,MATCH(T$6,NCACats,0))-100)</f>
        <v/>
      </c>
      <c r="W22" s="193" t="str">
        <f t="shared" si="4"/>
        <v/>
      </c>
      <c r="X22" s="193" t="str" cm="1">
        <f t="array" ref="X22">IF($B22="","",INDEX(NCAOptionScores_Trans,$B22+MATCH(X$7,NCAMetrics,0)-1,MATCH(X$6,NCACats,0))-100)</f>
        <v/>
      </c>
      <c r="Y22" s="193" t="str" cm="1">
        <f t="array" ref="Y22">IF($B22="","",INDEX(NCAOptionScores_Trans,$B22+MATCH(Y$7,NCAMetrics,0)-1,MATCH(X$6,NCACats,0))-100)</f>
        <v/>
      </c>
      <c r="Z22" s="193" t="str" cm="1">
        <f t="array" ref="Z22">IF($B22="","",INDEX(NCAOptionScores_Trans,$B22+MATCH(Z$7,NCAMetrics,0)-1,MATCH(X$6,NCACats,0))-100)</f>
        <v/>
      </c>
      <c r="AA22" s="193" t="str">
        <f t="shared" si="5"/>
        <v/>
      </c>
      <c r="AB22" s="193" t="str" cm="1">
        <f t="array" ref="AB22">IF($B22="","",INDEX(NCAOptionScores_Trans,$B22+MATCH(AB$7,NCAMetrics,0)-1,MATCH(AB$6,NCACats,0))-100)</f>
        <v/>
      </c>
      <c r="AC22" s="193" t="str" cm="1">
        <f t="array" ref="AC22">IF($B22="","",INDEX(NCAOptionScores_Trans,$B22+MATCH(AC$7,NCAMetrics,0)-1,MATCH(AB$6,NCACats,0))-100)</f>
        <v/>
      </c>
      <c r="AD22" s="193" t="str" cm="1">
        <f t="array" ref="AD22">IF($B22="","",INDEX(NCAOptionScores_Trans,$B22+MATCH(AD$7,NCAMetrics,0)-1,MATCH(AB$6,NCACats,0))-100)</f>
        <v/>
      </c>
      <c r="AE22" s="193" t="str">
        <f t="shared" si="6"/>
        <v/>
      </c>
      <c r="AG22" s="156" t="str" cm="1">
        <f t="array" ref="AG22">INDEX(NegEffects_NCA,$A22,MATCH(AG$6,$D$6:$AB$6,0)+3)</f>
        <v/>
      </c>
      <c r="AH22" s="156" t="str" cm="1">
        <f t="array" ref="AH22">INDEX(NegEffects_NCA,$A22,MATCH(AH$6,$D$6:$AB$6,0)+3)</f>
        <v/>
      </c>
      <c r="AI22" s="156" t="str" cm="1">
        <f t="array" ref="AI22">INDEX(NegEffects_NCA,$A22,MATCH(AI$6,$D$6:$AB$6,0)+3)</f>
        <v/>
      </c>
      <c r="AJ22" s="156" t="str" cm="1">
        <f t="array" ref="AJ22">INDEX(NegEffects_NCA,$A22,MATCH(AJ$6,$D$6:$AB$6,0)+3)</f>
        <v/>
      </c>
      <c r="AK22" s="156" t="str" cm="1">
        <f t="array" ref="AK22">INDEX(NegEffects_NCA,$A22,MATCH(AK$6,$D$6:$AB$6,0)+3)</f>
        <v/>
      </c>
      <c r="AL22" s="156" t="str" cm="1">
        <f t="array" ref="AL22">INDEX(NegEffects_NCA,$A22,MATCH(AL$6,$D$6:$AB$6,0)+3)</f>
        <v/>
      </c>
      <c r="AM22" s="156" t="str" cm="1">
        <f t="array" ref="AM22">INDEX(NegEffects_NCA,$A22,MATCH(AM$6,$D$6:$AB$6,0)+3)</f>
        <v/>
      </c>
      <c r="AO22" s="194" t="str">
        <f t="shared" si="7"/>
        <v/>
      </c>
      <c r="AP22" s="194" t="str">
        <f t="shared" si="7"/>
        <v/>
      </c>
      <c r="AQ22" s="194" t="str">
        <f t="shared" si="7"/>
        <v/>
      </c>
      <c r="AR22" s="194" t="str">
        <f t="shared" si="7"/>
        <v/>
      </c>
      <c r="AT22" s="193" t="str" cm="1">
        <f t="array" ref="AT22">IF($B22="","",INDEX(NCAOptionScores_Trans,$B22+MATCH(AT$7,NCAMetrics,0)-1,MATCH(AT$6,NCACats,0)))</f>
        <v/>
      </c>
      <c r="AU22" s="193" t="str" cm="1">
        <f t="array" ref="AU22">IF($B22="","",INDEX(NCAOptionScores_Trans,$B22+MATCH(AU$7,NCAMetrics,0)-1,MATCH(AT$6,NCACats,0)))</f>
        <v/>
      </c>
      <c r="AV22" s="193" t="str" cm="1">
        <f t="array" ref="AV22">IF($B22="","",INDEX(NCAOptionScores_Trans,$B22+MATCH(AV$7,NCAMetrics,0)-1,MATCH(AT$6,NCACats,0)))</f>
        <v/>
      </c>
      <c r="AW22" s="195" t="str">
        <f t="shared" si="8"/>
        <v/>
      </c>
      <c r="AX22" s="193" t="str" cm="1">
        <f t="array" ref="AX22">IF($B22="","",INDEX(NCAOptionScores_Trans,$B22+MATCH(AX$7,NCAMetrics,0)-1,MATCH(AX$6,NCACats,0)))</f>
        <v/>
      </c>
      <c r="AY22" s="193" t="str" cm="1">
        <f t="array" ref="AY22">IF($B22="","",INDEX(NCAOptionScores_Trans,$B22+MATCH(AY$7,NCAMetrics,0)-1,MATCH(AX$6,NCACats,0)))</f>
        <v/>
      </c>
      <c r="AZ22" s="193" t="str" cm="1">
        <f t="array" ref="AZ22">IF($B22="","",INDEX(NCAOptionScores_Trans,$B22+MATCH(AZ$7,NCAMetrics,0)-1,MATCH(AX$6,NCACats,0)))</f>
        <v/>
      </c>
      <c r="BA22" s="195" t="str">
        <f t="shared" si="9"/>
        <v/>
      </c>
      <c r="BB22" s="193" t="str" cm="1">
        <f t="array" ref="BB22">IF($B22="","",INDEX(NCAOptionScores_Trans,$B22+MATCH(BB$7,NCAMetrics,0)-1,MATCH(BB$6,NCACats,0)))</f>
        <v/>
      </c>
      <c r="BC22" s="193" t="str" cm="1">
        <f t="array" ref="BC22">IF($B22="","",INDEX(NCAOptionScores_Trans,$B22+MATCH(BC$7,NCAMetrics,0)-1,MATCH(BB$6,NCACats,0)))</f>
        <v/>
      </c>
      <c r="BD22" s="193" t="str" cm="1">
        <f t="array" ref="BD22">IF($B22="","",INDEX(NCAOptionScores_Trans,$B22+MATCH(BD$7,NCAMetrics,0)-1,MATCH(BB$6,NCACats,0)))</f>
        <v/>
      </c>
      <c r="BE22" s="195" t="str">
        <f t="shared" si="10"/>
        <v/>
      </c>
      <c r="BF22" s="193" t="str" cm="1">
        <f t="array" ref="BF22">IF($B22="","",INDEX(NCAOptionScores_Trans,$B22+MATCH(BF$7,NCAMetrics,0)-1,MATCH(BF$6,NCACats,0)))</f>
        <v/>
      </c>
      <c r="BG22" s="193" t="str" cm="1">
        <f t="array" ref="BG22">IF($B22="","",INDEX(NCAOptionScores_Trans,$B22+MATCH(BG$7,NCAMetrics,0)-1,MATCH(BF$6,NCACats,0)))</f>
        <v/>
      </c>
      <c r="BH22" s="193" t="str" cm="1">
        <f t="array" ref="BH22">IF($B22="","",INDEX(NCAOptionScores_Trans,$B22+MATCH(BH$7,NCAMetrics,0)-1,MATCH(BF$6,NCACats,0)))</f>
        <v/>
      </c>
      <c r="BI22" s="195" t="str">
        <f t="shared" si="11"/>
        <v/>
      </c>
      <c r="BJ22" s="193" t="str" cm="1">
        <f t="array" ref="BJ22">IF($B22="","",INDEX(NCAOptionScores_Trans,$B22+MATCH(BJ$7,NCAMetrics,0)-1,MATCH(BJ$6,NCACats,0)))</f>
        <v/>
      </c>
      <c r="BK22" s="193" t="str" cm="1">
        <f t="array" ref="BK22">IF($B22="","",INDEX(NCAOptionScores_Trans,$B22+MATCH(BK$7,NCAMetrics,0)-1,MATCH(BJ$6,NCACats,0)))</f>
        <v/>
      </c>
      <c r="BL22" s="193" t="str" cm="1">
        <f t="array" ref="BL22">IF($B22="","",INDEX(NCAOptionScores_Trans,$B22+MATCH(BL$7,NCAMetrics,0)-1,MATCH(BJ$6,NCACats,0)))</f>
        <v/>
      </c>
      <c r="BM22" s="195" t="str">
        <f t="shared" si="12"/>
        <v/>
      </c>
      <c r="BN22" s="193" t="str" cm="1">
        <f t="array" ref="BN22">IF($B22="","",INDEX(NCAOptionScores_Trans,$B22+MATCH(BN$7,NCAMetrics,0)-1,MATCH(BN$6,NCACats,0)))</f>
        <v/>
      </c>
      <c r="BO22" s="193" t="str" cm="1">
        <f t="array" ref="BO22">IF($B22="","",INDEX(NCAOptionScores_Trans,$B22+MATCH(BO$7,NCAMetrics,0)-1,MATCH(BN$6,NCACats,0)))</f>
        <v/>
      </c>
      <c r="BP22" s="193" t="str" cm="1">
        <f t="array" ref="BP22">IF($B22="","",INDEX(NCAOptionScores_Trans,$B22+MATCH(BP$7,NCAMetrics,0)-1,MATCH(BN$6,NCACats,0)))</f>
        <v/>
      </c>
      <c r="BQ22" s="195" t="str">
        <f t="shared" si="13"/>
        <v/>
      </c>
      <c r="BR22" s="193" t="str" cm="1">
        <f t="array" ref="BR22">IF($B22="","",INDEX(NCAOptionScores_Trans,$B22+MATCH(BR$7,NCAMetrics,0)-1,MATCH(BR$6,NCACats,0)))</f>
        <v/>
      </c>
      <c r="BS22" s="193" t="str" cm="1">
        <f t="array" ref="BS22">IF($B22="","",INDEX(NCAOptionScores_Trans,$B22+MATCH(BS$7,NCAMetrics,0)-1,MATCH(BR$6,NCACats,0)))</f>
        <v/>
      </c>
      <c r="BT22" s="193" t="str" cm="1">
        <f t="array" ref="BT22">IF($B22="","",INDEX(NCAOptionScores_Trans,$B22+MATCH(BT$7,NCAMetrics,0)-1,MATCH(BR$6,NCACats,0)))</f>
        <v/>
      </c>
      <c r="BU22" s="195" t="str">
        <f t="shared" si="14"/>
        <v/>
      </c>
      <c r="BW22" s="156" t="str" cm="1">
        <f t="array" ref="BW22">INDEX(PosEffects_NCA,$A22,MATCH(BW$6,$D$6:$AB$6,0)+3)</f>
        <v/>
      </c>
      <c r="BX22" s="156" t="str" cm="1">
        <f t="array" ref="BX22">INDEX(PosEffects_NCA,$A22,MATCH(BX$6,$D$6:$AB$6,0)+3)</f>
        <v/>
      </c>
      <c r="BY22" s="156" t="str" cm="1">
        <f t="array" ref="BY22">INDEX(PosEffects_NCA,$A22,MATCH(BY$6,$D$6:$AB$6,0)+3)</f>
        <v/>
      </c>
      <c r="BZ22" s="156" t="str" cm="1">
        <f t="array" ref="BZ22">INDEX(PosEffects_NCA,$A22,MATCH(BZ$6,$D$6:$AB$6,0)+3)</f>
        <v/>
      </c>
      <c r="CA22" s="156" t="str" cm="1">
        <f t="array" ref="CA22">INDEX(PosEffects_NCA,$A22,MATCH(CA$6,$D$6:$AB$6,0)+3)</f>
        <v/>
      </c>
      <c r="CB22" s="156" t="str" cm="1">
        <f t="array" ref="CB22">INDEX(PosEffects_NCA,$A22,MATCH(CB$6,$D$6:$AB$6,0)+3)</f>
        <v/>
      </c>
      <c r="CC22" s="156" t="str" cm="1">
        <f t="array" ref="CC22">INDEX(PosEffects_NCA,$A22,MATCH(CC$6,$D$6:$AB$6,0)+3)</f>
        <v/>
      </c>
      <c r="CE22" s="194" t="str">
        <f t="shared" si="15"/>
        <v/>
      </c>
      <c r="CF22" s="194" t="str">
        <f t="shared" si="15"/>
        <v/>
      </c>
      <c r="CG22" s="194" t="str">
        <f t="shared" si="15"/>
        <v/>
      </c>
      <c r="CH22" s="194" t="str">
        <f t="shared" si="15"/>
        <v/>
      </c>
    </row>
    <row r="23" spans="1:86" x14ac:dyDescent="0.25">
      <c r="A23" s="68">
        <v>16</v>
      </c>
      <c r="B23" s="271" t="str" cm="1">
        <f t="array" ref="B23">IF(A23&gt;NOptions_NCA,"",6*(A23-1)+1)</f>
        <v/>
      </c>
      <c r="C23" s="249" t="str" cm="1">
        <f t="array" ref="C23">IF($B23="","",INDEX(Options_NCA,$B23))</f>
        <v/>
      </c>
      <c r="D23" s="193" t="str" cm="1">
        <f t="array" ref="D23">IF($B23="","",INDEX(NCAOptionScores_Trans,$B23+MATCH(D$7,NCAMetrics,0)-1,MATCH(D$6,NCACats,0))-100)</f>
        <v/>
      </c>
      <c r="E23" s="193" t="str" cm="1">
        <f t="array" ref="E23">IF($B23="","",INDEX(NCAOptionScores_Trans,$B23+MATCH(E$7,NCAMetrics,0)-1,MATCH(D$6,NCACats,0))-100)</f>
        <v/>
      </c>
      <c r="F23" s="193" t="str" cm="1">
        <f t="array" ref="F23">IF($B23="","",INDEX(NCAOptionScores_Trans,$B23+MATCH(F$7,NCAMetrics,0)-1,MATCH(D$6,NCACats,0))-100)</f>
        <v/>
      </c>
      <c r="G23" s="193" t="str">
        <f t="shared" si="0"/>
        <v/>
      </c>
      <c r="H23" s="193" t="str" cm="1">
        <f t="array" ref="H23">IF($B23="","",INDEX(NCAOptionScores_Trans,$B23+MATCH(H$7,NCAMetrics,0)-1,MATCH(H$6,NCACats,0))-100)</f>
        <v/>
      </c>
      <c r="I23" s="193" t="str" cm="1">
        <f t="array" ref="I23">IF($B23="","",INDEX(NCAOptionScores_Trans,$B23+MATCH(I$7,NCAMetrics,0)-1,MATCH(H$6,NCACats,0))-100)</f>
        <v/>
      </c>
      <c r="J23" s="193" t="str" cm="1">
        <f t="array" ref="J23">IF($B23="","",INDEX(NCAOptionScores_Trans,$B23+MATCH(J$7,NCAMetrics,0)-1,MATCH(H$6,NCACats,0))-100)</f>
        <v/>
      </c>
      <c r="K23" s="193" t="str">
        <f t="shared" si="1"/>
        <v/>
      </c>
      <c r="L23" s="193" t="str" cm="1">
        <f t="array" ref="L23">IF($B23="","",INDEX(NCAOptionScores_Trans,$B23+MATCH(L$7,NCAMetrics,0)-1,MATCH(L$6,NCACats,0))-100)</f>
        <v/>
      </c>
      <c r="M23" s="193" t="str" cm="1">
        <f t="array" ref="M23">IF($B23="","",INDEX(NCAOptionScores_Trans,$B23+MATCH(M$7,NCAMetrics,0)-1,MATCH(L$6,NCACats,0))-100)</f>
        <v/>
      </c>
      <c r="N23" s="193" t="str" cm="1">
        <f t="array" ref="N23">IF($B23="","",INDEX(NCAOptionScores_Trans,$B23+MATCH(N$7,NCAMetrics,0)-1,MATCH(L$6,NCACats,0))-100)</f>
        <v/>
      </c>
      <c r="O23" s="193" t="str">
        <f t="shared" si="2"/>
        <v/>
      </c>
      <c r="P23" s="193" t="str" cm="1">
        <f t="array" ref="P23">IF($B23="","",INDEX(NCAOptionScores_Trans,$B23+MATCH(P$7,NCAMetrics,0)-1,MATCH(P$6,NCACats,0))-100)</f>
        <v/>
      </c>
      <c r="Q23" s="193" t="str" cm="1">
        <f t="array" ref="Q23">IF($B23="","",INDEX(NCAOptionScores_Trans,$B23+MATCH(Q$7,NCAMetrics,0)-1,MATCH(P$6,NCACats,0))-100)</f>
        <v/>
      </c>
      <c r="R23" s="193" t="str" cm="1">
        <f t="array" ref="R23">IF($B23="","",INDEX(NCAOptionScores_Trans,$B23+MATCH(R$7,NCAMetrics,0)-1,MATCH(P$6,NCACats,0))-100)</f>
        <v/>
      </c>
      <c r="S23" s="193" t="str">
        <f t="shared" si="3"/>
        <v/>
      </c>
      <c r="T23" s="193" t="str" cm="1">
        <f t="array" ref="T23">IF($B23="","",INDEX(NCAOptionScores_Trans,$B23+MATCH(T$7,NCAMetrics,0)-1,MATCH(T$6,NCACats,0))-100)</f>
        <v/>
      </c>
      <c r="U23" s="193" t="str" cm="1">
        <f t="array" ref="U23">IF($B23="","",INDEX(NCAOptionScores_Trans,$B23+MATCH(U$7,NCAMetrics,0)-1,MATCH(T$6,NCACats,0))-100)</f>
        <v/>
      </c>
      <c r="V23" s="193" t="str" cm="1">
        <f t="array" ref="V23">IF($B23="","",INDEX(NCAOptionScores_Trans,$B23+MATCH(V$7,NCAMetrics,0)-1,MATCH(T$6,NCACats,0))-100)</f>
        <v/>
      </c>
      <c r="W23" s="193" t="str">
        <f t="shared" si="4"/>
        <v/>
      </c>
      <c r="X23" s="193" t="str" cm="1">
        <f t="array" ref="X23">IF($B23="","",INDEX(NCAOptionScores_Trans,$B23+MATCH(X$7,NCAMetrics,0)-1,MATCH(X$6,NCACats,0))-100)</f>
        <v/>
      </c>
      <c r="Y23" s="193" t="str" cm="1">
        <f t="array" ref="Y23">IF($B23="","",INDEX(NCAOptionScores_Trans,$B23+MATCH(Y$7,NCAMetrics,0)-1,MATCH(X$6,NCACats,0))-100)</f>
        <v/>
      </c>
      <c r="Z23" s="193" t="str" cm="1">
        <f t="array" ref="Z23">IF($B23="","",INDEX(NCAOptionScores_Trans,$B23+MATCH(Z$7,NCAMetrics,0)-1,MATCH(X$6,NCACats,0))-100)</f>
        <v/>
      </c>
      <c r="AA23" s="193" t="str">
        <f t="shared" si="5"/>
        <v/>
      </c>
      <c r="AB23" s="193" t="str" cm="1">
        <f t="array" ref="AB23">IF($B23="","",INDEX(NCAOptionScores_Trans,$B23+MATCH(AB$7,NCAMetrics,0)-1,MATCH(AB$6,NCACats,0))-100)</f>
        <v/>
      </c>
      <c r="AC23" s="193" t="str" cm="1">
        <f t="array" ref="AC23">IF($B23="","",INDEX(NCAOptionScores_Trans,$B23+MATCH(AC$7,NCAMetrics,0)-1,MATCH(AB$6,NCACats,0))-100)</f>
        <v/>
      </c>
      <c r="AD23" s="193" t="str" cm="1">
        <f t="array" ref="AD23">IF($B23="","",INDEX(NCAOptionScores_Trans,$B23+MATCH(AD$7,NCAMetrics,0)-1,MATCH(AB$6,NCACats,0))-100)</f>
        <v/>
      </c>
      <c r="AE23" s="193" t="str">
        <f t="shared" si="6"/>
        <v/>
      </c>
      <c r="AG23" s="156" t="str" cm="1">
        <f t="array" ref="AG23">INDEX(NegEffects_NCA,$A23,MATCH(AG$6,$D$6:$AB$6,0)+3)</f>
        <v/>
      </c>
      <c r="AH23" s="156" t="str" cm="1">
        <f t="array" ref="AH23">INDEX(NegEffects_NCA,$A23,MATCH(AH$6,$D$6:$AB$6,0)+3)</f>
        <v/>
      </c>
      <c r="AI23" s="156" t="str" cm="1">
        <f t="array" ref="AI23">INDEX(NegEffects_NCA,$A23,MATCH(AI$6,$D$6:$AB$6,0)+3)</f>
        <v/>
      </c>
      <c r="AJ23" s="156" t="str" cm="1">
        <f t="array" ref="AJ23">INDEX(NegEffects_NCA,$A23,MATCH(AJ$6,$D$6:$AB$6,0)+3)</f>
        <v/>
      </c>
      <c r="AK23" s="156" t="str" cm="1">
        <f t="array" ref="AK23">INDEX(NegEffects_NCA,$A23,MATCH(AK$6,$D$6:$AB$6,0)+3)</f>
        <v/>
      </c>
      <c r="AL23" s="156" t="str" cm="1">
        <f t="array" ref="AL23">INDEX(NegEffects_NCA,$A23,MATCH(AL$6,$D$6:$AB$6,0)+3)</f>
        <v/>
      </c>
      <c r="AM23" s="156" t="str" cm="1">
        <f t="array" ref="AM23">INDEX(NegEffects_NCA,$A23,MATCH(AM$6,$D$6:$AB$6,0)+3)</f>
        <v/>
      </c>
      <c r="AO23" s="194" t="str">
        <f t="shared" si="7"/>
        <v/>
      </c>
      <c r="AP23" s="194" t="str">
        <f t="shared" si="7"/>
        <v/>
      </c>
      <c r="AQ23" s="194" t="str">
        <f t="shared" si="7"/>
        <v/>
      </c>
      <c r="AR23" s="194" t="str">
        <f t="shared" si="7"/>
        <v/>
      </c>
      <c r="AT23" s="193" t="str" cm="1">
        <f t="array" ref="AT23">IF($B23="","",INDEX(NCAOptionScores_Trans,$B23+MATCH(AT$7,NCAMetrics,0)-1,MATCH(AT$6,NCACats,0)))</f>
        <v/>
      </c>
      <c r="AU23" s="193" t="str" cm="1">
        <f t="array" ref="AU23">IF($B23="","",INDEX(NCAOptionScores_Trans,$B23+MATCH(AU$7,NCAMetrics,0)-1,MATCH(AT$6,NCACats,0)))</f>
        <v/>
      </c>
      <c r="AV23" s="193" t="str" cm="1">
        <f t="array" ref="AV23">IF($B23="","",INDEX(NCAOptionScores_Trans,$B23+MATCH(AV$7,NCAMetrics,0)-1,MATCH(AT$6,NCACats,0)))</f>
        <v/>
      </c>
      <c r="AW23" s="195" t="str">
        <f t="shared" si="8"/>
        <v/>
      </c>
      <c r="AX23" s="193" t="str" cm="1">
        <f t="array" ref="AX23">IF($B23="","",INDEX(NCAOptionScores_Trans,$B23+MATCH(AX$7,NCAMetrics,0)-1,MATCH(AX$6,NCACats,0)))</f>
        <v/>
      </c>
      <c r="AY23" s="193" t="str" cm="1">
        <f t="array" ref="AY23">IF($B23="","",INDEX(NCAOptionScores_Trans,$B23+MATCH(AY$7,NCAMetrics,0)-1,MATCH(AX$6,NCACats,0)))</f>
        <v/>
      </c>
      <c r="AZ23" s="193" t="str" cm="1">
        <f t="array" ref="AZ23">IF($B23="","",INDEX(NCAOptionScores_Trans,$B23+MATCH(AZ$7,NCAMetrics,0)-1,MATCH(AX$6,NCACats,0)))</f>
        <v/>
      </c>
      <c r="BA23" s="195" t="str">
        <f t="shared" si="9"/>
        <v/>
      </c>
      <c r="BB23" s="193" t="str" cm="1">
        <f t="array" ref="BB23">IF($B23="","",INDEX(NCAOptionScores_Trans,$B23+MATCH(BB$7,NCAMetrics,0)-1,MATCH(BB$6,NCACats,0)))</f>
        <v/>
      </c>
      <c r="BC23" s="193" t="str" cm="1">
        <f t="array" ref="BC23">IF($B23="","",INDEX(NCAOptionScores_Trans,$B23+MATCH(BC$7,NCAMetrics,0)-1,MATCH(BB$6,NCACats,0)))</f>
        <v/>
      </c>
      <c r="BD23" s="193" t="str" cm="1">
        <f t="array" ref="BD23">IF($B23="","",INDEX(NCAOptionScores_Trans,$B23+MATCH(BD$7,NCAMetrics,0)-1,MATCH(BB$6,NCACats,0)))</f>
        <v/>
      </c>
      <c r="BE23" s="195" t="str">
        <f t="shared" si="10"/>
        <v/>
      </c>
      <c r="BF23" s="193" t="str" cm="1">
        <f t="array" ref="BF23">IF($B23="","",INDEX(NCAOptionScores_Trans,$B23+MATCH(BF$7,NCAMetrics,0)-1,MATCH(BF$6,NCACats,0)))</f>
        <v/>
      </c>
      <c r="BG23" s="193" t="str" cm="1">
        <f t="array" ref="BG23">IF($B23="","",INDEX(NCAOptionScores_Trans,$B23+MATCH(BG$7,NCAMetrics,0)-1,MATCH(BF$6,NCACats,0)))</f>
        <v/>
      </c>
      <c r="BH23" s="193" t="str" cm="1">
        <f t="array" ref="BH23">IF($B23="","",INDEX(NCAOptionScores_Trans,$B23+MATCH(BH$7,NCAMetrics,0)-1,MATCH(BF$6,NCACats,0)))</f>
        <v/>
      </c>
      <c r="BI23" s="195" t="str">
        <f t="shared" si="11"/>
        <v/>
      </c>
      <c r="BJ23" s="193" t="str" cm="1">
        <f t="array" ref="BJ23">IF($B23="","",INDEX(NCAOptionScores_Trans,$B23+MATCH(BJ$7,NCAMetrics,0)-1,MATCH(BJ$6,NCACats,0)))</f>
        <v/>
      </c>
      <c r="BK23" s="193" t="str" cm="1">
        <f t="array" ref="BK23">IF($B23="","",INDEX(NCAOptionScores_Trans,$B23+MATCH(BK$7,NCAMetrics,0)-1,MATCH(BJ$6,NCACats,0)))</f>
        <v/>
      </c>
      <c r="BL23" s="193" t="str" cm="1">
        <f t="array" ref="BL23">IF($B23="","",INDEX(NCAOptionScores_Trans,$B23+MATCH(BL$7,NCAMetrics,0)-1,MATCH(BJ$6,NCACats,0)))</f>
        <v/>
      </c>
      <c r="BM23" s="195" t="str">
        <f t="shared" si="12"/>
        <v/>
      </c>
      <c r="BN23" s="193" t="str" cm="1">
        <f t="array" ref="BN23">IF($B23="","",INDEX(NCAOptionScores_Trans,$B23+MATCH(BN$7,NCAMetrics,0)-1,MATCH(BN$6,NCACats,0)))</f>
        <v/>
      </c>
      <c r="BO23" s="193" t="str" cm="1">
        <f t="array" ref="BO23">IF($B23="","",INDEX(NCAOptionScores_Trans,$B23+MATCH(BO$7,NCAMetrics,0)-1,MATCH(BN$6,NCACats,0)))</f>
        <v/>
      </c>
      <c r="BP23" s="193" t="str" cm="1">
        <f t="array" ref="BP23">IF($B23="","",INDEX(NCAOptionScores_Trans,$B23+MATCH(BP$7,NCAMetrics,0)-1,MATCH(BN$6,NCACats,0)))</f>
        <v/>
      </c>
      <c r="BQ23" s="195" t="str">
        <f t="shared" si="13"/>
        <v/>
      </c>
      <c r="BR23" s="193" t="str" cm="1">
        <f t="array" ref="BR23">IF($B23="","",INDEX(NCAOptionScores_Trans,$B23+MATCH(BR$7,NCAMetrics,0)-1,MATCH(BR$6,NCACats,0)))</f>
        <v/>
      </c>
      <c r="BS23" s="193" t="str" cm="1">
        <f t="array" ref="BS23">IF($B23="","",INDEX(NCAOptionScores_Trans,$B23+MATCH(BS$7,NCAMetrics,0)-1,MATCH(BR$6,NCACats,0)))</f>
        <v/>
      </c>
      <c r="BT23" s="193" t="str" cm="1">
        <f t="array" ref="BT23">IF($B23="","",INDEX(NCAOptionScores_Trans,$B23+MATCH(BT$7,NCAMetrics,0)-1,MATCH(BR$6,NCACats,0)))</f>
        <v/>
      </c>
      <c r="BU23" s="195" t="str">
        <f t="shared" si="14"/>
        <v/>
      </c>
      <c r="BW23" s="156" t="str" cm="1">
        <f t="array" ref="BW23">INDEX(PosEffects_NCA,$A23,MATCH(BW$6,$D$6:$AB$6,0)+3)</f>
        <v/>
      </c>
      <c r="BX23" s="156" t="str" cm="1">
        <f t="array" ref="BX23">INDEX(PosEffects_NCA,$A23,MATCH(BX$6,$D$6:$AB$6,0)+3)</f>
        <v/>
      </c>
      <c r="BY23" s="156" t="str" cm="1">
        <f t="array" ref="BY23">INDEX(PosEffects_NCA,$A23,MATCH(BY$6,$D$6:$AB$6,0)+3)</f>
        <v/>
      </c>
      <c r="BZ23" s="156" t="str" cm="1">
        <f t="array" ref="BZ23">INDEX(PosEffects_NCA,$A23,MATCH(BZ$6,$D$6:$AB$6,0)+3)</f>
        <v/>
      </c>
      <c r="CA23" s="156" t="str" cm="1">
        <f t="array" ref="CA23">INDEX(PosEffects_NCA,$A23,MATCH(CA$6,$D$6:$AB$6,0)+3)</f>
        <v/>
      </c>
      <c r="CB23" s="156" t="str" cm="1">
        <f t="array" ref="CB23">INDEX(PosEffects_NCA,$A23,MATCH(CB$6,$D$6:$AB$6,0)+3)</f>
        <v/>
      </c>
      <c r="CC23" s="156" t="str" cm="1">
        <f t="array" ref="CC23">INDEX(PosEffects_NCA,$A23,MATCH(CC$6,$D$6:$AB$6,0)+3)</f>
        <v/>
      </c>
      <c r="CE23" s="194" t="str">
        <f t="shared" si="15"/>
        <v/>
      </c>
      <c r="CF23" s="194" t="str">
        <f t="shared" si="15"/>
        <v/>
      </c>
      <c r="CG23" s="194" t="str">
        <f t="shared" si="15"/>
        <v/>
      </c>
      <c r="CH23" s="194" t="str">
        <f t="shared" si="15"/>
        <v/>
      </c>
    </row>
    <row r="24" spans="1:86" x14ac:dyDescent="0.25">
      <c r="A24" s="68">
        <v>17</v>
      </c>
      <c r="B24" s="271" t="str" cm="1">
        <f t="array" ref="B24">IF(A24&gt;NOptions_NCA,"",6*(A24-1)+1)</f>
        <v/>
      </c>
      <c r="C24" s="249" t="str" cm="1">
        <f t="array" ref="C24">IF($B24="","",INDEX(Options_NCA,$B24))</f>
        <v/>
      </c>
      <c r="D24" s="193" t="str" cm="1">
        <f t="array" ref="D24">IF($B24="","",INDEX(NCAOptionScores_Trans,$B24+MATCH(D$7,NCAMetrics,0)-1,MATCH(D$6,NCACats,0))-100)</f>
        <v/>
      </c>
      <c r="E24" s="193" t="str" cm="1">
        <f t="array" ref="E24">IF($B24="","",INDEX(NCAOptionScores_Trans,$B24+MATCH(E$7,NCAMetrics,0)-1,MATCH(D$6,NCACats,0))-100)</f>
        <v/>
      </c>
      <c r="F24" s="193" t="str" cm="1">
        <f t="array" ref="F24">IF($B24="","",INDEX(NCAOptionScores_Trans,$B24+MATCH(F$7,NCAMetrics,0)-1,MATCH(D$6,NCACats,0))-100)</f>
        <v/>
      </c>
      <c r="G24" s="193" t="str">
        <f t="shared" si="0"/>
        <v/>
      </c>
      <c r="H24" s="193" t="str" cm="1">
        <f t="array" ref="H24">IF($B24="","",INDEX(NCAOptionScores_Trans,$B24+MATCH(H$7,NCAMetrics,0)-1,MATCH(H$6,NCACats,0))-100)</f>
        <v/>
      </c>
      <c r="I24" s="193" t="str" cm="1">
        <f t="array" ref="I24">IF($B24="","",INDEX(NCAOptionScores_Trans,$B24+MATCH(I$7,NCAMetrics,0)-1,MATCH(H$6,NCACats,0))-100)</f>
        <v/>
      </c>
      <c r="J24" s="193" t="str" cm="1">
        <f t="array" ref="J24">IF($B24="","",INDEX(NCAOptionScores_Trans,$B24+MATCH(J$7,NCAMetrics,0)-1,MATCH(H$6,NCACats,0))-100)</f>
        <v/>
      </c>
      <c r="K24" s="193" t="str">
        <f t="shared" si="1"/>
        <v/>
      </c>
      <c r="L24" s="193" t="str" cm="1">
        <f t="array" ref="L24">IF($B24="","",INDEX(NCAOptionScores_Trans,$B24+MATCH(L$7,NCAMetrics,0)-1,MATCH(L$6,NCACats,0))-100)</f>
        <v/>
      </c>
      <c r="M24" s="193" t="str" cm="1">
        <f t="array" ref="M24">IF($B24="","",INDEX(NCAOptionScores_Trans,$B24+MATCH(M$7,NCAMetrics,0)-1,MATCH(L$6,NCACats,0))-100)</f>
        <v/>
      </c>
      <c r="N24" s="193" t="str" cm="1">
        <f t="array" ref="N24">IF($B24="","",INDEX(NCAOptionScores_Trans,$B24+MATCH(N$7,NCAMetrics,0)-1,MATCH(L$6,NCACats,0))-100)</f>
        <v/>
      </c>
      <c r="O24" s="193" t="str">
        <f t="shared" si="2"/>
        <v/>
      </c>
      <c r="P24" s="193" t="str" cm="1">
        <f t="array" ref="P24">IF($B24="","",INDEX(NCAOptionScores_Trans,$B24+MATCH(P$7,NCAMetrics,0)-1,MATCH(P$6,NCACats,0))-100)</f>
        <v/>
      </c>
      <c r="Q24" s="193" t="str" cm="1">
        <f t="array" ref="Q24">IF($B24="","",INDEX(NCAOptionScores_Trans,$B24+MATCH(Q$7,NCAMetrics,0)-1,MATCH(P$6,NCACats,0))-100)</f>
        <v/>
      </c>
      <c r="R24" s="193" t="str" cm="1">
        <f t="array" ref="R24">IF($B24="","",INDEX(NCAOptionScores_Trans,$B24+MATCH(R$7,NCAMetrics,0)-1,MATCH(P$6,NCACats,0))-100)</f>
        <v/>
      </c>
      <c r="S24" s="193" t="str">
        <f t="shared" si="3"/>
        <v/>
      </c>
      <c r="T24" s="193" t="str" cm="1">
        <f t="array" ref="T24">IF($B24="","",INDEX(NCAOptionScores_Trans,$B24+MATCH(T$7,NCAMetrics,0)-1,MATCH(T$6,NCACats,0))-100)</f>
        <v/>
      </c>
      <c r="U24" s="193" t="str" cm="1">
        <f t="array" ref="U24">IF($B24="","",INDEX(NCAOptionScores_Trans,$B24+MATCH(U$7,NCAMetrics,0)-1,MATCH(T$6,NCACats,0))-100)</f>
        <v/>
      </c>
      <c r="V24" s="193" t="str" cm="1">
        <f t="array" ref="V24">IF($B24="","",INDEX(NCAOptionScores_Trans,$B24+MATCH(V$7,NCAMetrics,0)-1,MATCH(T$6,NCACats,0))-100)</f>
        <v/>
      </c>
      <c r="W24" s="193" t="str">
        <f t="shared" si="4"/>
        <v/>
      </c>
      <c r="X24" s="193" t="str" cm="1">
        <f t="array" ref="X24">IF($B24="","",INDEX(NCAOptionScores_Trans,$B24+MATCH(X$7,NCAMetrics,0)-1,MATCH(X$6,NCACats,0))-100)</f>
        <v/>
      </c>
      <c r="Y24" s="193" t="str" cm="1">
        <f t="array" ref="Y24">IF($B24="","",INDEX(NCAOptionScores_Trans,$B24+MATCH(Y$7,NCAMetrics,0)-1,MATCH(X$6,NCACats,0))-100)</f>
        <v/>
      </c>
      <c r="Z24" s="193" t="str" cm="1">
        <f t="array" ref="Z24">IF($B24="","",INDEX(NCAOptionScores_Trans,$B24+MATCH(Z$7,NCAMetrics,0)-1,MATCH(X$6,NCACats,0))-100)</f>
        <v/>
      </c>
      <c r="AA24" s="193" t="str">
        <f t="shared" si="5"/>
        <v/>
      </c>
      <c r="AB24" s="193" t="str" cm="1">
        <f t="array" ref="AB24">IF($B24="","",INDEX(NCAOptionScores_Trans,$B24+MATCH(AB$7,NCAMetrics,0)-1,MATCH(AB$6,NCACats,0))-100)</f>
        <v/>
      </c>
      <c r="AC24" s="193" t="str" cm="1">
        <f t="array" ref="AC24">IF($B24="","",INDEX(NCAOptionScores_Trans,$B24+MATCH(AC$7,NCAMetrics,0)-1,MATCH(AB$6,NCACats,0))-100)</f>
        <v/>
      </c>
      <c r="AD24" s="193" t="str" cm="1">
        <f t="array" ref="AD24">IF($B24="","",INDEX(NCAOptionScores_Trans,$B24+MATCH(AD$7,NCAMetrics,0)-1,MATCH(AB$6,NCACats,0))-100)</f>
        <v/>
      </c>
      <c r="AE24" s="193" t="str">
        <f t="shared" si="6"/>
        <v/>
      </c>
      <c r="AG24" s="156" t="str" cm="1">
        <f t="array" ref="AG24">INDEX(NegEffects_NCA,$A24,MATCH(AG$6,$D$6:$AB$6,0)+3)</f>
        <v/>
      </c>
      <c r="AH24" s="156" t="str" cm="1">
        <f t="array" ref="AH24">INDEX(NegEffects_NCA,$A24,MATCH(AH$6,$D$6:$AB$6,0)+3)</f>
        <v/>
      </c>
      <c r="AI24" s="156" t="str" cm="1">
        <f t="array" ref="AI24">INDEX(NegEffects_NCA,$A24,MATCH(AI$6,$D$6:$AB$6,0)+3)</f>
        <v/>
      </c>
      <c r="AJ24" s="156" t="str" cm="1">
        <f t="array" ref="AJ24">INDEX(NegEffects_NCA,$A24,MATCH(AJ$6,$D$6:$AB$6,0)+3)</f>
        <v/>
      </c>
      <c r="AK24" s="156" t="str" cm="1">
        <f t="array" ref="AK24">INDEX(NegEffects_NCA,$A24,MATCH(AK$6,$D$6:$AB$6,0)+3)</f>
        <v/>
      </c>
      <c r="AL24" s="156" t="str" cm="1">
        <f t="array" ref="AL24">INDEX(NegEffects_NCA,$A24,MATCH(AL$6,$D$6:$AB$6,0)+3)</f>
        <v/>
      </c>
      <c r="AM24" s="156" t="str" cm="1">
        <f t="array" ref="AM24">INDEX(NegEffects_NCA,$A24,MATCH(AM$6,$D$6:$AB$6,0)+3)</f>
        <v/>
      </c>
      <c r="AO24" s="194" t="str">
        <f t="shared" si="7"/>
        <v/>
      </c>
      <c r="AP24" s="194" t="str">
        <f t="shared" si="7"/>
        <v/>
      </c>
      <c r="AQ24" s="194" t="str">
        <f t="shared" si="7"/>
        <v/>
      </c>
      <c r="AR24" s="194" t="str">
        <f t="shared" si="7"/>
        <v/>
      </c>
      <c r="AT24" s="193" t="str" cm="1">
        <f t="array" ref="AT24">IF($B24="","",INDEX(NCAOptionScores_Trans,$B24+MATCH(AT$7,NCAMetrics,0)-1,MATCH(AT$6,NCACats,0)))</f>
        <v/>
      </c>
      <c r="AU24" s="193" t="str" cm="1">
        <f t="array" ref="AU24">IF($B24="","",INDEX(NCAOptionScores_Trans,$B24+MATCH(AU$7,NCAMetrics,0)-1,MATCH(AT$6,NCACats,0)))</f>
        <v/>
      </c>
      <c r="AV24" s="193" t="str" cm="1">
        <f t="array" ref="AV24">IF($B24="","",INDEX(NCAOptionScores_Trans,$B24+MATCH(AV$7,NCAMetrics,0)-1,MATCH(AT$6,NCACats,0)))</f>
        <v/>
      </c>
      <c r="AW24" s="195" t="str">
        <f t="shared" si="8"/>
        <v/>
      </c>
      <c r="AX24" s="193" t="str" cm="1">
        <f t="array" ref="AX24">IF($B24="","",INDEX(NCAOptionScores_Trans,$B24+MATCH(AX$7,NCAMetrics,0)-1,MATCH(AX$6,NCACats,0)))</f>
        <v/>
      </c>
      <c r="AY24" s="193" t="str" cm="1">
        <f t="array" ref="AY24">IF($B24="","",INDEX(NCAOptionScores_Trans,$B24+MATCH(AY$7,NCAMetrics,0)-1,MATCH(AX$6,NCACats,0)))</f>
        <v/>
      </c>
      <c r="AZ24" s="193" t="str" cm="1">
        <f t="array" ref="AZ24">IF($B24="","",INDEX(NCAOptionScores_Trans,$B24+MATCH(AZ$7,NCAMetrics,0)-1,MATCH(AX$6,NCACats,0)))</f>
        <v/>
      </c>
      <c r="BA24" s="195" t="str">
        <f t="shared" si="9"/>
        <v/>
      </c>
      <c r="BB24" s="193" t="str" cm="1">
        <f t="array" ref="BB24">IF($B24="","",INDEX(NCAOptionScores_Trans,$B24+MATCH(BB$7,NCAMetrics,0)-1,MATCH(BB$6,NCACats,0)))</f>
        <v/>
      </c>
      <c r="BC24" s="193" t="str" cm="1">
        <f t="array" ref="BC24">IF($B24="","",INDEX(NCAOptionScores_Trans,$B24+MATCH(BC$7,NCAMetrics,0)-1,MATCH(BB$6,NCACats,0)))</f>
        <v/>
      </c>
      <c r="BD24" s="193" t="str" cm="1">
        <f t="array" ref="BD24">IF($B24="","",INDEX(NCAOptionScores_Trans,$B24+MATCH(BD$7,NCAMetrics,0)-1,MATCH(BB$6,NCACats,0)))</f>
        <v/>
      </c>
      <c r="BE24" s="195" t="str">
        <f t="shared" si="10"/>
        <v/>
      </c>
      <c r="BF24" s="193" t="str" cm="1">
        <f t="array" ref="BF24">IF($B24="","",INDEX(NCAOptionScores_Trans,$B24+MATCH(BF$7,NCAMetrics,0)-1,MATCH(BF$6,NCACats,0)))</f>
        <v/>
      </c>
      <c r="BG24" s="193" t="str" cm="1">
        <f t="array" ref="BG24">IF($B24="","",INDEX(NCAOptionScores_Trans,$B24+MATCH(BG$7,NCAMetrics,0)-1,MATCH(BF$6,NCACats,0)))</f>
        <v/>
      </c>
      <c r="BH24" s="193" t="str" cm="1">
        <f t="array" ref="BH24">IF($B24="","",INDEX(NCAOptionScores_Trans,$B24+MATCH(BH$7,NCAMetrics,0)-1,MATCH(BF$6,NCACats,0)))</f>
        <v/>
      </c>
      <c r="BI24" s="195" t="str">
        <f t="shared" si="11"/>
        <v/>
      </c>
      <c r="BJ24" s="193" t="str" cm="1">
        <f t="array" ref="BJ24">IF($B24="","",INDEX(NCAOptionScores_Trans,$B24+MATCH(BJ$7,NCAMetrics,0)-1,MATCH(BJ$6,NCACats,0)))</f>
        <v/>
      </c>
      <c r="BK24" s="193" t="str" cm="1">
        <f t="array" ref="BK24">IF($B24="","",INDEX(NCAOptionScores_Trans,$B24+MATCH(BK$7,NCAMetrics,0)-1,MATCH(BJ$6,NCACats,0)))</f>
        <v/>
      </c>
      <c r="BL24" s="193" t="str" cm="1">
        <f t="array" ref="BL24">IF($B24="","",INDEX(NCAOptionScores_Trans,$B24+MATCH(BL$7,NCAMetrics,0)-1,MATCH(BJ$6,NCACats,0)))</f>
        <v/>
      </c>
      <c r="BM24" s="195" t="str">
        <f t="shared" si="12"/>
        <v/>
      </c>
      <c r="BN24" s="193" t="str" cm="1">
        <f t="array" ref="BN24">IF($B24="","",INDEX(NCAOptionScores_Trans,$B24+MATCH(BN$7,NCAMetrics,0)-1,MATCH(BN$6,NCACats,0)))</f>
        <v/>
      </c>
      <c r="BO24" s="193" t="str" cm="1">
        <f t="array" ref="BO24">IF($B24="","",INDEX(NCAOptionScores_Trans,$B24+MATCH(BO$7,NCAMetrics,0)-1,MATCH(BN$6,NCACats,0)))</f>
        <v/>
      </c>
      <c r="BP24" s="193" t="str" cm="1">
        <f t="array" ref="BP24">IF($B24="","",INDEX(NCAOptionScores_Trans,$B24+MATCH(BP$7,NCAMetrics,0)-1,MATCH(BN$6,NCACats,0)))</f>
        <v/>
      </c>
      <c r="BQ24" s="195" t="str">
        <f t="shared" si="13"/>
        <v/>
      </c>
      <c r="BR24" s="193" t="str" cm="1">
        <f t="array" ref="BR24">IF($B24="","",INDEX(NCAOptionScores_Trans,$B24+MATCH(BR$7,NCAMetrics,0)-1,MATCH(BR$6,NCACats,0)))</f>
        <v/>
      </c>
      <c r="BS24" s="193" t="str" cm="1">
        <f t="array" ref="BS24">IF($B24="","",INDEX(NCAOptionScores_Trans,$B24+MATCH(BS$7,NCAMetrics,0)-1,MATCH(BR$6,NCACats,0)))</f>
        <v/>
      </c>
      <c r="BT24" s="193" t="str" cm="1">
        <f t="array" ref="BT24">IF($B24="","",INDEX(NCAOptionScores_Trans,$B24+MATCH(BT$7,NCAMetrics,0)-1,MATCH(BR$6,NCACats,0)))</f>
        <v/>
      </c>
      <c r="BU24" s="195" t="str">
        <f t="shared" si="14"/>
        <v/>
      </c>
      <c r="BW24" s="156" t="str" cm="1">
        <f t="array" ref="BW24">INDEX(PosEffects_NCA,$A24,MATCH(BW$6,$D$6:$AB$6,0)+3)</f>
        <v/>
      </c>
      <c r="BX24" s="156" t="str" cm="1">
        <f t="array" ref="BX24">INDEX(PosEffects_NCA,$A24,MATCH(BX$6,$D$6:$AB$6,0)+3)</f>
        <v/>
      </c>
      <c r="BY24" s="156" t="str" cm="1">
        <f t="array" ref="BY24">INDEX(PosEffects_NCA,$A24,MATCH(BY$6,$D$6:$AB$6,0)+3)</f>
        <v/>
      </c>
      <c r="BZ24" s="156" t="str" cm="1">
        <f t="array" ref="BZ24">INDEX(PosEffects_NCA,$A24,MATCH(BZ$6,$D$6:$AB$6,0)+3)</f>
        <v/>
      </c>
      <c r="CA24" s="156" t="str" cm="1">
        <f t="array" ref="CA24">INDEX(PosEffects_NCA,$A24,MATCH(CA$6,$D$6:$AB$6,0)+3)</f>
        <v/>
      </c>
      <c r="CB24" s="156" t="str" cm="1">
        <f t="array" ref="CB24">INDEX(PosEffects_NCA,$A24,MATCH(CB$6,$D$6:$AB$6,0)+3)</f>
        <v/>
      </c>
      <c r="CC24" s="156" t="str" cm="1">
        <f t="array" ref="CC24">INDEX(PosEffects_NCA,$A24,MATCH(CC$6,$D$6:$AB$6,0)+3)</f>
        <v/>
      </c>
      <c r="CE24" s="194" t="str">
        <f t="shared" si="15"/>
        <v/>
      </c>
      <c r="CF24" s="194" t="str">
        <f t="shared" si="15"/>
        <v/>
      </c>
      <c r="CG24" s="194" t="str">
        <f t="shared" si="15"/>
        <v/>
      </c>
      <c r="CH24" s="194" t="str">
        <f t="shared" si="15"/>
        <v/>
      </c>
    </row>
    <row r="25" spans="1:86" x14ac:dyDescent="0.25">
      <c r="A25" s="68">
        <v>18</v>
      </c>
      <c r="B25" s="271" t="str" cm="1">
        <f t="array" ref="B25">IF(A25&gt;NOptions_NCA,"",6*(A25-1)+1)</f>
        <v/>
      </c>
      <c r="C25" s="249" t="str" cm="1">
        <f t="array" ref="C25">IF($B25="","",INDEX(Options_NCA,$B25))</f>
        <v/>
      </c>
      <c r="D25" s="193" t="str" cm="1">
        <f t="array" ref="D25">IF($B25="","",INDEX(NCAOptionScores_Trans,$B25+MATCH(D$7,NCAMetrics,0)-1,MATCH(D$6,NCACats,0))-100)</f>
        <v/>
      </c>
      <c r="E25" s="193" t="str" cm="1">
        <f t="array" ref="E25">IF($B25="","",INDEX(NCAOptionScores_Trans,$B25+MATCH(E$7,NCAMetrics,0)-1,MATCH(D$6,NCACats,0))-100)</f>
        <v/>
      </c>
      <c r="F25" s="193" t="str" cm="1">
        <f t="array" ref="F25">IF($B25="","",INDEX(NCAOptionScores_Trans,$B25+MATCH(F$7,NCAMetrics,0)-1,MATCH(D$6,NCACats,0))-100)</f>
        <v/>
      </c>
      <c r="G25" s="193" t="str">
        <f t="shared" si="0"/>
        <v/>
      </c>
      <c r="H25" s="193" t="str" cm="1">
        <f t="array" ref="H25">IF($B25="","",INDEX(NCAOptionScores_Trans,$B25+MATCH(H$7,NCAMetrics,0)-1,MATCH(H$6,NCACats,0))-100)</f>
        <v/>
      </c>
      <c r="I25" s="193" t="str" cm="1">
        <f t="array" ref="I25">IF($B25="","",INDEX(NCAOptionScores_Trans,$B25+MATCH(I$7,NCAMetrics,0)-1,MATCH(H$6,NCACats,0))-100)</f>
        <v/>
      </c>
      <c r="J25" s="193" t="str" cm="1">
        <f t="array" ref="J25">IF($B25="","",INDEX(NCAOptionScores_Trans,$B25+MATCH(J$7,NCAMetrics,0)-1,MATCH(H$6,NCACats,0))-100)</f>
        <v/>
      </c>
      <c r="K25" s="193" t="str">
        <f t="shared" si="1"/>
        <v/>
      </c>
      <c r="L25" s="193" t="str" cm="1">
        <f t="array" ref="L25">IF($B25="","",INDEX(NCAOptionScores_Trans,$B25+MATCH(L$7,NCAMetrics,0)-1,MATCH(L$6,NCACats,0))-100)</f>
        <v/>
      </c>
      <c r="M25" s="193" t="str" cm="1">
        <f t="array" ref="M25">IF($B25="","",INDEX(NCAOptionScores_Trans,$B25+MATCH(M$7,NCAMetrics,0)-1,MATCH(L$6,NCACats,0))-100)</f>
        <v/>
      </c>
      <c r="N25" s="193" t="str" cm="1">
        <f t="array" ref="N25">IF($B25="","",INDEX(NCAOptionScores_Trans,$B25+MATCH(N$7,NCAMetrics,0)-1,MATCH(L$6,NCACats,0))-100)</f>
        <v/>
      </c>
      <c r="O25" s="193" t="str">
        <f t="shared" si="2"/>
        <v/>
      </c>
      <c r="P25" s="193" t="str" cm="1">
        <f t="array" ref="P25">IF($B25="","",INDEX(NCAOptionScores_Trans,$B25+MATCH(P$7,NCAMetrics,0)-1,MATCH(P$6,NCACats,0))-100)</f>
        <v/>
      </c>
      <c r="Q25" s="193" t="str" cm="1">
        <f t="array" ref="Q25">IF($B25="","",INDEX(NCAOptionScores_Trans,$B25+MATCH(Q$7,NCAMetrics,0)-1,MATCH(P$6,NCACats,0))-100)</f>
        <v/>
      </c>
      <c r="R25" s="193" t="str" cm="1">
        <f t="array" ref="R25">IF($B25="","",INDEX(NCAOptionScores_Trans,$B25+MATCH(R$7,NCAMetrics,0)-1,MATCH(P$6,NCACats,0))-100)</f>
        <v/>
      </c>
      <c r="S25" s="193" t="str">
        <f t="shared" si="3"/>
        <v/>
      </c>
      <c r="T25" s="193" t="str" cm="1">
        <f t="array" ref="T25">IF($B25="","",INDEX(NCAOptionScores_Trans,$B25+MATCH(T$7,NCAMetrics,0)-1,MATCH(T$6,NCACats,0))-100)</f>
        <v/>
      </c>
      <c r="U25" s="193" t="str" cm="1">
        <f t="array" ref="U25">IF($B25="","",INDEX(NCAOptionScores_Trans,$B25+MATCH(U$7,NCAMetrics,0)-1,MATCH(T$6,NCACats,0))-100)</f>
        <v/>
      </c>
      <c r="V25" s="193" t="str" cm="1">
        <f t="array" ref="V25">IF($B25="","",INDEX(NCAOptionScores_Trans,$B25+MATCH(V$7,NCAMetrics,0)-1,MATCH(T$6,NCACats,0))-100)</f>
        <v/>
      </c>
      <c r="W25" s="193" t="str">
        <f t="shared" si="4"/>
        <v/>
      </c>
      <c r="X25" s="193" t="str" cm="1">
        <f t="array" ref="X25">IF($B25="","",INDEX(NCAOptionScores_Trans,$B25+MATCH(X$7,NCAMetrics,0)-1,MATCH(X$6,NCACats,0))-100)</f>
        <v/>
      </c>
      <c r="Y25" s="193" t="str" cm="1">
        <f t="array" ref="Y25">IF($B25="","",INDEX(NCAOptionScores_Trans,$B25+MATCH(Y$7,NCAMetrics,0)-1,MATCH(X$6,NCACats,0))-100)</f>
        <v/>
      </c>
      <c r="Z25" s="193" t="str" cm="1">
        <f t="array" ref="Z25">IF($B25="","",INDEX(NCAOptionScores_Trans,$B25+MATCH(Z$7,NCAMetrics,0)-1,MATCH(X$6,NCACats,0))-100)</f>
        <v/>
      </c>
      <c r="AA25" s="193" t="str">
        <f t="shared" si="5"/>
        <v/>
      </c>
      <c r="AB25" s="193" t="str" cm="1">
        <f t="array" ref="AB25">IF($B25="","",INDEX(NCAOptionScores_Trans,$B25+MATCH(AB$7,NCAMetrics,0)-1,MATCH(AB$6,NCACats,0))-100)</f>
        <v/>
      </c>
      <c r="AC25" s="193" t="str" cm="1">
        <f t="array" ref="AC25">IF($B25="","",INDEX(NCAOptionScores_Trans,$B25+MATCH(AC$7,NCAMetrics,0)-1,MATCH(AB$6,NCACats,0))-100)</f>
        <v/>
      </c>
      <c r="AD25" s="193" t="str" cm="1">
        <f t="array" ref="AD25">IF($B25="","",INDEX(NCAOptionScores_Trans,$B25+MATCH(AD$7,NCAMetrics,0)-1,MATCH(AB$6,NCACats,0))-100)</f>
        <v/>
      </c>
      <c r="AE25" s="193" t="str">
        <f t="shared" si="6"/>
        <v/>
      </c>
      <c r="AG25" s="156" t="str" cm="1">
        <f t="array" ref="AG25">INDEX(NegEffects_NCA,$A25,MATCH(AG$6,$D$6:$AB$6,0)+3)</f>
        <v/>
      </c>
      <c r="AH25" s="156" t="str" cm="1">
        <f t="array" ref="AH25">INDEX(NegEffects_NCA,$A25,MATCH(AH$6,$D$6:$AB$6,0)+3)</f>
        <v/>
      </c>
      <c r="AI25" s="156" t="str" cm="1">
        <f t="array" ref="AI25">INDEX(NegEffects_NCA,$A25,MATCH(AI$6,$D$6:$AB$6,0)+3)</f>
        <v/>
      </c>
      <c r="AJ25" s="156" t="str" cm="1">
        <f t="array" ref="AJ25">INDEX(NegEffects_NCA,$A25,MATCH(AJ$6,$D$6:$AB$6,0)+3)</f>
        <v/>
      </c>
      <c r="AK25" s="156" t="str" cm="1">
        <f t="array" ref="AK25">INDEX(NegEffects_NCA,$A25,MATCH(AK$6,$D$6:$AB$6,0)+3)</f>
        <v/>
      </c>
      <c r="AL25" s="156" t="str" cm="1">
        <f t="array" ref="AL25">INDEX(NegEffects_NCA,$A25,MATCH(AL$6,$D$6:$AB$6,0)+3)</f>
        <v/>
      </c>
      <c r="AM25" s="156" t="str" cm="1">
        <f t="array" ref="AM25">INDEX(NegEffects_NCA,$A25,MATCH(AM$6,$D$6:$AB$6,0)+3)</f>
        <v/>
      </c>
      <c r="AO25" s="194" t="str">
        <f t="shared" si="7"/>
        <v/>
      </c>
      <c r="AP25" s="194" t="str">
        <f t="shared" si="7"/>
        <v/>
      </c>
      <c r="AQ25" s="194" t="str">
        <f t="shared" si="7"/>
        <v/>
      </c>
      <c r="AR25" s="194" t="str">
        <f t="shared" si="7"/>
        <v/>
      </c>
      <c r="AT25" s="193" t="str" cm="1">
        <f t="array" ref="AT25">IF($B25="","",INDEX(NCAOptionScores_Trans,$B25+MATCH(AT$7,NCAMetrics,0)-1,MATCH(AT$6,NCACats,0)))</f>
        <v/>
      </c>
      <c r="AU25" s="193" t="str" cm="1">
        <f t="array" ref="AU25">IF($B25="","",INDEX(NCAOptionScores_Trans,$B25+MATCH(AU$7,NCAMetrics,0)-1,MATCH(AT$6,NCACats,0)))</f>
        <v/>
      </c>
      <c r="AV25" s="193" t="str" cm="1">
        <f t="array" ref="AV25">IF($B25="","",INDEX(NCAOptionScores_Trans,$B25+MATCH(AV$7,NCAMetrics,0)-1,MATCH(AT$6,NCACats,0)))</f>
        <v/>
      </c>
      <c r="AW25" s="195" t="str">
        <f t="shared" si="8"/>
        <v/>
      </c>
      <c r="AX25" s="193" t="str" cm="1">
        <f t="array" ref="AX25">IF($B25="","",INDEX(NCAOptionScores_Trans,$B25+MATCH(AX$7,NCAMetrics,0)-1,MATCH(AX$6,NCACats,0)))</f>
        <v/>
      </c>
      <c r="AY25" s="193" t="str" cm="1">
        <f t="array" ref="AY25">IF($B25="","",INDEX(NCAOptionScores_Trans,$B25+MATCH(AY$7,NCAMetrics,0)-1,MATCH(AX$6,NCACats,0)))</f>
        <v/>
      </c>
      <c r="AZ25" s="193" t="str" cm="1">
        <f t="array" ref="AZ25">IF($B25="","",INDEX(NCAOptionScores_Trans,$B25+MATCH(AZ$7,NCAMetrics,0)-1,MATCH(AX$6,NCACats,0)))</f>
        <v/>
      </c>
      <c r="BA25" s="195" t="str">
        <f t="shared" si="9"/>
        <v/>
      </c>
      <c r="BB25" s="193" t="str" cm="1">
        <f t="array" ref="BB25">IF($B25="","",INDEX(NCAOptionScores_Trans,$B25+MATCH(BB$7,NCAMetrics,0)-1,MATCH(BB$6,NCACats,0)))</f>
        <v/>
      </c>
      <c r="BC25" s="193" t="str" cm="1">
        <f t="array" ref="BC25">IF($B25="","",INDEX(NCAOptionScores_Trans,$B25+MATCH(BC$7,NCAMetrics,0)-1,MATCH(BB$6,NCACats,0)))</f>
        <v/>
      </c>
      <c r="BD25" s="193" t="str" cm="1">
        <f t="array" ref="BD25">IF($B25="","",INDEX(NCAOptionScores_Trans,$B25+MATCH(BD$7,NCAMetrics,0)-1,MATCH(BB$6,NCACats,0)))</f>
        <v/>
      </c>
      <c r="BE25" s="195" t="str">
        <f t="shared" si="10"/>
        <v/>
      </c>
      <c r="BF25" s="193" t="str" cm="1">
        <f t="array" ref="BF25">IF($B25="","",INDEX(NCAOptionScores_Trans,$B25+MATCH(BF$7,NCAMetrics,0)-1,MATCH(BF$6,NCACats,0)))</f>
        <v/>
      </c>
      <c r="BG25" s="193" t="str" cm="1">
        <f t="array" ref="BG25">IF($B25="","",INDEX(NCAOptionScores_Trans,$B25+MATCH(BG$7,NCAMetrics,0)-1,MATCH(BF$6,NCACats,0)))</f>
        <v/>
      </c>
      <c r="BH25" s="193" t="str" cm="1">
        <f t="array" ref="BH25">IF($B25="","",INDEX(NCAOptionScores_Trans,$B25+MATCH(BH$7,NCAMetrics,0)-1,MATCH(BF$6,NCACats,0)))</f>
        <v/>
      </c>
      <c r="BI25" s="195" t="str">
        <f t="shared" si="11"/>
        <v/>
      </c>
      <c r="BJ25" s="193" t="str" cm="1">
        <f t="array" ref="BJ25">IF($B25="","",INDEX(NCAOptionScores_Trans,$B25+MATCH(BJ$7,NCAMetrics,0)-1,MATCH(BJ$6,NCACats,0)))</f>
        <v/>
      </c>
      <c r="BK25" s="193" t="str" cm="1">
        <f t="array" ref="BK25">IF($B25="","",INDEX(NCAOptionScores_Trans,$B25+MATCH(BK$7,NCAMetrics,0)-1,MATCH(BJ$6,NCACats,0)))</f>
        <v/>
      </c>
      <c r="BL25" s="193" t="str" cm="1">
        <f t="array" ref="BL25">IF($B25="","",INDEX(NCAOptionScores_Trans,$B25+MATCH(BL$7,NCAMetrics,0)-1,MATCH(BJ$6,NCACats,0)))</f>
        <v/>
      </c>
      <c r="BM25" s="195" t="str">
        <f t="shared" si="12"/>
        <v/>
      </c>
      <c r="BN25" s="193" t="str" cm="1">
        <f t="array" ref="BN25">IF($B25="","",INDEX(NCAOptionScores_Trans,$B25+MATCH(BN$7,NCAMetrics,0)-1,MATCH(BN$6,NCACats,0)))</f>
        <v/>
      </c>
      <c r="BO25" s="193" t="str" cm="1">
        <f t="array" ref="BO25">IF($B25="","",INDEX(NCAOptionScores_Trans,$B25+MATCH(BO$7,NCAMetrics,0)-1,MATCH(BN$6,NCACats,0)))</f>
        <v/>
      </c>
      <c r="BP25" s="193" t="str" cm="1">
        <f t="array" ref="BP25">IF($B25="","",INDEX(NCAOptionScores_Trans,$B25+MATCH(BP$7,NCAMetrics,0)-1,MATCH(BN$6,NCACats,0)))</f>
        <v/>
      </c>
      <c r="BQ25" s="195" t="str">
        <f t="shared" si="13"/>
        <v/>
      </c>
      <c r="BR25" s="193" t="str" cm="1">
        <f t="array" ref="BR25">IF($B25="","",INDEX(NCAOptionScores_Trans,$B25+MATCH(BR$7,NCAMetrics,0)-1,MATCH(BR$6,NCACats,0)))</f>
        <v/>
      </c>
      <c r="BS25" s="193" t="str" cm="1">
        <f t="array" ref="BS25">IF($B25="","",INDEX(NCAOptionScores_Trans,$B25+MATCH(BS$7,NCAMetrics,0)-1,MATCH(BR$6,NCACats,0)))</f>
        <v/>
      </c>
      <c r="BT25" s="193" t="str" cm="1">
        <f t="array" ref="BT25">IF($B25="","",INDEX(NCAOptionScores_Trans,$B25+MATCH(BT$7,NCAMetrics,0)-1,MATCH(BR$6,NCACats,0)))</f>
        <v/>
      </c>
      <c r="BU25" s="195" t="str">
        <f t="shared" si="14"/>
        <v/>
      </c>
      <c r="BW25" s="156" t="str" cm="1">
        <f t="array" ref="BW25">INDEX(PosEffects_NCA,$A25,MATCH(BW$6,$D$6:$AB$6,0)+3)</f>
        <v/>
      </c>
      <c r="BX25" s="156" t="str" cm="1">
        <f t="array" ref="BX25">INDEX(PosEffects_NCA,$A25,MATCH(BX$6,$D$6:$AB$6,0)+3)</f>
        <v/>
      </c>
      <c r="BY25" s="156" t="str" cm="1">
        <f t="array" ref="BY25">INDEX(PosEffects_NCA,$A25,MATCH(BY$6,$D$6:$AB$6,0)+3)</f>
        <v/>
      </c>
      <c r="BZ25" s="156" t="str" cm="1">
        <f t="array" ref="BZ25">INDEX(PosEffects_NCA,$A25,MATCH(BZ$6,$D$6:$AB$6,0)+3)</f>
        <v/>
      </c>
      <c r="CA25" s="156" t="str" cm="1">
        <f t="array" ref="CA25">INDEX(PosEffects_NCA,$A25,MATCH(CA$6,$D$6:$AB$6,0)+3)</f>
        <v/>
      </c>
      <c r="CB25" s="156" t="str" cm="1">
        <f t="array" ref="CB25">INDEX(PosEffects_NCA,$A25,MATCH(CB$6,$D$6:$AB$6,0)+3)</f>
        <v/>
      </c>
      <c r="CC25" s="156" t="str" cm="1">
        <f t="array" ref="CC25">INDEX(PosEffects_NCA,$A25,MATCH(CC$6,$D$6:$AB$6,0)+3)</f>
        <v/>
      </c>
      <c r="CE25" s="194" t="str">
        <f t="shared" si="15"/>
        <v/>
      </c>
      <c r="CF25" s="194" t="str">
        <f t="shared" si="15"/>
        <v/>
      </c>
      <c r="CG25" s="194" t="str">
        <f t="shared" si="15"/>
        <v/>
      </c>
      <c r="CH25" s="194" t="str">
        <f t="shared" si="15"/>
        <v/>
      </c>
    </row>
    <row r="26" spans="1:86" x14ac:dyDescent="0.25">
      <c r="A26" s="68">
        <v>19</v>
      </c>
      <c r="B26" s="271" t="str" cm="1">
        <f t="array" ref="B26">IF(A26&gt;NOptions_NCA,"",6*(A26-1)+1)</f>
        <v/>
      </c>
      <c r="C26" s="249" t="str" cm="1">
        <f t="array" ref="C26">IF($B26="","",INDEX(Options_NCA,$B26))</f>
        <v/>
      </c>
      <c r="D26" s="193" t="str" cm="1">
        <f t="array" ref="D26">IF($B26="","",INDEX(NCAOptionScores_Trans,$B26+MATCH(D$7,NCAMetrics,0)-1,MATCH(D$6,NCACats,0))-100)</f>
        <v/>
      </c>
      <c r="E26" s="193" t="str" cm="1">
        <f t="array" ref="E26">IF($B26="","",INDEX(NCAOptionScores_Trans,$B26+MATCH(E$7,NCAMetrics,0)-1,MATCH(D$6,NCACats,0))-100)</f>
        <v/>
      </c>
      <c r="F26" s="193" t="str" cm="1">
        <f t="array" ref="F26">IF($B26="","",INDEX(NCAOptionScores_Trans,$B26+MATCH(F$7,NCAMetrics,0)-1,MATCH(D$6,NCACats,0))-100)</f>
        <v/>
      </c>
      <c r="G26" s="193" t="str">
        <f t="shared" si="0"/>
        <v/>
      </c>
      <c r="H26" s="193" t="str" cm="1">
        <f t="array" ref="H26">IF($B26="","",INDEX(NCAOptionScores_Trans,$B26+MATCH(H$7,NCAMetrics,0)-1,MATCH(H$6,NCACats,0))-100)</f>
        <v/>
      </c>
      <c r="I26" s="193" t="str" cm="1">
        <f t="array" ref="I26">IF($B26="","",INDEX(NCAOptionScores_Trans,$B26+MATCH(I$7,NCAMetrics,0)-1,MATCH(H$6,NCACats,0))-100)</f>
        <v/>
      </c>
      <c r="J26" s="193" t="str" cm="1">
        <f t="array" ref="J26">IF($B26="","",INDEX(NCAOptionScores_Trans,$B26+MATCH(J$7,NCAMetrics,0)-1,MATCH(H$6,NCACats,0))-100)</f>
        <v/>
      </c>
      <c r="K26" s="193" t="str">
        <f t="shared" si="1"/>
        <v/>
      </c>
      <c r="L26" s="193" t="str" cm="1">
        <f t="array" ref="L26">IF($B26="","",INDEX(NCAOptionScores_Trans,$B26+MATCH(L$7,NCAMetrics,0)-1,MATCH(L$6,NCACats,0))-100)</f>
        <v/>
      </c>
      <c r="M26" s="193" t="str" cm="1">
        <f t="array" ref="M26">IF($B26="","",INDEX(NCAOptionScores_Trans,$B26+MATCH(M$7,NCAMetrics,0)-1,MATCH(L$6,NCACats,0))-100)</f>
        <v/>
      </c>
      <c r="N26" s="193" t="str" cm="1">
        <f t="array" ref="N26">IF($B26="","",INDEX(NCAOptionScores_Trans,$B26+MATCH(N$7,NCAMetrics,0)-1,MATCH(L$6,NCACats,0))-100)</f>
        <v/>
      </c>
      <c r="O26" s="193" t="str">
        <f t="shared" si="2"/>
        <v/>
      </c>
      <c r="P26" s="193" t="str" cm="1">
        <f t="array" ref="P26">IF($B26="","",INDEX(NCAOptionScores_Trans,$B26+MATCH(P$7,NCAMetrics,0)-1,MATCH(P$6,NCACats,0))-100)</f>
        <v/>
      </c>
      <c r="Q26" s="193" t="str" cm="1">
        <f t="array" ref="Q26">IF($B26="","",INDEX(NCAOptionScores_Trans,$B26+MATCH(Q$7,NCAMetrics,0)-1,MATCH(P$6,NCACats,0))-100)</f>
        <v/>
      </c>
      <c r="R26" s="193" t="str" cm="1">
        <f t="array" ref="R26">IF($B26="","",INDEX(NCAOptionScores_Trans,$B26+MATCH(R$7,NCAMetrics,0)-1,MATCH(P$6,NCACats,0))-100)</f>
        <v/>
      </c>
      <c r="S26" s="193" t="str">
        <f t="shared" si="3"/>
        <v/>
      </c>
      <c r="T26" s="193" t="str" cm="1">
        <f t="array" ref="T26">IF($B26="","",INDEX(NCAOptionScores_Trans,$B26+MATCH(T$7,NCAMetrics,0)-1,MATCH(T$6,NCACats,0))-100)</f>
        <v/>
      </c>
      <c r="U26" s="193" t="str" cm="1">
        <f t="array" ref="U26">IF($B26="","",INDEX(NCAOptionScores_Trans,$B26+MATCH(U$7,NCAMetrics,0)-1,MATCH(T$6,NCACats,0))-100)</f>
        <v/>
      </c>
      <c r="V26" s="193" t="str" cm="1">
        <f t="array" ref="V26">IF($B26="","",INDEX(NCAOptionScores_Trans,$B26+MATCH(V$7,NCAMetrics,0)-1,MATCH(T$6,NCACats,0))-100)</f>
        <v/>
      </c>
      <c r="W26" s="193" t="str">
        <f t="shared" si="4"/>
        <v/>
      </c>
      <c r="X26" s="193" t="str" cm="1">
        <f t="array" ref="X26">IF($B26="","",INDEX(NCAOptionScores_Trans,$B26+MATCH(X$7,NCAMetrics,0)-1,MATCH(X$6,NCACats,0))-100)</f>
        <v/>
      </c>
      <c r="Y26" s="193" t="str" cm="1">
        <f t="array" ref="Y26">IF($B26="","",INDEX(NCAOptionScores_Trans,$B26+MATCH(Y$7,NCAMetrics,0)-1,MATCH(X$6,NCACats,0))-100)</f>
        <v/>
      </c>
      <c r="Z26" s="193" t="str" cm="1">
        <f t="array" ref="Z26">IF($B26="","",INDEX(NCAOptionScores_Trans,$B26+MATCH(Z$7,NCAMetrics,0)-1,MATCH(X$6,NCACats,0))-100)</f>
        <v/>
      </c>
      <c r="AA26" s="193" t="str">
        <f t="shared" si="5"/>
        <v/>
      </c>
      <c r="AB26" s="193" t="str" cm="1">
        <f t="array" ref="AB26">IF($B26="","",INDEX(NCAOptionScores_Trans,$B26+MATCH(AB$7,NCAMetrics,0)-1,MATCH(AB$6,NCACats,0))-100)</f>
        <v/>
      </c>
      <c r="AC26" s="193" t="str" cm="1">
        <f t="array" ref="AC26">IF($B26="","",INDEX(NCAOptionScores_Trans,$B26+MATCH(AC$7,NCAMetrics,0)-1,MATCH(AB$6,NCACats,0))-100)</f>
        <v/>
      </c>
      <c r="AD26" s="193" t="str" cm="1">
        <f t="array" ref="AD26">IF($B26="","",INDEX(NCAOptionScores_Trans,$B26+MATCH(AD$7,NCAMetrics,0)-1,MATCH(AB$6,NCACats,0))-100)</f>
        <v/>
      </c>
      <c r="AE26" s="193" t="str">
        <f t="shared" si="6"/>
        <v/>
      </c>
      <c r="AG26" s="156" t="str" cm="1">
        <f t="array" ref="AG26">INDEX(NegEffects_NCA,$A26,MATCH(AG$6,$D$6:$AB$6,0)+3)</f>
        <v/>
      </c>
      <c r="AH26" s="156" t="str" cm="1">
        <f t="array" ref="AH26">INDEX(NegEffects_NCA,$A26,MATCH(AH$6,$D$6:$AB$6,0)+3)</f>
        <v/>
      </c>
      <c r="AI26" s="156" t="str" cm="1">
        <f t="array" ref="AI26">INDEX(NegEffects_NCA,$A26,MATCH(AI$6,$D$6:$AB$6,0)+3)</f>
        <v/>
      </c>
      <c r="AJ26" s="156" t="str" cm="1">
        <f t="array" ref="AJ26">INDEX(NegEffects_NCA,$A26,MATCH(AJ$6,$D$6:$AB$6,0)+3)</f>
        <v/>
      </c>
      <c r="AK26" s="156" t="str" cm="1">
        <f t="array" ref="AK26">INDEX(NegEffects_NCA,$A26,MATCH(AK$6,$D$6:$AB$6,0)+3)</f>
        <v/>
      </c>
      <c r="AL26" s="156" t="str" cm="1">
        <f t="array" ref="AL26">INDEX(NegEffects_NCA,$A26,MATCH(AL$6,$D$6:$AB$6,0)+3)</f>
        <v/>
      </c>
      <c r="AM26" s="156" t="str" cm="1">
        <f t="array" ref="AM26">INDEX(NegEffects_NCA,$A26,MATCH(AM$6,$D$6:$AB$6,0)+3)</f>
        <v/>
      </c>
      <c r="AO26" s="194" t="str">
        <f t="shared" si="7"/>
        <v/>
      </c>
      <c r="AP26" s="194" t="str">
        <f t="shared" si="7"/>
        <v/>
      </c>
      <c r="AQ26" s="194" t="str">
        <f t="shared" si="7"/>
        <v/>
      </c>
      <c r="AR26" s="194" t="str">
        <f t="shared" si="7"/>
        <v/>
      </c>
      <c r="AT26" s="193" t="str" cm="1">
        <f t="array" ref="AT26">IF($B26="","",INDEX(NCAOptionScores_Trans,$B26+MATCH(AT$7,NCAMetrics,0)-1,MATCH(AT$6,NCACats,0)))</f>
        <v/>
      </c>
      <c r="AU26" s="193" t="str" cm="1">
        <f t="array" ref="AU26">IF($B26="","",INDEX(NCAOptionScores_Trans,$B26+MATCH(AU$7,NCAMetrics,0)-1,MATCH(AT$6,NCACats,0)))</f>
        <v/>
      </c>
      <c r="AV26" s="193" t="str" cm="1">
        <f t="array" ref="AV26">IF($B26="","",INDEX(NCAOptionScores_Trans,$B26+MATCH(AV$7,NCAMetrics,0)-1,MATCH(AT$6,NCACats,0)))</f>
        <v/>
      </c>
      <c r="AW26" s="195" t="str">
        <f t="shared" si="8"/>
        <v/>
      </c>
      <c r="AX26" s="193" t="str" cm="1">
        <f t="array" ref="AX26">IF($B26="","",INDEX(NCAOptionScores_Trans,$B26+MATCH(AX$7,NCAMetrics,0)-1,MATCH(AX$6,NCACats,0)))</f>
        <v/>
      </c>
      <c r="AY26" s="193" t="str" cm="1">
        <f t="array" ref="AY26">IF($B26="","",INDEX(NCAOptionScores_Trans,$B26+MATCH(AY$7,NCAMetrics,0)-1,MATCH(AX$6,NCACats,0)))</f>
        <v/>
      </c>
      <c r="AZ26" s="193" t="str" cm="1">
        <f t="array" ref="AZ26">IF($B26="","",INDEX(NCAOptionScores_Trans,$B26+MATCH(AZ$7,NCAMetrics,0)-1,MATCH(AX$6,NCACats,0)))</f>
        <v/>
      </c>
      <c r="BA26" s="195" t="str">
        <f t="shared" si="9"/>
        <v/>
      </c>
      <c r="BB26" s="193" t="str" cm="1">
        <f t="array" ref="BB26">IF($B26="","",INDEX(NCAOptionScores_Trans,$B26+MATCH(BB$7,NCAMetrics,0)-1,MATCH(BB$6,NCACats,0)))</f>
        <v/>
      </c>
      <c r="BC26" s="193" t="str" cm="1">
        <f t="array" ref="BC26">IF($B26="","",INDEX(NCAOptionScores_Trans,$B26+MATCH(BC$7,NCAMetrics,0)-1,MATCH(BB$6,NCACats,0)))</f>
        <v/>
      </c>
      <c r="BD26" s="193" t="str" cm="1">
        <f t="array" ref="BD26">IF($B26="","",INDEX(NCAOptionScores_Trans,$B26+MATCH(BD$7,NCAMetrics,0)-1,MATCH(BB$6,NCACats,0)))</f>
        <v/>
      </c>
      <c r="BE26" s="195" t="str">
        <f t="shared" si="10"/>
        <v/>
      </c>
      <c r="BF26" s="193" t="str" cm="1">
        <f t="array" ref="BF26">IF($B26="","",INDEX(NCAOptionScores_Trans,$B26+MATCH(BF$7,NCAMetrics,0)-1,MATCH(BF$6,NCACats,0)))</f>
        <v/>
      </c>
      <c r="BG26" s="193" t="str" cm="1">
        <f t="array" ref="BG26">IF($B26="","",INDEX(NCAOptionScores_Trans,$B26+MATCH(BG$7,NCAMetrics,0)-1,MATCH(BF$6,NCACats,0)))</f>
        <v/>
      </c>
      <c r="BH26" s="193" t="str" cm="1">
        <f t="array" ref="BH26">IF($B26="","",INDEX(NCAOptionScores_Trans,$B26+MATCH(BH$7,NCAMetrics,0)-1,MATCH(BF$6,NCACats,0)))</f>
        <v/>
      </c>
      <c r="BI26" s="195" t="str">
        <f t="shared" si="11"/>
        <v/>
      </c>
      <c r="BJ26" s="193" t="str" cm="1">
        <f t="array" ref="BJ26">IF($B26="","",INDEX(NCAOptionScores_Trans,$B26+MATCH(BJ$7,NCAMetrics,0)-1,MATCH(BJ$6,NCACats,0)))</f>
        <v/>
      </c>
      <c r="BK26" s="193" t="str" cm="1">
        <f t="array" ref="BK26">IF($B26="","",INDEX(NCAOptionScores_Trans,$B26+MATCH(BK$7,NCAMetrics,0)-1,MATCH(BJ$6,NCACats,0)))</f>
        <v/>
      </c>
      <c r="BL26" s="193" t="str" cm="1">
        <f t="array" ref="BL26">IF($B26="","",INDEX(NCAOptionScores_Trans,$B26+MATCH(BL$7,NCAMetrics,0)-1,MATCH(BJ$6,NCACats,0)))</f>
        <v/>
      </c>
      <c r="BM26" s="195" t="str">
        <f t="shared" si="12"/>
        <v/>
      </c>
      <c r="BN26" s="193" t="str" cm="1">
        <f t="array" ref="BN26">IF($B26="","",INDEX(NCAOptionScores_Trans,$B26+MATCH(BN$7,NCAMetrics,0)-1,MATCH(BN$6,NCACats,0)))</f>
        <v/>
      </c>
      <c r="BO26" s="193" t="str" cm="1">
        <f t="array" ref="BO26">IF($B26="","",INDEX(NCAOptionScores_Trans,$B26+MATCH(BO$7,NCAMetrics,0)-1,MATCH(BN$6,NCACats,0)))</f>
        <v/>
      </c>
      <c r="BP26" s="193" t="str" cm="1">
        <f t="array" ref="BP26">IF($B26="","",INDEX(NCAOptionScores_Trans,$B26+MATCH(BP$7,NCAMetrics,0)-1,MATCH(BN$6,NCACats,0)))</f>
        <v/>
      </c>
      <c r="BQ26" s="195" t="str">
        <f t="shared" si="13"/>
        <v/>
      </c>
      <c r="BR26" s="193" t="str" cm="1">
        <f t="array" ref="BR26">IF($B26="","",INDEX(NCAOptionScores_Trans,$B26+MATCH(BR$7,NCAMetrics,0)-1,MATCH(BR$6,NCACats,0)))</f>
        <v/>
      </c>
      <c r="BS26" s="193" t="str" cm="1">
        <f t="array" ref="BS26">IF($B26="","",INDEX(NCAOptionScores_Trans,$B26+MATCH(BS$7,NCAMetrics,0)-1,MATCH(BR$6,NCACats,0)))</f>
        <v/>
      </c>
      <c r="BT26" s="193" t="str" cm="1">
        <f t="array" ref="BT26">IF($B26="","",INDEX(NCAOptionScores_Trans,$B26+MATCH(BT$7,NCAMetrics,0)-1,MATCH(BR$6,NCACats,0)))</f>
        <v/>
      </c>
      <c r="BU26" s="195" t="str">
        <f t="shared" si="14"/>
        <v/>
      </c>
      <c r="BW26" s="156" t="str" cm="1">
        <f t="array" ref="BW26">INDEX(PosEffects_NCA,$A26,MATCH(BW$6,$D$6:$AB$6,0)+3)</f>
        <v/>
      </c>
      <c r="BX26" s="156" t="str" cm="1">
        <f t="array" ref="BX26">INDEX(PosEffects_NCA,$A26,MATCH(BX$6,$D$6:$AB$6,0)+3)</f>
        <v/>
      </c>
      <c r="BY26" s="156" t="str" cm="1">
        <f t="array" ref="BY26">INDEX(PosEffects_NCA,$A26,MATCH(BY$6,$D$6:$AB$6,0)+3)</f>
        <v/>
      </c>
      <c r="BZ26" s="156" t="str" cm="1">
        <f t="array" ref="BZ26">INDEX(PosEffects_NCA,$A26,MATCH(BZ$6,$D$6:$AB$6,0)+3)</f>
        <v/>
      </c>
      <c r="CA26" s="156" t="str" cm="1">
        <f t="array" ref="CA26">INDEX(PosEffects_NCA,$A26,MATCH(CA$6,$D$6:$AB$6,0)+3)</f>
        <v/>
      </c>
      <c r="CB26" s="156" t="str" cm="1">
        <f t="array" ref="CB26">INDEX(PosEffects_NCA,$A26,MATCH(CB$6,$D$6:$AB$6,0)+3)</f>
        <v/>
      </c>
      <c r="CC26" s="156" t="str" cm="1">
        <f t="array" ref="CC26">INDEX(PosEffects_NCA,$A26,MATCH(CC$6,$D$6:$AB$6,0)+3)</f>
        <v/>
      </c>
      <c r="CE26" s="194" t="str">
        <f t="shared" si="15"/>
        <v/>
      </c>
      <c r="CF26" s="194" t="str">
        <f t="shared" si="15"/>
        <v/>
      </c>
      <c r="CG26" s="194" t="str">
        <f t="shared" si="15"/>
        <v/>
      </c>
      <c r="CH26" s="194" t="str">
        <f t="shared" si="15"/>
        <v/>
      </c>
    </row>
    <row r="27" spans="1:86" x14ac:dyDescent="0.25">
      <c r="A27" s="68">
        <v>20</v>
      </c>
      <c r="B27" s="271" t="str" cm="1">
        <f t="array" ref="B27">IF(A27&gt;NOptions_NCA,"",6*(A27-1)+1)</f>
        <v/>
      </c>
      <c r="C27" s="249" t="str" cm="1">
        <f t="array" ref="C27">IF($B27="","",INDEX(Options_NCA,$B27))</f>
        <v/>
      </c>
      <c r="D27" s="193" t="str" cm="1">
        <f t="array" ref="D27">IF($B27="","",INDEX(NCAOptionScores_Trans,$B27+MATCH(D$7,NCAMetrics,0)-1,MATCH(D$6,NCACats,0))-100)</f>
        <v/>
      </c>
      <c r="E27" s="193" t="str" cm="1">
        <f t="array" ref="E27">IF($B27="","",INDEX(NCAOptionScores_Trans,$B27+MATCH(E$7,NCAMetrics,0)-1,MATCH(D$6,NCACats,0))-100)</f>
        <v/>
      </c>
      <c r="F27" s="193" t="str" cm="1">
        <f t="array" ref="F27">IF($B27="","",INDEX(NCAOptionScores_Trans,$B27+MATCH(F$7,NCAMetrics,0)-1,MATCH(D$6,NCACats,0))-100)</f>
        <v/>
      </c>
      <c r="G27" s="193" t="str">
        <f t="shared" si="0"/>
        <v/>
      </c>
      <c r="H27" s="193" t="str" cm="1">
        <f t="array" ref="H27">IF($B27="","",INDEX(NCAOptionScores_Trans,$B27+MATCH(H$7,NCAMetrics,0)-1,MATCH(H$6,NCACats,0))-100)</f>
        <v/>
      </c>
      <c r="I27" s="193" t="str" cm="1">
        <f t="array" ref="I27">IF($B27="","",INDEX(NCAOptionScores_Trans,$B27+MATCH(I$7,NCAMetrics,0)-1,MATCH(H$6,NCACats,0))-100)</f>
        <v/>
      </c>
      <c r="J27" s="193" t="str" cm="1">
        <f t="array" ref="J27">IF($B27="","",INDEX(NCAOptionScores_Trans,$B27+MATCH(J$7,NCAMetrics,0)-1,MATCH(H$6,NCACats,0))-100)</f>
        <v/>
      </c>
      <c r="K27" s="193" t="str">
        <f t="shared" si="1"/>
        <v/>
      </c>
      <c r="L27" s="193" t="str" cm="1">
        <f t="array" ref="L27">IF($B27="","",INDEX(NCAOptionScores_Trans,$B27+MATCH(L$7,NCAMetrics,0)-1,MATCH(L$6,NCACats,0))-100)</f>
        <v/>
      </c>
      <c r="M27" s="193" t="str" cm="1">
        <f t="array" ref="M27">IF($B27="","",INDEX(NCAOptionScores_Trans,$B27+MATCH(M$7,NCAMetrics,0)-1,MATCH(L$6,NCACats,0))-100)</f>
        <v/>
      </c>
      <c r="N27" s="193" t="str" cm="1">
        <f t="array" ref="N27">IF($B27="","",INDEX(NCAOptionScores_Trans,$B27+MATCH(N$7,NCAMetrics,0)-1,MATCH(L$6,NCACats,0))-100)</f>
        <v/>
      </c>
      <c r="O27" s="193" t="str">
        <f t="shared" si="2"/>
        <v/>
      </c>
      <c r="P27" s="193" t="str" cm="1">
        <f t="array" ref="P27">IF($B27="","",INDEX(NCAOptionScores_Trans,$B27+MATCH(P$7,NCAMetrics,0)-1,MATCH(P$6,NCACats,0))-100)</f>
        <v/>
      </c>
      <c r="Q27" s="193" t="str" cm="1">
        <f t="array" ref="Q27">IF($B27="","",INDEX(NCAOptionScores_Trans,$B27+MATCH(Q$7,NCAMetrics,0)-1,MATCH(P$6,NCACats,0))-100)</f>
        <v/>
      </c>
      <c r="R27" s="193" t="str" cm="1">
        <f t="array" ref="R27">IF($B27="","",INDEX(NCAOptionScores_Trans,$B27+MATCH(R$7,NCAMetrics,0)-1,MATCH(P$6,NCACats,0))-100)</f>
        <v/>
      </c>
      <c r="S27" s="193" t="str">
        <f t="shared" si="3"/>
        <v/>
      </c>
      <c r="T27" s="193" t="str" cm="1">
        <f t="array" ref="T27">IF($B27="","",INDEX(NCAOptionScores_Trans,$B27+MATCH(T$7,NCAMetrics,0)-1,MATCH(T$6,NCACats,0))-100)</f>
        <v/>
      </c>
      <c r="U27" s="193" t="str" cm="1">
        <f t="array" ref="U27">IF($B27="","",INDEX(NCAOptionScores_Trans,$B27+MATCH(U$7,NCAMetrics,0)-1,MATCH(T$6,NCACats,0))-100)</f>
        <v/>
      </c>
      <c r="V27" s="193" t="str" cm="1">
        <f t="array" ref="V27">IF($B27="","",INDEX(NCAOptionScores_Trans,$B27+MATCH(V$7,NCAMetrics,0)-1,MATCH(T$6,NCACats,0))-100)</f>
        <v/>
      </c>
      <c r="W27" s="193" t="str">
        <f t="shared" si="4"/>
        <v/>
      </c>
      <c r="X27" s="193" t="str" cm="1">
        <f t="array" ref="X27">IF($B27="","",INDEX(NCAOptionScores_Trans,$B27+MATCH(X$7,NCAMetrics,0)-1,MATCH(X$6,NCACats,0))-100)</f>
        <v/>
      </c>
      <c r="Y27" s="193" t="str" cm="1">
        <f t="array" ref="Y27">IF($B27="","",INDEX(NCAOptionScores_Trans,$B27+MATCH(Y$7,NCAMetrics,0)-1,MATCH(X$6,NCACats,0))-100)</f>
        <v/>
      </c>
      <c r="Z27" s="193" t="str" cm="1">
        <f t="array" ref="Z27">IF($B27="","",INDEX(NCAOptionScores_Trans,$B27+MATCH(Z$7,NCAMetrics,0)-1,MATCH(X$6,NCACats,0))-100)</f>
        <v/>
      </c>
      <c r="AA27" s="193" t="str">
        <f t="shared" si="5"/>
        <v/>
      </c>
      <c r="AB27" s="193" t="str" cm="1">
        <f t="array" ref="AB27">IF($B27="","",INDEX(NCAOptionScores_Trans,$B27+MATCH(AB$7,NCAMetrics,0)-1,MATCH(AB$6,NCACats,0))-100)</f>
        <v/>
      </c>
      <c r="AC27" s="193" t="str" cm="1">
        <f t="array" ref="AC27">IF($B27="","",INDEX(NCAOptionScores_Trans,$B27+MATCH(AC$7,NCAMetrics,0)-1,MATCH(AB$6,NCACats,0))-100)</f>
        <v/>
      </c>
      <c r="AD27" s="193" t="str" cm="1">
        <f t="array" ref="AD27">IF($B27="","",INDEX(NCAOptionScores_Trans,$B27+MATCH(AD$7,NCAMetrics,0)-1,MATCH(AB$6,NCACats,0))-100)</f>
        <v/>
      </c>
      <c r="AE27" s="193" t="str">
        <f t="shared" si="6"/>
        <v/>
      </c>
      <c r="AG27" s="156" t="str" cm="1">
        <f t="array" ref="AG27">INDEX(NegEffects_NCA,$A27,MATCH(AG$6,$D$6:$AB$6,0)+3)</f>
        <v/>
      </c>
      <c r="AH27" s="156" t="str" cm="1">
        <f t="array" ref="AH27">INDEX(NegEffects_NCA,$A27,MATCH(AH$6,$D$6:$AB$6,0)+3)</f>
        <v/>
      </c>
      <c r="AI27" s="156" t="str" cm="1">
        <f t="array" ref="AI27">INDEX(NegEffects_NCA,$A27,MATCH(AI$6,$D$6:$AB$6,0)+3)</f>
        <v/>
      </c>
      <c r="AJ27" s="156" t="str" cm="1">
        <f t="array" ref="AJ27">INDEX(NegEffects_NCA,$A27,MATCH(AJ$6,$D$6:$AB$6,0)+3)</f>
        <v/>
      </c>
      <c r="AK27" s="156" t="str" cm="1">
        <f t="array" ref="AK27">INDEX(NegEffects_NCA,$A27,MATCH(AK$6,$D$6:$AB$6,0)+3)</f>
        <v/>
      </c>
      <c r="AL27" s="156" t="str" cm="1">
        <f t="array" ref="AL27">INDEX(NegEffects_NCA,$A27,MATCH(AL$6,$D$6:$AB$6,0)+3)</f>
        <v/>
      </c>
      <c r="AM27" s="156" t="str" cm="1">
        <f t="array" ref="AM27">INDEX(NegEffects_NCA,$A27,MATCH(AM$6,$D$6:$AB$6,0)+3)</f>
        <v/>
      </c>
      <c r="AO27" s="194" t="str">
        <f t="shared" si="7"/>
        <v/>
      </c>
      <c r="AP27" s="194" t="str">
        <f t="shared" si="7"/>
        <v/>
      </c>
      <c r="AQ27" s="194" t="str">
        <f t="shared" si="7"/>
        <v/>
      </c>
      <c r="AR27" s="194" t="str">
        <f t="shared" si="7"/>
        <v/>
      </c>
      <c r="AT27" s="193" t="str" cm="1">
        <f t="array" ref="AT27">IF($B27="","",INDEX(NCAOptionScores_Trans,$B27+MATCH(AT$7,NCAMetrics,0)-1,MATCH(AT$6,NCACats,0)))</f>
        <v/>
      </c>
      <c r="AU27" s="193" t="str" cm="1">
        <f t="array" ref="AU27">IF($B27="","",INDEX(NCAOptionScores_Trans,$B27+MATCH(AU$7,NCAMetrics,0)-1,MATCH(AT$6,NCACats,0)))</f>
        <v/>
      </c>
      <c r="AV27" s="193" t="str" cm="1">
        <f t="array" ref="AV27">IF($B27="","",INDEX(NCAOptionScores_Trans,$B27+MATCH(AV$7,NCAMetrics,0)-1,MATCH(AT$6,NCACats,0)))</f>
        <v/>
      </c>
      <c r="AW27" s="195" t="str">
        <f t="shared" si="8"/>
        <v/>
      </c>
      <c r="AX27" s="193" t="str" cm="1">
        <f t="array" ref="AX27">IF($B27="","",INDEX(NCAOptionScores_Trans,$B27+MATCH(AX$7,NCAMetrics,0)-1,MATCH(AX$6,NCACats,0)))</f>
        <v/>
      </c>
      <c r="AY27" s="193" t="str" cm="1">
        <f t="array" ref="AY27">IF($B27="","",INDEX(NCAOptionScores_Trans,$B27+MATCH(AY$7,NCAMetrics,0)-1,MATCH(AX$6,NCACats,0)))</f>
        <v/>
      </c>
      <c r="AZ27" s="193" t="str" cm="1">
        <f t="array" ref="AZ27">IF($B27="","",INDEX(NCAOptionScores_Trans,$B27+MATCH(AZ$7,NCAMetrics,0)-1,MATCH(AX$6,NCACats,0)))</f>
        <v/>
      </c>
      <c r="BA27" s="195" t="str">
        <f t="shared" si="9"/>
        <v/>
      </c>
      <c r="BB27" s="193" t="str" cm="1">
        <f t="array" ref="BB27">IF($B27="","",INDEX(NCAOptionScores_Trans,$B27+MATCH(BB$7,NCAMetrics,0)-1,MATCH(BB$6,NCACats,0)))</f>
        <v/>
      </c>
      <c r="BC27" s="193" t="str" cm="1">
        <f t="array" ref="BC27">IF($B27="","",INDEX(NCAOptionScores_Trans,$B27+MATCH(BC$7,NCAMetrics,0)-1,MATCH(BB$6,NCACats,0)))</f>
        <v/>
      </c>
      <c r="BD27" s="193" t="str" cm="1">
        <f t="array" ref="BD27">IF($B27="","",INDEX(NCAOptionScores_Trans,$B27+MATCH(BD$7,NCAMetrics,0)-1,MATCH(BB$6,NCACats,0)))</f>
        <v/>
      </c>
      <c r="BE27" s="195" t="str">
        <f t="shared" si="10"/>
        <v/>
      </c>
      <c r="BF27" s="193" t="str" cm="1">
        <f t="array" ref="BF27">IF($B27="","",INDEX(NCAOptionScores_Trans,$B27+MATCH(BF$7,NCAMetrics,0)-1,MATCH(BF$6,NCACats,0)))</f>
        <v/>
      </c>
      <c r="BG27" s="193" t="str" cm="1">
        <f t="array" ref="BG27">IF($B27="","",INDEX(NCAOptionScores_Trans,$B27+MATCH(BG$7,NCAMetrics,0)-1,MATCH(BF$6,NCACats,0)))</f>
        <v/>
      </c>
      <c r="BH27" s="193" t="str" cm="1">
        <f t="array" ref="BH27">IF($B27="","",INDEX(NCAOptionScores_Trans,$B27+MATCH(BH$7,NCAMetrics,0)-1,MATCH(BF$6,NCACats,0)))</f>
        <v/>
      </c>
      <c r="BI27" s="195" t="str">
        <f t="shared" si="11"/>
        <v/>
      </c>
      <c r="BJ27" s="193" t="str" cm="1">
        <f t="array" ref="BJ27">IF($B27="","",INDEX(NCAOptionScores_Trans,$B27+MATCH(BJ$7,NCAMetrics,0)-1,MATCH(BJ$6,NCACats,0)))</f>
        <v/>
      </c>
      <c r="BK27" s="193" t="str" cm="1">
        <f t="array" ref="BK27">IF($B27="","",INDEX(NCAOptionScores_Trans,$B27+MATCH(BK$7,NCAMetrics,0)-1,MATCH(BJ$6,NCACats,0)))</f>
        <v/>
      </c>
      <c r="BL27" s="193" t="str" cm="1">
        <f t="array" ref="BL27">IF($B27="","",INDEX(NCAOptionScores_Trans,$B27+MATCH(BL$7,NCAMetrics,0)-1,MATCH(BJ$6,NCACats,0)))</f>
        <v/>
      </c>
      <c r="BM27" s="195" t="str">
        <f t="shared" si="12"/>
        <v/>
      </c>
      <c r="BN27" s="193" t="str" cm="1">
        <f t="array" ref="BN27">IF($B27="","",INDEX(NCAOptionScores_Trans,$B27+MATCH(BN$7,NCAMetrics,0)-1,MATCH(BN$6,NCACats,0)))</f>
        <v/>
      </c>
      <c r="BO27" s="193" t="str" cm="1">
        <f t="array" ref="BO27">IF($B27="","",INDEX(NCAOptionScores_Trans,$B27+MATCH(BO$7,NCAMetrics,0)-1,MATCH(BN$6,NCACats,0)))</f>
        <v/>
      </c>
      <c r="BP27" s="193" t="str" cm="1">
        <f t="array" ref="BP27">IF($B27="","",INDEX(NCAOptionScores_Trans,$B27+MATCH(BP$7,NCAMetrics,0)-1,MATCH(BN$6,NCACats,0)))</f>
        <v/>
      </c>
      <c r="BQ27" s="195" t="str">
        <f t="shared" si="13"/>
        <v/>
      </c>
      <c r="BR27" s="193" t="str" cm="1">
        <f t="array" ref="BR27">IF($B27="","",INDEX(NCAOptionScores_Trans,$B27+MATCH(BR$7,NCAMetrics,0)-1,MATCH(BR$6,NCACats,0)))</f>
        <v/>
      </c>
      <c r="BS27" s="193" t="str" cm="1">
        <f t="array" ref="BS27">IF($B27="","",INDEX(NCAOptionScores_Trans,$B27+MATCH(BS$7,NCAMetrics,0)-1,MATCH(BR$6,NCACats,0)))</f>
        <v/>
      </c>
      <c r="BT27" s="193" t="str" cm="1">
        <f t="array" ref="BT27">IF($B27="","",INDEX(NCAOptionScores_Trans,$B27+MATCH(BT$7,NCAMetrics,0)-1,MATCH(BR$6,NCACats,0)))</f>
        <v/>
      </c>
      <c r="BU27" s="195" t="str">
        <f t="shared" si="14"/>
        <v/>
      </c>
      <c r="BW27" s="156" t="str" cm="1">
        <f t="array" ref="BW27">INDEX(PosEffects_NCA,$A27,MATCH(BW$6,$D$6:$AB$6,0)+3)</f>
        <v/>
      </c>
      <c r="BX27" s="156" t="str" cm="1">
        <f t="array" ref="BX27">INDEX(PosEffects_NCA,$A27,MATCH(BX$6,$D$6:$AB$6,0)+3)</f>
        <v/>
      </c>
      <c r="BY27" s="156" t="str" cm="1">
        <f t="array" ref="BY27">INDEX(PosEffects_NCA,$A27,MATCH(BY$6,$D$6:$AB$6,0)+3)</f>
        <v/>
      </c>
      <c r="BZ27" s="156" t="str" cm="1">
        <f t="array" ref="BZ27">INDEX(PosEffects_NCA,$A27,MATCH(BZ$6,$D$6:$AB$6,0)+3)</f>
        <v/>
      </c>
      <c r="CA27" s="156" t="str" cm="1">
        <f t="array" ref="CA27">INDEX(PosEffects_NCA,$A27,MATCH(CA$6,$D$6:$AB$6,0)+3)</f>
        <v/>
      </c>
      <c r="CB27" s="156" t="str" cm="1">
        <f t="array" ref="CB27">INDEX(PosEffects_NCA,$A27,MATCH(CB$6,$D$6:$AB$6,0)+3)</f>
        <v/>
      </c>
      <c r="CC27" s="156" t="str" cm="1">
        <f t="array" ref="CC27">INDEX(PosEffects_NCA,$A27,MATCH(CC$6,$D$6:$AB$6,0)+3)</f>
        <v/>
      </c>
      <c r="CE27" s="194" t="str">
        <f t="shared" si="15"/>
        <v/>
      </c>
      <c r="CF27" s="194" t="str">
        <f t="shared" si="15"/>
        <v/>
      </c>
      <c r="CG27" s="194" t="str">
        <f t="shared" si="15"/>
        <v/>
      </c>
      <c r="CH27" s="194" t="str">
        <f t="shared" si="15"/>
        <v/>
      </c>
    </row>
    <row r="28" spans="1:86" x14ac:dyDescent="0.25">
      <c r="A28" s="68">
        <v>21</v>
      </c>
      <c r="B28" s="271" t="str" cm="1">
        <f t="array" ref="B28">IF(A28&gt;NOptions_NCA,"",6*(A28-1)+1)</f>
        <v/>
      </c>
      <c r="C28" s="249" t="str" cm="1">
        <f t="array" ref="C28">IF($B28="","",INDEX(Options_NCA,$B28))</f>
        <v/>
      </c>
      <c r="D28" s="193" t="str" cm="1">
        <f t="array" ref="D28">IF($B28="","",INDEX(NCAOptionScores_Trans,$B28+MATCH(D$7,NCAMetrics,0)-1,MATCH(D$6,NCACats,0))-100)</f>
        <v/>
      </c>
      <c r="E28" s="193" t="str" cm="1">
        <f t="array" ref="E28">IF($B28="","",INDEX(NCAOptionScores_Trans,$B28+MATCH(E$7,NCAMetrics,0)-1,MATCH(D$6,NCACats,0))-100)</f>
        <v/>
      </c>
      <c r="F28" s="193" t="str" cm="1">
        <f t="array" ref="F28">IF($B28="","",INDEX(NCAOptionScores_Trans,$B28+MATCH(F$7,NCAMetrics,0)-1,MATCH(D$6,NCACats,0))-100)</f>
        <v/>
      </c>
      <c r="G28" s="193" t="str">
        <f t="shared" si="0"/>
        <v/>
      </c>
      <c r="H28" s="193" t="str" cm="1">
        <f t="array" ref="H28">IF($B28="","",INDEX(NCAOptionScores_Trans,$B28+MATCH(H$7,NCAMetrics,0)-1,MATCH(H$6,NCACats,0))-100)</f>
        <v/>
      </c>
      <c r="I28" s="193" t="str" cm="1">
        <f t="array" ref="I28">IF($B28="","",INDEX(NCAOptionScores_Trans,$B28+MATCH(I$7,NCAMetrics,0)-1,MATCH(H$6,NCACats,0))-100)</f>
        <v/>
      </c>
      <c r="J28" s="193" t="str" cm="1">
        <f t="array" ref="J28">IF($B28="","",INDEX(NCAOptionScores_Trans,$B28+MATCH(J$7,NCAMetrics,0)-1,MATCH(H$6,NCACats,0))-100)</f>
        <v/>
      </c>
      <c r="K28" s="193" t="str">
        <f t="shared" si="1"/>
        <v/>
      </c>
      <c r="L28" s="193" t="str" cm="1">
        <f t="array" ref="L28">IF($B28="","",INDEX(NCAOptionScores_Trans,$B28+MATCH(L$7,NCAMetrics,0)-1,MATCH(L$6,NCACats,0))-100)</f>
        <v/>
      </c>
      <c r="M28" s="193" t="str" cm="1">
        <f t="array" ref="M28">IF($B28="","",INDEX(NCAOptionScores_Trans,$B28+MATCH(M$7,NCAMetrics,0)-1,MATCH(L$6,NCACats,0))-100)</f>
        <v/>
      </c>
      <c r="N28" s="193" t="str" cm="1">
        <f t="array" ref="N28">IF($B28="","",INDEX(NCAOptionScores_Trans,$B28+MATCH(N$7,NCAMetrics,0)-1,MATCH(L$6,NCACats,0))-100)</f>
        <v/>
      </c>
      <c r="O28" s="193" t="str">
        <f t="shared" si="2"/>
        <v/>
      </c>
      <c r="P28" s="193" t="str" cm="1">
        <f t="array" ref="P28">IF($B28="","",INDEX(NCAOptionScores_Trans,$B28+MATCH(P$7,NCAMetrics,0)-1,MATCH(P$6,NCACats,0))-100)</f>
        <v/>
      </c>
      <c r="Q28" s="193" t="str" cm="1">
        <f t="array" ref="Q28">IF($B28="","",INDEX(NCAOptionScores_Trans,$B28+MATCH(Q$7,NCAMetrics,0)-1,MATCH(P$6,NCACats,0))-100)</f>
        <v/>
      </c>
      <c r="R28" s="193" t="str" cm="1">
        <f t="array" ref="R28">IF($B28="","",INDEX(NCAOptionScores_Trans,$B28+MATCH(R$7,NCAMetrics,0)-1,MATCH(P$6,NCACats,0))-100)</f>
        <v/>
      </c>
      <c r="S28" s="193" t="str">
        <f t="shared" si="3"/>
        <v/>
      </c>
      <c r="T28" s="193" t="str" cm="1">
        <f t="array" ref="T28">IF($B28="","",INDEX(NCAOptionScores_Trans,$B28+MATCH(T$7,NCAMetrics,0)-1,MATCH(T$6,NCACats,0))-100)</f>
        <v/>
      </c>
      <c r="U28" s="193" t="str" cm="1">
        <f t="array" ref="U28">IF($B28="","",INDEX(NCAOptionScores_Trans,$B28+MATCH(U$7,NCAMetrics,0)-1,MATCH(T$6,NCACats,0))-100)</f>
        <v/>
      </c>
      <c r="V28" s="193" t="str" cm="1">
        <f t="array" ref="V28">IF($B28="","",INDEX(NCAOptionScores_Trans,$B28+MATCH(V$7,NCAMetrics,0)-1,MATCH(T$6,NCACats,0))-100)</f>
        <v/>
      </c>
      <c r="W28" s="193" t="str">
        <f t="shared" si="4"/>
        <v/>
      </c>
      <c r="X28" s="193" t="str" cm="1">
        <f t="array" ref="X28">IF($B28="","",INDEX(NCAOptionScores_Trans,$B28+MATCH(X$7,NCAMetrics,0)-1,MATCH(X$6,NCACats,0))-100)</f>
        <v/>
      </c>
      <c r="Y28" s="193" t="str" cm="1">
        <f t="array" ref="Y28">IF($B28="","",INDEX(NCAOptionScores_Trans,$B28+MATCH(Y$7,NCAMetrics,0)-1,MATCH(X$6,NCACats,0))-100)</f>
        <v/>
      </c>
      <c r="Z28" s="193" t="str" cm="1">
        <f t="array" ref="Z28">IF($B28="","",INDEX(NCAOptionScores_Trans,$B28+MATCH(Z$7,NCAMetrics,0)-1,MATCH(X$6,NCACats,0))-100)</f>
        <v/>
      </c>
      <c r="AA28" s="193" t="str">
        <f t="shared" si="5"/>
        <v/>
      </c>
      <c r="AB28" s="193" t="str" cm="1">
        <f t="array" ref="AB28">IF($B28="","",INDEX(NCAOptionScores_Trans,$B28+MATCH(AB$7,NCAMetrics,0)-1,MATCH(AB$6,NCACats,0))-100)</f>
        <v/>
      </c>
      <c r="AC28" s="193" t="str" cm="1">
        <f t="array" ref="AC28">IF($B28="","",INDEX(NCAOptionScores_Trans,$B28+MATCH(AC$7,NCAMetrics,0)-1,MATCH(AB$6,NCACats,0))-100)</f>
        <v/>
      </c>
      <c r="AD28" s="193" t="str" cm="1">
        <f t="array" ref="AD28">IF($B28="","",INDEX(NCAOptionScores_Trans,$B28+MATCH(AD$7,NCAMetrics,0)-1,MATCH(AB$6,NCACats,0))-100)</f>
        <v/>
      </c>
      <c r="AE28" s="193" t="str">
        <f t="shared" si="6"/>
        <v/>
      </c>
      <c r="AG28" s="156" t="str" cm="1">
        <f t="array" ref="AG28">INDEX(NegEffects_NCA,$A28,MATCH(AG$6,$D$6:$AB$6,0)+3)</f>
        <v/>
      </c>
      <c r="AH28" s="156" t="str" cm="1">
        <f t="array" ref="AH28">INDEX(NegEffects_NCA,$A28,MATCH(AH$6,$D$6:$AB$6,0)+3)</f>
        <v/>
      </c>
      <c r="AI28" s="156" t="str" cm="1">
        <f t="array" ref="AI28">INDEX(NegEffects_NCA,$A28,MATCH(AI$6,$D$6:$AB$6,0)+3)</f>
        <v/>
      </c>
      <c r="AJ28" s="156" t="str" cm="1">
        <f t="array" ref="AJ28">INDEX(NegEffects_NCA,$A28,MATCH(AJ$6,$D$6:$AB$6,0)+3)</f>
        <v/>
      </c>
      <c r="AK28" s="156" t="str" cm="1">
        <f t="array" ref="AK28">INDEX(NegEffects_NCA,$A28,MATCH(AK$6,$D$6:$AB$6,0)+3)</f>
        <v/>
      </c>
      <c r="AL28" s="156" t="str" cm="1">
        <f t="array" ref="AL28">INDEX(NegEffects_NCA,$A28,MATCH(AL$6,$D$6:$AB$6,0)+3)</f>
        <v/>
      </c>
      <c r="AM28" s="156" t="str" cm="1">
        <f t="array" ref="AM28">INDEX(NegEffects_NCA,$A28,MATCH(AM$6,$D$6:$AB$6,0)+3)</f>
        <v/>
      </c>
      <c r="AO28" s="194" t="str">
        <f t="shared" ref="AO28:AR47" si="16">IF($B28="","",SUMPRODUCT(INDEX(NegEffects_NCA_Combined,$A28,0),INDEX(WRWMetricWeights_NCA,MATCH(AO$6,WRWMetrics_NCA,0),0)))</f>
        <v/>
      </c>
      <c r="AP28" s="194" t="str">
        <f t="shared" si="16"/>
        <v/>
      </c>
      <c r="AQ28" s="194" t="str">
        <f t="shared" si="16"/>
        <v/>
      </c>
      <c r="AR28" s="194" t="str">
        <f t="shared" si="16"/>
        <v/>
      </c>
      <c r="AT28" s="193" t="str" cm="1">
        <f t="array" ref="AT28">IF($B28="","",INDEX(NCAOptionScores_Trans,$B28+MATCH(AT$7,NCAMetrics,0)-1,MATCH(AT$6,NCACats,0)))</f>
        <v/>
      </c>
      <c r="AU28" s="193" t="str" cm="1">
        <f t="array" ref="AU28">IF($B28="","",INDEX(NCAOptionScores_Trans,$B28+MATCH(AU$7,NCAMetrics,0)-1,MATCH(AT$6,NCACats,0)))</f>
        <v/>
      </c>
      <c r="AV28" s="193" t="str" cm="1">
        <f t="array" ref="AV28">IF($B28="","",INDEX(NCAOptionScores_Trans,$B28+MATCH(AV$7,NCAMetrics,0)-1,MATCH(AT$6,NCACats,0)))</f>
        <v/>
      </c>
      <c r="AW28" s="195" t="str">
        <f t="shared" si="8"/>
        <v/>
      </c>
      <c r="AX28" s="193" t="str" cm="1">
        <f t="array" ref="AX28">IF($B28="","",INDEX(NCAOptionScores_Trans,$B28+MATCH(AX$7,NCAMetrics,0)-1,MATCH(AX$6,NCACats,0)))</f>
        <v/>
      </c>
      <c r="AY28" s="193" t="str" cm="1">
        <f t="array" ref="AY28">IF($B28="","",INDEX(NCAOptionScores_Trans,$B28+MATCH(AY$7,NCAMetrics,0)-1,MATCH(AX$6,NCACats,0)))</f>
        <v/>
      </c>
      <c r="AZ28" s="193" t="str" cm="1">
        <f t="array" ref="AZ28">IF($B28="","",INDEX(NCAOptionScores_Trans,$B28+MATCH(AZ$7,NCAMetrics,0)-1,MATCH(AX$6,NCACats,0)))</f>
        <v/>
      </c>
      <c r="BA28" s="195" t="str">
        <f t="shared" si="9"/>
        <v/>
      </c>
      <c r="BB28" s="193" t="str" cm="1">
        <f t="array" ref="BB28">IF($B28="","",INDEX(NCAOptionScores_Trans,$B28+MATCH(BB$7,NCAMetrics,0)-1,MATCH(BB$6,NCACats,0)))</f>
        <v/>
      </c>
      <c r="BC28" s="193" t="str" cm="1">
        <f t="array" ref="BC28">IF($B28="","",INDEX(NCAOptionScores_Trans,$B28+MATCH(BC$7,NCAMetrics,0)-1,MATCH(BB$6,NCACats,0)))</f>
        <v/>
      </c>
      <c r="BD28" s="193" t="str" cm="1">
        <f t="array" ref="BD28">IF($B28="","",INDEX(NCAOptionScores_Trans,$B28+MATCH(BD$7,NCAMetrics,0)-1,MATCH(BB$6,NCACats,0)))</f>
        <v/>
      </c>
      <c r="BE28" s="195" t="str">
        <f t="shared" si="10"/>
        <v/>
      </c>
      <c r="BF28" s="193" t="str" cm="1">
        <f t="array" ref="BF28">IF($B28="","",INDEX(NCAOptionScores_Trans,$B28+MATCH(BF$7,NCAMetrics,0)-1,MATCH(BF$6,NCACats,0)))</f>
        <v/>
      </c>
      <c r="BG28" s="193" t="str" cm="1">
        <f t="array" ref="BG28">IF($B28="","",INDEX(NCAOptionScores_Trans,$B28+MATCH(BG$7,NCAMetrics,0)-1,MATCH(BF$6,NCACats,0)))</f>
        <v/>
      </c>
      <c r="BH28" s="193" t="str" cm="1">
        <f t="array" ref="BH28">IF($B28="","",INDEX(NCAOptionScores_Trans,$B28+MATCH(BH$7,NCAMetrics,0)-1,MATCH(BF$6,NCACats,0)))</f>
        <v/>
      </c>
      <c r="BI28" s="195" t="str">
        <f t="shared" si="11"/>
        <v/>
      </c>
      <c r="BJ28" s="193" t="str" cm="1">
        <f t="array" ref="BJ28">IF($B28="","",INDEX(NCAOptionScores_Trans,$B28+MATCH(BJ$7,NCAMetrics,0)-1,MATCH(BJ$6,NCACats,0)))</f>
        <v/>
      </c>
      <c r="BK28" s="193" t="str" cm="1">
        <f t="array" ref="BK28">IF($B28="","",INDEX(NCAOptionScores_Trans,$B28+MATCH(BK$7,NCAMetrics,0)-1,MATCH(BJ$6,NCACats,0)))</f>
        <v/>
      </c>
      <c r="BL28" s="193" t="str" cm="1">
        <f t="array" ref="BL28">IF($B28="","",INDEX(NCAOptionScores_Trans,$B28+MATCH(BL$7,NCAMetrics,0)-1,MATCH(BJ$6,NCACats,0)))</f>
        <v/>
      </c>
      <c r="BM28" s="195" t="str">
        <f t="shared" si="12"/>
        <v/>
      </c>
      <c r="BN28" s="193" t="str" cm="1">
        <f t="array" ref="BN28">IF($B28="","",INDEX(NCAOptionScores_Trans,$B28+MATCH(BN$7,NCAMetrics,0)-1,MATCH(BN$6,NCACats,0)))</f>
        <v/>
      </c>
      <c r="BO28" s="193" t="str" cm="1">
        <f t="array" ref="BO28">IF($B28="","",INDEX(NCAOptionScores_Trans,$B28+MATCH(BO$7,NCAMetrics,0)-1,MATCH(BN$6,NCACats,0)))</f>
        <v/>
      </c>
      <c r="BP28" s="193" t="str" cm="1">
        <f t="array" ref="BP28">IF($B28="","",INDEX(NCAOptionScores_Trans,$B28+MATCH(BP$7,NCAMetrics,0)-1,MATCH(BN$6,NCACats,0)))</f>
        <v/>
      </c>
      <c r="BQ28" s="195" t="str">
        <f t="shared" si="13"/>
        <v/>
      </c>
      <c r="BR28" s="193" t="str" cm="1">
        <f t="array" ref="BR28">IF($B28="","",INDEX(NCAOptionScores_Trans,$B28+MATCH(BR$7,NCAMetrics,0)-1,MATCH(BR$6,NCACats,0)))</f>
        <v/>
      </c>
      <c r="BS28" s="193" t="str" cm="1">
        <f t="array" ref="BS28">IF($B28="","",INDEX(NCAOptionScores_Trans,$B28+MATCH(BS$7,NCAMetrics,0)-1,MATCH(BR$6,NCACats,0)))</f>
        <v/>
      </c>
      <c r="BT28" s="193" t="str" cm="1">
        <f t="array" ref="BT28">IF($B28="","",INDEX(NCAOptionScores_Trans,$B28+MATCH(BT$7,NCAMetrics,0)-1,MATCH(BR$6,NCACats,0)))</f>
        <v/>
      </c>
      <c r="BU28" s="195" t="str">
        <f t="shared" si="14"/>
        <v/>
      </c>
      <c r="BW28" s="156" t="str" cm="1">
        <f t="array" ref="BW28">INDEX(PosEffects_NCA,$A28,MATCH(BW$6,$D$6:$AB$6,0)+3)</f>
        <v/>
      </c>
      <c r="BX28" s="156" t="str" cm="1">
        <f t="array" ref="BX28">INDEX(PosEffects_NCA,$A28,MATCH(BX$6,$D$6:$AB$6,0)+3)</f>
        <v/>
      </c>
      <c r="BY28" s="156" t="str" cm="1">
        <f t="array" ref="BY28">INDEX(PosEffects_NCA,$A28,MATCH(BY$6,$D$6:$AB$6,0)+3)</f>
        <v/>
      </c>
      <c r="BZ28" s="156" t="str" cm="1">
        <f t="array" ref="BZ28">INDEX(PosEffects_NCA,$A28,MATCH(BZ$6,$D$6:$AB$6,0)+3)</f>
        <v/>
      </c>
      <c r="CA28" s="156" t="str" cm="1">
        <f t="array" ref="CA28">INDEX(PosEffects_NCA,$A28,MATCH(CA$6,$D$6:$AB$6,0)+3)</f>
        <v/>
      </c>
      <c r="CB28" s="156" t="str" cm="1">
        <f t="array" ref="CB28">INDEX(PosEffects_NCA,$A28,MATCH(CB$6,$D$6:$AB$6,0)+3)</f>
        <v/>
      </c>
      <c r="CC28" s="156" t="str" cm="1">
        <f t="array" ref="CC28">INDEX(PosEffects_NCA,$A28,MATCH(CC$6,$D$6:$AB$6,0)+3)</f>
        <v/>
      </c>
      <c r="CE28" s="194" t="str">
        <f t="shared" ref="CE28:CH47" si="17">IF($B28="","",SUMPRODUCT(INDEX(PosEffects_NCA_Combined,$A28,0),INDEX(WRWMetricWeights_NCA,MATCH(CE$6,WRWMetrics_NCA,0),0)))</f>
        <v/>
      </c>
      <c r="CF28" s="194" t="str">
        <f t="shared" si="17"/>
        <v/>
      </c>
      <c r="CG28" s="194" t="str">
        <f t="shared" si="17"/>
        <v/>
      </c>
      <c r="CH28" s="194" t="str">
        <f t="shared" si="17"/>
        <v/>
      </c>
    </row>
    <row r="29" spans="1:86" x14ac:dyDescent="0.25">
      <c r="A29" s="68">
        <v>22</v>
      </c>
      <c r="B29" s="271" t="str" cm="1">
        <f t="array" ref="B29">IF(A29&gt;NOptions_NCA,"",6*(A29-1)+1)</f>
        <v/>
      </c>
      <c r="C29" s="249" t="str" cm="1">
        <f t="array" ref="C29">IF($B29="","",INDEX(Options_NCA,$B29))</f>
        <v/>
      </c>
      <c r="D29" s="193" t="str" cm="1">
        <f t="array" ref="D29">IF($B29="","",INDEX(NCAOptionScores_Trans,$B29+MATCH(D$7,NCAMetrics,0)-1,MATCH(D$6,NCACats,0))-100)</f>
        <v/>
      </c>
      <c r="E29" s="193" t="str" cm="1">
        <f t="array" ref="E29">IF($B29="","",INDEX(NCAOptionScores_Trans,$B29+MATCH(E$7,NCAMetrics,0)-1,MATCH(D$6,NCACats,0))-100)</f>
        <v/>
      </c>
      <c r="F29" s="193" t="str" cm="1">
        <f t="array" ref="F29">IF($B29="","",INDEX(NCAOptionScores_Trans,$B29+MATCH(F$7,NCAMetrics,0)-1,MATCH(D$6,NCACats,0))-100)</f>
        <v/>
      </c>
      <c r="G29" s="193" t="str">
        <f t="shared" si="0"/>
        <v/>
      </c>
      <c r="H29" s="193" t="str" cm="1">
        <f t="array" ref="H29">IF($B29="","",INDEX(NCAOptionScores_Trans,$B29+MATCH(H$7,NCAMetrics,0)-1,MATCH(H$6,NCACats,0))-100)</f>
        <v/>
      </c>
      <c r="I29" s="193" t="str" cm="1">
        <f t="array" ref="I29">IF($B29="","",INDEX(NCAOptionScores_Trans,$B29+MATCH(I$7,NCAMetrics,0)-1,MATCH(H$6,NCACats,0))-100)</f>
        <v/>
      </c>
      <c r="J29" s="193" t="str" cm="1">
        <f t="array" ref="J29">IF($B29="","",INDEX(NCAOptionScores_Trans,$B29+MATCH(J$7,NCAMetrics,0)-1,MATCH(H$6,NCACats,0))-100)</f>
        <v/>
      </c>
      <c r="K29" s="193" t="str">
        <f t="shared" si="1"/>
        <v/>
      </c>
      <c r="L29" s="193" t="str" cm="1">
        <f t="array" ref="L29">IF($B29="","",INDEX(NCAOptionScores_Trans,$B29+MATCH(L$7,NCAMetrics,0)-1,MATCH(L$6,NCACats,0))-100)</f>
        <v/>
      </c>
      <c r="M29" s="193" t="str" cm="1">
        <f t="array" ref="M29">IF($B29="","",INDEX(NCAOptionScores_Trans,$B29+MATCH(M$7,NCAMetrics,0)-1,MATCH(L$6,NCACats,0))-100)</f>
        <v/>
      </c>
      <c r="N29" s="193" t="str" cm="1">
        <f t="array" ref="N29">IF($B29="","",INDEX(NCAOptionScores_Trans,$B29+MATCH(N$7,NCAMetrics,0)-1,MATCH(L$6,NCACats,0))-100)</f>
        <v/>
      </c>
      <c r="O29" s="193" t="str">
        <f t="shared" si="2"/>
        <v/>
      </c>
      <c r="P29" s="193" t="str" cm="1">
        <f t="array" ref="P29">IF($B29="","",INDEX(NCAOptionScores_Trans,$B29+MATCH(P$7,NCAMetrics,0)-1,MATCH(P$6,NCACats,0))-100)</f>
        <v/>
      </c>
      <c r="Q29" s="193" t="str" cm="1">
        <f t="array" ref="Q29">IF($B29="","",INDEX(NCAOptionScores_Trans,$B29+MATCH(Q$7,NCAMetrics,0)-1,MATCH(P$6,NCACats,0))-100)</f>
        <v/>
      </c>
      <c r="R29" s="193" t="str" cm="1">
        <f t="array" ref="R29">IF($B29="","",INDEX(NCAOptionScores_Trans,$B29+MATCH(R$7,NCAMetrics,0)-1,MATCH(P$6,NCACats,0))-100)</f>
        <v/>
      </c>
      <c r="S29" s="193" t="str">
        <f t="shared" si="3"/>
        <v/>
      </c>
      <c r="T29" s="193" t="str" cm="1">
        <f t="array" ref="T29">IF($B29="","",INDEX(NCAOptionScores_Trans,$B29+MATCH(T$7,NCAMetrics,0)-1,MATCH(T$6,NCACats,0))-100)</f>
        <v/>
      </c>
      <c r="U29" s="193" t="str" cm="1">
        <f t="array" ref="U29">IF($B29="","",INDEX(NCAOptionScores_Trans,$B29+MATCH(U$7,NCAMetrics,0)-1,MATCH(T$6,NCACats,0))-100)</f>
        <v/>
      </c>
      <c r="V29" s="193" t="str" cm="1">
        <f t="array" ref="V29">IF($B29="","",INDEX(NCAOptionScores_Trans,$B29+MATCH(V$7,NCAMetrics,0)-1,MATCH(T$6,NCACats,0))-100)</f>
        <v/>
      </c>
      <c r="W29" s="193" t="str">
        <f t="shared" si="4"/>
        <v/>
      </c>
      <c r="X29" s="193" t="str" cm="1">
        <f t="array" ref="X29">IF($B29="","",INDEX(NCAOptionScores_Trans,$B29+MATCH(X$7,NCAMetrics,0)-1,MATCH(X$6,NCACats,0))-100)</f>
        <v/>
      </c>
      <c r="Y29" s="193" t="str" cm="1">
        <f t="array" ref="Y29">IF($B29="","",INDEX(NCAOptionScores_Trans,$B29+MATCH(Y$7,NCAMetrics,0)-1,MATCH(X$6,NCACats,0))-100)</f>
        <v/>
      </c>
      <c r="Z29" s="193" t="str" cm="1">
        <f t="array" ref="Z29">IF($B29="","",INDEX(NCAOptionScores_Trans,$B29+MATCH(Z$7,NCAMetrics,0)-1,MATCH(X$6,NCACats,0))-100)</f>
        <v/>
      </c>
      <c r="AA29" s="193" t="str">
        <f t="shared" si="5"/>
        <v/>
      </c>
      <c r="AB29" s="193" t="str" cm="1">
        <f t="array" ref="AB29">IF($B29="","",INDEX(NCAOptionScores_Trans,$B29+MATCH(AB$7,NCAMetrics,0)-1,MATCH(AB$6,NCACats,0))-100)</f>
        <v/>
      </c>
      <c r="AC29" s="193" t="str" cm="1">
        <f t="array" ref="AC29">IF($B29="","",INDEX(NCAOptionScores_Trans,$B29+MATCH(AC$7,NCAMetrics,0)-1,MATCH(AB$6,NCACats,0))-100)</f>
        <v/>
      </c>
      <c r="AD29" s="193" t="str" cm="1">
        <f t="array" ref="AD29">IF($B29="","",INDEX(NCAOptionScores_Trans,$B29+MATCH(AD$7,NCAMetrics,0)-1,MATCH(AB$6,NCACats,0))-100)</f>
        <v/>
      </c>
      <c r="AE29" s="193" t="str">
        <f t="shared" si="6"/>
        <v/>
      </c>
      <c r="AG29" s="156" t="str" cm="1">
        <f t="array" ref="AG29">INDEX(NegEffects_NCA,$A29,MATCH(AG$6,$D$6:$AB$6,0)+3)</f>
        <v/>
      </c>
      <c r="AH29" s="156" t="str" cm="1">
        <f t="array" ref="AH29">INDEX(NegEffects_NCA,$A29,MATCH(AH$6,$D$6:$AB$6,0)+3)</f>
        <v/>
      </c>
      <c r="AI29" s="156" t="str" cm="1">
        <f t="array" ref="AI29">INDEX(NegEffects_NCA,$A29,MATCH(AI$6,$D$6:$AB$6,0)+3)</f>
        <v/>
      </c>
      <c r="AJ29" s="156" t="str" cm="1">
        <f t="array" ref="AJ29">INDEX(NegEffects_NCA,$A29,MATCH(AJ$6,$D$6:$AB$6,0)+3)</f>
        <v/>
      </c>
      <c r="AK29" s="156" t="str" cm="1">
        <f t="array" ref="AK29">INDEX(NegEffects_NCA,$A29,MATCH(AK$6,$D$6:$AB$6,0)+3)</f>
        <v/>
      </c>
      <c r="AL29" s="156" t="str" cm="1">
        <f t="array" ref="AL29">INDEX(NegEffects_NCA,$A29,MATCH(AL$6,$D$6:$AB$6,0)+3)</f>
        <v/>
      </c>
      <c r="AM29" s="156" t="str" cm="1">
        <f t="array" ref="AM29">INDEX(NegEffects_NCA,$A29,MATCH(AM$6,$D$6:$AB$6,0)+3)</f>
        <v/>
      </c>
      <c r="AO29" s="194" t="str">
        <f t="shared" si="16"/>
        <v/>
      </c>
      <c r="AP29" s="194" t="str">
        <f t="shared" si="16"/>
        <v/>
      </c>
      <c r="AQ29" s="194" t="str">
        <f t="shared" si="16"/>
        <v/>
      </c>
      <c r="AR29" s="194" t="str">
        <f t="shared" si="16"/>
        <v/>
      </c>
      <c r="AT29" s="193" t="str" cm="1">
        <f t="array" ref="AT29">IF($B29="","",INDEX(NCAOptionScores_Trans,$B29+MATCH(AT$7,NCAMetrics,0)-1,MATCH(AT$6,NCACats,0)))</f>
        <v/>
      </c>
      <c r="AU29" s="193" t="str" cm="1">
        <f t="array" ref="AU29">IF($B29="","",INDEX(NCAOptionScores_Trans,$B29+MATCH(AU$7,NCAMetrics,0)-1,MATCH(AT$6,NCACats,0)))</f>
        <v/>
      </c>
      <c r="AV29" s="193" t="str" cm="1">
        <f t="array" ref="AV29">IF($B29="","",INDEX(NCAOptionScores_Trans,$B29+MATCH(AV$7,NCAMetrics,0)-1,MATCH(AT$6,NCACats,0)))</f>
        <v/>
      </c>
      <c r="AW29" s="195" t="str">
        <f t="shared" si="8"/>
        <v/>
      </c>
      <c r="AX29" s="193" t="str" cm="1">
        <f t="array" ref="AX29">IF($B29="","",INDEX(NCAOptionScores_Trans,$B29+MATCH(AX$7,NCAMetrics,0)-1,MATCH(AX$6,NCACats,0)))</f>
        <v/>
      </c>
      <c r="AY29" s="193" t="str" cm="1">
        <f t="array" ref="AY29">IF($B29="","",INDEX(NCAOptionScores_Trans,$B29+MATCH(AY$7,NCAMetrics,0)-1,MATCH(AX$6,NCACats,0)))</f>
        <v/>
      </c>
      <c r="AZ29" s="193" t="str" cm="1">
        <f t="array" ref="AZ29">IF($B29="","",INDEX(NCAOptionScores_Trans,$B29+MATCH(AZ$7,NCAMetrics,0)-1,MATCH(AX$6,NCACats,0)))</f>
        <v/>
      </c>
      <c r="BA29" s="195" t="str">
        <f t="shared" si="9"/>
        <v/>
      </c>
      <c r="BB29" s="193" t="str" cm="1">
        <f t="array" ref="BB29">IF($B29="","",INDEX(NCAOptionScores_Trans,$B29+MATCH(BB$7,NCAMetrics,0)-1,MATCH(BB$6,NCACats,0)))</f>
        <v/>
      </c>
      <c r="BC29" s="193" t="str" cm="1">
        <f t="array" ref="BC29">IF($B29="","",INDEX(NCAOptionScores_Trans,$B29+MATCH(BC$7,NCAMetrics,0)-1,MATCH(BB$6,NCACats,0)))</f>
        <v/>
      </c>
      <c r="BD29" s="193" t="str" cm="1">
        <f t="array" ref="BD29">IF($B29="","",INDEX(NCAOptionScores_Trans,$B29+MATCH(BD$7,NCAMetrics,0)-1,MATCH(BB$6,NCACats,0)))</f>
        <v/>
      </c>
      <c r="BE29" s="195" t="str">
        <f t="shared" si="10"/>
        <v/>
      </c>
      <c r="BF29" s="193" t="str" cm="1">
        <f t="array" ref="BF29">IF($B29="","",INDEX(NCAOptionScores_Trans,$B29+MATCH(BF$7,NCAMetrics,0)-1,MATCH(BF$6,NCACats,0)))</f>
        <v/>
      </c>
      <c r="BG29" s="193" t="str" cm="1">
        <f t="array" ref="BG29">IF($B29="","",INDEX(NCAOptionScores_Trans,$B29+MATCH(BG$7,NCAMetrics,0)-1,MATCH(BF$6,NCACats,0)))</f>
        <v/>
      </c>
      <c r="BH29" s="193" t="str" cm="1">
        <f t="array" ref="BH29">IF($B29="","",INDEX(NCAOptionScores_Trans,$B29+MATCH(BH$7,NCAMetrics,0)-1,MATCH(BF$6,NCACats,0)))</f>
        <v/>
      </c>
      <c r="BI29" s="195" t="str">
        <f t="shared" si="11"/>
        <v/>
      </c>
      <c r="BJ29" s="193" t="str" cm="1">
        <f t="array" ref="BJ29">IF($B29="","",INDEX(NCAOptionScores_Trans,$B29+MATCH(BJ$7,NCAMetrics,0)-1,MATCH(BJ$6,NCACats,0)))</f>
        <v/>
      </c>
      <c r="BK29" s="193" t="str" cm="1">
        <f t="array" ref="BK29">IF($B29="","",INDEX(NCAOptionScores_Trans,$B29+MATCH(BK$7,NCAMetrics,0)-1,MATCH(BJ$6,NCACats,0)))</f>
        <v/>
      </c>
      <c r="BL29" s="193" t="str" cm="1">
        <f t="array" ref="BL29">IF($B29="","",INDEX(NCAOptionScores_Trans,$B29+MATCH(BL$7,NCAMetrics,0)-1,MATCH(BJ$6,NCACats,0)))</f>
        <v/>
      </c>
      <c r="BM29" s="195" t="str">
        <f t="shared" si="12"/>
        <v/>
      </c>
      <c r="BN29" s="193" t="str" cm="1">
        <f t="array" ref="BN29">IF($B29="","",INDEX(NCAOptionScores_Trans,$B29+MATCH(BN$7,NCAMetrics,0)-1,MATCH(BN$6,NCACats,0)))</f>
        <v/>
      </c>
      <c r="BO29" s="193" t="str" cm="1">
        <f t="array" ref="BO29">IF($B29="","",INDEX(NCAOptionScores_Trans,$B29+MATCH(BO$7,NCAMetrics,0)-1,MATCH(BN$6,NCACats,0)))</f>
        <v/>
      </c>
      <c r="BP29" s="193" t="str" cm="1">
        <f t="array" ref="BP29">IF($B29="","",INDEX(NCAOptionScores_Trans,$B29+MATCH(BP$7,NCAMetrics,0)-1,MATCH(BN$6,NCACats,0)))</f>
        <v/>
      </c>
      <c r="BQ29" s="195" t="str">
        <f t="shared" si="13"/>
        <v/>
      </c>
      <c r="BR29" s="193" t="str" cm="1">
        <f t="array" ref="BR29">IF($B29="","",INDEX(NCAOptionScores_Trans,$B29+MATCH(BR$7,NCAMetrics,0)-1,MATCH(BR$6,NCACats,0)))</f>
        <v/>
      </c>
      <c r="BS29" s="193" t="str" cm="1">
        <f t="array" ref="BS29">IF($B29="","",INDEX(NCAOptionScores_Trans,$B29+MATCH(BS$7,NCAMetrics,0)-1,MATCH(BR$6,NCACats,0)))</f>
        <v/>
      </c>
      <c r="BT29" s="193" t="str" cm="1">
        <f t="array" ref="BT29">IF($B29="","",INDEX(NCAOptionScores_Trans,$B29+MATCH(BT$7,NCAMetrics,0)-1,MATCH(BR$6,NCACats,0)))</f>
        <v/>
      </c>
      <c r="BU29" s="195" t="str">
        <f t="shared" si="14"/>
        <v/>
      </c>
      <c r="BW29" s="156" t="str" cm="1">
        <f t="array" ref="BW29">INDEX(PosEffects_NCA,$A29,MATCH(BW$6,$D$6:$AB$6,0)+3)</f>
        <v/>
      </c>
      <c r="BX29" s="156" t="str" cm="1">
        <f t="array" ref="BX29">INDEX(PosEffects_NCA,$A29,MATCH(BX$6,$D$6:$AB$6,0)+3)</f>
        <v/>
      </c>
      <c r="BY29" s="156" t="str" cm="1">
        <f t="array" ref="BY29">INDEX(PosEffects_NCA,$A29,MATCH(BY$6,$D$6:$AB$6,0)+3)</f>
        <v/>
      </c>
      <c r="BZ29" s="156" t="str" cm="1">
        <f t="array" ref="BZ29">INDEX(PosEffects_NCA,$A29,MATCH(BZ$6,$D$6:$AB$6,0)+3)</f>
        <v/>
      </c>
      <c r="CA29" s="156" t="str" cm="1">
        <f t="array" ref="CA29">INDEX(PosEffects_NCA,$A29,MATCH(CA$6,$D$6:$AB$6,0)+3)</f>
        <v/>
      </c>
      <c r="CB29" s="156" t="str" cm="1">
        <f t="array" ref="CB29">INDEX(PosEffects_NCA,$A29,MATCH(CB$6,$D$6:$AB$6,0)+3)</f>
        <v/>
      </c>
      <c r="CC29" s="156" t="str" cm="1">
        <f t="array" ref="CC29">INDEX(PosEffects_NCA,$A29,MATCH(CC$6,$D$6:$AB$6,0)+3)</f>
        <v/>
      </c>
      <c r="CE29" s="194" t="str">
        <f t="shared" si="17"/>
        <v/>
      </c>
      <c r="CF29" s="194" t="str">
        <f t="shared" si="17"/>
        <v/>
      </c>
      <c r="CG29" s="194" t="str">
        <f t="shared" si="17"/>
        <v/>
      </c>
      <c r="CH29" s="194" t="str">
        <f t="shared" si="17"/>
        <v/>
      </c>
    </row>
    <row r="30" spans="1:86" x14ac:dyDescent="0.25">
      <c r="A30" s="68">
        <v>23</v>
      </c>
      <c r="B30" s="271" t="str" cm="1">
        <f t="array" ref="B30">IF(A30&gt;NOptions_NCA,"",6*(A30-1)+1)</f>
        <v/>
      </c>
      <c r="C30" s="249" t="str" cm="1">
        <f t="array" ref="C30">IF($B30="","",INDEX(Options_NCA,$B30))</f>
        <v/>
      </c>
      <c r="D30" s="193" t="str" cm="1">
        <f t="array" ref="D30">IF($B30="","",INDEX(NCAOptionScores_Trans,$B30+MATCH(D$7,NCAMetrics,0)-1,MATCH(D$6,NCACats,0))-100)</f>
        <v/>
      </c>
      <c r="E30" s="193" t="str" cm="1">
        <f t="array" ref="E30">IF($B30="","",INDEX(NCAOptionScores_Trans,$B30+MATCH(E$7,NCAMetrics,0)-1,MATCH(D$6,NCACats,0))-100)</f>
        <v/>
      </c>
      <c r="F30" s="193" t="str" cm="1">
        <f t="array" ref="F30">IF($B30="","",INDEX(NCAOptionScores_Trans,$B30+MATCH(F$7,NCAMetrics,0)-1,MATCH(D$6,NCACats,0))-100)</f>
        <v/>
      </c>
      <c r="G30" s="193" t="str">
        <f t="shared" si="0"/>
        <v/>
      </c>
      <c r="H30" s="193" t="str" cm="1">
        <f t="array" ref="H30">IF($B30="","",INDEX(NCAOptionScores_Trans,$B30+MATCH(H$7,NCAMetrics,0)-1,MATCH(H$6,NCACats,0))-100)</f>
        <v/>
      </c>
      <c r="I30" s="193" t="str" cm="1">
        <f t="array" ref="I30">IF($B30="","",INDEX(NCAOptionScores_Trans,$B30+MATCH(I$7,NCAMetrics,0)-1,MATCH(H$6,NCACats,0))-100)</f>
        <v/>
      </c>
      <c r="J30" s="193" t="str" cm="1">
        <f t="array" ref="J30">IF($B30="","",INDEX(NCAOptionScores_Trans,$B30+MATCH(J$7,NCAMetrics,0)-1,MATCH(H$6,NCACats,0))-100)</f>
        <v/>
      </c>
      <c r="K30" s="193" t="str">
        <f t="shared" si="1"/>
        <v/>
      </c>
      <c r="L30" s="193" t="str" cm="1">
        <f t="array" ref="L30">IF($B30="","",INDEX(NCAOptionScores_Trans,$B30+MATCH(L$7,NCAMetrics,0)-1,MATCH(L$6,NCACats,0))-100)</f>
        <v/>
      </c>
      <c r="M30" s="193" t="str" cm="1">
        <f t="array" ref="M30">IF($B30="","",INDEX(NCAOptionScores_Trans,$B30+MATCH(M$7,NCAMetrics,0)-1,MATCH(L$6,NCACats,0))-100)</f>
        <v/>
      </c>
      <c r="N30" s="193" t="str" cm="1">
        <f t="array" ref="N30">IF($B30="","",INDEX(NCAOptionScores_Trans,$B30+MATCH(N$7,NCAMetrics,0)-1,MATCH(L$6,NCACats,0))-100)</f>
        <v/>
      </c>
      <c r="O30" s="193" t="str">
        <f t="shared" si="2"/>
        <v/>
      </c>
      <c r="P30" s="193" t="str" cm="1">
        <f t="array" ref="P30">IF($B30="","",INDEX(NCAOptionScores_Trans,$B30+MATCH(P$7,NCAMetrics,0)-1,MATCH(P$6,NCACats,0))-100)</f>
        <v/>
      </c>
      <c r="Q30" s="193" t="str" cm="1">
        <f t="array" ref="Q30">IF($B30="","",INDEX(NCAOptionScores_Trans,$B30+MATCH(Q$7,NCAMetrics,0)-1,MATCH(P$6,NCACats,0))-100)</f>
        <v/>
      </c>
      <c r="R30" s="193" t="str" cm="1">
        <f t="array" ref="R30">IF($B30="","",INDEX(NCAOptionScores_Trans,$B30+MATCH(R$7,NCAMetrics,0)-1,MATCH(P$6,NCACats,0))-100)</f>
        <v/>
      </c>
      <c r="S30" s="193" t="str">
        <f t="shared" si="3"/>
        <v/>
      </c>
      <c r="T30" s="193" t="str" cm="1">
        <f t="array" ref="T30">IF($B30="","",INDEX(NCAOptionScores_Trans,$B30+MATCH(T$7,NCAMetrics,0)-1,MATCH(T$6,NCACats,0))-100)</f>
        <v/>
      </c>
      <c r="U30" s="193" t="str" cm="1">
        <f t="array" ref="U30">IF($B30="","",INDEX(NCAOptionScores_Trans,$B30+MATCH(U$7,NCAMetrics,0)-1,MATCH(T$6,NCACats,0))-100)</f>
        <v/>
      </c>
      <c r="V30" s="193" t="str" cm="1">
        <f t="array" ref="V30">IF($B30="","",INDEX(NCAOptionScores_Trans,$B30+MATCH(V$7,NCAMetrics,0)-1,MATCH(T$6,NCACats,0))-100)</f>
        <v/>
      </c>
      <c r="W30" s="193" t="str">
        <f t="shared" si="4"/>
        <v/>
      </c>
      <c r="X30" s="193" t="str" cm="1">
        <f t="array" ref="X30">IF($B30="","",INDEX(NCAOptionScores_Trans,$B30+MATCH(X$7,NCAMetrics,0)-1,MATCH(X$6,NCACats,0))-100)</f>
        <v/>
      </c>
      <c r="Y30" s="193" t="str" cm="1">
        <f t="array" ref="Y30">IF($B30="","",INDEX(NCAOptionScores_Trans,$B30+MATCH(Y$7,NCAMetrics,0)-1,MATCH(X$6,NCACats,0))-100)</f>
        <v/>
      </c>
      <c r="Z30" s="193" t="str" cm="1">
        <f t="array" ref="Z30">IF($B30="","",INDEX(NCAOptionScores_Trans,$B30+MATCH(Z$7,NCAMetrics,0)-1,MATCH(X$6,NCACats,0))-100)</f>
        <v/>
      </c>
      <c r="AA30" s="193" t="str">
        <f t="shared" si="5"/>
        <v/>
      </c>
      <c r="AB30" s="193" t="str" cm="1">
        <f t="array" ref="AB30">IF($B30="","",INDEX(NCAOptionScores_Trans,$B30+MATCH(AB$7,NCAMetrics,0)-1,MATCH(AB$6,NCACats,0))-100)</f>
        <v/>
      </c>
      <c r="AC30" s="193" t="str" cm="1">
        <f t="array" ref="AC30">IF($B30="","",INDEX(NCAOptionScores_Trans,$B30+MATCH(AC$7,NCAMetrics,0)-1,MATCH(AB$6,NCACats,0))-100)</f>
        <v/>
      </c>
      <c r="AD30" s="193" t="str" cm="1">
        <f t="array" ref="AD30">IF($B30="","",INDEX(NCAOptionScores_Trans,$B30+MATCH(AD$7,NCAMetrics,0)-1,MATCH(AB$6,NCACats,0))-100)</f>
        <v/>
      </c>
      <c r="AE30" s="193" t="str">
        <f t="shared" si="6"/>
        <v/>
      </c>
      <c r="AG30" s="156" t="str" cm="1">
        <f t="array" ref="AG30">INDEX(NegEffects_NCA,$A30,MATCH(AG$6,$D$6:$AB$6,0)+3)</f>
        <v/>
      </c>
      <c r="AH30" s="156" t="str" cm="1">
        <f t="array" ref="AH30">INDEX(NegEffects_NCA,$A30,MATCH(AH$6,$D$6:$AB$6,0)+3)</f>
        <v/>
      </c>
      <c r="AI30" s="156" t="str" cm="1">
        <f t="array" ref="AI30">INDEX(NegEffects_NCA,$A30,MATCH(AI$6,$D$6:$AB$6,0)+3)</f>
        <v/>
      </c>
      <c r="AJ30" s="156" t="str" cm="1">
        <f t="array" ref="AJ30">INDEX(NegEffects_NCA,$A30,MATCH(AJ$6,$D$6:$AB$6,0)+3)</f>
        <v/>
      </c>
      <c r="AK30" s="156" t="str" cm="1">
        <f t="array" ref="AK30">INDEX(NegEffects_NCA,$A30,MATCH(AK$6,$D$6:$AB$6,0)+3)</f>
        <v/>
      </c>
      <c r="AL30" s="156" t="str" cm="1">
        <f t="array" ref="AL30">INDEX(NegEffects_NCA,$A30,MATCH(AL$6,$D$6:$AB$6,0)+3)</f>
        <v/>
      </c>
      <c r="AM30" s="156" t="str" cm="1">
        <f t="array" ref="AM30">INDEX(NegEffects_NCA,$A30,MATCH(AM$6,$D$6:$AB$6,0)+3)</f>
        <v/>
      </c>
      <c r="AO30" s="194" t="str">
        <f t="shared" si="16"/>
        <v/>
      </c>
      <c r="AP30" s="194" t="str">
        <f t="shared" si="16"/>
        <v/>
      </c>
      <c r="AQ30" s="194" t="str">
        <f t="shared" si="16"/>
        <v/>
      </c>
      <c r="AR30" s="194" t="str">
        <f t="shared" si="16"/>
        <v/>
      </c>
      <c r="AT30" s="193" t="str" cm="1">
        <f t="array" ref="AT30">IF($B30="","",INDEX(NCAOptionScores_Trans,$B30+MATCH(AT$7,NCAMetrics,0)-1,MATCH(AT$6,NCACats,0)))</f>
        <v/>
      </c>
      <c r="AU30" s="193" t="str" cm="1">
        <f t="array" ref="AU30">IF($B30="","",INDEX(NCAOptionScores_Trans,$B30+MATCH(AU$7,NCAMetrics,0)-1,MATCH(AT$6,NCACats,0)))</f>
        <v/>
      </c>
      <c r="AV30" s="193" t="str" cm="1">
        <f t="array" ref="AV30">IF($B30="","",INDEX(NCAOptionScores_Trans,$B30+MATCH(AV$7,NCAMetrics,0)-1,MATCH(AT$6,NCACats,0)))</f>
        <v/>
      </c>
      <c r="AW30" s="195" t="str">
        <f t="shared" si="8"/>
        <v/>
      </c>
      <c r="AX30" s="193" t="str" cm="1">
        <f t="array" ref="AX30">IF($B30="","",INDEX(NCAOptionScores_Trans,$B30+MATCH(AX$7,NCAMetrics,0)-1,MATCH(AX$6,NCACats,0)))</f>
        <v/>
      </c>
      <c r="AY30" s="193" t="str" cm="1">
        <f t="array" ref="AY30">IF($B30="","",INDEX(NCAOptionScores_Trans,$B30+MATCH(AY$7,NCAMetrics,0)-1,MATCH(AX$6,NCACats,0)))</f>
        <v/>
      </c>
      <c r="AZ30" s="193" t="str" cm="1">
        <f t="array" ref="AZ30">IF($B30="","",INDEX(NCAOptionScores_Trans,$B30+MATCH(AZ$7,NCAMetrics,0)-1,MATCH(AX$6,NCACats,0)))</f>
        <v/>
      </c>
      <c r="BA30" s="195" t="str">
        <f t="shared" si="9"/>
        <v/>
      </c>
      <c r="BB30" s="193" t="str" cm="1">
        <f t="array" ref="BB30">IF($B30="","",INDEX(NCAOptionScores_Trans,$B30+MATCH(BB$7,NCAMetrics,0)-1,MATCH(BB$6,NCACats,0)))</f>
        <v/>
      </c>
      <c r="BC30" s="193" t="str" cm="1">
        <f t="array" ref="BC30">IF($B30="","",INDEX(NCAOptionScores_Trans,$B30+MATCH(BC$7,NCAMetrics,0)-1,MATCH(BB$6,NCACats,0)))</f>
        <v/>
      </c>
      <c r="BD30" s="193" t="str" cm="1">
        <f t="array" ref="BD30">IF($B30="","",INDEX(NCAOptionScores_Trans,$B30+MATCH(BD$7,NCAMetrics,0)-1,MATCH(BB$6,NCACats,0)))</f>
        <v/>
      </c>
      <c r="BE30" s="195" t="str">
        <f t="shared" si="10"/>
        <v/>
      </c>
      <c r="BF30" s="193" t="str" cm="1">
        <f t="array" ref="BF30">IF($B30="","",INDEX(NCAOptionScores_Trans,$B30+MATCH(BF$7,NCAMetrics,0)-1,MATCH(BF$6,NCACats,0)))</f>
        <v/>
      </c>
      <c r="BG30" s="193" t="str" cm="1">
        <f t="array" ref="BG30">IF($B30="","",INDEX(NCAOptionScores_Trans,$B30+MATCH(BG$7,NCAMetrics,0)-1,MATCH(BF$6,NCACats,0)))</f>
        <v/>
      </c>
      <c r="BH30" s="193" t="str" cm="1">
        <f t="array" ref="BH30">IF($B30="","",INDEX(NCAOptionScores_Trans,$B30+MATCH(BH$7,NCAMetrics,0)-1,MATCH(BF$6,NCACats,0)))</f>
        <v/>
      </c>
      <c r="BI30" s="195" t="str">
        <f t="shared" si="11"/>
        <v/>
      </c>
      <c r="BJ30" s="193" t="str" cm="1">
        <f t="array" ref="BJ30">IF($B30="","",INDEX(NCAOptionScores_Trans,$B30+MATCH(BJ$7,NCAMetrics,0)-1,MATCH(BJ$6,NCACats,0)))</f>
        <v/>
      </c>
      <c r="BK30" s="193" t="str" cm="1">
        <f t="array" ref="BK30">IF($B30="","",INDEX(NCAOptionScores_Trans,$B30+MATCH(BK$7,NCAMetrics,0)-1,MATCH(BJ$6,NCACats,0)))</f>
        <v/>
      </c>
      <c r="BL30" s="193" t="str" cm="1">
        <f t="array" ref="BL30">IF($B30="","",INDEX(NCAOptionScores_Trans,$B30+MATCH(BL$7,NCAMetrics,0)-1,MATCH(BJ$6,NCACats,0)))</f>
        <v/>
      </c>
      <c r="BM30" s="195" t="str">
        <f t="shared" si="12"/>
        <v/>
      </c>
      <c r="BN30" s="193" t="str" cm="1">
        <f t="array" ref="BN30">IF($B30="","",INDEX(NCAOptionScores_Trans,$B30+MATCH(BN$7,NCAMetrics,0)-1,MATCH(BN$6,NCACats,0)))</f>
        <v/>
      </c>
      <c r="BO30" s="193" t="str" cm="1">
        <f t="array" ref="BO30">IF($B30="","",INDEX(NCAOptionScores_Trans,$B30+MATCH(BO$7,NCAMetrics,0)-1,MATCH(BN$6,NCACats,0)))</f>
        <v/>
      </c>
      <c r="BP30" s="193" t="str" cm="1">
        <f t="array" ref="BP30">IF($B30="","",INDEX(NCAOptionScores_Trans,$B30+MATCH(BP$7,NCAMetrics,0)-1,MATCH(BN$6,NCACats,0)))</f>
        <v/>
      </c>
      <c r="BQ30" s="195" t="str">
        <f t="shared" si="13"/>
        <v/>
      </c>
      <c r="BR30" s="193" t="str" cm="1">
        <f t="array" ref="BR30">IF($B30="","",INDEX(NCAOptionScores_Trans,$B30+MATCH(BR$7,NCAMetrics,0)-1,MATCH(BR$6,NCACats,0)))</f>
        <v/>
      </c>
      <c r="BS30" s="193" t="str" cm="1">
        <f t="array" ref="BS30">IF($B30="","",INDEX(NCAOptionScores_Trans,$B30+MATCH(BS$7,NCAMetrics,0)-1,MATCH(BR$6,NCACats,0)))</f>
        <v/>
      </c>
      <c r="BT30" s="193" t="str" cm="1">
        <f t="array" ref="BT30">IF($B30="","",INDEX(NCAOptionScores_Trans,$B30+MATCH(BT$7,NCAMetrics,0)-1,MATCH(BR$6,NCACats,0)))</f>
        <v/>
      </c>
      <c r="BU30" s="195" t="str">
        <f t="shared" si="14"/>
        <v/>
      </c>
      <c r="BW30" s="156" t="str" cm="1">
        <f t="array" ref="BW30">INDEX(PosEffects_NCA,$A30,MATCH(BW$6,$D$6:$AB$6,0)+3)</f>
        <v/>
      </c>
      <c r="BX30" s="156" t="str" cm="1">
        <f t="array" ref="BX30">INDEX(PosEffects_NCA,$A30,MATCH(BX$6,$D$6:$AB$6,0)+3)</f>
        <v/>
      </c>
      <c r="BY30" s="156" t="str" cm="1">
        <f t="array" ref="BY30">INDEX(PosEffects_NCA,$A30,MATCH(BY$6,$D$6:$AB$6,0)+3)</f>
        <v/>
      </c>
      <c r="BZ30" s="156" t="str" cm="1">
        <f t="array" ref="BZ30">INDEX(PosEffects_NCA,$A30,MATCH(BZ$6,$D$6:$AB$6,0)+3)</f>
        <v/>
      </c>
      <c r="CA30" s="156" t="str" cm="1">
        <f t="array" ref="CA30">INDEX(PosEffects_NCA,$A30,MATCH(CA$6,$D$6:$AB$6,0)+3)</f>
        <v/>
      </c>
      <c r="CB30" s="156" t="str" cm="1">
        <f t="array" ref="CB30">INDEX(PosEffects_NCA,$A30,MATCH(CB$6,$D$6:$AB$6,0)+3)</f>
        <v/>
      </c>
      <c r="CC30" s="156" t="str" cm="1">
        <f t="array" ref="CC30">INDEX(PosEffects_NCA,$A30,MATCH(CC$6,$D$6:$AB$6,0)+3)</f>
        <v/>
      </c>
      <c r="CE30" s="194" t="str">
        <f t="shared" si="17"/>
        <v/>
      </c>
      <c r="CF30" s="194" t="str">
        <f t="shared" si="17"/>
        <v/>
      </c>
      <c r="CG30" s="194" t="str">
        <f t="shared" si="17"/>
        <v/>
      </c>
      <c r="CH30" s="194" t="str">
        <f t="shared" si="17"/>
        <v/>
      </c>
    </row>
    <row r="31" spans="1:86" x14ac:dyDescent="0.25">
      <c r="A31" s="68">
        <v>24</v>
      </c>
      <c r="B31" s="271" t="str" cm="1">
        <f t="array" ref="B31">IF(A31&gt;NOptions_NCA,"",6*(A31-1)+1)</f>
        <v/>
      </c>
      <c r="C31" s="249" t="str" cm="1">
        <f t="array" ref="C31">IF($B31="","",INDEX(Options_NCA,$B31))</f>
        <v/>
      </c>
      <c r="D31" s="193" t="str" cm="1">
        <f t="array" ref="D31">IF($B31="","",INDEX(NCAOptionScores_Trans,$B31+MATCH(D$7,NCAMetrics,0)-1,MATCH(D$6,NCACats,0))-100)</f>
        <v/>
      </c>
      <c r="E31" s="193" t="str" cm="1">
        <f t="array" ref="E31">IF($B31="","",INDEX(NCAOptionScores_Trans,$B31+MATCH(E$7,NCAMetrics,0)-1,MATCH(D$6,NCACats,0))-100)</f>
        <v/>
      </c>
      <c r="F31" s="193" t="str" cm="1">
        <f t="array" ref="F31">IF($B31="","",INDEX(NCAOptionScores_Trans,$B31+MATCH(F$7,NCAMetrics,0)-1,MATCH(D$6,NCACats,0))-100)</f>
        <v/>
      </c>
      <c r="G31" s="193" t="str">
        <f t="shared" si="0"/>
        <v/>
      </c>
      <c r="H31" s="193" t="str" cm="1">
        <f t="array" ref="H31">IF($B31="","",INDEX(NCAOptionScores_Trans,$B31+MATCH(H$7,NCAMetrics,0)-1,MATCH(H$6,NCACats,0))-100)</f>
        <v/>
      </c>
      <c r="I31" s="193" t="str" cm="1">
        <f t="array" ref="I31">IF($B31="","",INDEX(NCAOptionScores_Trans,$B31+MATCH(I$7,NCAMetrics,0)-1,MATCH(H$6,NCACats,0))-100)</f>
        <v/>
      </c>
      <c r="J31" s="193" t="str" cm="1">
        <f t="array" ref="J31">IF($B31="","",INDEX(NCAOptionScores_Trans,$B31+MATCH(J$7,NCAMetrics,0)-1,MATCH(H$6,NCACats,0))-100)</f>
        <v/>
      </c>
      <c r="K31" s="193" t="str">
        <f t="shared" si="1"/>
        <v/>
      </c>
      <c r="L31" s="193" t="str" cm="1">
        <f t="array" ref="L31">IF($B31="","",INDEX(NCAOptionScores_Trans,$B31+MATCH(L$7,NCAMetrics,0)-1,MATCH(L$6,NCACats,0))-100)</f>
        <v/>
      </c>
      <c r="M31" s="193" t="str" cm="1">
        <f t="array" ref="M31">IF($B31="","",INDEX(NCAOptionScores_Trans,$B31+MATCH(M$7,NCAMetrics,0)-1,MATCH(L$6,NCACats,0))-100)</f>
        <v/>
      </c>
      <c r="N31" s="193" t="str" cm="1">
        <f t="array" ref="N31">IF($B31="","",INDEX(NCAOptionScores_Trans,$B31+MATCH(N$7,NCAMetrics,0)-1,MATCH(L$6,NCACats,0))-100)</f>
        <v/>
      </c>
      <c r="O31" s="193" t="str">
        <f t="shared" si="2"/>
        <v/>
      </c>
      <c r="P31" s="193" t="str" cm="1">
        <f t="array" ref="P31">IF($B31="","",INDEX(NCAOptionScores_Trans,$B31+MATCH(P$7,NCAMetrics,0)-1,MATCH(P$6,NCACats,0))-100)</f>
        <v/>
      </c>
      <c r="Q31" s="193" t="str" cm="1">
        <f t="array" ref="Q31">IF($B31="","",INDEX(NCAOptionScores_Trans,$B31+MATCH(Q$7,NCAMetrics,0)-1,MATCH(P$6,NCACats,0))-100)</f>
        <v/>
      </c>
      <c r="R31" s="193" t="str" cm="1">
        <f t="array" ref="R31">IF($B31="","",INDEX(NCAOptionScores_Trans,$B31+MATCH(R$7,NCAMetrics,0)-1,MATCH(P$6,NCACats,0))-100)</f>
        <v/>
      </c>
      <c r="S31" s="193" t="str">
        <f t="shared" si="3"/>
        <v/>
      </c>
      <c r="T31" s="193" t="str" cm="1">
        <f t="array" ref="T31">IF($B31="","",INDEX(NCAOptionScores_Trans,$B31+MATCH(T$7,NCAMetrics,0)-1,MATCH(T$6,NCACats,0))-100)</f>
        <v/>
      </c>
      <c r="U31" s="193" t="str" cm="1">
        <f t="array" ref="U31">IF($B31="","",INDEX(NCAOptionScores_Trans,$B31+MATCH(U$7,NCAMetrics,0)-1,MATCH(T$6,NCACats,0))-100)</f>
        <v/>
      </c>
      <c r="V31" s="193" t="str" cm="1">
        <f t="array" ref="V31">IF($B31="","",INDEX(NCAOptionScores_Trans,$B31+MATCH(V$7,NCAMetrics,0)-1,MATCH(T$6,NCACats,0))-100)</f>
        <v/>
      </c>
      <c r="W31" s="193" t="str">
        <f t="shared" si="4"/>
        <v/>
      </c>
      <c r="X31" s="193" t="str" cm="1">
        <f t="array" ref="X31">IF($B31="","",INDEX(NCAOptionScores_Trans,$B31+MATCH(X$7,NCAMetrics,0)-1,MATCH(X$6,NCACats,0))-100)</f>
        <v/>
      </c>
      <c r="Y31" s="193" t="str" cm="1">
        <f t="array" ref="Y31">IF($B31="","",INDEX(NCAOptionScores_Trans,$B31+MATCH(Y$7,NCAMetrics,0)-1,MATCH(X$6,NCACats,0))-100)</f>
        <v/>
      </c>
      <c r="Z31" s="193" t="str" cm="1">
        <f t="array" ref="Z31">IF($B31="","",INDEX(NCAOptionScores_Trans,$B31+MATCH(Z$7,NCAMetrics,0)-1,MATCH(X$6,NCACats,0))-100)</f>
        <v/>
      </c>
      <c r="AA31" s="193" t="str">
        <f t="shared" si="5"/>
        <v/>
      </c>
      <c r="AB31" s="193" t="str" cm="1">
        <f t="array" ref="AB31">IF($B31="","",INDEX(NCAOptionScores_Trans,$B31+MATCH(AB$7,NCAMetrics,0)-1,MATCH(AB$6,NCACats,0))-100)</f>
        <v/>
      </c>
      <c r="AC31" s="193" t="str" cm="1">
        <f t="array" ref="AC31">IF($B31="","",INDEX(NCAOptionScores_Trans,$B31+MATCH(AC$7,NCAMetrics,0)-1,MATCH(AB$6,NCACats,0))-100)</f>
        <v/>
      </c>
      <c r="AD31" s="193" t="str" cm="1">
        <f t="array" ref="AD31">IF($B31="","",INDEX(NCAOptionScores_Trans,$B31+MATCH(AD$7,NCAMetrics,0)-1,MATCH(AB$6,NCACats,0))-100)</f>
        <v/>
      </c>
      <c r="AE31" s="193" t="str">
        <f t="shared" si="6"/>
        <v/>
      </c>
      <c r="AG31" s="156" t="str" cm="1">
        <f t="array" ref="AG31">INDEX(NegEffects_NCA,$A31,MATCH(AG$6,$D$6:$AB$6,0)+3)</f>
        <v/>
      </c>
      <c r="AH31" s="156" t="str" cm="1">
        <f t="array" ref="AH31">INDEX(NegEffects_NCA,$A31,MATCH(AH$6,$D$6:$AB$6,0)+3)</f>
        <v/>
      </c>
      <c r="AI31" s="156" t="str" cm="1">
        <f t="array" ref="AI31">INDEX(NegEffects_NCA,$A31,MATCH(AI$6,$D$6:$AB$6,0)+3)</f>
        <v/>
      </c>
      <c r="AJ31" s="156" t="str" cm="1">
        <f t="array" ref="AJ31">INDEX(NegEffects_NCA,$A31,MATCH(AJ$6,$D$6:$AB$6,0)+3)</f>
        <v/>
      </c>
      <c r="AK31" s="156" t="str" cm="1">
        <f t="array" ref="AK31">INDEX(NegEffects_NCA,$A31,MATCH(AK$6,$D$6:$AB$6,0)+3)</f>
        <v/>
      </c>
      <c r="AL31" s="156" t="str" cm="1">
        <f t="array" ref="AL31">INDEX(NegEffects_NCA,$A31,MATCH(AL$6,$D$6:$AB$6,0)+3)</f>
        <v/>
      </c>
      <c r="AM31" s="156" t="str" cm="1">
        <f t="array" ref="AM31">INDEX(NegEffects_NCA,$A31,MATCH(AM$6,$D$6:$AB$6,0)+3)</f>
        <v/>
      </c>
      <c r="AO31" s="194" t="str">
        <f t="shared" si="16"/>
        <v/>
      </c>
      <c r="AP31" s="194" t="str">
        <f t="shared" si="16"/>
        <v/>
      </c>
      <c r="AQ31" s="194" t="str">
        <f t="shared" si="16"/>
        <v/>
      </c>
      <c r="AR31" s="194" t="str">
        <f t="shared" si="16"/>
        <v/>
      </c>
      <c r="AT31" s="193" t="str" cm="1">
        <f t="array" ref="AT31">IF($B31="","",INDEX(NCAOptionScores_Trans,$B31+MATCH(AT$7,NCAMetrics,0)-1,MATCH(AT$6,NCACats,0)))</f>
        <v/>
      </c>
      <c r="AU31" s="193" t="str" cm="1">
        <f t="array" ref="AU31">IF($B31="","",INDEX(NCAOptionScores_Trans,$B31+MATCH(AU$7,NCAMetrics,0)-1,MATCH(AT$6,NCACats,0)))</f>
        <v/>
      </c>
      <c r="AV31" s="193" t="str" cm="1">
        <f t="array" ref="AV31">IF($B31="","",INDEX(NCAOptionScores_Trans,$B31+MATCH(AV$7,NCAMetrics,0)-1,MATCH(AT$6,NCACats,0)))</f>
        <v/>
      </c>
      <c r="AW31" s="195" t="str">
        <f t="shared" si="8"/>
        <v/>
      </c>
      <c r="AX31" s="193" t="str" cm="1">
        <f t="array" ref="AX31">IF($B31="","",INDEX(NCAOptionScores_Trans,$B31+MATCH(AX$7,NCAMetrics,0)-1,MATCH(AX$6,NCACats,0)))</f>
        <v/>
      </c>
      <c r="AY31" s="193" t="str" cm="1">
        <f t="array" ref="AY31">IF($B31="","",INDEX(NCAOptionScores_Trans,$B31+MATCH(AY$7,NCAMetrics,0)-1,MATCH(AX$6,NCACats,0)))</f>
        <v/>
      </c>
      <c r="AZ31" s="193" t="str" cm="1">
        <f t="array" ref="AZ31">IF($B31="","",INDEX(NCAOptionScores_Trans,$B31+MATCH(AZ$7,NCAMetrics,0)-1,MATCH(AX$6,NCACats,0)))</f>
        <v/>
      </c>
      <c r="BA31" s="195" t="str">
        <f t="shared" si="9"/>
        <v/>
      </c>
      <c r="BB31" s="193" t="str" cm="1">
        <f t="array" ref="BB31">IF($B31="","",INDEX(NCAOptionScores_Trans,$B31+MATCH(BB$7,NCAMetrics,0)-1,MATCH(BB$6,NCACats,0)))</f>
        <v/>
      </c>
      <c r="BC31" s="193" t="str" cm="1">
        <f t="array" ref="BC31">IF($B31="","",INDEX(NCAOptionScores_Trans,$B31+MATCH(BC$7,NCAMetrics,0)-1,MATCH(BB$6,NCACats,0)))</f>
        <v/>
      </c>
      <c r="BD31" s="193" t="str" cm="1">
        <f t="array" ref="BD31">IF($B31="","",INDEX(NCAOptionScores_Trans,$B31+MATCH(BD$7,NCAMetrics,0)-1,MATCH(BB$6,NCACats,0)))</f>
        <v/>
      </c>
      <c r="BE31" s="195" t="str">
        <f t="shared" si="10"/>
        <v/>
      </c>
      <c r="BF31" s="193" t="str" cm="1">
        <f t="array" ref="BF31">IF($B31="","",INDEX(NCAOptionScores_Trans,$B31+MATCH(BF$7,NCAMetrics,0)-1,MATCH(BF$6,NCACats,0)))</f>
        <v/>
      </c>
      <c r="BG31" s="193" t="str" cm="1">
        <f t="array" ref="BG31">IF($B31="","",INDEX(NCAOptionScores_Trans,$B31+MATCH(BG$7,NCAMetrics,0)-1,MATCH(BF$6,NCACats,0)))</f>
        <v/>
      </c>
      <c r="BH31" s="193" t="str" cm="1">
        <f t="array" ref="BH31">IF($B31="","",INDEX(NCAOptionScores_Trans,$B31+MATCH(BH$7,NCAMetrics,0)-1,MATCH(BF$6,NCACats,0)))</f>
        <v/>
      </c>
      <c r="BI31" s="195" t="str">
        <f t="shared" si="11"/>
        <v/>
      </c>
      <c r="BJ31" s="193" t="str" cm="1">
        <f t="array" ref="BJ31">IF($B31="","",INDEX(NCAOptionScores_Trans,$B31+MATCH(BJ$7,NCAMetrics,0)-1,MATCH(BJ$6,NCACats,0)))</f>
        <v/>
      </c>
      <c r="BK31" s="193" t="str" cm="1">
        <f t="array" ref="BK31">IF($B31="","",INDEX(NCAOptionScores_Trans,$B31+MATCH(BK$7,NCAMetrics,0)-1,MATCH(BJ$6,NCACats,0)))</f>
        <v/>
      </c>
      <c r="BL31" s="193" t="str" cm="1">
        <f t="array" ref="BL31">IF($B31="","",INDEX(NCAOptionScores_Trans,$B31+MATCH(BL$7,NCAMetrics,0)-1,MATCH(BJ$6,NCACats,0)))</f>
        <v/>
      </c>
      <c r="BM31" s="195" t="str">
        <f t="shared" si="12"/>
        <v/>
      </c>
      <c r="BN31" s="193" t="str" cm="1">
        <f t="array" ref="BN31">IF($B31="","",INDEX(NCAOptionScores_Trans,$B31+MATCH(BN$7,NCAMetrics,0)-1,MATCH(BN$6,NCACats,0)))</f>
        <v/>
      </c>
      <c r="BO31" s="193" t="str" cm="1">
        <f t="array" ref="BO31">IF($B31="","",INDEX(NCAOptionScores_Trans,$B31+MATCH(BO$7,NCAMetrics,0)-1,MATCH(BN$6,NCACats,0)))</f>
        <v/>
      </c>
      <c r="BP31" s="193" t="str" cm="1">
        <f t="array" ref="BP31">IF($B31="","",INDEX(NCAOptionScores_Trans,$B31+MATCH(BP$7,NCAMetrics,0)-1,MATCH(BN$6,NCACats,0)))</f>
        <v/>
      </c>
      <c r="BQ31" s="195" t="str">
        <f t="shared" si="13"/>
        <v/>
      </c>
      <c r="BR31" s="193" t="str" cm="1">
        <f t="array" ref="BR31">IF($B31="","",INDEX(NCAOptionScores_Trans,$B31+MATCH(BR$7,NCAMetrics,0)-1,MATCH(BR$6,NCACats,0)))</f>
        <v/>
      </c>
      <c r="BS31" s="193" t="str" cm="1">
        <f t="array" ref="BS31">IF($B31="","",INDEX(NCAOptionScores_Trans,$B31+MATCH(BS$7,NCAMetrics,0)-1,MATCH(BR$6,NCACats,0)))</f>
        <v/>
      </c>
      <c r="BT31" s="193" t="str" cm="1">
        <f t="array" ref="BT31">IF($B31="","",INDEX(NCAOptionScores_Trans,$B31+MATCH(BT$7,NCAMetrics,0)-1,MATCH(BR$6,NCACats,0)))</f>
        <v/>
      </c>
      <c r="BU31" s="195" t="str">
        <f t="shared" si="14"/>
        <v/>
      </c>
      <c r="BW31" s="156" t="str" cm="1">
        <f t="array" ref="BW31">INDEX(PosEffects_NCA,$A31,MATCH(BW$6,$D$6:$AB$6,0)+3)</f>
        <v/>
      </c>
      <c r="BX31" s="156" t="str" cm="1">
        <f t="array" ref="BX31">INDEX(PosEffects_NCA,$A31,MATCH(BX$6,$D$6:$AB$6,0)+3)</f>
        <v/>
      </c>
      <c r="BY31" s="156" t="str" cm="1">
        <f t="array" ref="BY31">INDEX(PosEffects_NCA,$A31,MATCH(BY$6,$D$6:$AB$6,0)+3)</f>
        <v/>
      </c>
      <c r="BZ31" s="156" t="str" cm="1">
        <f t="array" ref="BZ31">INDEX(PosEffects_NCA,$A31,MATCH(BZ$6,$D$6:$AB$6,0)+3)</f>
        <v/>
      </c>
      <c r="CA31" s="156" t="str" cm="1">
        <f t="array" ref="CA31">INDEX(PosEffects_NCA,$A31,MATCH(CA$6,$D$6:$AB$6,0)+3)</f>
        <v/>
      </c>
      <c r="CB31" s="156" t="str" cm="1">
        <f t="array" ref="CB31">INDEX(PosEffects_NCA,$A31,MATCH(CB$6,$D$6:$AB$6,0)+3)</f>
        <v/>
      </c>
      <c r="CC31" s="156" t="str" cm="1">
        <f t="array" ref="CC31">INDEX(PosEffects_NCA,$A31,MATCH(CC$6,$D$6:$AB$6,0)+3)</f>
        <v/>
      </c>
      <c r="CE31" s="194" t="str">
        <f t="shared" si="17"/>
        <v/>
      </c>
      <c r="CF31" s="194" t="str">
        <f t="shared" si="17"/>
        <v/>
      </c>
      <c r="CG31" s="194" t="str">
        <f t="shared" si="17"/>
        <v/>
      </c>
      <c r="CH31" s="194" t="str">
        <f t="shared" si="17"/>
        <v/>
      </c>
    </row>
    <row r="32" spans="1:86" x14ac:dyDescent="0.25">
      <c r="A32" s="68">
        <v>25</v>
      </c>
      <c r="B32" s="271" t="str" cm="1">
        <f t="array" ref="B32">IF(A32&gt;NOptions_NCA,"",6*(A32-1)+1)</f>
        <v/>
      </c>
      <c r="C32" s="249" t="str" cm="1">
        <f t="array" ref="C32">IF($B32="","",INDEX(Options_NCA,$B32))</f>
        <v/>
      </c>
      <c r="D32" s="193" t="str" cm="1">
        <f t="array" ref="D32">IF($B32="","",INDEX(NCAOptionScores_Trans,$B32+MATCH(D$7,NCAMetrics,0)-1,MATCH(D$6,NCACats,0))-100)</f>
        <v/>
      </c>
      <c r="E32" s="193" t="str" cm="1">
        <f t="array" ref="E32">IF($B32="","",INDEX(NCAOptionScores_Trans,$B32+MATCH(E$7,NCAMetrics,0)-1,MATCH(D$6,NCACats,0))-100)</f>
        <v/>
      </c>
      <c r="F32" s="193" t="str" cm="1">
        <f t="array" ref="F32">IF($B32="","",INDEX(NCAOptionScores_Trans,$B32+MATCH(F$7,NCAMetrics,0)-1,MATCH(D$6,NCACats,0))-100)</f>
        <v/>
      </c>
      <c r="G32" s="193" t="str">
        <f t="shared" si="0"/>
        <v/>
      </c>
      <c r="H32" s="193" t="str" cm="1">
        <f t="array" ref="H32">IF($B32="","",INDEX(NCAOptionScores_Trans,$B32+MATCH(H$7,NCAMetrics,0)-1,MATCH(H$6,NCACats,0))-100)</f>
        <v/>
      </c>
      <c r="I32" s="193" t="str" cm="1">
        <f t="array" ref="I32">IF($B32="","",INDEX(NCAOptionScores_Trans,$B32+MATCH(I$7,NCAMetrics,0)-1,MATCH(H$6,NCACats,0))-100)</f>
        <v/>
      </c>
      <c r="J32" s="193" t="str" cm="1">
        <f t="array" ref="J32">IF($B32="","",INDEX(NCAOptionScores_Trans,$B32+MATCH(J$7,NCAMetrics,0)-1,MATCH(H$6,NCACats,0))-100)</f>
        <v/>
      </c>
      <c r="K32" s="193" t="str">
        <f t="shared" si="1"/>
        <v/>
      </c>
      <c r="L32" s="193" t="str" cm="1">
        <f t="array" ref="L32">IF($B32="","",INDEX(NCAOptionScores_Trans,$B32+MATCH(L$7,NCAMetrics,0)-1,MATCH(L$6,NCACats,0))-100)</f>
        <v/>
      </c>
      <c r="M32" s="193" t="str" cm="1">
        <f t="array" ref="M32">IF($B32="","",INDEX(NCAOptionScores_Trans,$B32+MATCH(M$7,NCAMetrics,0)-1,MATCH(L$6,NCACats,0))-100)</f>
        <v/>
      </c>
      <c r="N32" s="193" t="str" cm="1">
        <f t="array" ref="N32">IF($B32="","",INDEX(NCAOptionScores_Trans,$B32+MATCH(N$7,NCAMetrics,0)-1,MATCH(L$6,NCACats,0))-100)</f>
        <v/>
      </c>
      <c r="O32" s="193" t="str">
        <f t="shared" si="2"/>
        <v/>
      </c>
      <c r="P32" s="193" t="str" cm="1">
        <f t="array" ref="P32">IF($B32="","",INDEX(NCAOptionScores_Trans,$B32+MATCH(P$7,NCAMetrics,0)-1,MATCH(P$6,NCACats,0))-100)</f>
        <v/>
      </c>
      <c r="Q32" s="193" t="str" cm="1">
        <f t="array" ref="Q32">IF($B32="","",INDEX(NCAOptionScores_Trans,$B32+MATCH(Q$7,NCAMetrics,0)-1,MATCH(P$6,NCACats,0))-100)</f>
        <v/>
      </c>
      <c r="R32" s="193" t="str" cm="1">
        <f t="array" ref="R32">IF($B32="","",INDEX(NCAOptionScores_Trans,$B32+MATCH(R$7,NCAMetrics,0)-1,MATCH(P$6,NCACats,0))-100)</f>
        <v/>
      </c>
      <c r="S32" s="193" t="str">
        <f t="shared" si="3"/>
        <v/>
      </c>
      <c r="T32" s="193" t="str" cm="1">
        <f t="array" ref="T32">IF($B32="","",INDEX(NCAOptionScores_Trans,$B32+MATCH(T$7,NCAMetrics,0)-1,MATCH(T$6,NCACats,0))-100)</f>
        <v/>
      </c>
      <c r="U32" s="193" t="str" cm="1">
        <f t="array" ref="U32">IF($B32="","",INDEX(NCAOptionScores_Trans,$B32+MATCH(U$7,NCAMetrics,0)-1,MATCH(T$6,NCACats,0))-100)</f>
        <v/>
      </c>
      <c r="V32" s="193" t="str" cm="1">
        <f t="array" ref="V32">IF($B32="","",INDEX(NCAOptionScores_Trans,$B32+MATCH(V$7,NCAMetrics,0)-1,MATCH(T$6,NCACats,0))-100)</f>
        <v/>
      </c>
      <c r="W32" s="193" t="str">
        <f t="shared" si="4"/>
        <v/>
      </c>
      <c r="X32" s="193" t="str" cm="1">
        <f t="array" ref="X32">IF($B32="","",INDEX(NCAOptionScores_Trans,$B32+MATCH(X$7,NCAMetrics,0)-1,MATCH(X$6,NCACats,0))-100)</f>
        <v/>
      </c>
      <c r="Y32" s="193" t="str" cm="1">
        <f t="array" ref="Y32">IF($B32="","",INDEX(NCAOptionScores_Trans,$B32+MATCH(Y$7,NCAMetrics,0)-1,MATCH(X$6,NCACats,0))-100)</f>
        <v/>
      </c>
      <c r="Z32" s="193" t="str" cm="1">
        <f t="array" ref="Z32">IF($B32="","",INDEX(NCAOptionScores_Trans,$B32+MATCH(Z$7,NCAMetrics,0)-1,MATCH(X$6,NCACats,0))-100)</f>
        <v/>
      </c>
      <c r="AA32" s="193" t="str">
        <f t="shared" si="5"/>
        <v/>
      </c>
      <c r="AB32" s="193" t="str" cm="1">
        <f t="array" ref="AB32">IF($B32="","",INDEX(NCAOptionScores_Trans,$B32+MATCH(AB$7,NCAMetrics,0)-1,MATCH(AB$6,NCACats,0))-100)</f>
        <v/>
      </c>
      <c r="AC32" s="193" t="str" cm="1">
        <f t="array" ref="AC32">IF($B32="","",INDEX(NCAOptionScores_Trans,$B32+MATCH(AC$7,NCAMetrics,0)-1,MATCH(AB$6,NCACats,0))-100)</f>
        <v/>
      </c>
      <c r="AD32" s="193" t="str" cm="1">
        <f t="array" ref="AD32">IF($B32="","",INDEX(NCAOptionScores_Trans,$B32+MATCH(AD$7,NCAMetrics,0)-1,MATCH(AB$6,NCACats,0))-100)</f>
        <v/>
      </c>
      <c r="AE32" s="193" t="str">
        <f t="shared" si="6"/>
        <v/>
      </c>
      <c r="AG32" s="156" t="str" cm="1">
        <f t="array" ref="AG32">INDEX(NegEffects_NCA,$A32,MATCH(AG$6,$D$6:$AB$6,0)+3)</f>
        <v/>
      </c>
      <c r="AH32" s="156" t="str" cm="1">
        <f t="array" ref="AH32">INDEX(NegEffects_NCA,$A32,MATCH(AH$6,$D$6:$AB$6,0)+3)</f>
        <v/>
      </c>
      <c r="AI32" s="156" t="str" cm="1">
        <f t="array" ref="AI32">INDEX(NegEffects_NCA,$A32,MATCH(AI$6,$D$6:$AB$6,0)+3)</f>
        <v/>
      </c>
      <c r="AJ32" s="156" t="str" cm="1">
        <f t="array" ref="AJ32">INDEX(NegEffects_NCA,$A32,MATCH(AJ$6,$D$6:$AB$6,0)+3)</f>
        <v/>
      </c>
      <c r="AK32" s="156" t="str" cm="1">
        <f t="array" ref="AK32">INDEX(NegEffects_NCA,$A32,MATCH(AK$6,$D$6:$AB$6,0)+3)</f>
        <v/>
      </c>
      <c r="AL32" s="156" t="str" cm="1">
        <f t="array" ref="AL32">INDEX(NegEffects_NCA,$A32,MATCH(AL$6,$D$6:$AB$6,0)+3)</f>
        <v/>
      </c>
      <c r="AM32" s="156" t="str" cm="1">
        <f t="array" ref="AM32">INDEX(NegEffects_NCA,$A32,MATCH(AM$6,$D$6:$AB$6,0)+3)</f>
        <v/>
      </c>
      <c r="AO32" s="194" t="str">
        <f t="shared" si="16"/>
        <v/>
      </c>
      <c r="AP32" s="194" t="str">
        <f t="shared" si="16"/>
        <v/>
      </c>
      <c r="AQ32" s="194" t="str">
        <f t="shared" si="16"/>
        <v/>
      </c>
      <c r="AR32" s="194" t="str">
        <f t="shared" si="16"/>
        <v/>
      </c>
      <c r="AT32" s="193" t="str" cm="1">
        <f t="array" ref="AT32">IF($B32="","",INDEX(NCAOptionScores_Trans,$B32+MATCH(AT$7,NCAMetrics,0)-1,MATCH(AT$6,NCACats,0)))</f>
        <v/>
      </c>
      <c r="AU32" s="193" t="str" cm="1">
        <f t="array" ref="AU32">IF($B32="","",INDEX(NCAOptionScores_Trans,$B32+MATCH(AU$7,NCAMetrics,0)-1,MATCH(AT$6,NCACats,0)))</f>
        <v/>
      </c>
      <c r="AV32" s="193" t="str" cm="1">
        <f t="array" ref="AV32">IF($B32="","",INDEX(NCAOptionScores_Trans,$B32+MATCH(AV$7,NCAMetrics,0)-1,MATCH(AT$6,NCACats,0)))</f>
        <v/>
      </c>
      <c r="AW32" s="195" t="str">
        <f t="shared" si="8"/>
        <v/>
      </c>
      <c r="AX32" s="193" t="str" cm="1">
        <f t="array" ref="AX32">IF($B32="","",INDEX(NCAOptionScores_Trans,$B32+MATCH(AX$7,NCAMetrics,0)-1,MATCH(AX$6,NCACats,0)))</f>
        <v/>
      </c>
      <c r="AY32" s="193" t="str" cm="1">
        <f t="array" ref="AY32">IF($B32="","",INDEX(NCAOptionScores_Trans,$B32+MATCH(AY$7,NCAMetrics,0)-1,MATCH(AX$6,NCACats,0)))</f>
        <v/>
      </c>
      <c r="AZ32" s="193" t="str" cm="1">
        <f t="array" ref="AZ32">IF($B32="","",INDEX(NCAOptionScores_Trans,$B32+MATCH(AZ$7,NCAMetrics,0)-1,MATCH(AX$6,NCACats,0)))</f>
        <v/>
      </c>
      <c r="BA32" s="195" t="str">
        <f t="shared" si="9"/>
        <v/>
      </c>
      <c r="BB32" s="193" t="str" cm="1">
        <f t="array" ref="BB32">IF($B32="","",INDEX(NCAOptionScores_Trans,$B32+MATCH(BB$7,NCAMetrics,0)-1,MATCH(BB$6,NCACats,0)))</f>
        <v/>
      </c>
      <c r="BC32" s="193" t="str" cm="1">
        <f t="array" ref="BC32">IF($B32="","",INDEX(NCAOptionScores_Trans,$B32+MATCH(BC$7,NCAMetrics,0)-1,MATCH(BB$6,NCACats,0)))</f>
        <v/>
      </c>
      <c r="BD32" s="193" t="str" cm="1">
        <f t="array" ref="BD32">IF($B32="","",INDEX(NCAOptionScores_Trans,$B32+MATCH(BD$7,NCAMetrics,0)-1,MATCH(BB$6,NCACats,0)))</f>
        <v/>
      </c>
      <c r="BE32" s="195" t="str">
        <f t="shared" si="10"/>
        <v/>
      </c>
      <c r="BF32" s="193" t="str" cm="1">
        <f t="array" ref="BF32">IF($B32="","",INDEX(NCAOptionScores_Trans,$B32+MATCH(BF$7,NCAMetrics,0)-1,MATCH(BF$6,NCACats,0)))</f>
        <v/>
      </c>
      <c r="BG32" s="193" t="str" cm="1">
        <f t="array" ref="BG32">IF($B32="","",INDEX(NCAOptionScores_Trans,$B32+MATCH(BG$7,NCAMetrics,0)-1,MATCH(BF$6,NCACats,0)))</f>
        <v/>
      </c>
      <c r="BH32" s="193" t="str" cm="1">
        <f t="array" ref="BH32">IF($B32="","",INDEX(NCAOptionScores_Trans,$B32+MATCH(BH$7,NCAMetrics,0)-1,MATCH(BF$6,NCACats,0)))</f>
        <v/>
      </c>
      <c r="BI32" s="195" t="str">
        <f t="shared" si="11"/>
        <v/>
      </c>
      <c r="BJ32" s="193" t="str" cm="1">
        <f t="array" ref="BJ32">IF($B32="","",INDEX(NCAOptionScores_Trans,$B32+MATCH(BJ$7,NCAMetrics,0)-1,MATCH(BJ$6,NCACats,0)))</f>
        <v/>
      </c>
      <c r="BK32" s="193" t="str" cm="1">
        <f t="array" ref="BK32">IF($B32="","",INDEX(NCAOptionScores_Trans,$B32+MATCH(BK$7,NCAMetrics,0)-1,MATCH(BJ$6,NCACats,0)))</f>
        <v/>
      </c>
      <c r="BL32" s="193" t="str" cm="1">
        <f t="array" ref="BL32">IF($B32="","",INDEX(NCAOptionScores_Trans,$B32+MATCH(BL$7,NCAMetrics,0)-1,MATCH(BJ$6,NCACats,0)))</f>
        <v/>
      </c>
      <c r="BM32" s="195" t="str">
        <f t="shared" si="12"/>
        <v/>
      </c>
      <c r="BN32" s="193" t="str" cm="1">
        <f t="array" ref="BN32">IF($B32="","",INDEX(NCAOptionScores_Trans,$B32+MATCH(BN$7,NCAMetrics,0)-1,MATCH(BN$6,NCACats,0)))</f>
        <v/>
      </c>
      <c r="BO32" s="193" t="str" cm="1">
        <f t="array" ref="BO32">IF($B32="","",INDEX(NCAOptionScores_Trans,$B32+MATCH(BO$7,NCAMetrics,0)-1,MATCH(BN$6,NCACats,0)))</f>
        <v/>
      </c>
      <c r="BP32" s="193" t="str" cm="1">
        <f t="array" ref="BP32">IF($B32="","",INDEX(NCAOptionScores_Trans,$B32+MATCH(BP$7,NCAMetrics,0)-1,MATCH(BN$6,NCACats,0)))</f>
        <v/>
      </c>
      <c r="BQ32" s="195" t="str">
        <f t="shared" si="13"/>
        <v/>
      </c>
      <c r="BR32" s="193" t="str" cm="1">
        <f t="array" ref="BR32">IF($B32="","",INDEX(NCAOptionScores_Trans,$B32+MATCH(BR$7,NCAMetrics,0)-1,MATCH(BR$6,NCACats,0)))</f>
        <v/>
      </c>
      <c r="BS32" s="193" t="str" cm="1">
        <f t="array" ref="BS32">IF($B32="","",INDEX(NCAOptionScores_Trans,$B32+MATCH(BS$7,NCAMetrics,0)-1,MATCH(BR$6,NCACats,0)))</f>
        <v/>
      </c>
      <c r="BT32" s="193" t="str" cm="1">
        <f t="array" ref="BT32">IF($B32="","",INDEX(NCAOptionScores_Trans,$B32+MATCH(BT$7,NCAMetrics,0)-1,MATCH(BR$6,NCACats,0)))</f>
        <v/>
      </c>
      <c r="BU32" s="195" t="str">
        <f t="shared" si="14"/>
        <v/>
      </c>
      <c r="BW32" s="156" t="str" cm="1">
        <f t="array" ref="BW32">INDEX(PosEffects_NCA,$A32,MATCH(BW$6,$D$6:$AB$6,0)+3)</f>
        <v/>
      </c>
      <c r="BX32" s="156" t="str" cm="1">
        <f t="array" ref="BX32">INDEX(PosEffects_NCA,$A32,MATCH(BX$6,$D$6:$AB$6,0)+3)</f>
        <v/>
      </c>
      <c r="BY32" s="156" t="str" cm="1">
        <f t="array" ref="BY32">INDEX(PosEffects_NCA,$A32,MATCH(BY$6,$D$6:$AB$6,0)+3)</f>
        <v/>
      </c>
      <c r="BZ32" s="156" t="str" cm="1">
        <f t="array" ref="BZ32">INDEX(PosEffects_NCA,$A32,MATCH(BZ$6,$D$6:$AB$6,0)+3)</f>
        <v/>
      </c>
      <c r="CA32" s="156" t="str" cm="1">
        <f t="array" ref="CA32">INDEX(PosEffects_NCA,$A32,MATCH(CA$6,$D$6:$AB$6,0)+3)</f>
        <v/>
      </c>
      <c r="CB32" s="156" t="str" cm="1">
        <f t="array" ref="CB32">INDEX(PosEffects_NCA,$A32,MATCH(CB$6,$D$6:$AB$6,0)+3)</f>
        <v/>
      </c>
      <c r="CC32" s="156" t="str" cm="1">
        <f t="array" ref="CC32">INDEX(PosEffects_NCA,$A32,MATCH(CC$6,$D$6:$AB$6,0)+3)</f>
        <v/>
      </c>
      <c r="CE32" s="194" t="str">
        <f t="shared" si="17"/>
        <v/>
      </c>
      <c r="CF32" s="194" t="str">
        <f t="shared" si="17"/>
        <v/>
      </c>
      <c r="CG32" s="194" t="str">
        <f t="shared" si="17"/>
        <v/>
      </c>
      <c r="CH32" s="194" t="str">
        <f t="shared" si="17"/>
        <v/>
      </c>
    </row>
    <row r="33" spans="1:86" x14ac:dyDescent="0.25">
      <c r="A33" s="68">
        <v>26</v>
      </c>
      <c r="B33" s="271" t="str" cm="1">
        <f t="array" ref="B33">IF(A33&gt;NOptions_NCA,"",6*(A33-1)+1)</f>
        <v/>
      </c>
      <c r="C33" s="249" t="str" cm="1">
        <f t="array" ref="C33">IF($B33="","",INDEX(Options_NCA,$B33))</f>
        <v/>
      </c>
      <c r="D33" s="193" t="str" cm="1">
        <f t="array" ref="D33">IF($B33="","",INDEX(NCAOptionScores_Trans,$B33+MATCH(D$7,NCAMetrics,0)-1,MATCH(D$6,NCACats,0))-100)</f>
        <v/>
      </c>
      <c r="E33" s="193" t="str" cm="1">
        <f t="array" ref="E33">IF($B33="","",INDEX(NCAOptionScores_Trans,$B33+MATCH(E$7,NCAMetrics,0)-1,MATCH(D$6,NCACats,0))-100)</f>
        <v/>
      </c>
      <c r="F33" s="193" t="str" cm="1">
        <f t="array" ref="F33">IF($B33="","",INDEX(NCAOptionScores_Trans,$B33+MATCH(F$7,NCAMetrics,0)-1,MATCH(D$6,NCACats,0))-100)</f>
        <v/>
      </c>
      <c r="G33" s="193" t="str">
        <f t="shared" si="0"/>
        <v/>
      </c>
      <c r="H33" s="193" t="str" cm="1">
        <f t="array" ref="H33">IF($B33="","",INDEX(NCAOptionScores_Trans,$B33+MATCH(H$7,NCAMetrics,0)-1,MATCH(H$6,NCACats,0))-100)</f>
        <v/>
      </c>
      <c r="I33" s="193" t="str" cm="1">
        <f t="array" ref="I33">IF($B33="","",INDEX(NCAOptionScores_Trans,$B33+MATCH(I$7,NCAMetrics,0)-1,MATCH(H$6,NCACats,0))-100)</f>
        <v/>
      </c>
      <c r="J33" s="193" t="str" cm="1">
        <f t="array" ref="J33">IF($B33="","",INDEX(NCAOptionScores_Trans,$B33+MATCH(J$7,NCAMetrics,0)-1,MATCH(H$6,NCACats,0))-100)</f>
        <v/>
      </c>
      <c r="K33" s="193" t="str">
        <f t="shared" si="1"/>
        <v/>
      </c>
      <c r="L33" s="193" t="str" cm="1">
        <f t="array" ref="L33">IF($B33="","",INDEX(NCAOptionScores_Trans,$B33+MATCH(L$7,NCAMetrics,0)-1,MATCH(L$6,NCACats,0))-100)</f>
        <v/>
      </c>
      <c r="M33" s="193" t="str" cm="1">
        <f t="array" ref="M33">IF($B33="","",INDEX(NCAOptionScores_Trans,$B33+MATCH(M$7,NCAMetrics,0)-1,MATCH(L$6,NCACats,0))-100)</f>
        <v/>
      </c>
      <c r="N33" s="193" t="str" cm="1">
        <f t="array" ref="N33">IF($B33="","",INDEX(NCAOptionScores_Trans,$B33+MATCH(N$7,NCAMetrics,0)-1,MATCH(L$6,NCACats,0))-100)</f>
        <v/>
      </c>
      <c r="O33" s="193" t="str">
        <f t="shared" si="2"/>
        <v/>
      </c>
      <c r="P33" s="193" t="str" cm="1">
        <f t="array" ref="P33">IF($B33="","",INDEX(NCAOptionScores_Trans,$B33+MATCH(P$7,NCAMetrics,0)-1,MATCH(P$6,NCACats,0))-100)</f>
        <v/>
      </c>
      <c r="Q33" s="193" t="str" cm="1">
        <f t="array" ref="Q33">IF($B33="","",INDEX(NCAOptionScores_Trans,$B33+MATCH(Q$7,NCAMetrics,0)-1,MATCH(P$6,NCACats,0))-100)</f>
        <v/>
      </c>
      <c r="R33" s="193" t="str" cm="1">
        <f t="array" ref="R33">IF($B33="","",INDEX(NCAOptionScores_Trans,$B33+MATCH(R$7,NCAMetrics,0)-1,MATCH(P$6,NCACats,0))-100)</f>
        <v/>
      </c>
      <c r="S33" s="193" t="str">
        <f t="shared" si="3"/>
        <v/>
      </c>
      <c r="T33" s="193" t="str" cm="1">
        <f t="array" ref="T33">IF($B33="","",INDEX(NCAOptionScores_Trans,$B33+MATCH(T$7,NCAMetrics,0)-1,MATCH(T$6,NCACats,0))-100)</f>
        <v/>
      </c>
      <c r="U33" s="193" t="str" cm="1">
        <f t="array" ref="U33">IF($B33="","",INDEX(NCAOptionScores_Trans,$B33+MATCH(U$7,NCAMetrics,0)-1,MATCH(T$6,NCACats,0))-100)</f>
        <v/>
      </c>
      <c r="V33" s="193" t="str" cm="1">
        <f t="array" ref="V33">IF($B33="","",INDEX(NCAOptionScores_Trans,$B33+MATCH(V$7,NCAMetrics,0)-1,MATCH(T$6,NCACats,0))-100)</f>
        <v/>
      </c>
      <c r="W33" s="193" t="str">
        <f t="shared" si="4"/>
        <v/>
      </c>
      <c r="X33" s="193" t="str" cm="1">
        <f t="array" ref="X33">IF($B33="","",INDEX(NCAOptionScores_Trans,$B33+MATCH(X$7,NCAMetrics,0)-1,MATCH(X$6,NCACats,0))-100)</f>
        <v/>
      </c>
      <c r="Y33" s="193" t="str" cm="1">
        <f t="array" ref="Y33">IF($B33="","",INDEX(NCAOptionScores_Trans,$B33+MATCH(Y$7,NCAMetrics,0)-1,MATCH(X$6,NCACats,0))-100)</f>
        <v/>
      </c>
      <c r="Z33" s="193" t="str" cm="1">
        <f t="array" ref="Z33">IF($B33="","",INDEX(NCAOptionScores_Trans,$B33+MATCH(Z$7,NCAMetrics,0)-1,MATCH(X$6,NCACats,0))-100)</f>
        <v/>
      </c>
      <c r="AA33" s="193" t="str">
        <f t="shared" si="5"/>
        <v/>
      </c>
      <c r="AB33" s="193" t="str" cm="1">
        <f t="array" ref="AB33">IF($B33="","",INDEX(NCAOptionScores_Trans,$B33+MATCH(AB$7,NCAMetrics,0)-1,MATCH(AB$6,NCACats,0))-100)</f>
        <v/>
      </c>
      <c r="AC33" s="193" t="str" cm="1">
        <f t="array" ref="AC33">IF($B33="","",INDEX(NCAOptionScores_Trans,$B33+MATCH(AC$7,NCAMetrics,0)-1,MATCH(AB$6,NCACats,0))-100)</f>
        <v/>
      </c>
      <c r="AD33" s="193" t="str" cm="1">
        <f t="array" ref="AD33">IF($B33="","",INDEX(NCAOptionScores_Trans,$B33+MATCH(AD$7,NCAMetrics,0)-1,MATCH(AB$6,NCACats,0))-100)</f>
        <v/>
      </c>
      <c r="AE33" s="193" t="str">
        <f t="shared" si="6"/>
        <v/>
      </c>
      <c r="AG33" s="156" t="str" cm="1">
        <f t="array" ref="AG33">INDEX(NegEffects_NCA,$A33,MATCH(AG$6,$D$6:$AB$6,0)+3)</f>
        <v/>
      </c>
      <c r="AH33" s="156" t="str" cm="1">
        <f t="array" ref="AH33">INDEX(NegEffects_NCA,$A33,MATCH(AH$6,$D$6:$AB$6,0)+3)</f>
        <v/>
      </c>
      <c r="AI33" s="156" t="str" cm="1">
        <f t="array" ref="AI33">INDEX(NegEffects_NCA,$A33,MATCH(AI$6,$D$6:$AB$6,0)+3)</f>
        <v/>
      </c>
      <c r="AJ33" s="156" t="str" cm="1">
        <f t="array" ref="AJ33">INDEX(NegEffects_NCA,$A33,MATCH(AJ$6,$D$6:$AB$6,0)+3)</f>
        <v/>
      </c>
      <c r="AK33" s="156" t="str" cm="1">
        <f t="array" ref="AK33">INDEX(NegEffects_NCA,$A33,MATCH(AK$6,$D$6:$AB$6,0)+3)</f>
        <v/>
      </c>
      <c r="AL33" s="156" t="str" cm="1">
        <f t="array" ref="AL33">INDEX(NegEffects_NCA,$A33,MATCH(AL$6,$D$6:$AB$6,0)+3)</f>
        <v/>
      </c>
      <c r="AM33" s="156" t="str" cm="1">
        <f t="array" ref="AM33">INDEX(NegEffects_NCA,$A33,MATCH(AM$6,$D$6:$AB$6,0)+3)</f>
        <v/>
      </c>
      <c r="AO33" s="194" t="str">
        <f t="shared" si="16"/>
        <v/>
      </c>
      <c r="AP33" s="194" t="str">
        <f t="shared" si="16"/>
        <v/>
      </c>
      <c r="AQ33" s="194" t="str">
        <f t="shared" si="16"/>
        <v/>
      </c>
      <c r="AR33" s="194" t="str">
        <f t="shared" si="16"/>
        <v/>
      </c>
      <c r="AT33" s="193" t="str" cm="1">
        <f t="array" ref="AT33">IF($B33="","",INDEX(NCAOptionScores_Trans,$B33+MATCH(AT$7,NCAMetrics,0)-1,MATCH(AT$6,NCACats,0)))</f>
        <v/>
      </c>
      <c r="AU33" s="193" t="str" cm="1">
        <f t="array" ref="AU33">IF($B33="","",INDEX(NCAOptionScores_Trans,$B33+MATCH(AU$7,NCAMetrics,0)-1,MATCH(AT$6,NCACats,0)))</f>
        <v/>
      </c>
      <c r="AV33" s="193" t="str" cm="1">
        <f t="array" ref="AV33">IF($B33="","",INDEX(NCAOptionScores_Trans,$B33+MATCH(AV$7,NCAMetrics,0)-1,MATCH(AT$6,NCACats,0)))</f>
        <v/>
      </c>
      <c r="AW33" s="195" t="str">
        <f t="shared" si="8"/>
        <v/>
      </c>
      <c r="AX33" s="193" t="str" cm="1">
        <f t="array" ref="AX33">IF($B33="","",INDEX(NCAOptionScores_Trans,$B33+MATCH(AX$7,NCAMetrics,0)-1,MATCH(AX$6,NCACats,0)))</f>
        <v/>
      </c>
      <c r="AY33" s="193" t="str" cm="1">
        <f t="array" ref="AY33">IF($B33="","",INDEX(NCAOptionScores_Trans,$B33+MATCH(AY$7,NCAMetrics,0)-1,MATCH(AX$6,NCACats,0)))</f>
        <v/>
      </c>
      <c r="AZ33" s="193" t="str" cm="1">
        <f t="array" ref="AZ33">IF($B33="","",INDEX(NCAOptionScores_Trans,$B33+MATCH(AZ$7,NCAMetrics,0)-1,MATCH(AX$6,NCACats,0)))</f>
        <v/>
      </c>
      <c r="BA33" s="195" t="str">
        <f t="shared" si="9"/>
        <v/>
      </c>
      <c r="BB33" s="193" t="str" cm="1">
        <f t="array" ref="BB33">IF($B33="","",INDEX(NCAOptionScores_Trans,$B33+MATCH(BB$7,NCAMetrics,0)-1,MATCH(BB$6,NCACats,0)))</f>
        <v/>
      </c>
      <c r="BC33" s="193" t="str" cm="1">
        <f t="array" ref="BC33">IF($B33="","",INDEX(NCAOptionScores_Trans,$B33+MATCH(BC$7,NCAMetrics,0)-1,MATCH(BB$6,NCACats,0)))</f>
        <v/>
      </c>
      <c r="BD33" s="193" t="str" cm="1">
        <f t="array" ref="BD33">IF($B33="","",INDEX(NCAOptionScores_Trans,$B33+MATCH(BD$7,NCAMetrics,0)-1,MATCH(BB$6,NCACats,0)))</f>
        <v/>
      </c>
      <c r="BE33" s="195" t="str">
        <f t="shared" si="10"/>
        <v/>
      </c>
      <c r="BF33" s="193" t="str" cm="1">
        <f t="array" ref="BF33">IF($B33="","",INDEX(NCAOptionScores_Trans,$B33+MATCH(BF$7,NCAMetrics,0)-1,MATCH(BF$6,NCACats,0)))</f>
        <v/>
      </c>
      <c r="BG33" s="193" t="str" cm="1">
        <f t="array" ref="BG33">IF($B33="","",INDEX(NCAOptionScores_Trans,$B33+MATCH(BG$7,NCAMetrics,0)-1,MATCH(BF$6,NCACats,0)))</f>
        <v/>
      </c>
      <c r="BH33" s="193" t="str" cm="1">
        <f t="array" ref="BH33">IF($B33="","",INDEX(NCAOptionScores_Trans,$B33+MATCH(BH$7,NCAMetrics,0)-1,MATCH(BF$6,NCACats,0)))</f>
        <v/>
      </c>
      <c r="BI33" s="195" t="str">
        <f t="shared" si="11"/>
        <v/>
      </c>
      <c r="BJ33" s="193" t="str" cm="1">
        <f t="array" ref="BJ33">IF($B33="","",INDEX(NCAOptionScores_Trans,$B33+MATCH(BJ$7,NCAMetrics,0)-1,MATCH(BJ$6,NCACats,0)))</f>
        <v/>
      </c>
      <c r="BK33" s="193" t="str" cm="1">
        <f t="array" ref="BK33">IF($B33="","",INDEX(NCAOptionScores_Trans,$B33+MATCH(BK$7,NCAMetrics,0)-1,MATCH(BJ$6,NCACats,0)))</f>
        <v/>
      </c>
      <c r="BL33" s="193" t="str" cm="1">
        <f t="array" ref="BL33">IF($B33="","",INDEX(NCAOptionScores_Trans,$B33+MATCH(BL$7,NCAMetrics,0)-1,MATCH(BJ$6,NCACats,0)))</f>
        <v/>
      </c>
      <c r="BM33" s="195" t="str">
        <f t="shared" si="12"/>
        <v/>
      </c>
      <c r="BN33" s="193" t="str" cm="1">
        <f t="array" ref="BN33">IF($B33="","",INDEX(NCAOptionScores_Trans,$B33+MATCH(BN$7,NCAMetrics,0)-1,MATCH(BN$6,NCACats,0)))</f>
        <v/>
      </c>
      <c r="BO33" s="193" t="str" cm="1">
        <f t="array" ref="BO33">IF($B33="","",INDEX(NCAOptionScores_Trans,$B33+MATCH(BO$7,NCAMetrics,0)-1,MATCH(BN$6,NCACats,0)))</f>
        <v/>
      </c>
      <c r="BP33" s="193" t="str" cm="1">
        <f t="array" ref="BP33">IF($B33="","",INDEX(NCAOptionScores_Trans,$B33+MATCH(BP$7,NCAMetrics,0)-1,MATCH(BN$6,NCACats,0)))</f>
        <v/>
      </c>
      <c r="BQ33" s="195" t="str">
        <f t="shared" si="13"/>
        <v/>
      </c>
      <c r="BR33" s="193" t="str" cm="1">
        <f t="array" ref="BR33">IF($B33="","",INDEX(NCAOptionScores_Trans,$B33+MATCH(BR$7,NCAMetrics,0)-1,MATCH(BR$6,NCACats,0)))</f>
        <v/>
      </c>
      <c r="BS33" s="193" t="str" cm="1">
        <f t="array" ref="BS33">IF($B33="","",INDEX(NCAOptionScores_Trans,$B33+MATCH(BS$7,NCAMetrics,0)-1,MATCH(BR$6,NCACats,0)))</f>
        <v/>
      </c>
      <c r="BT33" s="193" t="str" cm="1">
        <f t="array" ref="BT33">IF($B33="","",INDEX(NCAOptionScores_Trans,$B33+MATCH(BT$7,NCAMetrics,0)-1,MATCH(BR$6,NCACats,0)))</f>
        <v/>
      </c>
      <c r="BU33" s="195" t="str">
        <f t="shared" si="14"/>
        <v/>
      </c>
      <c r="BW33" s="156" t="str" cm="1">
        <f t="array" ref="BW33">INDEX(PosEffects_NCA,$A33,MATCH(BW$6,$D$6:$AB$6,0)+3)</f>
        <v/>
      </c>
      <c r="BX33" s="156" t="str" cm="1">
        <f t="array" ref="BX33">INDEX(PosEffects_NCA,$A33,MATCH(BX$6,$D$6:$AB$6,0)+3)</f>
        <v/>
      </c>
      <c r="BY33" s="156" t="str" cm="1">
        <f t="array" ref="BY33">INDEX(PosEffects_NCA,$A33,MATCH(BY$6,$D$6:$AB$6,0)+3)</f>
        <v/>
      </c>
      <c r="BZ33" s="156" t="str" cm="1">
        <f t="array" ref="BZ33">INDEX(PosEffects_NCA,$A33,MATCH(BZ$6,$D$6:$AB$6,0)+3)</f>
        <v/>
      </c>
      <c r="CA33" s="156" t="str" cm="1">
        <f t="array" ref="CA33">INDEX(PosEffects_NCA,$A33,MATCH(CA$6,$D$6:$AB$6,0)+3)</f>
        <v/>
      </c>
      <c r="CB33" s="156" t="str" cm="1">
        <f t="array" ref="CB33">INDEX(PosEffects_NCA,$A33,MATCH(CB$6,$D$6:$AB$6,0)+3)</f>
        <v/>
      </c>
      <c r="CC33" s="156" t="str" cm="1">
        <f t="array" ref="CC33">INDEX(PosEffects_NCA,$A33,MATCH(CC$6,$D$6:$AB$6,0)+3)</f>
        <v/>
      </c>
      <c r="CE33" s="194" t="str">
        <f t="shared" si="17"/>
        <v/>
      </c>
      <c r="CF33" s="194" t="str">
        <f t="shared" si="17"/>
        <v/>
      </c>
      <c r="CG33" s="194" t="str">
        <f t="shared" si="17"/>
        <v/>
      </c>
      <c r="CH33" s="194" t="str">
        <f t="shared" si="17"/>
        <v/>
      </c>
    </row>
    <row r="34" spans="1:86" x14ac:dyDescent="0.25">
      <c r="A34" s="68">
        <v>27</v>
      </c>
      <c r="B34" s="271" t="str" cm="1">
        <f t="array" ref="B34">IF(A34&gt;NOptions_NCA,"",6*(A34-1)+1)</f>
        <v/>
      </c>
      <c r="C34" s="249" t="str" cm="1">
        <f t="array" ref="C34">IF($B34="","",INDEX(Options_NCA,$B34))</f>
        <v/>
      </c>
      <c r="D34" s="193" t="str" cm="1">
        <f t="array" ref="D34">IF($B34="","",INDEX(NCAOptionScores_Trans,$B34+MATCH(D$7,NCAMetrics,0)-1,MATCH(D$6,NCACats,0))-100)</f>
        <v/>
      </c>
      <c r="E34" s="193" t="str" cm="1">
        <f t="array" ref="E34">IF($B34="","",INDEX(NCAOptionScores_Trans,$B34+MATCH(E$7,NCAMetrics,0)-1,MATCH(D$6,NCACats,0))-100)</f>
        <v/>
      </c>
      <c r="F34" s="193" t="str" cm="1">
        <f t="array" ref="F34">IF($B34="","",INDEX(NCAOptionScores_Trans,$B34+MATCH(F$7,NCAMetrics,0)-1,MATCH(D$6,NCACats,0))-100)</f>
        <v/>
      </c>
      <c r="G34" s="193" t="str">
        <f t="shared" si="0"/>
        <v/>
      </c>
      <c r="H34" s="193" t="str" cm="1">
        <f t="array" ref="H34">IF($B34="","",INDEX(NCAOptionScores_Trans,$B34+MATCH(H$7,NCAMetrics,0)-1,MATCH(H$6,NCACats,0))-100)</f>
        <v/>
      </c>
      <c r="I34" s="193" t="str" cm="1">
        <f t="array" ref="I34">IF($B34="","",INDEX(NCAOptionScores_Trans,$B34+MATCH(I$7,NCAMetrics,0)-1,MATCH(H$6,NCACats,0))-100)</f>
        <v/>
      </c>
      <c r="J34" s="193" t="str" cm="1">
        <f t="array" ref="J34">IF($B34="","",INDEX(NCAOptionScores_Trans,$B34+MATCH(J$7,NCAMetrics,0)-1,MATCH(H$6,NCACats,0))-100)</f>
        <v/>
      </c>
      <c r="K34" s="193" t="str">
        <f t="shared" si="1"/>
        <v/>
      </c>
      <c r="L34" s="193" t="str" cm="1">
        <f t="array" ref="L34">IF($B34="","",INDEX(NCAOptionScores_Trans,$B34+MATCH(L$7,NCAMetrics,0)-1,MATCH(L$6,NCACats,0))-100)</f>
        <v/>
      </c>
      <c r="M34" s="193" t="str" cm="1">
        <f t="array" ref="M34">IF($B34="","",INDEX(NCAOptionScores_Trans,$B34+MATCH(M$7,NCAMetrics,0)-1,MATCH(L$6,NCACats,0))-100)</f>
        <v/>
      </c>
      <c r="N34" s="193" t="str" cm="1">
        <f t="array" ref="N34">IF($B34="","",INDEX(NCAOptionScores_Trans,$B34+MATCH(N$7,NCAMetrics,0)-1,MATCH(L$6,NCACats,0))-100)</f>
        <v/>
      </c>
      <c r="O34" s="193" t="str">
        <f t="shared" si="2"/>
        <v/>
      </c>
      <c r="P34" s="193" t="str" cm="1">
        <f t="array" ref="P34">IF($B34="","",INDEX(NCAOptionScores_Trans,$B34+MATCH(P$7,NCAMetrics,0)-1,MATCH(P$6,NCACats,0))-100)</f>
        <v/>
      </c>
      <c r="Q34" s="193" t="str" cm="1">
        <f t="array" ref="Q34">IF($B34="","",INDEX(NCAOptionScores_Trans,$B34+MATCH(Q$7,NCAMetrics,0)-1,MATCH(P$6,NCACats,0))-100)</f>
        <v/>
      </c>
      <c r="R34" s="193" t="str" cm="1">
        <f t="array" ref="R34">IF($B34="","",INDEX(NCAOptionScores_Trans,$B34+MATCH(R$7,NCAMetrics,0)-1,MATCH(P$6,NCACats,0))-100)</f>
        <v/>
      </c>
      <c r="S34" s="193" t="str">
        <f t="shared" si="3"/>
        <v/>
      </c>
      <c r="T34" s="193" t="str" cm="1">
        <f t="array" ref="T34">IF($B34="","",INDEX(NCAOptionScores_Trans,$B34+MATCH(T$7,NCAMetrics,0)-1,MATCH(T$6,NCACats,0))-100)</f>
        <v/>
      </c>
      <c r="U34" s="193" t="str" cm="1">
        <f t="array" ref="U34">IF($B34="","",INDEX(NCAOptionScores_Trans,$B34+MATCH(U$7,NCAMetrics,0)-1,MATCH(T$6,NCACats,0))-100)</f>
        <v/>
      </c>
      <c r="V34" s="193" t="str" cm="1">
        <f t="array" ref="V34">IF($B34="","",INDEX(NCAOptionScores_Trans,$B34+MATCH(V$7,NCAMetrics,0)-1,MATCH(T$6,NCACats,0))-100)</f>
        <v/>
      </c>
      <c r="W34" s="193" t="str">
        <f t="shared" si="4"/>
        <v/>
      </c>
      <c r="X34" s="193" t="str" cm="1">
        <f t="array" ref="X34">IF($B34="","",INDEX(NCAOptionScores_Trans,$B34+MATCH(X$7,NCAMetrics,0)-1,MATCH(X$6,NCACats,0))-100)</f>
        <v/>
      </c>
      <c r="Y34" s="193" t="str" cm="1">
        <f t="array" ref="Y34">IF($B34="","",INDEX(NCAOptionScores_Trans,$B34+MATCH(Y$7,NCAMetrics,0)-1,MATCH(X$6,NCACats,0))-100)</f>
        <v/>
      </c>
      <c r="Z34" s="193" t="str" cm="1">
        <f t="array" ref="Z34">IF($B34="","",INDEX(NCAOptionScores_Trans,$B34+MATCH(Z$7,NCAMetrics,0)-1,MATCH(X$6,NCACats,0))-100)</f>
        <v/>
      </c>
      <c r="AA34" s="193" t="str">
        <f t="shared" si="5"/>
        <v/>
      </c>
      <c r="AB34" s="193" t="str" cm="1">
        <f t="array" ref="AB34">IF($B34="","",INDEX(NCAOptionScores_Trans,$B34+MATCH(AB$7,NCAMetrics,0)-1,MATCH(AB$6,NCACats,0))-100)</f>
        <v/>
      </c>
      <c r="AC34" s="193" t="str" cm="1">
        <f t="array" ref="AC34">IF($B34="","",INDEX(NCAOptionScores_Trans,$B34+MATCH(AC$7,NCAMetrics,0)-1,MATCH(AB$6,NCACats,0))-100)</f>
        <v/>
      </c>
      <c r="AD34" s="193" t="str" cm="1">
        <f t="array" ref="AD34">IF($B34="","",INDEX(NCAOptionScores_Trans,$B34+MATCH(AD$7,NCAMetrics,0)-1,MATCH(AB$6,NCACats,0))-100)</f>
        <v/>
      </c>
      <c r="AE34" s="193" t="str">
        <f t="shared" si="6"/>
        <v/>
      </c>
      <c r="AG34" s="156" t="str" cm="1">
        <f t="array" ref="AG34">INDEX(NegEffects_NCA,$A34,MATCH(AG$6,$D$6:$AB$6,0)+3)</f>
        <v/>
      </c>
      <c r="AH34" s="156" t="str" cm="1">
        <f t="array" ref="AH34">INDEX(NegEffects_NCA,$A34,MATCH(AH$6,$D$6:$AB$6,0)+3)</f>
        <v/>
      </c>
      <c r="AI34" s="156" t="str" cm="1">
        <f t="array" ref="AI34">INDEX(NegEffects_NCA,$A34,MATCH(AI$6,$D$6:$AB$6,0)+3)</f>
        <v/>
      </c>
      <c r="AJ34" s="156" t="str" cm="1">
        <f t="array" ref="AJ34">INDEX(NegEffects_NCA,$A34,MATCH(AJ$6,$D$6:$AB$6,0)+3)</f>
        <v/>
      </c>
      <c r="AK34" s="156" t="str" cm="1">
        <f t="array" ref="AK34">INDEX(NegEffects_NCA,$A34,MATCH(AK$6,$D$6:$AB$6,0)+3)</f>
        <v/>
      </c>
      <c r="AL34" s="156" t="str" cm="1">
        <f t="array" ref="AL34">INDEX(NegEffects_NCA,$A34,MATCH(AL$6,$D$6:$AB$6,0)+3)</f>
        <v/>
      </c>
      <c r="AM34" s="156" t="str" cm="1">
        <f t="array" ref="AM34">INDEX(NegEffects_NCA,$A34,MATCH(AM$6,$D$6:$AB$6,0)+3)</f>
        <v/>
      </c>
      <c r="AO34" s="194" t="str">
        <f t="shared" si="16"/>
        <v/>
      </c>
      <c r="AP34" s="194" t="str">
        <f t="shared" si="16"/>
        <v/>
      </c>
      <c r="AQ34" s="194" t="str">
        <f t="shared" si="16"/>
        <v/>
      </c>
      <c r="AR34" s="194" t="str">
        <f t="shared" si="16"/>
        <v/>
      </c>
      <c r="AT34" s="193" t="str" cm="1">
        <f t="array" ref="AT34">IF($B34="","",INDEX(NCAOptionScores_Trans,$B34+MATCH(AT$7,NCAMetrics,0)-1,MATCH(AT$6,NCACats,0)))</f>
        <v/>
      </c>
      <c r="AU34" s="193" t="str" cm="1">
        <f t="array" ref="AU34">IF($B34="","",INDEX(NCAOptionScores_Trans,$B34+MATCH(AU$7,NCAMetrics,0)-1,MATCH(AT$6,NCACats,0)))</f>
        <v/>
      </c>
      <c r="AV34" s="193" t="str" cm="1">
        <f t="array" ref="AV34">IF($B34="","",INDEX(NCAOptionScores_Trans,$B34+MATCH(AV$7,NCAMetrics,0)-1,MATCH(AT$6,NCACats,0)))</f>
        <v/>
      </c>
      <c r="AW34" s="195" t="str">
        <f t="shared" si="8"/>
        <v/>
      </c>
      <c r="AX34" s="193" t="str" cm="1">
        <f t="array" ref="AX34">IF($B34="","",INDEX(NCAOptionScores_Trans,$B34+MATCH(AX$7,NCAMetrics,0)-1,MATCH(AX$6,NCACats,0)))</f>
        <v/>
      </c>
      <c r="AY34" s="193" t="str" cm="1">
        <f t="array" ref="AY34">IF($B34="","",INDEX(NCAOptionScores_Trans,$B34+MATCH(AY$7,NCAMetrics,0)-1,MATCH(AX$6,NCACats,0)))</f>
        <v/>
      </c>
      <c r="AZ34" s="193" t="str" cm="1">
        <f t="array" ref="AZ34">IF($B34="","",INDEX(NCAOptionScores_Trans,$B34+MATCH(AZ$7,NCAMetrics,0)-1,MATCH(AX$6,NCACats,0)))</f>
        <v/>
      </c>
      <c r="BA34" s="195" t="str">
        <f t="shared" si="9"/>
        <v/>
      </c>
      <c r="BB34" s="193" t="str" cm="1">
        <f t="array" ref="BB34">IF($B34="","",INDEX(NCAOptionScores_Trans,$B34+MATCH(BB$7,NCAMetrics,0)-1,MATCH(BB$6,NCACats,0)))</f>
        <v/>
      </c>
      <c r="BC34" s="193" t="str" cm="1">
        <f t="array" ref="BC34">IF($B34="","",INDEX(NCAOptionScores_Trans,$B34+MATCH(BC$7,NCAMetrics,0)-1,MATCH(BB$6,NCACats,0)))</f>
        <v/>
      </c>
      <c r="BD34" s="193" t="str" cm="1">
        <f t="array" ref="BD34">IF($B34="","",INDEX(NCAOptionScores_Trans,$B34+MATCH(BD$7,NCAMetrics,0)-1,MATCH(BB$6,NCACats,0)))</f>
        <v/>
      </c>
      <c r="BE34" s="195" t="str">
        <f t="shared" si="10"/>
        <v/>
      </c>
      <c r="BF34" s="193" t="str" cm="1">
        <f t="array" ref="BF34">IF($B34="","",INDEX(NCAOptionScores_Trans,$B34+MATCH(BF$7,NCAMetrics,0)-1,MATCH(BF$6,NCACats,0)))</f>
        <v/>
      </c>
      <c r="BG34" s="193" t="str" cm="1">
        <f t="array" ref="BG34">IF($B34="","",INDEX(NCAOptionScores_Trans,$B34+MATCH(BG$7,NCAMetrics,0)-1,MATCH(BF$6,NCACats,0)))</f>
        <v/>
      </c>
      <c r="BH34" s="193" t="str" cm="1">
        <f t="array" ref="BH34">IF($B34="","",INDEX(NCAOptionScores_Trans,$B34+MATCH(BH$7,NCAMetrics,0)-1,MATCH(BF$6,NCACats,0)))</f>
        <v/>
      </c>
      <c r="BI34" s="195" t="str">
        <f t="shared" si="11"/>
        <v/>
      </c>
      <c r="BJ34" s="193" t="str" cm="1">
        <f t="array" ref="BJ34">IF($B34="","",INDEX(NCAOptionScores_Trans,$B34+MATCH(BJ$7,NCAMetrics,0)-1,MATCH(BJ$6,NCACats,0)))</f>
        <v/>
      </c>
      <c r="BK34" s="193" t="str" cm="1">
        <f t="array" ref="BK34">IF($B34="","",INDEX(NCAOptionScores_Trans,$B34+MATCH(BK$7,NCAMetrics,0)-1,MATCH(BJ$6,NCACats,0)))</f>
        <v/>
      </c>
      <c r="BL34" s="193" t="str" cm="1">
        <f t="array" ref="BL34">IF($B34="","",INDEX(NCAOptionScores_Trans,$B34+MATCH(BL$7,NCAMetrics,0)-1,MATCH(BJ$6,NCACats,0)))</f>
        <v/>
      </c>
      <c r="BM34" s="195" t="str">
        <f t="shared" si="12"/>
        <v/>
      </c>
      <c r="BN34" s="193" t="str" cm="1">
        <f t="array" ref="BN34">IF($B34="","",INDEX(NCAOptionScores_Trans,$B34+MATCH(BN$7,NCAMetrics,0)-1,MATCH(BN$6,NCACats,0)))</f>
        <v/>
      </c>
      <c r="BO34" s="193" t="str" cm="1">
        <f t="array" ref="BO34">IF($B34="","",INDEX(NCAOptionScores_Trans,$B34+MATCH(BO$7,NCAMetrics,0)-1,MATCH(BN$6,NCACats,0)))</f>
        <v/>
      </c>
      <c r="BP34" s="193" t="str" cm="1">
        <f t="array" ref="BP34">IF($B34="","",INDEX(NCAOptionScores_Trans,$B34+MATCH(BP$7,NCAMetrics,0)-1,MATCH(BN$6,NCACats,0)))</f>
        <v/>
      </c>
      <c r="BQ34" s="195" t="str">
        <f t="shared" si="13"/>
        <v/>
      </c>
      <c r="BR34" s="193" t="str" cm="1">
        <f t="array" ref="BR34">IF($B34="","",INDEX(NCAOptionScores_Trans,$B34+MATCH(BR$7,NCAMetrics,0)-1,MATCH(BR$6,NCACats,0)))</f>
        <v/>
      </c>
      <c r="BS34" s="193" t="str" cm="1">
        <f t="array" ref="BS34">IF($B34="","",INDEX(NCAOptionScores_Trans,$B34+MATCH(BS$7,NCAMetrics,0)-1,MATCH(BR$6,NCACats,0)))</f>
        <v/>
      </c>
      <c r="BT34" s="193" t="str" cm="1">
        <f t="array" ref="BT34">IF($B34="","",INDEX(NCAOptionScores_Trans,$B34+MATCH(BT$7,NCAMetrics,0)-1,MATCH(BR$6,NCACats,0)))</f>
        <v/>
      </c>
      <c r="BU34" s="195" t="str">
        <f t="shared" si="14"/>
        <v/>
      </c>
      <c r="BW34" s="156" t="str" cm="1">
        <f t="array" ref="BW34">INDEX(PosEffects_NCA,$A34,MATCH(BW$6,$D$6:$AB$6,0)+3)</f>
        <v/>
      </c>
      <c r="BX34" s="156" t="str" cm="1">
        <f t="array" ref="BX34">INDEX(PosEffects_NCA,$A34,MATCH(BX$6,$D$6:$AB$6,0)+3)</f>
        <v/>
      </c>
      <c r="BY34" s="156" t="str" cm="1">
        <f t="array" ref="BY34">INDEX(PosEffects_NCA,$A34,MATCH(BY$6,$D$6:$AB$6,0)+3)</f>
        <v/>
      </c>
      <c r="BZ34" s="156" t="str" cm="1">
        <f t="array" ref="BZ34">INDEX(PosEffects_NCA,$A34,MATCH(BZ$6,$D$6:$AB$6,0)+3)</f>
        <v/>
      </c>
      <c r="CA34" s="156" t="str" cm="1">
        <f t="array" ref="CA34">INDEX(PosEffects_NCA,$A34,MATCH(CA$6,$D$6:$AB$6,0)+3)</f>
        <v/>
      </c>
      <c r="CB34" s="156" t="str" cm="1">
        <f t="array" ref="CB34">INDEX(PosEffects_NCA,$A34,MATCH(CB$6,$D$6:$AB$6,0)+3)</f>
        <v/>
      </c>
      <c r="CC34" s="156" t="str" cm="1">
        <f t="array" ref="CC34">INDEX(PosEffects_NCA,$A34,MATCH(CC$6,$D$6:$AB$6,0)+3)</f>
        <v/>
      </c>
      <c r="CE34" s="194" t="str">
        <f t="shared" si="17"/>
        <v/>
      </c>
      <c r="CF34" s="194" t="str">
        <f t="shared" si="17"/>
        <v/>
      </c>
      <c r="CG34" s="194" t="str">
        <f t="shared" si="17"/>
        <v/>
      </c>
      <c r="CH34" s="194" t="str">
        <f t="shared" si="17"/>
        <v/>
      </c>
    </row>
    <row r="35" spans="1:86" x14ac:dyDescent="0.25">
      <c r="A35" s="68">
        <v>28</v>
      </c>
      <c r="B35" s="271" t="str" cm="1">
        <f t="array" ref="B35">IF(A35&gt;NOptions_NCA,"",6*(A35-1)+1)</f>
        <v/>
      </c>
      <c r="C35" s="249" t="str" cm="1">
        <f t="array" ref="C35">IF($B35="","",INDEX(Options_NCA,$B35))</f>
        <v/>
      </c>
      <c r="D35" s="193" t="str" cm="1">
        <f t="array" ref="D35">IF($B35="","",INDEX(NCAOptionScores_Trans,$B35+MATCH(D$7,NCAMetrics,0)-1,MATCH(D$6,NCACats,0))-100)</f>
        <v/>
      </c>
      <c r="E35" s="193" t="str" cm="1">
        <f t="array" ref="E35">IF($B35="","",INDEX(NCAOptionScores_Trans,$B35+MATCH(E$7,NCAMetrics,0)-1,MATCH(D$6,NCACats,0))-100)</f>
        <v/>
      </c>
      <c r="F35" s="193" t="str" cm="1">
        <f t="array" ref="F35">IF($B35="","",INDEX(NCAOptionScores_Trans,$B35+MATCH(F$7,NCAMetrics,0)-1,MATCH(D$6,NCACats,0))-100)</f>
        <v/>
      </c>
      <c r="G35" s="193" t="str">
        <f t="shared" si="0"/>
        <v/>
      </c>
      <c r="H35" s="193" t="str" cm="1">
        <f t="array" ref="H35">IF($B35="","",INDEX(NCAOptionScores_Trans,$B35+MATCH(H$7,NCAMetrics,0)-1,MATCH(H$6,NCACats,0))-100)</f>
        <v/>
      </c>
      <c r="I35" s="193" t="str" cm="1">
        <f t="array" ref="I35">IF($B35="","",INDEX(NCAOptionScores_Trans,$B35+MATCH(I$7,NCAMetrics,0)-1,MATCH(H$6,NCACats,0))-100)</f>
        <v/>
      </c>
      <c r="J35" s="193" t="str" cm="1">
        <f t="array" ref="J35">IF($B35="","",INDEX(NCAOptionScores_Trans,$B35+MATCH(J$7,NCAMetrics,0)-1,MATCH(H$6,NCACats,0))-100)</f>
        <v/>
      </c>
      <c r="K35" s="193" t="str">
        <f t="shared" si="1"/>
        <v/>
      </c>
      <c r="L35" s="193" t="str" cm="1">
        <f t="array" ref="L35">IF($B35="","",INDEX(NCAOptionScores_Trans,$B35+MATCH(L$7,NCAMetrics,0)-1,MATCH(L$6,NCACats,0))-100)</f>
        <v/>
      </c>
      <c r="M35" s="193" t="str" cm="1">
        <f t="array" ref="M35">IF($B35="","",INDEX(NCAOptionScores_Trans,$B35+MATCH(M$7,NCAMetrics,0)-1,MATCH(L$6,NCACats,0))-100)</f>
        <v/>
      </c>
      <c r="N35" s="193" t="str" cm="1">
        <f t="array" ref="N35">IF($B35="","",INDEX(NCAOptionScores_Trans,$B35+MATCH(N$7,NCAMetrics,0)-1,MATCH(L$6,NCACats,0))-100)</f>
        <v/>
      </c>
      <c r="O35" s="193" t="str">
        <f t="shared" si="2"/>
        <v/>
      </c>
      <c r="P35" s="193" t="str" cm="1">
        <f t="array" ref="P35">IF($B35="","",INDEX(NCAOptionScores_Trans,$B35+MATCH(P$7,NCAMetrics,0)-1,MATCH(P$6,NCACats,0))-100)</f>
        <v/>
      </c>
      <c r="Q35" s="193" t="str" cm="1">
        <f t="array" ref="Q35">IF($B35="","",INDEX(NCAOptionScores_Trans,$B35+MATCH(Q$7,NCAMetrics,0)-1,MATCH(P$6,NCACats,0))-100)</f>
        <v/>
      </c>
      <c r="R35" s="193" t="str" cm="1">
        <f t="array" ref="R35">IF($B35="","",INDEX(NCAOptionScores_Trans,$B35+MATCH(R$7,NCAMetrics,0)-1,MATCH(P$6,NCACats,0))-100)</f>
        <v/>
      </c>
      <c r="S35" s="193" t="str">
        <f t="shared" si="3"/>
        <v/>
      </c>
      <c r="T35" s="193" t="str" cm="1">
        <f t="array" ref="T35">IF($B35="","",INDEX(NCAOptionScores_Trans,$B35+MATCH(T$7,NCAMetrics,0)-1,MATCH(T$6,NCACats,0))-100)</f>
        <v/>
      </c>
      <c r="U35" s="193" t="str" cm="1">
        <f t="array" ref="U35">IF($B35="","",INDEX(NCAOptionScores_Trans,$B35+MATCH(U$7,NCAMetrics,0)-1,MATCH(T$6,NCACats,0))-100)</f>
        <v/>
      </c>
      <c r="V35" s="193" t="str" cm="1">
        <f t="array" ref="V35">IF($B35="","",INDEX(NCAOptionScores_Trans,$B35+MATCH(V$7,NCAMetrics,0)-1,MATCH(T$6,NCACats,0))-100)</f>
        <v/>
      </c>
      <c r="W35" s="193" t="str">
        <f t="shared" si="4"/>
        <v/>
      </c>
      <c r="X35" s="193" t="str" cm="1">
        <f t="array" ref="X35">IF($B35="","",INDEX(NCAOptionScores_Trans,$B35+MATCH(X$7,NCAMetrics,0)-1,MATCH(X$6,NCACats,0))-100)</f>
        <v/>
      </c>
      <c r="Y35" s="193" t="str" cm="1">
        <f t="array" ref="Y35">IF($B35="","",INDEX(NCAOptionScores_Trans,$B35+MATCH(Y$7,NCAMetrics,0)-1,MATCH(X$6,NCACats,0))-100)</f>
        <v/>
      </c>
      <c r="Z35" s="193" t="str" cm="1">
        <f t="array" ref="Z35">IF($B35="","",INDEX(NCAOptionScores_Trans,$B35+MATCH(Z$7,NCAMetrics,0)-1,MATCH(X$6,NCACats,0))-100)</f>
        <v/>
      </c>
      <c r="AA35" s="193" t="str">
        <f t="shared" si="5"/>
        <v/>
      </c>
      <c r="AB35" s="193" t="str" cm="1">
        <f t="array" ref="AB35">IF($B35="","",INDEX(NCAOptionScores_Trans,$B35+MATCH(AB$7,NCAMetrics,0)-1,MATCH(AB$6,NCACats,0))-100)</f>
        <v/>
      </c>
      <c r="AC35" s="193" t="str" cm="1">
        <f t="array" ref="AC35">IF($B35="","",INDEX(NCAOptionScores_Trans,$B35+MATCH(AC$7,NCAMetrics,0)-1,MATCH(AB$6,NCACats,0))-100)</f>
        <v/>
      </c>
      <c r="AD35" s="193" t="str" cm="1">
        <f t="array" ref="AD35">IF($B35="","",INDEX(NCAOptionScores_Trans,$B35+MATCH(AD$7,NCAMetrics,0)-1,MATCH(AB$6,NCACats,0))-100)</f>
        <v/>
      </c>
      <c r="AE35" s="193" t="str">
        <f t="shared" si="6"/>
        <v/>
      </c>
      <c r="AG35" s="156" t="str" cm="1">
        <f t="array" ref="AG35">INDEX(NegEffects_NCA,$A35,MATCH(AG$6,$D$6:$AB$6,0)+3)</f>
        <v/>
      </c>
      <c r="AH35" s="156" t="str" cm="1">
        <f t="array" ref="AH35">INDEX(NegEffects_NCA,$A35,MATCH(AH$6,$D$6:$AB$6,0)+3)</f>
        <v/>
      </c>
      <c r="AI35" s="156" t="str" cm="1">
        <f t="array" ref="AI35">INDEX(NegEffects_NCA,$A35,MATCH(AI$6,$D$6:$AB$6,0)+3)</f>
        <v/>
      </c>
      <c r="AJ35" s="156" t="str" cm="1">
        <f t="array" ref="AJ35">INDEX(NegEffects_NCA,$A35,MATCH(AJ$6,$D$6:$AB$6,0)+3)</f>
        <v/>
      </c>
      <c r="AK35" s="156" t="str" cm="1">
        <f t="array" ref="AK35">INDEX(NegEffects_NCA,$A35,MATCH(AK$6,$D$6:$AB$6,0)+3)</f>
        <v/>
      </c>
      <c r="AL35" s="156" t="str" cm="1">
        <f t="array" ref="AL35">INDEX(NegEffects_NCA,$A35,MATCH(AL$6,$D$6:$AB$6,0)+3)</f>
        <v/>
      </c>
      <c r="AM35" s="156" t="str" cm="1">
        <f t="array" ref="AM35">INDEX(NegEffects_NCA,$A35,MATCH(AM$6,$D$6:$AB$6,0)+3)</f>
        <v/>
      </c>
      <c r="AO35" s="194" t="str">
        <f t="shared" si="16"/>
        <v/>
      </c>
      <c r="AP35" s="194" t="str">
        <f t="shared" si="16"/>
        <v/>
      </c>
      <c r="AQ35" s="194" t="str">
        <f t="shared" si="16"/>
        <v/>
      </c>
      <c r="AR35" s="194" t="str">
        <f t="shared" si="16"/>
        <v/>
      </c>
      <c r="AT35" s="193" t="str" cm="1">
        <f t="array" ref="AT35">IF($B35="","",INDEX(NCAOptionScores_Trans,$B35+MATCH(AT$7,NCAMetrics,0)-1,MATCH(AT$6,NCACats,0)))</f>
        <v/>
      </c>
      <c r="AU35" s="193" t="str" cm="1">
        <f t="array" ref="AU35">IF($B35="","",INDEX(NCAOptionScores_Trans,$B35+MATCH(AU$7,NCAMetrics,0)-1,MATCH(AT$6,NCACats,0)))</f>
        <v/>
      </c>
      <c r="AV35" s="193" t="str" cm="1">
        <f t="array" ref="AV35">IF($B35="","",INDEX(NCAOptionScores_Trans,$B35+MATCH(AV$7,NCAMetrics,0)-1,MATCH(AT$6,NCACats,0)))</f>
        <v/>
      </c>
      <c r="AW35" s="195" t="str">
        <f t="shared" si="8"/>
        <v/>
      </c>
      <c r="AX35" s="193" t="str" cm="1">
        <f t="array" ref="AX35">IF($B35="","",INDEX(NCAOptionScores_Trans,$B35+MATCH(AX$7,NCAMetrics,0)-1,MATCH(AX$6,NCACats,0)))</f>
        <v/>
      </c>
      <c r="AY35" s="193" t="str" cm="1">
        <f t="array" ref="AY35">IF($B35="","",INDEX(NCAOptionScores_Trans,$B35+MATCH(AY$7,NCAMetrics,0)-1,MATCH(AX$6,NCACats,0)))</f>
        <v/>
      </c>
      <c r="AZ35" s="193" t="str" cm="1">
        <f t="array" ref="AZ35">IF($B35="","",INDEX(NCAOptionScores_Trans,$B35+MATCH(AZ$7,NCAMetrics,0)-1,MATCH(AX$6,NCACats,0)))</f>
        <v/>
      </c>
      <c r="BA35" s="195" t="str">
        <f t="shared" si="9"/>
        <v/>
      </c>
      <c r="BB35" s="193" t="str" cm="1">
        <f t="array" ref="BB35">IF($B35="","",INDEX(NCAOptionScores_Trans,$B35+MATCH(BB$7,NCAMetrics,0)-1,MATCH(BB$6,NCACats,0)))</f>
        <v/>
      </c>
      <c r="BC35" s="193" t="str" cm="1">
        <f t="array" ref="BC35">IF($B35="","",INDEX(NCAOptionScores_Trans,$B35+MATCH(BC$7,NCAMetrics,0)-1,MATCH(BB$6,NCACats,0)))</f>
        <v/>
      </c>
      <c r="BD35" s="193" t="str" cm="1">
        <f t="array" ref="BD35">IF($B35="","",INDEX(NCAOptionScores_Trans,$B35+MATCH(BD$7,NCAMetrics,0)-1,MATCH(BB$6,NCACats,0)))</f>
        <v/>
      </c>
      <c r="BE35" s="195" t="str">
        <f t="shared" si="10"/>
        <v/>
      </c>
      <c r="BF35" s="193" t="str" cm="1">
        <f t="array" ref="BF35">IF($B35="","",INDEX(NCAOptionScores_Trans,$B35+MATCH(BF$7,NCAMetrics,0)-1,MATCH(BF$6,NCACats,0)))</f>
        <v/>
      </c>
      <c r="BG35" s="193" t="str" cm="1">
        <f t="array" ref="BG35">IF($B35="","",INDEX(NCAOptionScores_Trans,$B35+MATCH(BG$7,NCAMetrics,0)-1,MATCH(BF$6,NCACats,0)))</f>
        <v/>
      </c>
      <c r="BH35" s="193" t="str" cm="1">
        <f t="array" ref="BH35">IF($B35="","",INDEX(NCAOptionScores_Trans,$B35+MATCH(BH$7,NCAMetrics,0)-1,MATCH(BF$6,NCACats,0)))</f>
        <v/>
      </c>
      <c r="BI35" s="195" t="str">
        <f t="shared" si="11"/>
        <v/>
      </c>
      <c r="BJ35" s="193" t="str" cm="1">
        <f t="array" ref="BJ35">IF($B35="","",INDEX(NCAOptionScores_Trans,$B35+MATCH(BJ$7,NCAMetrics,0)-1,MATCH(BJ$6,NCACats,0)))</f>
        <v/>
      </c>
      <c r="BK35" s="193" t="str" cm="1">
        <f t="array" ref="BK35">IF($B35="","",INDEX(NCAOptionScores_Trans,$B35+MATCH(BK$7,NCAMetrics,0)-1,MATCH(BJ$6,NCACats,0)))</f>
        <v/>
      </c>
      <c r="BL35" s="193" t="str" cm="1">
        <f t="array" ref="BL35">IF($B35="","",INDEX(NCAOptionScores_Trans,$B35+MATCH(BL$7,NCAMetrics,0)-1,MATCH(BJ$6,NCACats,0)))</f>
        <v/>
      </c>
      <c r="BM35" s="195" t="str">
        <f t="shared" si="12"/>
        <v/>
      </c>
      <c r="BN35" s="193" t="str" cm="1">
        <f t="array" ref="BN35">IF($B35="","",INDEX(NCAOptionScores_Trans,$B35+MATCH(BN$7,NCAMetrics,0)-1,MATCH(BN$6,NCACats,0)))</f>
        <v/>
      </c>
      <c r="BO35" s="193" t="str" cm="1">
        <f t="array" ref="BO35">IF($B35="","",INDEX(NCAOptionScores_Trans,$B35+MATCH(BO$7,NCAMetrics,0)-1,MATCH(BN$6,NCACats,0)))</f>
        <v/>
      </c>
      <c r="BP35" s="193" t="str" cm="1">
        <f t="array" ref="BP35">IF($B35="","",INDEX(NCAOptionScores_Trans,$B35+MATCH(BP$7,NCAMetrics,0)-1,MATCH(BN$6,NCACats,0)))</f>
        <v/>
      </c>
      <c r="BQ35" s="195" t="str">
        <f t="shared" si="13"/>
        <v/>
      </c>
      <c r="BR35" s="193" t="str" cm="1">
        <f t="array" ref="BR35">IF($B35="","",INDEX(NCAOptionScores_Trans,$B35+MATCH(BR$7,NCAMetrics,0)-1,MATCH(BR$6,NCACats,0)))</f>
        <v/>
      </c>
      <c r="BS35" s="193" t="str" cm="1">
        <f t="array" ref="BS35">IF($B35="","",INDEX(NCAOptionScores_Trans,$B35+MATCH(BS$7,NCAMetrics,0)-1,MATCH(BR$6,NCACats,0)))</f>
        <v/>
      </c>
      <c r="BT35" s="193" t="str" cm="1">
        <f t="array" ref="BT35">IF($B35="","",INDEX(NCAOptionScores_Trans,$B35+MATCH(BT$7,NCAMetrics,0)-1,MATCH(BR$6,NCACats,0)))</f>
        <v/>
      </c>
      <c r="BU35" s="195" t="str">
        <f t="shared" si="14"/>
        <v/>
      </c>
      <c r="BW35" s="156" t="str" cm="1">
        <f t="array" ref="BW35">INDEX(PosEffects_NCA,$A35,MATCH(BW$6,$D$6:$AB$6,0)+3)</f>
        <v/>
      </c>
      <c r="BX35" s="156" t="str" cm="1">
        <f t="array" ref="BX35">INDEX(PosEffects_NCA,$A35,MATCH(BX$6,$D$6:$AB$6,0)+3)</f>
        <v/>
      </c>
      <c r="BY35" s="156" t="str" cm="1">
        <f t="array" ref="BY35">INDEX(PosEffects_NCA,$A35,MATCH(BY$6,$D$6:$AB$6,0)+3)</f>
        <v/>
      </c>
      <c r="BZ35" s="156" t="str" cm="1">
        <f t="array" ref="BZ35">INDEX(PosEffects_NCA,$A35,MATCH(BZ$6,$D$6:$AB$6,0)+3)</f>
        <v/>
      </c>
      <c r="CA35" s="156" t="str" cm="1">
        <f t="array" ref="CA35">INDEX(PosEffects_NCA,$A35,MATCH(CA$6,$D$6:$AB$6,0)+3)</f>
        <v/>
      </c>
      <c r="CB35" s="156" t="str" cm="1">
        <f t="array" ref="CB35">INDEX(PosEffects_NCA,$A35,MATCH(CB$6,$D$6:$AB$6,0)+3)</f>
        <v/>
      </c>
      <c r="CC35" s="156" t="str" cm="1">
        <f t="array" ref="CC35">INDEX(PosEffects_NCA,$A35,MATCH(CC$6,$D$6:$AB$6,0)+3)</f>
        <v/>
      </c>
      <c r="CE35" s="194" t="str">
        <f t="shared" si="17"/>
        <v/>
      </c>
      <c r="CF35" s="194" t="str">
        <f t="shared" si="17"/>
        <v/>
      </c>
      <c r="CG35" s="194" t="str">
        <f t="shared" si="17"/>
        <v/>
      </c>
      <c r="CH35" s="194" t="str">
        <f t="shared" si="17"/>
        <v/>
      </c>
    </row>
    <row r="36" spans="1:86" x14ac:dyDescent="0.25">
      <c r="A36" s="68">
        <v>29</v>
      </c>
      <c r="B36" s="271" t="str" cm="1">
        <f t="array" ref="B36">IF(A36&gt;NOptions_NCA,"",6*(A36-1)+1)</f>
        <v/>
      </c>
      <c r="C36" s="249" t="str" cm="1">
        <f t="array" ref="C36">IF($B36="","",INDEX(Options_NCA,$B36))</f>
        <v/>
      </c>
      <c r="D36" s="193" t="str" cm="1">
        <f t="array" ref="D36">IF($B36="","",INDEX(NCAOptionScores_Trans,$B36+MATCH(D$7,NCAMetrics,0)-1,MATCH(D$6,NCACats,0))-100)</f>
        <v/>
      </c>
      <c r="E36" s="193" t="str" cm="1">
        <f t="array" ref="E36">IF($B36="","",INDEX(NCAOptionScores_Trans,$B36+MATCH(E$7,NCAMetrics,0)-1,MATCH(D$6,NCACats,0))-100)</f>
        <v/>
      </c>
      <c r="F36" s="193" t="str" cm="1">
        <f t="array" ref="F36">IF($B36="","",INDEX(NCAOptionScores_Trans,$B36+MATCH(F$7,NCAMetrics,0)-1,MATCH(D$6,NCACats,0))-100)</f>
        <v/>
      </c>
      <c r="G36" s="193" t="str">
        <f t="shared" si="0"/>
        <v/>
      </c>
      <c r="H36" s="193" t="str" cm="1">
        <f t="array" ref="H36">IF($B36="","",INDEX(NCAOptionScores_Trans,$B36+MATCH(H$7,NCAMetrics,0)-1,MATCH(H$6,NCACats,0))-100)</f>
        <v/>
      </c>
      <c r="I36" s="193" t="str" cm="1">
        <f t="array" ref="I36">IF($B36="","",INDEX(NCAOptionScores_Trans,$B36+MATCH(I$7,NCAMetrics,0)-1,MATCH(H$6,NCACats,0))-100)</f>
        <v/>
      </c>
      <c r="J36" s="193" t="str" cm="1">
        <f t="array" ref="J36">IF($B36="","",INDEX(NCAOptionScores_Trans,$B36+MATCH(J$7,NCAMetrics,0)-1,MATCH(H$6,NCACats,0))-100)</f>
        <v/>
      </c>
      <c r="K36" s="193" t="str">
        <f t="shared" si="1"/>
        <v/>
      </c>
      <c r="L36" s="193" t="str" cm="1">
        <f t="array" ref="L36">IF($B36="","",INDEX(NCAOptionScores_Trans,$B36+MATCH(L$7,NCAMetrics,0)-1,MATCH(L$6,NCACats,0))-100)</f>
        <v/>
      </c>
      <c r="M36" s="193" t="str" cm="1">
        <f t="array" ref="M36">IF($B36="","",INDEX(NCAOptionScores_Trans,$B36+MATCH(M$7,NCAMetrics,0)-1,MATCH(L$6,NCACats,0))-100)</f>
        <v/>
      </c>
      <c r="N36" s="193" t="str" cm="1">
        <f t="array" ref="N36">IF($B36="","",INDEX(NCAOptionScores_Trans,$B36+MATCH(N$7,NCAMetrics,0)-1,MATCH(L$6,NCACats,0))-100)</f>
        <v/>
      </c>
      <c r="O36" s="193" t="str">
        <f t="shared" si="2"/>
        <v/>
      </c>
      <c r="P36" s="193" t="str" cm="1">
        <f t="array" ref="P36">IF($B36="","",INDEX(NCAOptionScores_Trans,$B36+MATCH(P$7,NCAMetrics,0)-1,MATCH(P$6,NCACats,0))-100)</f>
        <v/>
      </c>
      <c r="Q36" s="193" t="str" cm="1">
        <f t="array" ref="Q36">IF($B36="","",INDEX(NCAOptionScores_Trans,$B36+MATCH(Q$7,NCAMetrics,0)-1,MATCH(P$6,NCACats,0))-100)</f>
        <v/>
      </c>
      <c r="R36" s="193" t="str" cm="1">
        <f t="array" ref="R36">IF($B36="","",INDEX(NCAOptionScores_Trans,$B36+MATCH(R$7,NCAMetrics,0)-1,MATCH(P$6,NCACats,0))-100)</f>
        <v/>
      </c>
      <c r="S36" s="193" t="str">
        <f t="shared" si="3"/>
        <v/>
      </c>
      <c r="T36" s="193" t="str" cm="1">
        <f t="array" ref="T36">IF($B36="","",INDEX(NCAOptionScores_Trans,$B36+MATCH(T$7,NCAMetrics,0)-1,MATCH(T$6,NCACats,0))-100)</f>
        <v/>
      </c>
      <c r="U36" s="193" t="str" cm="1">
        <f t="array" ref="U36">IF($B36="","",INDEX(NCAOptionScores_Trans,$B36+MATCH(U$7,NCAMetrics,0)-1,MATCH(T$6,NCACats,0))-100)</f>
        <v/>
      </c>
      <c r="V36" s="193" t="str" cm="1">
        <f t="array" ref="V36">IF($B36="","",INDEX(NCAOptionScores_Trans,$B36+MATCH(V$7,NCAMetrics,0)-1,MATCH(T$6,NCACats,0))-100)</f>
        <v/>
      </c>
      <c r="W36" s="193" t="str">
        <f t="shared" si="4"/>
        <v/>
      </c>
      <c r="X36" s="193" t="str" cm="1">
        <f t="array" ref="X36">IF($B36="","",INDEX(NCAOptionScores_Trans,$B36+MATCH(X$7,NCAMetrics,0)-1,MATCH(X$6,NCACats,0))-100)</f>
        <v/>
      </c>
      <c r="Y36" s="193" t="str" cm="1">
        <f t="array" ref="Y36">IF($B36="","",INDEX(NCAOptionScores_Trans,$B36+MATCH(Y$7,NCAMetrics,0)-1,MATCH(X$6,NCACats,0))-100)</f>
        <v/>
      </c>
      <c r="Z36" s="193" t="str" cm="1">
        <f t="array" ref="Z36">IF($B36="","",INDEX(NCAOptionScores_Trans,$B36+MATCH(Z$7,NCAMetrics,0)-1,MATCH(X$6,NCACats,0))-100)</f>
        <v/>
      </c>
      <c r="AA36" s="193" t="str">
        <f t="shared" si="5"/>
        <v/>
      </c>
      <c r="AB36" s="193" t="str" cm="1">
        <f t="array" ref="AB36">IF($B36="","",INDEX(NCAOptionScores_Trans,$B36+MATCH(AB$7,NCAMetrics,0)-1,MATCH(AB$6,NCACats,0))-100)</f>
        <v/>
      </c>
      <c r="AC36" s="193" t="str" cm="1">
        <f t="array" ref="AC36">IF($B36="","",INDEX(NCAOptionScores_Trans,$B36+MATCH(AC$7,NCAMetrics,0)-1,MATCH(AB$6,NCACats,0))-100)</f>
        <v/>
      </c>
      <c r="AD36" s="193" t="str" cm="1">
        <f t="array" ref="AD36">IF($B36="","",INDEX(NCAOptionScores_Trans,$B36+MATCH(AD$7,NCAMetrics,0)-1,MATCH(AB$6,NCACats,0))-100)</f>
        <v/>
      </c>
      <c r="AE36" s="193" t="str">
        <f t="shared" si="6"/>
        <v/>
      </c>
      <c r="AG36" s="156" t="str" cm="1">
        <f t="array" ref="AG36">INDEX(NegEffects_NCA,$A36,MATCH(AG$6,$D$6:$AB$6,0)+3)</f>
        <v/>
      </c>
      <c r="AH36" s="156" t="str" cm="1">
        <f t="array" ref="AH36">INDEX(NegEffects_NCA,$A36,MATCH(AH$6,$D$6:$AB$6,0)+3)</f>
        <v/>
      </c>
      <c r="AI36" s="156" t="str" cm="1">
        <f t="array" ref="AI36">INDEX(NegEffects_NCA,$A36,MATCH(AI$6,$D$6:$AB$6,0)+3)</f>
        <v/>
      </c>
      <c r="AJ36" s="156" t="str" cm="1">
        <f t="array" ref="AJ36">INDEX(NegEffects_NCA,$A36,MATCH(AJ$6,$D$6:$AB$6,0)+3)</f>
        <v/>
      </c>
      <c r="AK36" s="156" t="str" cm="1">
        <f t="array" ref="AK36">INDEX(NegEffects_NCA,$A36,MATCH(AK$6,$D$6:$AB$6,0)+3)</f>
        <v/>
      </c>
      <c r="AL36" s="156" t="str" cm="1">
        <f t="array" ref="AL36">INDEX(NegEffects_NCA,$A36,MATCH(AL$6,$D$6:$AB$6,0)+3)</f>
        <v/>
      </c>
      <c r="AM36" s="156" t="str" cm="1">
        <f t="array" ref="AM36">INDEX(NegEffects_NCA,$A36,MATCH(AM$6,$D$6:$AB$6,0)+3)</f>
        <v/>
      </c>
      <c r="AO36" s="194" t="str">
        <f t="shared" si="16"/>
        <v/>
      </c>
      <c r="AP36" s="194" t="str">
        <f t="shared" si="16"/>
        <v/>
      </c>
      <c r="AQ36" s="194" t="str">
        <f t="shared" si="16"/>
        <v/>
      </c>
      <c r="AR36" s="194" t="str">
        <f t="shared" si="16"/>
        <v/>
      </c>
      <c r="AT36" s="193" t="str" cm="1">
        <f t="array" ref="AT36">IF($B36="","",INDEX(NCAOptionScores_Trans,$B36+MATCH(AT$7,NCAMetrics,0)-1,MATCH(AT$6,NCACats,0)))</f>
        <v/>
      </c>
      <c r="AU36" s="193" t="str" cm="1">
        <f t="array" ref="AU36">IF($B36="","",INDEX(NCAOptionScores_Trans,$B36+MATCH(AU$7,NCAMetrics,0)-1,MATCH(AT$6,NCACats,0)))</f>
        <v/>
      </c>
      <c r="AV36" s="193" t="str" cm="1">
        <f t="array" ref="AV36">IF($B36="","",INDEX(NCAOptionScores_Trans,$B36+MATCH(AV$7,NCAMetrics,0)-1,MATCH(AT$6,NCACats,0)))</f>
        <v/>
      </c>
      <c r="AW36" s="195" t="str">
        <f t="shared" si="8"/>
        <v/>
      </c>
      <c r="AX36" s="193" t="str" cm="1">
        <f t="array" ref="AX36">IF($B36="","",INDEX(NCAOptionScores_Trans,$B36+MATCH(AX$7,NCAMetrics,0)-1,MATCH(AX$6,NCACats,0)))</f>
        <v/>
      </c>
      <c r="AY36" s="193" t="str" cm="1">
        <f t="array" ref="AY36">IF($B36="","",INDEX(NCAOptionScores_Trans,$B36+MATCH(AY$7,NCAMetrics,0)-1,MATCH(AX$6,NCACats,0)))</f>
        <v/>
      </c>
      <c r="AZ36" s="193" t="str" cm="1">
        <f t="array" ref="AZ36">IF($B36="","",INDEX(NCAOptionScores_Trans,$B36+MATCH(AZ$7,NCAMetrics,0)-1,MATCH(AX$6,NCACats,0)))</f>
        <v/>
      </c>
      <c r="BA36" s="195" t="str">
        <f t="shared" si="9"/>
        <v/>
      </c>
      <c r="BB36" s="193" t="str" cm="1">
        <f t="array" ref="BB36">IF($B36="","",INDEX(NCAOptionScores_Trans,$B36+MATCH(BB$7,NCAMetrics,0)-1,MATCH(BB$6,NCACats,0)))</f>
        <v/>
      </c>
      <c r="BC36" s="193" t="str" cm="1">
        <f t="array" ref="BC36">IF($B36="","",INDEX(NCAOptionScores_Trans,$B36+MATCH(BC$7,NCAMetrics,0)-1,MATCH(BB$6,NCACats,0)))</f>
        <v/>
      </c>
      <c r="BD36" s="193" t="str" cm="1">
        <f t="array" ref="BD36">IF($B36="","",INDEX(NCAOptionScores_Trans,$B36+MATCH(BD$7,NCAMetrics,0)-1,MATCH(BB$6,NCACats,0)))</f>
        <v/>
      </c>
      <c r="BE36" s="195" t="str">
        <f t="shared" si="10"/>
        <v/>
      </c>
      <c r="BF36" s="193" t="str" cm="1">
        <f t="array" ref="BF36">IF($B36="","",INDEX(NCAOptionScores_Trans,$B36+MATCH(BF$7,NCAMetrics,0)-1,MATCH(BF$6,NCACats,0)))</f>
        <v/>
      </c>
      <c r="BG36" s="193" t="str" cm="1">
        <f t="array" ref="BG36">IF($B36="","",INDEX(NCAOptionScores_Trans,$B36+MATCH(BG$7,NCAMetrics,0)-1,MATCH(BF$6,NCACats,0)))</f>
        <v/>
      </c>
      <c r="BH36" s="193" t="str" cm="1">
        <f t="array" ref="BH36">IF($B36="","",INDEX(NCAOptionScores_Trans,$B36+MATCH(BH$7,NCAMetrics,0)-1,MATCH(BF$6,NCACats,0)))</f>
        <v/>
      </c>
      <c r="BI36" s="195" t="str">
        <f t="shared" si="11"/>
        <v/>
      </c>
      <c r="BJ36" s="193" t="str" cm="1">
        <f t="array" ref="BJ36">IF($B36="","",INDEX(NCAOptionScores_Trans,$B36+MATCH(BJ$7,NCAMetrics,0)-1,MATCH(BJ$6,NCACats,0)))</f>
        <v/>
      </c>
      <c r="BK36" s="193" t="str" cm="1">
        <f t="array" ref="BK36">IF($B36="","",INDEX(NCAOptionScores_Trans,$B36+MATCH(BK$7,NCAMetrics,0)-1,MATCH(BJ$6,NCACats,0)))</f>
        <v/>
      </c>
      <c r="BL36" s="193" t="str" cm="1">
        <f t="array" ref="BL36">IF($B36="","",INDEX(NCAOptionScores_Trans,$B36+MATCH(BL$7,NCAMetrics,0)-1,MATCH(BJ$6,NCACats,0)))</f>
        <v/>
      </c>
      <c r="BM36" s="195" t="str">
        <f t="shared" si="12"/>
        <v/>
      </c>
      <c r="BN36" s="193" t="str" cm="1">
        <f t="array" ref="BN36">IF($B36="","",INDEX(NCAOptionScores_Trans,$B36+MATCH(BN$7,NCAMetrics,0)-1,MATCH(BN$6,NCACats,0)))</f>
        <v/>
      </c>
      <c r="BO36" s="193" t="str" cm="1">
        <f t="array" ref="BO36">IF($B36="","",INDEX(NCAOptionScores_Trans,$B36+MATCH(BO$7,NCAMetrics,0)-1,MATCH(BN$6,NCACats,0)))</f>
        <v/>
      </c>
      <c r="BP36" s="193" t="str" cm="1">
        <f t="array" ref="BP36">IF($B36="","",INDEX(NCAOptionScores_Trans,$B36+MATCH(BP$7,NCAMetrics,0)-1,MATCH(BN$6,NCACats,0)))</f>
        <v/>
      </c>
      <c r="BQ36" s="195" t="str">
        <f t="shared" si="13"/>
        <v/>
      </c>
      <c r="BR36" s="193" t="str" cm="1">
        <f t="array" ref="BR36">IF($B36="","",INDEX(NCAOptionScores_Trans,$B36+MATCH(BR$7,NCAMetrics,0)-1,MATCH(BR$6,NCACats,0)))</f>
        <v/>
      </c>
      <c r="BS36" s="193" t="str" cm="1">
        <f t="array" ref="BS36">IF($B36="","",INDEX(NCAOptionScores_Trans,$B36+MATCH(BS$7,NCAMetrics,0)-1,MATCH(BR$6,NCACats,0)))</f>
        <v/>
      </c>
      <c r="BT36" s="193" t="str" cm="1">
        <f t="array" ref="BT36">IF($B36="","",INDEX(NCAOptionScores_Trans,$B36+MATCH(BT$7,NCAMetrics,0)-1,MATCH(BR$6,NCACats,0)))</f>
        <v/>
      </c>
      <c r="BU36" s="195" t="str">
        <f t="shared" si="14"/>
        <v/>
      </c>
      <c r="BW36" s="156" t="str" cm="1">
        <f t="array" ref="BW36">INDEX(PosEffects_NCA,$A36,MATCH(BW$6,$D$6:$AB$6,0)+3)</f>
        <v/>
      </c>
      <c r="BX36" s="156" t="str" cm="1">
        <f t="array" ref="BX36">INDEX(PosEffects_NCA,$A36,MATCH(BX$6,$D$6:$AB$6,0)+3)</f>
        <v/>
      </c>
      <c r="BY36" s="156" t="str" cm="1">
        <f t="array" ref="BY36">INDEX(PosEffects_NCA,$A36,MATCH(BY$6,$D$6:$AB$6,0)+3)</f>
        <v/>
      </c>
      <c r="BZ36" s="156" t="str" cm="1">
        <f t="array" ref="BZ36">INDEX(PosEffects_NCA,$A36,MATCH(BZ$6,$D$6:$AB$6,0)+3)</f>
        <v/>
      </c>
      <c r="CA36" s="156" t="str" cm="1">
        <f t="array" ref="CA36">INDEX(PosEffects_NCA,$A36,MATCH(CA$6,$D$6:$AB$6,0)+3)</f>
        <v/>
      </c>
      <c r="CB36" s="156" t="str" cm="1">
        <f t="array" ref="CB36">INDEX(PosEffects_NCA,$A36,MATCH(CB$6,$D$6:$AB$6,0)+3)</f>
        <v/>
      </c>
      <c r="CC36" s="156" t="str" cm="1">
        <f t="array" ref="CC36">INDEX(PosEffects_NCA,$A36,MATCH(CC$6,$D$6:$AB$6,0)+3)</f>
        <v/>
      </c>
      <c r="CE36" s="194" t="str">
        <f t="shared" si="17"/>
        <v/>
      </c>
      <c r="CF36" s="194" t="str">
        <f t="shared" si="17"/>
        <v/>
      </c>
      <c r="CG36" s="194" t="str">
        <f t="shared" si="17"/>
        <v/>
      </c>
      <c r="CH36" s="194" t="str">
        <f t="shared" si="17"/>
        <v/>
      </c>
    </row>
    <row r="37" spans="1:86" x14ac:dyDescent="0.25">
      <c r="A37" s="68">
        <v>30</v>
      </c>
      <c r="B37" s="271" t="str" cm="1">
        <f t="array" ref="B37">IF(A37&gt;NOptions_NCA,"",6*(A37-1)+1)</f>
        <v/>
      </c>
      <c r="C37" s="249" t="str" cm="1">
        <f t="array" ref="C37">IF($B37="","",INDEX(Options_NCA,$B37))</f>
        <v/>
      </c>
      <c r="D37" s="193" t="str" cm="1">
        <f t="array" ref="D37">IF($B37="","",INDEX(NCAOptionScores_Trans,$B37+MATCH(D$7,NCAMetrics,0)-1,MATCH(D$6,NCACats,0))-100)</f>
        <v/>
      </c>
      <c r="E37" s="193" t="str" cm="1">
        <f t="array" ref="E37">IF($B37="","",INDEX(NCAOptionScores_Trans,$B37+MATCH(E$7,NCAMetrics,0)-1,MATCH(D$6,NCACats,0))-100)</f>
        <v/>
      </c>
      <c r="F37" s="193" t="str" cm="1">
        <f t="array" ref="F37">IF($B37="","",INDEX(NCAOptionScores_Trans,$B37+MATCH(F$7,NCAMetrics,0)-1,MATCH(D$6,NCACats,0))-100)</f>
        <v/>
      </c>
      <c r="G37" s="193" t="str">
        <f t="shared" si="0"/>
        <v/>
      </c>
      <c r="H37" s="193" t="str" cm="1">
        <f t="array" ref="H37">IF($B37="","",INDEX(NCAOptionScores_Trans,$B37+MATCH(H$7,NCAMetrics,0)-1,MATCH(H$6,NCACats,0))-100)</f>
        <v/>
      </c>
      <c r="I37" s="193" t="str" cm="1">
        <f t="array" ref="I37">IF($B37="","",INDEX(NCAOptionScores_Trans,$B37+MATCH(I$7,NCAMetrics,0)-1,MATCH(H$6,NCACats,0))-100)</f>
        <v/>
      </c>
      <c r="J37" s="193" t="str" cm="1">
        <f t="array" ref="J37">IF($B37="","",INDEX(NCAOptionScores_Trans,$B37+MATCH(J$7,NCAMetrics,0)-1,MATCH(H$6,NCACats,0))-100)</f>
        <v/>
      </c>
      <c r="K37" s="193" t="str">
        <f t="shared" si="1"/>
        <v/>
      </c>
      <c r="L37" s="193" t="str" cm="1">
        <f t="array" ref="L37">IF($B37="","",INDEX(NCAOptionScores_Trans,$B37+MATCH(L$7,NCAMetrics,0)-1,MATCH(L$6,NCACats,0))-100)</f>
        <v/>
      </c>
      <c r="M37" s="193" t="str" cm="1">
        <f t="array" ref="M37">IF($B37="","",INDEX(NCAOptionScores_Trans,$B37+MATCH(M$7,NCAMetrics,0)-1,MATCH(L$6,NCACats,0))-100)</f>
        <v/>
      </c>
      <c r="N37" s="193" t="str" cm="1">
        <f t="array" ref="N37">IF($B37="","",INDEX(NCAOptionScores_Trans,$B37+MATCH(N$7,NCAMetrics,0)-1,MATCH(L$6,NCACats,0))-100)</f>
        <v/>
      </c>
      <c r="O37" s="193" t="str">
        <f t="shared" si="2"/>
        <v/>
      </c>
      <c r="P37" s="193" t="str" cm="1">
        <f t="array" ref="P37">IF($B37="","",INDEX(NCAOptionScores_Trans,$B37+MATCH(P$7,NCAMetrics,0)-1,MATCH(P$6,NCACats,0))-100)</f>
        <v/>
      </c>
      <c r="Q37" s="193" t="str" cm="1">
        <f t="array" ref="Q37">IF($B37="","",INDEX(NCAOptionScores_Trans,$B37+MATCH(Q$7,NCAMetrics,0)-1,MATCH(P$6,NCACats,0))-100)</f>
        <v/>
      </c>
      <c r="R37" s="193" t="str" cm="1">
        <f t="array" ref="R37">IF($B37="","",INDEX(NCAOptionScores_Trans,$B37+MATCH(R$7,NCAMetrics,0)-1,MATCH(P$6,NCACats,0))-100)</f>
        <v/>
      </c>
      <c r="S37" s="193" t="str">
        <f t="shared" si="3"/>
        <v/>
      </c>
      <c r="T37" s="193" t="str" cm="1">
        <f t="array" ref="T37">IF($B37="","",INDEX(NCAOptionScores_Trans,$B37+MATCH(T$7,NCAMetrics,0)-1,MATCH(T$6,NCACats,0))-100)</f>
        <v/>
      </c>
      <c r="U37" s="193" t="str" cm="1">
        <f t="array" ref="U37">IF($B37="","",INDEX(NCAOptionScores_Trans,$B37+MATCH(U$7,NCAMetrics,0)-1,MATCH(T$6,NCACats,0))-100)</f>
        <v/>
      </c>
      <c r="V37" s="193" t="str" cm="1">
        <f t="array" ref="V37">IF($B37="","",INDEX(NCAOptionScores_Trans,$B37+MATCH(V$7,NCAMetrics,0)-1,MATCH(T$6,NCACats,0))-100)</f>
        <v/>
      </c>
      <c r="W37" s="193" t="str">
        <f t="shared" si="4"/>
        <v/>
      </c>
      <c r="X37" s="193" t="str" cm="1">
        <f t="array" ref="X37">IF($B37="","",INDEX(NCAOptionScores_Trans,$B37+MATCH(X$7,NCAMetrics,0)-1,MATCH(X$6,NCACats,0))-100)</f>
        <v/>
      </c>
      <c r="Y37" s="193" t="str" cm="1">
        <f t="array" ref="Y37">IF($B37="","",INDEX(NCAOptionScores_Trans,$B37+MATCH(Y$7,NCAMetrics,0)-1,MATCH(X$6,NCACats,0))-100)</f>
        <v/>
      </c>
      <c r="Z37" s="193" t="str" cm="1">
        <f t="array" ref="Z37">IF($B37="","",INDEX(NCAOptionScores_Trans,$B37+MATCH(Z$7,NCAMetrics,0)-1,MATCH(X$6,NCACats,0))-100)</f>
        <v/>
      </c>
      <c r="AA37" s="193" t="str">
        <f t="shared" si="5"/>
        <v/>
      </c>
      <c r="AB37" s="193" t="str" cm="1">
        <f t="array" ref="AB37">IF($B37="","",INDEX(NCAOptionScores_Trans,$B37+MATCH(AB$7,NCAMetrics,0)-1,MATCH(AB$6,NCACats,0))-100)</f>
        <v/>
      </c>
      <c r="AC37" s="193" t="str" cm="1">
        <f t="array" ref="AC37">IF($B37="","",INDEX(NCAOptionScores_Trans,$B37+MATCH(AC$7,NCAMetrics,0)-1,MATCH(AB$6,NCACats,0))-100)</f>
        <v/>
      </c>
      <c r="AD37" s="193" t="str" cm="1">
        <f t="array" ref="AD37">IF($B37="","",INDEX(NCAOptionScores_Trans,$B37+MATCH(AD$7,NCAMetrics,0)-1,MATCH(AB$6,NCACats,0))-100)</f>
        <v/>
      </c>
      <c r="AE37" s="193" t="str">
        <f t="shared" si="6"/>
        <v/>
      </c>
      <c r="AG37" s="156" t="str" cm="1">
        <f t="array" ref="AG37">INDEX(NegEffects_NCA,$A37,MATCH(AG$6,$D$6:$AB$6,0)+3)</f>
        <v/>
      </c>
      <c r="AH37" s="156" t="str" cm="1">
        <f t="array" ref="AH37">INDEX(NegEffects_NCA,$A37,MATCH(AH$6,$D$6:$AB$6,0)+3)</f>
        <v/>
      </c>
      <c r="AI37" s="156" t="str" cm="1">
        <f t="array" ref="AI37">INDEX(NegEffects_NCA,$A37,MATCH(AI$6,$D$6:$AB$6,0)+3)</f>
        <v/>
      </c>
      <c r="AJ37" s="156" t="str" cm="1">
        <f t="array" ref="AJ37">INDEX(NegEffects_NCA,$A37,MATCH(AJ$6,$D$6:$AB$6,0)+3)</f>
        <v/>
      </c>
      <c r="AK37" s="156" t="str" cm="1">
        <f t="array" ref="AK37">INDEX(NegEffects_NCA,$A37,MATCH(AK$6,$D$6:$AB$6,0)+3)</f>
        <v/>
      </c>
      <c r="AL37" s="156" t="str" cm="1">
        <f t="array" ref="AL37">INDEX(NegEffects_NCA,$A37,MATCH(AL$6,$D$6:$AB$6,0)+3)</f>
        <v/>
      </c>
      <c r="AM37" s="156" t="str" cm="1">
        <f t="array" ref="AM37">INDEX(NegEffects_NCA,$A37,MATCH(AM$6,$D$6:$AB$6,0)+3)</f>
        <v/>
      </c>
      <c r="AO37" s="194" t="str">
        <f t="shared" si="16"/>
        <v/>
      </c>
      <c r="AP37" s="194" t="str">
        <f t="shared" si="16"/>
        <v/>
      </c>
      <c r="AQ37" s="194" t="str">
        <f t="shared" si="16"/>
        <v/>
      </c>
      <c r="AR37" s="194" t="str">
        <f t="shared" si="16"/>
        <v/>
      </c>
      <c r="AT37" s="193" t="str" cm="1">
        <f t="array" ref="AT37">IF($B37="","",INDEX(NCAOptionScores_Trans,$B37+MATCH(AT$7,NCAMetrics,0)-1,MATCH(AT$6,NCACats,0)))</f>
        <v/>
      </c>
      <c r="AU37" s="193" t="str" cm="1">
        <f t="array" ref="AU37">IF($B37="","",INDEX(NCAOptionScores_Trans,$B37+MATCH(AU$7,NCAMetrics,0)-1,MATCH(AT$6,NCACats,0)))</f>
        <v/>
      </c>
      <c r="AV37" s="193" t="str" cm="1">
        <f t="array" ref="AV37">IF($B37="","",INDEX(NCAOptionScores_Trans,$B37+MATCH(AV$7,NCAMetrics,0)-1,MATCH(AT$6,NCACats,0)))</f>
        <v/>
      </c>
      <c r="AW37" s="195" t="str">
        <f t="shared" si="8"/>
        <v/>
      </c>
      <c r="AX37" s="193" t="str" cm="1">
        <f t="array" ref="AX37">IF($B37="","",INDEX(NCAOptionScores_Trans,$B37+MATCH(AX$7,NCAMetrics,0)-1,MATCH(AX$6,NCACats,0)))</f>
        <v/>
      </c>
      <c r="AY37" s="193" t="str" cm="1">
        <f t="array" ref="AY37">IF($B37="","",INDEX(NCAOptionScores_Trans,$B37+MATCH(AY$7,NCAMetrics,0)-1,MATCH(AX$6,NCACats,0)))</f>
        <v/>
      </c>
      <c r="AZ37" s="193" t="str" cm="1">
        <f t="array" ref="AZ37">IF($B37="","",INDEX(NCAOptionScores_Trans,$B37+MATCH(AZ$7,NCAMetrics,0)-1,MATCH(AX$6,NCACats,0)))</f>
        <v/>
      </c>
      <c r="BA37" s="195" t="str">
        <f t="shared" si="9"/>
        <v/>
      </c>
      <c r="BB37" s="193" t="str" cm="1">
        <f t="array" ref="BB37">IF($B37="","",INDEX(NCAOptionScores_Trans,$B37+MATCH(BB$7,NCAMetrics,0)-1,MATCH(BB$6,NCACats,0)))</f>
        <v/>
      </c>
      <c r="BC37" s="193" t="str" cm="1">
        <f t="array" ref="BC37">IF($B37="","",INDEX(NCAOptionScores_Trans,$B37+MATCH(BC$7,NCAMetrics,0)-1,MATCH(BB$6,NCACats,0)))</f>
        <v/>
      </c>
      <c r="BD37" s="193" t="str" cm="1">
        <f t="array" ref="BD37">IF($B37="","",INDEX(NCAOptionScores_Trans,$B37+MATCH(BD$7,NCAMetrics,0)-1,MATCH(BB$6,NCACats,0)))</f>
        <v/>
      </c>
      <c r="BE37" s="195" t="str">
        <f t="shared" si="10"/>
        <v/>
      </c>
      <c r="BF37" s="193" t="str" cm="1">
        <f t="array" ref="BF37">IF($B37="","",INDEX(NCAOptionScores_Trans,$B37+MATCH(BF$7,NCAMetrics,0)-1,MATCH(BF$6,NCACats,0)))</f>
        <v/>
      </c>
      <c r="BG37" s="193" t="str" cm="1">
        <f t="array" ref="BG37">IF($B37="","",INDEX(NCAOptionScores_Trans,$B37+MATCH(BG$7,NCAMetrics,0)-1,MATCH(BF$6,NCACats,0)))</f>
        <v/>
      </c>
      <c r="BH37" s="193" t="str" cm="1">
        <f t="array" ref="BH37">IF($B37="","",INDEX(NCAOptionScores_Trans,$B37+MATCH(BH$7,NCAMetrics,0)-1,MATCH(BF$6,NCACats,0)))</f>
        <v/>
      </c>
      <c r="BI37" s="195" t="str">
        <f t="shared" si="11"/>
        <v/>
      </c>
      <c r="BJ37" s="193" t="str" cm="1">
        <f t="array" ref="BJ37">IF($B37="","",INDEX(NCAOptionScores_Trans,$B37+MATCH(BJ$7,NCAMetrics,0)-1,MATCH(BJ$6,NCACats,0)))</f>
        <v/>
      </c>
      <c r="BK37" s="193" t="str" cm="1">
        <f t="array" ref="BK37">IF($B37="","",INDEX(NCAOptionScores_Trans,$B37+MATCH(BK$7,NCAMetrics,0)-1,MATCH(BJ$6,NCACats,0)))</f>
        <v/>
      </c>
      <c r="BL37" s="193" t="str" cm="1">
        <f t="array" ref="BL37">IF($B37="","",INDEX(NCAOptionScores_Trans,$B37+MATCH(BL$7,NCAMetrics,0)-1,MATCH(BJ$6,NCACats,0)))</f>
        <v/>
      </c>
      <c r="BM37" s="195" t="str">
        <f t="shared" si="12"/>
        <v/>
      </c>
      <c r="BN37" s="193" t="str" cm="1">
        <f t="array" ref="BN37">IF($B37="","",INDEX(NCAOptionScores_Trans,$B37+MATCH(BN$7,NCAMetrics,0)-1,MATCH(BN$6,NCACats,0)))</f>
        <v/>
      </c>
      <c r="BO37" s="193" t="str" cm="1">
        <f t="array" ref="BO37">IF($B37="","",INDEX(NCAOptionScores_Trans,$B37+MATCH(BO$7,NCAMetrics,0)-1,MATCH(BN$6,NCACats,0)))</f>
        <v/>
      </c>
      <c r="BP37" s="193" t="str" cm="1">
        <f t="array" ref="BP37">IF($B37="","",INDEX(NCAOptionScores_Trans,$B37+MATCH(BP$7,NCAMetrics,0)-1,MATCH(BN$6,NCACats,0)))</f>
        <v/>
      </c>
      <c r="BQ37" s="195" t="str">
        <f t="shared" si="13"/>
        <v/>
      </c>
      <c r="BR37" s="193" t="str" cm="1">
        <f t="array" ref="BR37">IF($B37="","",INDEX(NCAOptionScores_Trans,$B37+MATCH(BR$7,NCAMetrics,0)-1,MATCH(BR$6,NCACats,0)))</f>
        <v/>
      </c>
      <c r="BS37" s="193" t="str" cm="1">
        <f t="array" ref="BS37">IF($B37="","",INDEX(NCAOptionScores_Trans,$B37+MATCH(BS$7,NCAMetrics,0)-1,MATCH(BR$6,NCACats,0)))</f>
        <v/>
      </c>
      <c r="BT37" s="193" t="str" cm="1">
        <f t="array" ref="BT37">IF($B37="","",INDEX(NCAOptionScores_Trans,$B37+MATCH(BT$7,NCAMetrics,0)-1,MATCH(BR$6,NCACats,0)))</f>
        <v/>
      </c>
      <c r="BU37" s="195" t="str">
        <f t="shared" si="14"/>
        <v/>
      </c>
      <c r="BW37" s="156" t="str" cm="1">
        <f t="array" ref="BW37">INDEX(PosEffects_NCA,$A37,MATCH(BW$6,$D$6:$AB$6,0)+3)</f>
        <v/>
      </c>
      <c r="BX37" s="156" t="str" cm="1">
        <f t="array" ref="BX37">INDEX(PosEffects_NCA,$A37,MATCH(BX$6,$D$6:$AB$6,0)+3)</f>
        <v/>
      </c>
      <c r="BY37" s="156" t="str" cm="1">
        <f t="array" ref="BY37">INDEX(PosEffects_NCA,$A37,MATCH(BY$6,$D$6:$AB$6,0)+3)</f>
        <v/>
      </c>
      <c r="BZ37" s="156" t="str" cm="1">
        <f t="array" ref="BZ37">INDEX(PosEffects_NCA,$A37,MATCH(BZ$6,$D$6:$AB$6,0)+3)</f>
        <v/>
      </c>
      <c r="CA37" s="156" t="str" cm="1">
        <f t="array" ref="CA37">INDEX(PosEffects_NCA,$A37,MATCH(CA$6,$D$6:$AB$6,0)+3)</f>
        <v/>
      </c>
      <c r="CB37" s="156" t="str" cm="1">
        <f t="array" ref="CB37">INDEX(PosEffects_NCA,$A37,MATCH(CB$6,$D$6:$AB$6,0)+3)</f>
        <v/>
      </c>
      <c r="CC37" s="156" t="str" cm="1">
        <f t="array" ref="CC37">INDEX(PosEffects_NCA,$A37,MATCH(CC$6,$D$6:$AB$6,0)+3)</f>
        <v/>
      </c>
      <c r="CE37" s="194" t="str">
        <f t="shared" si="17"/>
        <v/>
      </c>
      <c r="CF37" s="194" t="str">
        <f t="shared" si="17"/>
        <v/>
      </c>
      <c r="CG37" s="194" t="str">
        <f t="shared" si="17"/>
        <v/>
      </c>
      <c r="CH37" s="194" t="str">
        <f t="shared" si="17"/>
        <v/>
      </c>
    </row>
    <row r="38" spans="1:86" x14ac:dyDescent="0.25">
      <c r="A38" s="68">
        <v>31</v>
      </c>
      <c r="B38" s="271" t="str" cm="1">
        <f t="array" ref="B38">IF(A38&gt;NOptions_NCA,"",6*(A38-1)+1)</f>
        <v/>
      </c>
      <c r="C38" s="249" t="str" cm="1">
        <f t="array" ref="C38">IF($B38="","",INDEX(Options_NCA,$B38))</f>
        <v/>
      </c>
      <c r="D38" s="193" t="str" cm="1">
        <f t="array" ref="D38">IF($B38="","",INDEX(NCAOptionScores_Trans,$B38+MATCH(D$7,NCAMetrics,0)-1,MATCH(D$6,NCACats,0))-100)</f>
        <v/>
      </c>
      <c r="E38" s="193" t="str" cm="1">
        <f t="array" ref="E38">IF($B38="","",INDEX(NCAOptionScores_Trans,$B38+MATCH(E$7,NCAMetrics,0)-1,MATCH(D$6,NCACats,0))-100)</f>
        <v/>
      </c>
      <c r="F38" s="193" t="str" cm="1">
        <f t="array" ref="F38">IF($B38="","",INDEX(NCAOptionScores_Trans,$B38+MATCH(F$7,NCAMetrics,0)-1,MATCH(D$6,NCACats,0))-100)</f>
        <v/>
      </c>
      <c r="G38" s="193" t="str">
        <f t="shared" si="0"/>
        <v/>
      </c>
      <c r="H38" s="193" t="str" cm="1">
        <f t="array" ref="H38">IF($B38="","",INDEX(NCAOptionScores_Trans,$B38+MATCH(H$7,NCAMetrics,0)-1,MATCH(H$6,NCACats,0))-100)</f>
        <v/>
      </c>
      <c r="I38" s="193" t="str" cm="1">
        <f t="array" ref="I38">IF($B38="","",INDEX(NCAOptionScores_Trans,$B38+MATCH(I$7,NCAMetrics,0)-1,MATCH(H$6,NCACats,0))-100)</f>
        <v/>
      </c>
      <c r="J38" s="193" t="str" cm="1">
        <f t="array" ref="J38">IF($B38="","",INDEX(NCAOptionScores_Trans,$B38+MATCH(J$7,NCAMetrics,0)-1,MATCH(H$6,NCACats,0))-100)</f>
        <v/>
      </c>
      <c r="K38" s="193" t="str">
        <f t="shared" si="1"/>
        <v/>
      </c>
      <c r="L38" s="193" t="str" cm="1">
        <f t="array" ref="L38">IF($B38="","",INDEX(NCAOptionScores_Trans,$B38+MATCH(L$7,NCAMetrics,0)-1,MATCH(L$6,NCACats,0))-100)</f>
        <v/>
      </c>
      <c r="M38" s="193" t="str" cm="1">
        <f t="array" ref="M38">IF($B38="","",INDEX(NCAOptionScores_Trans,$B38+MATCH(M$7,NCAMetrics,0)-1,MATCH(L$6,NCACats,0))-100)</f>
        <v/>
      </c>
      <c r="N38" s="193" t="str" cm="1">
        <f t="array" ref="N38">IF($B38="","",INDEX(NCAOptionScores_Trans,$B38+MATCH(N$7,NCAMetrics,0)-1,MATCH(L$6,NCACats,0))-100)</f>
        <v/>
      </c>
      <c r="O38" s="193" t="str">
        <f t="shared" si="2"/>
        <v/>
      </c>
      <c r="P38" s="193" t="str" cm="1">
        <f t="array" ref="P38">IF($B38="","",INDEX(NCAOptionScores_Trans,$B38+MATCH(P$7,NCAMetrics,0)-1,MATCH(P$6,NCACats,0))-100)</f>
        <v/>
      </c>
      <c r="Q38" s="193" t="str" cm="1">
        <f t="array" ref="Q38">IF($B38="","",INDEX(NCAOptionScores_Trans,$B38+MATCH(Q$7,NCAMetrics,0)-1,MATCH(P$6,NCACats,0))-100)</f>
        <v/>
      </c>
      <c r="R38" s="193" t="str" cm="1">
        <f t="array" ref="R38">IF($B38="","",INDEX(NCAOptionScores_Trans,$B38+MATCH(R$7,NCAMetrics,0)-1,MATCH(P$6,NCACats,0))-100)</f>
        <v/>
      </c>
      <c r="S38" s="193" t="str">
        <f t="shared" si="3"/>
        <v/>
      </c>
      <c r="T38" s="193" t="str" cm="1">
        <f t="array" ref="T38">IF($B38="","",INDEX(NCAOptionScores_Trans,$B38+MATCH(T$7,NCAMetrics,0)-1,MATCH(T$6,NCACats,0))-100)</f>
        <v/>
      </c>
      <c r="U38" s="193" t="str" cm="1">
        <f t="array" ref="U38">IF($B38="","",INDEX(NCAOptionScores_Trans,$B38+MATCH(U$7,NCAMetrics,0)-1,MATCH(T$6,NCACats,0))-100)</f>
        <v/>
      </c>
      <c r="V38" s="193" t="str" cm="1">
        <f t="array" ref="V38">IF($B38="","",INDEX(NCAOptionScores_Trans,$B38+MATCH(V$7,NCAMetrics,0)-1,MATCH(T$6,NCACats,0))-100)</f>
        <v/>
      </c>
      <c r="W38" s="193" t="str">
        <f t="shared" si="4"/>
        <v/>
      </c>
      <c r="X38" s="193" t="str" cm="1">
        <f t="array" ref="X38">IF($B38="","",INDEX(NCAOptionScores_Trans,$B38+MATCH(X$7,NCAMetrics,0)-1,MATCH(X$6,NCACats,0))-100)</f>
        <v/>
      </c>
      <c r="Y38" s="193" t="str" cm="1">
        <f t="array" ref="Y38">IF($B38="","",INDEX(NCAOptionScores_Trans,$B38+MATCH(Y$7,NCAMetrics,0)-1,MATCH(X$6,NCACats,0))-100)</f>
        <v/>
      </c>
      <c r="Z38" s="193" t="str" cm="1">
        <f t="array" ref="Z38">IF($B38="","",INDEX(NCAOptionScores_Trans,$B38+MATCH(Z$7,NCAMetrics,0)-1,MATCH(X$6,NCACats,0))-100)</f>
        <v/>
      </c>
      <c r="AA38" s="193" t="str">
        <f t="shared" si="5"/>
        <v/>
      </c>
      <c r="AB38" s="193" t="str" cm="1">
        <f t="array" ref="AB38">IF($B38="","",INDEX(NCAOptionScores_Trans,$B38+MATCH(AB$7,NCAMetrics,0)-1,MATCH(AB$6,NCACats,0))-100)</f>
        <v/>
      </c>
      <c r="AC38" s="193" t="str" cm="1">
        <f t="array" ref="AC38">IF($B38="","",INDEX(NCAOptionScores_Trans,$B38+MATCH(AC$7,NCAMetrics,0)-1,MATCH(AB$6,NCACats,0))-100)</f>
        <v/>
      </c>
      <c r="AD38" s="193" t="str" cm="1">
        <f t="array" ref="AD38">IF($B38="","",INDEX(NCAOptionScores_Trans,$B38+MATCH(AD$7,NCAMetrics,0)-1,MATCH(AB$6,NCACats,0))-100)</f>
        <v/>
      </c>
      <c r="AE38" s="193" t="str">
        <f t="shared" si="6"/>
        <v/>
      </c>
      <c r="AG38" s="156" t="str" cm="1">
        <f t="array" ref="AG38">INDEX(NegEffects_NCA,$A38,MATCH(AG$6,$D$6:$AB$6,0)+3)</f>
        <v/>
      </c>
      <c r="AH38" s="156" t="str" cm="1">
        <f t="array" ref="AH38">INDEX(NegEffects_NCA,$A38,MATCH(AH$6,$D$6:$AB$6,0)+3)</f>
        <v/>
      </c>
      <c r="AI38" s="156" t="str" cm="1">
        <f t="array" ref="AI38">INDEX(NegEffects_NCA,$A38,MATCH(AI$6,$D$6:$AB$6,0)+3)</f>
        <v/>
      </c>
      <c r="AJ38" s="156" t="str" cm="1">
        <f t="array" ref="AJ38">INDEX(NegEffects_NCA,$A38,MATCH(AJ$6,$D$6:$AB$6,0)+3)</f>
        <v/>
      </c>
      <c r="AK38" s="156" t="str" cm="1">
        <f t="array" ref="AK38">INDEX(NegEffects_NCA,$A38,MATCH(AK$6,$D$6:$AB$6,0)+3)</f>
        <v/>
      </c>
      <c r="AL38" s="156" t="str" cm="1">
        <f t="array" ref="AL38">INDEX(NegEffects_NCA,$A38,MATCH(AL$6,$D$6:$AB$6,0)+3)</f>
        <v/>
      </c>
      <c r="AM38" s="156" t="str" cm="1">
        <f t="array" ref="AM38">INDEX(NegEffects_NCA,$A38,MATCH(AM$6,$D$6:$AB$6,0)+3)</f>
        <v/>
      </c>
      <c r="AO38" s="194" t="str">
        <f t="shared" si="16"/>
        <v/>
      </c>
      <c r="AP38" s="194" t="str">
        <f t="shared" si="16"/>
        <v/>
      </c>
      <c r="AQ38" s="194" t="str">
        <f t="shared" si="16"/>
        <v/>
      </c>
      <c r="AR38" s="194" t="str">
        <f t="shared" si="16"/>
        <v/>
      </c>
      <c r="AT38" s="193" t="str" cm="1">
        <f t="array" ref="AT38">IF($B38="","",INDEX(NCAOptionScores_Trans,$B38+MATCH(AT$7,NCAMetrics,0)-1,MATCH(AT$6,NCACats,0)))</f>
        <v/>
      </c>
      <c r="AU38" s="193" t="str" cm="1">
        <f t="array" ref="AU38">IF($B38="","",INDEX(NCAOptionScores_Trans,$B38+MATCH(AU$7,NCAMetrics,0)-1,MATCH(AT$6,NCACats,0)))</f>
        <v/>
      </c>
      <c r="AV38" s="193" t="str" cm="1">
        <f t="array" ref="AV38">IF($B38="","",INDEX(NCAOptionScores_Trans,$B38+MATCH(AV$7,NCAMetrics,0)-1,MATCH(AT$6,NCACats,0)))</f>
        <v/>
      </c>
      <c r="AW38" s="195" t="str">
        <f t="shared" si="8"/>
        <v/>
      </c>
      <c r="AX38" s="193" t="str" cm="1">
        <f t="array" ref="AX38">IF($B38="","",INDEX(NCAOptionScores_Trans,$B38+MATCH(AX$7,NCAMetrics,0)-1,MATCH(AX$6,NCACats,0)))</f>
        <v/>
      </c>
      <c r="AY38" s="193" t="str" cm="1">
        <f t="array" ref="AY38">IF($B38="","",INDEX(NCAOptionScores_Trans,$B38+MATCH(AY$7,NCAMetrics,0)-1,MATCH(AX$6,NCACats,0)))</f>
        <v/>
      </c>
      <c r="AZ38" s="193" t="str" cm="1">
        <f t="array" ref="AZ38">IF($B38="","",INDEX(NCAOptionScores_Trans,$B38+MATCH(AZ$7,NCAMetrics,0)-1,MATCH(AX$6,NCACats,0)))</f>
        <v/>
      </c>
      <c r="BA38" s="195" t="str">
        <f t="shared" si="9"/>
        <v/>
      </c>
      <c r="BB38" s="193" t="str" cm="1">
        <f t="array" ref="BB38">IF($B38="","",INDEX(NCAOptionScores_Trans,$B38+MATCH(BB$7,NCAMetrics,0)-1,MATCH(BB$6,NCACats,0)))</f>
        <v/>
      </c>
      <c r="BC38" s="193" t="str" cm="1">
        <f t="array" ref="BC38">IF($B38="","",INDEX(NCAOptionScores_Trans,$B38+MATCH(BC$7,NCAMetrics,0)-1,MATCH(BB$6,NCACats,0)))</f>
        <v/>
      </c>
      <c r="BD38" s="193" t="str" cm="1">
        <f t="array" ref="BD38">IF($B38="","",INDEX(NCAOptionScores_Trans,$B38+MATCH(BD$7,NCAMetrics,0)-1,MATCH(BB$6,NCACats,0)))</f>
        <v/>
      </c>
      <c r="BE38" s="195" t="str">
        <f t="shared" si="10"/>
        <v/>
      </c>
      <c r="BF38" s="193" t="str" cm="1">
        <f t="array" ref="BF38">IF($B38="","",INDEX(NCAOptionScores_Trans,$B38+MATCH(BF$7,NCAMetrics,0)-1,MATCH(BF$6,NCACats,0)))</f>
        <v/>
      </c>
      <c r="BG38" s="193" t="str" cm="1">
        <f t="array" ref="BG38">IF($B38="","",INDEX(NCAOptionScores_Trans,$B38+MATCH(BG$7,NCAMetrics,0)-1,MATCH(BF$6,NCACats,0)))</f>
        <v/>
      </c>
      <c r="BH38" s="193" t="str" cm="1">
        <f t="array" ref="BH38">IF($B38="","",INDEX(NCAOptionScores_Trans,$B38+MATCH(BH$7,NCAMetrics,0)-1,MATCH(BF$6,NCACats,0)))</f>
        <v/>
      </c>
      <c r="BI38" s="195" t="str">
        <f t="shared" si="11"/>
        <v/>
      </c>
      <c r="BJ38" s="193" t="str" cm="1">
        <f t="array" ref="BJ38">IF($B38="","",INDEX(NCAOptionScores_Trans,$B38+MATCH(BJ$7,NCAMetrics,0)-1,MATCH(BJ$6,NCACats,0)))</f>
        <v/>
      </c>
      <c r="BK38" s="193" t="str" cm="1">
        <f t="array" ref="BK38">IF($B38="","",INDEX(NCAOptionScores_Trans,$B38+MATCH(BK$7,NCAMetrics,0)-1,MATCH(BJ$6,NCACats,0)))</f>
        <v/>
      </c>
      <c r="BL38" s="193" t="str" cm="1">
        <f t="array" ref="BL38">IF($B38="","",INDEX(NCAOptionScores_Trans,$B38+MATCH(BL$7,NCAMetrics,0)-1,MATCH(BJ$6,NCACats,0)))</f>
        <v/>
      </c>
      <c r="BM38" s="195" t="str">
        <f t="shared" si="12"/>
        <v/>
      </c>
      <c r="BN38" s="193" t="str" cm="1">
        <f t="array" ref="BN38">IF($B38="","",INDEX(NCAOptionScores_Trans,$B38+MATCH(BN$7,NCAMetrics,0)-1,MATCH(BN$6,NCACats,0)))</f>
        <v/>
      </c>
      <c r="BO38" s="193" t="str" cm="1">
        <f t="array" ref="BO38">IF($B38="","",INDEX(NCAOptionScores_Trans,$B38+MATCH(BO$7,NCAMetrics,0)-1,MATCH(BN$6,NCACats,0)))</f>
        <v/>
      </c>
      <c r="BP38" s="193" t="str" cm="1">
        <f t="array" ref="BP38">IF($B38="","",INDEX(NCAOptionScores_Trans,$B38+MATCH(BP$7,NCAMetrics,0)-1,MATCH(BN$6,NCACats,0)))</f>
        <v/>
      </c>
      <c r="BQ38" s="195" t="str">
        <f t="shared" si="13"/>
        <v/>
      </c>
      <c r="BR38" s="193" t="str" cm="1">
        <f t="array" ref="BR38">IF($B38="","",INDEX(NCAOptionScores_Trans,$B38+MATCH(BR$7,NCAMetrics,0)-1,MATCH(BR$6,NCACats,0)))</f>
        <v/>
      </c>
      <c r="BS38" s="193" t="str" cm="1">
        <f t="array" ref="BS38">IF($B38="","",INDEX(NCAOptionScores_Trans,$B38+MATCH(BS$7,NCAMetrics,0)-1,MATCH(BR$6,NCACats,0)))</f>
        <v/>
      </c>
      <c r="BT38" s="193" t="str" cm="1">
        <f t="array" ref="BT38">IF($B38="","",INDEX(NCAOptionScores_Trans,$B38+MATCH(BT$7,NCAMetrics,0)-1,MATCH(BR$6,NCACats,0)))</f>
        <v/>
      </c>
      <c r="BU38" s="195" t="str">
        <f t="shared" si="14"/>
        <v/>
      </c>
      <c r="BW38" s="156" t="str" cm="1">
        <f t="array" ref="BW38">INDEX(PosEffects_NCA,$A38,MATCH(BW$6,$D$6:$AB$6,0)+3)</f>
        <v/>
      </c>
      <c r="BX38" s="156" t="str" cm="1">
        <f t="array" ref="BX38">INDEX(PosEffects_NCA,$A38,MATCH(BX$6,$D$6:$AB$6,0)+3)</f>
        <v/>
      </c>
      <c r="BY38" s="156" t="str" cm="1">
        <f t="array" ref="BY38">INDEX(PosEffects_NCA,$A38,MATCH(BY$6,$D$6:$AB$6,0)+3)</f>
        <v/>
      </c>
      <c r="BZ38" s="156" t="str" cm="1">
        <f t="array" ref="BZ38">INDEX(PosEffects_NCA,$A38,MATCH(BZ$6,$D$6:$AB$6,0)+3)</f>
        <v/>
      </c>
      <c r="CA38" s="156" t="str" cm="1">
        <f t="array" ref="CA38">INDEX(PosEffects_NCA,$A38,MATCH(CA$6,$D$6:$AB$6,0)+3)</f>
        <v/>
      </c>
      <c r="CB38" s="156" t="str" cm="1">
        <f t="array" ref="CB38">INDEX(PosEffects_NCA,$A38,MATCH(CB$6,$D$6:$AB$6,0)+3)</f>
        <v/>
      </c>
      <c r="CC38" s="156" t="str" cm="1">
        <f t="array" ref="CC38">INDEX(PosEffects_NCA,$A38,MATCH(CC$6,$D$6:$AB$6,0)+3)</f>
        <v/>
      </c>
      <c r="CE38" s="194" t="str">
        <f t="shared" si="17"/>
        <v/>
      </c>
      <c r="CF38" s="194" t="str">
        <f t="shared" si="17"/>
        <v/>
      </c>
      <c r="CG38" s="194" t="str">
        <f t="shared" si="17"/>
        <v/>
      </c>
      <c r="CH38" s="194" t="str">
        <f t="shared" si="17"/>
        <v/>
      </c>
    </row>
    <row r="39" spans="1:86" x14ac:dyDescent="0.25">
      <c r="A39" s="68">
        <v>32</v>
      </c>
      <c r="B39" s="271" t="str" cm="1">
        <f t="array" ref="B39">IF(A39&gt;NOptions_NCA,"",6*(A39-1)+1)</f>
        <v/>
      </c>
      <c r="C39" s="249" t="str" cm="1">
        <f t="array" ref="C39">IF($B39="","",INDEX(Options_NCA,$B39))</f>
        <v/>
      </c>
      <c r="D39" s="193" t="str" cm="1">
        <f t="array" ref="D39">IF($B39="","",INDEX(NCAOptionScores_Trans,$B39+MATCH(D$7,NCAMetrics,0)-1,MATCH(D$6,NCACats,0))-100)</f>
        <v/>
      </c>
      <c r="E39" s="193" t="str" cm="1">
        <f t="array" ref="E39">IF($B39="","",INDEX(NCAOptionScores_Trans,$B39+MATCH(E$7,NCAMetrics,0)-1,MATCH(D$6,NCACats,0))-100)</f>
        <v/>
      </c>
      <c r="F39" s="193" t="str" cm="1">
        <f t="array" ref="F39">IF($B39="","",INDEX(NCAOptionScores_Trans,$B39+MATCH(F$7,NCAMetrics,0)-1,MATCH(D$6,NCACats,0))-100)</f>
        <v/>
      </c>
      <c r="G39" s="193" t="str">
        <f t="shared" si="0"/>
        <v/>
      </c>
      <c r="H39" s="193" t="str" cm="1">
        <f t="array" ref="H39">IF($B39="","",INDEX(NCAOptionScores_Trans,$B39+MATCH(H$7,NCAMetrics,0)-1,MATCH(H$6,NCACats,0))-100)</f>
        <v/>
      </c>
      <c r="I39" s="193" t="str" cm="1">
        <f t="array" ref="I39">IF($B39="","",INDEX(NCAOptionScores_Trans,$B39+MATCH(I$7,NCAMetrics,0)-1,MATCH(H$6,NCACats,0))-100)</f>
        <v/>
      </c>
      <c r="J39" s="193" t="str" cm="1">
        <f t="array" ref="J39">IF($B39="","",INDEX(NCAOptionScores_Trans,$B39+MATCH(J$7,NCAMetrics,0)-1,MATCH(H$6,NCACats,0))-100)</f>
        <v/>
      </c>
      <c r="K39" s="193" t="str">
        <f t="shared" si="1"/>
        <v/>
      </c>
      <c r="L39" s="193" t="str" cm="1">
        <f t="array" ref="L39">IF($B39="","",INDEX(NCAOptionScores_Trans,$B39+MATCH(L$7,NCAMetrics,0)-1,MATCH(L$6,NCACats,0))-100)</f>
        <v/>
      </c>
      <c r="M39" s="193" t="str" cm="1">
        <f t="array" ref="M39">IF($B39="","",INDEX(NCAOptionScores_Trans,$B39+MATCH(M$7,NCAMetrics,0)-1,MATCH(L$6,NCACats,0))-100)</f>
        <v/>
      </c>
      <c r="N39" s="193" t="str" cm="1">
        <f t="array" ref="N39">IF($B39="","",INDEX(NCAOptionScores_Trans,$B39+MATCH(N$7,NCAMetrics,0)-1,MATCH(L$6,NCACats,0))-100)</f>
        <v/>
      </c>
      <c r="O39" s="193" t="str">
        <f t="shared" si="2"/>
        <v/>
      </c>
      <c r="P39" s="193" t="str" cm="1">
        <f t="array" ref="P39">IF($B39="","",INDEX(NCAOptionScores_Trans,$B39+MATCH(P$7,NCAMetrics,0)-1,MATCH(P$6,NCACats,0))-100)</f>
        <v/>
      </c>
      <c r="Q39" s="193" t="str" cm="1">
        <f t="array" ref="Q39">IF($B39="","",INDEX(NCAOptionScores_Trans,$B39+MATCH(Q$7,NCAMetrics,0)-1,MATCH(P$6,NCACats,0))-100)</f>
        <v/>
      </c>
      <c r="R39" s="193" t="str" cm="1">
        <f t="array" ref="R39">IF($B39="","",INDEX(NCAOptionScores_Trans,$B39+MATCH(R$7,NCAMetrics,0)-1,MATCH(P$6,NCACats,0))-100)</f>
        <v/>
      </c>
      <c r="S39" s="193" t="str">
        <f t="shared" si="3"/>
        <v/>
      </c>
      <c r="T39" s="193" t="str" cm="1">
        <f t="array" ref="T39">IF($B39="","",INDEX(NCAOptionScores_Trans,$B39+MATCH(T$7,NCAMetrics,0)-1,MATCH(T$6,NCACats,0))-100)</f>
        <v/>
      </c>
      <c r="U39" s="193" t="str" cm="1">
        <f t="array" ref="U39">IF($B39="","",INDEX(NCAOptionScores_Trans,$B39+MATCH(U$7,NCAMetrics,0)-1,MATCH(T$6,NCACats,0))-100)</f>
        <v/>
      </c>
      <c r="V39" s="193" t="str" cm="1">
        <f t="array" ref="V39">IF($B39="","",INDEX(NCAOptionScores_Trans,$B39+MATCH(V$7,NCAMetrics,0)-1,MATCH(T$6,NCACats,0))-100)</f>
        <v/>
      </c>
      <c r="W39" s="193" t="str">
        <f t="shared" si="4"/>
        <v/>
      </c>
      <c r="X39" s="193" t="str" cm="1">
        <f t="array" ref="X39">IF($B39="","",INDEX(NCAOptionScores_Trans,$B39+MATCH(X$7,NCAMetrics,0)-1,MATCH(X$6,NCACats,0))-100)</f>
        <v/>
      </c>
      <c r="Y39" s="193" t="str" cm="1">
        <f t="array" ref="Y39">IF($B39="","",INDEX(NCAOptionScores_Trans,$B39+MATCH(Y$7,NCAMetrics,0)-1,MATCH(X$6,NCACats,0))-100)</f>
        <v/>
      </c>
      <c r="Z39" s="193" t="str" cm="1">
        <f t="array" ref="Z39">IF($B39="","",INDEX(NCAOptionScores_Trans,$B39+MATCH(Z$7,NCAMetrics,0)-1,MATCH(X$6,NCACats,0))-100)</f>
        <v/>
      </c>
      <c r="AA39" s="193" t="str">
        <f t="shared" si="5"/>
        <v/>
      </c>
      <c r="AB39" s="193" t="str" cm="1">
        <f t="array" ref="AB39">IF($B39="","",INDEX(NCAOptionScores_Trans,$B39+MATCH(AB$7,NCAMetrics,0)-1,MATCH(AB$6,NCACats,0))-100)</f>
        <v/>
      </c>
      <c r="AC39" s="193" t="str" cm="1">
        <f t="array" ref="AC39">IF($B39="","",INDEX(NCAOptionScores_Trans,$B39+MATCH(AC$7,NCAMetrics,0)-1,MATCH(AB$6,NCACats,0))-100)</f>
        <v/>
      </c>
      <c r="AD39" s="193" t="str" cm="1">
        <f t="array" ref="AD39">IF($B39="","",INDEX(NCAOptionScores_Trans,$B39+MATCH(AD$7,NCAMetrics,0)-1,MATCH(AB$6,NCACats,0))-100)</f>
        <v/>
      </c>
      <c r="AE39" s="193" t="str">
        <f t="shared" si="6"/>
        <v/>
      </c>
      <c r="AG39" s="156" t="str" cm="1">
        <f t="array" ref="AG39">INDEX(NegEffects_NCA,$A39,MATCH(AG$6,$D$6:$AB$6,0)+3)</f>
        <v/>
      </c>
      <c r="AH39" s="156" t="str" cm="1">
        <f t="array" ref="AH39">INDEX(NegEffects_NCA,$A39,MATCH(AH$6,$D$6:$AB$6,0)+3)</f>
        <v/>
      </c>
      <c r="AI39" s="156" t="str" cm="1">
        <f t="array" ref="AI39">INDEX(NegEffects_NCA,$A39,MATCH(AI$6,$D$6:$AB$6,0)+3)</f>
        <v/>
      </c>
      <c r="AJ39" s="156" t="str" cm="1">
        <f t="array" ref="AJ39">INDEX(NegEffects_NCA,$A39,MATCH(AJ$6,$D$6:$AB$6,0)+3)</f>
        <v/>
      </c>
      <c r="AK39" s="156" t="str" cm="1">
        <f t="array" ref="AK39">INDEX(NegEffects_NCA,$A39,MATCH(AK$6,$D$6:$AB$6,0)+3)</f>
        <v/>
      </c>
      <c r="AL39" s="156" t="str" cm="1">
        <f t="array" ref="AL39">INDEX(NegEffects_NCA,$A39,MATCH(AL$6,$D$6:$AB$6,0)+3)</f>
        <v/>
      </c>
      <c r="AM39" s="156" t="str" cm="1">
        <f t="array" ref="AM39">INDEX(NegEffects_NCA,$A39,MATCH(AM$6,$D$6:$AB$6,0)+3)</f>
        <v/>
      </c>
      <c r="AO39" s="194" t="str">
        <f t="shared" si="16"/>
        <v/>
      </c>
      <c r="AP39" s="194" t="str">
        <f t="shared" si="16"/>
        <v/>
      </c>
      <c r="AQ39" s="194" t="str">
        <f t="shared" si="16"/>
        <v/>
      </c>
      <c r="AR39" s="194" t="str">
        <f t="shared" si="16"/>
        <v/>
      </c>
      <c r="AT39" s="193" t="str" cm="1">
        <f t="array" ref="AT39">IF($B39="","",INDEX(NCAOptionScores_Trans,$B39+MATCH(AT$7,NCAMetrics,0)-1,MATCH(AT$6,NCACats,0)))</f>
        <v/>
      </c>
      <c r="AU39" s="193" t="str" cm="1">
        <f t="array" ref="AU39">IF($B39="","",INDEX(NCAOptionScores_Trans,$B39+MATCH(AU$7,NCAMetrics,0)-1,MATCH(AT$6,NCACats,0)))</f>
        <v/>
      </c>
      <c r="AV39" s="193" t="str" cm="1">
        <f t="array" ref="AV39">IF($B39="","",INDEX(NCAOptionScores_Trans,$B39+MATCH(AV$7,NCAMetrics,0)-1,MATCH(AT$6,NCACats,0)))</f>
        <v/>
      </c>
      <c r="AW39" s="195" t="str">
        <f t="shared" si="8"/>
        <v/>
      </c>
      <c r="AX39" s="193" t="str" cm="1">
        <f t="array" ref="AX39">IF($B39="","",INDEX(NCAOptionScores_Trans,$B39+MATCH(AX$7,NCAMetrics,0)-1,MATCH(AX$6,NCACats,0)))</f>
        <v/>
      </c>
      <c r="AY39" s="193" t="str" cm="1">
        <f t="array" ref="AY39">IF($B39="","",INDEX(NCAOptionScores_Trans,$B39+MATCH(AY$7,NCAMetrics,0)-1,MATCH(AX$6,NCACats,0)))</f>
        <v/>
      </c>
      <c r="AZ39" s="193" t="str" cm="1">
        <f t="array" ref="AZ39">IF($B39="","",INDEX(NCAOptionScores_Trans,$B39+MATCH(AZ$7,NCAMetrics,0)-1,MATCH(AX$6,NCACats,0)))</f>
        <v/>
      </c>
      <c r="BA39" s="195" t="str">
        <f t="shared" si="9"/>
        <v/>
      </c>
      <c r="BB39" s="193" t="str" cm="1">
        <f t="array" ref="BB39">IF($B39="","",INDEX(NCAOptionScores_Trans,$B39+MATCH(BB$7,NCAMetrics,0)-1,MATCH(BB$6,NCACats,0)))</f>
        <v/>
      </c>
      <c r="BC39" s="193" t="str" cm="1">
        <f t="array" ref="BC39">IF($B39="","",INDEX(NCAOptionScores_Trans,$B39+MATCH(BC$7,NCAMetrics,0)-1,MATCH(BB$6,NCACats,0)))</f>
        <v/>
      </c>
      <c r="BD39" s="193" t="str" cm="1">
        <f t="array" ref="BD39">IF($B39="","",INDEX(NCAOptionScores_Trans,$B39+MATCH(BD$7,NCAMetrics,0)-1,MATCH(BB$6,NCACats,0)))</f>
        <v/>
      </c>
      <c r="BE39" s="195" t="str">
        <f t="shared" si="10"/>
        <v/>
      </c>
      <c r="BF39" s="193" t="str" cm="1">
        <f t="array" ref="BF39">IF($B39="","",INDEX(NCAOptionScores_Trans,$B39+MATCH(BF$7,NCAMetrics,0)-1,MATCH(BF$6,NCACats,0)))</f>
        <v/>
      </c>
      <c r="BG39" s="193" t="str" cm="1">
        <f t="array" ref="BG39">IF($B39="","",INDEX(NCAOptionScores_Trans,$B39+MATCH(BG$7,NCAMetrics,0)-1,MATCH(BF$6,NCACats,0)))</f>
        <v/>
      </c>
      <c r="BH39" s="193" t="str" cm="1">
        <f t="array" ref="BH39">IF($B39="","",INDEX(NCAOptionScores_Trans,$B39+MATCH(BH$7,NCAMetrics,0)-1,MATCH(BF$6,NCACats,0)))</f>
        <v/>
      </c>
      <c r="BI39" s="195" t="str">
        <f t="shared" si="11"/>
        <v/>
      </c>
      <c r="BJ39" s="193" t="str" cm="1">
        <f t="array" ref="BJ39">IF($B39="","",INDEX(NCAOptionScores_Trans,$B39+MATCH(BJ$7,NCAMetrics,0)-1,MATCH(BJ$6,NCACats,0)))</f>
        <v/>
      </c>
      <c r="BK39" s="193" t="str" cm="1">
        <f t="array" ref="BK39">IF($B39="","",INDEX(NCAOptionScores_Trans,$B39+MATCH(BK$7,NCAMetrics,0)-1,MATCH(BJ$6,NCACats,0)))</f>
        <v/>
      </c>
      <c r="BL39" s="193" t="str" cm="1">
        <f t="array" ref="BL39">IF($B39="","",INDEX(NCAOptionScores_Trans,$B39+MATCH(BL$7,NCAMetrics,0)-1,MATCH(BJ$6,NCACats,0)))</f>
        <v/>
      </c>
      <c r="BM39" s="195" t="str">
        <f t="shared" si="12"/>
        <v/>
      </c>
      <c r="BN39" s="193" t="str" cm="1">
        <f t="array" ref="BN39">IF($B39="","",INDEX(NCAOptionScores_Trans,$B39+MATCH(BN$7,NCAMetrics,0)-1,MATCH(BN$6,NCACats,0)))</f>
        <v/>
      </c>
      <c r="BO39" s="193" t="str" cm="1">
        <f t="array" ref="BO39">IF($B39="","",INDEX(NCAOptionScores_Trans,$B39+MATCH(BO$7,NCAMetrics,0)-1,MATCH(BN$6,NCACats,0)))</f>
        <v/>
      </c>
      <c r="BP39" s="193" t="str" cm="1">
        <f t="array" ref="BP39">IF($B39="","",INDEX(NCAOptionScores_Trans,$B39+MATCH(BP$7,NCAMetrics,0)-1,MATCH(BN$6,NCACats,0)))</f>
        <v/>
      </c>
      <c r="BQ39" s="195" t="str">
        <f t="shared" si="13"/>
        <v/>
      </c>
      <c r="BR39" s="193" t="str" cm="1">
        <f t="array" ref="BR39">IF($B39="","",INDEX(NCAOptionScores_Trans,$B39+MATCH(BR$7,NCAMetrics,0)-1,MATCH(BR$6,NCACats,0)))</f>
        <v/>
      </c>
      <c r="BS39" s="193" t="str" cm="1">
        <f t="array" ref="BS39">IF($B39="","",INDEX(NCAOptionScores_Trans,$B39+MATCH(BS$7,NCAMetrics,0)-1,MATCH(BR$6,NCACats,0)))</f>
        <v/>
      </c>
      <c r="BT39" s="193" t="str" cm="1">
        <f t="array" ref="BT39">IF($B39="","",INDEX(NCAOptionScores_Trans,$B39+MATCH(BT$7,NCAMetrics,0)-1,MATCH(BR$6,NCACats,0)))</f>
        <v/>
      </c>
      <c r="BU39" s="195" t="str">
        <f t="shared" si="14"/>
        <v/>
      </c>
      <c r="BW39" s="156" t="str" cm="1">
        <f t="array" ref="BW39">INDEX(PosEffects_NCA,$A39,MATCH(BW$6,$D$6:$AB$6,0)+3)</f>
        <v/>
      </c>
      <c r="BX39" s="156" t="str" cm="1">
        <f t="array" ref="BX39">INDEX(PosEffects_NCA,$A39,MATCH(BX$6,$D$6:$AB$6,0)+3)</f>
        <v/>
      </c>
      <c r="BY39" s="156" t="str" cm="1">
        <f t="array" ref="BY39">INDEX(PosEffects_NCA,$A39,MATCH(BY$6,$D$6:$AB$6,0)+3)</f>
        <v/>
      </c>
      <c r="BZ39" s="156" t="str" cm="1">
        <f t="array" ref="BZ39">INDEX(PosEffects_NCA,$A39,MATCH(BZ$6,$D$6:$AB$6,0)+3)</f>
        <v/>
      </c>
      <c r="CA39" s="156" t="str" cm="1">
        <f t="array" ref="CA39">INDEX(PosEffects_NCA,$A39,MATCH(CA$6,$D$6:$AB$6,0)+3)</f>
        <v/>
      </c>
      <c r="CB39" s="156" t="str" cm="1">
        <f t="array" ref="CB39">INDEX(PosEffects_NCA,$A39,MATCH(CB$6,$D$6:$AB$6,0)+3)</f>
        <v/>
      </c>
      <c r="CC39" s="156" t="str" cm="1">
        <f t="array" ref="CC39">INDEX(PosEffects_NCA,$A39,MATCH(CC$6,$D$6:$AB$6,0)+3)</f>
        <v/>
      </c>
      <c r="CE39" s="194" t="str">
        <f t="shared" si="17"/>
        <v/>
      </c>
      <c r="CF39" s="194" t="str">
        <f t="shared" si="17"/>
        <v/>
      </c>
      <c r="CG39" s="194" t="str">
        <f t="shared" si="17"/>
        <v/>
      </c>
      <c r="CH39" s="194" t="str">
        <f t="shared" si="17"/>
        <v/>
      </c>
    </row>
    <row r="40" spans="1:86" x14ac:dyDescent="0.25">
      <c r="A40" s="68">
        <v>33</v>
      </c>
      <c r="B40" s="271" t="str" cm="1">
        <f t="array" ref="B40">IF(A40&gt;NOptions_NCA,"",6*(A40-1)+1)</f>
        <v/>
      </c>
      <c r="C40" s="249" t="str" cm="1">
        <f t="array" ref="C40">IF($B40="","",INDEX(Options_NCA,$B40))</f>
        <v/>
      </c>
      <c r="D40" s="193" t="str" cm="1">
        <f t="array" ref="D40">IF($B40="","",INDEX(NCAOptionScores_Trans,$B40+MATCH(D$7,NCAMetrics,0)-1,MATCH(D$6,NCACats,0))-100)</f>
        <v/>
      </c>
      <c r="E40" s="193" t="str" cm="1">
        <f t="array" ref="E40">IF($B40="","",INDEX(NCAOptionScores_Trans,$B40+MATCH(E$7,NCAMetrics,0)-1,MATCH(D$6,NCACats,0))-100)</f>
        <v/>
      </c>
      <c r="F40" s="193" t="str" cm="1">
        <f t="array" ref="F40">IF($B40="","",INDEX(NCAOptionScores_Trans,$B40+MATCH(F$7,NCAMetrics,0)-1,MATCH(D$6,NCACats,0))-100)</f>
        <v/>
      </c>
      <c r="G40" s="193" t="str">
        <f t="shared" ref="G40:G71" si="18">IF($B40="","",D40^INDEX(w_NCA_Neg,1,MATCH(D$6,NCACats,0)) *E40^INDEX(w_NCA_Neg,2,MATCH(D$6,NCACats,0))*F40^INDEX(w_NCA_Neg,3,MATCH(D$6,NCACats,0)))</f>
        <v/>
      </c>
      <c r="H40" s="193" t="str" cm="1">
        <f t="array" ref="H40">IF($B40="","",INDEX(NCAOptionScores_Trans,$B40+MATCH(H$7,NCAMetrics,0)-1,MATCH(H$6,NCACats,0))-100)</f>
        <v/>
      </c>
      <c r="I40" s="193" t="str" cm="1">
        <f t="array" ref="I40">IF($B40="","",INDEX(NCAOptionScores_Trans,$B40+MATCH(I$7,NCAMetrics,0)-1,MATCH(H$6,NCACats,0))-100)</f>
        <v/>
      </c>
      <c r="J40" s="193" t="str" cm="1">
        <f t="array" ref="J40">IF($B40="","",INDEX(NCAOptionScores_Trans,$B40+MATCH(J$7,NCAMetrics,0)-1,MATCH(H$6,NCACats,0))-100)</f>
        <v/>
      </c>
      <c r="K40" s="193" t="str">
        <f t="shared" ref="K40:K71" si="19">IF($B40="","",H40^INDEX(w_NCA_Neg,1,MATCH(H$6,NCACats,0)) *I40^INDEX(w_NCA_Neg,2,MATCH(H$6,NCACats,0))*J40^INDEX(w_NCA_Neg,3,MATCH(H$6,NCACats,0)))</f>
        <v/>
      </c>
      <c r="L40" s="193" t="str" cm="1">
        <f t="array" ref="L40">IF($B40="","",INDEX(NCAOptionScores_Trans,$B40+MATCH(L$7,NCAMetrics,0)-1,MATCH(L$6,NCACats,0))-100)</f>
        <v/>
      </c>
      <c r="M40" s="193" t="str" cm="1">
        <f t="array" ref="M40">IF($B40="","",INDEX(NCAOptionScores_Trans,$B40+MATCH(M$7,NCAMetrics,0)-1,MATCH(L$6,NCACats,0))-100)</f>
        <v/>
      </c>
      <c r="N40" s="193" t="str" cm="1">
        <f t="array" ref="N40">IF($B40="","",INDEX(NCAOptionScores_Trans,$B40+MATCH(N$7,NCAMetrics,0)-1,MATCH(L$6,NCACats,0))-100)</f>
        <v/>
      </c>
      <c r="O40" s="193" t="str">
        <f t="shared" ref="O40:O71" si="20">IF($B40="","",L40^INDEX(w_NCA_Neg,1,MATCH(L$6,NCACats,0)) *M40^INDEX(w_NCA_Neg,2,MATCH(L$6,NCACats,0))*N40^INDEX(w_NCA_Neg,3,MATCH(L$6,NCACats,0)))</f>
        <v/>
      </c>
      <c r="P40" s="193" t="str" cm="1">
        <f t="array" ref="P40">IF($B40="","",INDEX(NCAOptionScores_Trans,$B40+MATCH(P$7,NCAMetrics,0)-1,MATCH(P$6,NCACats,0))-100)</f>
        <v/>
      </c>
      <c r="Q40" s="193" t="str" cm="1">
        <f t="array" ref="Q40">IF($B40="","",INDEX(NCAOptionScores_Trans,$B40+MATCH(Q$7,NCAMetrics,0)-1,MATCH(P$6,NCACats,0))-100)</f>
        <v/>
      </c>
      <c r="R40" s="193" t="str" cm="1">
        <f t="array" ref="R40">IF($B40="","",INDEX(NCAOptionScores_Trans,$B40+MATCH(R$7,NCAMetrics,0)-1,MATCH(P$6,NCACats,0))-100)</f>
        <v/>
      </c>
      <c r="S40" s="193" t="str">
        <f t="shared" ref="S40:S71" si="21">IF($B40="","",P40^INDEX(w_NCA_Neg,1,MATCH(P$6,NCACats,0)) *Q40^INDEX(w_NCA_Neg,2,MATCH(P$6,NCACats,0))*R40^INDEX(w_NCA_Neg,3,MATCH(P$6,NCACats,0)))</f>
        <v/>
      </c>
      <c r="T40" s="193" t="str" cm="1">
        <f t="array" ref="T40">IF($B40="","",INDEX(NCAOptionScores_Trans,$B40+MATCH(T$7,NCAMetrics,0)-1,MATCH(T$6,NCACats,0))-100)</f>
        <v/>
      </c>
      <c r="U40" s="193" t="str" cm="1">
        <f t="array" ref="U40">IF($B40="","",INDEX(NCAOptionScores_Trans,$B40+MATCH(U$7,NCAMetrics,0)-1,MATCH(T$6,NCACats,0))-100)</f>
        <v/>
      </c>
      <c r="V40" s="193" t="str" cm="1">
        <f t="array" ref="V40">IF($B40="","",INDEX(NCAOptionScores_Trans,$B40+MATCH(V$7,NCAMetrics,0)-1,MATCH(T$6,NCACats,0))-100)</f>
        <v/>
      </c>
      <c r="W40" s="193" t="str">
        <f t="shared" ref="W40:W71" si="22">IF($B40="","",T40^INDEX(w_NCA_Neg,1,MATCH(T$6,NCACats,0)) *U40^INDEX(w_NCA_Neg,2,MATCH(T$6,NCACats,0))*V40^INDEX(w_NCA_Neg,3,MATCH(T$6,NCACats,0)))</f>
        <v/>
      </c>
      <c r="X40" s="193" t="str" cm="1">
        <f t="array" ref="X40">IF($B40="","",INDEX(NCAOptionScores_Trans,$B40+MATCH(X$7,NCAMetrics,0)-1,MATCH(X$6,NCACats,0))-100)</f>
        <v/>
      </c>
      <c r="Y40" s="193" t="str" cm="1">
        <f t="array" ref="Y40">IF($B40="","",INDEX(NCAOptionScores_Trans,$B40+MATCH(Y$7,NCAMetrics,0)-1,MATCH(X$6,NCACats,0))-100)</f>
        <v/>
      </c>
      <c r="Z40" s="193" t="str" cm="1">
        <f t="array" ref="Z40">IF($B40="","",INDEX(NCAOptionScores_Trans,$B40+MATCH(Z$7,NCAMetrics,0)-1,MATCH(X$6,NCACats,0))-100)</f>
        <v/>
      </c>
      <c r="AA40" s="193" t="str">
        <f t="shared" ref="AA40:AA71" si="23">IF($B40="","",X40^INDEX(w_NCA_Neg,1,MATCH(X$6,NCACats,0)) *Y40^INDEX(w_NCA_Neg,2,MATCH(X$6,NCACats,0))*Z40^INDEX(w_NCA_Neg,3,MATCH(X$6,NCACats,0)))</f>
        <v/>
      </c>
      <c r="AB40" s="193" t="str" cm="1">
        <f t="array" ref="AB40">IF($B40="","",INDEX(NCAOptionScores_Trans,$B40+MATCH(AB$7,NCAMetrics,0)-1,MATCH(AB$6,NCACats,0))-100)</f>
        <v/>
      </c>
      <c r="AC40" s="193" t="str" cm="1">
        <f t="array" ref="AC40">IF($B40="","",INDEX(NCAOptionScores_Trans,$B40+MATCH(AC$7,NCAMetrics,0)-1,MATCH(AB$6,NCACats,0))-100)</f>
        <v/>
      </c>
      <c r="AD40" s="193" t="str" cm="1">
        <f t="array" ref="AD40">IF($B40="","",INDEX(NCAOptionScores_Trans,$B40+MATCH(AD$7,NCAMetrics,0)-1,MATCH(AB$6,NCACats,0))-100)</f>
        <v/>
      </c>
      <c r="AE40" s="193" t="str">
        <f t="shared" ref="AE40:AE71" si="24">IF($B40="","",AB40^INDEX(w_NCA_Neg,1,MATCH(AB$6,NCACats,0)) *AC40^INDEX(w_NCA_Neg,2,MATCH(AB$6,NCACats,0))*AD40^INDEX(w_NCA_Neg,3,MATCH(AB$6,NCACats,0)))</f>
        <v/>
      </c>
      <c r="AG40" s="156" t="str" cm="1">
        <f t="array" ref="AG40">INDEX(NegEffects_NCA,$A40,MATCH(AG$6,$D$6:$AB$6,0)+3)</f>
        <v/>
      </c>
      <c r="AH40" s="156" t="str" cm="1">
        <f t="array" ref="AH40">INDEX(NegEffects_NCA,$A40,MATCH(AH$6,$D$6:$AB$6,0)+3)</f>
        <v/>
      </c>
      <c r="AI40" s="156" t="str" cm="1">
        <f t="array" ref="AI40">INDEX(NegEffects_NCA,$A40,MATCH(AI$6,$D$6:$AB$6,0)+3)</f>
        <v/>
      </c>
      <c r="AJ40" s="156" t="str" cm="1">
        <f t="array" ref="AJ40">INDEX(NegEffects_NCA,$A40,MATCH(AJ$6,$D$6:$AB$6,0)+3)</f>
        <v/>
      </c>
      <c r="AK40" s="156" t="str" cm="1">
        <f t="array" ref="AK40">INDEX(NegEffects_NCA,$A40,MATCH(AK$6,$D$6:$AB$6,0)+3)</f>
        <v/>
      </c>
      <c r="AL40" s="156" t="str" cm="1">
        <f t="array" ref="AL40">INDEX(NegEffects_NCA,$A40,MATCH(AL$6,$D$6:$AB$6,0)+3)</f>
        <v/>
      </c>
      <c r="AM40" s="156" t="str" cm="1">
        <f t="array" ref="AM40">INDEX(NegEffects_NCA,$A40,MATCH(AM$6,$D$6:$AB$6,0)+3)</f>
        <v/>
      </c>
      <c r="AO40" s="194" t="str">
        <f t="shared" si="16"/>
        <v/>
      </c>
      <c r="AP40" s="194" t="str">
        <f t="shared" si="16"/>
        <v/>
      </c>
      <c r="AQ40" s="194" t="str">
        <f t="shared" si="16"/>
        <v/>
      </c>
      <c r="AR40" s="194" t="str">
        <f t="shared" si="16"/>
        <v/>
      </c>
      <c r="AT40" s="193" t="str" cm="1">
        <f t="array" ref="AT40">IF($B40="","",INDEX(NCAOptionScores_Trans,$B40+MATCH(AT$7,NCAMetrics,0)-1,MATCH(AT$6,NCACats,0)))</f>
        <v/>
      </c>
      <c r="AU40" s="193" t="str" cm="1">
        <f t="array" ref="AU40">IF($B40="","",INDEX(NCAOptionScores_Trans,$B40+MATCH(AU$7,NCAMetrics,0)-1,MATCH(AT$6,NCACats,0)))</f>
        <v/>
      </c>
      <c r="AV40" s="193" t="str" cm="1">
        <f t="array" ref="AV40">IF($B40="","",INDEX(NCAOptionScores_Trans,$B40+MATCH(AV$7,NCAMetrics,0)-1,MATCH(AT$6,NCACats,0)))</f>
        <v/>
      </c>
      <c r="AW40" s="195" t="str">
        <f t="shared" ref="AW40:AW71" si="25">IF($B40="","",AT40^INDEX(w_NCA_Pos,1,MATCH(AT$6,NCACats,0)) *AU40^INDEX(w_NCA_Pos,2,MATCH(AT$6,NCACats,0))*AV40^INDEX(w_NCA_Pos,3,MATCH(AT$6,NCACats,0)))</f>
        <v/>
      </c>
      <c r="AX40" s="193" t="str" cm="1">
        <f t="array" ref="AX40">IF($B40="","",INDEX(NCAOptionScores_Trans,$B40+MATCH(AX$7,NCAMetrics,0)-1,MATCH(AX$6,NCACats,0)))</f>
        <v/>
      </c>
      <c r="AY40" s="193" t="str" cm="1">
        <f t="array" ref="AY40">IF($B40="","",INDEX(NCAOptionScores_Trans,$B40+MATCH(AY$7,NCAMetrics,0)-1,MATCH(AX$6,NCACats,0)))</f>
        <v/>
      </c>
      <c r="AZ40" s="193" t="str" cm="1">
        <f t="array" ref="AZ40">IF($B40="","",INDEX(NCAOptionScores_Trans,$B40+MATCH(AZ$7,NCAMetrics,0)-1,MATCH(AX$6,NCACats,0)))</f>
        <v/>
      </c>
      <c r="BA40" s="195" t="str">
        <f t="shared" ref="BA40:BA71" si="26">IF($B40="","",AX40^INDEX(w_NCA_Pos,1,MATCH(AX$6,NCACats,0)) *AY40^INDEX(w_NCA_Pos,2,MATCH(AX$6,NCACats,0))*AZ40^INDEX(w_NCA_Pos,3,MATCH(AX$6,NCACats,0)))</f>
        <v/>
      </c>
      <c r="BB40" s="193" t="str" cm="1">
        <f t="array" ref="BB40">IF($B40="","",INDEX(NCAOptionScores_Trans,$B40+MATCH(BB$7,NCAMetrics,0)-1,MATCH(BB$6,NCACats,0)))</f>
        <v/>
      </c>
      <c r="BC40" s="193" t="str" cm="1">
        <f t="array" ref="BC40">IF($B40="","",INDEX(NCAOptionScores_Trans,$B40+MATCH(BC$7,NCAMetrics,0)-1,MATCH(BB$6,NCACats,0)))</f>
        <v/>
      </c>
      <c r="BD40" s="193" t="str" cm="1">
        <f t="array" ref="BD40">IF($B40="","",INDEX(NCAOptionScores_Trans,$B40+MATCH(BD$7,NCAMetrics,0)-1,MATCH(BB$6,NCACats,0)))</f>
        <v/>
      </c>
      <c r="BE40" s="195" t="str">
        <f t="shared" ref="BE40:BE71" si="27">IF($B40="","",BB40^INDEX(w_NCA_Pos,1,MATCH(BB$6,NCACats,0)) *BC40^INDEX(w_NCA_Pos,2,MATCH(BB$6,NCACats,0))*BD40^INDEX(w_NCA_Pos,3,MATCH(BB$6,NCACats,0)))</f>
        <v/>
      </c>
      <c r="BF40" s="193" t="str" cm="1">
        <f t="array" ref="BF40">IF($B40="","",INDEX(NCAOptionScores_Trans,$B40+MATCH(BF$7,NCAMetrics,0)-1,MATCH(BF$6,NCACats,0)))</f>
        <v/>
      </c>
      <c r="BG40" s="193" t="str" cm="1">
        <f t="array" ref="BG40">IF($B40="","",INDEX(NCAOptionScores_Trans,$B40+MATCH(BG$7,NCAMetrics,0)-1,MATCH(BF$6,NCACats,0)))</f>
        <v/>
      </c>
      <c r="BH40" s="193" t="str" cm="1">
        <f t="array" ref="BH40">IF($B40="","",INDEX(NCAOptionScores_Trans,$B40+MATCH(BH$7,NCAMetrics,0)-1,MATCH(BF$6,NCACats,0)))</f>
        <v/>
      </c>
      <c r="BI40" s="195" t="str">
        <f t="shared" ref="BI40:BI71" si="28">IF($B40="","",BF40^INDEX(w_NCA_Pos,1,MATCH(BF$6,NCACats,0)) *BG40^INDEX(w_NCA_Pos,2,MATCH(BF$6,NCACats,0))*BH40^INDEX(w_NCA_Pos,3,MATCH(BF$6,NCACats,0)))</f>
        <v/>
      </c>
      <c r="BJ40" s="193" t="str" cm="1">
        <f t="array" ref="BJ40">IF($B40="","",INDEX(NCAOptionScores_Trans,$B40+MATCH(BJ$7,NCAMetrics,0)-1,MATCH(BJ$6,NCACats,0)))</f>
        <v/>
      </c>
      <c r="BK40" s="193" t="str" cm="1">
        <f t="array" ref="BK40">IF($B40="","",INDEX(NCAOptionScores_Trans,$B40+MATCH(BK$7,NCAMetrics,0)-1,MATCH(BJ$6,NCACats,0)))</f>
        <v/>
      </c>
      <c r="BL40" s="193" t="str" cm="1">
        <f t="array" ref="BL40">IF($B40="","",INDEX(NCAOptionScores_Trans,$B40+MATCH(BL$7,NCAMetrics,0)-1,MATCH(BJ$6,NCACats,0)))</f>
        <v/>
      </c>
      <c r="BM40" s="195" t="str">
        <f t="shared" ref="BM40:BM71" si="29">IF($B40="","",BJ40^INDEX(w_NCA_Pos,1,MATCH(BJ$6,NCACats,0)) *BK40^INDEX(w_NCA_Pos,2,MATCH(BJ$6,NCACats,0))*BL40^INDEX(w_NCA_Pos,3,MATCH(BJ$6,NCACats,0)))</f>
        <v/>
      </c>
      <c r="BN40" s="193" t="str" cm="1">
        <f t="array" ref="BN40">IF($B40="","",INDEX(NCAOptionScores_Trans,$B40+MATCH(BN$7,NCAMetrics,0)-1,MATCH(BN$6,NCACats,0)))</f>
        <v/>
      </c>
      <c r="BO40" s="193" t="str" cm="1">
        <f t="array" ref="BO40">IF($B40="","",INDEX(NCAOptionScores_Trans,$B40+MATCH(BO$7,NCAMetrics,0)-1,MATCH(BN$6,NCACats,0)))</f>
        <v/>
      </c>
      <c r="BP40" s="193" t="str" cm="1">
        <f t="array" ref="BP40">IF($B40="","",INDEX(NCAOptionScores_Trans,$B40+MATCH(BP$7,NCAMetrics,0)-1,MATCH(BN$6,NCACats,0)))</f>
        <v/>
      </c>
      <c r="BQ40" s="195" t="str">
        <f t="shared" ref="BQ40:BQ71" si="30">IF($B40="","",BN40^INDEX(w_NCA_Pos,1,MATCH(BN$6,NCACats,0)) *BO40^INDEX(w_NCA_Pos,2,MATCH(BN$6,NCACats,0))*BP40^INDEX(w_NCA_Pos,3,MATCH(BN$6,NCACats,0)))</f>
        <v/>
      </c>
      <c r="BR40" s="193" t="str" cm="1">
        <f t="array" ref="BR40">IF($B40="","",INDEX(NCAOptionScores_Trans,$B40+MATCH(BR$7,NCAMetrics,0)-1,MATCH(BR$6,NCACats,0)))</f>
        <v/>
      </c>
      <c r="BS40" s="193" t="str" cm="1">
        <f t="array" ref="BS40">IF($B40="","",INDEX(NCAOptionScores_Trans,$B40+MATCH(BS$7,NCAMetrics,0)-1,MATCH(BR$6,NCACats,0)))</f>
        <v/>
      </c>
      <c r="BT40" s="193" t="str" cm="1">
        <f t="array" ref="BT40">IF($B40="","",INDEX(NCAOptionScores_Trans,$B40+MATCH(BT$7,NCAMetrics,0)-1,MATCH(BR$6,NCACats,0)))</f>
        <v/>
      </c>
      <c r="BU40" s="195" t="str">
        <f t="shared" ref="BU40:BU71" si="31">IF($B40="","",BR40^INDEX(w_NCA_Pos,1,MATCH(BR$6,NCACats,0)) *BS40^INDEX(w_NCA_Pos,2,MATCH(BR$6,NCACats,0))*BT40^INDEX(w_NCA_Pos,3,MATCH(BR$6,NCACats,0)))</f>
        <v/>
      </c>
      <c r="BW40" s="156" t="str" cm="1">
        <f t="array" ref="BW40">INDEX(PosEffects_NCA,$A40,MATCH(BW$6,$D$6:$AB$6,0)+3)</f>
        <v/>
      </c>
      <c r="BX40" s="156" t="str" cm="1">
        <f t="array" ref="BX40">INDEX(PosEffects_NCA,$A40,MATCH(BX$6,$D$6:$AB$6,0)+3)</f>
        <v/>
      </c>
      <c r="BY40" s="156" t="str" cm="1">
        <f t="array" ref="BY40">INDEX(PosEffects_NCA,$A40,MATCH(BY$6,$D$6:$AB$6,0)+3)</f>
        <v/>
      </c>
      <c r="BZ40" s="156" t="str" cm="1">
        <f t="array" ref="BZ40">INDEX(PosEffects_NCA,$A40,MATCH(BZ$6,$D$6:$AB$6,0)+3)</f>
        <v/>
      </c>
      <c r="CA40" s="156" t="str" cm="1">
        <f t="array" ref="CA40">INDEX(PosEffects_NCA,$A40,MATCH(CA$6,$D$6:$AB$6,0)+3)</f>
        <v/>
      </c>
      <c r="CB40" s="156" t="str" cm="1">
        <f t="array" ref="CB40">INDEX(PosEffects_NCA,$A40,MATCH(CB$6,$D$6:$AB$6,0)+3)</f>
        <v/>
      </c>
      <c r="CC40" s="156" t="str" cm="1">
        <f t="array" ref="CC40">INDEX(PosEffects_NCA,$A40,MATCH(CC$6,$D$6:$AB$6,0)+3)</f>
        <v/>
      </c>
      <c r="CE40" s="194" t="str">
        <f t="shared" si="17"/>
        <v/>
      </c>
      <c r="CF40" s="194" t="str">
        <f t="shared" si="17"/>
        <v/>
      </c>
      <c r="CG40" s="194" t="str">
        <f t="shared" si="17"/>
        <v/>
      </c>
      <c r="CH40" s="194" t="str">
        <f t="shared" si="17"/>
        <v/>
      </c>
    </row>
    <row r="41" spans="1:86" x14ac:dyDescent="0.25">
      <c r="A41" s="68">
        <v>34</v>
      </c>
      <c r="B41" s="271" t="str" cm="1">
        <f t="array" ref="B41">IF(A41&gt;NOptions_NCA,"",6*(A41-1)+1)</f>
        <v/>
      </c>
      <c r="C41" s="249" t="str" cm="1">
        <f t="array" ref="C41">IF($B41="","",INDEX(Options_NCA,$B41))</f>
        <v/>
      </c>
      <c r="D41" s="193" t="str" cm="1">
        <f t="array" ref="D41">IF($B41="","",INDEX(NCAOptionScores_Trans,$B41+MATCH(D$7,NCAMetrics,0)-1,MATCH(D$6,NCACats,0))-100)</f>
        <v/>
      </c>
      <c r="E41" s="193" t="str" cm="1">
        <f t="array" ref="E41">IF($B41="","",INDEX(NCAOptionScores_Trans,$B41+MATCH(E$7,NCAMetrics,0)-1,MATCH(D$6,NCACats,0))-100)</f>
        <v/>
      </c>
      <c r="F41" s="193" t="str" cm="1">
        <f t="array" ref="F41">IF($B41="","",INDEX(NCAOptionScores_Trans,$B41+MATCH(F$7,NCAMetrics,0)-1,MATCH(D$6,NCACats,0))-100)</f>
        <v/>
      </c>
      <c r="G41" s="193" t="str">
        <f t="shared" si="18"/>
        <v/>
      </c>
      <c r="H41" s="193" t="str" cm="1">
        <f t="array" ref="H41">IF($B41="","",INDEX(NCAOptionScores_Trans,$B41+MATCH(H$7,NCAMetrics,0)-1,MATCH(H$6,NCACats,0))-100)</f>
        <v/>
      </c>
      <c r="I41" s="193" t="str" cm="1">
        <f t="array" ref="I41">IF($B41="","",INDEX(NCAOptionScores_Trans,$B41+MATCH(I$7,NCAMetrics,0)-1,MATCH(H$6,NCACats,0))-100)</f>
        <v/>
      </c>
      <c r="J41" s="193" t="str" cm="1">
        <f t="array" ref="J41">IF($B41="","",INDEX(NCAOptionScores_Trans,$B41+MATCH(J$7,NCAMetrics,0)-1,MATCH(H$6,NCACats,0))-100)</f>
        <v/>
      </c>
      <c r="K41" s="193" t="str">
        <f t="shared" si="19"/>
        <v/>
      </c>
      <c r="L41" s="193" t="str" cm="1">
        <f t="array" ref="L41">IF($B41="","",INDEX(NCAOptionScores_Trans,$B41+MATCH(L$7,NCAMetrics,0)-1,MATCH(L$6,NCACats,0))-100)</f>
        <v/>
      </c>
      <c r="M41" s="193" t="str" cm="1">
        <f t="array" ref="M41">IF($B41="","",INDEX(NCAOptionScores_Trans,$B41+MATCH(M$7,NCAMetrics,0)-1,MATCH(L$6,NCACats,0))-100)</f>
        <v/>
      </c>
      <c r="N41" s="193" t="str" cm="1">
        <f t="array" ref="N41">IF($B41="","",INDEX(NCAOptionScores_Trans,$B41+MATCH(N$7,NCAMetrics,0)-1,MATCH(L$6,NCACats,0))-100)</f>
        <v/>
      </c>
      <c r="O41" s="193" t="str">
        <f t="shared" si="20"/>
        <v/>
      </c>
      <c r="P41" s="193" t="str" cm="1">
        <f t="array" ref="P41">IF($B41="","",INDEX(NCAOptionScores_Trans,$B41+MATCH(P$7,NCAMetrics,0)-1,MATCH(P$6,NCACats,0))-100)</f>
        <v/>
      </c>
      <c r="Q41" s="193" t="str" cm="1">
        <f t="array" ref="Q41">IF($B41="","",INDEX(NCAOptionScores_Trans,$B41+MATCH(Q$7,NCAMetrics,0)-1,MATCH(P$6,NCACats,0))-100)</f>
        <v/>
      </c>
      <c r="R41" s="193" t="str" cm="1">
        <f t="array" ref="R41">IF($B41="","",INDEX(NCAOptionScores_Trans,$B41+MATCH(R$7,NCAMetrics,0)-1,MATCH(P$6,NCACats,0))-100)</f>
        <v/>
      </c>
      <c r="S41" s="193" t="str">
        <f t="shared" si="21"/>
        <v/>
      </c>
      <c r="T41" s="193" t="str" cm="1">
        <f t="array" ref="T41">IF($B41="","",INDEX(NCAOptionScores_Trans,$B41+MATCH(T$7,NCAMetrics,0)-1,MATCH(T$6,NCACats,0))-100)</f>
        <v/>
      </c>
      <c r="U41" s="193" t="str" cm="1">
        <f t="array" ref="U41">IF($B41="","",INDEX(NCAOptionScores_Trans,$B41+MATCH(U$7,NCAMetrics,0)-1,MATCH(T$6,NCACats,0))-100)</f>
        <v/>
      </c>
      <c r="V41" s="193" t="str" cm="1">
        <f t="array" ref="V41">IF($B41="","",INDEX(NCAOptionScores_Trans,$B41+MATCH(V$7,NCAMetrics,0)-1,MATCH(T$6,NCACats,0))-100)</f>
        <v/>
      </c>
      <c r="W41" s="193" t="str">
        <f t="shared" si="22"/>
        <v/>
      </c>
      <c r="X41" s="193" t="str" cm="1">
        <f t="array" ref="X41">IF($B41="","",INDEX(NCAOptionScores_Trans,$B41+MATCH(X$7,NCAMetrics,0)-1,MATCH(X$6,NCACats,0))-100)</f>
        <v/>
      </c>
      <c r="Y41" s="193" t="str" cm="1">
        <f t="array" ref="Y41">IF($B41="","",INDEX(NCAOptionScores_Trans,$B41+MATCH(Y$7,NCAMetrics,0)-1,MATCH(X$6,NCACats,0))-100)</f>
        <v/>
      </c>
      <c r="Z41" s="193" t="str" cm="1">
        <f t="array" ref="Z41">IF($B41="","",INDEX(NCAOptionScores_Trans,$B41+MATCH(Z$7,NCAMetrics,0)-1,MATCH(X$6,NCACats,0))-100)</f>
        <v/>
      </c>
      <c r="AA41" s="193" t="str">
        <f t="shared" si="23"/>
        <v/>
      </c>
      <c r="AB41" s="193" t="str" cm="1">
        <f t="array" ref="AB41">IF($B41="","",INDEX(NCAOptionScores_Trans,$B41+MATCH(AB$7,NCAMetrics,0)-1,MATCH(AB$6,NCACats,0))-100)</f>
        <v/>
      </c>
      <c r="AC41" s="193" t="str" cm="1">
        <f t="array" ref="AC41">IF($B41="","",INDEX(NCAOptionScores_Trans,$B41+MATCH(AC$7,NCAMetrics,0)-1,MATCH(AB$6,NCACats,0))-100)</f>
        <v/>
      </c>
      <c r="AD41" s="193" t="str" cm="1">
        <f t="array" ref="AD41">IF($B41="","",INDEX(NCAOptionScores_Trans,$B41+MATCH(AD$7,NCAMetrics,0)-1,MATCH(AB$6,NCACats,0))-100)</f>
        <v/>
      </c>
      <c r="AE41" s="193" t="str">
        <f t="shared" si="24"/>
        <v/>
      </c>
      <c r="AG41" s="156" t="str" cm="1">
        <f t="array" ref="AG41">INDEX(NegEffects_NCA,$A41,MATCH(AG$6,$D$6:$AB$6,0)+3)</f>
        <v/>
      </c>
      <c r="AH41" s="156" t="str" cm="1">
        <f t="array" ref="AH41">INDEX(NegEffects_NCA,$A41,MATCH(AH$6,$D$6:$AB$6,0)+3)</f>
        <v/>
      </c>
      <c r="AI41" s="156" t="str" cm="1">
        <f t="array" ref="AI41">INDEX(NegEffects_NCA,$A41,MATCH(AI$6,$D$6:$AB$6,0)+3)</f>
        <v/>
      </c>
      <c r="AJ41" s="156" t="str" cm="1">
        <f t="array" ref="AJ41">INDEX(NegEffects_NCA,$A41,MATCH(AJ$6,$D$6:$AB$6,0)+3)</f>
        <v/>
      </c>
      <c r="AK41" s="156" t="str" cm="1">
        <f t="array" ref="AK41">INDEX(NegEffects_NCA,$A41,MATCH(AK$6,$D$6:$AB$6,0)+3)</f>
        <v/>
      </c>
      <c r="AL41" s="156" t="str" cm="1">
        <f t="array" ref="AL41">INDEX(NegEffects_NCA,$A41,MATCH(AL$6,$D$6:$AB$6,0)+3)</f>
        <v/>
      </c>
      <c r="AM41" s="156" t="str" cm="1">
        <f t="array" ref="AM41">INDEX(NegEffects_NCA,$A41,MATCH(AM$6,$D$6:$AB$6,0)+3)</f>
        <v/>
      </c>
      <c r="AO41" s="194" t="str">
        <f t="shared" si="16"/>
        <v/>
      </c>
      <c r="AP41" s="194" t="str">
        <f t="shared" si="16"/>
        <v/>
      </c>
      <c r="AQ41" s="194" t="str">
        <f t="shared" si="16"/>
        <v/>
      </c>
      <c r="AR41" s="194" t="str">
        <f t="shared" si="16"/>
        <v/>
      </c>
      <c r="AT41" s="193" t="str" cm="1">
        <f t="array" ref="AT41">IF($B41="","",INDEX(NCAOptionScores_Trans,$B41+MATCH(AT$7,NCAMetrics,0)-1,MATCH(AT$6,NCACats,0)))</f>
        <v/>
      </c>
      <c r="AU41" s="193" t="str" cm="1">
        <f t="array" ref="AU41">IF($B41="","",INDEX(NCAOptionScores_Trans,$B41+MATCH(AU$7,NCAMetrics,0)-1,MATCH(AT$6,NCACats,0)))</f>
        <v/>
      </c>
      <c r="AV41" s="193" t="str" cm="1">
        <f t="array" ref="AV41">IF($B41="","",INDEX(NCAOptionScores_Trans,$B41+MATCH(AV$7,NCAMetrics,0)-1,MATCH(AT$6,NCACats,0)))</f>
        <v/>
      </c>
      <c r="AW41" s="195" t="str">
        <f t="shared" si="25"/>
        <v/>
      </c>
      <c r="AX41" s="193" t="str" cm="1">
        <f t="array" ref="AX41">IF($B41="","",INDEX(NCAOptionScores_Trans,$B41+MATCH(AX$7,NCAMetrics,0)-1,MATCH(AX$6,NCACats,0)))</f>
        <v/>
      </c>
      <c r="AY41" s="193" t="str" cm="1">
        <f t="array" ref="AY41">IF($B41="","",INDEX(NCAOptionScores_Trans,$B41+MATCH(AY$7,NCAMetrics,0)-1,MATCH(AX$6,NCACats,0)))</f>
        <v/>
      </c>
      <c r="AZ41" s="193" t="str" cm="1">
        <f t="array" ref="AZ41">IF($B41="","",INDEX(NCAOptionScores_Trans,$B41+MATCH(AZ$7,NCAMetrics,0)-1,MATCH(AX$6,NCACats,0)))</f>
        <v/>
      </c>
      <c r="BA41" s="195" t="str">
        <f t="shared" si="26"/>
        <v/>
      </c>
      <c r="BB41" s="193" t="str" cm="1">
        <f t="array" ref="BB41">IF($B41="","",INDEX(NCAOptionScores_Trans,$B41+MATCH(BB$7,NCAMetrics,0)-1,MATCH(BB$6,NCACats,0)))</f>
        <v/>
      </c>
      <c r="BC41" s="193" t="str" cm="1">
        <f t="array" ref="BC41">IF($B41="","",INDEX(NCAOptionScores_Trans,$B41+MATCH(BC$7,NCAMetrics,0)-1,MATCH(BB$6,NCACats,0)))</f>
        <v/>
      </c>
      <c r="BD41" s="193" t="str" cm="1">
        <f t="array" ref="BD41">IF($B41="","",INDEX(NCAOptionScores_Trans,$B41+MATCH(BD$7,NCAMetrics,0)-1,MATCH(BB$6,NCACats,0)))</f>
        <v/>
      </c>
      <c r="BE41" s="195" t="str">
        <f t="shared" si="27"/>
        <v/>
      </c>
      <c r="BF41" s="193" t="str" cm="1">
        <f t="array" ref="BF41">IF($B41="","",INDEX(NCAOptionScores_Trans,$B41+MATCH(BF$7,NCAMetrics,0)-1,MATCH(BF$6,NCACats,0)))</f>
        <v/>
      </c>
      <c r="BG41" s="193" t="str" cm="1">
        <f t="array" ref="BG41">IF($B41="","",INDEX(NCAOptionScores_Trans,$B41+MATCH(BG$7,NCAMetrics,0)-1,MATCH(BF$6,NCACats,0)))</f>
        <v/>
      </c>
      <c r="BH41" s="193" t="str" cm="1">
        <f t="array" ref="BH41">IF($B41="","",INDEX(NCAOptionScores_Trans,$B41+MATCH(BH$7,NCAMetrics,0)-1,MATCH(BF$6,NCACats,0)))</f>
        <v/>
      </c>
      <c r="BI41" s="195" t="str">
        <f t="shared" si="28"/>
        <v/>
      </c>
      <c r="BJ41" s="193" t="str" cm="1">
        <f t="array" ref="BJ41">IF($B41="","",INDEX(NCAOptionScores_Trans,$B41+MATCH(BJ$7,NCAMetrics,0)-1,MATCH(BJ$6,NCACats,0)))</f>
        <v/>
      </c>
      <c r="BK41" s="193" t="str" cm="1">
        <f t="array" ref="BK41">IF($B41="","",INDEX(NCAOptionScores_Trans,$B41+MATCH(BK$7,NCAMetrics,0)-1,MATCH(BJ$6,NCACats,0)))</f>
        <v/>
      </c>
      <c r="BL41" s="193" t="str" cm="1">
        <f t="array" ref="BL41">IF($B41="","",INDEX(NCAOptionScores_Trans,$B41+MATCH(BL$7,NCAMetrics,0)-1,MATCH(BJ$6,NCACats,0)))</f>
        <v/>
      </c>
      <c r="BM41" s="195" t="str">
        <f t="shared" si="29"/>
        <v/>
      </c>
      <c r="BN41" s="193" t="str" cm="1">
        <f t="array" ref="BN41">IF($B41="","",INDEX(NCAOptionScores_Trans,$B41+MATCH(BN$7,NCAMetrics,0)-1,MATCH(BN$6,NCACats,0)))</f>
        <v/>
      </c>
      <c r="BO41" s="193" t="str" cm="1">
        <f t="array" ref="BO41">IF($B41="","",INDEX(NCAOptionScores_Trans,$B41+MATCH(BO$7,NCAMetrics,0)-1,MATCH(BN$6,NCACats,0)))</f>
        <v/>
      </c>
      <c r="BP41" s="193" t="str" cm="1">
        <f t="array" ref="BP41">IF($B41="","",INDEX(NCAOptionScores_Trans,$B41+MATCH(BP$7,NCAMetrics,0)-1,MATCH(BN$6,NCACats,0)))</f>
        <v/>
      </c>
      <c r="BQ41" s="195" t="str">
        <f t="shared" si="30"/>
        <v/>
      </c>
      <c r="BR41" s="193" t="str" cm="1">
        <f t="array" ref="BR41">IF($B41="","",INDEX(NCAOptionScores_Trans,$B41+MATCH(BR$7,NCAMetrics,0)-1,MATCH(BR$6,NCACats,0)))</f>
        <v/>
      </c>
      <c r="BS41" s="193" t="str" cm="1">
        <f t="array" ref="BS41">IF($B41="","",INDEX(NCAOptionScores_Trans,$B41+MATCH(BS$7,NCAMetrics,0)-1,MATCH(BR$6,NCACats,0)))</f>
        <v/>
      </c>
      <c r="BT41" s="193" t="str" cm="1">
        <f t="array" ref="BT41">IF($B41="","",INDEX(NCAOptionScores_Trans,$B41+MATCH(BT$7,NCAMetrics,0)-1,MATCH(BR$6,NCACats,0)))</f>
        <v/>
      </c>
      <c r="BU41" s="195" t="str">
        <f t="shared" si="31"/>
        <v/>
      </c>
      <c r="BW41" s="156" t="str" cm="1">
        <f t="array" ref="BW41">INDEX(PosEffects_NCA,$A41,MATCH(BW$6,$D$6:$AB$6,0)+3)</f>
        <v/>
      </c>
      <c r="BX41" s="156" t="str" cm="1">
        <f t="array" ref="BX41">INDEX(PosEffects_NCA,$A41,MATCH(BX$6,$D$6:$AB$6,0)+3)</f>
        <v/>
      </c>
      <c r="BY41" s="156" t="str" cm="1">
        <f t="array" ref="BY41">INDEX(PosEffects_NCA,$A41,MATCH(BY$6,$D$6:$AB$6,0)+3)</f>
        <v/>
      </c>
      <c r="BZ41" s="156" t="str" cm="1">
        <f t="array" ref="BZ41">INDEX(PosEffects_NCA,$A41,MATCH(BZ$6,$D$6:$AB$6,0)+3)</f>
        <v/>
      </c>
      <c r="CA41" s="156" t="str" cm="1">
        <f t="array" ref="CA41">INDEX(PosEffects_NCA,$A41,MATCH(CA$6,$D$6:$AB$6,0)+3)</f>
        <v/>
      </c>
      <c r="CB41" s="156" t="str" cm="1">
        <f t="array" ref="CB41">INDEX(PosEffects_NCA,$A41,MATCH(CB$6,$D$6:$AB$6,0)+3)</f>
        <v/>
      </c>
      <c r="CC41" s="156" t="str" cm="1">
        <f t="array" ref="CC41">INDEX(PosEffects_NCA,$A41,MATCH(CC$6,$D$6:$AB$6,0)+3)</f>
        <v/>
      </c>
      <c r="CE41" s="194" t="str">
        <f t="shared" si="17"/>
        <v/>
      </c>
      <c r="CF41" s="194" t="str">
        <f t="shared" si="17"/>
        <v/>
      </c>
      <c r="CG41" s="194" t="str">
        <f t="shared" si="17"/>
        <v/>
      </c>
      <c r="CH41" s="194" t="str">
        <f t="shared" si="17"/>
        <v/>
      </c>
    </row>
    <row r="42" spans="1:86" x14ac:dyDescent="0.25">
      <c r="A42" s="68">
        <v>35</v>
      </c>
      <c r="B42" s="271" t="str" cm="1">
        <f t="array" ref="B42">IF(A42&gt;NOptions_NCA,"",6*(A42-1)+1)</f>
        <v/>
      </c>
      <c r="C42" s="249" t="str" cm="1">
        <f t="array" ref="C42">IF($B42="","",INDEX(Options_NCA,$B42))</f>
        <v/>
      </c>
      <c r="D42" s="193" t="str" cm="1">
        <f t="array" ref="D42">IF($B42="","",INDEX(NCAOptionScores_Trans,$B42+MATCH(D$7,NCAMetrics,0)-1,MATCH(D$6,NCACats,0))-100)</f>
        <v/>
      </c>
      <c r="E42" s="193" t="str" cm="1">
        <f t="array" ref="E42">IF($B42="","",INDEX(NCAOptionScores_Trans,$B42+MATCH(E$7,NCAMetrics,0)-1,MATCH(D$6,NCACats,0))-100)</f>
        <v/>
      </c>
      <c r="F42" s="193" t="str" cm="1">
        <f t="array" ref="F42">IF($B42="","",INDEX(NCAOptionScores_Trans,$B42+MATCH(F$7,NCAMetrics,0)-1,MATCH(D$6,NCACats,0))-100)</f>
        <v/>
      </c>
      <c r="G42" s="193" t="str">
        <f t="shared" si="18"/>
        <v/>
      </c>
      <c r="H42" s="193" t="str" cm="1">
        <f t="array" ref="H42">IF($B42="","",INDEX(NCAOptionScores_Trans,$B42+MATCH(H$7,NCAMetrics,0)-1,MATCH(H$6,NCACats,0))-100)</f>
        <v/>
      </c>
      <c r="I42" s="193" t="str" cm="1">
        <f t="array" ref="I42">IF($B42="","",INDEX(NCAOptionScores_Trans,$B42+MATCH(I$7,NCAMetrics,0)-1,MATCH(H$6,NCACats,0))-100)</f>
        <v/>
      </c>
      <c r="J42" s="193" t="str" cm="1">
        <f t="array" ref="J42">IF($B42="","",INDEX(NCAOptionScores_Trans,$B42+MATCH(J$7,NCAMetrics,0)-1,MATCH(H$6,NCACats,0))-100)</f>
        <v/>
      </c>
      <c r="K42" s="193" t="str">
        <f t="shared" si="19"/>
        <v/>
      </c>
      <c r="L42" s="193" t="str" cm="1">
        <f t="array" ref="L42">IF($B42="","",INDEX(NCAOptionScores_Trans,$B42+MATCH(L$7,NCAMetrics,0)-1,MATCH(L$6,NCACats,0))-100)</f>
        <v/>
      </c>
      <c r="M42" s="193" t="str" cm="1">
        <f t="array" ref="M42">IF($B42="","",INDEX(NCAOptionScores_Trans,$B42+MATCH(M$7,NCAMetrics,0)-1,MATCH(L$6,NCACats,0))-100)</f>
        <v/>
      </c>
      <c r="N42" s="193" t="str" cm="1">
        <f t="array" ref="N42">IF($B42="","",INDEX(NCAOptionScores_Trans,$B42+MATCH(N$7,NCAMetrics,0)-1,MATCH(L$6,NCACats,0))-100)</f>
        <v/>
      </c>
      <c r="O42" s="193" t="str">
        <f t="shared" si="20"/>
        <v/>
      </c>
      <c r="P42" s="193" t="str" cm="1">
        <f t="array" ref="P42">IF($B42="","",INDEX(NCAOptionScores_Trans,$B42+MATCH(P$7,NCAMetrics,0)-1,MATCH(P$6,NCACats,0))-100)</f>
        <v/>
      </c>
      <c r="Q42" s="193" t="str" cm="1">
        <f t="array" ref="Q42">IF($B42="","",INDEX(NCAOptionScores_Trans,$B42+MATCH(Q$7,NCAMetrics,0)-1,MATCH(P$6,NCACats,0))-100)</f>
        <v/>
      </c>
      <c r="R42" s="193" t="str" cm="1">
        <f t="array" ref="R42">IF($B42="","",INDEX(NCAOptionScores_Trans,$B42+MATCH(R$7,NCAMetrics,0)-1,MATCH(P$6,NCACats,0))-100)</f>
        <v/>
      </c>
      <c r="S42" s="193" t="str">
        <f t="shared" si="21"/>
        <v/>
      </c>
      <c r="T42" s="193" t="str" cm="1">
        <f t="array" ref="T42">IF($B42="","",INDEX(NCAOptionScores_Trans,$B42+MATCH(T$7,NCAMetrics,0)-1,MATCH(T$6,NCACats,0))-100)</f>
        <v/>
      </c>
      <c r="U42" s="193" t="str" cm="1">
        <f t="array" ref="U42">IF($B42="","",INDEX(NCAOptionScores_Trans,$B42+MATCH(U$7,NCAMetrics,0)-1,MATCH(T$6,NCACats,0))-100)</f>
        <v/>
      </c>
      <c r="V42" s="193" t="str" cm="1">
        <f t="array" ref="V42">IF($B42="","",INDEX(NCAOptionScores_Trans,$B42+MATCH(V$7,NCAMetrics,0)-1,MATCH(T$6,NCACats,0))-100)</f>
        <v/>
      </c>
      <c r="W42" s="193" t="str">
        <f t="shared" si="22"/>
        <v/>
      </c>
      <c r="X42" s="193" t="str" cm="1">
        <f t="array" ref="X42">IF($B42="","",INDEX(NCAOptionScores_Trans,$B42+MATCH(X$7,NCAMetrics,0)-1,MATCH(X$6,NCACats,0))-100)</f>
        <v/>
      </c>
      <c r="Y42" s="193" t="str" cm="1">
        <f t="array" ref="Y42">IF($B42="","",INDEX(NCAOptionScores_Trans,$B42+MATCH(Y$7,NCAMetrics,0)-1,MATCH(X$6,NCACats,0))-100)</f>
        <v/>
      </c>
      <c r="Z42" s="193" t="str" cm="1">
        <f t="array" ref="Z42">IF($B42="","",INDEX(NCAOptionScores_Trans,$B42+MATCH(Z$7,NCAMetrics,0)-1,MATCH(X$6,NCACats,0))-100)</f>
        <v/>
      </c>
      <c r="AA42" s="193" t="str">
        <f t="shared" si="23"/>
        <v/>
      </c>
      <c r="AB42" s="193" t="str" cm="1">
        <f t="array" ref="AB42">IF($B42="","",INDEX(NCAOptionScores_Trans,$B42+MATCH(AB$7,NCAMetrics,0)-1,MATCH(AB$6,NCACats,0))-100)</f>
        <v/>
      </c>
      <c r="AC42" s="193" t="str" cm="1">
        <f t="array" ref="AC42">IF($B42="","",INDEX(NCAOptionScores_Trans,$B42+MATCH(AC$7,NCAMetrics,0)-1,MATCH(AB$6,NCACats,0))-100)</f>
        <v/>
      </c>
      <c r="AD42" s="193" t="str" cm="1">
        <f t="array" ref="AD42">IF($B42="","",INDEX(NCAOptionScores_Trans,$B42+MATCH(AD$7,NCAMetrics,0)-1,MATCH(AB$6,NCACats,0))-100)</f>
        <v/>
      </c>
      <c r="AE42" s="193" t="str">
        <f t="shared" si="24"/>
        <v/>
      </c>
      <c r="AG42" s="156" t="str" cm="1">
        <f t="array" ref="AG42">INDEX(NegEffects_NCA,$A42,MATCH(AG$6,$D$6:$AB$6,0)+3)</f>
        <v/>
      </c>
      <c r="AH42" s="156" t="str" cm="1">
        <f t="array" ref="AH42">INDEX(NegEffects_NCA,$A42,MATCH(AH$6,$D$6:$AB$6,0)+3)</f>
        <v/>
      </c>
      <c r="AI42" s="156" t="str" cm="1">
        <f t="array" ref="AI42">INDEX(NegEffects_NCA,$A42,MATCH(AI$6,$D$6:$AB$6,0)+3)</f>
        <v/>
      </c>
      <c r="AJ42" s="156" t="str" cm="1">
        <f t="array" ref="AJ42">INDEX(NegEffects_NCA,$A42,MATCH(AJ$6,$D$6:$AB$6,0)+3)</f>
        <v/>
      </c>
      <c r="AK42" s="156" t="str" cm="1">
        <f t="array" ref="AK42">INDEX(NegEffects_NCA,$A42,MATCH(AK$6,$D$6:$AB$6,0)+3)</f>
        <v/>
      </c>
      <c r="AL42" s="156" t="str" cm="1">
        <f t="array" ref="AL42">INDEX(NegEffects_NCA,$A42,MATCH(AL$6,$D$6:$AB$6,0)+3)</f>
        <v/>
      </c>
      <c r="AM42" s="156" t="str" cm="1">
        <f t="array" ref="AM42">INDEX(NegEffects_NCA,$A42,MATCH(AM$6,$D$6:$AB$6,0)+3)</f>
        <v/>
      </c>
      <c r="AO42" s="194" t="str">
        <f t="shared" si="16"/>
        <v/>
      </c>
      <c r="AP42" s="194" t="str">
        <f t="shared" si="16"/>
        <v/>
      </c>
      <c r="AQ42" s="194" t="str">
        <f t="shared" si="16"/>
        <v/>
      </c>
      <c r="AR42" s="194" t="str">
        <f t="shared" si="16"/>
        <v/>
      </c>
      <c r="AT42" s="193" t="str" cm="1">
        <f t="array" ref="AT42">IF($B42="","",INDEX(NCAOptionScores_Trans,$B42+MATCH(AT$7,NCAMetrics,0)-1,MATCH(AT$6,NCACats,0)))</f>
        <v/>
      </c>
      <c r="AU42" s="193" t="str" cm="1">
        <f t="array" ref="AU42">IF($B42="","",INDEX(NCAOptionScores_Trans,$B42+MATCH(AU$7,NCAMetrics,0)-1,MATCH(AT$6,NCACats,0)))</f>
        <v/>
      </c>
      <c r="AV42" s="193" t="str" cm="1">
        <f t="array" ref="AV42">IF($B42="","",INDEX(NCAOptionScores_Trans,$B42+MATCH(AV$7,NCAMetrics,0)-1,MATCH(AT$6,NCACats,0)))</f>
        <v/>
      </c>
      <c r="AW42" s="195" t="str">
        <f t="shared" si="25"/>
        <v/>
      </c>
      <c r="AX42" s="193" t="str" cm="1">
        <f t="array" ref="AX42">IF($B42="","",INDEX(NCAOptionScores_Trans,$B42+MATCH(AX$7,NCAMetrics,0)-1,MATCH(AX$6,NCACats,0)))</f>
        <v/>
      </c>
      <c r="AY42" s="193" t="str" cm="1">
        <f t="array" ref="AY42">IF($B42="","",INDEX(NCAOptionScores_Trans,$B42+MATCH(AY$7,NCAMetrics,0)-1,MATCH(AX$6,NCACats,0)))</f>
        <v/>
      </c>
      <c r="AZ42" s="193" t="str" cm="1">
        <f t="array" ref="AZ42">IF($B42="","",INDEX(NCAOptionScores_Trans,$B42+MATCH(AZ$7,NCAMetrics,0)-1,MATCH(AX$6,NCACats,0)))</f>
        <v/>
      </c>
      <c r="BA42" s="195" t="str">
        <f t="shared" si="26"/>
        <v/>
      </c>
      <c r="BB42" s="193" t="str" cm="1">
        <f t="array" ref="BB42">IF($B42="","",INDEX(NCAOptionScores_Trans,$B42+MATCH(BB$7,NCAMetrics,0)-1,MATCH(BB$6,NCACats,0)))</f>
        <v/>
      </c>
      <c r="BC42" s="193" t="str" cm="1">
        <f t="array" ref="BC42">IF($B42="","",INDEX(NCAOptionScores_Trans,$B42+MATCH(BC$7,NCAMetrics,0)-1,MATCH(BB$6,NCACats,0)))</f>
        <v/>
      </c>
      <c r="BD42" s="193" t="str" cm="1">
        <f t="array" ref="BD42">IF($B42="","",INDEX(NCAOptionScores_Trans,$B42+MATCH(BD$7,NCAMetrics,0)-1,MATCH(BB$6,NCACats,0)))</f>
        <v/>
      </c>
      <c r="BE42" s="195" t="str">
        <f t="shared" si="27"/>
        <v/>
      </c>
      <c r="BF42" s="193" t="str" cm="1">
        <f t="array" ref="BF42">IF($B42="","",INDEX(NCAOptionScores_Trans,$B42+MATCH(BF$7,NCAMetrics,0)-1,MATCH(BF$6,NCACats,0)))</f>
        <v/>
      </c>
      <c r="BG42" s="193" t="str" cm="1">
        <f t="array" ref="BG42">IF($B42="","",INDEX(NCAOptionScores_Trans,$B42+MATCH(BG$7,NCAMetrics,0)-1,MATCH(BF$6,NCACats,0)))</f>
        <v/>
      </c>
      <c r="BH42" s="193" t="str" cm="1">
        <f t="array" ref="BH42">IF($B42="","",INDEX(NCAOptionScores_Trans,$B42+MATCH(BH$7,NCAMetrics,0)-1,MATCH(BF$6,NCACats,0)))</f>
        <v/>
      </c>
      <c r="BI42" s="195" t="str">
        <f t="shared" si="28"/>
        <v/>
      </c>
      <c r="BJ42" s="193" t="str" cm="1">
        <f t="array" ref="BJ42">IF($B42="","",INDEX(NCAOptionScores_Trans,$B42+MATCH(BJ$7,NCAMetrics,0)-1,MATCH(BJ$6,NCACats,0)))</f>
        <v/>
      </c>
      <c r="BK42" s="193" t="str" cm="1">
        <f t="array" ref="BK42">IF($B42="","",INDEX(NCAOptionScores_Trans,$B42+MATCH(BK$7,NCAMetrics,0)-1,MATCH(BJ$6,NCACats,0)))</f>
        <v/>
      </c>
      <c r="BL42" s="193" t="str" cm="1">
        <f t="array" ref="BL42">IF($B42="","",INDEX(NCAOptionScores_Trans,$B42+MATCH(BL$7,NCAMetrics,0)-1,MATCH(BJ$6,NCACats,0)))</f>
        <v/>
      </c>
      <c r="BM42" s="195" t="str">
        <f t="shared" si="29"/>
        <v/>
      </c>
      <c r="BN42" s="193" t="str" cm="1">
        <f t="array" ref="BN42">IF($B42="","",INDEX(NCAOptionScores_Trans,$B42+MATCH(BN$7,NCAMetrics,0)-1,MATCH(BN$6,NCACats,0)))</f>
        <v/>
      </c>
      <c r="BO42" s="193" t="str" cm="1">
        <f t="array" ref="BO42">IF($B42="","",INDEX(NCAOptionScores_Trans,$B42+MATCH(BO$7,NCAMetrics,0)-1,MATCH(BN$6,NCACats,0)))</f>
        <v/>
      </c>
      <c r="BP42" s="193" t="str" cm="1">
        <f t="array" ref="BP42">IF($B42="","",INDEX(NCAOptionScores_Trans,$B42+MATCH(BP$7,NCAMetrics,0)-1,MATCH(BN$6,NCACats,0)))</f>
        <v/>
      </c>
      <c r="BQ42" s="195" t="str">
        <f t="shared" si="30"/>
        <v/>
      </c>
      <c r="BR42" s="193" t="str" cm="1">
        <f t="array" ref="BR42">IF($B42="","",INDEX(NCAOptionScores_Trans,$B42+MATCH(BR$7,NCAMetrics,0)-1,MATCH(BR$6,NCACats,0)))</f>
        <v/>
      </c>
      <c r="BS42" s="193" t="str" cm="1">
        <f t="array" ref="BS42">IF($B42="","",INDEX(NCAOptionScores_Trans,$B42+MATCH(BS$7,NCAMetrics,0)-1,MATCH(BR$6,NCACats,0)))</f>
        <v/>
      </c>
      <c r="BT42" s="193" t="str" cm="1">
        <f t="array" ref="BT42">IF($B42="","",INDEX(NCAOptionScores_Trans,$B42+MATCH(BT$7,NCAMetrics,0)-1,MATCH(BR$6,NCACats,0)))</f>
        <v/>
      </c>
      <c r="BU42" s="195" t="str">
        <f t="shared" si="31"/>
        <v/>
      </c>
      <c r="BW42" s="156" t="str" cm="1">
        <f t="array" ref="BW42">INDEX(PosEffects_NCA,$A42,MATCH(BW$6,$D$6:$AB$6,0)+3)</f>
        <v/>
      </c>
      <c r="BX42" s="156" t="str" cm="1">
        <f t="array" ref="BX42">INDEX(PosEffects_NCA,$A42,MATCH(BX$6,$D$6:$AB$6,0)+3)</f>
        <v/>
      </c>
      <c r="BY42" s="156" t="str" cm="1">
        <f t="array" ref="BY42">INDEX(PosEffects_NCA,$A42,MATCH(BY$6,$D$6:$AB$6,0)+3)</f>
        <v/>
      </c>
      <c r="BZ42" s="156" t="str" cm="1">
        <f t="array" ref="BZ42">INDEX(PosEffects_NCA,$A42,MATCH(BZ$6,$D$6:$AB$6,0)+3)</f>
        <v/>
      </c>
      <c r="CA42" s="156" t="str" cm="1">
        <f t="array" ref="CA42">INDEX(PosEffects_NCA,$A42,MATCH(CA$6,$D$6:$AB$6,0)+3)</f>
        <v/>
      </c>
      <c r="CB42" s="156" t="str" cm="1">
        <f t="array" ref="CB42">INDEX(PosEffects_NCA,$A42,MATCH(CB$6,$D$6:$AB$6,0)+3)</f>
        <v/>
      </c>
      <c r="CC42" s="156" t="str" cm="1">
        <f t="array" ref="CC42">INDEX(PosEffects_NCA,$A42,MATCH(CC$6,$D$6:$AB$6,0)+3)</f>
        <v/>
      </c>
      <c r="CE42" s="194" t="str">
        <f t="shared" si="17"/>
        <v/>
      </c>
      <c r="CF42" s="194" t="str">
        <f t="shared" si="17"/>
        <v/>
      </c>
      <c r="CG42" s="194" t="str">
        <f t="shared" si="17"/>
        <v/>
      </c>
      <c r="CH42" s="194" t="str">
        <f t="shared" si="17"/>
        <v/>
      </c>
    </row>
    <row r="43" spans="1:86" x14ac:dyDescent="0.25">
      <c r="A43" s="68">
        <v>36</v>
      </c>
      <c r="B43" s="271" t="str" cm="1">
        <f t="array" ref="B43">IF(A43&gt;NOptions_NCA,"",6*(A43-1)+1)</f>
        <v/>
      </c>
      <c r="C43" s="249" t="str" cm="1">
        <f t="array" ref="C43">IF($B43="","",INDEX(Options_NCA,$B43))</f>
        <v/>
      </c>
      <c r="D43" s="193" t="str" cm="1">
        <f t="array" ref="D43">IF($B43="","",INDEX(NCAOptionScores_Trans,$B43+MATCH(D$7,NCAMetrics,0)-1,MATCH(D$6,NCACats,0))-100)</f>
        <v/>
      </c>
      <c r="E43" s="193" t="str" cm="1">
        <f t="array" ref="E43">IF($B43="","",INDEX(NCAOptionScores_Trans,$B43+MATCH(E$7,NCAMetrics,0)-1,MATCH(D$6,NCACats,0))-100)</f>
        <v/>
      </c>
      <c r="F43" s="193" t="str" cm="1">
        <f t="array" ref="F43">IF($B43="","",INDEX(NCAOptionScores_Trans,$B43+MATCH(F$7,NCAMetrics,0)-1,MATCH(D$6,NCACats,0))-100)</f>
        <v/>
      </c>
      <c r="G43" s="193" t="str">
        <f t="shared" si="18"/>
        <v/>
      </c>
      <c r="H43" s="193" t="str" cm="1">
        <f t="array" ref="H43">IF($B43="","",INDEX(NCAOptionScores_Trans,$B43+MATCH(H$7,NCAMetrics,0)-1,MATCH(H$6,NCACats,0))-100)</f>
        <v/>
      </c>
      <c r="I43" s="193" t="str" cm="1">
        <f t="array" ref="I43">IF($B43="","",INDEX(NCAOptionScores_Trans,$B43+MATCH(I$7,NCAMetrics,0)-1,MATCH(H$6,NCACats,0))-100)</f>
        <v/>
      </c>
      <c r="J43" s="193" t="str" cm="1">
        <f t="array" ref="J43">IF($B43="","",INDEX(NCAOptionScores_Trans,$B43+MATCH(J$7,NCAMetrics,0)-1,MATCH(H$6,NCACats,0))-100)</f>
        <v/>
      </c>
      <c r="K43" s="193" t="str">
        <f t="shared" si="19"/>
        <v/>
      </c>
      <c r="L43" s="193" t="str" cm="1">
        <f t="array" ref="L43">IF($B43="","",INDEX(NCAOptionScores_Trans,$B43+MATCH(L$7,NCAMetrics,0)-1,MATCH(L$6,NCACats,0))-100)</f>
        <v/>
      </c>
      <c r="M43" s="193" t="str" cm="1">
        <f t="array" ref="M43">IF($B43="","",INDEX(NCAOptionScores_Trans,$B43+MATCH(M$7,NCAMetrics,0)-1,MATCH(L$6,NCACats,0))-100)</f>
        <v/>
      </c>
      <c r="N43" s="193" t="str" cm="1">
        <f t="array" ref="N43">IF($B43="","",INDEX(NCAOptionScores_Trans,$B43+MATCH(N$7,NCAMetrics,0)-1,MATCH(L$6,NCACats,0))-100)</f>
        <v/>
      </c>
      <c r="O43" s="193" t="str">
        <f t="shared" si="20"/>
        <v/>
      </c>
      <c r="P43" s="193" t="str" cm="1">
        <f t="array" ref="P43">IF($B43="","",INDEX(NCAOptionScores_Trans,$B43+MATCH(P$7,NCAMetrics,0)-1,MATCH(P$6,NCACats,0))-100)</f>
        <v/>
      </c>
      <c r="Q43" s="193" t="str" cm="1">
        <f t="array" ref="Q43">IF($B43="","",INDEX(NCAOptionScores_Trans,$B43+MATCH(Q$7,NCAMetrics,0)-1,MATCH(P$6,NCACats,0))-100)</f>
        <v/>
      </c>
      <c r="R43" s="193" t="str" cm="1">
        <f t="array" ref="R43">IF($B43="","",INDEX(NCAOptionScores_Trans,$B43+MATCH(R$7,NCAMetrics,0)-1,MATCH(P$6,NCACats,0))-100)</f>
        <v/>
      </c>
      <c r="S43" s="193" t="str">
        <f t="shared" si="21"/>
        <v/>
      </c>
      <c r="T43" s="193" t="str" cm="1">
        <f t="array" ref="T43">IF($B43="","",INDEX(NCAOptionScores_Trans,$B43+MATCH(T$7,NCAMetrics,0)-1,MATCH(T$6,NCACats,0))-100)</f>
        <v/>
      </c>
      <c r="U43" s="193" t="str" cm="1">
        <f t="array" ref="U43">IF($B43="","",INDEX(NCAOptionScores_Trans,$B43+MATCH(U$7,NCAMetrics,0)-1,MATCH(T$6,NCACats,0))-100)</f>
        <v/>
      </c>
      <c r="V43" s="193" t="str" cm="1">
        <f t="array" ref="V43">IF($B43="","",INDEX(NCAOptionScores_Trans,$B43+MATCH(V$7,NCAMetrics,0)-1,MATCH(T$6,NCACats,0))-100)</f>
        <v/>
      </c>
      <c r="W43" s="193" t="str">
        <f t="shared" si="22"/>
        <v/>
      </c>
      <c r="X43" s="193" t="str" cm="1">
        <f t="array" ref="X43">IF($B43="","",INDEX(NCAOptionScores_Trans,$B43+MATCH(X$7,NCAMetrics,0)-1,MATCH(X$6,NCACats,0))-100)</f>
        <v/>
      </c>
      <c r="Y43" s="193" t="str" cm="1">
        <f t="array" ref="Y43">IF($B43="","",INDEX(NCAOptionScores_Trans,$B43+MATCH(Y$7,NCAMetrics,0)-1,MATCH(X$6,NCACats,0))-100)</f>
        <v/>
      </c>
      <c r="Z43" s="193" t="str" cm="1">
        <f t="array" ref="Z43">IF($B43="","",INDEX(NCAOptionScores_Trans,$B43+MATCH(Z$7,NCAMetrics,0)-1,MATCH(X$6,NCACats,0))-100)</f>
        <v/>
      </c>
      <c r="AA43" s="193" t="str">
        <f t="shared" si="23"/>
        <v/>
      </c>
      <c r="AB43" s="193" t="str" cm="1">
        <f t="array" ref="AB43">IF($B43="","",INDEX(NCAOptionScores_Trans,$B43+MATCH(AB$7,NCAMetrics,0)-1,MATCH(AB$6,NCACats,0))-100)</f>
        <v/>
      </c>
      <c r="AC43" s="193" t="str" cm="1">
        <f t="array" ref="AC43">IF($B43="","",INDEX(NCAOptionScores_Trans,$B43+MATCH(AC$7,NCAMetrics,0)-1,MATCH(AB$6,NCACats,0))-100)</f>
        <v/>
      </c>
      <c r="AD43" s="193" t="str" cm="1">
        <f t="array" ref="AD43">IF($B43="","",INDEX(NCAOptionScores_Trans,$B43+MATCH(AD$7,NCAMetrics,0)-1,MATCH(AB$6,NCACats,0))-100)</f>
        <v/>
      </c>
      <c r="AE43" s="193" t="str">
        <f t="shared" si="24"/>
        <v/>
      </c>
      <c r="AG43" s="156" t="str" cm="1">
        <f t="array" ref="AG43">INDEX(NegEffects_NCA,$A43,MATCH(AG$6,$D$6:$AB$6,0)+3)</f>
        <v/>
      </c>
      <c r="AH43" s="156" t="str" cm="1">
        <f t="array" ref="AH43">INDEX(NegEffects_NCA,$A43,MATCH(AH$6,$D$6:$AB$6,0)+3)</f>
        <v/>
      </c>
      <c r="AI43" s="156" t="str" cm="1">
        <f t="array" ref="AI43">INDEX(NegEffects_NCA,$A43,MATCH(AI$6,$D$6:$AB$6,0)+3)</f>
        <v/>
      </c>
      <c r="AJ43" s="156" t="str" cm="1">
        <f t="array" ref="AJ43">INDEX(NegEffects_NCA,$A43,MATCH(AJ$6,$D$6:$AB$6,0)+3)</f>
        <v/>
      </c>
      <c r="AK43" s="156" t="str" cm="1">
        <f t="array" ref="AK43">INDEX(NegEffects_NCA,$A43,MATCH(AK$6,$D$6:$AB$6,0)+3)</f>
        <v/>
      </c>
      <c r="AL43" s="156" t="str" cm="1">
        <f t="array" ref="AL43">INDEX(NegEffects_NCA,$A43,MATCH(AL$6,$D$6:$AB$6,0)+3)</f>
        <v/>
      </c>
      <c r="AM43" s="156" t="str" cm="1">
        <f t="array" ref="AM43">INDEX(NegEffects_NCA,$A43,MATCH(AM$6,$D$6:$AB$6,0)+3)</f>
        <v/>
      </c>
      <c r="AO43" s="194" t="str">
        <f t="shared" si="16"/>
        <v/>
      </c>
      <c r="AP43" s="194" t="str">
        <f t="shared" si="16"/>
        <v/>
      </c>
      <c r="AQ43" s="194" t="str">
        <f t="shared" si="16"/>
        <v/>
      </c>
      <c r="AR43" s="194" t="str">
        <f t="shared" si="16"/>
        <v/>
      </c>
      <c r="AT43" s="193" t="str" cm="1">
        <f t="array" ref="AT43">IF($B43="","",INDEX(NCAOptionScores_Trans,$B43+MATCH(AT$7,NCAMetrics,0)-1,MATCH(AT$6,NCACats,0)))</f>
        <v/>
      </c>
      <c r="AU43" s="193" t="str" cm="1">
        <f t="array" ref="AU43">IF($B43="","",INDEX(NCAOptionScores_Trans,$B43+MATCH(AU$7,NCAMetrics,0)-1,MATCH(AT$6,NCACats,0)))</f>
        <v/>
      </c>
      <c r="AV43" s="193" t="str" cm="1">
        <f t="array" ref="AV43">IF($B43="","",INDEX(NCAOptionScores_Trans,$B43+MATCH(AV$7,NCAMetrics,0)-1,MATCH(AT$6,NCACats,0)))</f>
        <v/>
      </c>
      <c r="AW43" s="195" t="str">
        <f t="shared" si="25"/>
        <v/>
      </c>
      <c r="AX43" s="193" t="str" cm="1">
        <f t="array" ref="AX43">IF($B43="","",INDEX(NCAOptionScores_Trans,$B43+MATCH(AX$7,NCAMetrics,0)-1,MATCH(AX$6,NCACats,0)))</f>
        <v/>
      </c>
      <c r="AY43" s="193" t="str" cm="1">
        <f t="array" ref="AY43">IF($B43="","",INDEX(NCAOptionScores_Trans,$B43+MATCH(AY$7,NCAMetrics,0)-1,MATCH(AX$6,NCACats,0)))</f>
        <v/>
      </c>
      <c r="AZ43" s="193" t="str" cm="1">
        <f t="array" ref="AZ43">IF($B43="","",INDEX(NCAOptionScores_Trans,$B43+MATCH(AZ$7,NCAMetrics,0)-1,MATCH(AX$6,NCACats,0)))</f>
        <v/>
      </c>
      <c r="BA43" s="195" t="str">
        <f t="shared" si="26"/>
        <v/>
      </c>
      <c r="BB43" s="193" t="str" cm="1">
        <f t="array" ref="BB43">IF($B43="","",INDEX(NCAOptionScores_Trans,$B43+MATCH(BB$7,NCAMetrics,0)-1,MATCH(BB$6,NCACats,0)))</f>
        <v/>
      </c>
      <c r="BC43" s="193" t="str" cm="1">
        <f t="array" ref="BC43">IF($B43="","",INDEX(NCAOptionScores_Trans,$B43+MATCH(BC$7,NCAMetrics,0)-1,MATCH(BB$6,NCACats,0)))</f>
        <v/>
      </c>
      <c r="BD43" s="193" t="str" cm="1">
        <f t="array" ref="BD43">IF($B43="","",INDEX(NCAOptionScores_Trans,$B43+MATCH(BD$7,NCAMetrics,0)-1,MATCH(BB$6,NCACats,0)))</f>
        <v/>
      </c>
      <c r="BE43" s="195" t="str">
        <f t="shared" si="27"/>
        <v/>
      </c>
      <c r="BF43" s="193" t="str" cm="1">
        <f t="array" ref="BF43">IF($B43="","",INDEX(NCAOptionScores_Trans,$B43+MATCH(BF$7,NCAMetrics,0)-1,MATCH(BF$6,NCACats,0)))</f>
        <v/>
      </c>
      <c r="BG43" s="193" t="str" cm="1">
        <f t="array" ref="BG43">IF($B43="","",INDEX(NCAOptionScores_Trans,$B43+MATCH(BG$7,NCAMetrics,0)-1,MATCH(BF$6,NCACats,0)))</f>
        <v/>
      </c>
      <c r="BH43" s="193" t="str" cm="1">
        <f t="array" ref="BH43">IF($B43="","",INDEX(NCAOptionScores_Trans,$B43+MATCH(BH$7,NCAMetrics,0)-1,MATCH(BF$6,NCACats,0)))</f>
        <v/>
      </c>
      <c r="BI43" s="195" t="str">
        <f t="shared" si="28"/>
        <v/>
      </c>
      <c r="BJ43" s="193" t="str" cm="1">
        <f t="array" ref="BJ43">IF($B43="","",INDEX(NCAOptionScores_Trans,$B43+MATCH(BJ$7,NCAMetrics,0)-1,MATCH(BJ$6,NCACats,0)))</f>
        <v/>
      </c>
      <c r="BK43" s="193" t="str" cm="1">
        <f t="array" ref="BK43">IF($B43="","",INDEX(NCAOptionScores_Trans,$B43+MATCH(BK$7,NCAMetrics,0)-1,MATCH(BJ$6,NCACats,0)))</f>
        <v/>
      </c>
      <c r="BL43" s="193" t="str" cm="1">
        <f t="array" ref="BL43">IF($B43="","",INDEX(NCAOptionScores_Trans,$B43+MATCH(BL$7,NCAMetrics,0)-1,MATCH(BJ$6,NCACats,0)))</f>
        <v/>
      </c>
      <c r="BM43" s="195" t="str">
        <f t="shared" si="29"/>
        <v/>
      </c>
      <c r="BN43" s="193" t="str" cm="1">
        <f t="array" ref="BN43">IF($B43="","",INDEX(NCAOptionScores_Trans,$B43+MATCH(BN$7,NCAMetrics,0)-1,MATCH(BN$6,NCACats,0)))</f>
        <v/>
      </c>
      <c r="BO43" s="193" t="str" cm="1">
        <f t="array" ref="BO43">IF($B43="","",INDEX(NCAOptionScores_Trans,$B43+MATCH(BO$7,NCAMetrics,0)-1,MATCH(BN$6,NCACats,0)))</f>
        <v/>
      </c>
      <c r="BP43" s="193" t="str" cm="1">
        <f t="array" ref="BP43">IF($B43="","",INDEX(NCAOptionScores_Trans,$B43+MATCH(BP$7,NCAMetrics,0)-1,MATCH(BN$6,NCACats,0)))</f>
        <v/>
      </c>
      <c r="BQ43" s="195" t="str">
        <f t="shared" si="30"/>
        <v/>
      </c>
      <c r="BR43" s="193" t="str" cm="1">
        <f t="array" ref="BR43">IF($B43="","",INDEX(NCAOptionScores_Trans,$B43+MATCH(BR$7,NCAMetrics,0)-1,MATCH(BR$6,NCACats,0)))</f>
        <v/>
      </c>
      <c r="BS43" s="193" t="str" cm="1">
        <f t="array" ref="BS43">IF($B43="","",INDEX(NCAOptionScores_Trans,$B43+MATCH(BS$7,NCAMetrics,0)-1,MATCH(BR$6,NCACats,0)))</f>
        <v/>
      </c>
      <c r="BT43" s="193" t="str" cm="1">
        <f t="array" ref="BT43">IF($B43="","",INDEX(NCAOptionScores_Trans,$B43+MATCH(BT$7,NCAMetrics,0)-1,MATCH(BR$6,NCACats,0)))</f>
        <v/>
      </c>
      <c r="BU43" s="195" t="str">
        <f t="shared" si="31"/>
        <v/>
      </c>
      <c r="BW43" s="156" t="str" cm="1">
        <f t="array" ref="BW43">INDEX(PosEffects_NCA,$A43,MATCH(BW$6,$D$6:$AB$6,0)+3)</f>
        <v/>
      </c>
      <c r="BX43" s="156" t="str" cm="1">
        <f t="array" ref="BX43">INDEX(PosEffects_NCA,$A43,MATCH(BX$6,$D$6:$AB$6,0)+3)</f>
        <v/>
      </c>
      <c r="BY43" s="156" t="str" cm="1">
        <f t="array" ref="BY43">INDEX(PosEffects_NCA,$A43,MATCH(BY$6,$D$6:$AB$6,0)+3)</f>
        <v/>
      </c>
      <c r="BZ43" s="156" t="str" cm="1">
        <f t="array" ref="BZ43">INDEX(PosEffects_NCA,$A43,MATCH(BZ$6,$D$6:$AB$6,0)+3)</f>
        <v/>
      </c>
      <c r="CA43" s="156" t="str" cm="1">
        <f t="array" ref="CA43">INDEX(PosEffects_NCA,$A43,MATCH(CA$6,$D$6:$AB$6,0)+3)</f>
        <v/>
      </c>
      <c r="CB43" s="156" t="str" cm="1">
        <f t="array" ref="CB43">INDEX(PosEffects_NCA,$A43,MATCH(CB$6,$D$6:$AB$6,0)+3)</f>
        <v/>
      </c>
      <c r="CC43" s="156" t="str" cm="1">
        <f t="array" ref="CC43">INDEX(PosEffects_NCA,$A43,MATCH(CC$6,$D$6:$AB$6,0)+3)</f>
        <v/>
      </c>
      <c r="CE43" s="194" t="str">
        <f t="shared" si="17"/>
        <v/>
      </c>
      <c r="CF43" s="194" t="str">
        <f t="shared" si="17"/>
        <v/>
      </c>
      <c r="CG43" s="194" t="str">
        <f t="shared" si="17"/>
        <v/>
      </c>
      <c r="CH43" s="194" t="str">
        <f t="shared" si="17"/>
        <v/>
      </c>
    </row>
    <row r="44" spans="1:86" x14ac:dyDescent="0.25">
      <c r="A44" s="68">
        <v>37</v>
      </c>
      <c r="B44" s="271" t="str" cm="1">
        <f t="array" ref="B44">IF(A44&gt;NOptions_NCA,"",6*(A44-1)+1)</f>
        <v/>
      </c>
      <c r="C44" s="249" t="str" cm="1">
        <f t="array" ref="C44">IF($B44="","",INDEX(Options_NCA,$B44))</f>
        <v/>
      </c>
      <c r="D44" s="193" t="str" cm="1">
        <f t="array" ref="D44">IF($B44="","",INDEX(NCAOptionScores_Trans,$B44+MATCH(D$7,NCAMetrics,0)-1,MATCH(D$6,NCACats,0))-100)</f>
        <v/>
      </c>
      <c r="E44" s="193" t="str" cm="1">
        <f t="array" ref="E44">IF($B44="","",INDEX(NCAOptionScores_Trans,$B44+MATCH(E$7,NCAMetrics,0)-1,MATCH(D$6,NCACats,0))-100)</f>
        <v/>
      </c>
      <c r="F44" s="193" t="str" cm="1">
        <f t="array" ref="F44">IF($B44="","",INDEX(NCAOptionScores_Trans,$B44+MATCH(F$7,NCAMetrics,0)-1,MATCH(D$6,NCACats,0))-100)</f>
        <v/>
      </c>
      <c r="G44" s="193" t="str">
        <f t="shared" si="18"/>
        <v/>
      </c>
      <c r="H44" s="193" t="str" cm="1">
        <f t="array" ref="H44">IF($B44="","",INDEX(NCAOptionScores_Trans,$B44+MATCH(H$7,NCAMetrics,0)-1,MATCH(H$6,NCACats,0))-100)</f>
        <v/>
      </c>
      <c r="I44" s="193" t="str" cm="1">
        <f t="array" ref="I44">IF($B44="","",INDEX(NCAOptionScores_Trans,$B44+MATCH(I$7,NCAMetrics,0)-1,MATCH(H$6,NCACats,0))-100)</f>
        <v/>
      </c>
      <c r="J44" s="193" t="str" cm="1">
        <f t="array" ref="J44">IF($B44="","",INDEX(NCAOptionScores_Trans,$B44+MATCH(J$7,NCAMetrics,0)-1,MATCH(H$6,NCACats,0))-100)</f>
        <v/>
      </c>
      <c r="K44" s="193" t="str">
        <f t="shared" si="19"/>
        <v/>
      </c>
      <c r="L44" s="193" t="str" cm="1">
        <f t="array" ref="L44">IF($B44="","",INDEX(NCAOptionScores_Trans,$B44+MATCH(L$7,NCAMetrics,0)-1,MATCH(L$6,NCACats,0))-100)</f>
        <v/>
      </c>
      <c r="M44" s="193" t="str" cm="1">
        <f t="array" ref="M44">IF($B44="","",INDEX(NCAOptionScores_Trans,$B44+MATCH(M$7,NCAMetrics,0)-1,MATCH(L$6,NCACats,0))-100)</f>
        <v/>
      </c>
      <c r="N44" s="193" t="str" cm="1">
        <f t="array" ref="N44">IF($B44="","",INDEX(NCAOptionScores_Trans,$B44+MATCH(N$7,NCAMetrics,0)-1,MATCH(L$6,NCACats,0))-100)</f>
        <v/>
      </c>
      <c r="O44" s="193" t="str">
        <f t="shared" si="20"/>
        <v/>
      </c>
      <c r="P44" s="193" t="str" cm="1">
        <f t="array" ref="P44">IF($B44="","",INDEX(NCAOptionScores_Trans,$B44+MATCH(P$7,NCAMetrics,0)-1,MATCH(P$6,NCACats,0))-100)</f>
        <v/>
      </c>
      <c r="Q44" s="193" t="str" cm="1">
        <f t="array" ref="Q44">IF($B44="","",INDEX(NCAOptionScores_Trans,$B44+MATCH(Q$7,NCAMetrics,0)-1,MATCH(P$6,NCACats,0))-100)</f>
        <v/>
      </c>
      <c r="R44" s="193" t="str" cm="1">
        <f t="array" ref="R44">IF($B44="","",INDEX(NCAOptionScores_Trans,$B44+MATCH(R$7,NCAMetrics,0)-1,MATCH(P$6,NCACats,0))-100)</f>
        <v/>
      </c>
      <c r="S44" s="193" t="str">
        <f t="shared" si="21"/>
        <v/>
      </c>
      <c r="T44" s="193" t="str" cm="1">
        <f t="array" ref="T44">IF($B44="","",INDEX(NCAOptionScores_Trans,$B44+MATCH(T$7,NCAMetrics,0)-1,MATCH(T$6,NCACats,0))-100)</f>
        <v/>
      </c>
      <c r="U44" s="193" t="str" cm="1">
        <f t="array" ref="U44">IF($B44="","",INDEX(NCAOptionScores_Trans,$B44+MATCH(U$7,NCAMetrics,0)-1,MATCH(T$6,NCACats,0))-100)</f>
        <v/>
      </c>
      <c r="V44" s="193" t="str" cm="1">
        <f t="array" ref="V44">IF($B44="","",INDEX(NCAOptionScores_Trans,$B44+MATCH(V$7,NCAMetrics,0)-1,MATCH(T$6,NCACats,0))-100)</f>
        <v/>
      </c>
      <c r="W44" s="193" t="str">
        <f t="shared" si="22"/>
        <v/>
      </c>
      <c r="X44" s="193" t="str" cm="1">
        <f t="array" ref="X44">IF($B44="","",INDEX(NCAOptionScores_Trans,$B44+MATCH(X$7,NCAMetrics,0)-1,MATCH(X$6,NCACats,0))-100)</f>
        <v/>
      </c>
      <c r="Y44" s="193" t="str" cm="1">
        <f t="array" ref="Y44">IF($B44="","",INDEX(NCAOptionScores_Trans,$B44+MATCH(Y$7,NCAMetrics,0)-1,MATCH(X$6,NCACats,0))-100)</f>
        <v/>
      </c>
      <c r="Z44" s="193" t="str" cm="1">
        <f t="array" ref="Z44">IF($B44="","",INDEX(NCAOptionScores_Trans,$B44+MATCH(Z$7,NCAMetrics,0)-1,MATCH(X$6,NCACats,0))-100)</f>
        <v/>
      </c>
      <c r="AA44" s="193" t="str">
        <f t="shared" si="23"/>
        <v/>
      </c>
      <c r="AB44" s="193" t="str" cm="1">
        <f t="array" ref="AB44">IF($B44="","",INDEX(NCAOptionScores_Trans,$B44+MATCH(AB$7,NCAMetrics,0)-1,MATCH(AB$6,NCACats,0))-100)</f>
        <v/>
      </c>
      <c r="AC44" s="193" t="str" cm="1">
        <f t="array" ref="AC44">IF($B44="","",INDEX(NCAOptionScores_Trans,$B44+MATCH(AC$7,NCAMetrics,0)-1,MATCH(AB$6,NCACats,0))-100)</f>
        <v/>
      </c>
      <c r="AD44" s="193" t="str" cm="1">
        <f t="array" ref="AD44">IF($B44="","",INDEX(NCAOptionScores_Trans,$B44+MATCH(AD$7,NCAMetrics,0)-1,MATCH(AB$6,NCACats,0))-100)</f>
        <v/>
      </c>
      <c r="AE44" s="193" t="str">
        <f t="shared" si="24"/>
        <v/>
      </c>
      <c r="AG44" s="156" t="str" cm="1">
        <f t="array" ref="AG44">INDEX(NegEffects_NCA,$A44,MATCH(AG$6,$D$6:$AB$6,0)+3)</f>
        <v/>
      </c>
      <c r="AH44" s="156" t="str" cm="1">
        <f t="array" ref="AH44">INDEX(NegEffects_NCA,$A44,MATCH(AH$6,$D$6:$AB$6,0)+3)</f>
        <v/>
      </c>
      <c r="AI44" s="156" t="str" cm="1">
        <f t="array" ref="AI44">INDEX(NegEffects_NCA,$A44,MATCH(AI$6,$D$6:$AB$6,0)+3)</f>
        <v/>
      </c>
      <c r="AJ44" s="156" t="str" cm="1">
        <f t="array" ref="AJ44">INDEX(NegEffects_NCA,$A44,MATCH(AJ$6,$D$6:$AB$6,0)+3)</f>
        <v/>
      </c>
      <c r="AK44" s="156" t="str" cm="1">
        <f t="array" ref="AK44">INDEX(NegEffects_NCA,$A44,MATCH(AK$6,$D$6:$AB$6,0)+3)</f>
        <v/>
      </c>
      <c r="AL44" s="156" t="str" cm="1">
        <f t="array" ref="AL44">INDEX(NegEffects_NCA,$A44,MATCH(AL$6,$D$6:$AB$6,0)+3)</f>
        <v/>
      </c>
      <c r="AM44" s="156" t="str" cm="1">
        <f t="array" ref="AM44">INDEX(NegEffects_NCA,$A44,MATCH(AM$6,$D$6:$AB$6,0)+3)</f>
        <v/>
      </c>
      <c r="AO44" s="194" t="str">
        <f t="shared" si="16"/>
        <v/>
      </c>
      <c r="AP44" s="194" t="str">
        <f t="shared" si="16"/>
        <v/>
      </c>
      <c r="AQ44" s="194" t="str">
        <f t="shared" si="16"/>
        <v/>
      </c>
      <c r="AR44" s="194" t="str">
        <f t="shared" si="16"/>
        <v/>
      </c>
      <c r="AT44" s="193" t="str" cm="1">
        <f t="array" ref="AT44">IF($B44="","",INDEX(NCAOptionScores_Trans,$B44+MATCH(AT$7,NCAMetrics,0)-1,MATCH(AT$6,NCACats,0)))</f>
        <v/>
      </c>
      <c r="AU44" s="193" t="str" cm="1">
        <f t="array" ref="AU44">IF($B44="","",INDEX(NCAOptionScores_Trans,$B44+MATCH(AU$7,NCAMetrics,0)-1,MATCH(AT$6,NCACats,0)))</f>
        <v/>
      </c>
      <c r="AV44" s="193" t="str" cm="1">
        <f t="array" ref="AV44">IF($B44="","",INDEX(NCAOptionScores_Trans,$B44+MATCH(AV$7,NCAMetrics,0)-1,MATCH(AT$6,NCACats,0)))</f>
        <v/>
      </c>
      <c r="AW44" s="195" t="str">
        <f t="shared" si="25"/>
        <v/>
      </c>
      <c r="AX44" s="193" t="str" cm="1">
        <f t="array" ref="AX44">IF($B44="","",INDEX(NCAOptionScores_Trans,$B44+MATCH(AX$7,NCAMetrics,0)-1,MATCH(AX$6,NCACats,0)))</f>
        <v/>
      </c>
      <c r="AY44" s="193" t="str" cm="1">
        <f t="array" ref="AY44">IF($B44="","",INDEX(NCAOptionScores_Trans,$B44+MATCH(AY$7,NCAMetrics,0)-1,MATCH(AX$6,NCACats,0)))</f>
        <v/>
      </c>
      <c r="AZ44" s="193" t="str" cm="1">
        <f t="array" ref="AZ44">IF($B44="","",INDEX(NCAOptionScores_Trans,$B44+MATCH(AZ$7,NCAMetrics,0)-1,MATCH(AX$6,NCACats,0)))</f>
        <v/>
      </c>
      <c r="BA44" s="195" t="str">
        <f t="shared" si="26"/>
        <v/>
      </c>
      <c r="BB44" s="193" t="str" cm="1">
        <f t="array" ref="BB44">IF($B44="","",INDEX(NCAOptionScores_Trans,$B44+MATCH(BB$7,NCAMetrics,0)-1,MATCH(BB$6,NCACats,0)))</f>
        <v/>
      </c>
      <c r="BC44" s="193" t="str" cm="1">
        <f t="array" ref="BC44">IF($B44="","",INDEX(NCAOptionScores_Trans,$B44+MATCH(BC$7,NCAMetrics,0)-1,MATCH(BB$6,NCACats,0)))</f>
        <v/>
      </c>
      <c r="BD44" s="193" t="str" cm="1">
        <f t="array" ref="BD44">IF($B44="","",INDEX(NCAOptionScores_Trans,$B44+MATCH(BD$7,NCAMetrics,0)-1,MATCH(BB$6,NCACats,0)))</f>
        <v/>
      </c>
      <c r="BE44" s="195" t="str">
        <f t="shared" si="27"/>
        <v/>
      </c>
      <c r="BF44" s="193" t="str" cm="1">
        <f t="array" ref="BF44">IF($B44="","",INDEX(NCAOptionScores_Trans,$B44+MATCH(BF$7,NCAMetrics,0)-1,MATCH(BF$6,NCACats,0)))</f>
        <v/>
      </c>
      <c r="BG44" s="193" t="str" cm="1">
        <f t="array" ref="BG44">IF($B44="","",INDEX(NCAOptionScores_Trans,$B44+MATCH(BG$7,NCAMetrics,0)-1,MATCH(BF$6,NCACats,0)))</f>
        <v/>
      </c>
      <c r="BH44" s="193" t="str" cm="1">
        <f t="array" ref="BH44">IF($B44="","",INDEX(NCAOptionScores_Trans,$B44+MATCH(BH$7,NCAMetrics,0)-1,MATCH(BF$6,NCACats,0)))</f>
        <v/>
      </c>
      <c r="BI44" s="195" t="str">
        <f t="shared" si="28"/>
        <v/>
      </c>
      <c r="BJ44" s="193" t="str" cm="1">
        <f t="array" ref="BJ44">IF($B44="","",INDEX(NCAOptionScores_Trans,$B44+MATCH(BJ$7,NCAMetrics,0)-1,MATCH(BJ$6,NCACats,0)))</f>
        <v/>
      </c>
      <c r="BK44" s="193" t="str" cm="1">
        <f t="array" ref="BK44">IF($B44="","",INDEX(NCAOptionScores_Trans,$B44+MATCH(BK$7,NCAMetrics,0)-1,MATCH(BJ$6,NCACats,0)))</f>
        <v/>
      </c>
      <c r="BL44" s="193" t="str" cm="1">
        <f t="array" ref="BL44">IF($B44="","",INDEX(NCAOptionScores_Trans,$B44+MATCH(BL$7,NCAMetrics,0)-1,MATCH(BJ$6,NCACats,0)))</f>
        <v/>
      </c>
      <c r="BM44" s="195" t="str">
        <f t="shared" si="29"/>
        <v/>
      </c>
      <c r="BN44" s="193" t="str" cm="1">
        <f t="array" ref="BN44">IF($B44="","",INDEX(NCAOptionScores_Trans,$B44+MATCH(BN$7,NCAMetrics,0)-1,MATCH(BN$6,NCACats,0)))</f>
        <v/>
      </c>
      <c r="BO44" s="193" t="str" cm="1">
        <f t="array" ref="BO44">IF($B44="","",INDEX(NCAOptionScores_Trans,$B44+MATCH(BO$7,NCAMetrics,0)-1,MATCH(BN$6,NCACats,0)))</f>
        <v/>
      </c>
      <c r="BP44" s="193" t="str" cm="1">
        <f t="array" ref="BP44">IF($B44="","",INDEX(NCAOptionScores_Trans,$B44+MATCH(BP$7,NCAMetrics,0)-1,MATCH(BN$6,NCACats,0)))</f>
        <v/>
      </c>
      <c r="BQ44" s="195" t="str">
        <f t="shared" si="30"/>
        <v/>
      </c>
      <c r="BR44" s="193" t="str" cm="1">
        <f t="array" ref="BR44">IF($B44="","",INDEX(NCAOptionScores_Trans,$B44+MATCH(BR$7,NCAMetrics,0)-1,MATCH(BR$6,NCACats,0)))</f>
        <v/>
      </c>
      <c r="BS44" s="193" t="str" cm="1">
        <f t="array" ref="BS44">IF($B44="","",INDEX(NCAOptionScores_Trans,$B44+MATCH(BS$7,NCAMetrics,0)-1,MATCH(BR$6,NCACats,0)))</f>
        <v/>
      </c>
      <c r="BT44" s="193" t="str" cm="1">
        <f t="array" ref="BT44">IF($B44="","",INDEX(NCAOptionScores_Trans,$B44+MATCH(BT$7,NCAMetrics,0)-1,MATCH(BR$6,NCACats,0)))</f>
        <v/>
      </c>
      <c r="BU44" s="195" t="str">
        <f t="shared" si="31"/>
        <v/>
      </c>
      <c r="BW44" s="156" t="str" cm="1">
        <f t="array" ref="BW44">INDEX(PosEffects_NCA,$A44,MATCH(BW$6,$D$6:$AB$6,0)+3)</f>
        <v/>
      </c>
      <c r="BX44" s="156" t="str" cm="1">
        <f t="array" ref="BX44">INDEX(PosEffects_NCA,$A44,MATCH(BX$6,$D$6:$AB$6,0)+3)</f>
        <v/>
      </c>
      <c r="BY44" s="156" t="str" cm="1">
        <f t="array" ref="BY44">INDEX(PosEffects_NCA,$A44,MATCH(BY$6,$D$6:$AB$6,0)+3)</f>
        <v/>
      </c>
      <c r="BZ44" s="156" t="str" cm="1">
        <f t="array" ref="BZ44">INDEX(PosEffects_NCA,$A44,MATCH(BZ$6,$D$6:$AB$6,0)+3)</f>
        <v/>
      </c>
      <c r="CA44" s="156" t="str" cm="1">
        <f t="array" ref="CA44">INDEX(PosEffects_NCA,$A44,MATCH(CA$6,$D$6:$AB$6,0)+3)</f>
        <v/>
      </c>
      <c r="CB44" s="156" t="str" cm="1">
        <f t="array" ref="CB44">INDEX(PosEffects_NCA,$A44,MATCH(CB$6,$D$6:$AB$6,0)+3)</f>
        <v/>
      </c>
      <c r="CC44" s="156" t="str" cm="1">
        <f t="array" ref="CC44">INDEX(PosEffects_NCA,$A44,MATCH(CC$6,$D$6:$AB$6,0)+3)</f>
        <v/>
      </c>
      <c r="CE44" s="194" t="str">
        <f t="shared" si="17"/>
        <v/>
      </c>
      <c r="CF44" s="194" t="str">
        <f t="shared" si="17"/>
        <v/>
      </c>
      <c r="CG44" s="194" t="str">
        <f t="shared" si="17"/>
        <v/>
      </c>
      <c r="CH44" s="194" t="str">
        <f t="shared" si="17"/>
        <v/>
      </c>
    </row>
    <row r="45" spans="1:86" x14ac:dyDescent="0.25">
      <c r="A45" s="68">
        <v>38</v>
      </c>
      <c r="B45" s="271" t="str" cm="1">
        <f t="array" ref="B45">IF(A45&gt;NOptions_NCA,"",6*(A45-1)+1)</f>
        <v/>
      </c>
      <c r="C45" s="249" t="str" cm="1">
        <f t="array" ref="C45">IF($B45="","",INDEX(Options_NCA,$B45))</f>
        <v/>
      </c>
      <c r="D45" s="193" t="str" cm="1">
        <f t="array" ref="D45">IF($B45="","",INDEX(NCAOptionScores_Trans,$B45+MATCH(D$7,NCAMetrics,0)-1,MATCH(D$6,NCACats,0))-100)</f>
        <v/>
      </c>
      <c r="E45" s="193" t="str" cm="1">
        <f t="array" ref="E45">IF($B45="","",INDEX(NCAOptionScores_Trans,$B45+MATCH(E$7,NCAMetrics,0)-1,MATCH(D$6,NCACats,0))-100)</f>
        <v/>
      </c>
      <c r="F45" s="193" t="str" cm="1">
        <f t="array" ref="F45">IF($B45="","",INDEX(NCAOptionScores_Trans,$B45+MATCH(F$7,NCAMetrics,0)-1,MATCH(D$6,NCACats,0))-100)</f>
        <v/>
      </c>
      <c r="G45" s="193" t="str">
        <f t="shared" si="18"/>
        <v/>
      </c>
      <c r="H45" s="193" t="str" cm="1">
        <f t="array" ref="H45">IF($B45="","",INDEX(NCAOptionScores_Trans,$B45+MATCH(H$7,NCAMetrics,0)-1,MATCH(H$6,NCACats,0))-100)</f>
        <v/>
      </c>
      <c r="I45" s="193" t="str" cm="1">
        <f t="array" ref="I45">IF($B45="","",INDEX(NCAOptionScores_Trans,$B45+MATCH(I$7,NCAMetrics,0)-1,MATCH(H$6,NCACats,0))-100)</f>
        <v/>
      </c>
      <c r="J45" s="193" t="str" cm="1">
        <f t="array" ref="J45">IF($B45="","",INDEX(NCAOptionScores_Trans,$B45+MATCH(J$7,NCAMetrics,0)-1,MATCH(H$6,NCACats,0))-100)</f>
        <v/>
      </c>
      <c r="K45" s="193" t="str">
        <f t="shared" si="19"/>
        <v/>
      </c>
      <c r="L45" s="193" t="str" cm="1">
        <f t="array" ref="L45">IF($B45="","",INDEX(NCAOptionScores_Trans,$B45+MATCH(L$7,NCAMetrics,0)-1,MATCH(L$6,NCACats,0))-100)</f>
        <v/>
      </c>
      <c r="M45" s="193" t="str" cm="1">
        <f t="array" ref="M45">IF($B45="","",INDEX(NCAOptionScores_Trans,$B45+MATCH(M$7,NCAMetrics,0)-1,MATCH(L$6,NCACats,0))-100)</f>
        <v/>
      </c>
      <c r="N45" s="193" t="str" cm="1">
        <f t="array" ref="N45">IF($B45="","",INDEX(NCAOptionScores_Trans,$B45+MATCH(N$7,NCAMetrics,0)-1,MATCH(L$6,NCACats,0))-100)</f>
        <v/>
      </c>
      <c r="O45" s="193" t="str">
        <f t="shared" si="20"/>
        <v/>
      </c>
      <c r="P45" s="193" t="str" cm="1">
        <f t="array" ref="P45">IF($B45="","",INDEX(NCAOptionScores_Trans,$B45+MATCH(P$7,NCAMetrics,0)-1,MATCH(P$6,NCACats,0))-100)</f>
        <v/>
      </c>
      <c r="Q45" s="193" t="str" cm="1">
        <f t="array" ref="Q45">IF($B45="","",INDEX(NCAOptionScores_Trans,$B45+MATCH(Q$7,NCAMetrics,0)-1,MATCH(P$6,NCACats,0))-100)</f>
        <v/>
      </c>
      <c r="R45" s="193" t="str" cm="1">
        <f t="array" ref="R45">IF($B45="","",INDEX(NCAOptionScores_Trans,$B45+MATCH(R$7,NCAMetrics,0)-1,MATCH(P$6,NCACats,0))-100)</f>
        <v/>
      </c>
      <c r="S45" s="193" t="str">
        <f t="shared" si="21"/>
        <v/>
      </c>
      <c r="T45" s="193" t="str" cm="1">
        <f t="array" ref="T45">IF($B45="","",INDEX(NCAOptionScores_Trans,$B45+MATCH(T$7,NCAMetrics,0)-1,MATCH(T$6,NCACats,0))-100)</f>
        <v/>
      </c>
      <c r="U45" s="193" t="str" cm="1">
        <f t="array" ref="U45">IF($B45="","",INDEX(NCAOptionScores_Trans,$B45+MATCH(U$7,NCAMetrics,0)-1,MATCH(T$6,NCACats,0))-100)</f>
        <v/>
      </c>
      <c r="V45" s="193" t="str" cm="1">
        <f t="array" ref="V45">IF($B45="","",INDEX(NCAOptionScores_Trans,$B45+MATCH(V$7,NCAMetrics,0)-1,MATCH(T$6,NCACats,0))-100)</f>
        <v/>
      </c>
      <c r="W45" s="193" t="str">
        <f t="shared" si="22"/>
        <v/>
      </c>
      <c r="X45" s="193" t="str" cm="1">
        <f t="array" ref="X45">IF($B45="","",INDEX(NCAOptionScores_Trans,$B45+MATCH(X$7,NCAMetrics,0)-1,MATCH(X$6,NCACats,0))-100)</f>
        <v/>
      </c>
      <c r="Y45" s="193" t="str" cm="1">
        <f t="array" ref="Y45">IF($B45="","",INDEX(NCAOptionScores_Trans,$B45+MATCH(Y$7,NCAMetrics,0)-1,MATCH(X$6,NCACats,0))-100)</f>
        <v/>
      </c>
      <c r="Z45" s="193" t="str" cm="1">
        <f t="array" ref="Z45">IF($B45="","",INDEX(NCAOptionScores_Trans,$B45+MATCH(Z$7,NCAMetrics,0)-1,MATCH(X$6,NCACats,0))-100)</f>
        <v/>
      </c>
      <c r="AA45" s="193" t="str">
        <f t="shared" si="23"/>
        <v/>
      </c>
      <c r="AB45" s="193" t="str" cm="1">
        <f t="array" ref="AB45">IF($B45="","",INDEX(NCAOptionScores_Trans,$B45+MATCH(AB$7,NCAMetrics,0)-1,MATCH(AB$6,NCACats,0))-100)</f>
        <v/>
      </c>
      <c r="AC45" s="193" t="str" cm="1">
        <f t="array" ref="AC45">IF($B45="","",INDEX(NCAOptionScores_Trans,$B45+MATCH(AC$7,NCAMetrics,0)-1,MATCH(AB$6,NCACats,0))-100)</f>
        <v/>
      </c>
      <c r="AD45" s="193" t="str" cm="1">
        <f t="array" ref="AD45">IF($B45="","",INDEX(NCAOptionScores_Trans,$B45+MATCH(AD$7,NCAMetrics,0)-1,MATCH(AB$6,NCACats,0))-100)</f>
        <v/>
      </c>
      <c r="AE45" s="193" t="str">
        <f t="shared" si="24"/>
        <v/>
      </c>
      <c r="AG45" s="156" t="str" cm="1">
        <f t="array" ref="AG45">INDEX(NegEffects_NCA,$A45,MATCH(AG$6,$D$6:$AB$6,0)+3)</f>
        <v/>
      </c>
      <c r="AH45" s="156" t="str" cm="1">
        <f t="array" ref="AH45">INDEX(NegEffects_NCA,$A45,MATCH(AH$6,$D$6:$AB$6,0)+3)</f>
        <v/>
      </c>
      <c r="AI45" s="156" t="str" cm="1">
        <f t="array" ref="AI45">INDEX(NegEffects_NCA,$A45,MATCH(AI$6,$D$6:$AB$6,0)+3)</f>
        <v/>
      </c>
      <c r="AJ45" s="156" t="str" cm="1">
        <f t="array" ref="AJ45">INDEX(NegEffects_NCA,$A45,MATCH(AJ$6,$D$6:$AB$6,0)+3)</f>
        <v/>
      </c>
      <c r="AK45" s="156" t="str" cm="1">
        <f t="array" ref="AK45">INDEX(NegEffects_NCA,$A45,MATCH(AK$6,$D$6:$AB$6,0)+3)</f>
        <v/>
      </c>
      <c r="AL45" s="156" t="str" cm="1">
        <f t="array" ref="AL45">INDEX(NegEffects_NCA,$A45,MATCH(AL$6,$D$6:$AB$6,0)+3)</f>
        <v/>
      </c>
      <c r="AM45" s="156" t="str" cm="1">
        <f t="array" ref="AM45">INDEX(NegEffects_NCA,$A45,MATCH(AM$6,$D$6:$AB$6,0)+3)</f>
        <v/>
      </c>
      <c r="AO45" s="194" t="str">
        <f t="shared" si="16"/>
        <v/>
      </c>
      <c r="AP45" s="194" t="str">
        <f t="shared" si="16"/>
        <v/>
      </c>
      <c r="AQ45" s="194" t="str">
        <f t="shared" si="16"/>
        <v/>
      </c>
      <c r="AR45" s="194" t="str">
        <f t="shared" si="16"/>
        <v/>
      </c>
      <c r="AT45" s="193" t="str" cm="1">
        <f t="array" ref="AT45">IF($B45="","",INDEX(NCAOptionScores_Trans,$B45+MATCH(AT$7,NCAMetrics,0)-1,MATCH(AT$6,NCACats,0)))</f>
        <v/>
      </c>
      <c r="AU45" s="193" t="str" cm="1">
        <f t="array" ref="AU45">IF($B45="","",INDEX(NCAOptionScores_Trans,$B45+MATCH(AU$7,NCAMetrics,0)-1,MATCH(AT$6,NCACats,0)))</f>
        <v/>
      </c>
      <c r="AV45" s="193" t="str" cm="1">
        <f t="array" ref="AV45">IF($B45="","",INDEX(NCAOptionScores_Trans,$B45+MATCH(AV$7,NCAMetrics,0)-1,MATCH(AT$6,NCACats,0)))</f>
        <v/>
      </c>
      <c r="AW45" s="195" t="str">
        <f t="shared" si="25"/>
        <v/>
      </c>
      <c r="AX45" s="193" t="str" cm="1">
        <f t="array" ref="AX45">IF($B45="","",INDEX(NCAOptionScores_Trans,$B45+MATCH(AX$7,NCAMetrics,0)-1,MATCH(AX$6,NCACats,0)))</f>
        <v/>
      </c>
      <c r="AY45" s="193" t="str" cm="1">
        <f t="array" ref="AY45">IF($B45="","",INDEX(NCAOptionScores_Trans,$B45+MATCH(AY$7,NCAMetrics,0)-1,MATCH(AX$6,NCACats,0)))</f>
        <v/>
      </c>
      <c r="AZ45" s="193" t="str" cm="1">
        <f t="array" ref="AZ45">IF($B45="","",INDEX(NCAOptionScores_Trans,$B45+MATCH(AZ$7,NCAMetrics,0)-1,MATCH(AX$6,NCACats,0)))</f>
        <v/>
      </c>
      <c r="BA45" s="195" t="str">
        <f t="shared" si="26"/>
        <v/>
      </c>
      <c r="BB45" s="193" t="str" cm="1">
        <f t="array" ref="BB45">IF($B45="","",INDEX(NCAOptionScores_Trans,$B45+MATCH(BB$7,NCAMetrics,0)-1,MATCH(BB$6,NCACats,0)))</f>
        <v/>
      </c>
      <c r="BC45" s="193" t="str" cm="1">
        <f t="array" ref="BC45">IF($B45="","",INDEX(NCAOptionScores_Trans,$B45+MATCH(BC$7,NCAMetrics,0)-1,MATCH(BB$6,NCACats,0)))</f>
        <v/>
      </c>
      <c r="BD45" s="193" t="str" cm="1">
        <f t="array" ref="BD45">IF($B45="","",INDEX(NCAOptionScores_Trans,$B45+MATCH(BD$7,NCAMetrics,0)-1,MATCH(BB$6,NCACats,0)))</f>
        <v/>
      </c>
      <c r="BE45" s="195" t="str">
        <f t="shared" si="27"/>
        <v/>
      </c>
      <c r="BF45" s="193" t="str" cm="1">
        <f t="array" ref="BF45">IF($B45="","",INDEX(NCAOptionScores_Trans,$B45+MATCH(BF$7,NCAMetrics,0)-1,MATCH(BF$6,NCACats,0)))</f>
        <v/>
      </c>
      <c r="BG45" s="193" t="str" cm="1">
        <f t="array" ref="BG45">IF($B45="","",INDEX(NCAOptionScores_Trans,$B45+MATCH(BG$7,NCAMetrics,0)-1,MATCH(BF$6,NCACats,0)))</f>
        <v/>
      </c>
      <c r="BH45" s="193" t="str" cm="1">
        <f t="array" ref="BH45">IF($B45="","",INDEX(NCAOptionScores_Trans,$B45+MATCH(BH$7,NCAMetrics,0)-1,MATCH(BF$6,NCACats,0)))</f>
        <v/>
      </c>
      <c r="BI45" s="195" t="str">
        <f t="shared" si="28"/>
        <v/>
      </c>
      <c r="BJ45" s="193" t="str" cm="1">
        <f t="array" ref="BJ45">IF($B45="","",INDEX(NCAOptionScores_Trans,$B45+MATCH(BJ$7,NCAMetrics,0)-1,MATCH(BJ$6,NCACats,0)))</f>
        <v/>
      </c>
      <c r="BK45" s="193" t="str" cm="1">
        <f t="array" ref="BK45">IF($B45="","",INDEX(NCAOptionScores_Trans,$B45+MATCH(BK$7,NCAMetrics,0)-1,MATCH(BJ$6,NCACats,0)))</f>
        <v/>
      </c>
      <c r="BL45" s="193" t="str" cm="1">
        <f t="array" ref="BL45">IF($B45="","",INDEX(NCAOptionScores_Trans,$B45+MATCH(BL$7,NCAMetrics,0)-1,MATCH(BJ$6,NCACats,0)))</f>
        <v/>
      </c>
      <c r="BM45" s="195" t="str">
        <f t="shared" si="29"/>
        <v/>
      </c>
      <c r="BN45" s="193" t="str" cm="1">
        <f t="array" ref="BN45">IF($B45="","",INDEX(NCAOptionScores_Trans,$B45+MATCH(BN$7,NCAMetrics,0)-1,MATCH(BN$6,NCACats,0)))</f>
        <v/>
      </c>
      <c r="BO45" s="193" t="str" cm="1">
        <f t="array" ref="BO45">IF($B45="","",INDEX(NCAOptionScores_Trans,$B45+MATCH(BO$7,NCAMetrics,0)-1,MATCH(BN$6,NCACats,0)))</f>
        <v/>
      </c>
      <c r="BP45" s="193" t="str" cm="1">
        <f t="array" ref="BP45">IF($B45="","",INDEX(NCAOptionScores_Trans,$B45+MATCH(BP$7,NCAMetrics,0)-1,MATCH(BN$6,NCACats,0)))</f>
        <v/>
      </c>
      <c r="BQ45" s="195" t="str">
        <f t="shared" si="30"/>
        <v/>
      </c>
      <c r="BR45" s="193" t="str" cm="1">
        <f t="array" ref="BR45">IF($B45="","",INDEX(NCAOptionScores_Trans,$B45+MATCH(BR$7,NCAMetrics,0)-1,MATCH(BR$6,NCACats,0)))</f>
        <v/>
      </c>
      <c r="BS45" s="193" t="str" cm="1">
        <f t="array" ref="BS45">IF($B45="","",INDEX(NCAOptionScores_Trans,$B45+MATCH(BS$7,NCAMetrics,0)-1,MATCH(BR$6,NCACats,0)))</f>
        <v/>
      </c>
      <c r="BT45" s="193" t="str" cm="1">
        <f t="array" ref="BT45">IF($B45="","",INDEX(NCAOptionScores_Trans,$B45+MATCH(BT$7,NCAMetrics,0)-1,MATCH(BR$6,NCACats,0)))</f>
        <v/>
      </c>
      <c r="BU45" s="195" t="str">
        <f t="shared" si="31"/>
        <v/>
      </c>
      <c r="BW45" s="156" t="str" cm="1">
        <f t="array" ref="BW45">INDEX(PosEffects_NCA,$A45,MATCH(BW$6,$D$6:$AB$6,0)+3)</f>
        <v/>
      </c>
      <c r="BX45" s="156" t="str" cm="1">
        <f t="array" ref="BX45">INDEX(PosEffects_NCA,$A45,MATCH(BX$6,$D$6:$AB$6,0)+3)</f>
        <v/>
      </c>
      <c r="BY45" s="156" t="str" cm="1">
        <f t="array" ref="BY45">INDEX(PosEffects_NCA,$A45,MATCH(BY$6,$D$6:$AB$6,0)+3)</f>
        <v/>
      </c>
      <c r="BZ45" s="156" t="str" cm="1">
        <f t="array" ref="BZ45">INDEX(PosEffects_NCA,$A45,MATCH(BZ$6,$D$6:$AB$6,0)+3)</f>
        <v/>
      </c>
      <c r="CA45" s="156" t="str" cm="1">
        <f t="array" ref="CA45">INDEX(PosEffects_NCA,$A45,MATCH(CA$6,$D$6:$AB$6,0)+3)</f>
        <v/>
      </c>
      <c r="CB45" s="156" t="str" cm="1">
        <f t="array" ref="CB45">INDEX(PosEffects_NCA,$A45,MATCH(CB$6,$D$6:$AB$6,0)+3)</f>
        <v/>
      </c>
      <c r="CC45" s="156" t="str" cm="1">
        <f t="array" ref="CC45">INDEX(PosEffects_NCA,$A45,MATCH(CC$6,$D$6:$AB$6,0)+3)</f>
        <v/>
      </c>
      <c r="CE45" s="194" t="str">
        <f t="shared" si="17"/>
        <v/>
      </c>
      <c r="CF45" s="194" t="str">
        <f t="shared" si="17"/>
        <v/>
      </c>
      <c r="CG45" s="194" t="str">
        <f t="shared" si="17"/>
        <v/>
      </c>
      <c r="CH45" s="194" t="str">
        <f t="shared" si="17"/>
        <v/>
      </c>
    </row>
    <row r="46" spans="1:86" x14ac:dyDescent="0.25">
      <c r="A46" s="68">
        <v>39</v>
      </c>
      <c r="B46" s="271" t="str" cm="1">
        <f t="array" ref="B46">IF(A46&gt;NOptions_NCA,"",6*(A46-1)+1)</f>
        <v/>
      </c>
      <c r="C46" s="249" t="str" cm="1">
        <f t="array" ref="C46">IF($B46="","",INDEX(Options_NCA,$B46))</f>
        <v/>
      </c>
      <c r="D46" s="193" t="str" cm="1">
        <f t="array" ref="D46">IF($B46="","",INDEX(NCAOptionScores_Trans,$B46+MATCH(D$7,NCAMetrics,0)-1,MATCH(D$6,NCACats,0))-100)</f>
        <v/>
      </c>
      <c r="E46" s="193" t="str" cm="1">
        <f t="array" ref="E46">IF($B46="","",INDEX(NCAOptionScores_Trans,$B46+MATCH(E$7,NCAMetrics,0)-1,MATCH(D$6,NCACats,0))-100)</f>
        <v/>
      </c>
      <c r="F46" s="193" t="str" cm="1">
        <f t="array" ref="F46">IF($B46="","",INDEX(NCAOptionScores_Trans,$B46+MATCH(F$7,NCAMetrics,0)-1,MATCH(D$6,NCACats,0))-100)</f>
        <v/>
      </c>
      <c r="G46" s="193" t="str">
        <f t="shared" si="18"/>
        <v/>
      </c>
      <c r="H46" s="193" t="str" cm="1">
        <f t="array" ref="H46">IF($B46="","",INDEX(NCAOptionScores_Trans,$B46+MATCH(H$7,NCAMetrics,0)-1,MATCH(H$6,NCACats,0))-100)</f>
        <v/>
      </c>
      <c r="I46" s="193" t="str" cm="1">
        <f t="array" ref="I46">IF($B46="","",INDEX(NCAOptionScores_Trans,$B46+MATCH(I$7,NCAMetrics,0)-1,MATCH(H$6,NCACats,0))-100)</f>
        <v/>
      </c>
      <c r="J46" s="193" t="str" cm="1">
        <f t="array" ref="J46">IF($B46="","",INDEX(NCAOptionScores_Trans,$B46+MATCH(J$7,NCAMetrics,0)-1,MATCH(H$6,NCACats,0))-100)</f>
        <v/>
      </c>
      <c r="K46" s="193" t="str">
        <f t="shared" si="19"/>
        <v/>
      </c>
      <c r="L46" s="193" t="str" cm="1">
        <f t="array" ref="L46">IF($B46="","",INDEX(NCAOptionScores_Trans,$B46+MATCH(L$7,NCAMetrics,0)-1,MATCH(L$6,NCACats,0))-100)</f>
        <v/>
      </c>
      <c r="M46" s="193" t="str" cm="1">
        <f t="array" ref="M46">IF($B46="","",INDEX(NCAOptionScores_Trans,$B46+MATCH(M$7,NCAMetrics,0)-1,MATCH(L$6,NCACats,0))-100)</f>
        <v/>
      </c>
      <c r="N46" s="193" t="str" cm="1">
        <f t="array" ref="N46">IF($B46="","",INDEX(NCAOptionScores_Trans,$B46+MATCH(N$7,NCAMetrics,0)-1,MATCH(L$6,NCACats,0))-100)</f>
        <v/>
      </c>
      <c r="O46" s="193" t="str">
        <f t="shared" si="20"/>
        <v/>
      </c>
      <c r="P46" s="193" t="str" cm="1">
        <f t="array" ref="P46">IF($B46="","",INDEX(NCAOptionScores_Trans,$B46+MATCH(P$7,NCAMetrics,0)-1,MATCH(P$6,NCACats,0))-100)</f>
        <v/>
      </c>
      <c r="Q46" s="193" t="str" cm="1">
        <f t="array" ref="Q46">IF($B46="","",INDEX(NCAOptionScores_Trans,$B46+MATCH(Q$7,NCAMetrics,0)-1,MATCH(P$6,NCACats,0))-100)</f>
        <v/>
      </c>
      <c r="R46" s="193" t="str" cm="1">
        <f t="array" ref="R46">IF($B46="","",INDEX(NCAOptionScores_Trans,$B46+MATCH(R$7,NCAMetrics,0)-1,MATCH(P$6,NCACats,0))-100)</f>
        <v/>
      </c>
      <c r="S46" s="193" t="str">
        <f t="shared" si="21"/>
        <v/>
      </c>
      <c r="T46" s="193" t="str" cm="1">
        <f t="array" ref="T46">IF($B46="","",INDEX(NCAOptionScores_Trans,$B46+MATCH(T$7,NCAMetrics,0)-1,MATCH(T$6,NCACats,0))-100)</f>
        <v/>
      </c>
      <c r="U46" s="193" t="str" cm="1">
        <f t="array" ref="U46">IF($B46="","",INDEX(NCAOptionScores_Trans,$B46+MATCH(U$7,NCAMetrics,0)-1,MATCH(T$6,NCACats,0))-100)</f>
        <v/>
      </c>
      <c r="V46" s="193" t="str" cm="1">
        <f t="array" ref="V46">IF($B46="","",INDEX(NCAOptionScores_Trans,$B46+MATCH(V$7,NCAMetrics,0)-1,MATCH(T$6,NCACats,0))-100)</f>
        <v/>
      </c>
      <c r="W46" s="193" t="str">
        <f t="shared" si="22"/>
        <v/>
      </c>
      <c r="X46" s="193" t="str" cm="1">
        <f t="array" ref="X46">IF($B46="","",INDEX(NCAOptionScores_Trans,$B46+MATCH(X$7,NCAMetrics,0)-1,MATCH(X$6,NCACats,0))-100)</f>
        <v/>
      </c>
      <c r="Y46" s="193" t="str" cm="1">
        <f t="array" ref="Y46">IF($B46="","",INDEX(NCAOptionScores_Trans,$B46+MATCH(Y$7,NCAMetrics,0)-1,MATCH(X$6,NCACats,0))-100)</f>
        <v/>
      </c>
      <c r="Z46" s="193" t="str" cm="1">
        <f t="array" ref="Z46">IF($B46="","",INDEX(NCAOptionScores_Trans,$B46+MATCH(Z$7,NCAMetrics,0)-1,MATCH(X$6,NCACats,0))-100)</f>
        <v/>
      </c>
      <c r="AA46" s="193" t="str">
        <f t="shared" si="23"/>
        <v/>
      </c>
      <c r="AB46" s="193" t="str" cm="1">
        <f t="array" ref="AB46">IF($B46="","",INDEX(NCAOptionScores_Trans,$B46+MATCH(AB$7,NCAMetrics,0)-1,MATCH(AB$6,NCACats,0))-100)</f>
        <v/>
      </c>
      <c r="AC46" s="193" t="str" cm="1">
        <f t="array" ref="AC46">IF($B46="","",INDEX(NCAOptionScores_Trans,$B46+MATCH(AC$7,NCAMetrics,0)-1,MATCH(AB$6,NCACats,0))-100)</f>
        <v/>
      </c>
      <c r="AD46" s="193" t="str" cm="1">
        <f t="array" ref="AD46">IF($B46="","",INDEX(NCAOptionScores_Trans,$B46+MATCH(AD$7,NCAMetrics,0)-1,MATCH(AB$6,NCACats,0))-100)</f>
        <v/>
      </c>
      <c r="AE46" s="193" t="str">
        <f t="shared" si="24"/>
        <v/>
      </c>
      <c r="AG46" s="156" t="str" cm="1">
        <f t="array" ref="AG46">INDEX(NegEffects_NCA,$A46,MATCH(AG$6,$D$6:$AB$6,0)+3)</f>
        <v/>
      </c>
      <c r="AH46" s="156" t="str" cm="1">
        <f t="array" ref="AH46">INDEX(NegEffects_NCA,$A46,MATCH(AH$6,$D$6:$AB$6,0)+3)</f>
        <v/>
      </c>
      <c r="AI46" s="156" t="str" cm="1">
        <f t="array" ref="AI46">INDEX(NegEffects_NCA,$A46,MATCH(AI$6,$D$6:$AB$6,0)+3)</f>
        <v/>
      </c>
      <c r="AJ46" s="156" t="str" cm="1">
        <f t="array" ref="AJ46">INDEX(NegEffects_NCA,$A46,MATCH(AJ$6,$D$6:$AB$6,0)+3)</f>
        <v/>
      </c>
      <c r="AK46" s="156" t="str" cm="1">
        <f t="array" ref="AK46">INDEX(NegEffects_NCA,$A46,MATCH(AK$6,$D$6:$AB$6,0)+3)</f>
        <v/>
      </c>
      <c r="AL46" s="156" t="str" cm="1">
        <f t="array" ref="AL46">INDEX(NegEffects_NCA,$A46,MATCH(AL$6,$D$6:$AB$6,0)+3)</f>
        <v/>
      </c>
      <c r="AM46" s="156" t="str" cm="1">
        <f t="array" ref="AM46">INDEX(NegEffects_NCA,$A46,MATCH(AM$6,$D$6:$AB$6,0)+3)</f>
        <v/>
      </c>
      <c r="AO46" s="194" t="str">
        <f t="shared" si="16"/>
        <v/>
      </c>
      <c r="AP46" s="194" t="str">
        <f t="shared" si="16"/>
        <v/>
      </c>
      <c r="AQ46" s="194" t="str">
        <f t="shared" si="16"/>
        <v/>
      </c>
      <c r="AR46" s="194" t="str">
        <f t="shared" si="16"/>
        <v/>
      </c>
      <c r="AT46" s="193" t="str" cm="1">
        <f t="array" ref="AT46">IF($B46="","",INDEX(NCAOptionScores_Trans,$B46+MATCH(AT$7,NCAMetrics,0)-1,MATCH(AT$6,NCACats,0)))</f>
        <v/>
      </c>
      <c r="AU46" s="193" t="str" cm="1">
        <f t="array" ref="AU46">IF($B46="","",INDEX(NCAOptionScores_Trans,$B46+MATCH(AU$7,NCAMetrics,0)-1,MATCH(AT$6,NCACats,0)))</f>
        <v/>
      </c>
      <c r="AV46" s="193" t="str" cm="1">
        <f t="array" ref="AV46">IF($B46="","",INDEX(NCAOptionScores_Trans,$B46+MATCH(AV$7,NCAMetrics,0)-1,MATCH(AT$6,NCACats,0)))</f>
        <v/>
      </c>
      <c r="AW46" s="195" t="str">
        <f t="shared" si="25"/>
        <v/>
      </c>
      <c r="AX46" s="193" t="str" cm="1">
        <f t="array" ref="AX46">IF($B46="","",INDEX(NCAOptionScores_Trans,$B46+MATCH(AX$7,NCAMetrics,0)-1,MATCH(AX$6,NCACats,0)))</f>
        <v/>
      </c>
      <c r="AY46" s="193" t="str" cm="1">
        <f t="array" ref="AY46">IF($B46="","",INDEX(NCAOptionScores_Trans,$B46+MATCH(AY$7,NCAMetrics,0)-1,MATCH(AX$6,NCACats,0)))</f>
        <v/>
      </c>
      <c r="AZ46" s="193" t="str" cm="1">
        <f t="array" ref="AZ46">IF($B46="","",INDEX(NCAOptionScores_Trans,$B46+MATCH(AZ$7,NCAMetrics,0)-1,MATCH(AX$6,NCACats,0)))</f>
        <v/>
      </c>
      <c r="BA46" s="195" t="str">
        <f t="shared" si="26"/>
        <v/>
      </c>
      <c r="BB46" s="193" t="str" cm="1">
        <f t="array" ref="BB46">IF($B46="","",INDEX(NCAOptionScores_Trans,$B46+MATCH(BB$7,NCAMetrics,0)-1,MATCH(BB$6,NCACats,0)))</f>
        <v/>
      </c>
      <c r="BC46" s="193" t="str" cm="1">
        <f t="array" ref="BC46">IF($B46="","",INDEX(NCAOptionScores_Trans,$B46+MATCH(BC$7,NCAMetrics,0)-1,MATCH(BB$6,NCACats,0)))</f>
        <v/>
      </c>
      <c r="BD46" s="193" t="str" cm="1">
        <f t="array" ref="BD46">IF($B46="","",INDEX(NCAOptionScores_Trans,$B46+MATCH(BD$7,NCAMetrics,0)-1,MATCH(BB$6,NCACats,0)))</f>
        <v/>
      </c>
      <c r="BE46" s="195" t="str">
        <f t="shared" si="27"/>
        <v/>
      </c>
      <c r="BF46" s="193" t="str" cm="1">
        <f t="array" ref="BF46">IF($B46="","",INDEX(NCAOptionScores_Trans,$B46+MATCH(BF$7,NCAMetrics,0)-1,MATCH(BF$6,NCACats,0)))</f>
        <v/>
      </c>
      <c r="BG46" s="193" t="str" cm="1">
        <f t="array" ref="BG46">IF($B46="","",INDEX(NCAOptionScores_Trans,$B46+MATCH(BG$7,NCAMetrics,0)-1,MATCH(BF$6,NCACats,0)))</f>
        <v/>
      </c>
      <c r="BH46" s="193" t="str" cm="1">
        <f t="array" ref="BH46">IF($B46="","",INDEX(NCAOptionScores_Trans,$B46+MATCH(BH$7,NCAMetrics,0)-1,MATCH(BF$6,NCACats,0)))</f>
        <v/>
      </c>
      <c r="BI46" s="195" t="str">
        <f t="shared" si="28"/>
        <v/>
      </c>
      <c r="BJ46" s="193" t="str" cm="1">
        <f t="array" ref="BJ46">IF($B46="","",INDEX(NCAOptionScores_Trans,$B46+MATCH(BJ$7,NCAMetrics,0)-1,MATCH(BJ$6,NCACats,0)))</f>
        <v/>
      </c>
      <c r="BK46" s="193" t="str" cm="1">
        <f t="array" ref="BK46">IF($B46="","",INDEX(NCAOptionScores_Trans,$B46+MATCH(BK$7,NCAMetrics,0)-1,MATCH(BJ$6,NCACats,0)))</f>
        <v/>
      </c>
      <c r="BL46" s="193" t="str" cm="1">
        <f t="array" ref="BL46">IF($B46="","",INDEX(NCAOptionScores_Trans,$B46+MATCH(BL$7,NCAMetrics,0)-1,MATCH(BJ$6,NCACats,0)))</f>
        <v/>
      </c>
      <c r="BM46" s="195" t="str">
        <f t="shared" si="29"/>
        <v/>
      </c>
      <c r="BN46" s="193" t="str" cm="1">
        <f t="array" ref="BN46">IF($B46="","",INDEX(NCAOptionScores_Trans,$B46+MATCH(BN$7,NCAMetrics,0)-1,MATCH(BN$6,NCACats,0)))</f>
        <v/>
      </c>
      <c r="BO46" s="193" t="str" cm="1">
        <f t="array" ref="BO46">IF($B46="","",INDEX(NCAOptionScores_Trans,$B46+MATCH(BO$7,NCAMetrics,0)-1,MATCH(BN$6,NCACats,0)))</f>
        <v/>
      </c>
      <c r="BP46" s="193" t="str" cm="1">
        <f t="array" ref="BP46">IF($B46="","",INDEX(NCAOptionScores_Trans,$B46+MATCH(BP$7,NCAMetrics,0)-1,MATCH(BN$6,NCACats,0)))</f>
        <v/>
      </c>
      <c r="BQ46" s="195" t="str">
        <f t="shared" si="30"/>
        <v/>
      </c>
      <c r="BR46" s="193" t="str" cm="1">
        <f t="array" ref="BR46">IF($B46="","",INDEX(NCAOptionScores_Trans,$B46+MATCH(BR$7,NCAMetrics,0)-1,MATCH(BR$6,NCACats,0)))</f>
        <v/>
      </c>
      <c r="BS46" s="193" t="str" cm="1">
        <f t="array" ref="BS46">IF($B46="","",INDEX(NCAOptionScores_Trans,$B46+MATCH(BS$7,NCAMetrics,0)-1,MATCH(BR$6,NCACats,0)))</f>
        <v/>
      </c>
      <c r="BT46" s="193" t="str" cm="1">
        <f t="array" ref="BT46">IF($B46="","",INDEX(NCAOptionScores_Trans,$B46+MATCH(BT$7,NCAMetrics,0)-1,MATCH(BR$6,NCACats,0)))</f>
        <v/>
      </c>
      <c r="BU46" s="195" t="str">
        <f t="shared" si="31"/>
        <v/>
      </c>
      <c r="BW46" s="156" t="str" cm="1">
        <f t="array" ref="BW46">INDEX(PosEffects_NCA,$A46,MATCH(BW$6,$D$6:$AB$6,0)+3)</f>
        <v/>
      </c>
      <c r="BX46" s="156" t="str" cm="1">
        <f t="array" ref="BX46">INDEX(PosEffects_NCA,$A46,MATCH(BX$6,$D$6:$AB$6,0)+3)</f>
        <v/>
      </c>
      <c r="BY46" s="156" t="str" cm="1">
        <f t="array" ref="BY46">INDEX(PosEffects_NCA,$A46,MATCH(BY$6,$D$6:$AB$6,0)+3)</f>
        <v/>
      </c>
      <c r="BZ46" s="156" t="str" cm="1">
        <f t="array" ref="BZ46">INDEX(PosEffects_NCA,$A46,MATCH(BZ$6,$D$6:$AB$6,0)+3)</f>
        <v/>
      </c>
      <c r="CA46" s="156" t="str" cm="1">
        <f t="array" ref="CA46">INDEX(PosEffects_NCA,$A46,MATCH(CA$6,$D$6:$AB$6,0)+3)</f>
        <v/>
      </c>
      <c r="CB46" s="156" t="str" cm="1">
        <f t="array" ref="CB46">INDEX(PosEffects_NCA,$A46,MATCH(CB$6,$D$6:$AB$6,0)+3)</f>
        <v/>
      </c>
      <c r="CC46" s="156" t="str" cm="1">
        <f t="array" ref="CC46">INDEX(PosEffects_NCA,$A46,MATCH(CC$6,$D$6:$AB$6,0)+3)</f>
        <v/>
      </c>
      <c r="CE46" s="194" t="str">
        <f t="shared" si="17"/>
        <v/>
      </c>
      <c r="CF46" s="194" t="str">
        <f t="shared" si="17"/>
        <v/>
      </c>
      <c r="CG46" s="194" t="str">
        <f t="shared" si="17"/>
        <v/>
      </c>
      <c r="CH46" s="194" t="str">
        <f t="shared" si="17"/>
        <v/>
      </c>
    </row>
    <row r="47" spans="1:86" x14ac:dyDescent="0.25">
      <c r="A47" s="68">
        <v>40</v>
      </c>
      <c r="B47" s="271" t="str" cm="1">
        <f t="array" ref="B47">IF(A47&gt;NOptions_NCA,"",6*(A47-1)+1)</f>
        <v/>
      </c>
      <c r="C47" s="249" t="str" cm="1">
        <f t="array" ref="C47">IF($B47="","",INDEX(Options_NCA,$B47))</f>
        <v/>
      </c>
      <c r="D47" s="193" t="str" cm="1">
        <f t="array" ref="D47">IF($B47="","",INDEX(NCAOptionScores_Trans,$B47+MATCH(D$7,NCAMetrics,0)-1,MATCH(D$6,NCACats,0))-100)</f>
        <v/>
      </c>
      <c r="E47" s="193" t="str" cm="1">
        <f t="array" ref="E47">IF($B47="","",INDEX(NCAOptionScores_Trans,$B47+MATCH(E$7,NCAMetrics,0)-1,MATCH(D$6,NCACats,0))-100)</f>
        <v/>
      </c>
      <c r="F47" s="193" t="str" cm="1">
        <f t="array" ref="F47">IF($B47="","",INDEX(NCAOptionScores_Trans,$B47+MATCH(F$7,NCAMetrics,0)-1,MATCH(D$6,NCACats,0))-100)</f>
        <v/>
      </c>
      <c r="G47" s="193" t="str">
        <f t="shared" si="18"/>
        <v/>
      </c>
      <c r="H47" s="193" t="str" cm="1">
        <f t="array" ref="H47">IF($B47="","",INDEX(NCAOptionScores_Trans,$B47+MATCH(H$7,NCAMetrics,0)-1,MATCH(H$6,NCACats,0))-100)</f>
        <v/>
      </c>
      <c r="I47" s="193" t="str" cm="1">
        <f t="array" ref="I47">IF($B47="","",INDEX(NCAOptionScores_Trans,$B47+MATCH(I$7,NCAMetrics,0)-1,MATCH(H$6,NCACats,0))-100)</f>
        <v/>
      </c>
      <c r="J47" s="193" t="str" cm="1">
        <f t="array" ref="J47">IF($B47="","",INDEX(NCAOptionScores_Trans,$B47+MATCH(J$7,NCAMetrics,0)-1,MATCH(H$6,NCACats,0))-100)</f>
        <v/>
      </c>
      <c r="K47" s="193" t="str">
        <f t="shared" si="19"/>
        <v/>
      </c>
      <c r="L47" s="193" t="str" cm="1">
        <f t="array" ref="L47">IF($B47="","",INDEX(NCAOptionScores_Trans,$B47+MATCH(L$7,NCAMetrics,0)-1,MATCH(L$6,NCACats,0))-100)</f>
        <v/>
      </c>
      <c r="M47" s="193" t="str" cm="1">
        <f t="array" ref="M47">IF($B47="","",INDEX(NCAOptionScores_Trans,$B47+MATCH(M$7,NCAMetrics,0)-1,MATCH(L$6,NCACats,0))-100)</f>
        <v/>
      </c>
      <c r="N47" s="193" t="str" cm="1">
        <f t="array" ref="N47">IF($B47="","",INDEX(NCAOptionScores_Trans,$B47+MATCH(N$7,NCAMetrics,0)-1,MATCH(L$6,NCACats,0))-100)</f>
        <v/>
      </c>
      <c r="O47" s="193" t="str">
        <f t="shared" si="20"/>
        <v/>
      </c>
      <c r="P47" s="193" t="str" cm="1">
        <f t="array" ref="P47">IF($B47="","",INDEX(NCAOptionScores_Trans,$B47+MATCH(P$7,NCAMetrics,0)-1,MATCH(P$6,NCACats,0))-100)</f>
        <v/>
      </c>
      <c r="Q47" s="193" t="str" cm="1">
        <f t="array" ref="Q47">IF($B47="","",INDEX(NCAOptionScores_Trans,$B47+MATCH(Q$7,NCAMetrics,0)-1,MATCH(P$6,NCACats,0))-100)</f>
        <v/>
      </c>
      <c r="R47" s="193" t="str" cm="1">
        <f t="array" ref="R47">IF($B47="","",INDEX(NCAOptionScores_Trans,$B47+MATCH(R$7,NCAMetrics,0)-1,MATCH(P$6,NCACats,0))-100)</f>
        <v/>
      </c>
      <c r="S47" s="193" t="str">
        <f t="shared" si="21"/>
        <v/>
      </c>
      <c r="T47" s="193" t="str" cm="1">
        <f t="array" ref="T47">IF($B47="","",INDEX(NCAOptionScores_Trans,$B47+MATCH(T$7,NCAMetrics,0)-1,MATCH(T$6,NCACats,0))-100)</f>
        <v/>
      </c>
      <c r="U47" s="193" t="str" cm="1">
        <f t="array" ref="U47">IF($B47="","",INDEX(NCAOptionScores_Trans,$B47+MATCH(U$7,NCAMetrics,0)-1,MATCH(T$6,NCACats,0))-100)</f>
        <v/>
      </c>
      <c r="V47" s="193" t="str" cm="1">
        <f t="array" ref="V47">IF($B47="","",INDEX(NCAOptionScores_Trans,$B47+MATCH(V$7,NCAMetrics,0)-1,MATCH(T$6,NCACats,0))-100)</f>
        <v/>
      </c>
      <c r="W47" s="193" t="str">
        <f t="shared" si="22"/>
        <v/>
      </c>
      <c r="X47" s="193" t="str" cm="1">
        <f t="array" ref="X47">IF($B47="","",INDEX(NCAOptionScores_Trans,$B47+MATCH(X$7,NCAMetrics,0)-1,MATCH(X$6,NCACats,0))-100)</f>
        <v/>
      </c>
      <c r="Y47" s="193" t="str" cm="1">
        <f t="array" ref="Y47">IF($B47="","",INDEX(NCAOptionScores_Trans,$B47+MATCH(Y$7,NCAMetrics,0)-1,MATCH(X$6,NCACats,0))-100)</f>
        <v/>
      </c>
      <c r="Z47" s="193" t="str" cm="1">
        <f t="array" ref="Z47">IF($B47="","",INDEX(NCAOptionScores_Trans,$B47+MATCH(Z$7,NCAMetrics,0)-1,MATCH(X$6,NCACats,0))-100)</f>
        <v/>
      </c>
      <c r="AA47" s="193" t="str">
        <f t="shared" si="23"/>
        <v/>
      </c>
      <c r="AB47" s="193" t="str" cm="1">
        <f t="array" ref="AB47">IF($B47="","",INDEX(NCAOptionScores_Trans,$B47+MATCH(AB$7,NCAMetrics,0)-1,MATCH(AB$6,NCACats,0))-100)</f>
        <v/>
      </c>
      <c r="AC47" s="193" t="str" cm="1">
        <f t="array" ref="AC47">IF($B47="","",INDEX(NCAOptionScores_Trans,$B47+MATCH(AC$7,NCAMetrics,0)-1,MATCH(AB$6,NCACats,0))-100)</f>
        <v/>
      </c>
      <c r="AD47" s="193" t="str" cm="1">
        <f t="array" ref="AD47">IF($B47="","",INDEX(NCAOptionScores_Trans,$B47+MATCH(AD$7,NCAMetrics,0)-1,MATCH(AB$6,NCACats,0))-100)</f>
        <v/>
      </c>
      <c r="AE47" s="193" t="str">
        <f t="shared" si="24"/>
        <v/>
      </c>
      <c r="AG47" s="156" t="str" cm="1">
        <f t="array" ref="AG47">INDEX(NegEffects_NCA,$A47,MATCH(AG$6,$D$6:$AB$6,0)+3)</f>
        <v/>
      </c>
      <c r="AH47" s="156" t="str" cm="1">
        <f t="array" ref="AH47">INDEX(NegEffects_NCA,$A47,MATCH(AH$6,$D$6:$AB$6,0)+3)</f>
        <v/>
      </c>
      <c r="AI47" s="156" t="str" cm="1">
        <f t="array" ref="AI47">INDEX(NegEffects_NCA,$A47,MATCH(AI$6,$D$6:$AB$6,0)+3)</f>
        <v/>
      </c>
      <c r="AJ47" s="156" t="str" cm="1">
        <f t="array" ref="AJ47">INDEX(NegEffects_NCA,$A47,MATCH(AJ$6,$D$6:$AB$6,0)+3)</f>
        <v/>
      </c>
      <c r="AK47" s="156" t="str" cm="1">
        <f t="array" ref="AK47">INDEX(NegEffects_NCA,$A47,MATCH(AK$6,$D$6:$AB$6,0)+3)</f>
        <v/>
      </c>
      <c r="AL47" s="156" t="str" cm="1">
        <f t="array" ref="AL47">INDEX(NegEffects_NCA,$A47,MATCH(AL$6,$D$6:$AB$6,0)+3)</f>
        <v/>
      </c>
      <c r="AM47" s="156" t="str" cm="1">
        <f t="array" ref="AM47">INDEX(NegEffects_NCA,$A47,MATCH(AM$6,$D$6:$AB$6,0)+3)</f>
        <v/>
      </c>
      <c r="AO47" s="194" t="str">
        <f t="shared" si="16"/>
        <v/>
      </c>
      <c r="AP47" s="194" t="str">
        <f t="shared" si="16"/>
        <v/>
      </c>
      <c r="AQ47" s="194" t="str">
        <f t="shared" si="16"/>
        <v/>
      </c>
      <c r="AR47" s="194" t="str">
        <f t="shared" si="16"/>
        <v/>
      </c>
      <c r="AT47" s="193" t="str" cm="1">
        <f t="array" ref="AT47">IF($B47="","",INDEX(NCAOptionScores_Trans,$B47+MATCH(AT$7,NCAMetrics,0)-1,MATCH(AT$6,NCACats,0)))</f>
        <v/>
      </c>
      <c r="AU47" s="193" t="str" cm="1">
        <f t="array" ref="AU47">IF($B47="","",INDEX(NCAOptionScores_Trans,$B47+MATCH(AU$7,NCAMetrics,0)-1,MATCH(AT$6,NCACats,0)))</f>
        <v/>
      </c>
      <c r="AV47" s="193" t="str" cm="1">
        <f t="array" ref="AV47">IF($B47="","",INDEX(NCAOptionScores_Trans,$B47+MATCH(AV$7,NCAMetrics,0)-1,MATCH(AT$6,NCACats,0)))</f>
        <v/>
      </c>
      <c r="AW47" s="195" t="str">
        <f t="shared" si="25"/>
        <v/>
      </c>
      <c r="AX47" s="193" t="str" cm="1">
        <f t="array" ref="AX47">IF($B47="","",INDEX(NCAOptionScores_Trans,$B47+MATCH(AX$7,NCAMetrics,0)-1,MATCH(AX$6,NCACats,0)))</f>
        <v/>
      </c>
      <c r="AY47" s="193" t="str" cm="1">
        <f t="array" ref="AY47">IF($B47="","",INDEX(NCAOptionScores_Trans,$B47+MATCH(AY$7,NCAMetrics,0)-1,MATCH(AX$6,NCACats,0)))</f>
        <v/>
      </c>
      <c r="AZ47" s="193" t="str" cm="1">
        <f t="array" ref="AZ47">IF($B47="","",INDEX(NCAOptionScores_Trans,$B47+MATCH(AZ$7,NCAMetrics,0)-1,MATCH(AX$6,NCACats,0)))</f>
        <v/>
      </c>
      <c r="BA47" s="195" t="str">
        <f t="shared" si="26"/>
        <v/>
      </c>
      <c r="BB47" s="193" t="str" cm="1">
        <f t="array" ref="BB47">IF($B47="","",INDEX(NCAOptionScores_Trans,$B47+MATCH(BB$7,NCAMetrics,0)-1,MATCH(BB$6,NCACats,0)))</f>
        <v/>
      </c>
      <c r="BC47" s="193" t="str" cm="1">
        <f t="array" ref="BC47">IF($B47="","",INDEX(NCAOptionScores_Trans,$B47+MATCH(BC$7,NCAMetrics,0)-1,MATCH(BB$6,NCACats,0)))</f>
        <v/>
      </c>
      <c r="BD47" s="193" t="str" cm="1">
        <f t="array" ref="BD47">IF($B47="","",INDEX(NCAOptionScores_Trans,$B47+MATCH(BD$7,NCAMetrics,0)-1,MATCH(BB$6,NCACats,0)))</f>
        <v/>
      </c>
      <c r="BE47" s="195" t="str">
        <f t="shared" si="27"/>
        <v/>
      </c>
      <c r="BF47" s="193" t="str" cm="1">
        <f t="array" ref="BF47">IF($B47="","",INDEX(NCAOptionScores_Trans,$B47+MATCH(BF$7,NCAMetrics,0)-1,MATCH(BF$6,NCACats,0)))</f>
        <v/>
      </c>
      <c r="BG47" s="193" t="str" cm="1">
        <f t="array" ref="BG47">IF($B47="","",INDEX(NCAOptionScores_Trans,$B47+MATCH(BG$7,NCAMetrics,0)-1,MATCH(BF$6,NCACats,0)))</f>
        <v/>
      </c>
      <c r="BH47" s="193" t="str" cm="1">
        <f t="array" ref="BH47">IF($B47="","",INDEX(NCAOptionScores_Trans,$B47+MATCH(BH$7,NCAMetrics,0)-1,MATCH(BF$6,NCACats,0)))</f>
        <v/>
      </c>
      <c r="BI47" s="195" t="str">
        <f t="shared" si="28"/>
        <v/>
      </c>
      <c r="BJ47" s="193" t="str" cm="1">
        <f t="array" ref="BJ47">IF($B47="","",INDEX(NCAOptionScores_Trans,$B47+MATCH(BJ$7,NCAMetrics,0)-1,MATCH(BJ$6,NCACats,0)))</f>
        <v/>
      </c>
      <c r="BK47" s="193" t="str" cm="1">
        <f t="array" ref="BK47">IF($B47="","",INDEX(NCAOptionScores_Trans,$B47+MATCH(BK$7,NCAMetrics,0)-1,MATCH(BJ$6,NCACats,0)))</f>
        <v/>
      </c>
      <c r="BL47" s="193" t="str" cm="1">
        <f t="array" ref="BL47">IF($B47="","",INDEX(NCAOptionScores_Trans,$B47+MATCH(BL$7,NCAMetrics,0)-1,MATCH(BJ$6,NCACats,0)))</f>
        <v/>
      </c>
      <c r="BM47" s="195" t="str">
        <f t="shared" si="29"/>
        <v/>
      </c>
      <c r="BN47" s="193" t="str" cm="1">
        <f t="array" ref="BN47">IF($B47="","",INDEX(NCAOptionScores_Trans,$B47+MATCH(BN$7,NCAMetrics,0)-1,MATCH(BN$6,NCACats,0)))</f>
        <v/>
      </c>
      <c r="BO47" s="193" t="str" cm="1">
        <f t="array" ref="BO47">IF($B47="","",INDEX(NCAOptionScores_Trans,$B47+MATCH(BO$7,NCAMetrics,0)-1,MATCH(BN$6,NCACats,0)))</f>
        <v/>
      </c>
      <c r="BP47" s="193" t="str" cm="1">
        <f t="array" ref="BP47">IF($B47="","",INDEX(NCAOptionScores_Trans,$B47+MATCH(BP$7,NCAMetrics,0)-1,MATCH(BN$6,NCACats,0)))</f>
        <v/>
      </c>
      <c r="BQ47" s="195" t="str">
        <f t="shared" si="30"/>
        <v/>
      </c>
      <c r="BR47" s="193" t="str" cm="1">
        <f t="array" ref="BR47">IF($B47="","",INDEX(NCAOptionScores_Trans,$B47+MATCH(BR$7,NCAMetrics,0)-1,MATCH(BR$6,NCACats,0)))</f>
        <v/>
      </c>
      <c r="BS47" s="193" t="str" cm="1">
        <f t="array" ref="BS47">IF($B47="","",INDEX(NCAOptionScores_Trans,$B47+MATCH(BS$7,NCAMetrics,0)-1,MATCH(BR$6,NCACats,0)))</f>
        <v/>
      </c>
      <c r="BT47" s="193" t="str" cm="1">
        <f t="array" ref="BT47">IF($B47="","",INDEX(NCAOptionScores_Trans,$B47+MATCH(BT$7,NCAMetrics,0)-1,MATCH(BR$6,NCACats,0)))</f>
        <v/>
      </c>
      <c r="BU47" s="195" t="str">
        <f t="shared" si="31"/>
        <v/>
      </c>
      <c r="BW47" s="156" t="str" cm="1">
        <f t="array" ref="BW47">INDEX(PosEffects_NCA,$A47,MATCH(BW$6,$D$6:$AB$6,0)+3)</f>
        <v/>
      </c>
      <c r="BX47" s="156" t="str" cm="1">
        <f t="array" ref="BX47">INDEX(PosEffects_NCA,$A47,MATCH(BX$6,$D$6:$AB$6,0)+3)</f>
        <v/>
      </c>
      <c r="BY47" s="156" t="str" cm="1">
        <f t="array" ref="BY47">INDEX(PosEffects_NCA,$A47,MATCH(BY$6,$D$6:$AB$6,0)+3)</f>
        <v/>
      </c>
      <c r="BZ47" s="156" t="str" cm="1">
        <f t="array" ref="BZ47">INDEX(PosEffects_NCA,$A47,MATCH(BZ$6,$D$6:$AB$6,0)+3)</f>
        <v/>
      </c>
      <c r="CA47" s="156" t="str" cm="1">
        <f t="array" ref="CA47">INDEX(PosEffects_NCA,$A47,MATCH(CA$6,$D$6:$AB$6,0)+3)</f>
        <v/>
      </c>
      <c r="CB47" s="156" t="str" cm="1">
        <f t="array" ref="CB47">INDEX(PosEffects_NCA,$A47,MATCH(CB$6,$D$6:$AB$6,0)+3)</f>
        <v/>
      </c>
      <c r="CC47" s="156" t="str" cm="1">
        <f t="array" ref="CC47">INDEX(PosEffects_NCA,$A47,MATCH(CC$6,$D$6:$AB$6,0)+3)</f>
        <v/>
      </c>
      <c r="CE47" s="194" t="str">
        <f t="shared" si="17"/>
        <v/>
      </c>
      <c r="CF47" s="194" t="str">
        <f t="shared" si="17"/>
        <v/>
      </c>
      <c r="CG47" s="194" t="str">
        <f t="shared" si="17"/>
        <v/>
      </c>
      <c r="CH47" s="194" t="str">
        <f t="shared" si="17"/>
        <v/>
      </c>
    </row>
    <row r="48" spans="1:86" x14ac:dyDescent="0.25">
      <c r="A48" s="68">
        <v>41</v>
      </c>
      <c r="B48" s="271" t="str" cm="1">
        <f t="array" ref="B48">IF(A48&gt;NOptions_NCA,"",6*(A48-1)+1)</f>
        <v/>
      </c>
      <c r="C48" s="249" t="str" cm="1">
        <f t="array" ref="C48">IF($B48="","",INDEX(Options_NCA,$B48))</f>
        <v/>
      </c>
      <c r="D48" s="193" t="str" cm="1">
        <f t="array" ref="D48">IF($B48="","",INDEX(NCAOptionScores_Trans,$B48+MATCH(D$7,NCAMetrics,0)-1,MATCH(D$6,NCACats,0))-100)</f>
        <v/>
      </c>
      <c r="E48" s="193" t="str" cm="1">
        <f t="array" ref="E48">IF($B48="","",INDEX(NCAOptionScores_Trans,$B48+MATCH(E$7,NCAMetrics,0)-1,MATCH(D$6,NCACats,0))-100)</f>
        <v/>
      </c>
      <c r="F48" s="193" t="str" cm="1">
        <f t="array" ref="F48">IF($B48="","",INDEX(NCAOptionScores_Trans,$B48+MATCH(F$7,NCAMetrics,0)-1,MATCH(D$6,NCACats,0))-100)</f>
        <v/>
      </c>
      <c r="G48" s="193" t="str">
        <f t="shared" si="18"/>
        <v/>
      </c>
      <c r="H48" s="193" t="str" cm="1">
        <f t="array" ref="H48">IF($B48="","",INDEX(NCAOptionScores_Trans,$B48+MATCH(H$7,NCAMetrics,0)-1,MATCH(H$6,NCACats,0))-100)</f>
        <v/>
      </c>
      <c r="I48" s="193" t="str" cm="1">
        <f t="array" ref="I48">IF($B48="","",INDEX(NCAOptionScores_Trans,$B48+MATCH(I$7,NCAMetrics,0)-1,MATCH(H$6,NCACats,0))-100)</f>
        <v/>
      </c>
      <c r="J48" s="193" t="str" cm="1">
        <f t="array" ref="J48">IF($B48="","",INDEX(NCAOptionScores_Trans,$B48+MATCH(J$7,NCAMetrics,0)-1,MATCH(H$6,NCACats,0))-100)</f>
        <v/>
      </c>
      <c r="K48" s="193" t="str">
        <f t="shared" si="19"/>
        <v/>
      </c>
      <c r="L48" s="193" t="str" cm="1">
        <f t="array" ref="L48">IF($B48="","",INDEX(NCAOptionScores_Trans,$B48+MATCH(L$7,NCAMetrics,0)-1,MATCH(L$6,NCACats,0))-100)</f>
        <v/>
      </c>
      <c r="M48" s="193" t="str" cm="1">
        <f t="array" ref="M48">IF($B48="","",INDEX(NCAOptionScores_Trans,$B48+MATCH(M$7,NCAMetrics,0)-1,MATCH(L$6,NCACats,0))-100)</f>
        <v/>
      </c>
      <c r="N48" s="193" t="str" cm="1">
        <f t="array" ref="N48">IF($B48="","",INDEX(NCAOptionScores_Trans,$B48+MATCH(N$7,NCAMetrics,0)-1,MATCH(L$6,NCACats,0))-100)</f>
        <v/>
      </c>
      <c r="O48" s="193" t="str">
        <f t="shared" si="20"/>
        <v/>
      </c>
      <c r="P48" s="193" t="str" cm="1">
        <f t="array" ref="P48">IF($B48="","",INDEX(NCAOptionScores_Trans,$B48+MATCH(P$7,NCAMetrics,0)-1,MATCH(P$6,NCACats,0))-100)</f>
        <v/>
      </c>
      <c r="Q48" s="193" t="str" cm="1">
        <f t="array" ref="Q48">IF($B48="","",INDEX(NCAOptionScores_Trans,$B48+MATCH(Q$7,NCAMetrics,0)-1,MATCH(P$6,NCACats,0))-100)</f>
        <v/>
      </c>
      <c r="R48" s="193" t="str" cm="1">
        <f t="array" ref="R48">IF($B48="","",INDEX(NCAOptionScores_Trans,$B48+MATCH(R$7,NCAMetrics,0)-1,MATCH(P$6,NCACats,0))-100)</f>
        <v/>
      </c>
      <c r="S48" s="193" t="str">
        <f t="shared" si="21"/>
        <v/>
      </c>
      <c r="T48" s="193" t="str" cm="1">
        <f t="array" ref="T48">IF($B48="","",INDEX(NCAOptionScores_Trans,$B48+MATCH(T$7,NCAMetrics,0)-1,MATCH(T$6,NCACats,0))-100)</f>
        <v/>
      </c>
      <c r="U48" s="193" t="str" cm="1">
        <f t="array" ref="U48">IF($B48="","",INDEX(NCAOptionScores_Trans,$B48+MATCH(U$7,NCAMetrics,0)-1,MATCH(T$6,NCACats,0))-100)</f>
        <v/>
      </c>
      <c r="V48" s="193" t="str" cm="1">
        <f t="array" ref="V48">IF($B48="","",INDEX(NCAOptionScores_Trans,$B48+MATCH(V$7,NCAMetrics,0)-1,MATCH(T$6,NCACats,0))-100)</f>
        <v/>
      </c>
      <c r="W48" s="193" t="str">
        <f t="shared" si="22"/>
        <v/>
      </c>
      <c r="X48" s="193" t="str" cm="1">
        <f t="array" ref="X48">IF($B48="","",INDEX(NCAOptionScores_Trans,$B48+MATCH(X$7,NCAMetrics,0)-1,MATCH(X$6,NCACats,0))-100)</f>
        <v/>
      </c>
      <c r="Y48" s="193" t="str" cm="1">
        <f t="array" ref="Y48">IF($B48="","",INDEX(NCAOptionScores_Trans,$B48+MATCH(Y$7,NCAMetrics,0)-1,MATCH(X$6,NCACats,0))-100)</f>
        <v/>
      </c>
      <c r="Z48" s="193" t="str" cm="1">
        <f t="array" ref="Z48">IF($B48="","",INDEX(NCAOptionScores_Trans,$B48+MATCH(Z$7,NCAMetrics,0)-1,MATCH(X$6,NCACats,0))-100)</f>
        <v/>
      </c>
      <c r="AA48" s="193" t="str">
        <f t="shared" si="23"/>
        <v/>
      </c>
      <c r="AB48" s="193" t="str" cm="1">
        <f t="array" ref="AB48">IF($B48="","",INDEX(NCAOptionScores_Trans,$B48+MATCH(AB$7,NCAMetrics,0)-1,MATCH(AB$6,NCACats,0))-100)</f>
        <v/>
      </c>
      <c r="AC48" s="193" t="str" cm="1">
        <f t="array" ref="AC48">IF($B48="","",INDEX(NCAOptionScores_Trans,$B48+MATCH(AC$7,NCAMetrics,0)-1,MATCH(AB$6,NCACats,0))-100)</f>
        <v/>
      </c>
      <c r="AD48" s="193" t="str" cm="1">
        <f t="array" ref="AD48">IF($B48="","",INDEX(NCAOptionScores_Trans,$B48+MATCH(AD$7,NCAMetrics,0)-1,MATCH(AB$6,NCACats,0))-100)</f>
        <v/>
      </c>
      <c r="AE48" s="193" t="str">
        <f t="shared" si="24"/>
        <v/>
      </c>
      <c r="AG48" s="156" t="str" cm="1">
        <f t="array" ref="AG48">INDEX(NegEffects_NCA,$A48,MATCH(AG$6,$D$6:$AB$6,0)+3)</f>
        <v/>
      </c>
      <c r="AH48" s="156" t="str" cm="1">
        <f t="array" ref="AH48">INDEX(NegEffects_NCA,$A48,MATCH(AH$6,$D$6:$AB$6,0)+3)</f>
        <v/>
      </c>
      <c r="AI48" s="156" t="str" cm="1">
        <f t="array" ref="AI48">INDEX(NegEffects_NCA,$A48,MATCH(AI$6,$D$6:$AB$6,0)+3)</f>
        <v/>
      </c>
      <c r="AJ48" s="156" t="str" cm="1">
        <f t="array" ref="AJ48">INDEX(NegEffects_NCA,$A48,MATCH(AJ$6,$D$6:$AB$6,0)+3)</f>
        <v/>
      </c>
      <c r="AK48" s="156" t="str" cm="1">
        <f t="array" ref="AK48">INDEX(NegEffects_NCA,$A48,MATCH(AK$6,$D$6:$AB$6,0)+3)</f>
        <v/>
      </c>
      <c r="AL48" s="156" t="str" cm="1">
        <f t="array" ref="AL48">INDEX(NegEffects_NCA,$A48,MATCH(AL$6,$D$6:$AB$6,0)+3)</f>
        <v/>
      </c>
      <c r="AM48" s="156" t="str" cm="1">
        <f t="array" ref="AM48">INDEX(NegEffects_NCA,$A48,MATCH(AM$6,$D$6:$AB$6,0)+3)</f>
        <v/>
      </c>
      <c r="AO48" s="194" t="str">
        <f t="shared" ref="AO48:AR67" si="32">IF($B48="","",SUMPRODUCT(INDEX(NegEffects_NCA_Combined,$A48,0),INDEX(WRWMetricWeights_NCA,MATCH(AO$6,WRWMetrics_NCA,0),0)))</f>
        <v/>
      </c>
      <c r="AP48" s="194" t="str">
        <f t="shared" si="32"/>
        <v/>
      </c>
      <c r="AQ48" s="194" t="str">
        <f t="shared" si="32"/>
        <v/>
      </c>
      <c r="AR48" s="194" t="str">
        <f t="shared" si="32"/>
        <v/>
      </c>
      <c r="AT48" s="193" t="str" cm="1">
        <f t="array" ref="AT48">IF($B48="","",INDEX(NCAOptionScores_Trans,$B48+MATCH(AT$7,NCAMetrics,0)-1,MATCH(AT$6,NCACats,0)))</f>
        <v/>
      </c>
      <c r="AU48" s="193" t="str" cm="1">
        <f t="array" ref="AU48">IF($B48="","",INDEX(NCAOptionScores_Trans,$B48+MATCH(AU$7,NCAMetrics,0)-1,MATCH(AT$6,NCACats,0)))</f>
        <v/>
      </c>
      <c r="AV48" s="193" t="str" cm="1">
        <f t="array" ref="AV48">IF($B48="","",INDEX(NCAOptionScores_Trans,$B48+MATCH(AV$7,NCAMetrics,0)-1,MATCH(AT$6,NCACats,0)))</f>
        <v/>
      </c>
      <c r="AW48" s="195" t="str">
        <f t="shared" si="25"/>
        <v/>
      </c>
      <c r="AX48" s="193" t="str" cm="1">
        <f t="array" ref="AX48">IF($B48="","",INDEX(NCAOptionScores_Trans,$B48+MATCH(AX$7,NCAMetrics,0)-1,MATCH(AX$6,NCACats,0)))</f>
        <v/>
      </c>
      <c r="AY48" s="193" t="str" cm="1">
        <f t="array" ref="AY48">IF($B48="","",INDEX(NCAOptionScores_Trans,$B48+MATCH(AY$7,NCAMetrics,0)-1,MATCH(AX$6,NCACats,0)))</f>
        <v/>
      </c>
      <c r="AZ48" s="193" t="str" cm="1">
        <f t="array" ref="AZ48">IF($B48="","",INDEX(NCAOptionScores_Trans,$B48+MATCH(AZ$7,NCAMetrics,0)-1,MATCH(AX$6,NCACats,0)))</f>
        <v/>
      </c>
      <c r="BA48" s="195" t="str">
        <f t="shared" si="26"/>
        <v/>
      </c>
      <c r="BB48" s="193" t="str" cm="1">
        <f t="array" ref="BB48">IF($B48="","",INDEX(NCAOptionScores_Trans,$B48+MATCH(BB$7,NCAMetrics,0)-1,MATCH(BB$6,NCACats,0)))</f>
        <v/>
      </c>
      <c r="BC48" s="193" t="str" cm="1">
        <f t="array" ref="BC48">IF($B48="","",INDEX(NCAOptionScores_Trans,$B48+MATCH(BC$7,NCAMetrics,0)-1,MATCH(BB$6,NCACats,0)))</f>
        <v/>
      </c>
      <c r="BD48" s="193" t="str" cm="1">
        <f t="array" ref="BD48">IF($B48="","",INDEX(NCAOptionScores_Trans,$B48+MATCH(BD$7,NCAMetrics,0)-1,MATCH(BB$6,NCACats,0)))</f>
        <v/>
      </c>
      <c r="BE48" s="195" t="str">
        <f t="shared" si="27"/>
        <v/>
      </c>
      <c r="BF48" s="193" t="str" cm="1">
        <f t="array" ref="BF48">IF($B48="","",INDEX(NCAOptionScores_Trans,$B48+MATCH(BF$7,NCAMetrics,0)-1,MATCH(BF$6,NCACats,0)))</f>
        <v/>
      </c>
      <c r="BG48" s="193" t="str" cm="1">
        <f t="array" ref="BG48">IF($B48="","",INDEX(NCAOptionScores_Trans,$B48+MATCH(BG$7,NCAMetrics,0)-1,MATCH(BF$6,NCACats,0)))</f>
        <v/>
      </c>
      <c r="BH48" s="193" t="str" cm="1">
        <f t="array" ref="BH48">IF($B48="","",INDEX(NCAOptionScores_Trans,$B48+MATCH(BH$7,NCAMetrics,0)-1,MATCH(BF$6,NCACats,0)))</f>
        <v/>
      </c>
      <c r="BI48" s="195" t="str">
        <f t="shared" si="28"/>
        <v/>
      </c>
      <c r="BJ48" s="193" t="str" cm="1">
        <f t="array" ref="BJ48">IF($B48="","",INDEX(NCAOptionScores_Trans,$B48+MATCH(BJ$7,NCAMetrics,0)-1,MATCH(BJ$6,NCACats,0)))</f>
        <v/>
      </c>
      <c r="BK48" s="193" t="str" cm="1">
        <f t="array" ref="BK48">IF($B48="","",INDEX(NCAOptionScores_Trans,$B48+MATCH(BK$7,NCAMetrics,0)-1,MATCH(BJ$6,NCACats,0)))</f>
        <v/>
      </c>
      <c r="BL48" s="193" t="str" cm="1">
        <f t="array" ref="BL48">IF($B48="","",INDEX(NCAOptionScores_Trans,$B48+MATCH(BL$7,NCAMetrics,0)-1,MATCH(BJ$6,NCACats,0)))</f>
        <v/>
      </c>
      <c r="BM48" s="195" t="str">
        <f t="shared" si="29"/>
        <v/>
      </c>
      <c r="BN48" s="193" t="str" cm="1">
        <f t="array" ref="BN48">IF($B48="","",INDEX(NCAOptionScores_Trans,$B48+MATCH(BN$7,NCAMetrics,0)-1,MATCH(BN$6,NCACats,0)))</f>
        <v/>
      </c>
      <c r="BO48" s="193" t="str" cm="1">
        <f t="array" ref="BO48">IF($B48="","",INDEX(NCAOptionScores_Trans,$B48+MATCH(BO$7,NCAMetrics,0)-1,MATCH(BN$6,NCACats,0)))</f>
        <v/>
      </c>
      <c r="BP48" s="193" t="str" cm="1">
        <f t="array" ref="BP48">IF($B48="","",INDEX(NCAOptionScores_Trans,$B48+MATCH(BP$7,NCAMetrics,0)-1,MATCH(BN$6,NCACats,0)))</f>
        <v/>
      </c>
      <c r="BQ48" s="195" t="str">
        <f t="shared" si="30"/>
        <v/>
      </c>
      <c r="BR48" s="193" t="str" cm="1">
        <f t="array" ref="BR48">IF($B48="","",INDEX(NCAOptionScores_Trans,$B48+MATCH(BR$7,NCAMetrics,0)-1,MATCH(BR$6,NCACats,0)))</f>
        <v/>
      </c>
      <c r="BS48" s="193" t="str" cm="1">
        <f t="array" ref="BS48">IF($B48="","",INDEX(NCAOptionScores_Trans,$B48+MATCH(BS$7,NCAMetrics,0)-1,MATCH(BR$6,NCACats,0)))</f>
        <v/>
      </c>
      <c r="BT48" s="193" t="str" cm="1">
        <f t="array" ref="BT48">IF($B48="","",INDEX(NCAOptionScores_Trans,$B48+MATCH(BT$7,NCAMetrics,0)-1,MATCH(BR$6,NCACats,0)))</f>
        <v/>
      </c>
      <c r="BU48" s="195" t="str">
        <f t="shared" si="31"/>
        <v/>
      </c>
      <c r="BW48" s="156" t="str" cm="1">
        <f t="array" ref="BW48">INDEX(PosEffects_NCA,$A48,MATCH(BW$6,$D$6:$AB$6,0)+3)</f>
        <v/>
      </c>
      <c r="BX48" s="156" t="str" cm="1">
        <f t="array" ref="BX48">INDEX(PosEffects_NCA,$A48,MATCH(BX$6,$D$6:$AB$6,0)+3)</f>
        <v/>
      </c>
      <c r="BY48" s="156" t="str" cm="1">
        <f t="array" ref="BY48">INDEX(PosEffects_NCA,$A48,MATCH(BY$6,$D$6:$AB$6,0)+3)</f>
        <v/>
      </c>
      <c r="BZ48" s="156" t="str" cm="1">
        <f t="array" ref="BZ48">INDEX(PosEffects_NCA,$A48,MATCH(BZ$6,$D$6:$AB$6,0)+3)</f>
        <v/>
      </c>
      <c r="CA48" s="156" t="str" cm="1">
        <f t="array" ref="CA48">INDEX(PosEffects_NCA,$A48,MATCH(CA$6,$D$6:$AB$6,0)+3)</f>
        <v/>
      </c>
      <c r="CB48" s="156" t="str" cm="1">
        <f t="array" ref="CB48">INDEX(PosEffects_NCA,$A48,MATCH(CB$6,$D$6:$AB$6,0)+3)</f>
        <v/>
      </c>
      <c r="CC48" s="156" t="str" cm="1">
        <f t="array" ref="CC48">INDEX(PosEffects_NCA,$A48,MATCH(CC$6,$D$6:$AB$6,0)+3)</f>
        <v/>
      </c>
      <c r="CE48" s="194" t="str">
        <f t="shared" ref="CE48:CH67" si="33">IF($B48="","",SUMPRODUCT(INDEX(PosEffects_NCA_Combined,$A48,0),INDEX(WRWMetricWeights_NCA,MATCH(CE$6,WRWMetrics_NCA,0),0)))</f>
        <v/>
      </c>
      <c r="CF48" s="194" t="str">
        <f t="shared" si="33"/>
        <v/>
      </c>
      <c r="CG48" s="194" t="str">
        <f t="shared" si="33"/>
        <v/>
      </c>
      <c r="CH48" s="194" t="str">
        <f t="shared" si="33"/>
        <v/>
      </c>
    </row>
    <row r="49" spans="1:86" x14ac:dyDescent="0.25">
      <c r="A49" s="68">
        <v>42</v>
      </c>
      <c r="B49" s="271" t="str" cm="1">
        <f t="array" ref="B49">IF(A49&gt;NOptions_NCA,"",6*(A49-1)+1)</f>
        <v/>
      </c>
      <c r="C49" s="249" t="str" cm="1">
        <f t="array" ref="C49">IF($B49="","",INDEX(Options_NCA,$B49))</f>
        <v/>
      </c>
      <c r="D49" s="193" t="str" cm="1">
        <f t="array" ref="D49">IF($B49="","",INDEX(NCAOptionScores_Trans,$B49+MATCH(D$7,NCAMetrics,0)-1,MATCH(D$6,NCACats,0))-100)</f>
        <v/>
      </c>
      <c r="E49" s="193" t="str" cm="1">
        <f t="array" ref="E49">IF($B49="","",INDEX(NCAOptionScores_Trans,$B49+MATCH(E$7,NCAMetrics,0)-1,MATCH(D$6,NCACats,0))-100)</f>
        <v/>
      </c>
      <c r="F49" s="193" t="str" cm="1">
        <f t="array" ref="F49">IF($B49="","",INDEX(NCAOptionScores_Trans,$B49+MATCH(F$7,NCAMetrics,0)-1,MATCH(D$6,NCACats,0))-100)</f>
        <v/>
      </c>
      <c r="G49" s="193" t="str">
        <f t="shared" si="18"/>
        <v/>
      </c>
      <c r="H49" s="193" t="str" cm="1">
        <f t="array" ref="H49">IF($B49="","",INDEX(NCAOptionScores_Trans,$B49+MATCH(H$7,NCAMetrics,0)-1,MATCH(H$6,NCACats,0))-100)</f>
        <v/>
      </c>
      <c r="I49" s="193" t="str" cm="1">
        <f t="array" ref="I49">IF($B49="","",INDEX(NCAOptionScores_Trans,$B49+MATCH(I$7,NCAMetrics,0)-1,MATCH(H$6,NCACats,0))-100)</f>
        <v/>
      </c>
      <c r="J49" s="193" t="str" cm="1">
        <f t="array" ref="J49">IF($B49="","",INDEX(NCAOptionScores_Trans,$B49+MATCH(J$7,NCAMetrics,0)-1,MATCH(H$6,NCACats,0))-100)</f>
        <v/>
      </c>
      <c r="K49" s="193" t="str">
        <f t="shared" si="19"/>
        <v/>
      </c>
      <c r="L49" s="193" t="str" cm="1">
        <f t="array" ref="L49">IF($B49="","",INDEX(NCAOptionScores_Trans,$B49+MATCH(L$7,NCAMetrics,0)-1,MATCH(L$6,NCACats,0))-100)</f>
        <v/>
      </c>
      <c r="M49" s="193" t="str" cm="1">
        <f t="array" ref="M49">IF($B49="","",INDEX(NCAOptionScores_Trans,$B49+MATCH(M$7,NCAMetrics,0)-1,MATCH(L$6,NCACats,0))-100)</f>
        <v/>
      </c>
      <c r="N49" s="193" t="str" cm="1">
        <f t="array" ref="N49">IF($B49="","",INDEX(NCAOptionScores_Trans,$B49+MATCH(N$7,NCAMetrics,0)-1,MATCH(L$6,NCACats,0))-100)</f>
        <v/>
      </c>
      <c r="O49" s="193" t="str">
        <f t="shared" si="20"/>
        <v/>
      </c>
      <c r="P49" s="193" t="str" cm="1">
        <f t="array" ref="P49">IF($B49="","",INDEX(NCAOptionScores_Trans,$B49+MATCH(P$7,NCAMetrics,0)-1,MATCH(P$6,NCACats,0))-100)</f>
        <v/>
      </c>
      <c r="Q49" s="193" t="str" cm="1">
        <f t="array" ref="Q49">IF($B49="","",INDEX(NCAOptionScores_Trans,$B49+MATCH(Q$7,NCAMetrics,0)-1,MATCH(P$6,NCACats,0))-100)</f>
        <v/>
      </c>
      <c r="R49" s="193" t="str" cm="1">
        <f t="array" ref="R49">IF($B49="","",INDEX(NCAOptionScores_Trans,$B49+MATCH(R$7,NCAMetrics,0)-1,MATCH(P$6,NCACats,0))-100)</f>
        <v/>
      </c>
      <c r="S49" s="193" t="str">
        <f t="shared" si="21"/>
        <v/>
      </c>
      <c r="T49" s="193" t="str" cm="1">
        <f t="array" ref="T49">IF($B49="","",INDEX(NCAOptionScores_Trans,$B49+MATCH(T$7,NCAMetrics,0)-1,MATCH(T$6,NCACats,0))-100)</f>
        <v/>
      </c>
      <c r="U49" s="193" t="str" cm="1">
        <f t="array" ref="U49">IF($B49="","",INDEX(NCAOptionScores_Trans,$B49+MATCH(U$7,NCAMetrics,0)-1,MATCH(T$6,NCACats,0))-100)</f>
        <v/>
      </c>
      <c r="V49" s="193" t="str" cm="1">
        <f t="array" ref="V49">IF($B49="","",INDEX(NCAOptionScores_Trans,$B49+MATCH(V$7,NCAMetrics,0)-1,MATCH(T$6,NCACats,0))-100)</f>
        <v/>
      </c>
      <c r="W49" s="193" t="str">
        <f t="shared" si="22"/>
        <v/>
      </c>
      <c r="X49" s="193" t="str" cm="1">
        <f t="array" ref="X49">IF($B49="","",INDEX(NCAOptionScores_Trans,$B49+MATCH(X$7,NCAMetrics,0)-1,MATCH(X$6,NCACats,0))-100)</f>
        <v/>
      </c>
      <c r="Y49" s="193" t="str" cm="1">
        <f t="array" ref="Y49">IF($B49="","",INDEX(NCAOptionScores_Trans,$B49+MATCH(Y$7,NCAMetrics,0)-1,MATCH(X$6,NCACats,0))-100)</f>
        <v/>
      </c>
      <c r="Z49" s="193" t="str" cm="1">
        <f t="array" ref="Z49">IF($B49="","",INDEX(NCAOptionScores_Trans,$B49+MATCH(Z$7,NCAMetrics,0)-1,MATCH(X$6,NCACats,0))-100)</f>
        <v/>
      </c>
      <c r="AA49" s="193" t="str">
        <f t="shared" si="23"/>
        <v/>
      </c>
      <c r="AB49" s="193" t="str" cm="1">
        <f t="array" ref="AB49">IF($B49="","",INDEX(NCAOptionScores_Trans,$B49+MATCH(AB$7,NCAMetrics,0)-1,MATCH(AB$6,NCACats,0))-100)</f>
        <v/>
      </c>
      <c r="AC49" s="193" t="str" cm="1">
        <f t="array" ref="AC49">IF($B49="","",INDEX(NCAOptionScores_Trans,$B49+MATCH(AC$7,NCAMetrics,0)-1,MATCH(AB$6,NCACats,0))-100)</f>
        <v/>
      </c>
      <c r="AD49" s="193" t="str" cm="1">
        <f t="array" ref="AD49">IF($B49="","",INDEX(NCAOptionScores_Trans,$B49+MATCH(AD$7,NCAMetrics,0)-1,MATCH(AB$6,NCACats,0))-100)</f>
        <v/>
      </c>
      <c r="AE49" s="193" t="str">
        <f t="shared" si="24"/>
        <v/>
      </c>
      <c r="AG49" s="156" t="str" cm="1">
        <f t="array" ref="AG49">INDEX(NegEffects_NCA,$A49,MATCH(AG$6,$D$6:$AB$6,0)+3)</f>
        <v/>
      </c>
      <c r="AH49" s="156" t="str" cm="1">
        <f t="array" ref="AH49">INDEX(NegEffects_NCA,$A49,MATCH(AH$6,$D$6:$AB$6,0)+3)</f>
        <v/>
      </c>
      <c r="AI49" s="156" t="str" cm="1">
        <f t="array" ref="AI49">INDEX(NegEffects_NCA,$A49,MATCH(AI$6,$D$6:$AB$6,0)+3)</f>
        <v/>
      </c>
      <c r="AJ49" s="156" t="str" cm="1">
        <f t="array" ref="AJ49">INDEX(NegEffects_NCA,$A49,MATCH(AJ$6,$D$6:$AB$6,0)+3)</f>
        <v/>
      </c>
      <c r="AK49" s="156" t="str" cm="1">
        <f t="array" ref="AK49">INDEX(NegEffects_NCA,$A49,MATCH(AK$6,$D$6:$AB$6,0)+3)</f>
        <v/>
      </c>
      <c r="AL49" s="156" t="str" cm="1">
        <f t="array" ref="AL49">INDEX(NegEffects_NCA,$A49,MATCH(AL$6,$D$6:$AB$6,0)+3)</f>
        <v/>
      </c>
      <c r="AM49" s="156" t="str" cm="1">
        <f t="array" ref="AM49">INDEX(NegEffects_NCA,$A49,MATCH(AM$6,$D$6:$AB$6,0)+3)</f>
        <v/>
      </c>
      <c r="AO49" s="194" t="str">
        <f t="shared" si="32"/>
        <v/>
      </c>
      <c r="AP49" s="194" t="str">
        <f t="shared" si="32"/>
        <v/>
      </c>
      <c r="AQ49" s="194" t="str">
        <f t="shared" si="32"/>
        <v/>
      </c>
      <c r="AR49" s="194" t="str">
        <f t="shared" si="32"/>
        <v/>
      </c>
      <c r="AT49" s="193" t="str" cm="1">
        <f t="array" ref="AT49">IF($B49="","",INDEX(NCAOptionScores_Trans,$B49+MATCH(AT$7,NCAMetrics,0)-1,MATCH(AT$6,NCACats,0)))</f>
        <v/>
      </c>
      <c r="AU49" s="193" t="str" cm="1">
        <f t="array" ref="AU49">IF($B49="","",INDEX(NCAOptionScores_Trans,$B49+MATCH(AU$7,NCAMetrics,0)-1,MATCH(AT$6,NCACats,0)))</f>
        <v/>
      </c>
      <c r="AV49" s="193" t="str" cm="1">
        <f t="array" ref="AV49">IF($B49="","",INDEX(NCAOptionScores_Trans,$B49+MATCH(AV$7,NCAMetrics,0)-1,MATCH(AT$6,NCACats,0)))</f>
        <v/>
      </c>
      <c r="AW49" s="195" t="str">
        <f t="shared" si="25"/>
        <v/>
      </c>
      <c r="AX49" s="193" t="str" cm="1">
        <f t="array" ref="AX49">IF($B49="","",INDEX(NCAOptionScores_Trans,$B49+MATCH(AX$7,NCAMetrics,0)-1,MATCH(AX$6,NCACats,0)))</f>
        <v/>
      </c>
      <c r="AY49" s="193" t="str" cm="1">
        <f t="array" ref="AY49">IF($B49="","",INDEX(NCAOptionScores_Trans,$B49+MATCH(AY$7,NCAMetrics,0)-1,MATCH(AX$6,NCACats,0)))</f>
        <v/>
      </c>
      <c r="AZ49" s="193" t="str" cm="1">
        <f t="array" ref="AZ49">IF($B49="","",INDEX(NCAOptionScores_Trans,$B49+MATCH(AZ$7,NCAMetrics,0)-1,MATCH(AX$6,NCACats,0)))</f>
        <v/>
      </c>
      <c r="BA49" s="195" t="str">
        <f t="shared" si="26"/>
        <v/>
      </c>
      <c r="BB49" s="193" t="str" cm="1">
        <f t="array" ref="BB49">IF($B49="","",INDEX(NCAOptionScores_Trans,$B49+MATCH(BB$7,NCAMetrics,0)-1,MATCH(BB$6,NCACats,0)))</f>
        <v/>
      </c>
      <c r="BC49" s="193" t="str" cm="1">
        <f t="array" ref="BC49">IF($B49="","",INDEX(NCAOptionScores_Trans,$B49+MATCH(BC$7,NCAMetrics,0)-1,MATCH(BB$6,NCACats,0)))</f>
        <v/>
      </c>
      <c r="BD49" s="193" t="str" cm="1">
        <f t="array" ref="BD49">IF($B49="","",INDEX(NCAOptionScores_Trans,$B49+MATCH(BD$7,NCAMetrics,0)-1,MATCH(BB$6,NCACats,0)))</f>
        <v/>
      </c>
      <c r="BE49" s="195" t="str">
        <f t="shared" si="27"/>
        <v/>
      </c>
      <c r="BF49" s="193" t="str" cm="1">
        <f t="array" ref="BF49">IF($B49="","",INDEX(NCAOptionScores_Trans,$B49+MATCH(BF$7,NCAMetrics,0)-1,MATCH(BF$6,NCACats,0)))</f>
        <v/>
      </c>
      <c r="BG49" s="193" t="str" cm="1">
        <f t="array" ref="BG49">IF($B49="","",INDEX(NCAOptionScores_Trans,$B49+MATCH(BG$7,NCAMetrics,0)-1,MATCH(BF$6,NCACats,0)))</f>
        <v/>
      </c>
      <c r="BH49" s="193" t="str" cm="1">
        <f t="array" ref="BH49">IF($B49="","",INDEX(NCAOptionScores_Trans,$B49+MATCH(BH$7,NCAMetrics,0)-1,MATCH(BF$6,NCACats,0)))</f>
        <v/>
      </c>
      <c r="BI49" s="195" t="str">
        <f t="shared" si="28"/>
        <v/>
      </c>
      <c r="BJ49" s="193" t="str" cm="1">
        <f t="array" ref="BJ49">IF($B49="","",INDEX(NCAOptionScores_Trans,$B49+MATCH(BJ$7,NCAMetrics,0)-1,MATCH(BJ$6,NCACats,0)))</f>
        <v/>
      </c>
      <c r="BK49" s="193" t="str" cm="1">
        <f t="array" ref="BK49">IF($B49="","",INDEX(NCAOptionScores_Trans,$B49+MATCH(BK$7,NCAMetrics,0)-1,MATCH(BJ$6,NCACats,0)))</f>
        <v/>
      </c>
      <c r="BL49" s="193" t="str" cm="1">
        <f t="array" ref="BL49">IF($B49="","",INDEX(NCAOptionScores_Trans,$B49+MATCH(BL$7,NCAMetrics,0)-1,MATCH(BJ$6,NCACats,0)))</f>
        <v/>
      </c>
      <c r="BM49" s="195" t="str">
        <f t="shared" si="29"/>
        <v/>
      </c>
      <c r="BN49" s="193" t="str" cm="1">
        <f t="array" ref="BN49">IF($B49="","",INDEX(NCAOptionScores_Trans,$B49+MATCH(BN$7,NCAMetrics,0)-1,MATCH(BN$6,NCACats,0)))</f>
        <v/>
      </c>
      <c r="BO49" s="193" t="str" cm="1">
        <f t="array" ref="BO49">IF($B49="","",INDEX(NCAOptionScores_Trans,$B49+MATCH(BO$7,NCAMetrics,0)-1,MATCH(BN$6,NCACats,0)))</f>
        <v/>
      </c>
      <c r="BP49" s="193" t="str" cm="1">
        <f t="array" ref="BP49">IF($B49="","",INDEX(NCAOptionScores_Trans,$B49+MATCH(BP$7,NCAMetrics,0)-1,MATCH(BN$6,NCACats,0)))</f>
        <v/>
      </c>
      <c r="BQ49" s="195" t="str">
        <f t="shared" si="30"/>
        <v/>
      </c>
      <c r="BR49" s="193" t="str" cm="1">
        <f t="array" ref="BR49">IF($B49="","",INDEX(NCAOptionScores_Trans,$B49+MATCH(BR$7,NCAMetrics,0)-1,MATCH(BR$6,NCACats,0)))</f>
        <v/>
      </c>
      <c r="BS49" s="193" t="str" cm="1">
        <f t="array" ref="BS49">IF($B49="","",INDEX(NCAOptionScores_Trans,$B49+MATCH(BS$7,NCAMetrics,0)-1,MATCH(BR$6,NCACats,0)))</f>
        <v/>
      </c>
      <c r="BT49" s="193" t="str" cm="1">
        <f t="array" ref="BT49">IF($B49="","",INDEX(NCAOptionScores_Trans,$B49+MATCH(BT$7,NCAMetrics,0)-1,MATCH(BR$6,NCACats,0)))</f>
        <v/>
      </c>
      <c r="BU49" s="195" t="str">
        <f t="shared" si="31"/>
        <v/>
      </c>
      <c r="BW49" s="156" t="str" cm="1">
        <f t="array" ref="BW49">INDEX(PosEffects_NCA,$A49,MATCH(BW$6,$D$6:$AB$6,0)+3)</f>
        <v/>
      </c>
      <c r="BX49" s="156" t="str" cm="1">
        <f t="array" ref="BX49">INDEX(PosEffects_NCA,$A49,MATCH(BX$6,$D$6:$AB$6,0)+3)</f>
        <v/>
      </c>
      <c r="BY49" s="156" t="str" cm="1">
        <f t="array" ref="BY49">INDEX(PosEffects_NCA,$A49,MATCH(BY$6,$D$6:$AB$6,0)+3)</f>
        <v/>
      </c>
      <c r="BZ49" s="156" t="str" cm="1">
        <f t="array" ref="BZ49">INDEX(PosEffects_NCA,$A49,MATCH(BZ$6,$D$6:$AB$6,0)+3)</f>
        <v/>
      </c>
      <c r="CA49" s="156" t="str" cm="1">
        <f t="array" ref="CA49">INDEX(PosEffects_NCA,$A49,MATCH(CA$6,$D$6:$AB$6,0)+3)</f>
        <v/>
      </c>
      <c r="CB49" s="156" t="str" cm="1">
        <f t="array" ref="CB49">INDEX(PosEffects_NCA,$A49,MATCH(CB$6,$D$6:$AB$6,0)+3)</f>
        <v/>
      </c>
      <c r="CC49" s="156" t="str" cm="1">
        <f t="array" ref="CC49">INDEX(PosEffects_NCA,$A49,MATCH(CC$6,$D$6:$AB$6,0)+3)</f>
        <v/>
      </c>
      <c r="CE49" s="194" t="str">
        <f t="shared" si="33"/>
        <v/>
      </c>
      <c r="CF49" s="194" t="str">
        <f t="shared" si="33"/>
        <v/>
      </c>
      <c r="CG49" s="194" t="str">
        <f t="shared" si="33"/>
        <v/>
      </c>
      <c r="CH49" s="194" t="str">
        <f t="shared" si="33"/>
        <v/>
      </c>
    </row>
    <row r="50" spans="1:86" x14ac:dyDescent="0.25">
      <c r="A50" s="68">
        <v>43</v>
      </c>
      <c r="B50" s="271" t="str" cm="1">
        <f t="array" ref="B50">IF(A50&gt;NOptions_NCA,"",6*(A50-1)+1)</f>
        <v/>
      </c>
      <c r="C50" s="249" t="str" cm="1">
        <f t="array" ref="C50">IF($B50="","",INDEX(Options_NCA,$B50))</f>
        <v/>
      </c>
      <c r="D50" s="193" t="str" cm="1">
        <f t="array" ref="D50">IF($B50="","",INDEX(NCAOptionScores_Trans,$B50+MATCH(D$7,NCAMetrics,0)-1,MATCH(D$6,NCACats,0))-100)</f>
        <v/>
      </c>
      <c r="E50" s="193" t="str" cm="1">
        <f t="array" ref="E50">IF($B50="","",INDEX(NCAOptionScores_Trans,$B50+MATCH(E$7,NCAMetrics,0)-1,MATCH(D$6,NCACats,0))-100)</f>
        <v/>
      </c>
      <c r="F50" s="193" t="str" cm="1">
        <f t="array" ref="F50">IF($B50="","",INDEX(NCAOptionScores_Trans,$B50+MATCH(F$7,NCAMetrics,0)-1,MATCH(D$6,NCACats,0))-100)</f>
        <v/>
      </c>
      <c r="G50" s="193" t="str">
        <f t="shared" si="18"/>
        <v/>
      </c>
      <c r="H50" s="193" t="str" cm="1">
        <f t="array" ref="H50">IF($B50="","",INDEX(NCAOptionScores_Trans,$B50+MATCH(H$7,NCAMetrics,0)-1,MATCH(H$6,NCACats,0))-100)</f>
        <v/>
      </c>
      <c r="I50" s="193" t="str" cm="1">
        <f t="array" ref="I50">IF($B50="","",INDEX(NCAOptionScores_Trans,$B50+MATCH(I$7,NCAMetrics,0)-1,MATCH(H$6,NCACats,0))-100)</f>
        <v/>
      </c>
      <c r="J50" s="193" t="str" cm="1">
        <f t="array" ref="J50">IF($B50="","",INDEX(NCAOptionScores_Trans,$B50+MATCH(J$7,NCAMetrics,0)-1,MATCH(H$6,NCACats,0))-100)</f>
        <v/>
      </c>
      <c r="K50" s="193" t="str">
        <f t="shared" si="19"/>
        <v/>
      </c>
      <c r="L50" s="193" t="str" cm="1">
        <f t="array" ref="L50">IF($B50="","",INDEX(NCAOptionScores_Trans,$B50+MATCH(L$7,NCAMetrics,0)-1,MATCH(L$6,NCACats,0))-100)</f>
        <v/>
      </c>
      <c r="M50" s="193" t="str" cm="1">
        <f t="array" ref="M50">IF($B50="","",INDEX(NCAOptionScores_Trans,$B50+MATCH(M$7,NCAMetrics,0)-1,MATCH(L$6,NCACats,0))-100)</f>
        <v/>
      </c>
      <c r="N50" s="193" t="str" cm="1">
        <f t="array" ref="N50">IF($B50="","",INDEX(NCAOptionScores_Trans,$B50+MATCH(N$7,NCAMetrics,0)-1,MATCH(L$6,NCACats,0))-100)</f>
        <v/>
      </c>
      <c r="O50" s="193" t="str">
        <f t="shared" si="20"/>
        <v/>
      </c>
      <c r="P50" s="193" t="str" cm="1">
        <f t="array" ref="P50">IF($B50="","",INDEX(NCAOptionScores_Trans,$B50+MATCH(P$7,NCAMetrics,0)-1,MATCH(P$6,NCACats,0))-100)</f>
        <v/>
      </c>
      <c r="Q50" s="193" t="str" cm="1">
        <f t="array" ref="Q50">IF($B50="","",INDEX(NCAOptionScores_Trans,$B50+MATCH(Q$7,NCAMetrics,0)-1,MATCH(P$6,NCACats,0))-100)</f>
        <v/>
      </c>
      <c r="R50" s="193" t="str" cm="1">
        <f t="array" ref="R50">IF($B50="","",INDEX(NCAOptionScores_Trans,$B50+MATCH(R$7,NCAMetrics,0)-1,MATCH(P$6,NCACats,0))-100)</f>
        <v/>
      </c>
      <c r="S50" s="193" t="str">
        <f t="shared" si="21"/>
        <v/>
      </c>
      <c r="T50" s="193" t="str" cm="1">
        <f t="array" ref="T50">IF($B50="","",INDEX(NCAOptionScores_Trans,$B50+MATCH(T$7,NCAMetrics,0)-1,MATCH(T$6,NCACats,0))-100)</f>
        <v/>
      </c>
      <c r="U50" s="193" t="str" cm="1">
        <f t="array" ref="U50">IF($B50="","",INDEX(NCAOptionScores_Trans,$B50+MATCH(U$7,NCAMetrics,0)-1,MATCH(T$6,NCACats,0))-100)</f>
        <v/>
      </c>
      <c r="V50" s="193" t="str" cm="1">
        <f t="array" ref="V50">IF($B50="","",INDEX(NCAOptionScores_Trans,$B50+MATCH(V$7,NCAMetrics,0)-1,MATCH(T$6,NCACats,0))-100)</f>
        <v/>
      </c>
      <c r="W50" s="193" t="str">
        <f t="shared" si="22"/>
        <v/>
      </c>
      <c r="X50" s="193" t="str" cm="1">
        <f t="array" ref="X50">IF($B50="","",INDEX(NCAOptionScores_Trans,$B50+MATCH(X$7,NCAMetrics,0)-1,MATCH(X$6,NCACats,0))-100)</f>
        <v/>
      </c>
      <c r="Y50" s="193" t="str" cm="1">
        <f t="array" ref="Y50">IF($B50="","",INDEX(NCAOptionScores_Trans,$B50+MATCH(Y$7,NCAMetrics,0)-1,MATCH(X$6,NCACats,0))-100)</f>
        <v/>
      </c>
      <c r="Z50" s="193" t="str" cm="1">
        <f t="array" ref="Z50">IF($B50="","",INDEX(NCAOptionScores_Trans,$B50+MATCH(Z$7,NCAMetrics,0)-1,MATCH(X$6,NCACats,0))-100)</f>
        <v/>
      </c>
      <c r="AA50" s="193" t="str">
        <f t="shared" si="23"/>
        <v/>
      </c>
      <c r="AB50" s="193" t="str" cm="1">
        <f t="array" ref="AB50">IF($B50="","",INDEX(NCAOptionScores_Trans,$B50+MATCH(AB$7,NCAMetrics,0)-1,MATCH(AB$6,NCACats,0))-100)</f>
        <v/>
      </c>
      <c r="AC50" s="193" t="str" cm="1">
        <f t="array" ref="AC50">IF($B50="","",INDEX(NCAOptionScores_Trans,$B50+MATCH(AC$7,NCAMetrics,0)-1,MATCH(AB$6,NCACats,0))-100)</f>
        <v/>
      </c>
      <c r="AD50" s="193" t="str" cm="1">
        <f t="array" ref="AD50">IF($B50="","",INDEX(NCAOptionScores_Trans,$B50+MATCH(AD$7,NCAMetrics,0)-1,MATCH(AB$6,NCACats,0))-100)</f>
        <v/>
      </c>
      <c r="AE50" s="193" t="str">
        <f t="shared" si="24"/>
        <v/>
      </c>
      <c r="AG50" s="156" t="str" cm="1">
        <f t="array" ref="AG50">INDEX(NegEffects_NCA,$A50,MATCH(AG$6,$D$6:$AB$6,0)+3)</f>
        <v/>
      </c>
      <c r="AH50" s="156" t="str" cm="1">
        <f t="array" ref="AH50">INDEX(NegEffects_NCA,$A50,MATCH(AH$6,$D$6:$AB$6,0)+3)</f>
        <v/>
      </c>
      <c r="AI50" s="156" t="str" cm="1">
        <f t="array" ref="AI50">INDEX(NegEffects_NCA,$A50,MATCH(AI$6,$D$6:$AB$6,0)+3)</f>
        <v/>
      </c>
      <c r="AJ50" s="156" t="str" cm="1">
        <f t="array" ref="AJ50">INDEX(NegEffects_NCA,$A50,MATCH(AJ$6,$D$6:$AB$6,0)+3)</f>
        <v/>
      </c>
      <c r="AK50" s="156" t="str" cm="1">
        <f t="array" ref="AK50">INDEX(NegEffects_NCA,$A50,MATCH(AK$6,$D$6:$AB$6,0)+3)</f>
        <v/>
      </c>
      <c r="AL50" s="156" t="str" cm="1">
        <f t="array" ref="AL50">INDEX(NegEffects_NCA,$A50,MATCH(AL$6,$D$6:$AB$6,0)+3)</f>
        <v/>
      </c>
      <c r="AM50" s="156" t="str" cm="1">
        <f t="array" ref="AM50">INDEX(NegEffects_NCA,$A50,MATCH(AM$6,$D$6:$AB$6,0)+3)</f>
        <v/>
      </c>
      <c r="AO50" s="194" t="str">
        <f t="shared" si="32"/>
        <v/>
      </c>
      <c r="AP50" s="194" t="str">
        <f t="shared" si="32"/>
        <v/>
      </c>
      <c r="AQ50" s="194" t="str">
        <f t="shared" si="32"/>
        <v/>
      </c>
      <c r="AR50" s="194" t="str">
        <f t="shared" si="32"/>
        <v/>
      </c>
      <c r="AT50" s="193" t="str" cm="1">
        <f t="array" ref="AT50">IF($B50="","",INDEX(NCAOptionScores_Trans,$B50+MATCH(AT$7,NCAMetrics,0)-1,MATCH(AT$6,NCACats,0)))</f>
        <v/>
      </c>
      <c r="AU50" s="193" t="str" cm="1">
        <f t="array" ref="AU50">IF($B50="","",INDEX(NCAOptionScores_Trans,$B50+MATCH(AU$7,NCAMetrics,0)-1,MATCH(AT$6,NCACats,0)))</f>
        <v/>
      </c>
      <c r="AV50" s="193" t="str" cm="1">
        <f t="array" ref="AV50">IF($B50="","",INDEX(NCAOptionScores_Trans,$B50+MATCH(AV$7,NCAMetrics,0)-1,MATCH(AT$6,NCACats,0)))</f>
        <v/>
      </c>
      <c r="AW50" s="195" t="str">
        <f t="shared" si="25"/>
        <v/>
      </c>
      <c r="AX50" s="193" t="str" cm="1">
        <f t="array" ref="AX50">IF($B50="","",INDEX(NCAOptionScores_Trans,$B50+MATCH(AX$7,NCAMetrics,0)-1,MATCH(AX$6,NCACats,0)))</f>
        <v/>
      </c>
      <c r="AY50" s="193" t="str" cm="1">
        <f t="array" ref="AY50">IF($B50="","",INDEX(NCAOptionScores_Trans,$B50+MATCH(AY$7,NCAMetrics,0)-1,MATCH(AX$6,NCACats,0)))</f>
        <v/>
      </c>
      <c r="AZ50" s="193" t="str" cm="1">
        <f t="array" ref="AZ50">IF($B50="","",INDEX(NCAOptionScores_Trans,$B50+MATCH(AZ$7,NCAMetrics,0)-1,MATCH(AX$6,NCACats,0)))</f>
        <v/>
      </c>
      <c r="BA50" s="195" t="str">
        <f t="shared" si="26"/>
        <v/>
      </c>
      <c r="BB50" s="193" t="str" cm="1">
        <f t="array" ref="BB50">IF($B50="","",INDEX(NCAOptionScores_Trans,$B50+MATCH(BB$7,NCAMetrics,0)-1,MATCH(BB$6,NCACats,0)))</f>
        <v/>
      </c>
      <c r="BC50" s="193" t="str" cm="1">
        <f t="array" ref="BC50">IF($B50="","",INDEX(NCAOptionScores_Trans,$B50+MATCH(BC$7,NCAMetrics,0)-1,MATCH(BB$6,NCACats,0)))</f>
        <v/>
      </c>
      <c r="BD50" s="193" t="str" cm="1">
        <f t="array" ref="BD50">IF($B50="","",INDEX(NCAOptionScores_Trans,$B50+MATCH(BD$7,NCAMetrics,0)-1,MATCH(BB$6,NCACats,0)))</f>
        <v/>
      </c>
      <c r="BE50" s="195" t="str">
        <f t="shared" si="27"/>
        <v/>
      </c>
      <c r="BF50" s="193" t="str" cm="1">
        <f t="array" ref="BF50">IF($B50="","",INDEX(NCAOptionScores_Trans,$B50+MATCH(BF$7,NCAMetrics,0)-1,MATCH(BF$6,NCACats,0)))</f>
        <v/>
      </c>
      <c r="BG50" s="193" t="str" cm="1">
        <f t="array" ref="BG50">IF($B50="","",INDEX(NCAOptionScores_Trans,$B50+MATCH(BG$7,NCAMetrics,0)-1,MATCH(BF$6,NCACats,0)))</f>
        <v/>
      </c>
      <c r="BH50" s="193" t="str" cm="1">
        <f t="array" ref="BH50">IF($B50="","",INDEX(NCAOptionScores_Trans,$B50+MATCH(BH$7,NCAMetrics,0)-1,MATCH(BF$6,NCACats,0)))</f>
        <v/>
      </c>
      <c r="BI50" s="195" t="str">
        <f t="shared" si="28"/>
        <v/>
      </c>
      <c r="BJ50" s="193" t="str" cm="1">
        <f t="array" ref="BJ50">IF($B50="","",INDEX(NCAOptionScores_Trans,$B50+MATCH(BJ$7,NCAMetrics,0)-1,MATCH(BJ$6,NCACats,0)))</f>
        <v/>
      </c>
      <c r="BK50" s="193" t="str" cm="1">
        <f t="array" ref="BK50">IF($B50="","",INDEX(NCAOptionScores_Trans,$B50+MATCH(BK$7,NCAMetrics,0)-1,MATCH(BJ$6,NCACats,0)))</f>
        <v/>
      </c>
      <c r="BL50" s="193" t="str" cm="1">
        <f t="array" ref="BL50">IF($B50="","",INDEX(NCAOptionScores_Trans,$B50+MATCH(BL$7,NCAMetrics,0)-1,MATCH(BJ$6,NCACats,0)))</f>
        <v/>
      </c>
      <c r="BM50" s="195" t="str">
        <f t="shared" si="29"/>
        <v/>
      </c>
      <c r="BN50" s="193" t="str" cm="1">
        <f t="array" ref="BN50">IF($B50="","",INDEX(NCAOptionScores_Trans,$B50+MATCH(BN$7,NCAMetrics,0)-1,MATCH(BN$6,NCACats,0)))</f>
        <v/>
      </c>
      <c r="BO50" s="193" t="str" cm="1">
        <f t="array" ref="BO50">IF($B50="","",INDEX(NCAOptionScores_Trans,$B50+MATCH(BO$7,NCAMetrics,0)-1,MATCH(BN$6,NCACats,0)))</f>
        <v/>
      </c>
      <c r="BP50" s="193" t="str" cm="1">
        <f t="array" ref="BP50">IF($B50="","",INDEX(NCAOptionScores_Trans,$B50+MATCH(BP$7,NCAMetrics,0)-1,MATCH(BN$6,NCACats,0)))</f>
        <v/>
      </c>
      <c r="BQ50" s="195" t="str">
        <f t="shared" si="30"/>
        <v/>
      </c>
      <c r="BR50" s="193" t="str" cm="1">
        <f t="array" ref="BR50">IF($B50="","",INDEX(NCAOptionScores_Trans,$B50+MATCH(BR$7,NCAMetrics,0)-1,MATCH(BR$6,NCACats,0)))</f>
        <v/>
      </c>
      <c r="BS50" s="193" t="str" cm="1">
        <f t="array" ref="BS50">IF($B50="","",INDEX(NCAOptionScores_Trans,$B50+MATCH(BS$7,NCAMetrics,0)-1,MATCH(BR$6,NCACats,0)))</f>
        <v/>
      </c>
      <c r="BT50" s="193" t="str" cm="1">
        <f t="array" ref="BT50">IF($B50="","",INDEX(NCAOptionScores_Trans,$B50+MATCH(BT$7,NCAMetrics,0)-1,MATCH(BR$6,NCACats,0)))</f>
        <v/>
      </c>
      <c r="BU50" s="195" t="str">
        <f t="shared" si="31"/>
        <v/>
      </c>
      <c r="BW50" s="156" t="str" cm="1">
        <f t="array" ref="BW50">INDEX(PosEffects_NCA,$A50,MATCH(BW$6,$D$6:$AB$6,0)+3)</f>
        <v/>
      </c>
      <c r="BX50" s="156" t="str" cm="1">
        <f t="array" ref="BX50">INDEX(PosEffects_NCA,$A50,MATCH(BX$6,$D$6:$AB$6,0)+3)</f>
        <v/>
      </c>
      <c r="BY50" s="156" t="str" cm="1">
        <f t="array" ref="BY50">INDEX(PosEffects_NCA,$A50,MATCH(BY$6,$D$6:$AB$6,0)+3)</f>
        <v/>
      </c>
      <c r="BZ50" s="156" t="str" cm="1">
        <f t="array" ref="BZ50">INDEX(PosEffects_NCA,$A50,MATCH(BZ$6,$D$6:$AB$6,0)+3)</f>
        <v/>
      </c>
      <c r="CA50" s="156" t="str" cm="1">
        <f t="array" ref="CA50">INDEX(PosEffects_NCA,$A50,MATCH(CA$6,$D$6:$AB$6,0)+3)</f>
        <v/>
      </c>
      <c r="CB50" s="156" t="str" cm="1">
        <f t="array" ref="CB50">INDEX(PosEffects_NCA,$A50,MATCH(CB$6,$D$6:$AB$6,0)+3)</f>
        <v/>
      </c>
      <c r="CC50" s="156" t="str" cm="1">
        <f t="array" ref="CC50">INDEX(PosEffects_NCA,$A50,MATCH(CC$6,$D$6:$AB$6,0)+3)</f>
        <v/>
      </c>
      <c r="CE50" s="194" t="str">
        <f t="shared" si="33"/>
        <v/>
      </c>
      <c r="CF50" s="194" t="str">
        <f t="shared" si="33"/>
        <v/>
      </c>
      <c r="CG50" s="194" t="str">
        <f t="shared" si="33"/>
        <v/>
      </c>
      <c r="CH50" s="194" t="str">
        <f t="shared" si="33"/>
        <v/>
      </c>
    </row>
    <row r="51" spans="1:86" x14ac:dyDescent="0.25">
      <c r="A51" s="68">
        <v>44</v>
      </c>
      <c r="B51" s="271" t="str" cm="1">
        <f t="array" ref="B51">IF(A51&gt;NOptions_NCA,"",6*(A51-1)+1)</f>
        <v/>
      </c>
      <c r="C51" s="249" t="str" cm="1">
        <f t="array" ref="C51">IF($B51="","",INDEX(Options_NCA,$B51))</f>
        <v/>
      </c>
      <c r="D51" s="193" t="str" cm="1">
        <f t="array" ref="D51">IF($B51="","",INDEX(NCAOptionScores_Trans,$B51+MATCH(D$7,NCAMetrics,0)-1,MATCH(D$6,NCACats,0))-100)</f>
        <v/>
      </c>
      <c r="E51" s="193" t="str" cm="1">
        <f t="array" ref="E51">IF($B51="","",INDEX(NCAOptionScores_Trans,$B51+MATCH(E$7,NCAMetrics,0)-1,MATCH(D$6,NCACats,0))-100)</f>
        <v/>
      </c>
      <c r="F51" s="193" t="str" cm="1">
        <f t="array" ref="F51">IF($B51="","",INDEX(NCAOptionScores_Trans,$B51+MATCH(F$7,NCAMetrics,0)-1,MATCH(D$6,NCACats,0))-100)</f>
        <v/>
      </c>
      <c r="G51" s="193" t="str">
        <f t="shared" si="18"/>
        <v/>
      </c>
      <c r="H51" s="193" t="str" cm="1">
        <f t="array" ref="H51">IF($B51="","",INDEX(NCAOptionScores_Trans,$B51+MATCH(H$7,NCAMetrics,0)-1,MATCH(H$6,NCACats,0))-100)</f>
        <v/>
      </c>
      <c r="I51" s="193" t="str" cm="1">
        <f t="array" ref="I51">IF($B51="","",INDEX(NCAOptionScores_Trans,$B51+MATCH(I$7,NCAMetrics,0)-1,MATCH(H$6,NCACats,0))-100)</f>
        <v/>
      </c>
      <c r="J51" s="193" t="str" cm="1">
        <f t="array" ref="J51">IF($B51="","",INDEX(NCAOptionScores_Trans,$B51+MATCH(J$7,NCAMetrics,0)-1,MATCH(H$6,NCACats,0))-100)</f>
        <v/>
      </c>
      <c r="K51" s="193" t="str">
        <f t="shared" si="19"/>
        <v/>
      </c>
      <c r="L51" s="193" t="str" cm="1">
        <f t="array" ref="L51">IF($B51="","",INDEX(NCAOptionScores_Trans,$B51+MATCH(L$7,NCAMetrics,0)-1,MATCH(L$6,NCACats,0))-100)</f>
        <v/>
      </c>
      <c r="M51" s="193" t="str" cm="1">
        <f t="array" ref="M51">IF($B51="","",INDEX(NCAOptionScores_Trans,$B51+MATCH(M$7,NCAMetrics,0)-1,MATCH(L$6,NCACats,0))-100)</f>
        <v/>
      </c>
      <c r="N51" s="193" t="str" cm="1">
        <f t="array" ref="N51">IF($B51="","",INDEX(NCAOptionScores_Trans,$B51+MATCH(N$7,NCAMetrics,0)-1,MATCH(L$6,NCACats,0))-100)</f>
        <v/>
      </c>
      <c r="O51" s="193" t="str">
        <f t="shared" si="20"/>
        <v/>
      </c>
      <c r="P51" s="193" t="str" cm="1">
        <f t="array" ref="P51">IF($B51="","",INDEX(NCAOptionScores_Trans,$B51+MATCH(P$7,NCAMetrics,0)-1,MATCH(P$6,NCACats,0))-100)</f>
        <v/>
      </c>
      <c r="Q51" s="193" t="str" cm="1">
        <f t="array" ref="Q51">IF($B51="","",INDEX(NCAOptionScores_Trans,$B51+MATCH(Q$7,NCAMetrics,0)-1,MATCH(P$6,NCACats,0))-100)</f>
        <v/>
      </c>
      <c r="R51" s="193" t="str" cm="1">
        <f t="array" ref="R51">IF($B51="","",INDEX(NCAOptionScores_Trans,$B51+MATCH(R$7,NCAMetrics,0)-1,MATCH(P$6,NCACats,0))-100)</f>
        <v/>
      </c>
      <c r="S51" s="193" t="str">
        <f t="shared" si="21"/>
        <v/>
      </c>
      <c r="T51" s="193" t="str" cm="1">
        <f t="array" ref="T51">IF($B51="","",INDEX(NCAOptionScores_Trans,$B51+MATCH(T$7,NCAMetrics,0)-1,MATCH(T$6,NCACats,0))-100)</f>
        <v/>
      </c>
      <c r="U51" s="193" t="str" cm="1">
        <f t="array" ref="U51">IF($B51="","",INDEX(NCAOptionScores_Trans,$B51+MATCH(U$7,NCAMetrics,0)-1,MATCH(T$6,NCACats,0))-100)</f>
        <v/>
      </c>
      <c r="V51" s="193" t="str" cm="1">
        <f t="array" ref="V51">IF($B51="","",INDEX(NCAOptionScores_Trans,$B51+MATCH(V$7,NCAMetrics,0)-1,MATCH(T$6,NCACats,0))-100)</f>
        <v/>
      </c>
      <c r="W51" s="193" t="str">
        <f t="shared" si="22"/>
        <v/>
      </c>
      <c r="X51" s="193" t="str" cm="1">
        <f t="array" ref="X51">IF($B51="","",INDEX(NCAOptionScores_Trans,$B51+MATCH(X$7,NCAMetrics,0)-1,MATCH(X$6,NCACats,0))-100)</f>
        <v/>
      </c>
      <c r="Y51" s="193" t="str" cm="1">
        <f t="array" ref="Y51">IF($B51="","",INDEX(NCAOptionScores_Trans,$B51+MATCH(Y$7,NCAMetrics,0)-1,MATCH(X$6,NCACats,0))-100)</f>
        <v/>
      </c>
      <c r="Z51" s="193" t="str" cm="1">
        <f t="array" ref="Z51">IF($B51="","",INDEX(NCAOptionScores_Trans,$B51+MATCH(Z$7,NCAMetrics,0)-1,MATCH(X$6,NCACats,0))-100)</f>
        <v/>
      </c>
      <c r="AA51" s="193" t="str">
        <f t="shared" si="23"/>
        <v/>
      </c>
      <c r="AB51" s="193" t="str" cm="1">
        <f t="array" ref="AB51">IF($B51="","",INDEX(NCAOptionScores_Trans,$B51+MATCH(AB$7,NCAMetrics,0)-1,MATCH(AB$6,NCACats,0))-100)</f>
        <v/>
      </c>
      <c r="AC51" s="193" t="str" cm="1">
        <f t="array" ref="AC51">IF($B51="","",INDEX(NCAOptionScores_Trans,$B51+MATCH(AC$7,NCAMetrics,0)-1,MATCH(AB$6,NCACats,0))-100)</f>
        <v/>
      </c>
      <c r="AD51" s="193" t="str" cm="1">
        <f t="array" ref="AD51">IF($B51="","",INDEX(NCAOptionScores_Trans,$B51+MATCH(AD$7,NCAMetrics,0)-1,MATCH(AB$6,NCACats,0))-100)</f>
        <v/>
      </c>
      <c r="AE51" s="193" t="str">
        <f t="shared" si="24"/>
        <v/>
      </c>
      <c r="AG51" s="156" t="str" cm="1">
        <f t="array" ref="AG51">INDEX(NegEffects_NCA,$A51,MATCH(AG$6,$D$6:$AB$6,0)+3)</f>
        <v/>
      </c>
      <c r="AH51" s="156" t="str" cm="1">
        <f t="array" ref="AH51">INDEX(NegEffects_NCA,$A51,MATCH(AH$6,$D$6:$AB$6,0)+3)</f>
        <v/>
      </c>
      <c r="AI51" s="156" t="str" cm="1">
        <f t="array" ref="AI51">INDEX(NegEffects_NCA,$A51,MATCH(AI$6,$D$6:$AB$6,0)+3)</f>
        <v/>
      </c>
      <c r="AJ51" s="156" t="str" cm="1">
        <f t="array" ref="AJ51">INDEX(NegEffects_NCA,$A51,MATCH(AJ$6,$D$6:$AB$6,0)+3)</f>
        <v/>
      </c>
      <c r="AK51" s="156" t="str" cm="1">
        <f t="array" ref="AK51">INDEX(NegEffects_NCA,$A51,MATCH(AK$6,$D$6:$AB$6,0)+3)</f>
        <v/>
      </c>
      <c r="AL51" s="156" t="str" cm="1">
        <f t="array" ref="AL51">INDEX(NegEffects_NCA,$A51,MATCH(AL$6,$D$6:$AB$6,0)+3)</f>
        <v/>
      </c>
      <c r="AM51" s="156" t="str" cm="1">
        <f t="array" ref="AM51">INDEX(NegEffects_NCA,$A51,MATCH(AM$6,$D$6:$AB$6,0)+3)</f>
        <v/>
      </c>
      <c r="AO51" s="194" t="str">
        <f t="shared" si="32"/>
        <v/>
      </c>
      <c r="AP51" s="194" t="str">
        <f t="shared" si="32"/>
        <v/>
      </c>
      <c r="AQ51" s="194" t="str">
        <f t="shared" si="32"/>
        <v/>
      </c>
      <c r="AR51" s="194" t="str">
        <f t="shared" si="32"/>
        <v/>
      </c>
      <c r="AT51" s="193" t="str" cm="1">
        <f t="array" ref="AT51">IF($B51="","",INDEX(NCAOptionScores_Trans,$B51+MATCH(AT$7,NCAMetrics,0)-1,MATCH(AT$6,NCACats,0)))</f>
        <v/>
      </c>
      <c r="AU51" s="193" t="str" cm="1">
        <f t="array" ref="AU51">IF($B51="","",INDEX(NCAOptionScores_Trans,$B51+MATCH(AU$7,NCAMetrics,0)-1,MATCH(AT$6,NCACats,0)))</f>
        <v/>
      </c>
      <c r="AV51" s="193" t="str" cm="1">
        <f t="array" ref="AV51">IF($B51="","",INDEX(NCAOptionScores_Trans,$B51+MATCH(AV$7,NCAMetrics,0)-1,MATCH(AT$6,NCACats,0)))</f>
        <v/>
      </c>
      <c r="AW51" s="195" t="str">
        <f t="shared" si="25"/>
        <v/>
      </c>
      <c r="AX51" s="193" t="str" cm="1">
        <f t="array" ref="AX51">IF($B51="","",INDEX(NCAOptionScores_Trans,$B51+MATCH(AX$7,NCAMetrics,0)-1,MATCH(AX$6,NCACats,0)))</f>
        <v/>
      </c>
      <c r="AY51" s="193" t="str" cm="1">
        <f t="array" ref="AY51">IF($B51="","",INDEX(NCAOptionScores_Trans,$B51+MATCH(AY$7,NCAMetrics,0)-1,MATCH(AX$6,NCACats,0)))</f>
        <v/>
      </c>
      <c r="AZ51" s="193" t="str" cm="1">
        <f t="array" ref="AZ51">IF($B51="","",INDEX(NCAOptionScores_Trans,$B51+MATCH(AZ$7,NCAMetrics,0)-1,MATCH(AX$6,NCACats,0)))</f>
        <v/>
      </c>
      <c r="BA51" s="195" t="str">
        <f t="shared" si="26"/>
        <v/>
      </c>
      <c r="BB51" s="193" t="str" cm="1">
        <f t="array" ref="BB51">IF($B51="","",INDEX(NCAOptionScores_Trans,$B51+MATCH(BB$7,NCAMetrics,0)-1,MATCH(BB$6,NCACats,0)))</f>
        <v/>
      </c>
      <c r="BC51" s="193" t="str" cm="1">
        <f t="array" ref="BC51">IF($B51="","",INDEX(NCAOptionScores_Trans,$B51+MATCH(BC$7,NCAMetrics,0)-1,MATCH(BB$6,NCACats,0)))</f>
        <v/>
      </c>
      <c r="BD51" s="193" t="str" cm="1">
        <f t="array" ref="BD51">IF($B51="","",INDEX(NCAOptionScores_Trans,$B51+MATCH(BD$7,NCAMetrics,0)-1,MATCH(BB$6,NCACats,0)))</f>
        <v/>
      </c>
      <c r="BE51" s="195" t="str">
        <f t="shared" si="27"/>
        <v/>
      </c>
      <c r="BF51" s="193" t="str" cm="1">
        <f t="array" ref="BF51">IF($B51="","",INDEX(NCAOptionScores_Trans,$B51+MATCH(BF$7,NCAMetrics,0)-1,MATCH(BF$6,NCACats,0)))</f>
        <v/>
      </c>
      <c r="BG51" s="193" t="str" cm="1">
        <f t="array" ref="BG51">IF($B51="","",INDEX(NCAOptionScores_Trans,$B51+MATCH(BG$7,NCAMetrics,0)-1,MATCH(BF$6,NCACats,0)))</f>
        <v/>
      </c>
      <c r="BH51" s="193" t="str" cm="1">
        <f t="array" ref="BH51">IF($B51="","",INDEX(NCAOptionScores_Trans,$B51+MATCH(BH$7,NCAMetrics,0)-1,MATCH(BF$6,NCACats,0)))</f>
        <v/>
      </c>
      <c r="BI51" s="195" t="str">
        <f t="shared" si="28"/>
        <v/>
      </c>
      <c r="BJ51" s="193" t="str" cm="1">
        <f t="array" ref="BJ51">IF($B51="","",INDEX(NCAOptionScores_Trans,$B51+MATCH(BJ$7,NCAMetrics,0)-1,MATCH(BJ$6,NCACats,0)))</f>
        <v/>
      </c>
      <c r="BK51" s="193" t="str" cm="1">
        <f t="array" ref="BK51">IF($B51="","",INDEX(NCAOptionScores_Trans,$B51+MATCH(BK$7,NCAMetrics,0)-1,MATCH(BJ$6,NCACats,0)))</f>
        <v/>
      </c>
      <c r="BL51" s="193" t="str" cm="1">
        <f t="array" ref="BL51">IF($B51="","",INDEX(NCAOptionScores_Trans,$B51+MATCH(BL$7,NCAMetrics,0)-1,MATCH(BJ$6,NCACats,0)))</f>
        <v/>
      </c>
      <c r="BM51" s="195" t="str">
        <f t="shared" si="29"/>
        <v/>
      </c>
      <c r="BN51" s="193" t="str" cm="1">
        <f t="array" ref="BN51">IF($B51="","",INDEX(NCAOptionScores_Trans,$B51+MATCH(BN$7,NCAMetrics,0)-1,MATCH(BN$6,NCACats,0)))</f>
        <v/>
      </c>
      <c r="BO51" s="193" t="str" cm="1">
        <f t="array" ref="BO51">IF($B51="","",INDEX(NCAOptionScores_Trans,$B51+MATCH(BO$7,NCAMetrics,0)-1,MATCH(BN$6,NCACats,0)))</f>
        <v/>
      </c>
      <c r="BP51" s="193" t="str" cm="1">
        <f t="array" ref="BP51">IF($B51="","",INDEX(NCAOptionScores_Trans,$B51+MATCH(BP$7,NCAMetrics,0)-1,MATCH(BN$6,NCACats,0)))</f>
        <v/>
      </c>
      <c r="BQ51" s="195" t="str">
        <f t="shared" si="30"/>
        <v/>
      </c>
      <c r="BR51" s="193" t="str" cm="1">
        <f t="array" ref="BR51">IF($B51="","",INDEX(NCAOptionScores_Trans,$B51+MATCH(BR$7,NCAMetrics,0)-1,MATCH(BR$6,NCACats,0)))</f>
        <v/>
      </c>
      <c r="BS51" s="193" t="str" cm="1">
        <f t="array" ref="BS51">IF($B51="","",INDEX(NCAOptionScores_Trans,$B51+MATCH(BS$7,NCAMetrics,0)-1,MATCH(BR$6,NCACats,0)))</f>
        <v/>
      </c>
      <c r="BT51" s="193" t="str" cm="1">
        <f t="array" ref="BT51">IF($B51="","",INDEX(NCAOptionScores_Trans,$B51+MATCH(BT$7,NCAMetrics,0)-1,MATCH(BR$6,NCACats,0)))</f>
        <v/>
      </c>
      <c r="BU51" s="195" t="str">
        <f t="shared" si="31"/>
        <v/>
      </c>
      <c r="BW51" s="156" t="str" cm="1">
        <f t="array" ref="BW51">INDEX(PosEffects_NCA,$A51,MATCH(BW$6,$D$6:$AB$6,0)+3)</f>
        <v/>
      </c>
      <c r="BX51" s="156" t="str" cm="1">
        <f t="array" ref="BX51">INDEX(PosEffects_NCA,$A51,MATCH(BX$6,$D$6:$AB$6,0)+3)</f>
        <v/>
      </c>
      <c r="BY51" s="156" t="str" cm="1">
        <f t="array" ref="BY51">INDEX(PosEffects_NCA,$A51,MATCH(BY$6,$D$6:$AB$6,0)+3)</f>
        <v/>
      </c>
      <c r="BZ51" s="156" t="str" cm="1">
        <f t="array" ref="BZ51">INDEX(PosEffects_NCA,$A51,MATCH(BZ$6,$D$6:$AB$6,0)+3)</f>
        <v/>
      </c>
      <c r="CA51" s="156" t="str" cm="1">
        <f t="array" ref="CA51">INDEX(PosEffects_NCA,$A51,MATCH(CA$6,$D$6:$AB$6,0)+3)</f>
        <v/>
      </c>
      <c r="CB51" s="156" t="str" cm="1">
        <f t="array" ref="CB51">INDEX(PosEffects_NCA,$A51,MATCH(CB$6,$D$6:$AB$6,0)+3)</f>
        <v/>
      </c>
      <c r="CC51" s="156" t="str" cm="1">
        <f t="array" ref="CC51">INDEX(PosEffects_NCA,$A51,MATCH(CC$6,$D$6:$AB$6,0)+3)</f>
        <v/>
      </c>
      <c r="CE51" s="194" t="str">
        <f t="shared" si="33"/>
        <v/>
      </c>
      <c r="CF51" s="194" t="str">
        <f t="shared" si="33"/>
        <v/>
      </c>
      <c r="CG51" s="194" t="str">
        <f t="shared" si="33"/>
        <v/>
      </c>
      <c r="CH51" s="194" t="str">
        <f t="shared" si="33"/>
        <v/>
      </c>
    </row>
    <row r="52" spans="1:86" x14ac:dyDescent="0.25">
      <c r="A52" s="68">
        <v>45</v>
      </c>
      <c r="B52" s="271" t="str" cm="1">
        <f t="array" ref="B52">IF(A52&gt;NOptions_NCA,"",6*(A52-1)+1)</f>
        <v/>
      </c>
      <c r="C52" s="249" t="str" cm="1">
        <f t="array" ref="C52">IF($B52="","",INDEX(Options_NCA,$B52))</f>
        <v/>
      </c>
      <c r="D52" s="193" t="str" cm="1">
        <f t="array" ref="D52">IF($B52="","",INDEX(NCAOptionScores_Trans,$B52+MATCH(D$7,NCAMetrics,0)-1,MATCH(D$6,NCACats,0))-100)</f>
        <v/>
      </c>
      <c r="E52" s="193" t="str" cm="1">
        <f t="array" ref="E52">IF($B52="","",INDEX(NCAOptionScores_Trans,$B52+MATCH(E$7,NCAMetrics,0)-1,MATCH(D$6,NCACats,0))-100)</f>
        <v/>
      </c>
      <c r="F52" s="193" t="str" cm="1">
        <f t="array" ref="F52">IF($B52="","",INDEX(NCAOptionScores_Trans,$B52+MATCH(F$7,NCAMetrics,0)-1,MATCH(D$6,NCACats,0))-100)</f>
        <v/>
      </c>
      <c r="G52" s="193" t="str">
        <f t="shared" si="18"/>
        <v/>
      </c>
      <c r="H52" s="193" t="str" cm="1">
        <f t="array" ref="H52">IF($B52="","",INDEX(NCAOptionScores_Trans,$B52+MATCH(H$7,NCAMetrics,0)-1,MATCH(H$6,NCACats,0))-100)</f>
        <v/>
      </c>
      <c r="I52" s="193" t="str" cm="1">
        <f t="array" ref="I52">IF($B52="","",INDEX(NCAOptionScores_Trans,$B52+MATCH(I$7,NCAMetrics,0)-1,MATCH(H$6,NCACats,0))-100)</f>
        <v/>
      </c>
      <c r="J52" s="193" t="str" cm="1">
        <f t="array" ref="J52">IF($B52="","",INDEX(NCAOptionScores_Trans,$B52+MATCH(J$7,NCAMetrics,0)-1,MATCH(H$6,NCACats,0))-100)</f>
        <v/>
      </c>
      <c r="K52" s="193" t="str">
        <f t="shared" si="19"/>
        <v/>
      </c>
      <c r="L52" s="193" t="str" cm="1">
        <f t="array" ref="L52">IF($B52="","",INDEX(NCAOptionScores_Trans,$B52+MATCH(L$7,NCAMetrics,0)-1,MATCH(L$6,NCACats,0))-100)</f>
        <v/>
      </c>
      <c r="M52" s="193" t="str" cm="1">
        <f t="array" ref="M52">IF($B52="","",INDEX(NCAOptionScores_Trans,$B52+MATCH(M$7,NCAMetrics,0)-1,MATCH(L$6,NCACats,0))-100)</f>
        <v/>
      </c>
      <c r="N52" s="193" t="str" cm="1">
        <f t="array" ref="N52">IF($B52="","",INDEX(NCAOptionScores_Trans,$B52+MATCH(N$7,NCAMetrics,0)-1,MATCH(L$6,NCACats,0))-100)</f>
        <v/>
      </c>
      <c r="O52" s="193" t="str">
        <f t="shared" si="20"/>
        <v/>
      </c>
      <c r="P52" s="193" t="str" cm="1">
        <f t="array" ref="P52">IF($B52="","",INDEX(NCAOptionScores_Trans,$B52+MATCH(P$7,NCAMetrics,0)-1,MATCH(P$6,NCACats,0))-100)</f>
        <v/>
      </c>
      <c r="Q52" s="193" t="str" cm="1">
        <f t="array" ref="Q52">IF($B52="","",INDEX(NCAOptionScores_Trans,$B52+MATCH(Q$7,NCAMetrics,0)-1,MATCH(P$6,NCACats,0))-100)</f>
        <v/>
      </c>
      <c r="R52" s="193" t="str" cm="1">
        <f t="array" ref="R52">IF($B52="","",INDEX(NCAOptionScores_Trans,$B52+MATCH(R$7,NCAMetrics,0)-1,MATCH(P$6,NCACats,0))-100)</f>
        <v/>
      </c>
      <c r="S52" s="193" t="str">
        <f t="shared" si="21"/>
        <v/>
      </c>
      <c r="T52" s="193" t="str" cm="1">
        <f t="array" ref="T52">IF($B52="","",INDEX(NCAOptionScores_Trans,$B52+MATCH(T$7,NCAMetrics,0)-1,MATCH(T$6,NCACats,0))-100)</f>
        <v/>
      </c>
      <c r="U52" s="193" t="str" cm="1">
        <f t="array" ref="U52">IF($B52="","",INDEX(NCAOptionScores_Trans,$B52+MATCH(U$7,NCAMetrics,0)-1,MATCH(T$6,NCACats,0))-100)</f>
        <v/>
      </c>
      <c r="V52" s="193" t="str" cm="1">
        <f t="array" ref="V52">IF($B52="","",INDEX(NCAOptionScores_Trans,$B52+MATCH(V$7,NCAMetrics,0)-1,MATCH(T$6,NCACats,0))-100)</f>
        <v/>
      </c>
      <c r="W52" s="193" t="str">
        <f t="shared" si="22"/>
        <v/>
      </c>
      <c r="X52" s="193" t="str" cm="1">
        <f t="array" ref="X52">IF($B52="","",INDEX(NCAOptionScores_Trans,$B52+MATCH(X$7,NCAMetrics,0)-1,MATCH(X$6,NCACats,0))-100)</f>
        <v/>
      </c>
      <c r="Y52" s="193" t="str" cm="1">
        <f t="array" ref="Y52">IF($B52="","",INDEX(NCAOptionScores_Trans,$B52+MATCH(Y$7,NCAMetrics,0)-1,MATCH(X$6,NCACats,0))-100)</f>
        <v/>
      </c>
      <c r="Z52" s="193" t="str" cm="1">
        <f t="array" ref="Z52">IF($B52="","",INDEX(NCAOptionScores_Trans,$B52+MATCH(Z$7,NCAMetrics,0)-1,MATCH(X$6,NCACats,0))-100)</f>
        <v/>
      </c>
      <c r="AA52" s="193" t="str">
        <f t="shared" si="23"/>
        <v/>
      </c>
      <c r="AB52" s="193" t="str" cm="1">
        <f t="array" ref="AB52">IF($B52="","",INDEX(NCAOptionScores_Trans,$B52+MATCH(AB$7,NCAMetrics,0)-1,MATCH(AB$6,NCACats,0))-100)</f>
        <v/>
      </c>
      <c r="AC52" s="193" t="str" cm="1">
        <f t="array" ref="AC52">IF($B52="","",INDEX(NCAOptionScores_Trans,$B52+MATCH(AC$7,NCAMetrics,0)-1,MATCH(AB$6,NCACats,0))-100)</f>
        <v/>
      </c>
      <c r="AD52" s="193" t="str" cm="1">
        <f t="array" ref="AD52">IF($B52="","",INDEX(NCAOptionScores_Trans,$B52+MATCH(AD$7,NCAMetrics,0)-1,MATCH(AB$6,NCACats,0))-100)</f>
        <v/>
      </c>
      <c r="AE52" s="193" t="str">
        <f t="shared" si="24"/>
        <v/>
      </c>
      <c r="AG52" s="156" t="str" cm="1">
        <f t="array" ref="AG52">INDEX(NegEffects_NCA,$A52,MATCH(AG$6,$D$6:$AB$6,0)+3)</f>
        <v/>
      </c>
      <c r="AH52" s="156" t="str" cm="1">
        <f t="array" ref="AH52">INDEX(NegEffects_NCA,$A52,MATCH(AH$6,$D$6:$AB$6,0)+3)</f>
        <v/>
      </c>
      <c r="AI52" s="156" t="str" cm="1">
        <f t="array" ref="AI52">INDEX(NegEffects_NCA,$A52,MATCH(AI$6,$D$6:$AB$6,0)+3)</f>
        <v/>
      </c>
      <c r="AJ52" s="156" t="str" cm="1">
        <f t="array" ref="AJ52">INDEX(NegEffects_NCA,$A52,MATCH(AJ$6,$D$6:$AB$6,0)+3)</f>
        <v/>
      </c>
      <c r="AK52" s="156" t="str" cm="1">
        <f t="array" ref="AK52">INDEX(NegEffects_NCA,$A52,MATCH(AK$6,$D$6:$AB$6,0)+3)</f>
        <v/>
      </c>
      <c r="AL52" s="156" t="str" cm="1">
        <f t="array" ref="AL52">INDEX(NegEffects_NCA,$A52,MATCH(AL$6,$D$6:$AB$6,0)+3)</f>
        <v/>
      </c>
      <c r="AM52" s="156" t="str" cm="1">
        <f t="array" ref="AM52">INDEX(NegEffects_NCA,$A52,MATCH(AM$6,$D$6:$AB$6,0)+3)</f>
        <v/>
      </c>
      <c r="AO52" s="194" t="str">
        <f t="shared" si="32"/>
        <v/>
      </c>
      <c r="AP52" s="194" t="str">
        <f t="shared" si="32"/>
        <v/>
      </c>
      <c r="AQ52" s="194" t="str">
        <f t="shared" si="32"/>
        <v/>
      </c>
      <c r="AR52" s="194" t="str">
        <f t="shared" si="32"/>
        <v/>
      </c>
      <c r="AT52" s="193" t="str" cm="1">
        <f t="array" ref="AT52">IF($B52="","",INDEX(NCAOptionScores_Trans,$B52+MATCH(AT$7,NCAMetrics,0)-1,MATCH(AT$6,NCACats,0)))</f>
        <v/>
      </c>
      <c r="AU52" s="193" t="str" cm="1">
        <f t="array" ref="AU52">IF($B52="","",INDEX(NCAOptionScores_Trans,$B52+MATCH(AU$7,NCAMetrics,0)-1,MATCH(AT$6,NCACats,0)))</f>
        <v/>
      </c>
      <c r="AV52" s="193" t="str" cm="1">
        <f t="array" ref="AV52">IF($B52="","",INDEX(NCAOptionScores_Trans,$B52+MATCH(AV$7,NCAMetrics,0)-1,MATCH(AT$6,NCACats,0)))</f>
        <v/>
      </c>
      <c r="AW52" s="195" t="str">
        <f t="shared" si="25"/>
        <v/>
      </c>
      <c r="AX52" s="193" t="str" cm="1">
        <f t="array" ref="AX52">IF($B52="","",INDEX(NCAOptionScores_Trans,$B52+MATCH(AX$7,NCAMetrics,0)-1,MATCH(AX$6,NCACats,0)))</f>
        <v/>
      </c>
      <c r="AY52" s="193" t="str" cm="1">
        <f t="array" ref="AY52">IF($B52="","",INDEX(NCAOptionScores_Trans,$B52+MATCH(AY$7,NCAMetrics,0)-1,MATCH(AX$6,NCACats,0)))</f>
        <v/>
      </c>
      <c r="AZ52" s="193" t="str" cm="1">
        <f t="array" ref="AZ52">IF($B52="","",INDEX(NCAOptionScores_Trans,$B52+MATCH(AZ$7,NCAMetrics,0)-1,MATCH(AX$6,NCACats,0)))</f>
        <v/>
      </c>
      <c r="BA52" s="195" t="str">
        <f t="shared" si="26"/>
        <v/>
      </c>
      <c r="BB52" s="193" t="str" cm="1">
        <f t="array" ref="BB52">IF($B52="","",INDEX(NCAOptionScores_Trans,$B52+MATCH(BB$7,NCAMetrics,0)-1,MATCH(BB$6,NCACats,0)))</f>
        <v/>
      </c>
      <c r="BC52" s="193" t="str" cm="1">
        <f t="array" ref="BC52">IF($B52="","",INDEX(NCAOptionScores_Trans,$B52+MATCH(BC$7,NCAMetrics,0)-1,MATCH(BB$6,NCACats,0)))</f>
        <v/>
      </c>
      <c r="BD52" s="193" t="str" cm="1">
        <f t="array" ref="BD52">IF($B52="","",INDEX(NCAOptionScores_Trans,$B52+MATCH(BD$7,NCAMetrics,0)-1,MATCH(BB$6,NCACats,0)))</f>
        <v/>
      </c>
      <c r="BE52" s="195" t="str">
        <f t="shared" si="27"/>
        <v/>
      </c>
      <c r="BF52" s="193" t="str" cm="1">
        <f t="array" ref="BF52">IF($B52="","",INDEX(NCAOptionScores_Trans,$B52+MATCH(BF$7,NCAMetrics,0)-1,MATCH(BF$6,NCACats,0)))</f>
        <v/>
      </c>
      <c r="BG52" s="193" t="str" cm="1">
        <f t="array" ref="BG52">IF($B52="","",INDEX(NCAOptionScores_Trans,$B52+MATCH(BG$7,NCAMetrics,0)-1,MATCH(BF$6,NCACats,0)))</f>
        <v/>
      </c>
      <c r="BH52" s="193" t="str" cm="1">
        <f t="array" ref="BH52">IF($B52="","",INDEX(NCAOptionScores_Trans,$B52+MATCH(BH$7,NCAMetrics,0)-1,MATCH(BF$6,NCACats,0)))</f>
        <v/>
      </c>
      <c r="BI52" s="195" t="str">
        <f t="shared" si="28"/>
        <v/>
      </c>
      <c r="BJ52" s="193" t="str" cm="1">
        <f t="array" ref="BJ52">IF($B52="","",INDEX(NCAOptionScores_Trans,$B52+MATCH(BJ$7,NCAMetrics,0)-1,MATCH(BJ$6,NCACats,0)))</f>
        <v/>
      </c>
      <c r="BK52" s="193" t="str" cm="1">
        <f t="array" ref="BK52">IF($B52="","",INDEX(NCAOptionScores_Trans,$B52+MATCH(BK$7,NCAMetrics,0)-1,MATCH(BJ$6,NCACats,0)))</f>
        <v/>
      </c>
      <c r="BL52" s="193" t="str" cm="1">
        <f t="array" ref="BL52">IF($B52="","",INDEX(NCAOptionScores_Trans,$B52+MATCH(BL$7,NCAMetrics,0)-1,MATCH(BJ$6,NCACats,0)))</f>
        <v/>
      </c>
      <c r="BM52" s="195" t="str">
        <f t="shared" si="29"/>
        <v/>
      </c>
      <c r="BN52" s="193" t="str" cm="1">
        <f t="array" ref="BN52">IF($B52="","",INDEX(NCAOptionScores_Trans,$B52+MATCH(BN$7,NCAMetrics,0)-1,MATCH(BN$6,NCACats,0)))</f>
        <v/>
      </c>
      <c r="BO52" s="193" t="str" cm="1">
        <f t="array" ref="BO52">IF($B52="","",INDEX(NCAOptionScores_Trans,$B52+MATCH(BO$7,NCAMetrics,0)-1,MATCH(BN$6,NCACats,0)))</f>
        <v/>
      </c>
      <c r="BP52" s="193" t="str" cm="1">
        <f t="array" ref="BP52">IF($B52="","",INDEX(NCAOptionScores_Trans,$B52+MATCH(BP$7,NCAMetrics,0)-1,MATCH(BN$6,NCACats,0)))</f>
        <v/>
      </c>
      <c r="BQ52" s="195" t="str">
        <f t="shared" si="30"/>
        <v/>
      </c>
      <c r="BR52" s="193" t="str" cm="1">
        <f t="array" ref="BR52">IF($B52="","",INDEX(NCAOptionScores_Trans,$B52+MATCH(BR$7,NCAMetrics,0)-1,MATCH(BR$6,NCACats,0)))</f>
        <v/>
      </c>
      <c r="BS52" s="193" t="str" cm="1">
        <f t="array" ref="BS52">IF($B52="","",INDEX(NCAOptionScores_Trans,$B52+MATCH(BS$7,NCAMetrics,0)-1,MATCH(BR$6,NCACats,0)))</f>
        <v/>
      </c>
      <c r="BT52" s="193" t="str" cm="1">
        <f t="array" ref="BT52">IF($B52="","",INDEX(NCAOptionScores_Trans,$B52+MATCH(BT$7,NCAMetrics,0)-1,MATCH(BR$6,NCACats,0)))</f>
        <v/>
      </c>
      <c r="BU52" s="195" t="str">
        <f t="shared" si="31"/>
        <v/>
      </c>
      <c r="BW52" s="156" t="str" cm="1">
        <f t="array" ref="BW52">INDEX(PosEffects_NCA,$A52,MATCH(BW$6,$D$6:$AB$6,0)+3)</f>
        <v/>
      </c>
      <c r="BX52" s="156" t="str" cm="1">
        <f t="array" ref="BX52">INDEX(PosEffects_NCA,$A52,MATCH(BX$6,$D$6:$AB$6,0)+3)</f>
        <v/>
      </c>
      <c r="BY52" s="156" t="str" cm="1">
        <f t="array" ref="BY52">INDEX(PosEffects_NCA,$A52,MATCH(BY$6,$D$6:$AB$6,0)+3)</f>
        <v/>
      </c>
      <c r="BZ52" s="156" t="str" cm="1">
        <f t="array" ref="BZ52">INDEX(PosEffects_NCA,$A52,MATCH(BZ$6,$D$6:$AB$6,0)+3)</f>
        <v/>
      </c>
      <c r="CA52" s="156" t="str" cm="1">
        <f t="array" ref="CA52">INDEX(PosEffects_NCA,$A52,MATCH(CA$6,$D$6:$AB$6,0)+3)</f>
        <v/>
      </c>
      <c r="CB52" s="156" t="str" cm="1">
        <f t="array" ref="CB52">INDEX(PosEffects_NCA,$A52,MATCH(CB$6,$D$6:$AB$6,0)+3)</f>
        <v/>
      </c>
      <c r="CC52" s="156" t="str" cm="1">
        <f t="array" ref="CC52">INDEX(PosEffects_NCA,$A52,MATCH(CC$6,$D$6:$AB$6,0)+3)</f>
        <v/>
      </c>
      <c r="CE52" s="194" t="str">
        <f t="shared" si="33"/>
        <v/>
      </c>
      <c r="CF52" s="194" t="str">
        <f t="shared" si="33"/>
        <v/>
      </c>
      <c r="CG52" s="194" t="str">
        <f t="shared" si="33"/>
        <v/>
      </c>
      <c r="CH52" s="194" t="str">
        <f t="shared" si="33"/>
        <v/>
      </c>
    </row>
    <row r="53" spans="1:86" x14ac:dyDescent="0.25">
      <c r="A53" s="68">
        <v>46</v>
      </c>
      <c r="B53" s="271" t="str" cm="1">
        <f t="array" ref="B53">IF(A53&gt;NOptions_NCA,"",6*(A53-1)+1)</f>
        <v/>
      </c>
      <c r="C53" s="249" t="str" cm="1">
        <f t="array" ref="C53">IF($B53="","",INDEX(Options_NCA,$B53))</f>
        <v/>
      </c>
      <c r="D53" s="193" t="str" cm="1">
        <f t="array" ref="D53">IF($B53="","",INDEX(NCAOptionScores_Trans,$B53+MATCH(D$7,NCAMetrics,0)-1,MATCH(D$6,NCACats,0))-100)</f>
        <v/>
      </c>
      <c r="E53" s="193" t="str" cm="1">
        <f t="array" ref="E53">IF($B53="","",INDEX(NCAOptionScores_Trans,$B53+MATCH(E$7,NCAMetrics,0)-1,MATCH(D$6,NCACats,0))-100)</f>
        <v/>
      </c>
      <c r="F53" s="193" t="str" cm="1">
        <f t="array" ref="F53">IF($B53="","",INDEX(NCAOptionScores_Trans,$B53+MATCH(F$7,NCAMetrics,0)-1,MATCH(D$6,NCACats,0))-100)</f>
        <v/>
      </c>
      <c r="G53" s="193" t="str">
        <f t="shared" si="18"/>
        <v/>
      </c>
      <c r="H53" s="193" t="str" cm="1">
        <f t="array" ref="H53">IF($B53="","",INDEX(NCAOptionScores_Trans,$B53+MATCH(H$7,NCAMetrics,0)-1,MATCH(H$6,NCACats,0))-100)</f>
        <v/>
      </c>
      <c r="I53" s="193" t="str" cm="1">
        <f t="array" ref="I53">IF($B53="","",INDEX(NCAOptionScores_Trans,$B53+MATCH(I$7,NCAMetrics,0)-1,MATCH(H$6,NCACats,0))-100)</f>
        <v/>
      </c>
      <c r="J53" s="193" t="str" cm="1">
        <f t="array" ref="J53">IF($B53="","",INDEX(NCAOptionScores_Trans,$B53+MATCH(J$7,NCAMetrics,0)-1,MATCH(H$6,NCACats,0))-100)</f>
        <v/>
      </c>
      <c r="K53" s="193" t="str">
        <f t="shared" si="19"/>
        <v/>
      </c>
      <c r="L53" s="193" t="str" cm="1">
        <f t="array" ref="L53">IF($B53="","",INDEX(NCAOptionScores_Trans,$B53+MATCH(L$7,NCAMetrics,0)-1,MATCH(L$6,NCACats,0))-100)</f>
        <v/>
      </c>
      <c r="M53" s="193" t="str" cm="1">
        <f t="array" ref="M53">IF($B53="","",INDEX(NCAOptionScores_Trans,$B53+MATCH(M$7,NCAMetrics,0)-1,MATCH(L$6,NCACats,0))-100)</f>
        <v/>
      </c>
      <c r="N53" s="193" t="str" cm="1">
        <f t="array" ref="N53">IF($B53="","",INDEX(NCAOptionScores_Trans,$B53+MATCH(N$7,NCAMetrics,0)-1,MATCH(L$6,NCACats,0))-100)</f>
        <v/>
      </c>
      <c r="O53" s="193" t="str">
        <f t="shared" si="20"/>
        <v/>
      </c>
      <c r="P53" s="193" t="str" cm="1">
        <f t="array" ref="P53">IF($B53="","",INDEX(NCAOptionScores_Trans,$B53+MATCH(P$7,NCAMetrics,0)-1,MATCH(P$6,NCACats,0))-100)</f>
        <v/>
      </c>
      <c r="Q53" s="193" t="str" cm="1">
        <f t="array" ref="Q53">IF($B53="","",INDEX(NCAOptionScores_Trans,$B53+MATCH(Q$7,NCAMetrics,0)-1,MATCH(P$6,NCACats,0))-100)</f>
        <v/>
      </c>
      <c r="R53" s="193" t="str" cm="1">
        <f t="array" ref="R53">IF($B53="","",INDEX(NCAOptionScores_Trans,$B53+MATCH(R$7,NCAMetrics,0)-1,MATCH(P$6,NCACats,0))-100)</f>
        <v/>
      </c>
      <c r="S53" s="193" t="str">
        <f t="shared" si="21"/>
        <v/>
      </c>
      <c r="T53" s="193" t="str" cm="1">
        <f t="array" ref="T53">IF($B53="","",INDEX(NCAOptionScores_Trans,$B53+MATCH(T$7,NCAMetrics,0)-1,MATCH(T$6,NCACats,0))-100)</f>
        <v/>
      </c>
      <c r="U53" s="193" t="str" cm="1">
        <f t="array" ref="U53">IF($B53="","",INDEX(NCAOptionScores_Trans,$B53+MATCH(U$7,NCAMetrics,0)-1,MATCH(T$6,NCACats,0))-100)</f>
        <v/>
      </c>
      <c r="V53" s="193" t="str" cm="1">
        <f t="array" ref="V53">IF($B53="","",INDEX(NCAOptionScores_Trans,$B53+MATCH(V$7,NCAMetrics,0)-1,MATCH(T$6,NCACats,0))-100)</f>
        <v/>
      </c>
      <c r="W53" s="193" t="str">
        <f t="shared" si="22"/>
        <v/>
      </c>
      <c r="X53" s="193" t="str" cm="1">
        <f t="array" ref="X53">IF($B53="","",INDEX(NCAOptionScores_Trans,$B53+MATCH(X$7,NCAMetrics,0)-1,MATCH(X$6,NCACats,0))-100)</f>
        <v/>
      </c>
      <c r="Y53" s="193" t="str" cm="1">
        <f t="array" ref="Y53">IF($B53="","",INDEX(NCAOptionScores_Trans,$B53+MATCH(Y$7,NCAMetrics,0)-1,MATCH(X$6,NCACats,0))-100)</f>
        <v/>
      </c>
      <c r="Z53" s="193" t="str" cm="1">
        <f t="array" ref="Z53">IF($B53="","",INDEX(NCAOptionScores_Trans,$B53+MATCH(Z$7,NCAMetrics,0)-1,MATCH(X$6,NCACats,0))-100)</f>
        <v/>
      </c>
      <c r="AA53" s="193" t="str">
        <f t="shared" si="23"/>
        <v/>
      </c>
      <c r="AB53" s="193" t="str" cm="1">
        <f t="array" ref="AB53">IF($B53="","",INDEX(NCAOptionScores_Trans,$B53+MATCH(AB$7,NCAMetrics,0)-1,MATCH(AB$6,NCACats,0))-100)</f>
        <v/>
      </c>
      <c r="AC53" s="193" t="str" cm="1">
        <f t="array" ref="AC53">IF($B53="","",INDEX(NCAOptionScores_Trans,$B53+MATCH(AC$7,NCAMetrics,0)-1,MATCH(AB$6,NCACats,0))-100)</f>
        <v/>
      </c>
      <c r="AD53" s="193" t="str" cm="1">
        <f t="array" ref="AD53">IF($B53="","",INDEX(NCAOptionScores_Trans,$B53+MATCH(AD$7,NCAMetrics,0)-1,MATCH(AB$6,NCACats,0))-100)</f>
        <v/>
      </c>
      <c r="AE53" s="193" t="str">
        <f t="shared" si="24"/>
        <v/>
      </c>
      <c r="AG53" s="156" t="str" cm="1">
        <f t="array" ref="AG53">INDEX(NegEffects_NCA,$A53,MATCH(AG$6,$D$6:$AB$6,0)+3)</f>
        <v/>
      </c>
      <c r="AH53" s="156" t="str" cm="1">
        <f t="array" ref="AH53">INDEX(NegEffects_NCA,$A53,MATCH(AH$6,$D$6:$AB$6,0)+3)</f>
        <v/>
      </c>
      <c r="AI53" s="156" t="str" cm="1">
        <f t="array" ref="AI53">INDEX(NegEffects_NCA,$A53,MATCH(AI$6,$D$6:$AB$6,0)+3)</f>
        <v/>
      </c>
      <c r="AJ53" s="156" t="str" cm="1">
        <f t="array" ref="AJ53">INDEX(NegEffects_NCA,$A53,MATCH(AJ$6,$D$6:$AB$6,0)+3)</f>
        <v/>
      </c>
      <c r="AK53" s="156" t="str" cm="1">
        <f t="array" ref="AK53">INDEX(NegEffects_NCA,$A53,MATCH(AK$6,$D$6:$AB$6,0)+3)</f>
        <v/>
      </c>
      <c r="AL53" s="156" t="str" cm="1">
        <f t="array" ref="AL53">INDEX(NegEffects_NCA,$A53,MATCH(AL$6,$D$6:$AB$6,0)+3)</f>
        <v/>
      </c>
      <c r="AM53" s="156" t="str" cm="1">
        <f t="array" ref="AM53">INDEX(NegEffects_NCA,$A53,MATCH(AM$6,$D$6:$AB$6,0)+3)</f>
        <v/>
      </c>
      <c r="AO53" s="194" t="str">
        <f t="shared" si="32"/>
        <v/>
      </c>
      <c r="AP53" s="194" t="str">
        <f t="shared" si="32"/>
        <v/>
      </c>
      <c r="AQ53" s="194" t="str">
        <f t="shared" si="32"/>
        <v/>
      </c>
      <c r="AR53" s="194" t="str">
        <f t="shared" si="32"/>
        <v/>
      </c>
      <c r="AT53" s="193" t="str" cm="1">
        <f t="array" ref="AT53">IF($B53="","",INDEX(NCAOptionScores_Trans,$B53+MATCH(AT$7,NCAMetrics,0)-1,MATCH(AT$6,NCACats,0)))</f>
        <v/>
      </c>
      <c r="AU53" s="193" t="str" cm="1">
        <f t="array" ref="AU53">IF($B53="","",INDEX(NCAOptionScores_Trans,$B53+MATCH(AU$7,NCAMetrics,0)-1,MATCH(AT$6,NCACats,0)))</f>
        <v/>
      </c>
      <c r="AV53" s="193" t="str" cm="1">
        <f t="array" ref="AV53">IF($B53="","",INDEX(NCAOptionScores_Trans,$B53+MATCH(AV$7,NCAMetrics,0)-1,MATCH(AT$6,NCACats,0)))</f>
        <v/>
      </c>
      <c r="AW53" s="195" t="str">
        <f t="shared" si="25"/>
        <v/>
      </c>
      <c r="AX53" s="193" t="str" cm="1">
        <f t="array" ref="AX53">IF($B53="","",INDEX(NCAOptionScores_Trans,$B53+MATCH(AX$7,NCAMetrics,0)-1,MATCH(AX$6,NCACats,0)))</f>
        <v/>
      </c>
      <c r="AY53" s="193" t="str" cm="1">
        <f t="array" ref="AY53">IF($B53="","",INDEX(NCAOptionScores_Trans,$B53+MATCH(AY$7,NCAMetrics,0)-1,MATCH(AX$6,NCACats,0)))</f>
        <v/>
      </c>
      <c r="AZ53" s="193" t="str" cm="1">
        <f t="array" ref="AZ53">IF($B53="","",INDEX(NCAOptionScores_Trans,$B53+MATCH(AZ$7,NCAMetrics,0)-1,MATCH(AX$6,NCACats,0)))</f>
        <v/>
      </c>
      <c r="BA53" s="195" t="str">
        <f t="shared" si="26"/>
        <v/>
      </c>
      <c r="BB53" s="193" t="str" cm="1">
        <f t="array" ref="BB53">IF($B53="","",INDEX(NCAOptionScores_Trans,$B53+MATCH(BB$7,NCAMetrics,0)-1,MATCH(BB$6,NCACats,0)))</f>
        <v/>
      </c>
      <c r="BC53" s="193" t="str" cm="1">
        <f t="array" ref="BC53">IF($B53="","",INDEX(NCAOptionScores_Trans,$B53+MATCH(BC$7,NCAMetrics,0)-1,MATCH(BB$6,NCACats,0)))</f>
        <v/>
      </c>
      <c r="BD53" s="193" t="str" cm="1">
        <f t="array" ref="BD53">IF($B53="","",INDEX(NCAOptionScores_Trans,$B53+MATCH(BD$7,NCAMetrics,0)-1,MATCH(BB$6,NCACats,0)))</f>
        <v/>
      </c>
      <c r="BE53" s="195" t="str">
        <f t="shared" si="27"/>
        <v/>
      </c>
      <c r="BF53" s="193" t="str" cm="1">
        <f t="array" ref="BF53">IF($B53="","",INDEX(NCAOptionScores_Trans,$B53+MATCH(BF$7,NCAMetrics,0)-1,MATCH(BF$6,NCACats,0)))</f>
        <v/>
      </c>
      <c r="BG53" s="193" t="str" cm="1">
        <f t="array" ref="BG53">IF($B53="","",INDEX(NCAOptionScores_Trans,$B53+MATCH(BG$7,NCAMetrics,0)-1,MATCH(BF$6,NCACats,0)))</f>
        <v/>
      </c>
      <c r="BH53" s="193" t="str" cm="1">
        <f t="array" ref="BH53">IF($B53="","",INDEX(NCAOptionScores_Trans,$B53+MATCH(BH$7,NCAMetrics,0)-1,MATCH(BF$6,NCACats,0)))</f>
        <v/>
      </c>
      <c r="BI53" s="195" t="str">
        <f t="shared" si="28"/>
        <v/>
      </c>
      <c r="BJ53" s="193" t="str" cm="1">
        <f t="array" ref="BJ53">IF($B53="","",INDEX(NCAOptionScores_Trans,$B53+MATCH(BJ$7,NCAMetrics,0)-1,MATCH(BJ$6,NCACats,0)))</f>
        <v/>
      </c>
      <c r="BK53" s="193" t="str" cm="1">
        <f t="array" ref="BK53">IF($B53="","",INDEX(NCAOptionScores_Trans,$B53+MATCH(BK$7,NCAMetrics,0)-1,MATCH(BJ$6,NCACats,0)))</f>
        <v/>
      </c>
      <c r="BL53" s="193" t="str" cm="1">
        <f t="array" ref="BL53">IF($B53="","",INDEX(NCAOptionScores_Trans,$B53+MATCH(BL$7,NCAMetrics,0)-1,MATCH(BJ$6,NCACats,0)))</f>
        <v/>
      </c>
      <c r="BM53" s="195" t="str">
        <f t="shared" si="29"/>
        <v/>
      </c>
      <c r="BN53" s="193" t="str" cm="1">
        <f t="array" ref="BN53">IF($B53="","",INDEX(NCAOptionScores_Trans,$B53+MATCH(BN$7,NCAMetrics,0)-1,MATCH(BN$6,NCACats,0)))</f>
        <v/>
      </c>
      <c r="BO53" s="193" t="str" cm="1">
        <f t="array" ref="BO53">IF($B53="","",INDEX(NCAOptionScores_Trans,$B53+MATCH(BO$7,NCAMetrics,0)-1,MATCH(BN$6,NCACats,0)))</f>
        <v/>
      </c>
      <c r="BP53" s="193" t="str" cm="1">
        <f t="array" ref="BP53">IF($B53="","",INDEX(NCAOptionScores_Trans,$B53+MATCH(BP$7,NCAMetrics,0)-1,MATCH(BN$6,NCACats,0)))</f>
        <v/>
      </c>
      <c r="BQ53" s="195" t="str">
        <f t="shared" si="30"/>
        <v/>
      </c>
      <c r="BR53" s="193" t="str" cm="1">
        <f t="array" ref="BR53">IF($B53="","",INDEX(NCAOptionScores_Trans,$B53+MATCH(BR$7,NCAMetrics,0)-1,MATCH(BR$6,NCACats,0)))</f>
        <v/>
      </c>
      <c r="BS53" s="193" t="str" cm="1">
        <f t="array" ref="BS53">IF($B53="","",INDEX(NCAOptionScores_Trans,$B53+MATCH(BS$7,NCAMetrics,0)-1,MATCH(BR$6,NCACats,0)))</f>
        <v/>
      </c>
      <c r="BT53" s="193" t="str" cm="1">
        <f t="array" ref="BT53">IF($B53="","",INDEX(NCAOptionScores_Trans,$B53+MATCH(BT$7,NCAMetrics,0)-1,MATCH(BR$6,NCACats,0)))</f>
        <v/>
      </c>
      <c r="BU53" s="195" t="str">
        <f t="shared" si="31"/>
        <v/>
      </c>
      <c r="BW53" s="156" t="str" cm="1">
        <f t="array" ref="BW53">INDEX(PosEffects_NCA,$A53,MATCH(BW$6,$D$6:$AB$6,0)+3)</f>
        <v/>
      </c>
      <c r="BX53" s="156" t="str" cm="1">
        <f t="array" ref="BX53">INDEX(PosEffects_NCA,$A53,MATCH(BX$6,$D$6:$AB$6,0)+3)</f>
        <v/>
      </c>
      <c r="BY53" s="156" t="str" cm="1">
        <f t="array" ref="BY53">INDEX(PosEffects_NCA,$A53,MATCH(BY$6,$D$6:$AB$6,0)+3)</f>
        <v/>
      </c>
      <c r="BZ53" s="156" t="str" cm="1">
        <f t="array" ref="BZ53">INDEX(PosEffects_NCA,$A53,MATCH(BZ$6,$D$6:$AB$6,0)+3)</f>
        <v/>
      </c>
      <c r="CA53" s="156" t="str" cm="1">
        <f t="array" ref="CA53">INDEX(PosEffects_NCA,$A53,MATCH(CA$6,$D$6:$AB$6,0)+3)</f>
        <v/>
      </c>
      <c r="CB53" s="156" t="str" cm="1">
        <f t="array" ref="CB53">INDEX(PosEffects_NCA,$A53,MATCH(CB$6,$D$6:$AB$6,0)+3)</f>
        <v/>
      </c>
      <c r="CC53" s="156" t="str" cm="1">
        <f t="array" ref="CC53">INDEX(PosEffects_NCA,$A53,MATCH(CC$6,$D$6:$AB$6,0)+3)</f>
        <v/>
      </c>
      <c r="CE53" s="194" t="str">
        <f t="shared" si="33"/>
        <v/>
      </c>
      <c r="CF53" s="194" t="str">
        <f t="shared" si="33"/>
        <v/>
      </c>
      <c r="CG53" s="194" t="str">
        <f t="shared" si="33"/>
        <v/>
      </c>
      <c r="CH53" s="194" t="str">
        <f t="shared" si="33"/>
        <v/>
      </c>
    </row>
    <row r="54" spans="1:86" x14ac:dyDescent="0.25">
      <c r="A54" s="68">
        <v>47</v>
      </c>
      <c r="B54" s="271" t="str" cm="1">
        <f t="array" ref="B54">IF(A54&gt;NOptions_NCA,"",6*(A54-1)+1)</f>
        <v/>
      </c>
      <c r="C54" s="249" t="str" cm="1">
        <f t="array" ref="C54">IF($B54="","",INDEX(Options_NCA,$B54))</f>
        <v/>
      </c>
      <c r="D54" s="193" t="str" cm="1">
        <f t="array" ref="D54">IF($B54="","",INDEX(NCAOptionScores_Trans,$B54+MATCH(D$7,NCAMetrics,0)-1,MATCH(D$6,NCACats,0))-100)</f>
        <v/>
      </c>
      <c r="E54" s="193" t="str" cm="1">
        <f t="array" ref="E54">IF($B54="","",INDEX(NCAOptionScores_Trans,$B54+MATCH(E$7,NCAMetrics,0)-1,MATCH(D$6,NCACats,0))-100)</f>
        <v/>
      </c>
      <c r="F54" s="193" t="str" cm="1">
        <f t="array" ref="F54">IF($B54="","",INDEX(NCAOptionScores_Trans,$B54+MATCH(F$7,NCAMetrics,0)-1,MATCH(D$6,NCACats,0))-100)</f>
        <v/>
      </c>
      <c r="G54" s="193" t="str">
        <f t="shared" si="18"/>
        <v/>
      </c>
      <c r="H54" s="193" t="str" cm="1">
        <f t="array" ref="H54">IF($B54="","",INDEX(NCAOptionScores_Trans,$B54+MATCH(H$7,NCAMetrics,0)-1,MATCH(H$6,NCACats,0))-100)</f>
        <v/>
      </c>
      <c r="I54" s="193" t="str" cm="1">
        <f t="array" ref="I54">IF($B54="","",INDEX(NCAOptionScores_Trans,$B54+MATCH(I$7,NCAMetrics,0)-1,MATCH(H$6,NCACats,0))-100)</f>
        <v/>
      </c>
      <c r="J54" s="193" t="str" cm="1">
        <f t="array" ref="J54">IF($B54="","",INDEX(NCAOptionScores_Trans,$B54+MATCH(J$7,NCAMetrics,0)-1,MATCH(H$6,NCACats,0))-100)</f>
        <v/>
      </c>
      <c r="K54" s="193" t="str">
        <f t="shared" si="19"/>
        <v/>
      </c>
      <c r="L54" s="193" t="str" cm="1">
        <f t="array" ref="L54">IF($B54="","",INDEX(NCAOptionScores_Trans,$B54+MATCH(L$7,NCAMetrics,0)-1,MATCH(L$6,NCACats,0))-100)</f>
        <v/>
      </c>
      <c r="M54" s="193" t="str" cm="1">
        <f t="array" ref="M54">IF($B54="","",INDEX(NCAOptionScores_Trans,$B54+MATCH(M$7,NCAMetrics,0)-1,MATCH(L$6,NCACats,0))-100)</f>
        <v/>
      </c>
      <c r="N54" s="193" t="str" cm="1">
        <f t="array" ref="N54">IF($B54="","",INDEX(NCAOptionScores_Trans,$B54+MATCH(N$7,NCAMetrics,0)-1,MATCH(L$6,NCACats,0))-100)</f>
        <v/>
      </c>
      <c r="O54" s="193" t="str">
        <f t="shared" si="20"/>
        <v/>
      </c>
      <c r="P54" s="193" t="str" cm="1">
        <f t="array" ref="P54">IF($B54="","",INDEX(NCAOptionScores_Trans,$B54+MATCH(P$7,NCAMetrics,0)-1,MATCH(P$6,NCACats,0))-100)</f>
        <v/>
      </c>
      <c r="Q54" s="193" t="str" cm="1">
        <f t="array" ref="Q54">IF($B54="","",INDEX(NCAOptionScores_Trans,$B54+MATCH(Q$7,NCAMetrics,0)-1,MATCH(P$6,NCACats,0))-100)</f>
        <v/>
      </c>
      <c r="R54" s="193" t="str" cm="1">
        <f t="array" ref="R54">IF($B54="","",INDEX(NCAOptionScores_Trans,$B54+MATCH(R$7,NCAMetrics,0)-1,MATCH(P$6,NCACats,0))-100)</f>
        <v/>
      </c>
      <c r="S54" s="193" t="str">
        <f t="shared" si="21"/>
        <v/>
      </c>
      <c r="T54" s="193" t="str" cm="1">
        <f t="array" ref="T54">IF($B54="","",INDEX(NCAOptionScores_Trans,$B54+MATCH(T$7,NCAMetrics,0)-1,MATCH(T$6,NCACats,0))-100)</f>
        <v/>
      </c>
      <c r="U54" s="193" t="str" cm="1">
        <f t="array" ref="U54">IF($B54="","",INDEX(NCAOptionScores_Trans,$B54+MATCH(U$7,NCAMetrics,0)-1,MATCH(T$6,NCACats,0))-100)</f>
        <v/>
      </c>
      <c r="V54" s="193" t="str" cm="1">
        <f t="array" ref="V54">IF($B54="","",INDEX(NCAOptionScores_Trans,$B54+MATCH(V$7,NCAMetrics,0)-1,MATCH(T$6,NCACats,0))-100)</f>
        <v/>
      </c>
      <c r="W54" s="193" t="str">
        <f t="shared" si="22"/>
        <v/>
      </c>
      <c r="X54" s="193" t="str" cm="1">
        <f t="array" ref="X54">IF($B54="","",INDEX(NCAOptionScores_Trans,$B54+MATCH(X$7,NCAMetrics,0)-1,MATCH(X$6,NCACats,0))-100)</f>
        <v/>
      </c>
      <c r="Y54" s="193" t="str" cm="1">
        <f t="array" ref="Y54">IF($B54="","",INDEX(NCAOptionScores_Trans,$B54+MATCH(Y$7,NCAMetrics,0)-1,MATCH(X$6,NCACats,0))-100)</f>
        <v/>
      </c>
      <c r="Z54" s="193" t="str" cm="1">
        <f t="array" ref="Z54">IF($B54="","",INDEX(NCAOptionScores_Trans,$B54+MATCH(Z$7,NCAMetrics,0)-1,MATCH(X$6,NCACats,0))-100)</f>
        <v/>
      </c>
      <c r="AA54" s="193" t="str">
        <f t="shared" si="23"/>
        <v/>
      </c>
      <c r="AB54" s="193" t="str" cm="1">
        <f t="array" ref="AB54">IF($B54="","",INDEX(NCAOptionScores_Trans,$B54+MATCH(AB$7,NCAMetrics,0)-1,MATCH(AB$6,NCACats,0))-100)</f>
        <v/>
      </c>
      <c r="AC54" s="193" t="str" cm="1">
        <f t="array" ref="AC54">IF($B54="","",INDEX(NCAOptionScores_Trans,$B54+MATCH(AC$7,NCAMetrics,0)-1,MATCH(AB$6,NCACats,0))-100)</f>
        <v/>
      </c>
      <c r="AD54" s="193" t="str" cm="1">
        <f t="array" ref="AD54">IF($B54="","",INDEX(NCAOptionScores_Trans,$B54+MATCH(AD$7,NCAMetrics,0)-1,MATCH(AB$6,NCACats,0))-100)</f>
        <v/>
      </c>
      <c r="AE54" s="193" t="str">
        <f t="shared" si="24"/>
        <v/>
      </c>
      <c r="AG54" s="156" t="str" cm="1">
        <f t="array" ref="AG54">INDEX(NegEffects_NCA,$A54,MATCH(AG$6,$D$6:$AB$6,0)+3)</f>
        <v/>
      </c>
      <c r="AH54" s="156" t="str" cm="1">
        <f t="array" ref="AH54">INDEX(NegEffects_NCA,$A54,MATCH(AH$6,$D$6:$AB$6,0)+3)</f>
        <v/>
      </c>
      <c r="AI54" s="156" t="str" cm="1">
        <f t="array" ref="AI54">INDEX(NegEffects_NCA,$A54,MATCH(AI$6,$D$6:$AB$6,0)+3)</f>
        <v/>
      </c>
      <c r="AJ54" s="156" t="str" cm="1">
        <f t="array" ref="AJ54">INDEX(NegEffects_NCA,$A54,MATCH(AJ$6,$D$6:$AB$6,0)+3)</f>
        <v/>
      </c>
      <c r="AK54" s="156" t="str" cm="1">
        <f t="array" ref="AK54">INDEX(NegEffects_NCA,$A54,MATCH(AK$6,$D$6:$AB$6,0)+3)</f>
        <v/>
      </c>
      <c r="AL54" s="156" t="str" cm="1">
        <f t="array" ref="AL54">INDEX(NegEffects_NCA,$A54,MATCH(AL$6,$D$6:$AB$6,0)+3)</f>
        <v/>
      </c>
      <c r="AM54" s="156" t="str" cm="1">
        <f t="array" ref="AM54">INDEX(NegEffects_NCA,$A54,MATCH(AM$6,$D$6:$AB$6,0)+3)</f>
        <v/>
      </c>
      <c r="AO54" s="194" t="str">
        <f t="shared" si="32"/>
        <v/>
      </c>
      <c r="AP54" s="194" t="str">
        <f t="shared" si="32"/>
        <v/>
      </c>
      <c r="AQ54" s="194" t="str">
        <f t="shared" si="32"/>
        <v/>
      </c>
      <c r="AR54" s="194" t="str">
        <f t="shared" si="32"/>
        <v/>
      </c>
      <c r="AT54" s="193" t="str" cm="1">
        <f t="array" ref="AT54">IF($B54="","",INDEX(NCAOptionScores_Trans,$B54+MATCH(AT$7,NCAMetrics,0)-1,MATCH(AT$6,NCACats,0)))</f>
        <v/>
      </c>
      <c r="AU54" s="193" t="str" cm="1">
        <f t="array" ref="AU54">IF($B54="","",INDEX(NCAOptionScores_Trans,$B54+MATCH(AU$7,NCAMetrics,0)-1,MATCH(AT$6,NCACats,0)))</f>
        <v/>
      </c>
      <c r="AV54" s="193" t="str" cm="1">
        <f t="array" ref="AV54">IF($B54="","",INDEX(NCAOptionScores_Trans,$B54+MATCH(AV$7,NCAMetrics,0)-1,MATCH(AT$6,NCACats,0)))</f>
        <v/>
      </c>
      <c r="AW54" s="195" t="str">
        <f t="shared" si="25"/>
        <v/>
      </c>
      <c r="AX54" s="193" t="str" cm="1">
        <f t="array" ref="AX54">IF($B54="","",INDEX(NCAOptionScores_Trans,$B54+MATCH(AX$7,NCAMetrics,0)-1,MATCH(AX$6,NCACats,0)))</f>
        <v/>
      </c>
      <c r="AY54" s="193" t="str" cm="1">
        <f t="array" ref="AY54">IF($B54="","",INDEX(NCAOptionScores_Trans,$B54+MATCH(AY$7,NCAMetrics,0)-1,MATCH(AX$6,NCACats,0)))</f>
        <v/>
      </c>
      <c r="AZ54" s="193" t="str" cm="1">
        <f t="array" ref="AZ54">IF($B54="","",INDEX(NCAOptionScores_Trans,$B54+MATCH(AZ$7,NCAMetrics,0)-1,MATCH(AX$6,NCACats,0)))</f>
        <v/>
      </c>
      <c r="BA54" s="195" t="str">
        <f t="shared" si="26"/>
        <v/>
      </c>
      <c r="BB54" s="193" t="str" cm="1">
        <f t="array" ref="BB54">IF($B54="","",INDEX(NCAOptionScores_Trans,$B54+MATCH(BB$7,NCAMetrics,0)-1,MATCH(BB$6,NCACats,0)))</f>
        <v/>
      </c>
      <c r="BC54" s="193" t="str" cm="1">
        <f t="array" ref="BC54">IF($B54="","",INDEX(NCAOptionScores_Trans,$B54+MATCH(BC$7,NCAMetrics,0)-1,MATCH(BB$6,NCACats,0)))</f>
        <v/>
      </c>
      <c r="BD54" s="193" t="str" cm="1">
        <f t="array" ref="BD54">IF($B54="","",INDEX(NCAOptionScores_Trans,$B54+MATCH(BD$7,NCAMetrics,0)-1,MATCH(BB$6,NCACats,0)))</f>
        <v/>
      </c>
      <c r="BE54" s="195" t="str">
        <f t="shared" si="27"/>
        <v/>
      </c>
      <c r="BF54" s="193" t="str" cm="1">
        <f t="array" ref="BF54">IF($B54="","",INDEX(NCAOptionScores_Trans,$B54+MATCH(BF$7,NCAMetrics,0)-1,MATCH(BF$6,NCACats,0)))</f>
        <v/>
      </c>
      <c r="BG54" s="193" t="str" cm="1">
        <f t="array" ref="BG54">IF($B54="","",INDEX(NCAOptionScores_Trans,$B54+MATCH(BG$7,NCAMetrics,0)-1,MATCH(BF$6,NCACats,0)))</f>
        <v/>
      </c>
      <c r="BH54" s="193" t="str" cm="1">
        <f t="array" ref="BH54">IF($B54="","",INDEX(NCAOptionScores_Trans,$B54+MATCH(BH$7,NCAMetrics,0)-1,MATCH(BF$6,NCACats,0)))</f>
        <v/>
      </c>
      <c r="BI54" s="195" t="str">
        <f t="shared" si="28"/>
        <v/>
      </c>
      <c r="BJ54" s="193" t="str" cm="1">
        <f t="array" ref="BJ54">IF($B54="","",INDEX(NCAOptionScores_Trans,$B54+MATCH(BJ$7,NCAMetrics,0)-1,MATCH(BJ$6,NCACats,0)))</f>
        <v/>
      </c>
      <c r="BK54" s="193" t="str" cm="1">
        <f t="array" ref="BK54">IF($B54="","",INDEX(NCAOptionScores_Trans,$B54+MATCH(BK$7,NCAMetrics,0)-1,MATCH(BJ$6,NCACats,0)))</f>
        <v/>
      </c>
      <c r="BL54" s="193" t="str" cm="1">
        <f t="array" ref="BL54">IF($B54="","",INDEX(NCAOptionScores_Trans,$B54+MATCH(BL$7,NCAMetrics,0)-1,MATCH(BJ$6,NCACats,0)))</f>
        <v/>
      </c>
      <c r="BM54" s="195" t="str">
        <f t="shared" si="29"/>
        <v/>
      </c>
      <c r="BN54" s="193" t="str" cm="1">
        <f t="array" ref="BN54">IF($B54="","",INDEX(NCAOptionScores_Trans,$B54+MATCH(BN$7,NCAMetrics,0)-1,MATCH(BN$6,NCACats,0)))</f>
        <v/>
      </c>
      <c r="BO54" s="193" t="str" cm="1">
        <f t="array" ref="BO54">IF($B54="","",INDEX(NCAOptionScores_Trans,$B54+MATCH(BO$7,NCAMetrics,0)-1,MATCH(BN$6,NCACats,0)))</f>
        <v/>
      </c>
      <c r="BP54" s="193" t="str" cm="1">
        <f t="array" ref="BP54">IF($B54="","",INDEX(NCAOptionScores_Trans,$B54+MATCH(BP$7,NCAMetrics,0)-1,MATCH(BN$6,NCACats,0)))</f>
        <v/>
      </c>
      <c r="BQ54" s="195" t="str">
        <f t="shared" si="30"/>
        <v/>
      </c>
      <c r="BR54" s="193" t="str" cm="1">
        <f t="array" ref="BR54">IF($B54="","",INDEX(NCAOptionScores_Trans,$B54+MATCH(BR$7,NCAMetrics,0)-1,MATCH(BR$6,NCACats,0)))</f>
        <v/>
      </c>
      <c r="BS54" s="193" t="str" cm="1">
        <f t="array" ref="BS54">IF($B54="","",INDEX(NCAOptionScores_Trans,$B54+MATCH(BS$7,NCAMetrics,0)-1,MATCH(BR$6,NCACats,0)))</f>
        <v/>
      </c>
      <c r="BT54" s="193" t="str" cm="1">
        <f t="array" ref="BT54">IF($B54="","",INDEX(NCAOptionScores_Trans,$B54+MATCH(BT$7,NCAMetrics,0)-1,MATCH(BR$6,NCACats,0)))</f>
        <v/>
      </c>
      <c r="BU54" s="195" t="str">
        <f t="shared" si="31"/>
        <v/>
      </c>
      <c r="BW54" s="156" t="str" cm="1">
        <f t="array" ref="BW54">INDEX(PosEffects_NCA,$A54,MATCH(BW$6,$D$6:$AB$6,0)+3)</f>
        <v/>
      </c>
      <c r="BX54" s="156" t="str" cm="1">
        <f t="array" ref="BX54">INDEX(PosEffects_NCA,$A54,MATCH(BX$6,$D$6:$AB$6,0)+3)</f>
        <v/>
      </c>
      <c r="BY54" s="156" t="str" cm="1">
        <f t="array" ref="BY54">INDEX(PosEffects_NCA,$A54,MATCH(BY$6,$D$6:$AB$6,0)+3)</f>
        <v/>
      </c>
      <c r="BZ54" s="156" t="str" cm="1">
        <f t="array" ref="BZ54">INDEX(PosEffects_NCA,$A54,MATCH(BZ$6,$D$6:$AB$6,0)+3)</f>
        <v/>
      </c>
      <c r="CA54" s="156" t="str" cm="1">
        <f t="array" ref="CA54">INDEX(PosEffects_NCA,$A54,MATCH(CA$6,$D$6:$AB$6,0)+3)</f>
        <v/>
      </c>
      <c r="CB54" s="156" t="str" cm="1">
        <f t="array" ref="CB54">INDEX(PosEffects_NCA,$A54,MATCH(CB$6,$D$6:$AB$6,0)+3)</f>
        <v/>
      </c>
      <c r="CC54" s="156" t="str" cm="1">
        <f t="array" ref="CC54">INDEX(PosEffects_NCA,$A54,MATCH(CC$6,$D$6:$AB$6,0)+3)</f>
        <v/>
      </c>
      <c r="CE54" s="194" t="str">
        <f t="shared" si="33"/>
        <v/>
      </c>
      <c r="CF54" s="194" t="str">
        <f t="shared" si="33"/>
        <v/>
      </c>
      <c r="CG54" s="194" t="str">
        <f t="shared" si="33"/>
        <v/>
      </c>
      <c r="CH54" s="194" t="str">
        <f t="shared" si="33"/>
        <v/>
      </c>
    </row>
    <row r="55" spans="1:86" x14ac:dyDescent="0.25">
      <c r="A55" s="68">
        <v>48</v>
      </c>
      <c r="B55" s="271" t="str" cm="1">
        <f t="array" ref="B55">IF(A55&gt;NOptions_NCA,"",6*(A55-1)+1)</f>
        <v/>
      </c>
      <c r="C55" s="249" t="str" cm="1">
        <f t="array" ref="C55">IF($B55="","",INDEX(Options_NCA,$B55))</f>
        <v/>
      </c>
      <c r="D55" s="193" t="str" cm="1">
        <f t="array" ref="D55">IF($B55="","",INDEX(NCAOptionScores_Trans,$B55+MATCH(D$7,NCAMetrics,0)-1,MATCH(D$6,NCACats,0))-100)</f>
        <v/>
      </c>
      <c r="E55" s="193" t="str" cm="1">
        <f t="array" ref="E55">IF($B55="","",INDEX(NCAOptionScores_Trans,$B55+MATCH(E$7,NCAMetrics,0)-1,MATCH(D$6,NCACats,0))-100)</f>
        <v/>
      </c>
      <c r="F55" s="193" t="str" cm="1">
        <f t="array" ref="F55">IF($B55="","",INDEX(NCAOptionScores_Trans,$B55+MATCH(F$7,NCAMetrics,0)-1,MATCH(D$6,NCACats,0))-100)</f>
        <v/>
      </c>
      <c r="G55" s="193" t="str">
        <f t="shared" si="18"/>
        <v/>
      </c>
      <c r="H55" s="193" t="str" cm="1">
        <f t="array" ref="H55">IF($B55="","",INDEX(NCAOptionScores_Trans,$B55+MATCH(H$7,NCAMetrics,0)-1,MATCH(H$6,NCACats,0))-100)</f>
        <v/>
      </c>
      <c r="I55" s="193" t="str" cm="1">
        <f t="array" ref="I55">IF($B55="","",INDEX(NCAOptionScores_Trans,$B55+MATCH(I$7,NCAMetrics,0)-1,MATCH(H$6,NCACats,0))-100)</f>
        <v/>
      </c>
      <c r="J55" s="193" t="str" cm="1">
        <f t="array" ref="J55">IF($B55="","",INDEX(NCAOptionScores_Trans,$B55+MATCH(J$7,NCAMetrics,0)-1,MATCH(H$6,NCACats,0))-100)</f>
        <v/>
      </c>
      <c r="K55" s="193" t="str">
        <f t="shared" si="19"/>
        <v/>
      </c>
      <c r="L55" s="193" t="str" cm="1">
        <f t="array" ref="L55">IF($B55="","",INDEX(NCAOptionScores_Trans,$B55+MATCH(L$7,NCAMetrics,0)-1,MATCH(L$6,NCACats,0))-100)</f>
        <v/>
      </c>
      <c r="M55" s="193" t="str" cm="1">
        <f t="array" ref="M55">IF($B55="","",INDEX(NCAOptionScores_Trans,$B55+MATCH(M$7,NCAMetrics,0)-1,MATCH(L$6,NCACats,0))-100)</f>
        <v/>
      </c>
      <c r="N55" s="193" t="str" cm="1">
        <f t="array" ref="N55">IF($B55="","",INDEX(NCAOptionScores_Trans,$B55+MATCH(N$7,NCAMetrics,0)-1,MATCH(L$6,NCACats,0))-100)</f>
        <v/>
      </c>
      <c r="O55" s="193" t="str">
        <f t="shared" si="20"/>
        <v/>
      </c>
      <c r="P55" s="193" t="str" cm="1">
        <f t="array" ref="P55">IF($B55="","",INDEX(NCAOptionScores_Trans,$B55+MATCH(P$7,NCAMetrics,0)-1,MATCH(P$6,NCACats,0))-100)</f>
        <v/>
      </c>
      <c r="Q55" s="193" t="str" cm="1">
        <f t="array" ref="Q55">IF($B55="","",INDEX(NCAOptionScores_Trans,$B55+MATCH(Q$7,NCAMetrics,0)-1,MATCH(P$6,NCACats,0))-100)</f>
        <v/>
      </c>
      <c r="R55" s="193" t="str" cm="1">
        <f t="array" ref="R55">IF($B55="","",INDEX(NCAOptionScores_Trans,$B55+MATCH(R$7,NCAMetrics,0)-1,MATCH(P$6,NCACats,0))-100)</f>
        <v/>
      </c>
      <c r="S55" s="193" t="str">
        <f t="shared" si="21"/>
        <v/>
      </c>
      <c r="T55" s="193" t="str" cm="1">
        <f t="array" ref="T55">IF($B55="","",INDEX(NCAOptionScores_Trans,$B55+MATCH(T$7,NCAMetrics,0)-1,MATCH(T$6,NCACats,0))-100)</f>
        <v/>
      </c>
      <c r="U55" s="193" t="str" cm="1">
        <f t="array" ref="U55">IF($B55="","",INDEX(NCAOptionScores_Trans,$B55+MATCH(U$7,NCAMetrics,0)-1,MATCH(T$6,NCACats,0))-100)</f>
        <v/>
      </c>
      <c r="V55" s="193" t="str" cm="1">
        <f t="array" ref="V55">IF($B55="","",INDEX(NCAOptionScores_Trans,$B55+MATCH(V$7,NCAMetrics,0)-1,MATCH(T$6,NCACats,0))-100)</f>
        <v/>
      </c>
      <c r="W55" s="193" t="str">
        <f t="shared" si="22"/>
        <v/>
      </c>
      <c r="X55" s="193" t="str" cm="1">
        <f t="array" ref="X55">IF($B55="","",INDEX(NCAOptionScores_Trans,$B55+MATCH(X$7,NCAMetrics,0)-1,MATCH(X$6,NCACats,0))-100)</f>
        <v/>
      </c>
      <c r="Y55" s="193" t="str" cm="1">
        <f t="array" ref="Y55">IF($B55="","",INDEX(NCAOptionScores_Trans,$B55+MATCH(Y$7,NCAMetrics,0)-1,MATCH(X$6,NCACats,0))-100)</f>
        <v/>
      </c>
      <c r="Z55" s="193" t="str" cm="1">
        <f t="array" ref="Z55">IF($B55="","",INDEX(NCAOptionScores_Trans,$B55+MATCH(Z$7,NCAMetrics,0)-1,MATCH(X$6,NCACats,0))-100)</f>
        <v/>
      </c>
      <c r="AA55" s="193" t="str">
        <f t="shared" si="23"/>
        <v/>
      </c>
      <c r="AB55" s="193" t="str" cm="1">
        <f t="array" ref="AB55">IF($B55="","",INDEX(NCAOptionScores_Trans,$B55+MATCH(AB$7,NCAMetrics,0)-1,MATCH(AB$6,NCACats,0))-100)</f>
        <v/>
      </c>
      <c r="AC55" s="193" t="str" cm="1">
        <f t="array" ref="AC55">IF($B55="","",INDEX(NCAOptionScores_Trans,$B55+MATCH(AC$7,NCAMetrics,0)-1,MATCH(AB$6,NCACats,0))-100)</f>
        <v/>
      </c>
      <c r="AD55" s="193" t="str" cm="1">
        <f t="array" ref="AD55">IF($B55="","",INDEX(NCAOptionScores_Trans,$B55+MATCH(AD$7,NCAMetrics,0)-1,MATCH(AB$6,NCACats,0))-100)</f>
        <v/>
      </c>
      <c r="AE55" s="193" t="str">
        <f t="shared" si="24"/>
        <v/>
      </c>
      <c r="AG55" s="156" t="str" cm="1">
        <f t="array" ref="AG55">INDEX(NegEffects_NCA,$A55,MATCH(AG$6,$D$6:$AB$6,0)+3)</f>
        <v/>
      </c>
      <c r="AH55" s="156" t="str" cm="1">
        <f t="array" ref="AH55">INDEX(NegEffects_NCA,$A55,MATCH(AH$6,$D$6:$AB$6,0)+3)</f>
        <v/>
      </c>
      <c r="AI55" s="156" t="str" cm="1">
        <f t="array" ref="AI55">INDEX(NegEffects_NCA,$A55,MATCH(AI$6,$D$6:$AB$6,0)+3)</f>
        <v/>
      </c>
      <c r="AJ55" s="156" t="str" cm="1">
        <f t="array" ref="AJ55">INDEX(NegEffects_NCA,$A55,MATCH(AJ$6,$D$6:$AB$6,0)+3)</f>
        <v/>
      </c>
      <c r="AK55" s="156" t="str" cm="1">
        <f t="array" ref="AK55">INDEX(NegEffects_NCA,$A55,MATCH(AK$6,$D$6:$AB$6,0)+3)</f>
        <v/>
      </c>
      <c r="AL55" s="156" t="str" cm="1">
        <f t="array" ref="AL55">INDEX(NegEffects_NCA,$A55,MATCH(AL$6,$D$6:$AB$6,0)+3)</f>
        <v/>
      </c>
      <c r="AM55" s="156" t="str" cm="1">
        <f t="array" ref="AM55">INDEX(NegEffects_NCA,$A55,MATCH(AM$6,$D$6:$AB$6,0)+3)</f>
        <v/>
      </c>
      <c r="AO55" s="194" t="str">
        <f t="shared" si="32"/>
        <v/>
      </c>
      <c r="AP55" s="194" t="str">
        <f t="shared" si="32"/>
        <v/>
      </c>
      <c r="AQ55" s="194" t="str">
        <f t="shared" si="32"/>
        <v/>
      </c>
      <c r="AR55" s="194" t="str">
        <f t="shared" si="32"/>
        <v/>
      </c>
      <c r="AT55" s="193" t="str" cm="1">
        <f t="array" ref="AT55">IF($B55="","",INDEX(NCAOptionScores_Trans,$B55+MATCH(AT$7,NCAMetrics,0)-1,MATCH(AT$6,NCACats,0)))</f>
        <v/>
      </c>
      <c r="AU55" s="193" t="str" cm="1">
        <f t="array" ref="AU55">IF($B55="","",INDEX(NCAOptionScores_Trans,$B55+MATCH(AU$7,NCAMetrics,0)-1,MATCH(AT$6,NCACats,0)))</f>
        <v/>
      </c>
      <c r="AV55" s="193" t="str" cm="1">
        <f t="array" ref="AV55">IF($B55="","",INDEX(NCAOptionScores_Trans,$B55+MATCH(AV$7,NCAMetrics,0)-1,MATCH(AT$6,NCACats,0)))</f>
        <v/>
      </c>
      <c r="AW55" s="195" t="str">
        <f t="shared" si="25"/>
        <v/>
      </c>
      <c r="AX55" s="193" t="str" cm="1">
        <f t="array" ref="AX55">IF($B55="","",INDEX(NCAOptionScores_Trans,$B55+MATCH(AX$7,NCAMetrics,0)-1,MATCH(AX$6,NCACats,0)))</f>
        <v/>
      </c>
      <c r="AY55" s="193" t="str" cm="1">
        <f t="array" ref="AY55">IF($B55="","",INDEX(NCAOptionScores_Trans,$B55+MATCH(AY$7,NCAMetrics,0)-1,MATCH(AX$6,NCACats,0)))</f>
        <v/>
      </c>
      <c r="AZ55" s="193" t="str" cm="1">
        <f t="array" ref="AZ55">IF($B55="","",INDEX(NCAOptionScores_Trans,$B55+MATCH(AZ$7,NCAMetrics,0)-1,MATCH(AX$6,NCACats,0)))</f>
        <v/>
      </c>
      <c r="BA55" s="195" t="str">
        <f t="shared" si="26"/>
        <v/>
      </c>
      <c r="BB55" s="193" t="str" cm="1">
        <f t="array" ref="BB55">IF($B55="","",INDEX(NCAOptionScores_Trans,$B55+MATCH(BB$7,NCAMetrics,0)-1,MATCH(BB$6,NCACats,0)))</f>
        <v/>
      </c>
      <c r="BC55" s="193" t="str" cm="1">
        <f t="array" ref="BC55">IF($B55="","",INDEX(NCAOptionScores_Trans,$B55+MATCH(BC$7,NCAMetrics,0)-1,MATCH(BB$6,NCACats,0)))</f>
        <v/>
      </c>
      <c r="BD55" s="193" t="str" cm="1">
        <f t="array" ref="BD55">IF($B55="","",INDEX(NCAOptionScores_Trans,$B55+MATCH(BD$7,NCAMetrics,0)-1,MATCH(BB$6,NCACats,0)))</f>
        <v/>
      </c>
      <c r="BE55" s="195" t="str">
        <f t="shared" si="27"/>
        <v/>
      </c>
      <c r="BF55" s="193" t="str" cm="1">
        <f t="array" ref="BF55">IF($B55="","",INDEX(NCAOptionScores_Trans,$B55+MATCH(BF$7,NCAMetrics,0)-1,MATCH(BF$6,NCACats,0)))</f>
        <v/>
      </c>
      <c r="BG55" s="193" t="str" cm="1">
        <f t="array" ref="BG55">IF($B55="","",INDEX(NCAOptionScores_Trans,$B55+MATCH(BG$7,NCAMetrics,0)-1,MATCH(BF$6,NCACats,0)))</f>
        <v/>
      </c>
      <c r="BH55" s="193" t="str" cm="1">
        <f t="array" ref="BH55">IF($B55="","",INDEX(NCAOptionScores_Trans,$B55+MATCH(BH$7,NCAMetrics,0)-1,MATCH(BF$6,NCACats,0)))</f>
        <v/>
      </c>
      <c r="BI55" s="195" t="str">
        <f t="shared" si="28"/>
        <v/>
      </c>
      <c r="BJ55" s="193" t="str" cm="1">
        <f t="array" ref="BJ55">IF($B55="","",INDEX(NCAOptionScores_Trans,$B55+MATCH(BJ$7,NCAMetrics,0)-1,MATCH(BJ$6,NCACats,0)))</f>
        <v/>
      </c>
      <c r="BK55" s="193" t="str" cm="1">
        <f t="array" ref="BK55">IF($B55="","",INDEX(NCAOptionScores_Trans,$B55+MATCH(BK$7,NCAMetrics,0)-1,MATCH(BJ$6,NCACats,0)))</f>
        <v/>
      </c>
      <c r="BL55" s="193" t="str" cm="1">
        <f t="array" ref="BL55">IF($B55="","",INDEX(NCAOptionScores_Trans,$B55+MATCH(BL$7,NCAMetrics,0)-1,MATCH(BJ$6,NCACats,0)))</f>
        <v/>
      </c>
      <c r="BM55" s="195" t="str">
        <f t="shared" si="29"/>
        <v/>
      </c>
      <c r="BN55" s="193" t="str" cm="1">
        <f t="array" ref="BN55">IF($B55="","",INDEX(NCAOptionScores_Trans,$B55+MATCH(BN$7,NCAMetrics,0)-1,MATCH(BN$6,NCACats,0)))</f>
        <v/>
      </c>
      <c r="BO55" s="193" t="str" cm="1">
        <f t="array" ref="BO55">IF($B55="","",INDEX(NCAOptionScores_Trans,$B55+MATCH(BO$7,NCAMetrics,0)-1,MATCH(BN$6,NCACats,0)))</f>
        <v/>
      </c>
      <c r="BP55" s="193" t="str" cm="1">
        <f t="array" ref="BP55">IF($B55="","",INDEX(NCAOptionScores_Trans,$B55+MATCH(BP$7,NCAMetrics,0)-1,MATCH(BN$6,NCACats,0)))</f>
        <v/>
      </c>
      <c r="BQ55" s="195" t="str">
        <f t="shared" si="30"/>
        <v/>
      </c>
      <c r="BR55" s="193" t="str" cm="1">
        <f t="array" ref="BR55">IF($B55="","",INDEX(NCAOptionScores_Trans,$B55+MATCH(BR$7,NCAMetrics,0)-1,MATCH(BR$6,NCACats,0)))</f>
        <v/>
      </c>
      <c r="BS55" s="193" t="str" cm="1">
        <f t="array" ref="BS55">IF($B55="","",INDEX(NCAOptionScores_Trans,$B55+MATCH(BS$7,NCAMetrics,0)-1,MATCH(BR$6,NCACats,0)))</f>
        <v/>
      </c>
      <c r="BT55" s="193" t="str" cm="1">
        <f t="array" ref="BT55">IF($B55="","",INDEX(NCAOptionScores_Trans,$B55+MATCH(BT$7,NCAMetrics,0)-1,MATCH(BR$6,NCACats,0)))</f>
        <v/>
      </c>
      <c r="BU55" s="195" t="str">
        <f t="shared" si="31"/>
        <v/>
      </c>
      <c r="BW55" s="156" t="str" cm="1">
        <f t="array" ref="BW55">INDEX(PosEffects_NCA,$A55,MATCH(BW$6,$D$6:$AB$6,0)+3)</f>
        <v/>
      </c>
      <c r="BX55" s="156" t="str" cm="1">
        <f t="array" ref="BX55">INDEX(PosEffects_NCA,$A55,MATCH(BX$6,$D$6:$AB$6,0)+3)</f>
        <v/>
      </c>
      <c r="BY55" s="156" t="str" cm="1">
        <f t="array" ref="BY55">INDEX(PosEffects_NCA,$A55,MATCH(BY$6,$D$6:$AB$6,0)+3)</f>
        <v/>
      </c>
      <c r="BZ55" s="156" t="str" cm="1">
        <f t="array" ref="BZ55">INDEX(PosEffects_NCA,$A55,MATCH(BZ$6,$D$6:$AB$6,0)+3)</f>
        <v/>
      </c>
      <c r="CA55" s="156" t="str" cm="1">
        <f t="array" ref="CA55">INDEX(PosEffects_NCA,$A55,MATCH(CA$6,$D$6:$AB$6,0)+3)</f>
        <v/>
      </c>
      <c r="CB55" s="156" t="str" cm="1">
        <f t="array" ref="CB55">INDEX(PosEffects_NCA,$A55,MATCH(CB$6,$D$6:$AB$6,0)+3)</f>
        <v/>
      </c>
      <c r="CC55" s="156" t="str" cm="1">
        <f t="array" ref="CC55">INDEX(PosEffects_NCA,$A55,MATCH(CC$6,$D$6:$AB$6,0)+3)</f>
        <v/>
      </c>
      <c r="CE55" s="194" t="str">
        <f t="shared" si="33"/>
        <v/>
      </c>
      <c r="CF55" s="194" t="str">
        <f t="shared" si="33"/>
        <v/>
      </c>
      <c r="CG55" s="194" t="str">
        <f t="shared" si="33"/>
        <v/>
      </c>
      <c r="CH55" s="194" t="str">
        <f t="shared" si="33"/>
        <v/>
      </c>
    </row>
    <row r="56" spans="1:86" x14ac:dyDescent="0.25">
      <c r="A56" s="68">
        <v>49</v>
      </c>
      <c r="B56" s="271" t="str" cm="1">
        <f t="array" ref="B56">IF(A56&gt;NOptions_NCA,"",6*(A56-1)+1)</f>
        <v/>
      </c>
      <c r="C56" s="249" t="str" cm="1">
        <f t="array" ref="C56">IF($B56="","",INDEX(Options_NCA,$B56))</f>
        <v/>
      </c>
      <c r="D56" s="193" t="str" cm="1">
        <f t="array" ref="D56">IF($B56="","",INDEX(NCAOptionScores_Trans,$B56+MATCH(D$7,NCAMetrics,0)-1,MATCH(D$6,NCACats,0))-100)</f>
        <v/>
      </c>
      <c r="E56" s="193" t="str" cm="1">
        <f t="array" ref="E56">IF($B56="","",INDEX(NCAOptionScores_Trans,$B56+MATCH(E$7,NCAMetrics,0)-1,MATCH(D$6,NCACats,0))-100)</f>
        <v/>
      </c>
      <c r="F56" s="193" t="str" cm="1">
        <f t="array" ref="F56">IF($B56="","",INDEX(NCAOptionScores_Trans,$B56+MATCH(F$7,NCAMetrics,0)-1,MATCH(D$6,NCACats,0))-100)</f>
        <v/>
      </c>
      <c r="G56" s="193" t="str">
        <f t="shared" si="18"/>
        <v/>
      </c>
      <c r="H56" s="193" t="str" cm="1">
        <f t="array" ref="H56">IF($B56="","",INDEX(NCAOptionScores_Trans,$B56+MATCH(H$7,NCAMetrics,0)-1,MATCH(H$6,NCACats,0))-100)</f>
        <v/>
      </c>
      <c r="I56" s="193" t="str" cm="1">
        <f t="array" ref="I56">IF($B56="","",INDEX(NCAOptionScores_Trans,$B56+MATCH(I$7,NCAMetrics,0)-1,MATCH(H$6,NCACats,0))-100)</f>
        <v/>
      </c>
      <c r="J56" s="193" t="str" cm="1">
        <f t="array" ref="J56">IF($B56="","",INDEX(NCAOptionScores_Trans,$B56+MATCH(J$7,NCAMetrics,0)-1,MATCH(H$6,NCACats,0))-100)</f>
        <v/>
      </c>
      <c r="K56" s="193" t="str">
        <f t="shared" si="19"/>
        <v/>
      </c>
      <c r="L56" s="193" t="str" cm="1">
        <f t="array" ref="L56">IF($B56="","",INDEX(NCAOptionScores_Trans,$B56+MATCH(L$7,NCAMetrics,0)-1,MATCH(L$6,NCACats,0))-100)</f>
        <v/>
      </c>
      <c r="M56" s="193" t="str" cm="1">
        <f t="array" ref="M56">IF($B56="","",INDEX(NCAOptionScores_Trans,$B56+MATCH(M$7,NCAMetrics,0)-1,MATCH(L$6,NCACats,0))-100)</f>
        <v/>
      </c>
      <c r="N56" s="193" t="str" cm="1">
        <f t="array" ref="N56">IF($B56="","",INDEX(NCAOptionScores_Trans,$B56+MATCH(N$7,NCAMetrics,0)-1,MATCH(L$6,NCACats,0))-100)</f>
        <v/>
      </c>
      <c r="O56" s="193" t="str">
        <f t="shared" si="20"/>
        <v/>
      </c>
      <c r="P56" s="193" t="str" cm="1">
        <f t="array" ref="P56">IF($B56="","",INDEX(NCAOptionScores_Trans,$B56+MATCH(P$7,NCAMetrics,0)-1,MATCH(P$6,NCACats,0))-100)</f>
        <v/>
      </c>
      <c r="Q56" s="193" t="str" cm="1">
        <f t="array" ref="Q56">IF($B56="","",INDEX(NCAOptionScores_Trans,$B56+MATCH(Q$7,NCAMetrics,0)-1,MATCH(P$6,NCACats,0))-100)</f>
        <v/>
      </c>
      <c r="R56" s="193" t="str" cm="1">
        <f t="array" ref="R56">IF($B56="","",INDEX(NCAOptionScores_Trans,$B56+MATCH(R$7,NCAMetrics,0)-1,MATCH(P$6,NCACats,0))-100)</f>
        <v/>
      </c>
      <c r="S56" s="193" t="str">
        <f t="shared" si="21"/>
        <v/>
      </c>
      <c r="T56" s="193" t="str" cm="1">
        <f t="array" ref="T56">IF($B56="","",INDEX(NCAOptionScores_Trans,$B56+MATCH(T$7,NCAMetrics,0)-1,MATCH(T$6,NCACats,0))-100)</f>
        <v/>
      </c>
      <c r="U56" s="193" t="str" cm="1">
        <f t="array" ref="U56">IF($B56="","",INDEX(NCAOptionScores_Trans,$B56+MATCH(U$7,NCAMetrics,0)-1,MATCH(T$6,NCACats,0))-100)</f>
        <v/>
      </c>
      <c r="V56" s="193" t="str" cm="1">
        <f t="array" ref="V56">IF($B56="","",INDEX(NCAOptionScores_Trans,$B56+MATCH(V$7,NCAMetrics,0)-1,MATCH(T$6,NCACats,0))-100)</f>
        <v/>
      </c>
      <c r="W56" s="193" t="str">
        <f t="shared" si="22"/>
        <v/>
      </c>
      <c r="X56" s="193" t="str" cm="1">
        <f t="array" ref="X56">IF($B56="","",INDEX(NCAOptionScores_Trans,$B56+MATCH(X$7,NCAMetrics,0)-1,MATCH(X$6,NCACats,0))-100)</f>
        <v/>
      </c>
      <c r="Y56" s="193" t="str" cm="1">
        <f t="array" ref="Y56">IF($B56="","",INDEX(NCAOptionScores_Trans,$B56+MATCH(Y$7,NCAMetrics,0)-1,MATCH(X$6,NCACats,0))-100)</f>
        <v/>
      </c>
      <c r="Z56" s="193" t="str" cm="1">
        <f t="array" ref="Z56">IF($B56="","",INDEX(NCAOptionScores_Trans,$B56+MATCH(Z$7,NCAMetrics,0)-1,MATCH(X$6,NCACats,0))-100)</f>
        <v/>
      </c>
      <c r="AA56" s="193" t="str">
        <f t="shared" si="23"/>
        <v/>
      </c>
      <c r="AB56" s="193" t="str" cm="1">
        <f t="array" ref="AB56">IF($B56="","",INDEX(NCAOptionScores_Trans,$B56+MATCH(AB$7,NCAMetrics,0)-1,MATCH(AB$6,NCACats,0))-100)</f>
        <v/>
      </c>
      <c r="AC56" s="193" t="str" cm="1">
        <f t="array" ref="AC56">IF($B56="","",INDEX(NCAOptionScores_Trans,$B56+MATCH(AC$7,NCAMetrics,0)-1,MATCH(AB$6,NCACats,0))-100)</f>
        <v/>
      </c>
      <c r="AD56" s="193" t="str" cm="1">
        <f t="array" ref="AD56">IF($B56="","",INDEX(NCAOptionScores_Trans,$B56+MATCH(AD$7,NCAMetrics,0)-1,MATCH(AB$6,NCACats,0))-100)</f>
        <v/>
      </c>
      <c r="AE56" s="193" t="str">
        <f t="shared" si="24"/>
        <v/>
      </c>
      <c r="AG56" s="156" t="str" cm="1">
        <f t="array" ref="AG56">INDEX(NegEffects_NCA,$A56,MATCH(AG$6,$D$6:$AB$6,0)+3)</f>
        <v/>
      </c>
      <c r="AH56" s="156" t="str" cm="1">
        <f t="array" ref="AH56">INDEX(NegEffects_NCA,$A56,MATCH(AH$6,$D$6:$AB$6,0)+3)</f>
        <v/>
      </c>
      <c r="AI56" s="156" t="str" cm="1">
        <f t="array" ref="AI56">INDEX(NegEffects_NCA,$A56,MATCH(AI$6,$D$6:$AB$6,0)+3)</f>
        <v/>
      </c>
      <c r="AJ56" s="156" t="str" cm="1">
        <f t="array" ref="AJ56">INDEX(NegEffects_NCA,$A56,MATCH(AJ$6,$D$6:$AB$6,0)+3)</f>
        <v/>
      </c>
      <c r="AK56" s="156" t="str" cm="1">
        <f t="array" ref="AK56">INDEX(NegEffects_NCA,$A56,MATCH(AK$6,$D$6:$AB$6,0)+3)</f>
        <v/>
      </c>
      <c r="AL56" s="156" t="str" cm="1">
        <f t="array" ref="AL56">INDEX(NegEffects_NCA,$A56,MATCH(AL$6,$D$6:$AB$6,0)+3)</f>
        <v/>
      </c>
      <c r="AM56" s="156" t="str" cm="1">
        <f t="array" ref="AM56">INDEX(NegEffects_NCA,$A56,MATCH(AM$6,$D$6:$AB$6,0)+3)</f>
        <v/>
      </c>
      <c r="AO56" s="194" t="str">
        <f t="shared" si="32"/>
        <v/>
      </c>
      <c r="AP56" s="194" t="str">
        <f t="shared" si="32"/>
        <v/>
      </c>
      <c r="AQ56" s="194" t="str">
        <f t="shared" si="32"/>
        <v/>
      </c>
      <c r="AR56" s="194" t="str">
        <f t="shared" si="32"/>
        <v/>
      </c>
      <c r="AT56" s="193" t="str" cm="1">
        <f t="array" ref="AT56">IF($B56="","",INDEX(NCAOptionScores_Trans,$B56+MATCH(AT$7,NCAMetrics,0)-1,MATCH(AT$6,NCACats,0)))</f>
        <v/>
      </c>
      <c r="AU56" s="193" t="str" cm="1">
        <f t="array" ref="AU56">IF($B56="","",INDEX(NCAOptionScores_Trans,$B56+MATCH(AU$7,NCAMetrics,0)-1,MATCH(AT$6,NCACats,0)))</f>
        <v/>
      </c>
      <c r="AV56" s="193" t="str" cm="1">
        <f t="array" ref="AV56">IF($B56="","",INDEX(NCAOptionScores_Trans,$B56+MATCH(AV$7,NCAMetrics,0)-1,MATCH(AT$6,NCACats,0)))</f>
        <v/>
      </c>
      <c r="AW56" s="195" t="str">
        <f t="shared" si="25"/>
        <v/>
      </c>
      <c r="AX56" s="193" t="str" cm="1">
        <f t="array" ref="AX56">IF($B56="","",INDEX(NCAOptionScores_Trans,$B56+MATCH(AX$7,NCAMetrics,0)-1,MATCH(AX$6,NCACats,0)))</f>
        <v/>
      </c>
      <c r="AY56" s="193" t="str" cm="1">
        <f t="array" ref="AY56">IF($B56="","",INDEX(NCAOptionScores_Trans,$B56+MATCH(AY$7,NCAMetrics,0)-1,MATCH(AX$6,NCACats,0)))</f>
        <v/>
      </c>
      <c r="AZ56" s="193" t="str" cm="1">
        <f t="array" ref="AZ56">IF($B56="","",INDEX(NCAOptionScores_Trans,$B56+MATCH(AZ$7,NCAMetrics,0)-1,MATCH(AX$6,NCACats,0)))</f>
        <v/>
      </c>
      <c r="BA56" s="195" t="str">
        <f t="shared" si="26"/>
        <v/>
      </c>
      <c r="BB56" s="193" t="str" cm="1">
        <f t="array" ref="BB56">IF($B56="","",INDEX(NCAOptionScores_Trans,$B56+MATCH(BB$7,NCAMetrics,0)-1,MATCH(BB$6,NCACats,0)))</f>
        <v/>
      </c>
      <c r="BC56" s="193" t="str" cm="1">
        <f t="array" ref="BC56">IF($B56="","",INDEX(NCAOptionScores_Trans,$B56+MATCH(BC$7,NCAMetrics,0)-1,MATCH(BB$6,NCACats,0)))</f>
        <v/>
      </c>
      <c r="BD56" s="193" t="str" cm="1">
        <f t="array" ref="BD56">IF($B56="","",INDEX(NCAOptionScores_Trans,$B56+MATCH(BD$7,NCAMetrics,0)-1,MATCH(BB$6,NCACats,0)))</f>
        <v/>
      </c>
      <c r="BE56" s="195" t="str">
        <f t="shared" si="27"/>
        <v/>
      </c>
      <c r="BF56" s="193" t="str" cm="1">
        <f t="array" ref="BF56">IF($B56="","",INDEX(NCAOptionScores_Trans,$B56+MATCH(BF$7,NCAMetrics,0)-1,MATCH(BF$6,NCACats,0)))</f>
        <v/>
      </c>
      <c r="BG56" s="193" t="str" cm="1">
        <f t="array" ref="BG56">IF($B56="","",INDEX(NCAOptionScores_Trans,$B56+MATCH(BG$7,NCAMetrics,0)-1,MATCH(BF$6,NCACats,0)))</f>
        <v/>
      </c>
      <c r="BH56" s="193" t="str" cm="1">
        <f t="array" ref="BH56">IF($B56="","",INDEX(NCAOptionScores_Trans,$B56+MATCH(BH$7,NCAMetrics,0)-1,MATCH(BF$6,NCACats,0)))</f>
        <v/>
      </c>
      <c r="BI56" s="195" t="str">
        <f t="shared" si="28"/>
        <v/>
      </c>
      <c r="BJ56" s="193" t="str" cm="1">
        <f t="array" ref="BJ56">IF($B56="","",INDEX(NCAOptionScores_Trans,$B56+MATCH(BJ$7,NCAMetrics,0)-1,MATCH(BJ$6,NCACats,0)))</f>
        <v/>
      </c>
      <c r="BK56" s="193" t="str" cm="1">
        <f t="array" ref="BK56">IF($B56="","",INDEX(NCAOptionScores_Trans,$B56+MATCH(BK$7,NCAMetrics,0)-1,MATCH(BJ$6,NCACats,0)))</f>
        <v/>
      </c>
      <c r="BL56" s="193" t="str" cm="1">
        <f t="array" ref="BL56">IF($B56="","",INDEX(NCAOptionScores_Trans,$B56+MATCH(BL$7,NCAMetrics,0)-1,MATCH(BJ$6,NCACats,0)))</f>
        <v/>
      </c>
      <c r="BM56" s="195" t="str">
        <f t="shared" si="29"/>
        <v/>
      </c>
      <c r="BN56" s="193" t="str" cm="1">
        <f t="array" ref="BN56">IF($B56="","",INDEX(NCAOptionScores_Trans,$B56+MATCH(BN$7,NCAMetrics,0)-1,MATCH(BN$6,NCACats,0)))</f>
        <v/>
      </c>
      <c r="BO56" s="193" t="str" cm="1">
        <f t="array" ref="BO56">IF($B56="","",INDEX(NCAOptionScores_Trans,$B56+MATCH(BO$7,NCAMetrics,0)-1,MATCH(BN$6,NCACats,0)))</f>
        <v/>
      </c>
      <c r="BP56" s="193" t="str" cm="1">
        <f t="array" ref="BP56">IF($B56="","",INDEX(NCAOptionScores_Trans,$B56+MATCH(BP$7,NCAMetrics,0)-1,MATCH(BN$6,NCACats,0)))</f>
        <v/>
      </c>
      <c r="BQ56" s="195" t="str">
        <f t="shared" si="30"/>
        <v/>
      </c>
      <c r="BR56" s="193" t="str" cm="1">
        <f t="array" ref="BR56">IF($B56="","",INDEX(NCAOptionScores_Trans,$B56+MATCH(BR$7,NCAMetrics,0)-1,MATCH(BR$6,NCACats,0)))</f>
        <v/>
      </c>
      <c r="BS56" s="193" t="str" cm="1">
        <f t="array" ref="BS56">IF($B56="","",INDEX(NCAOptionScores_Trans,$B56+MATCH(BS$7,NCAMetrics,0)-1,MATCH(BR$6,NCACats,0)))</f>
        <v/>
      </c>
      <c r="BT56" s="193" t="str" cm="1">
        <f t="array" ref="BT56">IF($B56="","",INDEX(NCAOptionScores_Trans,$B56+MATCH(BT$7,NCAMetrics,0)-1,MATCH(BR$6,NCACats,0)))</f>
        <v/>
      </c>
      <c r="BU56" s="195" t="str">
        <f t="shared" si="31"/>
        <v/>
      </c>
      <c r="BW56" s="156" t="str" cm="1">
        <f t="array" ref="BW56">INDEX(PosEffects_NCA,$A56,MATCH(BW$6,$D$6:$AB$6,0)+3)</f>
        <v/>
      </c>
      <c r="BX56" s="156" t="str" cm="1">
        <f t="array" ref="BX56">INDEX(PosEffects_NCA,$A56,MATCH(BX$6,$D$6:$AB$6,0)+3)</f>
        <v/>
      </c>
      <c r="BY56" s="156" t="str" cm="1">
        <f t="array" ref="BY56">INDEX(PosEffects_NCA,$A56,MATCH(BY$6,$D$6:$AB$6,0)+3)</f>
        <v/>
      </c>
      <c r="BZ56" s="156" t="str" cm="1">
        <f t="array" ref="BZ56">INDEX(PosEffects_NCA,$A56,MATCH(BZ$6,$D$6:$AB$6,0)+3)</f>
        <v/>
      </c>
      <c r="CA56" s="156" t="str" cm="1">
        <f t="array" ref="CA56">INDEX(PosEffects_NCA,$A56,MATCH(CA$6,$D$6:$AB$6,0)+3)</f>
        <v/>
      </c>
      <c r="CB56" s="156" t="str" cm="1">
        <f t="array" ref="CB56">INDEX(PosEffects_NCA,$A56,MATCH(CB$6,$D$6:$AB$6,0)+3)</f>
        <v/>
      </c>
      <c r="CC56" s="156" t="str" cm="1">
        <f t="array" ref="CC56">INDEX(PosEffects_NCA,$A56,MATCH(CC$6,$D$6:$AB$6,0)+3)</f>
        <v/>
      </c>
      <c r="CE56" s="194" t="str">
        <f t="shared" si="33"/>
        <v/>
      </c>
      <c r="CF56" s="194" t="str">
        <f t="shared" si="33"/>
        <v/>
      </c>
      <c r="CG56" s="194" t="str">
        <f t="shared" si="33"/>
        <v/>
      </c>
      <c r="CH56" s="194" t="str">
        <f t="shared" si="33"/>
        <v/>
      </c>
    </row>
    <row r="57" spans="1:86" x14ac:dyDescent="0.25">
      <c r="A57" s="68">
        <v>50</v>
      </c>
      <c r="B57" s="271" t="str" cm="1">
        <f t="array" ref="B57">IF(A57&gt;NOptions_NCA,"",6*(A57-1)+1)</f>
        <v/>
      </c>
      <c r="C57" s="249" t="str" cm="1">
        <f t="array" ref="C57">IF($B57="","",INDEX(Options_NCA,$B57))</f>
        <v/>
      </c>
      <c r="D57" s="193" t="str" cm="1">
        <f t="array" ref="D57">IF($B57="","",INDEX(NCAOptionScores_Trans,$B57+MATCH(D$7,NCAMetrics,0)-1,MATCH(D$6,NCACats,0))-100)</f>
        <v/>
      </c>
      <c r="E57" s="193" t="str" cm="1">
        <f t="array" ref="E57">IF($B57="","",INDEX(NCAOptionScores_Trans,$B57+MATCH(E$7,NCAMetrics,0)-1,MATCH(D$6,NCACats,0))-100)</f>
        <v/>
      </c>
      <c r="F57" s="193" t="str" cm="1">
        <f t="array" ref="F57">IF($B57="","",INDEX(NCAOptionScores_Trans,$B57+MATCH(F$7,NCAMetrics,0)-1,MATCH(D$6,NCACats,0))-100)</f>
        <v/>
      </c>
      <c r="G57" s="193" t="str">
        <f t="shared" si="18"/>
        <v/>
      </c>
      <c r="H57" s="193" t="str" cm="1">
        <f t="array" ref="H57">IF($B57="","",INDEX(NCAOptionScores_Trans,$B57+MATCH(H$7,NCAMetrics,0)-1,MATCH(H$6,NCACats,0))-100)</f>
        <v/>
      </c>
      <c r="I57" s="193" t="str" cm="1">
        <f t="array" ref="I57">IF($B57="","",INDEX(NCAOptionScores_Trans,$B57+MATCH(I$7,NCAMetrics,0)-1,MATCH(H$6,NCACats,0))-100)</f>
        <v/>
      </c>
      <c r="J57" s="193" t="str" cm="1">
        <f t="array" ref="J57">IF($B57="","",INDEX(NCAOptionScores_Trans,$B57+MATCH(J$7,NCAMetrics,0)-1,MATCH(H$6,NCACats,0))-100)</f>
        <v/>
      </c>
      <c r="K57" s="193" t="str">
        <f t="shared" si="19"/>
        <v/>
      </c>
      <c r="L57" s="193" t="str" cm="1">
        <f t="array" ref="L57">IF($B57="","",INDEX(NCAOptionScores_Trans,$B57+MATCH(L$7,NCAMetrics,0)-1,MATCH(L$6,NCACats,0))-100)</f>
        <v/>
      </c>
      <c r="M57" s="193" t="str" cm="1">
        <f t="array" ref="M57">IF($B57="","",INDEX(NCAOptionScores_Trans,$B57+MATCH(M$7,NCAMetrics,0)-1,MATCH(L$6,NCACats,0))-100)</f>
        <v/>
      </c>
      <c r="N57" s="193" t="str" cm="1">
        <f t="array" ref="N57">IF($B57="","",INDEX(NCAOptionScores_Trans,$B57+MATCH(N$7,NCAMetrics,0)-1,MATCH(L$6,NCACats,0))-100)</f>
        <v/>
      </c>
      <c r="O57" s="193" t="str">
        <f t="shared" si="20"/>
        <v/>
      </c>
      <c r="P57" s="193" t="str" cm="1">
        <f t="array" ref="P57">IF($B57="","",INDEX(NCAOptionScores_Trans,$B57+MATCH(P$7,NCAMetrics,0)-1,MATCH(P$6,NCACats,0))-100)</f>
        <v/>
      </c>
      <c r="Q57" s="193" t="str" cm="1">
        <f t="array" ref="Q57">IF($B57="","",INDEX(NCAOptionScores_Trans,$B57+MATCH(Q$7,NCAMetrics,0)-1,MATCH(P$6,NCACats,0))-100)</f>
        <v/>
      </c>
      <c r="R57" s="193" t="str" cm="1">
        <f t="array" ref="R57">IF($B57="","",INDEX(NCAOptionScores_Trans,$B57+MATCH(R$7,NCAMetrics,0)-1,MATCH(P$6,NCACats,0))-100)</f>
        <v/>
      </c>
      <c r="S57" s="193" t="str">
        <f t="shared" si="21"/>
        <v/>
      </c>
      <c r="T57" s="193" t="str" cm="1">
        <f t="array" ref="T57">IF($B57="","",INDEX(NCAOptionScores_Trans,$B57+MATCH(T$7,NCAMetrics,0)-1,MATCH(T$6,NCACats,0))-100)</f>
        <v/>
      </c>
      <c r="U57" s="193" t="str" cm="1">
        <f t="array" ref="U57">IF($B57="","",INDEX(NCAOptionScores_Trans,$B57+MATCH(U$7,NCAMetrics,0)-1,MATCH(T$6,NCACats,0))-100)</f>
        <v/>
      </c>
      <c r="V57" s="193" t="str" cm="1">
        <f t="array" ref="V57">IF($B57="","",INDEX(NCAOptionScores_Trans,$B57+MATCH(V$7,NCAMetrics,0)-1,MATCH(T$6,NCACats,0))-100)</f>
        <v/>
      </c>
      <c r="W57" s="193" t="str">
        <f t="shared" si="22"/>
        <v/>
      </c>
      <c r="X57" s="193" t="str" cm="1">
        <f t="array" ref="X57">IF($B57="","",INDEX(NCAOptionScores_Trans,$B57+MATCH(X$7,NCAMetrics,0)-1,MATCH(X$6,NCACats,0))-100)</f>
        <v/>
      </c>
      <c r="Y57" s="193" t="str" cm="1">
        <f t="array" ref="Y57">IF($B57="","",INDEX(NCAOptionScores_Trans,$B57+MATCH(Y$7,NCAMetrics,0)-1,MATCH(X$6,NCACats,0))-100)</f>
        <v/>
      </c>
      <c r="Z57" s="193" t="str" cm="1">
        <f t="array" ref="Z57">IF($B57="","",INDEX(NCAOptionScores_Trans,$B57+MATCH(Z$7,NCAMetrics,0)-1,MATCH(X$6,NCACats,0))-100)</f>
        <v/>
      </c>
      <c r="AA57" s="193" t="str">
        <f t="shared" si="23"/>
        <v/>
      </c>
      <c r="AB57" s="193" t="str" cm="1">
        <f t="array" ref="AB57">IF($B57="","",INDEX(NCAOptionScores_Trans,$B57+MATCH(AB$7,NCAMetrics,0)-1,MATCH(AB$6,NCACats,0))-100)</f>
        <v/>
      </c>
      <c r="AC57" s="193" t="str" cm="1">
        <f t="array" ref="AC57">IF($B57="","",INDEX(NCAOptionScores_Trans,$B57+MATCH(AC$7,NCAMetrics,0)-1,MATCH(AB$6,NCACats,0))-100)</f>
        <v/>
      </c>
      <c r="AD57" s="193" t="str" cm="1">
        <f t="array" ref="AD57">IF($B57="","",INDEX(NCAOptionScores_Trans,$B57+MATCH(AD$7,NCAMetrics,0)-1,MATCH(AB$6,NCACats,0))-100)</f>
        <v/>
      </c>
      <c r="AE57" s="193" t="str">
        <f t="shared" si="24"/>
        <v/>
      </c>
      <c r="AG57" s="156" t="str" cm="1">
        <f t="array" ref="AG57">INDEX(NegEffects_NCA,$A57,MATCH(AG$6,$D$6:$AB$6,0)+3)</f>
        <v/>
      </c>
      <c r="AH57" s="156" t="str" cm="1">
        <f t="array" ref="AH57">INDEX(NegEffects_NCA,$A57,MATCH(AH$6,$D$6:$AB$6,0)+3)</f>
        <v/>
      </c>
      <c r="AI57" s="156" t="str" cm="1">
        <f t="array" ref="AI57">INDEX(NegEffects_NCA,$A57,MATCH(AI$6,$D$6:$AB$6,0)+3)</f>
        <v/>
      </c>
      <c r="AJ57" s="156" t="str" cm="1">
        <f t="array" ref="AJ57">INDEX(NegEffects_NCA,$A57,MATCH(AJ$6,$D$6:$AB$6,0)+3)</f>
        <v/>
      </c>
      <c r="AK57" s="156" t="str" cm="1">
        <f t="array" ref="AK57">INDEX(NegEffects_NCA,$A57,MATCH(AK$6,$D$6:$AB$6,0)+3)</f>
        <v/>
      </c>
      <c r="AL57" s="156" t="str" cm="1">
        <f t="array" ref="AL57">INDEX(NegEffects_NCA,$A57,MATCH(AL$6,$D$6:$AB$6,0)+3)</f>
        <v/>
      </c>
      <c r="AM57" s="156" t="str" cm="1">
        <f t="array" ref="AM57">INDEX(NegEffects_NCA,$A57,MATCH(AM$6,$D$6:$AB$6,0)+3)</f>
        <v/>
      </c>
      <c r="AO57" s="194" t="str">
        <f t="shared" si="32"/>
        <v/>
      </c>
      <c r="AP57" s="194" t="str">
        <f t="shared" si="32"/>
        <v/>
      </c>
      <c r="AQ57" s="194" t="str">
        <f t="shared" si="32"/>
        <v/>
      </c>
      <c r="AR57" s="194" t="str">
        <f t="shared" si="32"/>
        <v/>
      </c>
      <c r="AT57" s="193" t="str" cm="1">
        <f t="array" ref="AT57">IF($B57="","",INDEX(NCAOptionScores_Trans,$B57+MATCH(AT$7,NCAMetrics,0)-1,MATCH(AT$6,NCACats,0)))</f>
        <v/>
      </c>
      <c r="AU57" s="193" t="str" cm="1">
        <f t="array" ref="AU57">IF($B57="","",INDEX(NCAOptionScores_Trans,$B57+MATCH(AU$7,NCAMetrics,0)-1,MATCH(AT$6,NCACats,0)))</f>
        <v/>
      </c>
      <c r="AV57" s="193" t="str" cm="1">
        <f t="array" ref="AV57">IF($B57="","",INDEX(NCAOptionScores_Trans,$B57+MATCH(AV$7,NCAMetrics,0)-1,MATCH(AT$6,NCACats,0)))</f>
        <v/>
      </c>
      <c r="AW57" s="195" t="str">
        <f t="shared" si="25"/>
        <v/>
      </c>
      <c r="AX57" s="193" t="str" cm="1">
        <f t="array" ref="AX57">IF($B57="","",INDEX(NCAOptionScores_Trans,$B57+MATCH(AX$7,NCAMetrics,0)-1,MATCH(AX$6,NCACats,0)))</f>
        <v/>
      </c>
      <c r="AY57" s="193" t="str" cm="1">
        <f t="array" ref="AY57">IF($B57="","",INDEX(NCAOptionScores_Trans,$B57+MATCH(AY$7,NCAMetrics,0)-1,MATCH(AX$6,NCACats,0)))</f>
        <v/>
      </c>
      <c r="AZ57" s="193" t="str" cm="1">
        <f t="array" ref="AZ57">IF($B57="","",INDEX(NCAOptionScores_Trans,$B57+MATCH(AZ$7,NCAMetrics,0)-1,MATCH(AX$6,NCACats,0)))</f>
        <v/>
      </c>
      <c r="BA57" s="195" t="str">
        <f t="shared" si="26"/>
        <v/>
      </c>
      <c r="BB57" s="193" t="str" cm="1">
        <f t="array" ref="BB57">IF($B57="","",INDEX(NCAOptionScores_Trans,$B57+MATCH(BB$7,NCAMetrics,0)-1,MATCH(BB$6,NCACats,0)))</f>
        <v/>
      </c>
      <c r="BC57" s="193" t="str" cm="1">
        <f t="array" ref="BC57">IF($B57="","",INDEX(NCAOptionScores_Trans,$B57+MATCH(BC$7,NCAMetrics,0)-1,MATCH(BB$6,NCACats,0)))</f>
        <v/>
      </c>
      <c r="BD57" s="193" t="str" cm="1">
        <f t="array" ref="BD57">IF($B57="","",INDEX(NCAOptionScores_Trans,$B57+MATCH(BD$7,NCAMetrics,0)-1,MATCH(BB$6,NCACats,0)))</f>
        <v/>
      </c>
      <c r="BE57" s="195" t="str">
        <f t="shared" si="27"/>
        <v/>
      </c>
      <c r="BF57" s="193" t="str" cm="1">
        <f t="array" ref="BF57">IF($B57="","",INDEX(NCAOptionScores_Trans,$B57+MATCH(BF$7,NCAMetrics,0)-1,MATCH(BF$6,NCACats,0)))</f>
        <v/>
      </c>
      <c r="BG57" s="193" t="str" cm="1">
        <f t="array" ref="BG57">IF($B57="","",INDEX(NCAOptionScores_Trans,$B57+MATCH(BG$7,NCAMetrics,0)-1,MATCH(BF$6,NCACats,0)))</f>
        <v/>
      </c>
      <c r="BH57" s="193" t="str" cm="1">
        <f t="array" ref="BH57">IF($B57="","",INDEX(NCAOptionScores_Trans,$B57+MATCH(BH$7,NCAMetrics,0)-1,MATCH(BF$6,NCACats,0)))</f>
        <v/>
      </c>
      <c r="BI57" s="195" t="str">
        <f t="shared" si="28"/>
        <v/>
      </c>
      <c r="BJ57" s="193" t="str" cm="1">
        <f t="array" ref="BJ57">IF($B57="","",INDEX(NCAOptionScores_Trans,$B57+MATCH(BJ$7,NCAMetrics,0)-1,MATCH(BJ$6,NCACats,0)))</f>
        <v/>
      </c>
      <c r="BK57" s="193" t="str" cm="1">
        <f t="array" ref="BK57">IF($B57="","",INDEX(NCAOptionScores_Trans,$B57+MATCH(BK$7,NCAMetrics,0)-1,MATCH(BJ$6,NCACats,0)))</f>
        <v/>
      </c>
      <c r="BL57" s="193" t="str" cm="1">
        <f t="array" ref="BL57">IF($B57="","",INDEX(NCAOptionScores_Trans,$B57+MATCH(BL$7,NCAMetrics,0)-1,MATCH(BJ$6,NCACats,0)))</f>
        <v/>
      </c>
      <c r="BM57" s="195" t="str">
        <f t="shared" si="29"/>
        <v/>
      </c>
      <c r="BN57" s="193" t="str" cm="1">
        <f t="array" ref="BN57">IF($B57="","",INDEX(NCAOptionScores_Trans,$B57+MATCH(BN$7,NCAMetrics,0)-1,MATCH(BN$6,NCACats,0)))</f>
        <v/>
      </c>
      <c r="BO57" s="193" t="str" cm="1">
        <f t="array" ref="BO57">IF($B57="","",INDEX(NCAOptionScores_Trans,$B57+MATCH(BO$7,NCAMetrics,0)-1,MATCH(BN$6,NCACats,0)))</f>
        <v/>
      </c>
      <c r="BP57" s="193" t="str" cm="1">
        <f t="array" ref="BP57">IF($B57="","",INDEX(NCAOptionScores_Trans,$B57+MATCH(BP$7,NCAMetrics,0)-1,MATCH(BN$6,NCACats,0)))</f>
        <v/>
      </c>
      <c r="BQ57" s="195" t="str">
        <f t="shared" si="30"/>
        <v/>
      </c>
      <c r="BR57" s="193" t="str" cm="1">
        <f t="array" ref="BR57">IF($B57="","",INDEX(NCAOptionScores_Trans,$B57+MATCH(BR$7,NCAMetrics,0)-1,MATCH(BR$6,NCACats,0)))</f>
        <v/>
      </c>
      <c r="BS57" s="193" t="str" cm="1">
        <f t="array" ref="BS57">IF($B57="","",INDEX(NCAOptionScores_Trans,$B57+MATCH(BS$7,NCAMetrics,0)-1,MATCH(BR$6,NCACats,0)))</f>
        <v/>
      </c>
      <c r="BT57" s="193" t="str" cm="1">
        <f t="array" ref="BT57">IF($B57="","",INDEX(NCAOptionScores_Trans,$B57+MATCH(BT$7,NCAMetrics,0)-1,MATCH(BR$6,NCACats,0)))</f>
        <v/>
      </c>
      <c r="BU57" s="195" t="str">
        <f t="shared" si="31"/>
        <v/>
      </c>
      <c r="BW57" s="156" t="str" cm="1">
        <f t="array" ref="BW57">INDEX(PosEffects_NCA,$A57,MATCH(BW$6,$D$6:$AB$6,0)+3)</f>
        <v/>
      </c>
      <c r="BX57" s="156" t="str" cm="1">
        <f t="array" ref="BX57">INDEX(PosEffects_NCA,$A57,MATCH(BX$6,$D$6:$AB$6,0)+3)</f>
        <v/>
      </c>
      <c r="BY57" s="156" t="str" cm="1">
        <f t="array" ref="BY57">INDEX(PosEffects_NCA,$A57,MATCH(BY$6,$D$6:$AB$6,0)+3)</f>
        <v/>
      </c>
      <c r="BZ57" s="156" t="str" cm="1">
        <f t="array" ref="BZ57">INDEX(PosEffects_NCA,$A57,MATCH(BZ$6,$D$6:$AB$6,0)+3)</f>
        <v/>
      </c>
      <c r="CA57" s="156" t="str" cm="1">
        <f t="array" ref="CA57">INDEX(PosEffects_NCA,$A57,MATCH(CA$6,$D$6:$AB$6,0)+3)</f>
        <v/>
      </c>
      <c r="CB57" s="156" t="str" cm="1">
        <f t="array" ref="CB57">INDEX(PosEffects_NCA,$A57,MATCH(CB$6,$D$6:$AB$6,0)+3)</f>
        <v/>
      </c>
      <c r="CC57" s="156" t="str" cm="1">
        <f t="array" ref="CC57">INDEX(PosEffects_NCA,$A57,MATCH(CC$6,$D$6:$AB$6,0)+3)</f>
        <v/>
      </c>
      <c r="CE57" s="194" t="str">
        <f t="shared" si="33"/>
        <v/>
      </c>
      <c r="CF57" s="194" t="str">
        <f t="shared" si="33"/>
        <v/>
      </c>
      <c r="CG57" s="194" t="str">
        <f t="shared" si="33"/>
        <v/>
      </c>
      <c r="CH57" s="194" t="str">
        <f t="shared" si="33"/>
        <v/>
      </c>
    </row>
    <row r="58" spans="1:86" x14ac:dyDescent="0.25">
      <c r="A58" s="68">
        <v>51</v>
      </c>
      <c r="B58" s="271" t="str" cm="1">
        <f t="array" ref="B58">IF(A58&gt;NOptions_NCA,"",6*(A58-1)+1)</f>
        <v/>
      </c>
      <c r="C58" s="249" t="str" cm="1">
        <f t="array" ref="C58">IF($B58="","",INDEX(Options_NCA,$B58))</f>
        <v/>
      </c>
      <c r="D58" s="193" t="str" cm="1">
        <f t="array" ref="D58">IF($B58="","",INDEX(NCAOptionScores_Trans,$B58+MATCH(D$7,NCAMetrics,0)-1,MATCH(D$6,NCACats,0))-100)</f>
        <v/>
      </c>
      <c r="E58" s="193" t="str" cm="1">
        <f t="array" ref="E58">IF($B58="","",INDEX(NCAOptionScores_Trans,$B58+MATCH(E$7,NCAMetrics,0)-1,MATCH(D$6,NCACats,0))-100)</f>
        <v/>
      </c>
      <c r="F58" s="193" t="str" cm="1">
        <f t="array" ref="F58">IF($B58="","",INDEX(NCAOptionScores_Trans,$B58+MATCH(F$7,NCAMetrics,0)-1,MATCH(D$6,NCACats,0))-100)</f>
        <v/>
      </c>
      <c r="G58" s="193" t="str">
        <f t="shared" si="18"/>
        <v/>
      </c>
      <c r="H58" s="193" t="str" cm="1">
        <f t="array" ref="H58">IF($B58="","",INDEX(NCAOptionScores_Trans,$B58+MATCH(H$7,NCAMetrics,0)-1,MATCH(H$6,NCACats,0))-100)</f>
        <v/>
      </c>
      <c r="I58" s="193" t="str" cm="1">
        <f t="array" ref="I58">IF($B58="","",INDEX(NCAOptionScores_Trans,$B58+MATCH(I$7,NCAMetrics,0)-1,MATCH(H$6,NCACats,0))-100)</f>
        <v/>
      </c>
      <c r="J58" s="193" t="str" cm="1">
        <f t="array" ref="J58">IF($B58="","",INDEX(NCAOptionScores_Trans,$B58+MATCH(J$7,NCAMetrics,0)-1,MATCH(H$6,NCACats,0))-100)</f>
        <v/>
      </c>
      <c r="K58" s="193" t="str">
        <f t="shared" si="19"/>
        <v/>
      </c>
      <c r="L58" s="193" t="str" cm="1">
        <f t="array" ref="L58">IF($B58="","",INDEX(NCAOptionScores_Trans,$B58+MATCH(L$7,NCAMetrics,0)-1,MATCH(L$6,NCACats,0))-100)</f>
        <v/>
      </c>
      <c r="M58" s="193" t="str" cm="1">
        <f t="array" ref="M58">IF($B58="","",INDEX(NCAOptionScores_Trans,$B58+MATCH(M$7,NCAMetrics,0)-1,MATCH(L$6,NCACats,0))-100)</f>
        <v/>
      </c>
      <c r="N58" s="193" t="str" cm="1">
        <f t="array" ref="N58">IF($B58="","",INDEX(NCAOptionScores_Trans,$B58+MATCH(N$7,NCAMetrics,0)-1,MATCH(L$6,NCACats,0))-100)</f>
        <v/>
      </c>
      <c r="O58" s="193" t="str">
        <f t="shared" si="20"/>
        <v/>
      </c>
      <c r="P58" s="193" t="str" cm="1">
        <f t="array" ref="P58">IF($B58="","",INDEX(NCAOptionScores_Trans,$B58+MATCH(P$7,NCAMetrics,0)-1,MATCH(P$6,NCACats,0))-100)</f>
        <v/>
      </c>
      <c r="Q58" s="193" t="str" cm="1">
        <f t="array" ref="Q58">IF($B58="","",INDEX(NCAOptionScores_Trans,$B58+MATCH(Q$7,NCAMetrics,0)-1,MATCH(P$6,NCACats,0))-100)</f>
        <v/>
      </c>
      <c r="R58" s="193" t="str" cm="1">
        <f t="array" ref="R58">IF($B58="","",INDEX(NCAOptionScores_Trans,$B58+MATCH(R$7,NCAMetrics,0)-1,MATCH(P$6,NCACats,0))-100)</f>
        <v/>
      </c>
      <c r="S58" s="193" t="str">
        <f t="shared" si="21"/>
        <v/>
      </c>
      <c r="T58" s="193" t="str" cm="1">
        <f t="array" ref="T58">IF($B58="","",INDEX(NCAOptionScores_Trans,$B58+MATCH(T$7,NCAMetrics,0)-1,MATCH(T$6,NCACats,0))-100)</f>
        <v/>
      </c>
      <c r="U58" s="193" t="str" cm="1">
        <f t="array" ref="U58">IF($B58="","",INDEX(NCAOptionScores_Trans,$B58+MATCH(U$7,NCAMetrics,0)-1,MATCH(T$6,NCACats,0))-100)</f>
        <v/>
      </c>
      <c r="V58" s="193" t="str" cm="1">
        <f t="array" ref="V58">IF($B58="","",INDEX(NCAOptionScores_Trans,$B58+MATCH(V$7,NCAMetrics,0)-1,MATCH(T$6,NCACats,0))-100)</f>
        <v/>
      </c>
      <c r="W58" s="193" t="str">
        <f t="shared" si="22"/>
        <v/>
      </c>
      <c r="X58" s="193" t="str" cm="1">
        <f t="array" ref="X58">IF($B58="","",INDEX(NCAOptionScores_Trans,$B58+MATCH(X$7,NCAMetrics,0)-1,MATCH(X$6,NCACats,0))-100)</f>
        <v/>
      </c>
      <c r="Y58" s="193" t="str" cm="1">
        <f t="array" ref="Y58">IF($B58="","",INDEX(NCAOptionScores_Trans,$B58+MATCH(Y$7,NCAMetrics,0)-1,MATCH(X$6,NCACats,0))-100)</f>
        <v/>
      </c>
      <c r="Z58" s="193" t="str" cm="1">
        <f t="array" ref="Z58">IF($B58="","",INDEX(NCAOptionScores_Trans,$B58+MATCH(Z$7,NCAMetrics,0)-1,MATCH(X$6,NCACats,0))-100)</f>
        <v/>
      </c>
      <c r="AA58" s="193" t="str">
        <f t="shared" si="23"/>
        <v/>
      </c>
      <c r="AB58" s="193" t="str" cm="1">
        <f t="array" ref="AB58">IF($B58="","",INDEX(NCAOptionScores_Trans,$B58+MATCH(AB$7,NCAMetrics,0)-1,MATCH(AB$6,NCACats,0))-100)</f>
        <v/>
      </c>
      <c r="AC58" s="193" t="str" cm="1">
        <f t="array" ref="AC58">IF($B58="","",INDEX(NCAOptionScores_Trans,$B58+MATCH(AC$7,NCAMetrics,0)-1,MATCH(AB$6,NCACats,0))-100)</f>
        <v/>
      </c>
      <c r="AD58" s="193" t="str" cm="1">
        <f t="array" ref="AD58">IF($B58="","",INDEX(NCAOptionScores_Trans,$B58+MATCH(AD$7,NCAMetrics,0)-1,MATCH(AB$6,NCACats,0))-100)</f>
        <v/>
      </c>
      <c r="AE58" s="193" t="str">
        <f t="shared" si="24"/>
        <v/>
      </c>
      <c r="AG58" s="156" t="str" cm="1">
        <f t="array" ref="AG58">INDEX(NegEffects_NCA,$A58,MATCH(AG$6,$D$6:$AB$6,0)+3)</f>
        <v/>
      </c>
      <c r="AH58" s="156" t="str" cm="1">
        <f t="array" ref="AH58">INDEX(NegEffects_NCA,$A58,MATCH(AH$6,$D$6:$AB$6,0)+3)</f>
        <v/>
      </c>
      <c r="AI58" s="156" t="str" cm="1">
        <f t="array" ref="AI58">INDEX(NegEffects_NCA,$A58,MATCH(AI$6,$D$6:$AB$6,0)+3)</f>
        <v/>
      </c>
      <c r="AJ58" s="156" t="str" cm="1">
        <f t="array" ref="AJ58">INDEX(NegEffects_NCA,$A58,MATCH(AJ$6,$D$6:$AB$6,0)+3)</f>
        <v/>
      </c>
      <c r="AK58" s="156" t="str" cm="1">
        <f t="array" ref="AK58">INDEX(NegEffects_NCA,$A58,MATCH(AK$6,$D$6:$AB$6,0)+3)</f>
        <v/>
      </c>
      <c r="AL58" s="156" t="str" cm="1">
        <f t="array" ref="AL58">INDEX(NegEffects_NCA,$A58,MATCH(AL$6,$D$6:$AB$6,0)+3)</f>
        <v/>
      </c>
      <c r="AM58" s="156" t="str" cm="1">
        <f t="array" ref="AM58">INDEX(NegEffects_NCA,$A58,MATCH(AM$6,$D$6:$AB$6,0)+3)</f>
        <v/>
      </c>
      <c r="AO58" s="194" t="str">
        <f t="shared" si="32"/>
        <v/>
      </c>
      <c r="AP58" s="194" t="str">
        <f t="shared" si="32"/>
        <v/>
      </c>
      <c r="AQ58" s="194" t="str">
        <f t="shared" si="32"/>
        <v/>
      </c>
      <c r="AR58" s="194" t="str">
        <f t="shared" si="32"/>
        <v/>
      </c>
      <c r="AT58" s="193" t="str" cm="1">
        <f t="array" ref="AT58">IF($B58="","",INDEX(NCAOptionScores_Trans,$B58+MATCH(AT$7,NCAMetrics,0)-1,MATCH(AT$6,NCACats,0)))</f>
        <v/>
      </c>
      <c r="AU58" s="193" t="str" cm="1">
        <f t="array" ref="AU58">IF($B58="","",INDEX(NCAOptionScores_Trans,$B58+MATCH(AU$7,NCAMetrics,0)-1,MATCH(AT$6,NCACats,0)))</f>
        <v/>
      </c>
      <c r="AV58" s="193" t="str" cm="1">
        <f t="array" ref="AV58">IF($B58="","",INDEX(NCAOptionScores_Trans,$B58+MATCH(AV$7,NCAMetrics,0)-1,MATCH(AT$6,NCACats,0)))</f>
        <v/>
      </c>
      <c r="AW58" s="195" t="str">
        <f t="shared" si="25"/>
        <v/>
      </c>
      <c r="AX58" s="193" t="str" cm="1">
        <f t="array" ref="AX58">IF($B58="","",INDEX(NCAOptionScores_Trans,$B58+MATCH(AX$7,NCAMetrics,0)-1,MATCH(AX$6,NCACats,0)))</f>
        <v/>
      </c>
      <c r="AY58" s="193" t="str" cm="1">
        <f t="array" ref="AY58">IF($B58="","",INDEX(NCAOptionScores_Trans,$B58+MATCH(AY$7,NCAMetrics,0)-1,MATCH(AX$6,NCACats,0)))</f>
        <v/>
      </c>
      <c r="AZ58" s="193" t="str" cm="1">
        <f t="array" ref="AZ58">IF($B58="","",INDEX(NCAOptionScores_Trans,$B58+MATCH(AZ$7,NCAMetrics,0)-1,MATCH(AX$6,NCACats,0)))</f>
        <v/>
      </c>
      <c r="BA58" s="195" t="str">
        <f t="shared" si="26"/>
        <v/>
      </c>
      <c r="BB58" s="193" t="str" cm="1">
        <f t="array" ref="BB58">IF($B58="","",INDEX(NCAOptionScores_Trans,$B58+MATCH(BB$7,NCAMetrics,0)-1,MATCH(BB$6,NCACats,0)))</f>
        <v/>
      </c>
      <c r="BC58" s="193" t="str" cm="1">
        <f t="array" ref="BC58">IF($B58="","",INDEX(NCAOptionScores_Trans,$B58+MATCH(BC$7,NCAMetrics,0)-1,MATCH(BB$6,NCACats,0)))</f>
        <v/>
      </c>
      <c r="BD58" s="193" t="str" cm="1">
        <f t="array" ref="BD58">IF($B58="","",INDEX(NCAOptionScores_Trans,$B58+MATCH(BD$7,NCAMetrics,0)-1,MATCH(BB$6,NCACats,0)))</f>
        <v/>
      </c>
      <c r="BE58" s="195" t="str">
        <f t="shared" si="27"/>
        <v/>
      </c>
      <c r="BF58" s="193" t="str" cm="1">
        <f t="array" ref="BF58">IF($B58="","",INDEX(NCAOptionScores_Trans,$B58+MATCH(BF$7,NCAMetrics,0)-1,MATCH(BF$6,NCACats,0)))</f>
        <v/>
      </c>
      <c r="BG58" s="193" t="str" cm="1">
        <f t="array" ref="BG58">IF($B58="","",INDEX(NCAOptionScores_Trans,$B58+MATCH(BG$7,NCAMetrics,0)-1,MATCH(BF$6,NCACats,0)))</f>
        <v/>
      </c>
      <c r="BH58" s="193" t="str" cm="1">
        <f t="array" ref="BH58">IF($B58="","",INDEX(NCAOptionScores_Trans,$B58+MATCH(BH$7,NCAMetrics,0)-1,MATCH(BF$6,NCACats,0)))</f>
        <v/>
      </c>
      <c r="BI58" s="195" t="str">
        <f t="shared" si="28"/>
        <v/>
      </c>
      <c r="BJ58" s="193" t="str" cm="1">
        <f t="array" ref="BJ58">IF($B58="","",INDEX(NCAOptionScores_Trans,$B58+MATCH(BJ$7,NCAMetrics,0)-1,MATCH(BJ$6,NCACats,0)))</f>
        <v/>
      </c>
      <c r="BK58" s="193" t="str" cm="1">
        <f t="array" ref="BK58">IF($B58="","",INDEX(NCAOptionScores_Trans,$B58+MATCH(BK$7,NCAMetrics,0)-1,MATCH(BJ$6,NCACats,0)))</f>
        <v/>
      </c>
      <c r="BL58" s="193" t="str" cm="1">
        <f t="array" ref="BL58">IF($B58="","",INDEX(NCAOptionScores_Trans,$B58+MATCH(BL$7,NCAMetrics,0)-1,MATCH(BJ$6,NCACats,0)))</f>
        <v/>
      </c>
      <c r="BM58" s="195" t="str">
        <f t="shared" si="29"/>
        <v/>
      </c>
      <c r="BN58" s="193" t="str" cm="1">
        <f t="array" ref="BN58">IF($B58="","",INDEX(NCAOptionScores_Trans,$B58+MATCH(BN$7,NCAMetrics,0)-1,MATCH(BN$6,NCACats,0)))</f>
        <v/>
      </c>
      <c r="BO58" s="193" t="str" cm="1">
        <f t="array" ref="BO58">IF($B58="","",INDEX(NCAOptionScores_Trans,$B58+MATCH(BO$7,NCAMetrics,0)-1,MATCH(BN$6,NCACats,0)))</f>
        <v/>
      </c>
      <c r="BP58" s="193" t="str" cm="1">
        <f t="array" ref="BP58">IF($B58="","",INDEX(NCAOptionScores_Trans,$B58+MATCH(BP$7,NCAMetrics,0)-1,MATCH(BN$6,NCACats,0)))</f>
        <v/>
      </c>
      <c r="BQ58" s="195" t="str">
        <f t="shared" si="30"/>
        <v/>
      </c>
      <c r="BR58" s="193" t="str" cm="1">
        <f t="array" ref="BR58">IF($B58="","",INDEX(NCAOptionScores_Trans,$B58+MATCH(BR$7,NCAMetrics,0)-1,MATCH(BR$6,NCACats,0)))</f>
        <v/>
      </c>
      <c r="BS58" s="193" t="str" cm="1">
        <f t="array" ref="BS58">IF($B58="","",INDEX(NCAOptionScores_Trans,$B58+MATCH(BS$7,NCAMetrics,0)-1,MATCH(BR$6,NCACats,0)))</f>
        <v/>
      </c>
      <c r="BT58" s="193" t="str" cm="1">
        <f t="array" ref="BT58">IF($B58="","",INDEX(NCAOptionScores_Trans,$B58+MATCH(BT$7,NCAMetrics,0)-1,MATCH(BR$6,NCACats,0)))</f>
        <v/>
      </c>
      <c r="BU58" s="195" t="str">
        <f t="shared" si="31"/>
        <v/>
      </c>
      <c r="BW58" s="156" t="str" cm="1">
        <f t="array" ref="BW58">INDEX(PosEffects_NCA,$A58,MATCH(BW$6,$D$6:$AB$6,0)+3)</f>
        <v/>
      </c>
      <c r="BX58" s="156" t="str" cm="1">
        <f t="array" ref="BX58">INDEX(PosEffects_NCA,$A58,MATCH(BX$6,$D$6:$AB$6,0)+3)</f>
        <v/>
      </c>
      <c r="BY58" s="156" t="str" cm="1">
        <f t="array" ref="BY58">INDEX(PosEffects_NCA,$A58,MATCH(BY$6,$D$6:$AB$6,0)+3)</f>
        <v/>
      </c>
      <c r="BZ58" s="156" t="str" cm="1">
        <f t="array" ref="BZ58">INDEX(PosEffects_NCA,$A58,MATCH(BZ$6,$D$6:$AB$6,0)+3)</f>
        <v/>
      </c>
      <c r="CA58" s="156" t="str" cm="1">
        <f t="array" ref="CA58">INDEX(PosEffects_NCA,$A58,MATCH(CA$6,$D$6:$AB$6,0)+3)</f>
        <v/>
      </c>
      <c r="CB58" s="156" t="str" cm="1">
        <f t="array" ref="CB58">INDEX(PosEffects_NCA,$A58,MATCH(CB$6,$D$6:$AB$6,0)+3)</f>
        <v/>
      </c>
      <c r="CC58" s="156" t="str" cm="1">
        <f t="array" ref="CC58">INDEX(PosEffects_NCA,$A58,MATCH(CC$6,$D$6:$AB$6,0)+3)</f>
        <v/>
      </c>
      <c r="CE58" s="194" t="str">
        <f t="shared" si="33"/>
        <v/>
      </c>
      <c r="CF58" s="194" t="str">
        <f t="shared" si="33"/>
        <v/>
      </c>
      <c r="CG58" s="194" t="str">
        <f t="shared" si="33"/>
        <v/>
      </c>
      <c r="CH58" s="194" t="str">
        <f t="shared" si="33"/>
        <v/>
      </c>
    </row>
    <row r="59" spans="1:86" x14ac:dyDescent="0.25">
      <c r="A59" s="68">
        <v>52</v>
      </c>
      <c r="B59" s="271" t="str" cm="1">
        <f t="array" ref="B59">IF(A59&gt;NOptions_NCA,"",6*(A59-1)+1)</f>
        <v/>
      </c>
      <c r="C59" s="249" t="str" cm="1">
        <f t="array" ref="C59">IF($B59="","",INDEX(Options_NCA,$B59))</f>
        <v/>
      </c>
      <c r="D59" s="193" t="str" cm="1">
        <f t="array" ref="D59">IF($B59="","",INDEX(NCAOptionScores_Trans,$B59+MATCH(D$7,NCAMetrics,0)-1,MATCH(D$6,NCACats,0))-100)</f>
        <v/>
      </c>
      <c r="E59" s="193" t="str" cm="1">
        <f t="array" ref="E59">IF($B59="","",INDEX(NCAOptionScores_Trans,$B59+MATCH(E$7,NCAMetrics,0)-1,MATCH(D$6,NCACats,0))-100)</f>
        <v/>
      </c>
      <c r="F59" s="193" t="str" cm="1">
        <f t="array" ref="F59">IF($B59="","",INDEX(NCAOptionScores_Trans,$B59+MATCH(F$7,NCAMetrics,0)-1,MATCH(D$6,NCACats,0))-100)</f>
        <v/>
      </c>
      <c r="G59" s="193" t="str">
        <f t="shared" si="18"/>
        <v/>
      </c>
      <c r="H59" s="193" t="str" cm="1">
        <f t="array" ref="H59">IF($B59="","",INDEX(NCAOptionScores_Trans,$B59+MATCH(H$7,NCAMetrics,0)-1,MATCH(H$6,NCACats,0))-100)</f>
        <v/>
      </c>
      <c r="I59" s="193" t="str" cm="1">
        <f t="array" ref="I59">IF($B59="","",INDEX(NCAOptionScores_Trans,$B59+MATCH(I$7,NCAMetrics,0)-1,MATCH(H$6,NCACats,0))-100)</f>
        <v/>
      </c>
      <c r="J59" s="193" t="str" cm="1">
        <f t="array" ref="J59">IF($B59="","",INDEX(NCAOptionScores_Trans,$B59+MATCH(J$7,NCAMetrics,0)-1,MATCH(H$6,NCACats,0))-100)</f>
        <v/>
      </c>
      <c r="K59" s="193" t="str">
        <f t="shared" si="19"/>
        <v/>
      </c>
      <c r="L59" s="193" t="str" cm="1">
        <f t="array" ref="L59">IF($B59="","",INDEX(NCAOptionScores_Trans,$B59+MATCH(L$7,NCAMetrics,0)-1,MATCH(L$6,NCACats,0))-100)</f>
        <v/>
      </c>
      <c r="M59" s="193" t="str" cm="1">
        <f t="array" ref="M59">IF($B59="","",INDEX(NCAOptionScores_Trans,$B59+MATCH(M$7,NCAMetrics,0)-1,MATCH(L$6,NCACats,0))-100)</f>
        <v/>
      </c>
      <c r="N59" s="193" t="str" cm="1">
        <f t="array" ref="N59">IF($B59="","",INDEX(NCAOptionScores_Trans,$B59+MATCH(N$7,NCAMetrics,0)-1,MATCH(L$6,NCACats,0))-100)</f>
        <v/>
      </c>
      <c r="O59" s="193" t="str">
        <f t="shared" si="20"/>
        <v/>
      </c>
      <c r="P59" s="193" t="str" cm="1">
        <f t="array" ref="P59">IF($B59="","",INDEX(NCAOptionScores_Trans,$B59+MATCH(P$7,NCAMetrics,0)-1,MATCH(P$6,NCACats,0))-100)</f>
        <v/>
      </c>
      <c r="Q59" s="193" t="str" cm="1">
        <f t="array" ref="Q59">IF($B59="","",INDEX(NCAOptionScores_Trans,$B59+MATCH(Q$7,NCAMetrics,0)-1,MATCH(P$6,NCACats,0))-100)</f>
        <v/>
      </c>
      <c r="R59" s="193" t="str" cm="1">
        <f t="array" ref="R59">IF($B59="","",INDEX(NCAOptionScores_Trans,$B59+MATCH(R$7,NCAMetrics,0)-1,MATCH(P$6,NCACats,0))-100)</f>
        <v/>
      </c>
      <c r="S59" s="193" t="str">
        <f t="shared" si="21"/>
        <v/>
      </c>
      <c r="T59" s="193" t="str" cm="1">
        <f t="array" ref="T59">IF($B59="","",INDEX(NCAOptionScores_Trans,$B59+MATCH(T$7,NCAMetrics,0)-1,MATCH(T$6,NCACats,0))-100)</f>
        <v/>
      </c>
      <c r="U59" s="193" t="str" cm="1">
        <f t="array" ref="U59">IF($B59="","",INDEX(NCAOptionScores_Trans,$B59+MATCH(U$7,NCAMetrics,0)-1,MATCH(T$6,NCACats,0))-100)</f>
        <v/>
      </c>
      <c r="V59" s="193" t="str" cm="1">
        <f t="array" ref="V59">IF($B59="","",INDEX(NCAOptionScores_Trans,$B59+MATCH(V$7,NCAMetrics,0)-1,MATCH(T$6,NCACats,0))-100)</f>
        <v/>
      </c>
      <c r="W59" s="193" t="str">
        <f t="shared" si="22"/>
        <v/>
      </c>
      <c r="X59" s="193" t="str" cm="1">
        <f t="array" ref="X59">IF($B59="","",INDEX(NCAOptionScores_Trans,$B59+MATCH(X$7,NCAMetrics,0)-1,MATCH(X$6,NCACats,0))-100)</f>
        <v/>
      </c>
      <c r="Y59" s="193" t="str" cm="1">
        <f t="array" ref="Y59">IF($B59="","",INDEX(NCAOptionScores_Trans,$B59+MATCH(Y$7,NCAMetrics,0)-1,MATCH(X$6,NCACats,0))-100)</f>
        <v/>
      </c>
      <c r="Z59" s="193" t="str" cm="1">
        <f t="array" ref="Z59">IF($B59="","",INDEX(NCAOptionScores_Trans,$B59+MATCH(Z$7,NCAMetrics,0)-1,MATCH(X$6,NCACats,0))-100)</f>
        <v/>
      </c>
      <c r="AA59" s="193" t="str">
        <f t="shared" si="23"/>
        <v/>
      </c>
      <c r="AB59" s="193" t="str" cm="1">
        <f t="array" ref="AB59">IF($B59="","",INDEX(NCAOptionScores_Trans,$B59+MATCH(AB$7,NCAMetrics,0)-1,MATCH(AB$6,NCACats,0))-100)</f>
        <v/>
      </c>
      <c r="AC59" s="193" t="str" cm="1">
        <f t="array" ref="AC59">IF($B59="","",INDEX(NCAOptionScores_Trans,$B59+MATCH(AC$7,NCAMetrics,0)-1,MATCH(AB$6,NCACats,0))-100)</f>
        <v/>
      </c>
      <c r="AD59" s="193" t="str" cm="1">
        <f t="array" ref="AD59">IF($B59="","",INDEX(NCAOptionScores_Trans,$B59+MATCH(AD$7,NCAMetrics,0)-1,MATCH(AB$6,NCACats,0))-100)</f>
        <v/>
      </c>
      <c r="AE59" s="193" t="str">
        <f t="shared" si="24"/>
        <v/>
      </c>
      <c r="AG59" s="156" t="str" cm="1">
        <f t="array" ref="AG59">INDEX(NegEffects_NCA,$A59,MATCH(AG$6,$D$6:$AB$6,0)+3)</f>
        <v/>
      </c>
      <c r="AH59" s="156" t="str" cm="1">
        <f t="array" ref="AH59">INDEX(NegEffects_NCA,$A59,MATCH(AH$6,$D$6:$AB$6,0)+3)</f>
        <v/>
      </c>
      <c r="AI59" s="156" t="str" cm="1">
        <f t="array" ref="AI59">INDEX(NegEffects_NCA,$A59,MATCH(AI$6,$D$6:$AB$6,0)+3)</f>
        <v/>
      </c>
      <c r="AJ59" s="156" t="str" cm="1">
        <f t="array" ref="AJ59">INDEX(NegEffects_NCA,$A59,MATCH(AJ$6,$D$6:$AB$6,0)+3)</f>
        <v/>
      </c>
      <c r="AK59" s="156" t="str" cm="1">
        <f t="array" ref="AK59">INDEX(NegEffects_NCA,$A59,MATCH(AK$6,$D$6:$AB$6,0)+3)</f>
        <v/>
      </c>
      <c r="AL59" s="156" t="str" cm="1">
        <f t="array" ref="AL59">INDEX(NegEffects_NCA,$A59,MATCH(AL$6,$D$6:$AB$6,0)+3)</f>
        <v/>
      </c>
      <c r="AM59" s="156" t="str" cm="1">
        <f t="array" ref="AM59">INDEX(NegEffects_NCA,$A59,MATCH(AM$6,$D$6:$AB$6,0)+3)</f>
        <v/>
      </c>
      <c r="AO59" s="194" t="str">
        <f t="shared" si="32"/>
        <v/>
      </c>
      <c r="AP59" s="194" t="str">
        <f t="shared" si="32"/>
        <v/>
      </c>
      <c r="AQ59" s="194" t="str">
        <f t="shared" si="32"/>
        <v/>
      </c>
      <c r="AR59" s="194" t="str">
        <f t="shared" si="32"/>
        <v/>
      </c>
      <c r="AT59" s="193" t="str" cm="1">
        <f t="array" ref="AT59">IF($B59="","",INDEX(NCAOptionScores_Trans,$B59+MATCH(AT$7,NCAMetrics,0)-1,MATCH(AT$6,NCACats,0)))</f>
        <v/>
      </c>
      <c r="AU59" s="193" t="str" cm="1">
        <f t="array" ref="AU59">IF($B59="","",INDEX(NCAOptionScores_Trans,$B59+MATCH(AU$7,NCAMetrics,0)-1,MATCH(AT$6,NCACats,0)))</f>
        <v/>
      </c>
      <c r="AV59" s="193" t="str" cm="1">
        <f t="array" ref="AV59">IF($B59="","",INDEX(NCAOptionScores_Trans,$B59+MATCH(AV$7,NCAMetrics,0)-1,MATCH(AT$6,NCACats,0)))</f>
        <v/>
      </c>
      <c r="AW59" s="195" t="str">
        <f t="shared" si="25"/>
        <v/>
      </c>
      <c r="AX59" s="193" t="str" cm="1">
        <f t="array" ref="AX59">IF($B59="","",INDEX(NCAOptionScores_Trans,$B59+MATCH(AX$7,NCAMetrics,0)-1,MATCH(AX$6,NCACats,0)))</f>
        <v/>
      </c>
      <c r="AY59" s="193" t="str" cm="1">
        <f t="array" ref="AY59">IF($B59="","",INDEX(NCAOptionScores_Trans,$B59+MATCH(AY$7,NCAMetrics,0)-1,MATCH(AX$6,NCACats,0)))</f>
        <v/>
      </c>
      <c r="AZ59" s="193" t="str" cm="1">
        <f t="array" ref="AZ59">IF($B59="","",INDEX(NCAOptionScores_Trans,$B59+MATCH(AZ$7,NCAMetrics,0)-1,MATCH(AX$6,NCACats,0)))</f>
        <v/>
      </c>
      <c r="BA59" s="195" t="str">
        <f t="shared" si="26"/>
        <v/>
      </c>
      <c r="BB59" s="193" t="str" cm="1">
        <f t="array" ref="BB59">IF($B59="","",INDEX(NCAOptionScores_Trans,$B59+MATCH(BB$7,NCAMetrics,0)-1,MATCH(BB$6,NCACats,0)))</f>
        <v/>
      </c>
      <c r="BC59" s="193" t="str" cm="1">
        <f t="array" ref="BC59">IF($B59="","",INDEX(NCAOptionScores_Trans,$B59+MATCH(BC$7,NCAMetrics,0)-1,MATCH(BB$6,NCACats,0)))</f>
        <v/>
      </c>
      <c r="BD59" s="193" t="str" cm="1">
        <f t="array" ref="BD59">IF($B59="","",INDEX(NCAOptionScores_Trans,$B59+MATCH(BD$7,NCAMetrics,0)-1,MATCH(BB$6,NCACats,0)))</f>
        <v/>
      </c>
      <c r="BE59" s="195" t="str">
        <f t="shared" si="27"/>
        <v/>
      </c>
      <c r="BF59" s="193" t="str" cm="1">
        <f t="array" ref="BF59">IF($B59="","",INDEX(NCAOptionScores_Trans,$B59+MATCH(BF$7,NCAMetrics,0)-1,MATCH(BF$6,NCACats,0)))</f>
        <v/>
      </c>
      <c r="BG59" s="193" t="str" cm="1">
        <f t="array" ref="BG59">IF($B59="","",INDEX(NCAOptionScores_Trans,$B59+MATCH(BG$7,NCAMetrics,0)-1,MATCH(BF$6,NCACats,0)))</f>
        <v/>
      </c>
      <c r="BH59" s="193" t="str" cm="1">
        <f t="array" ref="BH59">IF($B59="","",INDEX(NCAOptionScores_Trans,$B59+MATCH(BH$7,NCAMetrics,0)-1,MATCH(BF$6,NCACats,0)))</f>
        <v/>
      </c>
      <c r="BI59" s="195" t="str">
        <f t="shared" si="28"/>
        <v/>
      </c>
      <c r="BJ59" s="193" t="str" cm="1">
        <f t="array" ref="BJ59">IF($B59="","",INDEX(NCAOptionScores_Trans,$B59+MATCH(BJ$7,NCAMetrics,0)-1,MATCH(BJ$6,NCACats,0)))</f>
        <v/>
      </c>
      <c r="BK59" s="193" t="str" cm="1">
        <f t="array" ref="BK59">IF($B59="","",INDEX(NCAOptionScores_Trans,$B59+MATCH(BK$7,NCAMetrics,0)-1,MATCH(BJ$6,NCACats,0)))</f>
        <v/>
      </c>
      <c r="BL59" s="193" t="str" cm="1">
        <f t="array" ref="BL59">IF($B59="","",INDEX(NCAOptionScores_Trans,$B59+MATCH(BL$7,NCAMetrics,0)-1,MATCH(BJ$6,NCACats,0)))</f>
        <v/>
      </c>
      <c r="BM59" s="195" t="str">
        <f t="shared" si="29"/>
        <v/>
      </c>
      <c r="BN59" s="193" t="str" cm="1">
        <f t="array" ref="BN59">IF($B59="","",INDEX(NCAOptionScores_Trans,$B59+MATCH(BN$7,NCAMetrics,0)-1,MATCH(BN$6,NCACats,0)))</f>
        <v/>
      </c>
      <c r="BO59" s="193" t="str" cm="1">
        <f t="array" ref="BO59">IF($B59="","",INDEX(NCAOptionScores_Trans,$B59+MATCH(BO$7,NCAMetrics,0)-1,MATCH(BN$6,NCACats,0)))</f>
        <v/>
      </c>
      <c r="BP59" s="193" t="str" cm="1">
        <f t="array" ref="BP59">IF($B59="","",INDEX(NCAOptionScores_Trans,$B59+MATCH(BP$7,NCAMetrics,0)-1,MATCH(BN$6,NCACats,0)))</f>
        <v/>
      </c>
      <c r="BQ59" s="195" t="str">
        <f t="shared" si="30"/>
        <v/>
      </c>
      <c r="BR59" s="193" t="str" cm="1">
        <f t="array" ref="BR59">IF($B59="","",INDEX(NCAOptionScores_Trans,$B59+MATCH(BR$7,NCAMetrics,0)-1,MATCH(BR$6,NCACats,0)))</f>
        <v/>
      </c>
      <c r="BS59" s="193" t="str" cm="1">
        <f t="array" ref="BS59">IF($B59="","",INDEX(NCAOptionScores_Trans,$B59+MATCH(BS$7,NCAMetrics,0)-1,MATCH(BR$6,NCACats,0)))</f>
        <v/>
      </c>
      <c r="BT59" s="193" t="str" cm="1">
        <f t="array" ref="BT59">IF($B59="","",INDEX(NCAOptionScores_Trans,$B59+MATCH(BT$7,NCAMetrics,0)-1,MATCH(BR$6,NCACats,0)))</f>
        <v/>
      </c>
      <c r="BU59" s="195" t="str">
        <f t="shared" si="31"/>
        <v/>
      </c>
      <c r="BW59" s="156" t="str" cm="1">
        <f t="array" ref="BW59">INDEX(PosEffects_NCA,$A59,MATCH(BW$6,$D$6:$AB$6,0)+3)</f>
        <v/>
      </c>
      <c r="BX59" s="156" t="str" cm="1">
        <f t="array" ref="BX59">INDEX(PosEffects_NCA,$A59,MATCH(BX$6,$D$6:$AB$6,0)+3)</f>
        <v/>
      </c>
      <c r="BY59" s="156" t="str" cm="1">
        <f t="array" ref="BY59">INDEX(PosEffects_NCA,$A59,MATCH(BY$6,$D$6:$AB$6,0)+3)</f>
        <v/>
      </c>
      <c r="BZ59" s="156" t="str" cm="1">
        <f t="array" ref="BZ59">INDEX(PosEffects_NCA,$A59,MATCH(BZ$6,$D$6:$AB$6,0)+3)</f>
        <v/>
      </c>
      <c r="CA59" s="156" t="str" cm="1">
        <f t="array" ref="CA59">INDEX(PosEffects_NCA,$A59,MATCH(CA$6,$D$6:$AB$6,0)+3)</f>
        <v/>
      </c>
      <c r="CB59" s="156" t="str" cm="1">
        <f t="array" ref="CB59">INDEX(PosEffects_NCA,$A59,MATCH(CB$6,$D$6:$AB$6,0)+3)</f>
        <v/>
      </c>
      <c r="CC59" s="156" t="str" cm="1">
        <f t="array" ref="CC59">INDEX(PosEffects_NCA,$A59,MATCH(CC$6,$D$6:$AB$6,0)+3)</f>
        <v/>
      </c>
      <c r="CE59" s="194" t="str">
        <f t="shared" si="33"/>
        <v/>
      </c>
      <c r="CF59" s="194" t="str">
        <f t="shared" si="33"/>
        <v/>
      </c>
      <c r="CG59" s="194" t="str">
        <f t="shared" si="33"/>
        <v/>
      </c>
      <c r="CH59" s="194" t="str">
        <f t="shared" si="33"/>
        <v/>
      </c>
    </row>
    <row r="60" spans="1:86" x14ac:dyDescent="0.25">
      <c r="A60" s="68">
        <v>53</v>
      </c>
      <c r="B60" s="271" t="str" cm="1">
        <f t="array" ref="B60">IF(A60&gt;NOptions_NCA,"",6*(A60-1)+1)</f>
        <v/>
      </c>
      <c r="C60" s="249" t="str" cm="1">
        <f t="array" ref="C60">IF($B60="","",INDEX(Options_NCA,$B60))</f>
        <v/>
      </c>
      <c r="D60" s="193" t="str" cm="1">
        <f t="array" ref="D60">IF($B60="","",INDEX(NCAOptionScores_Trans,$B60+MATCH(D$7,NCAMetrics,0)-1,MATCH(D$6,NCACats,0))-100)</f>
        <v/>
      </c>
      <c r="E60" s="193" t="str" cm="1">
        <f t="array" ref="E60">IF($B60="","",INDEX(NCAOptionScores_Trans,$B60+MATCH(E$7,NCAMetrics,0)-1,MATCH(D$6,NCACats,0))-100)</f>
        <v/>
      </c>
      <c r="F60" s="193" t="str" cm="1">
        <f t="array" ref="F60">IF($B60="","",INDEX(NCAOptionScores_Trans,$B60+MATCH(F$7,NCAMetrics,0)-1,MATCH(D$6,NCACats,0))-100)</f>
        <v/>
      </c>
      <c r="G60" s="193" t="str">
        <f t="shared" si="18"/>
        <v/>
      </c>
      <c r="H60" s="193" t="str" cm="1">
        <f t="array" ref="H60">IF($B60="","",INDEX(NCAOptionScores_Trans,$B60+MATCH(H$7,NCAMetrics,0)-1,MATCH(H$6,NCACats,0))-100)</f>
        <v/>
      </c>
      <c r="I60" s="193" t="str" cm="1">
        <f t="array" ref="I60">IF($B60="","",INDEX(NCAOptionScores_Trans,$B60+MATCH(I$7,NCAMetrics,0)-1,MATCH(H$6,NCACats,0))-100)</f>
        <v/>
      </c>
      <c r="J60" s="193" t="str" cm="1">
        <f t="array" ref="J60">IF($B60="","",INDEX(NCAOptionScores_Trans,$B60+MATCH(J$7,NCAMetrics,0)-1,MATCH(H$6,NCACats,0))-100)</f>
        <v/>
      </c>
      <c r="K60" s="193" t="str">
        <f t="shared" si="19"/>
        <v/>
      </c>
      <c r="L60" s="193" t="str" cm="1">
        <f t="array" ref="L60">IF($B60="","",INDEX(NCAOptionScores_Trans,$B60+MATCH(L$7,NCAMetrics,0)-1,MATCH(L$6,NCACats,0))-100)</f>
        <v/>
      </c>
      <c r="M60" s="193" t="str" cm="1">
        <f t="array" ref="M60">IF($B60="","",INDEX(NCAOptionScores_Trans,$B60+MATCH(M$7,NCAMetrics,0)-1,MATCH(L$6,NCACats,0))-100)</f>
        <v/>
      </c>
      <c r="N60" s="193" t="str" cm="1">
        <f t="array" ref="N60">IF($B60="","",INDEX(NCAOptionScores_Trans,$B60+MATCH(N$7,NCAMetrics,0)-1,MATCH(L$6,NCACats,0))-100)</f>
        <v/>
      </c>
      <c r="O60" s="193" t="str">
        <f t="shared" si="20"/>
        <v/>
      </c>
      <c r="P60" s="193" t="str" cm="1">
        <f t="array" ref="P60">IF($B60="","",INDEX(NCAOptionScores_Trans,$B60+MATCH(P$7,NCAMetrics,0)-1,MATCH(P$6,NCACats,0))-100)</f>
        <v/>
      </c>
      <c r="Q60" s="193" t="str" cm="1">
        <f t="array" ref="Q60">IF($B60="","",INDEX(NCAOptionScores_Trans,$B60+MATCH(Q$7,NCAMetrics,0)-1,MATCH(P$6,NCACats,0))-100)</f>
        <v/>
      </c>
      <c r="R60" s="193" t="str" cm="1">
        <f t="array" ref="R60">IF($B60="","",INDEX(NCAOptionScores_Trans,$B60+MATCH(R$7,NCAMetrics,0)-1,MATCH(P$6,NCACats,0))-100)</f>
        <v/>
      </c>
      <c r="S60" s="193" t="str">
        <f t="shared" si="21"/>
        <v/>
      </c>
      <c r="T60" s="193" t="str" cm="1">
        <f t="array" ref="T60">IF($B60="","",INDEX(NCAOptionScores_Trans,$B60+MATCH(T$7,NCAMetrics,0)-1,MATCH(T$6,NCACats,0))-100)</f>
        <v/>
      </c>
      <c r="U60" s="193" t="str" cm="1">
        <f t="array" ref="U60">IF($B60="","",INDEX(NCAOptionScores_Trans,$B60+MATCH(U$7,NCAMetrics,0)-1,MATCH(T$6,NCACats,0))-100)</f>
        <v/>
      </c>
      <c r="V60" s="193" t="str" cm="1">
        <f t="array" ref="V60">IF($B60="","",INDEX(NCAOptionScores_Trans,$B60+MATCH(V$7,NCAMetrics,0)-1,MATCH(T$6,NCACats,0))-100)</f>
        <v/>
      </c>
      <c r="W60" s="193" t="str">
        <f t="shared" si="22"/>
        <v/>
      </c>
      <c r="X60" s="193" t="str" cm="1">
        <f t="array" ref="X60">IF($B60="","",INDEX(NCAOptionScores_Trans,$B60+MATCH(X$7,NCAMetrics,0)-1,MATCH(X$6,NCACats,0))-100)</f>
        <v/>
      </c>
      <c r="Y60" s="193" t="str" cm="1">
        <f t="array" ref="Y60">IF($B60="","",INDEX(NCAOptionScores_Trans,$B60+MATCH(Y$7,NCAMetrics,0)-1,MATCH(X$6,NCACats,0))-100)</f>
        <v/>
      </c>
      <c r="Z60" s="193" t="str" cm="1">
        <f t="array" ref="Z60">IF($B60="","",INDEX(NCAOptionScores_Trans,$B60+MATCH(Z$7,NCAMetrics,0)-1,MATCH(X$6,NCACats,0))-100)</f>
        <v/>
      </c>
      <c r="AA60" s="193" t="str">
        <f t="shared" si="23"/>
        <v/>
      </c>
      <c r="AB60" s="193" t="str" cm="1">
        <f t="array" ref="AB60">IF($B60="","",INDEX(NCAOptionScores_Trans,$B60+MATCH(AB$7,NCAMetrics,0)-1,MATCH(AB$6,NCACats,0))-100)</f>
        <v/>
      </c>
      <c r="AC60" s="193" t="str" cm="1">
        <f t="array" ref="AC60">IF($B60="","",INDEX(NCAOptionScores_Trans,$B60+MATCH(AC$7,NCAMetrics,0)-1,MATCH(AB$6,NCACats,0))-100)</f>
        <v/>
      </c>
      <c r="AD60" s="193" t="str" cm="1">
        <f t="array" ref="AD60">IF($B60="","",INDEX(NCAOptionScores_Trans,$B60+MATCH(AD$7,NCAMetrics,0)-1,MATCH(AB$6,NCACats,0))-100)</f>
        <v/>
      </c>
      <c r="AE60" s="193" t="str">
        <f t="shared" si="24"/>
        <v/>
      </c>
      <c r="AG60" s="156" t="str" cm="1">
        <f t="array" ref="AG60">INDEX(NegEffects_NCA,$A60,MATCH(AG$6,$D$6:$AB$6,0)+3)</f>
        <v/>
      </c>
      <c r="AH60" s="156" t="str" cm="1">
        <f t="array" ref="AH60">INDEX(NegEffects_NCA,$A60,MATCH(AH$6,$D$6:$AB$6,0)+3)</f>
        <v/>
      </c>
      <c r="AI60" s="156" t="str" cm="1">
        <f t="array" ref="AI60">INDEX(NegEffects_NCA,$A60,MATCH(AI$6,$D$6:$AB$6,0)+3)</f>
        <v/>
      </c>
      <c r="AJ60" s="156" t="str" cm="1">
        <f t="array" ref="AJ60">INDEX(NegEffects_NCA,$A60,MATCH(AJ$6,$D$6:$AB$6,0)+3)</f>
        <v/>
      </c>
      <c r="AK60" s="156" t="str" cm="1">
        <f t="array" ref="AK60">INDEX(NegEffects_NCA,$A60,MATCH(AK$6,$D$6:$AB$6,0)+3)</f>
        <v/>
      </c>
      <c r="AL60" s="156" t="str" cm="1">
        <f t="array" ref="AL60">INDEX(NegEffects_NCA,$A60,MATCH(AL$6,$D$6:$AB$6,0)+3)</f>
        <v/>
      </c>
      <c r="AM60" s="156" t="str" cm="1">
        <f t="array" ref="AM60">INDEX(NegEffects_NCA,$A60,MATCH(AM$6,$D$6:$AB$6,0)+3)</f>
        <v/>
      </c>
      <c r="AO60" s="194" t="str">
        <f t="shared" si="32"/>
        <v/>
      </c>
      <c r="AP60" s="194" t="str">
        <f t="shared" si="32"/>
        <v/>
      </c>
      <c r="AQ60" s="194" t="str">
        <f t="shared" si="32"/>
        <v/>
      </c>
      <c r="AR60" s="194" t="str">
        <f t="shared" si="32"/>
        <v/>
      </c>
      <c r="AT60" s="193" t="str" cm="1">
        <f t="array" ref="AT60">IF($B60="","",INDEX(NCAOptionScores_Trans,$B60+MATCH(AT$7,NCAMetrics,0)-1,MATCH(AT$6,NCACats,0)))</f>
        <v/>
      </c>
      <c r="AU60" s="193" t="str" cm="1">
        <f t="array" ref="AU60">IF($B60="","",INDEX(NCAOptionScores_Trans,$B60+MATCH(AU$7,NCAMetrics,0)-1,MATCH(AT$6,NCACats,0)))</f>
        <v/>
      </c>
      <c r="AV60" s="193" t="str" cm="1">
        <f t="array" ref="AV60">IF($B60="","",INDEX(NCAOptionScores_Trans,$B60+MATCH(AV$7,NCAMetrics,0)-1,MATCH(AT$6,NCACats,0)))</f>
        <v/>
      </c>
      <c r="AW60" s="195" t="str">
        <f t="shared" si="25"/>
        <v/>
      </c>
      <c r="AX60" s="193" t="str" cm="1">
        <f t="array" ref="AX60">IF($B60="","",INDEX(NCAOptionScores_Trans,$B60+MATCH(AX$7,NCAMetrics,0)-1,MATCH(AX$6,NCACats,0)))</f>
        <v/>
      </c>
      <c r="AY60" s="193" t="str" cm="1">
        <f t="array" ref="AY60">IF($B60="","",INDEX(NCAOptionScores_Trans,$B60+MATCH(AY$7,NCAMetrics,0)-1,MATCH(AX$6,NCACats,0)))</f>
        <v/>
      </c>
      <c r="AZ60" s="193" t="str" cm="1">
        <f t="array" ref="AZ60">IF($B60="","",INDEX(NCAOptionScores_Trans,$B60+MATCH(AZ$7,NCAMetrics,0)-1,MATCH(AX$6,NCACats,0)))</f>
        <v/>
      </c>
      <c r="BA60" s="195" t="str">
        <f t="shared" si="26"/>
        <v/>
      </c>
      <c r="BB60" s="193" t="str" cm="1">
        <f t="array" ref="BB60">IF($B60="","",INDEX(NCAOptionScores_Trans,$B60+MATCH(BB$7,NCAMetrics,0)-1,MATCH(BB$6,NCACats,0)))</f>
        <v/>
      </c>
      <c r="BC60" s="193" t="str" cm="1">
        <f t="array" ref="BC60">IF($B60="","",INDEX(NCAOptionScores_Trans,$B60+MATCH(BC$7,NCAMetrics,0)-1,MATCH(BB$6,NCACats,0)))</f>
        <v/>
      </c>
      <c r="BD60" s="193" t="str" cm="1">
        <f t="array" ref="BD60">IF($B60="","",INDEX(NCAOptionScores_Trans,$B60+MATCH(BD$7,NCAMetrics,0)-1,MATCH(BB$6,NCACats,0)))</f>
        <v/>
      </c>
      <c r="BE60" s="195" t="str">
        <f t="shared" si="27"/>
        <v/>
      </c>
      <c r="BF60" s="193" t="str" cm="1">
        <f t="array" ref="BF60">IF($B60="","",INDEX(NCAOptionScores_Trans,$B60+MATCH(BF$7,NCAMetrics,0)-1,MATCH(BF$6,NCACats,0)))</f>
        <v/>
      </c>
      <c r="BG60" s="193" t="str" cm="1">
        <f t="array" ref="BG60">IF($B60="","",INDEX(NCAOptionScores_Trans,$B60+MATCH(BG$7,NCAMetrics,0)-1,MATCH(BF$6,NCACats,0)))</f>
        <v/>
      </c>
      <c r="BH60" s="193" t="str" cm="1">
        <f t="array" ref="BH60">IF($B60="","",INDEX(NCAOptionScores_Trans,$B60+MATCH(BH$7,NCAMetrics,0)-1,MATCH(BF$6,NCACats,0)))</f>
        <v/>
      </c>
      <c r="BI60" s="195" t="str">
        <f t="shared" si="28"/>
        <v/>
      </c>
      <c r="BJ60" s="193" t="str" cm="1">
        <f t="array" ref="BJ60">IF($B60="","",INDEX(NCAOptionScores_Trans,$B60+MATCH(BJ$7,NCAMetrics,0)-1,MATCH(BJ$6,NCACats,0)))</f>
        <v/>
      </c>
      <c r="BK60" s="193" t="str" cm="1">
        <f t="array" ref="BK60">IF($B60="","",INDEX(NCAOptionScores_Trans,$B60+MATCH(BK$7,NCAMetrics,0)-1,MATCH(BJ$6,NCACats,0)))</f>
        <v/>
      </c>
      <c r="BL60" s="193" t="str" cm="1">
        <f t="array" ref="BL60">IF($B60="","",INDEX(NCAOptionScores_Trans,$B60+MATCH(BL$7,NCAMetrics,0)-1,MATCH(BJ$6,NCACats,0)))</f>
        <v/>
      </c>
      <c r="BM60" s="195" t="str">
        <f t="shared" si="29"/>
        <v/>
      </c>
      <c r="BN60" s="193" t="str" cm="1">
        <f t="array" ref="BN60">IF($B60="","",INDEX(NCAOptionScores_Trans,$B60+MATCH(BN$7,NCAMetrics,0)-1,MATCH(BN$6,NCACats,0)))</f>
        <v/>
      </c>
      <c r="BO60" s="193" t="str" cm="1">
        <f t="array" ref="BO60">IF($B60="","",INDEX(NCAOptionScores_Trans,$B60+MATCH(BO$7,NCAMetrics,0)-1,MATCH(BN$6,NCACats,0)))</f>
        <v/>
      </c>
      <c r="BP60" s="193" t="str" cm="1">
        <f t="array" ref="BP60">IF($B60="","",INDEX(NCAOptionScores_Trans,$B60+MATCH(BP$7,NCAMetrics,0)-1,MATCH(BN$6,NCACats,0)))</f>
        <v/>
      </c>
      <c r="BQ60" s="195" t="str">
        <f t="shared" si="30"/>
        <v/>
      </c>
      <c r="BR60" s="193" t="str" cm="1">
        <f t="array" ref="BR60">IF($B60="","",INDEX(NCAOptionScores_Trans,$B60+MATCH(BR$7,NCAMetrics,0)-1,MATCH(BR$6,NCACats,0)))</f>
        <v/>
      </c>
      <c r="BS60" s="193" t="str" cm="1">
        <f t="array" ref="BS60">IF($B60="","",INDEX(NCAOptionScores_Trans,$B60+MATCH(BS$7,NCAMetrics,0)-1,MATCH(BR$6,NCACats,0)))</f>
        <v/>
      </c>
      <c r="BT60" s="193" t="str" cm="1">
        <f t="array" ref="BT60">IF($B60="","",INDEX(NCAOptionScores_Trans,$B60+MATCH(BT$7,NCAMetrics,0)-1,MATCH(BR$6,NCACats,0)))</f>
        <v/>
      </c>
      <c r="BU60" s="195" t="str">
        <f t="shared" si="31"/>
        <v/>
      </c>
      <c r="BW60" s="156" t="str" cm="1">
        <f t="array" ref="BW60">INDEX(PosEffects_NCA,$A60,MATCH(BW$6,$D$6:$AB$6,0)+3)</f>
        <v/>
      </c>
      <c r="BX60" s="156" t="str" cm="1">
        <f t="array" ref="BX60">INDEX(PosEffects_NCA,$A60,MATCH(BX$6,$D$6:$AB$6,0)+3)</f>
        <v/>
      </c>
      <c r="BY60" s="156" t="str" cm="1">
        <f t="array" ref="BY60">INDEX(PosEffects_NCA,$A60,MATCH(BY$6,$D$6:$AB$6,0)+3)</f>
        <v/>
      </c>
      <c r="BZ60" s="156" t="str" cm="1">
        <f t="array" ref="BZ60">INDEX(PosEffects_NCA,$A60,MATCH(BZ$6,$D$6:$AB$6,0)+3)</f>
        <v/>
      </c>
      <c r="CA60" s="156" t="str" cm="1">
        <f t="array" ref="CA60">INDEX(PosEffects_NCA,$A60,MATCH(CA$6,$D$6:$AB$6,0)+3)</f>
        <v/>
      </c>
      <c r="CB60" s="156" t="str" cm="1">
        <f t="array" ref="CB60">INDEX(PosEffects_NCA,$A60,MATCH(CB$6,$D$6:$AB$6,0)+3)</f>
        <v/>
      </c>
      <c r="CC60" s="156" t="str" cm="1">
        <f t="array" ref="CC60">INDEX(PosEffects_NCA,$A60,MATCH(CC$6,$D$6:$AB$6,0)+3)</f>
        <v/>
      </c>
      <c r="CE60" s="194" t="str">
        <f t="shared" si="33"/>
        <v/>
      </c>
      <c r="CF60" s="194" t="str">
        <f t="shared" si="33"/>
        <v/>
      </c>
      <c r="CG60" s="194" t="str">
        <f t="shared" si="33"/>
        <v/>
      </c>
      <c r="CH60" s="194" t="str">
        <f t="shared" si="33"/>
        <v/>
      </c>
    </row>
    <row r="61" spans="1:86" x14ac:dyDescent="0.25">
      <c r="A61" s="68">
        <v>54</v>
      </c>
      <c r="B61" s="271" t="str" cm="1">
        <f t="array" ref="B61">IF(A61&gt;NOptions_NCA,"",6*(A61-1)+1)</f>
        <v/>
      </c>
      <c r="C61" s="249" t="str" cm="1">
        <f t="array" ref="C61">IF($B61="","",INDEX(Options_NCA,$B61))</f>
        <v/>
      </c>
      <c r="D61" s="193" t="str" cm="1">
        <f t="array" ref="D61">IF($B61="","",INDEX(NCAOptionScores_Trans,$B61+MATCH(D$7,NCAMetrics,0)-1,MATCH(D$6,NCACats,0))-100)</f>
        <v/>
      </c>
      <c r="E61" s="193" t="str" cm="1">
        <f t="array" ref="E61">IF($B61="","",INDEX(NCAOptionScores_Trans,$B61+MATCH(E$7,NCAMetrics,0)-1,MATCH(D$6,NCACats,0))-100)</f>
        <v/>
      </c>
      <c r="F61" s="193" t="str" cm="1">
        <f t="array" ref="F61">IF($B61="","",INDEX(NCAOptionScores_Trans,$B61+MATCH(F$7,NCAMetrics,0)-1,MATCH(D$6,NCACats,0))-100)</f>
        <v/>
      </c>
      <c r="G61" s="193" t="str">
        <f t="shared" si="18"/>
        <v/>
      </c>
      <c r="H61" s="193" t="str" cm="1">
        <f t="array" ref="H61">IF($B61="","",INDEX(NCAOptionScores_Trans,$B61+MATCH(H$7,NCAMetrics,0)-1,MATCH(H$6,NCACats,0))-100)</f>
        <v/>
      </c>
      <c r="I61" s="193" t="str" cm="1">
        <f t="array" ref="I61">IF($B61="","",INDEX(NCAOptionScores_Trans,$B61+MATCH(I$7,NCAMetrics,0)-1,MATCH(H$6,NCACats,0))-100)</f>
        <v/>
      </c>
      <c r="J61" s="193" t="str" cm="1">
        <f t="array" ref="J61">IF($B61="","",INDEX(NCAOptionScores_Trans,$B61+MATCH(J$7,NCAMetrics,0)-1,MATCH(H$6,NCACats,0))-100)</f>
        <v/>
      </c>
      <c r="K61" s="193" t="str">
        <f t="shared" si="19"/>
        <v/>
      </c>
      <c r="L61" s="193" t="str" cm="1">
        <f t="array" ref="L61">IF($B61="","",INDEX(NCAOptionScores_Trans,$B61+MATCH(L$7,NCAMetrics,0)-1,MATCH(L$6,NCACats,0))-100)</f>
        <v/>
      </c>
      <c r="M61" s="193" t="str" cm="1">
        <f t="array" ref="M61">IF($B61="","",INDEX(NCAOptionScores_Trans,$B61+MATCH(M$7,NCAMetrics,0)-1,MATCH(L$6,NCACats,0))-100)</f>
        <v/>
      </c>
      <c r="N61" s="193" t="str" cm="1">
        <f t="array" ref="N61">IF($B61="","",INDEX(NCAOptionScores_Trans,$B61+MATCH(N$7,NCAMetrics,0)-1,MATCH(L$6,NCACats,0))-100)</f>
        <v/>
      </c>
      <c r="O61" s="193" t="str">
        <f t="shared" si="20"/>
        <v/>
      </c>
      <c r="P61" s="193" t="str" cm="1">
        <f t="array" ref="P61">IF($B61="","",INDEX(NCAOptionScores_Trans,$B61+MATCH(P$7,NCAMetrics,0)-1,MATCH(P$6,NCACats,0))-100)</f>
        <v/>
      </c>
      <c r="Q61" s="193" t="str" cm="1">
        <f t="array" ref="Q61">IF($B61="","",INDEX(NCAOptionScores_Trans,$B61+MATCH(Q$7,NCAMetrics,0)-1,MATCH(P$6,NCACats,0))-100)</f>
        <v/>
      </c>
      <c r="R61" s="193" t="str" cm="1">
        <f t="array" ref="R61">IF($B61="","",INDEX(NCAOptionScores_Trans,$B61+MATCH(R$7,NCAMetrics,0)-1,MATCH(P$6,NCACats,0))-100)</f>
        <v/>
      </c>
      <c r="S61" s="193" t="str">
        <f t="shared" si="21"/>
        <v/>
      </c>
      <c r="T61" s="193" t="str" cm="1">
        <f t="array" ref="T61">IF($B61="","",INDEX(NCAOptionScores_Trans,$B61+MATCH(T$7,NCAMetrics,0)-1,MATCH(T$6,NCACats,0))-100)</f>
        <v/>
      </c>
      <c r="U61" s="193" t="str" cm="1">
        <f t="array" ref="U61">IF($B61="","",INDEX(NCAOptionScores_Trans,$B61+MATCH(U$7,NCAMetrics,0)-1,MATCH(T$6,NCACats,0))-100)</f>
        <v/>
      </c>
      <c r="V61" s="193" t="str" cm="1">
        <f t="array" ref="V61">IF($B61="","",INDEX(NCAOptionScores_Trans,$B61+MATCH(V$7,NCAMetrics,0)-1,MATCH(T$6,NCACats,0))-100)</f>
        <v/>
      </c>
      <c r="W61" s="193" t="str">
        <f t="shared" si="22"/>
        <v/>
      </c>
      <c r="X61" s="193" t="str" cm="1">
        <f t="array" ref="X61">IF($B61="","",INDEX(NCAOptionScores_Trans,$B61+MATCH(X$7,NCAMetrics,0)-1,MATCH(X$6,NCACats,0))-100)</f>
        <v/>
      </c>
      <c r="Y61" s="193" t="str" cm="1">
        <f t="array" ref="Y61">IF($B61="","",INDEX(NCAOptionScores_Trans,$B61+MATCH(Y$7,NCAMetrics,0)-1,MATCH(X$6,NCACats,0))-100)</f>
        <v/>
      </c>
      <c r="Z61" s="193" t="str" cm="1">
        <f t="array" ref="Z61">IF($B61="","",INDEX(NCAOptionScores_Trans,$B61+MATCH(Z$7,NCAMetrics,0)-1,MATCH(X$6,NCACats,0))-100)</f>
        <v/>
      </c>
      <c r="AA61" s="193" t="str">
        <f t="shared" si="23"/>
        <v/>
      </c>
      <c r="AB61" s="193" t="str" cm="1">
        <f t="array" ref="AB61">IF($B61="","",INDEX(NCAOptionScores_Trans,$B61+MATCH(AB$7,NCAMetrics,0)-1,MATCH(AB$6,NCACats,0))-100)</f>
        <v/>
      </c>
      <c r="AC61" s="193" t="str" cm="1">
        <f t="array" ref="AC61">IF($B61="","",INDEX(NCAOptionScores_Trans,$B61+MATCH(AC$7,NCAMetrics,0)-1,MATCH(AB$6,NCACats,0))-100)</f>
        <v/>
      </c>
      <c r="AD61" s="193" t="str" cm="1">
        <f t="array" ref="AD61">IF($B61="","",INDEX(NCAOptionScores_Trans,$B61+MATCH(AD$7,NCAMetrics,0)-1,MATCH(AB$6,NCACats,0))-100)</f>
        <v/>
      </c>
      <c r="AE61" s="193" t="str">
        <f t="shared" si="24"/>
        <v/>
      </c>
      <c r="AG61" s="156" t="str" cm="1">
        <f t="array" ref="AG61">INDEX(NegEffects_NCA,$A61,MATCH(AG$6,$D$6:$AB$6,0)+3)</f>
        <v/>
      </c>
      <c r="AH61" s="156" t="str" cm="1">
        <f t="array" ref="AH61">INDEX(NegEffects_NCA,$A61,MATCH(AH$6,$D$6:$AB$6,0)+3)</f>
        <v/>
      </c>
      <c r="AI61" s="156" t="str" cm="1">
        <f t="array" ref="AI61">INDEX(NegEffects_NCA,$A61,MATCH(AI$6,$D$6:$AB$6,0)+3)</f>
        <v/>
      </c>
      <c r="AJ61" s="156" t="str" cm="1">
        <f t="array" ref="AJ61">INDEX(NegEffects_NCA,$A61,MATCH(AJ$6,$D$6:$AB$6,0)+3)</f>
        <v/>
      </c>
      <c r="AK61" s="156" t="str" cm="1">
        <f t="array" ref="AK61">INDEX(NegEffects_NCA,$A61,MATCH(AK$6,$D$6:$AB$6,0)+3)</f>
        <v/>
      </c>
      <c r="AL61" s="156" t="str" cm="1">
        <f t="array" ref="AL61">INDEX(NegEffects_NCA,$A61,MATCH(AL$6,$D$6:$AB$6,0)+3)</f>
        <v/>
      </c>
      <c r="AM61" s="156" t="str" cm="1">
        <f t="array" ref="AM61">INDEX(NegEffects_NCA,$A61,MATCH(AM$6,$D$6:$AB$6,0)+3)</f>
        <v/>
      </c>
      <c r="AO61" s="194" t="str">
        <f t="shared" si="32"/>
        <v/>
      </c>
      <c r="AP61" s="194" t="str">
        <f t="shared" si="32"/>
        <v/>
      </c>
      <c r="AQ61" s="194" t="str">
        <f t="shared" si="32"/>
        <v/>
      </c>
      <c r="AR61" s="194" t="str">
        <f t="shared" si="32"/>
        <v/>
      </c>
      <c r="AT61" s="193" t="str" cm="1">
        <f t="array" ref="AT61">IF($B61="","",INDEX(NCAOptionScores_Trans,$B61+MATCH(AT$7,NCAMetrics,0)-1,MATCH(AT$6,NCACats,0)))</f>
        <v/>
      </c>
      <c r="AU61" s="193" t="str" cm="1">
        <f t="array" ref="AU61">IF($B61="","",INDEX(NCAOptionScores_Trans,$B61+MATCH(AU$7,NCAMetrics,0)-1,MATCH(AT$6,NCACats,0)))</f>
        <v/>
      </c>
      <c r="AV61" s="193" t="str" cm="1">
        <f t="array" ref="AV61">IF($B61="","",INDEX(NCAOptionScores_Trans,$B61+MATCH(AV$7,NCAMetrics,0)-1,MATCH(AT$6,NCACats,0)))</f>
        <v/>
      </c>
      <c r="AW61" s="195" t="str">
        <f t="shared" si="25"/>
        <v/>
      </c>
      <c r="AX61" s="193" t="str" cm="1">
        <f t="array" ref="AX61">IF($B61="","",INDEX(NCAOptionScores_Trans,$B61+MATCH(AX$7,NCAMetrics,0)-1,MATCH(AX$6,NCACats,0)))</f>
        <v/>
      </c>
      <c r="AY61" s="193" t="str" cm="1">
        <f t="array" ref="AY61">IF($B61="","",INDEX(NCAOptionScores_Trans,$B61+MATCH(AY$7,NCAMetrics,0)-1,MATCH(AX$6,NCACats,0)))</f>
        <v/>
      </c>
      <c r="AZ61" s="193" t="str" cm="1">
        <f t="array" ref="AZ61">IF($B61="","",INDEX(NCAOptionScores_Trans,$B61+MATCH(AZ$7,NCAMetrics,0)-1,MATCH(AX$6,NCACats,0)))</f>
        <v/>
      </c>
      <c r="BA61" s="195" t="str">
        <f t="shared" si="26"/>
        <v/>
      </c>
      <c r="BB61" s="193" t="str" cm="1">
        <f t="array" ref="BB61">IF($B61="","",INDEX(NCAOptionScores_Trans,$B61+MATCH(BB$7,NCAMetrics,0)-1,MATCH(BB$6,NCACats,0)))</f>
        <v/>
      </c>
      <c r="BC61" s="193" t="str" cm="1">
        <f t="array" ref="BC61">IF($B61="","",INDEX(NCAOptionScores_Trans,$B61+MATCH(BC$7,NCAMetrics,0)-1,MATCH(BB$6,NCACats,0)))</f>
        <v/>
      </c>
      <c r="BD61" s="193" t="str" cm="1">
        <f t="array" ref="BD61">IF($B61="","",INDEX(NCAOptionScores_Trans,$B61+MATCH(BD$7,NCAMetrics,0)-1,MATCH(BB$6,NCACats,0)))</f>
        <v/>
      </c>
      <c r="BE61" s="195" t="str">
        <f t="shared" si="27"/>
        <v/>
      </c>
      <c r="BF61" s="193" t="str" cm="1">
        <f t="array" ref="BF61">IF($B61="","",INDEX(NCAOptionScores_Trans,$B61+MATCH(BF$7,NCAMetrics,0)-1,MATCH(BF$6,NCACats,0)))</f>
        <v/>
      </c>
      <c r="BG61" s="193" t="str" cm="1">
        <f t="array" ref="BG61">IF($B61="","",INDEX(NCAOptionScores_Trans,$B61+MATCH(BG$7,NCAMetrics,0)-1,MATCH(BF$6,NCACats,0)))</f>
        <v/>
      </c>
      <c r="BH61" s="193" t="str" cm="1">
        <f t="array" ref="BH61">IF($B61="","",INDEX(NCAOptionScores_Trans,$B61+MATCH(BH$7,NCAMetrics,0)-1,MATCH(BF$6,NCACats,0)))</f>
        <v/>
      </c>
      <c r="BI61" s="195" t="str">
        <f t="shared" si="28"/>
        <v/>
      </c>
      <c r="BJ61" s="193" t="str" cm="1">
        <f t="array" ref="BJ61">IF($B61="","",INDEX(NCAOptionScores_Trans,$B61+MATCH(BJ$7,NCAMetrics,0)-1,MATCH(BJ$6,NCACats,0)))</f>
        <v/>
      </c>
      <c r="BK61" s="193" t="str" cm="1">
        <f t="array" ref="BK61">IF($B61="","",INDEX(NCAOptionScores_Trans,$B61+MATCH(BK$7,NCAMetrics,0)-1,MATCH(BJ$6,NCACats,0)))</f>
        <v/>
      </c>
      <c r="BL61" s="193" t="str" cm="1">
        <f t="array" ref="BL61">IF($B61="","",INDEX(NCAOptionScores_Trans,$B61+MATCH(BL$7,NCAMetrics,0)-1,MATCH(BJ$6,NCACats,0)))</f>
        <v/>
      </c>
      <c r="BM61" s="195" t="str">
        <f t="shared" si="29"/>
        <v/>
      </c>
      <c r="BN61" s="193" t="str" cm="1">
        <f t="array" ref="BN61">IF($B61="","",INDEX(NCAOptionScores_Trans,$B61+MATCH(BN$7,NCAMetrics,0)-1,MATCH(BN$6,NCACats,0)))</f>
        <v/>
      </c>
      <c r="BO61" s="193" t="str" cm="1">
        <f t="array" ref="BO61">IF($B61="","",INDEX(NCAOptionScores_Trans,$B61+MATCH(BO$7,NCAMetrics,0)-1,MATCH(BN$6,NCACats,0)))</f>
        <v/>
      </c>
      <c r="BP61" s="193" t="str" cm="1">
        <f t="array" ref="BP61">IF($B61="","",INDEX(NCAOptionScores_Trans,$B61+MATCH(BP$7,NCAMetrics,0)-1,MATCH(BN$6,NCACats,0)))</f>
        <v/>
      </c>
      <c r="BQ61" s="195" t="str">
        <f t="shared" si="30"/>
        <v/>
      </c>
      <c r="BR61" s="193" t="str" cm="1">
        <f t="array" ref="BR61">IF($B61="","",INDEX(NCAOptionScores_Trans,$B61+MATCH(BR$7,NCAMetrics,0)-1,MATCH(BR$6,NCACats,0)))</f>
        <v/>
      </c>
      <c r="BS61" s="193" t="str" cm="1">
        <f t="array" ref="BS61">IF($B61="","",INDEX(NCAOptionScores_Trans,$B61+MATCH(BS$7,NCAMetrics,0)-1,MATCH(BR$6,NCACats,0)))</f>
        <v/>
      </c>
      <c r="BT61" s="193" t="str" cm="1">
        <f t="array" ref="BT61">IF($B61="","",INDEX(NCAOptionScores_Trans,$B61+MATCH(BT$7,NCAMetrics,0)-1,MATCH(BR$6,NCACats,0)))</f>
        <v/>
      </c>
      <c r="BU61" s="195" t="str">
        <f t="shared" si="31"/>
        <v/>
      </c>
      <c r="BW61" s="156" t="str" cm="1">
        <f t="array" ref="BW61">INDEX(PosEffects_NCA,$A61,MATCH(BW$6,$D$6:$AB$6,0)+3)</f>
        <v/>
      </c>
      <c r="BX61" s="156" t="str" cm="1">
        <f t="array" ref="BX61">INDEX(PosEffects_NCA,$A61,MATCH(BX$6,$D$6:$AB$6,0)+3)</f>
        <v/>
      </c>
      <c r="BY61" s="156" t="str" cm="1">
        <f t="array" ref="BY61">INDEX(PosEffects_NCA,$A61,MATCH(BY$6,$D$6:$AB$6,0)+3)</f>
        <v/>
      </c>
      <c r="BZ61" s="156" t="str" cm="1">
        <f t="array" ref="BZ61">INDEX(PosEffects_NCA,$A61,MATCH(BZ$6,$D$6:$AB$6,0)+3)</f>
        <v/>
      </c>
      <c r="CA61" s="156" t="str" cm="1">
        <f t="array" ref="CA61">INDEX(PosEffects_NCA,$A61,MATCH(CA$6,$D$6:$AB$6,0)+3)</f>
        <v/>
      </c>
      <c r="CB61" s="156" t="str" cm="1">
        <f t="array" ref="CB61">INDEX(PosEffects_NCA,$A61,MATCH(CB$6,$D$6:$AB$6,0)+3)</f>
        <v/>
      </c>
      <c r="CC61" s="156" t="str" cm="1">
        <f t="array" ref="CC61">INDEX(PosEffects_NCA,$A61,MATCH(CC$6,$D$6:$AB$6,0)+3)</f>
        <v/>
      </c>
      <c r="CE61" s="194" t="str">
        <f t="shared" si="33"/>
        <v/>
      </c>
      <c r="CF61" s="194" t="str">
        <f t="shared" si="33"/>
        <v/>
      </c>
      <c r="CG61" s="194" t="str">
        <f t="shared" si="33"/>
        <v/>
      </c>
      <c r="CH61" s="194" t="str">
        <f t="shared" si="33"/>
        <v/>
      </c>
    </row>
    <row r="62" spans="1:86" x14ac:dyDescent="0.25">
      <c r="A62" s="68">
        <v>55</v>
      </c>
      <c r="B62" s="271" t="str" cm="1">
        <f t="array" ref="B62">IF(A62&gt;NOptions_NCA,"",6*(A62-1)+1)</f>
        <v/>
      </c>
      <c r="C62" s="249" t="str" cm="1">
        <f t="array" ref="C62">IF($B62="","",INDEX(Options_NCA,$B62))</f>
        <v/>
      </c>
      <c r="D62" s="193" t="str" cm="1">
        <f t="array" ref="D62">IF($B62="","",INDEX(NCAOptionScores_Trans,$B62+MATCH(D$7,NCAMetrics,0)-1,MATCH(D$6,NCACats,0))-100)</f>
        <v/>
      </c>
      <c r="E62" s="193" t="str" cm="1">
        <f t="array" ref="E62">IF($B62="","",INDEX(NCAOptionScores_Trans,$B62+MATCH(E$7,NCAMetrics,0)-1,MATCH(D$6,NCACats,0))-100)</f>
        <v/>
      </c>
      <c r="F62" s="193" t="str" cm="1">
        <f t="array" ref="F62">IF($B62="","",INDEX(NCAOptionScores_Trans,$B62+MATCH(F$7,NCAMetrics,0)-1,MATCH(D$6,NCACats,0))-100)</f>
        <v/>
      </c>
      <c r="G62" s="193" t="str">
        <f t="shared" si="18"/>
        <v/>
      </c>
      <c r="H62" s="193" t="str" cm="1">
        <f t="array" ref="H62">IF($B62="","",INDEX(NCAOptionScores_Trans,$B62+MATCH(H$7,NCAMetrics,0)-1,MATCH(H$6,NCACats,0))-100)</f>
        <v/>
      </c>
      <c r="I62" s="193" t="str" cm="1">
        <f t="array" ref="I62">IF($B62="","",INDEX(NCAOptionScores_Trans,$B62+MATCH(I$7,NCAMetrics,0)-1,MATCH(H$6,NCACats,0))-100)</f>
        <v/>
      </c>
      <c r="J62" s="193" t="str" cm="1">
        <f t="array" ref="J62">IF($B62="","",INDEX(NCAOptionScores_Trans,$B62+MATCH(J$7,NCAMetrics,0)-1,MATCH(H$6,NCACats,0))-100)</f>
        <v/>
      </c>
      <c r="K62" s="193" t="str">
        <f t="shared" si="19"/>
        <v/>
      </c>
      <c r="L62" s="193" t="str" cm="1">
        <f t="array" ref="L62">IF($B62="","",INDEX(NCAOptionScores_Trans,$B62+MATCH(L$7,NCAMetrics,0)-1,MATCH(L$6,NCACats,0))-100)</f>
        <v/>
      </c>
      <c r="M62" s="193" t="str" cm="1">
        <f t="array" ref="M62">IF($B62="","",INDEX(NCAOptionScores_Trans,$B62+MATCH(M$7,NCAMetrics,0)-1,MATCH(L$6,NCACats,0))-100)</f>
        <v/>
      </c>
      <c r="N62" s="193" t="str" cm="1">
        <f t="array" ref="N62">IF($B62="","",INDEX(NCAOptionScores_Trans,$B62+MATCH(N$7,NCAMetrics,0)-1,MATCH(L$6,NCACats,0))-100)</f>
        <v/>
      </c>
      <c r="O62" s="193" t="str">
        <f t="shared" si="20"/>
        <v/>
      </c>
      <c r="P62" s="193" t="str" cm="1">
        <f t="array" ref="P62">IF($B62="","",INDEX(NCAOptionScores_Trans,$B62+MATCH(P$7,NCAMetrics,0)-1,MATCH(P$6,NCACats,0))-100)</f>
        <v/>
      </c>
      <c r="Q62" s="193" t="str" cm="1">
        <f t="array" ref="Q62">IF($B62="","",INDEX(NCAOptionScores_Trans,$B62+MATCH(Q$7,NCAMetrics,0)-1,MATCH(P$6,NCACats,0))-100)</f>
        <v/>
      </c>
      <c r="R62" s="193" t="str" cm="1">
        <f t="array" ref="R62">IF($B62="","",INDEX(NCAOptionScores_Trans,$B62+MATCH(R$7,NCAMetrics,0)-1,MATCH(P$6,NCACats,0))-100)</f>
        <v/>
      </c>
      <c r="S62" s="193" t="str">
        <f t="shared" si="21"/>
        <v/>
      </c>
      <c r="T62" s="193" t="str" cm="1">
        <f t="array" ref="T62">IF($B62="","",INDEX(NCAOptionScores_Trans,$B62+MATCH(T$7,NCAMetrics,0)-1,MATCH(T$6,NCACats,0))-100)</f>
        <v/>
      </c>
      <c r="U62" s="193" t="str" cm="1">
        <f t="array" ref="U62">IF($B62="","",INDEX(NCAOptionScores_Trans,$B62+MATCH(U$7,NCAMetrics,0)-1,MATCH(T$6,NCACats,0))-100)</f>
        <v/>
      </c>
      <c r="V62" s="193" t="str" cm="1">
        <f t="array" ref="V62">IF($B62="","",INDEX(NCAOptionScores_Trans,$B62+MATCH(V$7,NCAMetrics,0)-1,MATCH(T$6,NCACats,0))-100)</f>
        <v/>
      </c>
      <c r="W62" s="193" t="str">
        <f t="shared" si="22"/>
        <v/>
      </c>
      <c r="X62" s="193" t="str" cm="1">
        <f t="array" ref="X62">IF($B62="","",INDEX(NCAOptionScores_Trans,$B62+MATCH(X$7,NCAMetrics,0)-1,MATCH(X$6,NCACats,0))-100)</f>
        <v/>
      </c>
      <c r="Y62" s="193" t="str" cm="1">
        <f t="array" ref="Y62">IF($B62="","",INDEX(NCAOptionScores_Trans,$B62+MATCH(Y$7,NCAMetrics,0)-1,MATCH(X$6,NCACats,0))-100)</f>
        <v/>
      </c>
      <c r="Z62" s="193" t="str" cm="1">
        <f t="array" ref="Z62">IF($B62="","",INDEX(NCAOptionScores_Trans,$B62+MATCH(Z$7,NCAMetrics,0)-1,MATCH(X$6,NCACats,0))-100)</f>
        <v/>
      </c>
      <c r="AA62" s="193" t="str">
        <f t="shared" si="23"/>
        <v/>
      </c>
      <c r="AB62" s="193" t="str" cm="1">
        <f t="array" ref="AB62">IF($B62="","",INDEX(NCAOptionScores_Trans,$B62+MATCH(AB$7,NCAMetrics,0)-1,MATCH(AB$6,NCACats,0))-100)</f>
        <v/>
      </c>
      <c r="AC62" s="193" t="str" cm="1">
        <f t="array" ref="AC62">IF($B62="","",INDEX(NCAOptionScores_Trans,$B62+MATCH(AC$7,NCAMetrics,0)-1,MATCH(AB$6,NCACats,0))-100)</f>
        <v/>
      </c>
      <c r="AD62" s="193" t="str" cm="1">
        <f t="array" ref="AD62">IF($B62="","",INDEX(NCAOptionScores_Trans,$B62+MATCH(AD$7,NCAMetrics,0)-1,MATCH(AB$6,NCACats,0))-100)</f>
        <v/>
      </c>
      <c r="AE62" s="193" t="str">
        <f t="shared" si="24"/>
        <v/>
      </c>
      <c r="AG62" s="156" t="str" cm="1">
        <f t="array" ref="AG62">INDEX(NegEffects_NCA,$A62,MATCH(AG$6,$D$6:$AB$6,0)+3)</f>
        <v/>
      </c>
      <c r="AH62" s="156" t="str" cm="1">
        <f t="array" ref="AH62">INDEX(NegEffects_NCA,$A62,MATCH(AH$6,$D$6:$AB$6,0)+3)</f>
        <v/>
      </c>
      <c r="AI62" s="156" t="str" cm="1">
        <f t="array" ref="AI62">INDEX(NegEffects_NCA,$A62,MATCH(AI$6,$D$6:$AB$6,0)+3)</f>
        <v/>
      </c>
      <c r="AJ62" s="156" t="str" cm="1">
        <f t="array" ref="AJ62">INDEX(NegEffects_NCA,$A62,MATCH(AJ$6,$D$6:$AB$6,0)+3)</f>
        <v/>
      </c>
      <c r="AK62" s="156" t="str" cm="1">
        <f t="array" ref="AK62">INDEX(NegEffects_NCA,$A62,MATCH(AK$6,$D$6:$AB$6,0)+3)</f>
        <v/>
      </c>
      <c r="AL62" s="156" t="str" cm="1">
        <f t="array" ref="AL62">INDEX(NegEffects_NCA,$A62,MATCH(AL$6,$D$6:$AB$6,0)+3)</f>
        <v/>
      </c>
      <c r="AM62" s="156" t="str" cm="1">
        <f t="array" ref="AM62">INDEX(NegEffects_NCA,$A62,MATCH(AM$6,$D$6:$AB$6,0)+3)</f>
        <v/>
      </c>
      <c r="AO62" s="194" t="str">
        <f t="shared" si="32"/>
        <v/>
      </c>
      <c r="AP62" s="194" t="str">
        <f t="shared" si="32"/>
        <v/>
      </c>
      <c r="AQ62" s="194" t="str">
        <f t="shared" si="32"/>
        <v/>
      </c>
      <c r="AR62" s="194" t="str">
        <f t="shared" si="32"/>
        <v/>
      </c>
      <c r="AT62" s="193" t="str" cm="1">
        <f t="array" ref="AT62">IF($B62="","",INDEX(NCAOptionScores_Trans,$B62+MATCH(AT$7,NCAMetrics,0)-1,MATCH(AT$6,NCACats,0)))</f>
        <v/>
      </c>
      <c r="AU62" s="193" t="str" cm="1">
        <f t="array" ref="AU62">IF($B62="","",INDEX(NCAOptionScores_Trans,$B62+MATCH(AU$7,NCAMetrics,0)-1,MATCH(AT$6,NCACats,0)))</f>
        <v/>
      </c>
      <c r="AV62" s="193" t="str" cm="1">
        <f t="array" ref="AV62">IF($B62="","",INDEX(NCAOptionScores_Trans,$B62+MATCH(AV$7,NCAMetrics,0)-1,MATCH(AT$6,NCACats,0)))</f>
        <v/>
      </c>
      <c r="AW62" s="195" t="str">
        <f t="shared" si="25"/>
        <v/>
      </c>
      <c r="AX62" s="193" t="str" cm="1">
        <f t="array" ref="AX62">IF($B62="","",INDEX(NCAOptionScores_Trans,$B62+MATCH(AX$7,NCAMetrics,0)-1,MATCH(AX$6,NCACats,0)))</f>
        <v/>
      </c>
      <c r="AY62" s="193" t="str" cm="1">
        <f t="array" ref="AY62">IF($B62="","",INDEX(NCAOptionScores_Trans,$B62+MATCH(AY$7,NCAMetrics,0)-1,MATCH(AX$6,NCACats,0)))</f>
        <v/>
      </c>
      <c r="AZ62" s="193" t="str" cm="1">
        <f t="array" ref="AZ62">IF($B62="","",INDEX(NCAOptionScores_Trans,$B62+MATCH(AZ$7,NCAMetrics,0)-1,MATCH(AX$6,NCACats,0)))</f>
        <v/>
      </c>
      <c r="BA62" s="195" t="str">
        <f t="shared" si="26"/>
        <v/>
      </c>
      <c r="BB62" s="193" t="str" cm="1">
        <f t="array" ref="BB62">IF($B62="","",INDEX(NCAOptionScores_Trans,$B62+MATCH(BB$7,NCAMetrics,0)-1,MATCH(BB$6,NCACats,0)))</f>
        <v/>
      </c>
      <c r="BC62" s="193" t="str" cm="1">
        <f t="array" ref="BC62">IF($B62="","",INDEX(NCAOptionScores_Trans,$B62+MATCH(BC$7,NCAMetrics,0)-1,MATCH(BB$6,NCACats,0)))</f>
        <v/>
      </c>
      <c r="BD62" s="193" t="str" cm="1">
        <f t="array" ref="BD62">IF($B62="","",INDEX(NCAOptionScores_Trans,$B62+MATCH(BD$7,NCAMetrics,0)-1,MATCH(BB$6,NCACats,0)))</f>
        <v/>
      </c>
      <c r="BE62" s="195" t="str">
        <f t="shared" si="27"/>
        <v/>
      </c>
      <c r="BF62" s="193" t="str" cm="1">
        <f t="array" ref="BF62">IF($B62="","",INDEX(NCAOptionScores_Trans,$B62+MATCH(BF$7,NCAMetrics,0)-1,MATCH(BF$6,NCACats,0)))</f>
        <v/>
      </c>
      <c r="BG62" s="193" t="str" cm="1">
        <f t="array" ref="BG62">IF($B62="","",INDEX(NCAOptionScores_Trans,$B62+MATCH(BG$7,NCAMetrics,0)-1,MATCH(BF$6,NCACats,0)))</f>
        <v/>
      </c>
      <c r="BH62" s="193" t="str" cm="1">
        <f t="array" ref="BH62">IF($B62="","",INDEX(NCAOptionScores_Trans,$B62+MATCH(BH$7,NCAMetrics,0)-1,MATCH(BF$6,NCACats,0)))</f>
        <v/>
      </c>
      <c r="BI62" s="195" t="str">
        <f t="shared" si="28"/>
        <v/>
      </c>
      <c r="BJ62" s="193" t="str" cm="1">
        <f t="array" ref="BJ62">IF($B62="","",INDEX(NCAOptionScores_Trans,$B62+MATCH(BJ$7,NCAMetrics,0)-1,MATCH(BJ$6,NCACats,0)))</f>
        <v/>
      </c>
      <c r="BK62" s="193" t="str" cm="1">
        <f t="array" ref="BK62">IF($B62="","",INDEX(NCAOptionScores_Trans,$B62+MATCH(BK$7,NCAMetrics,0)-1,MATCH(BJ$6,NCACats,0)))</f>
        <v/>
      </c>
      <c r="BL62" s="193" t="str" cm="1">
        <f t="array" ref="BL62">IF($B62="","",INDEX(NCAOptionScores_Trans,$B62+MATCH(BL$7,NCAMetrics,0)-1,MATCH(BJ$6,NCACats,0)))</f>
        <v/>
      </c>
      <c r="BM62" s="195" t="str">
        <f t="shared" si="29"/>
        <v/>
      </c>
      <c r="BN62" s="193" t="str" cm="1">
        <f t="array" ref="BN62">IF($B62="","",INDEX(NCAOptionScores_Trans,$B62+MATCH(BN$7,NCAMetrics,0)-1,MATCH(BN$6,NCACats,0)))</f>
        <v/>
      </c>
      <c r="BO62" s="193" t="str" cm="1">
        <f t="array" ref="BO62">IF($B62="","",INDEX(NCAOptionScores_Trans,$B62+MATCH(BO$7,NCAMetrics,0)-1,MATCH(BN$6,NCACats,0)))</f>
        <v/>
      </c>
      <c r="BP62" s="193" t="str" cm="1">
        <f t="array" ref="BP62">IF($B62="","",INDEX(NCAOptionScores_Trans,$B62+MATCH(BP$7,NCAMetrics,0)-1,MATCH(BN$6,NCACats,0)))</f>
        <v/>
      </c>
      <c r="BQ62" s="195" t="str">
        <f t="shared" si="30"/>
        <v/>
      </c>
      <c r="BR62" s="193" t="str" cm="1">
        <f t="array" ref="BR62">IF($B62="","",INDEX(NCAOptionScores_Trans,$B62+MATCH(BR$7,NCAMetrics,0)-1,MATCH(BR$6,NCACats,0)))</f>
        <v/>
      </c>
      <c r="BS62" s="193" t="str" cm="1">
        <f t="array" ref="BS62">IF($B62="","",INDEX(NCAOptionScores_Trans,$B62+MATCH(BS$7,NCAMetrics,0)-1,MATCH(BR$6,NCACats,0)))</f>
        <v/>
      </c>
      <c r="BT62" s="193" t="str" cm="1">
        <f t="array" ref="BT62">IF($B62="","",INDEX(NCAOptionScores_Trans,$B62+MATCH(BT$7,NCAMetrics,0)-1,MATCH(BR$6,NCACats,0)))</f>
        <v/>
      </c>
      <c r="BU62" s="195" t="str">
        <f t="shared" si="31"/>
        <v/>
      </c>
      <c r="BW62" s="156" t="str" cm="1">
        <f t="array" ref="BW62">INDEX(PosEffects_NCA,$A62,MATCH(BW$6,$D$6:$AB$6,0)+3)</f>
        <v/>
      </c>
      <c r="BX62" s="156" t="str" cm="1">
        <f t="array" ref="BX62">INDEX(PosEffects_NCA,$A62,MATCH(BX$6,$D$6:$AB$6,0)+3)</f>
        <v/>
      </c>
      <c r="BY62" s="156" t="str" cm="1">
        <f t="array" ref="BY62">INDEX(PosEffects_NCA,$A62,MATCH(BY$6,$D$6:$AB$6,0)+3)</f>
        <v/>
      </c>
      <c r="BZ62" s="156" t="str" cm="1">
        <f t="array" ref="BZ62">INDEX(PosEffects_NCA,$A62,MATCH(BZ$6,$D$6:$AB$6,0)+3)</f>
        <v/>
      </c>
      <c r="CA62" s="156" t="str" cm="1">
        <f t="array" ref="CA62">INDEX(PosEffects_NCA,$A62,MATCH(CA$6,$D$6:$AB$6,0)+3)</f>
        <v/>
      </c>
      <c r="CB62" s="156" t="str" cm="1">
        <f t="array" ref="CB62">INDEX(PosEffects_NCA,$A62,MATCH(CB$6,$D$6:$AB$6,0)+3)</f>
        <v/>
      </c>
      <c r="CC62" s="156" t="str" cm="1">
        <f t="array" ref="CC62">INDEX(PosEffects_NCA,$A62,MATCH(CC$6,$D$6:$AB$6,0)+3)</f>
        <v/>
      </c>
      <c r="CE62" s="194" t="str">
        <f t="shared" si="33"/>
        <v/>
      </c>
      <c r="CF62" s="194" t="str">
        <f t="shared" si="33"/>
        <v/>
      </c>
      <c r="CG62" s="194" t="str">
        <f t="shared" si="33"/>
        <v/>
      </c>
      <c r="CH62" s="194" t="str">
        <f t="shared" si="33"/>
        <v/>
      </c>
    </row>
    <row r="63" spans="1:86" x14ac:dyDescent="0.25">
      <c r="A63" s="68">
        <v>56</v>
      </c>
      <c r="B63" s="271" t="str" cm="1">
        <f t="array" ref="B63">IF(A63&gt;NOptions_NCA,"",6*(A63-1)+1)</f>
        <v/>
      </c>
      <c r="C63" s="249" t="str" cm="1">
        <f t="array" ref="C63">IF($B63="","",INDEX(Options_NCA,$B63))</f>
        <v/>
      </c>
      <c r="D63" s="193" t="str" cm="1">
        <f t="array" ref="D63">IF($B63="","",INDEX(NCAOptionScores_Trans,$B63+MATCH(D$7,NCAMetrics,0)-1,MATCH(D$6,NCACats,0))-100)</f>
        <v/>
      </c>
      <c r="E63" s="193" t="str" cm="1">
        <f t="array" ref="E63">IF($B63="","",INDEX(NCAOptionScores_Trans,$B63+MATCH(E$7,NCAMetrics,0)-1,MATCH(D$6,NCACats,0))-100)</f>
        <v/>
      </c>
      <c r="F63" s="193" t="str" cm="1">
        <f t="array" ref="F63">IF($B63="","",INDEX(NCAOptionScores_Trans,$B63+MATCH(F$7,NCAMetrics,0)-1,MATCH(D$6,NCACats,0))-100)</f>
        <v/>
      </c>
      <c r="G63" s="193" t="str">
        <f t="shared" si="18"/>
        <v/>
      </c>
      <c r="H63" s="193" t="str" cm="1">
        <f t="array" ref="H63">IF($B63="","",INDEX(NCAOptionScores_Trans,$B63+MATCH(H$7,NCAMetrics,0)-1,MATCH(H$6,NCACats,0))-100)</f>
        <v/>
      </c>
      <c r="I63" s="193" t="str" cm="1">
        <f t="array" ref="I63">IF($B63="","",INDEX(NCAOptionScores_Trans,$B63+MATCH(I$7,NCAMetrics,0)-1,MATCH(H$6,NCACats,0))-100)</f>
        <v/>
      </c>
      <c r="J63" s="193" t="str" cm="1">
        <f t="array" ref="J63">IF($B63="","",INDEX(NCAOptionScores_Trans,$B63+MATCH(J$7,NCAMetrics,0)-1,MATCH(H$6,NCACats,0))-100)</f>
        <v/>
      </c>
      <c r="K63" s="193" t="str">
        <f t="shared" si="19"/>
        <v/>
      </c>
      <c r="L63" s="193" t="str" cm="1">
        <f t="array" ref="L63">IF($B63="","",INDEX(NCAOptionScores_Trans,$B63+MATCH(L$7,NCAMetrics,0)-1,MATCH(L$6,NCACats,0))-100)</f>
        <v/>
      </c>
      <c r="M63" s="193" t="str" cm="1">
        <f t="array" ref="M63">IF($B63="","",INDEX(NCAOptionScores_Trans,$B63+MATCH(M$7,NCAMetrics,0)-1,MATCH(L$6,NCACats,0))-100)</f>
        <v/>
      </c>
      <c r="N63" s="193" t="str" cm="1">
        <f t="array" ref="N63">IF($B63="","",INDEX(NCAOptionScores_Trans,$B63+MATCH(N$7,NCAMetrics,0)-1,MATCH(L$6,NCACats,0))-100)</f>
        <v/>
      </c>
      <c r="O63" s="193" t="str">
        <f t="shared" si="20"/>
        <v/>
      </c>
      <c r="P63" s="193" t="str" cm="1">
        <f t="array" ref="P63">IF($B63="","",INDEX(NCAOptionScores_Trans,$B63+MATCH(P$7,NCAMetrics,0)-1,MATCH(P$6,NCACats,0))-100)</f>
        <v/>
      </c>
      <c r="Q63" s="193" t="str" cm="1">
        <f t="array" ref="Q63">IF($B63="","",INDEX(NCAOptionScores_Trans,$B63+MATCH(Q$7,NCAMetrics,0)-1,MATCH(P$6,NCACats,0))-100)</f>
        <v/>
      </c>
      <c r="R63" s="193" t="str" cm="1">
        <f t="array" ref="R63">IF($B63="","",INDEX(NCAOptionScores_Trans,$B63+MATCH(R$7,NCAMetrics,0)-1,MATCH(P$6,NCACats,0))-100)</f>
        <v/>
      </c>
      <c r="S63" s="193" t="str">
        <f t="shared" si="21"/>
        <v/>
      </c>
      <c r="T63" s="193" t="str" cm="1">
        <f t="array" ref="T63">IF($B63="","",INDEX(NCAOptionScores_Trans,$B63+MATCH(T$7,NCAMetrics,0)-1,MATCH(T$6,NCACats,0))-100)</f>
        <v/>
      </c>
      <c r="U63" s="193" t="str" cm="1">
        <f t="array" ref="U63">IF($B63="","",INDEX(NCAOptionScores_Trans,$B63+MATCH(U$7,NCAMetrics,0)-1,MATCH(T$6,NCACats,0))-100)</f>
        <v/>
      </c>
      <c r="V63" s="193" t="str" cm="1">
        <f t="array" ref="V63">IF($B63="","",INDEX(NCAOptionScores_Trans,$B63+MATCH(V$7,NCAMetrics,0)-1,MATCH(T$6,NCACats,0))-100)</f>
        <v/>
      </c>
      <c r="W63" s="193" t="str">
        <f t="shared" si="22"/>
        <v/>
      </c>
      <c r="X63" s="193" t="str" cm="1">
        <f t="array" ref="X63">IF($B63="","",INDEX(NCAOptionScores_Trans,$B63+MATCH(X$7,NCAMetrics,0)-1,MATCH(X$6,NCACats,0))-100)</f>
        <v/>
      </c>
      <c r="Y63" s="193" t="str" cm="1">
        <f t="array" ref="Y63">IF($B63="","",INDEX(NCAOptionScores_Trans,$B63+MATCH(Y$7,NCAMetrics,0)-1,MATCH(X$6,NCACats,0))-100)</f>
        <v/>
      </c>
      <c r="Z63" s="193" t="str" cm="1">
        <f t="array" ref="Z63">IF($B63="","",INDEX(NCAOptionScores_Trans,$B63+MATCH(Z$7,NCAMetrics,0)-1,MATCH(X$6,NCACats,0))-100)</f>
        <v/>
      </c>
      <c r="AA63" s="193" t="str">
        <f t="shared" si="23"/>
        <v/>
      </c>
      <c r="AB63" s="193" t="str" cm="1">
        <f t="array" ref="AB63">IF($B63="","",INDEX(NCAOptionScores_Trans,$B63+MATCH(AB$7,NCAMetrics,0)-1,MATCH(AB$6,NCACats,0))-100)</f>
        <v/>
      </c>
      <c r="AC63" s="193" t="str" cm="1">
        <f t="array" ref="AC63">IF($B63="","",INDEX(NCAOptionScores_Trans,$B63+MATCH(AC$7,NCAMetrics,0)-1,MATCH(AB$6,NCACats,0))-100)</f>
        <v/>
      </c>
      <c r="AD63" s="193" t="str" cm="1">
        <f t="array" ref="AD63">IF($B63="","",INDEX(NCAOptionScores_Trans,$B63+MATCH(AD$7,NCAMetrics,0)-1,MATCH(AB$6,NCACats,0))-100)</f>
        <v/>
      </c>
      <c r="AE63" s="193" t="str">
        <f t="shared" si="24"/>
        <v/>
      </c>
      <c r="AG63" s="156" t="str" cm="1">
        <f t="array" ref="AG63">INDEX(NegEffects_NCA,$A63,MATCH(AG$6,$D$6:$AB$6,0)+3)</f>
        <v/>
      </c>
      <c r="AH63" s="156" t="str" cm="1">
        <f t="array" ref="AH63">INDEX(NegEffects_NCA,$A63,MATCH(AH$6,$D$6:$AB$6,0)+3)</f>
        <v/>
      </c>
      <c r="AI63" s="156" t="str" cm="1">
        <f t="array" ref="AI63">INDEX(NegEffects_NCA,$A63,MATCH(AI$6,$D$6:$AB$6,0)+3)</f>
        <v/>
      </c>
      <c r="AJ63" s="156" t="str" cm="1">
        <f t="array" ref="AJ63">INDEX(NegEffects_NCA,$A63,MATCH(AJ$6,$D$6:$AB$6,0)+3)</f>
        <v/>
      </c>
      <c r="AK63" s="156" t="str" cm="1">
        <f t="array" ref="AK63">INDEX(NegEffects_NCA,$A63,MATCH(AK$6,$D$6:$AB$6,0)+3)</f>
        <v/>
      </c>
      <c r="AL63" s="156" t="str" cm="1">
        <f t="array" ref="AL63">INDEX(NegEffects_NCA,$A63,MATCH(AL$6,$D$6:$AB$6,0)+3)</f>
        <v/>
      </c>
      <c r="AM63" s="156" t="str" cm="1">
        <f t="array" ref="AM63">INDEX(NegEffects_NCA,$A63,MATCH(AM$6,$D$6:$AB$6,0)+3)</f>
        <v/>
      </c>
      <c r="AO63" s="194" t="str">
        <f t="shared" si="32"/>
        <v/>
      </c>
      <c r="AP63" s="194" t="str">
        <f t="shared" si="32"/>
        <v/>
      </c>
      <c r="AQ63" s="194" t="str">
        <f t="shared" si="32"/>
        <v/>
      </c>
      <c r="AR63" s="194" t="str">
        <f t="shared" si="32"/>
        <v/>
      </c>
      <c r="AT63" s="193" t="str" cm="1">
        <f t="array" ref="AT63">IF($B63="","",INDEX(NCAOptionScores_Trans,$B63+MATCH(AT$7,NCAMetrics,0)-1,MATCH(AT$6,NCACats,0)))</f>
        <v/>
      </c>
      <c r="AU63" s="193" t="str" cm="1">
        <f t="array" ref="AU63">IF($B63="","",INDEX(NCAOptionScores_Trans,$B63+MATCH(AU$7,NCAMetrics,0)-1,MATCH(AT$6,NCACats,0)))</f>
        <v/>
      </c>
      <c r="AV63" s="193" t="str" cm="1">
        <f t="array" ref="AV63">IF($B63="","",INDEX(NCAOptionScores_Trans,$B63+MATCH(AV$7,NCAMetrics,0)-1,MATCH(AT$6,NCACats,0)))</f>
        <v/>
      </c>
      <c r="AW63" s="195" t="str">
        <f t="shared" si="25"/>
        <v/>
      </c>
      <c r="AX63" s="193" t="str" cm="1">
        <f t="array" ref="AX63">IF($B63="","",INDEX(NCAOptionScores_Trans,$B63+MATCH(AX$7,NCAMetrics,0)-1,MATCH(AX$6,NCACats,0)))</f>
        <v/>
      </c>
      <c r="AY63" s="193" t="str" cm="1">
        <f t="array" ref="AY63">IF($B63="","",INDEX(NCAOptionScores_Trans,$B63+MATCH(AY$7,NCAMetrics,0)-1,MATCH(AX$6,NCACats,0)))</f>
        <v/>
      </c>
      <c r="AZ63" s="193" t="str" cm="1">
        <f t="array" ref="AZ63">IF($B63="","",INDEX(NCAOptionScores_Trans,$B63+MATCH(AZ$7,NCAMetrics,0)-1,MATCH(AX$6,NCACats,0)))</f>
        <v/>
      </c>
      <c r="BA63" s="195" t="str">
        <f t="shared" si="26"/>
        <v/>
      </c>
      <c r="BB63" s="193" t="str" cm="1">
        <f t="array" ref="BB63">IF($B63="","",INDEX(NCAOptionScores_Trans,$B63+MATCH(BB$7,NCAMetrics,0)-1,MATCH(BB$6,NCACats,0)))</f>
        <v/>
      </c>
      <c r="BC63" s="193" t="str" cm="1">
        <f t="array" ref="BC63">IF($B63="","",INDEX(NCAOptionScores_Trans,$B63+MATCH(BC$7,NCAMetrics,0)-1,MATCH(BB$6,NCACats,0)))</f>
        <v/>
      </c>
      <c r="BD63" s="193" t="str" cm="1">
        <f t="array" ref="BD63">IF($B63="","",INDEX(NCAOptionScores_Trans,$B63+MATCH(BD$7,NCAMetrics,0)-1,MATCH(BB$6,NCACats,0)))</f>
        <v/>
      </c>
      <c r="BE63" s="195" t="str">
        <f t="shared" si="27"/>
        <v/>
      </c>
      <c r="BF63" s="193" t="str" cm="1">
        <f t="array" ref="BF63">IF($B63="","",INDEX(NCAOptionScores_Trans,$B63+MATCH(BF$7,NCAMetrics,0)-1,MATCH(BF$6,NCACats,0)))</f>
        <v/>
      </c>
      <c r="BG63" s="193" t="str" cm="1">
        <f t="array" ref="BG63">IF($B63="","",INDEX(NCAOptionScores_Trans,$B63+MATCH(BG$7,NCAMetrics,0)-1,MATCH(BF$6,NCACats,0)))</f>
        <v/>
      </c>
      <c r="BH63" s="193" t="str" cm="1">
        <f t="array" ref="BH63">IF($B63="","",INDEX(NCAOptionScores_Trans,$B63+MATCH(BH$7,NCAMetrics,0)-1,MATCH(BF$6,NCACats,0)))</f>
        <v/>
      </c>
      <c r="BI63" s="195" t="str">
        <f t="shared" si="28"/>
        <v/>
      </c>
      <c r="BJ63" s="193" t="str" cm="1">
        <f t="array" ref="BJ63">IF($B63="","",INDEX(NCAOptionScores_Trans,$B63+MATCH(BJ$7,NCAMetrics,0)-1,MATCH(BJ$6,NCACats,0)))</f>
        <v/>
      </c>
      <c r="BK63" s="193" t="str" cm="1">
        <f t="array" ref="BK63">IF($B63="","",INDEX(NCAOptionScores_Trans,$B63+MATCH(BK$7,NCAMetrics,0)-1,MATCH(BJ$6,NCACats,0)))</f>
        <v/>
      </c>
      <c r="BL63" s="193" t="str" cm="1">
        <f t="array" ref="BL63">IF($B63="","",INDEX(NCAOptionScores_Trans,$B63+MATCH(BL$7,NCAMetrics,0)-1,MATCH(BJ$6,NCACats,0)))</f>
        <v/>
      </c>
      <c r="BM63" s="195" t="str">
        <f t="shared" si="29"/>
        <v/>
      </c>
      <c r="BN63" s="193" t="str" cm="1">
        <f t="array" ref="BN63">IF($B63="","",INDEX(NCAOptionScores_Trans,$B63+MATCH(BN$7,NCAMetrics,0)-1,MATCH(BN$6,NCACats,0)))</f>
        <v/>
      </c>
      <c r="BO63" s="193" t="str" cm="1">
        <f t="array" ref="BO63">IF($B63="","",INDEX(NCAOptionScores_Trans,$B63+MATCH(BO$7,NCAMetrics,0)-1,MATCH(BN$6,NCACats,0)))</f>
        <v/>
      </c>
      <c r="BP63" s="193" t="str" cm="1">
        <f t="array" ref="BP63">IF($B63="","",INDEX(NCAOptionScores_Trans,$B63+MATCH(BP$7,NCAMetrics,0)-1,MATCH(BN$6,NCACats,0)))</f>
        <v/>
      </c>
      <c r="BQ63" s="195" t="str">
        <f t="shared" si="30"/>
        <v/>
      </c>
      <c r="BR63" s="193" t="str" cm="1">
        <f t="array" ref="BR63">IF($B63="","",INDEX(NCAOptionScores_Trans,$B63+MATCH(BR$7,NCAMetrics,0)-1,MATCH(BR$6,NCACats,0)))</f>
        <v/>
      </c>
      <c r="BS63" s="193" t="str" cm="1">
        <f t="array" ref="BS63">IF($B63="","",INDEX(NCAOptionScores_Trans,$B63+MATCH(BS$7,NCAMetrics,0)-1,MATCH(BR$6,NCACats,0)))</f>
        <v/>
      </c>
      <c r="BT63" s="193" t="str" cm="1">
        <f t="array" ref="BT63">IF($B63="","",INDEX(NCAOptionScores_Trans,$B63+MATCH(BT$7,NCAMetrics,0)-1,MATCH(BR$6,NCACats,0)))</f>
        <v/>
      </c>
      <c r="BU63" s="195" t="str">
        <f t="shared" si="31"/>
        <v/>
      </c>
      <c r="BW63" s="156" t="str" cm="1">
        <f t="array" ref="BW63">INDEX(PosEffects_NCA,$A63,MATCH(BW$6,$D$6:$AB$6,0)+3)</f>
        <v/>
      </c>
      <c r="BX63" s="156" t="str" cm="1">
        <f t="array" ref="BX63">INDEX(PosEffects_NCA,$A63,MATCH(BX$6,$D$6:$AB$6,0)+3)</f>
        <v/>
      </c>
      <c r="BY63" s="156" t="str" cm="1">
        <f t="array" ref="BY63">INDEX(PosEffects_NCA,$A63,MATCH(BY$6,$D$6:$AB$6,0)+3)</f>
        <v/>
      </c>
      <c r="BZ63" s="156" t="str" cm="1">
        <f t="array" ref="BZ63">INDEX(PosEffects_NCA,$A63,MATCH(BZ$6,$D$6:$AB$6,0)+3)</f>
        <v/>
      </c>
      <c r="CA63" s="156" t="str" cm="1">
        <f t="array" ref="CA63">INDEX(PosEffects_NCA,$A63,MATCH(CA$6,$D$6:$AB$6,0)+3)</f>
        <v/>
      </c>
      <c r="CB63" s="156" t="str" cm="1">
        <f t="array" ref="CB63">INDEX(PosEffects_NCA,$A63,MATCH(CB$6,$D$6:$AB$6,0)+3)</f>
        <v/>
      </c>
      <c r="CC63" s="156" t="str" cm="1">
        <f t="array" ref="CC63">INDEX(PosEffects_NCA,$A63,MATCH(CC$6,$D$6:$AB$6,0)+3)</f>
        <v/>
      </c>
      <c r="CE63" s="194" t="str">
        <f t="shared" si="33"/>
        <v/>
      </c>
      <c r="CF63" s="194" t="str">
        <f t="shared" si="33"/>
        <v/>
      </c>
      <c r="CG63" s="194" t="str">
        <f t="shared" si="33"/>
        <v/>
      </c>
      <c r="CH63" s="194" t="str">
        <f t="shared" si="33"/>
        <v/>
      </c>
    </row>
    <row r="64" spans="1:86" x14ac:dyDescent="0.25">
      <c r="A64" s="68">
        <v>57</v>
      </c>
      <c r="B64" s="271" t="str" cm="1">
        <f t="array" ref="B64">IF(A64&gt;NOptions_NCA,"",6*(A64-1)+1)</f>
        <v/>
      </c>
      <c r="C64" s="249" t="str" cm="1">
        <f t="array" ref="C64">IF($B64="","",INDEX(Options_NCA,$B64))</f>
        <v/>
      </c>
      <c r="D64" s="193" t="str" cm="1">
        <f t="array" ref="D64">IF($B64="","",INDEX(NCAOptionScores_Trans,$B64+MATCH(D$7,NCAMetrics,0)-1,MATCH(D$6,NCACats,0))-100)</f>
        <v/>
      </c>
      <c r="E64" s="193" t="str" cm="1">
        <f t="array" ref="E64">IF($B64="","",INDEX(NCAOptionScores_Trans,$B64+MATCH(E$7,NCAMetrics,0)-1,MATCH(D$6,NCACats,0))-100)</f>
        <v/>
      </c>
      <c r="F64" s="193" t="str" cm="1">
        <f t="array" ref="F64">IF($B64="","",INDEX(NCAOptionScores_Trans,$B64+MATCH(F$7,NCAMetrics,0)-1,MATCH(D$6,NCACats,0))-100)</f>
        <v/>
      </c>
      <c r="G64" s="193" t="str">
        <f t="shared" si="18"/>
        <v/>
      </c>
      <c r="H64" s="193" t="str" cm="1">
        <f t="array" ref="H64">IF($B64="","",INDEX(NCAOptionScores_Trans,$B64+MATCH(H$7,NCAMetrics,0)-1,MATCH(H$6,NCACats,0))-100)</f>
        <v/>
      </c>
      <c r="I64" s="193" t="str" cm="1">
        <f t="array" ref="I64">IF($B64="","",INDEX(NCAOptionScores_Trans,$B64+MATCH(I$7,NCAMetrics,0)-1,MATCH(H$6,NCACats,0))-100)</f>
        <v/>
      </c>
      <c r="J64" s="193" t="str" cm="1">
        <f t="array" ref="J64">IF($B64="","",INDEX(NCAOptionScores_Trans,$B64+MATCH(J$7,NCAMetrics,0)-1,MATCH(H$6,NCACats,0))-100)</f>
        <v/>
      </c>
      <c r="K64" s="193" t="str">
        <f t="shared" si="19"/>
        <v/>
      </c>
      <c r="L64" s="193" t="str" cm="1">
        <f t="array" ref="L64">IF($B64="","",INDEX(NCAOptionScores_Trans,$B64+MATCH(L$7,NCAMetrics,0)-1,MATCH(L$6,NCACats,0))-100)</f>
        <v/>
      </c>
      <c r="M64" s="193" t="str" cm="1">
        <f t="array" ref="M64">IF($B64="","",INDEX(NCAOptionScores_Trans,$B64+MATCH(M$7,NCAMetrics,0)-1,MATCH(L$6,NCACats,0))-100)</f>
        <v/>
      </c>
      <c r="N64" s="193" t="str" cm="1">
        <f t="array" ref="N64">IF($B64="","",INDEX(NCAOptionScores_Trans,$B64+MATCH(N$7,NCAMetrics,0)-1,MATCH(L$6,NCACats,0))-100)</f>
        <v/>
      </c>
      <c r="O64" s="193" t="str">
        <f t="shared" si="20"/>
        <v/>
      </c>
      <c r="P64" s="193" t="str" cm="1">
        <f t="array" ref="P64">IF($B64="","",INDEX(NCAOptionScores_Trans,$B64+MATCH(P$7,NCAMetrics,0)-1,MATCH(P$6,NCACats,0))-100)</f>
        <v/>
      </c>
      <c r="Q64" s="193" t="str" cm="1">
        <f t="array" ref="Q64">IF($B64="","",INDEX(NCAOptionScores_Trans,$B64+MATCH(Q$7,NCAMetrics,0)-1,MATCH(P$6,NCACats,0))-100)</f>
        <v/>
      </c>
      <c r="R64" s="193" t="str" cm="1">
        <f t="array" ref="R64">IF($B64="","",INDEX(NCAOptionScores_Trans,$B64+MATCH(R$7,NCAMetrics,0)-1,MATCH(P$6,NCACats,0))-100)</f>
        <v/>
      </c>
      <c r="S64" s="193" t="str">
        <f t="shared" si="21"/>
        <v/>
      </c>
      <c r="T64" s="193" t="str" cm="1">
        <f t="array" ref="T64">IF($B64="","",INDEX(NCAOptionScores_Trans,$B64+MATCH(T$7,NCAMetrics,0)-1,MATCH(T$6,NCACats,0))-100)</f>
        <v/>
      </c>
      <c r="U64" s="193" t="str" cm="1">
        <f t="array" ref="U64">IF($B64="","",INDEX(NCAOptionScores_Trans,$B64+MATCH(U$7,NCAMetrics,0)-1,MATCH(T$6,NCACats,0))-100)</f>
        <v/>
      </c>
      <c r="V64" s="193" t="str" cm="1">
        <f t="array" ref="V64">IF($B64="","",INDEX(NCAOptionScores_Trans,$B64+MATCH(V$7,NCAMetrics,0)-1,MATCH(T$6,NCACats,0))-100)</f>
        <v/>
      </c>
      <c r="W64" s="193" t="str">
        <f t="shared" si="22"/>
        <v/>
      </c>
      <c r="X64" s="193" t="str" cm="1">
        <f t="array" ref="X64">IF($B64="","",INDEX(NCAOptionScores_Trans,$B64+MATCH(X$7,NCAMetrics,0)-1,MATCH(X$6,NCACats,0))-100)</f>
        <v/>
      </c>
      <c r="Y64" s="193" t="str" cm="1">
        <f t="array" ref="Y64">IF($B64="","",INDEX(NCAOptionScores_Trans,$B64+MATCH(Y$7,NCAMetrics,0)-1,MATCH(X$6,NCACats,0))-100)</f>
        <v/>
      </c>
      <c r="Z64" s="193" t="str" cm="1">
        <f t="array" ref="Z64">IF($B64="","",INDEX(NCAOptionScores_Trans,$B64+MATCH(Z$7,NCAMetrics,0)-1,MATCH(X$6,NCACats,0))-100)</f>
        <v/>
      </c>
      <c r="AA64" s="193" t="str">
        <f t="shared" si="23"/>
        <v/>
      </c>
      <c r="AB64" s="193" t="str" cm="1">
        <f t="array" ref="AB64">IF($B64="","",INDEX(NCAOptionScores_Trans,$B64+MATCH(AB$7,NCAMetrics,0)-1,MATCH(AB$6,NCACats,0))-100)</f>
        <v/>
      </c>
      <c r="AC64" s="193" t="str" cm="1">
        <f t="array" ref="AC64">IF($B64="","",INDEX(NCAOptionScores_Trans,$B64+MATCH(AC$7,NCAMetrics,0)-1,MATCH(AB$6,NCACats,0))-100)</f>
        <v/>
      </c>
      <c r="AD64" s="193" t="str" cm="1">
        <f t="array" ref="AD64">IF($B64="","",INDEX(NCAOptionScores_Trans,$B64+MATCH(AD$7,NCAMetrics,0)-1,MATCH(AB$6,NCACats,0))-100)</f>
        <v/>
      </c>
      <c r="AE64" s="193" t="str">
        <f t="shared" si="24"/>
        <v/>
      </c>
      <c r="AG64" s="156" t="str" cm="1">
        <f t="array" ref="AG64">INDEX(NegEffects_NCA,$A64,MATCH(AG$6,$D$6:$AB$6,0)+3)</f>
        <v/>
      </c>
      <c r="AH64" s="156" t="str" cm="1">
        <f t="array" ref="AH64">INDEX(NegEffects_NCA,$A64,MATCH(AH$6,$D$6:$AB$6,0)+3)</f>
        <v/>
      </c>
      <c r="AI64" s="156" t="str" cm="1">
        <f t="array" ref="AI64">INDEX(NegEffects_NCA,$A64,MATCH(AI$6,$D$6:$AB$6,0)+3)</f>
        <v/>
      </c>
      <c r="AJ64" s="156" t="str" cm="1">
        <f t="array" ref="AJ64">INDEX(NegEffects_NCA,$A64,MATCH(AJ$6,$D$6:$AB$6,0)+3)</f>
        <v/>
      </c>
      <c r="AK64" s="156" t="str" cm="1">
        <f t="array" ref="AK64">INDEX(NegEffects_NCA,$A64,MATCH(AK$6,$D$6:$AB$6,0)+3)</f>
        <v/>
      </c>
      <c r="AL64" s="156" t="str" cm="1">
        <f t="array" ref="AL64">INDEX(NegEffects_NCA,$A64,MATCH(AL$6,$D$6:$AB$6,0)+3)</f>
        <v/>
      </c>
      <c r="AM64" s="156" t="str" cm="1">
        <f t="array" ref="AM64">INDEX(NegEffects_NCA,$A64,MATCH(AM$6,$D$6:$AB$6,0)+3)</f>
        <v/>
      </c>
      <c r="AO64" s="194" t="str">
        <f t="shared" si="32"/>
        <v/>
      </c>
      <c r="AP64" s="194" t="str">
        <f t="shared" si="32"/>
        <v/>
      </c>
      <c r="AQ64" s="194" t="str">
        <f t="shared" si="32"/>
        <v/>
      </c>
      <c r="AR64" s="194" t="str">
        <f t="shared" si="32"/>
        <v/>
      </c>
      <c r="AT64" s="193" t="str" cm="1">
        <f t="array" ref="AT64">IF($B64="","",INDEX(NCAOptionScores_Trans,$B64+MATCH(AT$7,NCAMetrics,0)-1,MATCH(AT$6,NCACats,0)))</f>
        <v/>
      </c>
      <c r="AU64" s="193" t="str" cm="1">
        <f t="array" ref="AU64">IF($B64="","",INDEX(NCAOptionScores_Trans,$B64+MATCH(AU$7,NCAMetrics,0)-1,MATCH(AT$6,NCACats,0)))</f>
        <v/>
      </c>
      <c r="AV64" s="193" t="str" cm="1">
        <f t="array" ref="AV64">IF($B64="","",INDEX(NCAOptionScores_Trans,$B64+MATCH(AV$7,NCAMetrics,0)-1,MATCH(AT$6,NCACats,0)))</f>
        <v/>
      </c>
      <c r="AW64" s="195" t="str">
        <f t="shared" si="25"/>
        <v/>
      </c>
      <c r="AX64" s="193" t="str" cm="1">
        <f t="array" ref="AX64">IF($B64="","",INDEX(NCAOptionScores_Trans,$B64+MATCH(AX$7,NCAMetrics,0)-1,MATCH(AX$6,NCACats,0)))</f>
        <v/>
      </c>
      <c r="AY64" s="193" t="str" cm="1">
        <f t="array" ref="AY64">IF($B64="","",INDEX(NCAOptionScores_Trans,$B64+MATCH(AY$7,NCAMetrics,0)-1,MATCH(AX$6,NCACats,0)))</f>
        <v/>
      </c>
      <c r="AZ64" s="193" t="str" cm="1">
        <f t="array" ref="AZ64">IF($B64="","",INDEX(NCAOptionScores_Trans,$B64+MATCH(AZ$7,NCAMetrics,0)-1,MATCH(AX$6,NCACats,0)))</f>
        <v/>
      </c>
      <c r="BA64" s="195" t="str">
        <f t="shared" si="26"/>
        <v/>
      </c>
      <c r="BB64" s="193" t="str" cm="1">
        <f t="array" ref="BB64">IF($B64="","",INDEX(NCAOptionScores_Trans,$B64+MATCH(BB$7,NCAMetrics,0)-1,MATCH(BB$6,NCACats,0)))</f>
        <v/>
      </c>
      <c r="BC64" s="193" t="str" cm="1">
        <f t="array" ref="BC64">IF($B64="","",INDEX(NCAOptionScores_Trans,$B64+MATCH(BC$7,NCAMetrics,0)-1,MATCH(BB$6,NCACats,0)))</f>
        <v/>
      </c>
      <c r="BD64" s="193" t="str" cm="1">
        <f t="array" ref="BD64">IF($B64="","",INDEX(NCAOptionScores_Trans,$B64+MATCH(BD$7,NCAMetrics,0)-1,MATCH(BB$6,NCACats,0)))</f>
        <v/>
      </c>
      <c r="BE64" s="195" t="str">
        <f t="shared" si="27"/>
        <v/>
      </c>
      <c r="BF64" s="193" t="str" cm="1">
        <f t="array" ref="BF64">IF($B64="","",INDEX(NCAOptionScores_Trans,$B64+MATCH(BF$7,NCAMetrics,0)-1,MATCH(BF$6,NCACats,0)))</f>
        <v/>
      </c>
      <c r="BG64" s="193" t="str" cm="1">
        <f t="array" ref="BG64">IF($B64="","",INDEX(NCAOptionScores_Trans,$B64+MATCH(BG$7,NCAMetrics,0)-1,MATCH(BF$6,NCACats,0)))</f>
        <v/>
      </c>
      <c r="BH64" s="193" t="str" cm="1">
        <f t="array" ref="BH64">IF($B64="","",INDEX(NCAOptionScores_Trans,$B64+MATCH(BH$7,NCAMetrics,0)-1,MATCH(BF$6,NCACats,0)))</f>
        <v/>
      </c>
      <c r="BI64" s="195" t="str">
        <f t="shared" si="28"/>
        <v/>
      </c>
      <c r="BJ64" s="193" t="str" cm="1">
        <f t="array" ref="BJ64">IF($B64="","",INDEX(NCAOptionScores_Trans,$B64+MATCH(BJ$7,NCAMetrics,0)-1,MATCH(BJ$6,NCACats,0)))</f>
        <v/>
      </c>
      <c r="BK64" s="193" t="str" cm="1">
        <f t="array" ref="BK64">IF($B64="","",INDEX(NCAOptionScores_Trans,$B64+MATCH(BK$7,NCAMetrics,0)-1,MATCH(BJ$6,NCACats,0)))</f>
        <v/>
      </c>
      <c r="BL64" s="193" t="str" cm="1">
        <f t="array" ref="BL64">IF($B64="","",INDEX(NCAOptionScores_Trans,$B64+MATCH(BL$7,NCAMetrics,0)-1,MATCH(BJ$6,NCACats,0)))</f>
        <v/>
      </c>
      <c r="BM64" s="195" t="str">
        <f t="shared" si="29"/>
        <v/>
      </c>
      <c r="BN64" s="193" t="str" cm="1">
        <f t="array" ref="BN64">IF($B64="","",INDEX(NCAOptionScores_Trans,$B64+MATCH(BN$7,NCAMetrics,0)-1,MATCH(BN$6,NCACats,0)))</f>
        <v/>
      </c>
      <c r="BO64" s="193" t="str" cm="1">
        <f t="array" ref="BO64">IF($B64="","",INDEX(NCAOptionScores_Trans,$B64+MATCH(BO$7,NCAMetrics,0)-1,MATCH(BN$6,NCACats,0)))</f>
        <v/>
      </c>
      <c r="BP64" s="193" t="str" cm="1">
        <f t="array" ref="BP64">IF($B64="","",INDEX(NCAOptionScores_Trans,$B64+MATCH(BP$7,NCAMetrics,0)-1,MATCH(BN$6,NCACats,0)))</f>
        <v/>
      </c>
      <c r="BQ64" s="195" t="str">
        <f t="shared" si="30"/>
        <v/>
      </c>
      <c r="BR64" s="193" t="str" cm="1">
        <f t="array" ref="BR64">IF($B64="","",INDEX(NCAOptionScores_Trans,$B64+MATCH(BR$7,NCAMetrics,0)-1,MATCH(BR$6,NCACats,0)))</f>
        <v/>
      </c>
      <c r="BS64" s="193" t="str" cm="1">
        <f t="array" ref="BS64">IF($B64="","",INDEX(NCAOptionScores_Trans,$B64+MATCH(BS$7,NCAMetrics,0)-1,MATCH(BR$6,NCACats,0)))</f>
        <v/>
      </c>
      <c r="BT64" s="193" t="str" cm="1">
        <f t="array" ref="BT64">IF($B64="","",INDEX(NCAOptionScores_Trans,$B64+MATCH(BT$7,NCAMetrics,0)-1,MATCH(BR$6,NCACats,0)))</f>
        <v/>
      </c>
      <c r="BU64" s="195" t="str">
        <f t="shared" si="31"/>
        <v/>
      </c>
      <c r="BW64" s="156" t="str" cm="1">
        <f t="array" ref="BW64">INDEX(PosEffects_NCA,$A64,MATCH(BW$6,$D$6:$AB$6,0)+3)</f>
        <v/>
      </c>
      <c r="BX64" s="156" t="str" cm="1">
        <f t="array" ref="BX64">INDEX(PosEffects_NCA,$A64,MATCH(BX$6,$D$6:$AB$6,0)+3)</f>
        <v/>
      </c>
      <c r="BY64" s="156" t="str" cm="1">
        <f t="array" ref="BY64">INDEX(PosEffects_NCA,$A64,MATCH(BY$6,$D$6:$AB$6,0)+3)</f>
        <v/>
      </c>
      <c r="BZ64" s="156" t="str" cm="1">
        <f t="array" ref="BZ64">INDEX(PosEffects_NCA,$A64,MATCH(BZ$6,$D$6:$AB$6,0)+3)</f>
        <v/>
      </c>
      <c r="CA64" s="156" t="str" cm="1">
        <f t="array" ref="CA64">INDEX(PosEffects_NCA,$A64,MATCH(CA$6,$D$6:$AB$6,0)+3)</f>
        <v/>
      </c>
      <c r="CB64" s="156" t="str" cm="1">
        <f t="array" ref="CB64">INDEX(PosEffects_NCA,$A64,MATCH(CB$6,$D$6:$AB$6,0)+3)</f>
        <v/>
      </c>
      <c r="CC64" s="156" t="str" cm="1">
        <f t="array" ref="CC64">INDEX(PosEffects_NCA,$A64,MATCH(CC$6,$D$6:$AB$6,0)+3)</f>
        <v/>
      </c>
      <c r="CE64" s="194" t="str">
        <f t="shared" si="33"/>
        <v/>
      </c>
      <c r="CF64" s="194" t="str">
        <f t="shared" si="33"/>
        <v/>
      </c>
      <c r="CG64" s="194" t="str">
        <f t="shared" si="33"/>
        <v/>
      </c>
      <c r="CH64" s="194" t="str">
        <f t="shared" si="33"/>
        <v/>
      </c>
    </row>
    <row r="65" spans="1:86" x14ac:dyDescent="0.25">
      <c r="A65" s="68">
        <v>58</v>
      </c>
      <c r="B65" s="271" t="str" cm="1">
        <f t="array" ref="B65">IF(A65&gt;NOptions_NCA,"",6*(A65-1)+1)</f>
        <v/>
      </c>
      <c r="C65" s="249" t="str" cm="1">
        <f t="array" ref="C65">IF($B65="","",INDEX(Options_NCA,$B65))</f>
        <v/>
      </c>
      <c r="D65" s="193" t="str" cm="1">
        <f t="array" ref="D65">IF($B65="","",INDEX(NCAOptionScores_Trans,$B65+MATCH(D$7,NCAMetrics,0)-1,MATCH(D$6,NCACats,0))-100)</f>
        <v/>
      </c>
      <c r="E65" s="193" t="str" cm="1">
        <f t="array" ref="E65">IF($B65="","",INDEX(NCAOptionScores_Trans,$B65+MATCH(E$7,NCAMetrics,0)-1,MATCH(D$6,NCACats,0))-100)</f>
        <v/>
      </c>
      <c r="F65" s="193" t="str" cm="1">
        <f t="array" ref="F65">IF($B65="","",INDEX(NCAOptionScores_Trans,$B65+MATCH(F$7,NCAMetrics,0)-1,MATCH(D$6,NCACats,0))-100)</f>
        <v/>
      </c>
      <c r="G65" s="193" t="str">
        <f t="shared" si="18"/>
        <v/>
      </c>
      <c r="H65" s="193" t="str" cm="1">
        <f t="array" ref="H65">IF($B65="","",INDEX(NCAOptionScores_Trans,$B65+MATCH(H$7,NCAMetrics,0)-1,MATCH(H$6,NCACats,0))-100)</f>
        <v/>
      </c>
      <c r="I65" s="193" t="str" cm="1">
        <f t="array" ref="I65">IF($B65="","",INDEX(NCAOptionScores_Trans,$B65+MATCH(I$7,NCAMetrics,0)-1,MATCH(H$6,NCACats,0))-100)</f>
        <v/>
      </c>
      <c r="J65" s="193" t="str" cm="1">
        <f t="array" ref="J65">IF($B65="","",INDEX(NCAOptionScores_Trans,$B65+MATCH(J$7,NCAMetrics,0)-1,MATCH(H$6,NCACats,0))-100)</f>
        <v/>
      </c>
      <c r="K65" s="193" t="str">
        <f t="shared" si="19"/>
        <v/>
      </c>
      <c r="L65" s="193" t="str" cm="1">
        <f t="array" ref="L65">IF($B65="","",INDEX(NCAOptionScores_Trans,$B65+MATCH(L$7,NCAMetrics,0)-1,MATCH(L$6,NCACats,0))-100)</f>
        <v/>
      </c>
      <c r="M65" s="193" t="str" cm="1">
        <f t="array" ref="M65">IF($B65="","",INDEX(NCAOptionScores_Trans,$B65+MATCH(M$7,NCAMetrics,0)-1,MATCH(L$6,NCACats,0))-100)</f>
        <v/>
      </c>
      <c r="N65" s="193" t="str" cm="1">
        <f t="array" ref="N65">IF($B65="","",INDEX(NCAOptionScores_Trans,$B65+MATCH(N$7,NCAMetrics,0)-1,MATCH(L$6,NCACats,0))-100)</f>
        <v/>
      </c>
      <c r="O65" s="193" t="str">
        <f t="shared" si="20"/>
        <v/>
      </c>
      <c r="P65" s="193" t="str" cm="1">
        <f t="array" ref="P65">IF($B65="","",INDEX(NCAOptionScores_Trans,$B65+MATCH(P$7,NCAMetrics,0)-1,MATCH(P$6,NCACats,0))-100)</f>
        <v/>
      </c>
      <c r="Q65" s="193" t="str" cm="1">
        <f t="array" ref="Q65">IF($B65="","",INDEX(NCAOptionScores_Trans,$B65+MATCH(Q$7,NCAMetrics,0)-1,MATCH(P$6,NCACats,0))-100)</f>
        <v/>
      </c>
      <c r="R65" s="193" t="str" cm="1">
        <f t="array" ref="R65">IF($B65="","",INDEX(NCAOptionScores_Trans,$B65+MATCH(R$7,NCAMetrics,0)-1,MATCH(P$6,NCACats,0))-100)</f>
        <v/>
      </c>
      <c r="S65" s="193" t="str">
        <f t="shared" si="21"/>
        <v/>
      </c>
      <c r="T65" s="193" t="str" cm="1">
        <f t="array" ref="T65">IF($B65="","",INDEX(NCAOptionScores_Trans,$B65+MATCH(T$7,NCAMetrics,0)-1,MATCH(T$6,NCACats,0))-100)</f>
        <v/>
      </c>
      <c r="U65" s="193" t="str" cm="1">
        <f t="array" ref="U65">IF($B65="","",INDEX(NCAOptionScores_Trans,$B65+MATCH(U$7,NCAMetrics,0)-1,MATCH(T$6,NCACats,0))-100)</f>
        <v/>
      </c>
      <c r="V65" s="193" t="str" cm="1">
        <f t="array" ref="V65">IF($B65="","",INDEX(NCAOptionScores_Trans,$B65+MATCH(V$7,NCAMetrics,0)-1,MATCH(T$6,NCACats,0))-100)</f>
        <v/>
      </c>
      <c r="W65" s="193" t="str">
        <f t="shared" si="22"/>
        <v/>
      </c>
      <c r="X65" s="193" t="str" cm="1">
        <f t="array" ref="X65">IF($B65="","",INDEX(NCAOptionScores_Trans,$B65+MATCH(X$7,NCAMetrics,0)-1,MATCH(X$6,NCACats,0))-100)</f>
        <v/>
      </c>
      <c r="Y65" s="193" t="str" cm="1">
        <f t="array" ref="Y65">IF($B65="","",INDEX(NCAOptionScores_Trans,$B65+MATCH(Y$7,NCAMetrics,0)-1,MATCH(X$6,NCACats,0))-100)</f>
        <v/>
      </c>
      <c r="Z65" s="193" t="str" cm="1">
        <f t="array" ref="Z65">IF($B65="","",INDEX(NCAOptionScores_Trans,$B65+MATCH(Z$7,NCAMetrics,0)-1,MATCH(X$6,NCACats,0))-100)</f>
        <v/>
      </c>
      <c r="AA65" s="193" t="str">
        <f t="shared" si="23"/>
        <v/>
      </c>
      <c r="AB65" s="193" t="str" cm="1">
        <f t="array" ref="AB65">IF($B65="","",INDEX(NCAOptionScores_Trans,$B65+MATCH(AB$7,NCAMetrics,0)-1,MATCH(AB$6,NCACats,0))-100)</f>
        <v/>
      </c>
      <c r="AC65" s="193" t="str" cm="1">
        <f t="array" ref="AC65">IF($B65="","",INDEX(NCAOptionScores_Trans,$B65+MATCH(AC$7,NCAMetrics,0)-1,MATCH(AB$6,NCACats,0))-100)</f>
        <v/>
      </c>
      <c r="AD65" s="193" t="str" cm="1">
        <f t="array" ref="AD65">IF($B65="","",INDEX(NCAOptionScores_Trans,$B65+MATCH(AD$7,NCAMetrics,0)-1,MATCH(AB$6,NCACats,0))-100)</f>
        <v/>
      </c>
      <c r="AE65" s="193" t="str">
        <f t="shared" si="24"/>
        <v/>
      </c>
      <c r="AG65" s="156" t="str" cm="1">
        <f t="array" ref="AG65">INDEX(NegEffects_NCA,$A65,MATCH(AG$6,$D$6:$AB$6,0)+3)</f>
        <v/>
      </c>
      <c r="AH65" s="156" t="str" cm="1">
        <f t="array" ref="AH65">INDEX(NegEffects_NCA,$A65,MATCH(AH$6,$D$6:$AB$6,0)+3)</f>
        <v/>
      </c>
      <c r="AI65" s="156" t="str" cm="1">
        <f t="array" ref="AI65">INDEX(NegEffects_NCA,$A65,MATCH(AI$6,$D$6:$AB$6,0)+3)</f>
        <v/>
      </c>
      <c r="AJ65" s="156" t="str" cm="1">
        <f t="array" ref="AJ65">INDEX(NegEffects_NCA,$A65,MATCH(AJ$6,$D$6:$AB$6,0)+3)</f>
        <v/>
      </c>
      <c r="AK65" s="156" t="str" cm="1">
        <f t="array" ref="AK65">INDEX(NegEffects_NCA,$A65,MATCH(AK$6,$D$6:$AB$6,0)+3)</f>
        <v/>
      </c>
      <c r="AL65" s="156" t="str" cm="1">
        <f t="array" ref="AL65">INDEX(NegEffects_NCA,$A65,MATCH(AL$6,$D$6:$AB$6,0)+3)</f>
        <v/>
      </c>
      <c r="AM65" s="156" t="str" cm="1">
        <f t="array" ref="AM65">INDEX(NegEffects_NCA,$A65,MATCH(AM$6,$D$6:$AB$6,0)+3)</f>
        <v/>
      </c>
      <c r="AO65" s="194" t="str">
        <f t="shared" si="32"/>
        <v/>
      </c>
      <c r="AP65" s="194" t="str">
        <f t="shared" si="32"/>
        <v/>
      </c>
      <c r="AQ65" s="194" t="str">
        <f t="shared" si="32"/>
        <v/>
      </c>
      <c r="AR65" s="194" t="str">
        <f t="shared" si="32"/>
        <v/>
      </c>
      <c r="AT65" s="193" t="str" cm="1">
        <f t="array" ref="AT65">IF($B65="","",INDEX(NCAOptionScores_Trans,$B65+MATCH(AT$7,NCAMetrics,0)-1,MATCH(AT$6,NCACats,0)))</f>
        <v/>
      </c>
      <c r="AU65" s="193" t="str" cm="1">
        <f t="array" ref="AU65">IF($B65="","",INDEX(NCAOptionScores_Trans,$B65+MATCH(AU$7,NCAMetrics,0)-1,MATCH(AT$6,NCACats,0)))</f>
        <v/>
      </c>
      <c r="AV65" s="193" t="str" cm="1">
        <f t="array" ref="AV65">IF($B65="","",INDEX(NCAOptionScores_Trans,$B65+MATCH(AV$7,NCAMetrics,0)-1,MATCH(AT$6,NCACats,0)))</f>
        <v/>
      </c>
      <c r="AW65" s="195" t="str">
        <f t="shared" si="25"/>
        <v/>
      </c>
      <c r="AX65" s="193" t="str" cm="1">
        <f t="array" ref="AX65">IF($B65="","",INDEX(NCAOptionScores_Trans,$B65+MATCH(AX$7,NCAMetrics,0)-1,MATCH(AX$6,NCACats,0)))</f>
        <v/>
      </c>
      <c r="AY65" s="193" t="str" cm="1">
        <f t="array" ref="AY65">IF($B65="","",INDEX(NCAOptionScores_Trans,$B65+MATCH(AY$7,NCAMetrics,0)-1,MATCH(AX$6,NCACats,0)))</f>
        <v/>
      </c>
      <c r="AZ65" s="193" t="str" cm="1">
        <f t="array" ref="AZ65">IF($B65="","",INDEX(NCAOptionScores_Trans,$B65+MATCH(AZ$7,NCAMetrics,0)-1,MATCH(AX$6,NCACats,0)))</f>
        <v/>
      </c>
      <c r="BA65" s="195" t="str">
        <f t="shared" si="26"/>
        <v/>
      </c>
      <c r="BB65" s="193" t="str" cm="1">
        <f t="array" ref="BB65">IF($B65="","",INDEX(NCAOptionScores_Trans,$B65+MATCH(BB$7,NCAMetrics,0)-1,MATCH(BB$6,NCACats,0)))</f>
        <v/>
      </c>
      <c r="BC65" s="193" t="str" cm="1">
        <f t="array" ref="BC65">IF($B65="","",INDEX(NCAOptionScores_Trans,$B65+MATCH(BC$7,NCAMetrics,0)-1,MATCH(BB$6,NCACats,0)))</f>
        <v/>
      </c>
      <c r="BD65" s="193" t="str" cm="1">
        <f t="array" ref="BD65">IF($B65="","",INDEX(NCAOptionScores_Trans,$B65+MATCH(BD$7,NCAMetrics,0)-1,MATCH(BB$6,NCACats,0)))</f>
        <v/>
      </c>
      <c r="BE65" s="195" t="str">
        <f t="shared" si="27"/>
        <v/>
      </c>
      <c r="BF65" s="193" t="str" cm="1">
        <f t="array" ref="BF65">IF($B65="","",INDEX(NCAOptionScores_Trans,$B65+MATCH(BF$7,NCAMetrics,0)-1,MATCH(BF$6,NCACats,0)))</f>
        <v/>
      </c>
      <c r="BG65" s="193" t="str" cm="1">
        <f t="array" ref="BG65">IF($B65="","",INDEX(NCAOptionScores_Trans,$B65+MATCH(BG$7,NCAMetrics,0)-1,MATCH(BF$6,NCACats,0)))</f>
        <v/>
      </c>
      <c r="BH65" s="193" t="str" cm="1">
        <f t="array" ref="BH65">IF($B65="","",INDEX(NCAOptionScores_Trans,$B65+MATCH(BH$7,NCAMetrics,0)-1,MATCH(BF$6,NCACats,0)))</f>
        <v/>
      </c>
      <c r="BI65" s="195" t="str">
        <f t="shared" si="28"/>
        <v/>
      </c>
      <c r="BJ65" s="193" t="str" cm="1">
        <f t="array" ref="BJ65">IF($B65="","",INDEX(NCAOptionScores_Trans,$B65+MATCH(BJ$7,NCAMetrics,0)-1,MATCH(BJ$6,NCACats,0)))</f>
        <v/>
      </c>
      <c r="BK65" s="193" t="str" cm="1">
        <f t="array" ref="BK65">IF($B65="","",INDEX(NCAOptionScores_Trans,$B65+MATCH(BK$7,NCAMetrics,0)-1,MATCH(BJ$6,NCACats,0)))</f>
        <v/>
      </c>
      <c r="BL65" s="193" t="str" cm="1">
        <f t="array" ref="BL65">IF($B65="","",INDEX(NCAOptionScores_Trans,$B65+MATCH(BL$7,NCAMetrics,0)-1,MATCH(BJ$6,NCACats,0)))</f>
        <v/>
      </c>
      <c r="BM65" s="195" t="str">
        <f t="shared" si="29"/>
        <v/>
      </c>
      <c r="BN65" s="193" t="str" cm="1">
        <f t="array" ref="BN65">IF($B65="","",INDEX(NCAOptionScores_Trans,$B65+MATCH(BN$7,NCAMetrics,0)-1,MATCH(BN$6,NCACats,0)))</f>
        <v/>
      </c>
      <c r="BO65" s="193" t="str" cm="1">
        <f t="array" ref="BO65">IF($B65="","",INDEX(NCAOptionScores_Trans,$B65+MATCH(BO$7,NCAMetrics,0)-1,MATCH(BN$6,NCACats,0)))</f>
        <v/>
      </c>
      <c r="BP65" s="193" t="str" cm="1">
        <f t="array" ref="BP65">IF($B65="","",INDEX(NCAOptionScores_Trans,$B65+MATCH(BP$7,NCAMetrics,0)-1,MATCH(BN$6,NCACats,0)))</f>
        <v/>
      </c>
      <c r="BQ65" s="195" t="str">
        <f t="shared" si="30"/>
        <v/>
      </c>
      <c r="BR65" s="193" t="str" cm="1">
        <f t="array" ref="BR65">IF($B65="","",INDEX(NCAOptionScores_Trans,$B65+MATCH(BR$7,NCAMetrics,0)-1,MATCH(BR$6,NCACats,0)))</f>
        <v/>
      </c>
      <c r="BS65" s="193" t="str" cm="1">
        <f t="array" ref="BS65">IF($B65="","",INDEX(NCAOptionScores_Trans,$B65+MATCH(BS$7,NCAMetrics,0)-1,MATCH(BR$6,NCACats,0)))</f>
        <v/>
      </c>
      <c r="BT65" s="193" t="str" cm="1">
        <f t="array" ref="BT65">IF($B65="","",INDEX(NCAOptionScores_Trans,$B65+MATCH(BT$7,NCAMetrics,0)-1,MATCH(BR$6,NCACats,0)))</f>
        <v/>
      </c>
      <c r="BU65" s="195" t="str">
        <f t="shared" si="31"/>
        <v/>
      </c>
      <c r="BW65" s="156" t="str" cm="1">
        <f t="array" ref="BW65">INDEX(PosEffects_NCA,$A65,MATCH(BW$6,$D$6:$AB$6,0)+3)</f>
        <v/>
      </c>
      <c r="BX65" s="156" t="str" cm="1">
        <f t="array" ref="BX65">INDEX(PosEffects_NCA,$A65,MATCH(BX$6,$D$6:$AB$6,0)+3)</f>
        <v/>
      </c>
      <c r="BY65" s="156" t="str" cm="1">
        <f t="array" ref="BY65">INDEX(PosEffects_NCA,$A65,MATCH(BY$6,$D$6:$AB$6,0)+3)</f>
        <v/>
      </c>
      <c r="BZ65" s="156" t="str" cm="1">
        <f t="array" ref="BZ65">INDEX(PosEffects_NCA,$A65,MATCH(BZ$6,$D$6:$AB$6,0)+3)</f>
        <v/>
      </c>
      <c r="CA65" s="156" t="str" cm="1">
        <f t="array" ref="CA65">INDEX(PosEffects_NCA,$A65,MATCH(CA$6,$D$6:$AB$6,0)+3)</f>
        <v/>
      </c>
      <c r="CB65" s="156" t="str" cm="1">
        <f t="array" ref="CB65">INDEX(PosEffects_NCA,$A65,MATCH(CB$6,$D$6:$AB$6,0)+3)</f>
        <v/>
      </c>
      <c r="CC65" s="156" t="str" cm="1">
        <f t="array" ref="CC65">INDEX(PosEffects_NCA,$A65,MATCH(CC$6,$D$6:$AB$6,0)+3)</f>
        <v/>
      </c>
      <c r="CE65" s="194" t="str">
        <f t="shared" si="33"/>
        <v/>
      </c>
      <c r="CF65" s="194" t="str">
        <f t="shared" si="33"/>
        <v/>
      </c>
      <c r="CG65" s="194" t="str">
        <f t="shared" si="33"/>
        <v/>
      </c>
      <c r="CH65" s="194" t="str">
        <f t="shared" si="33"/>
        <v/>
      </c>
    </row>
    <row r="66" spans="1:86" x14ac:dyDescent="0.25">
      <c r="A66" s="68">
        <v>59</v>
      </c>
      <c r="B66" s="271" t="str" cm="1">
        <f t="array" ref="B66">IF(A66&gt;NOptions_NCA,"",6*(A66-1)+1)</f>
        <v/>
      </c>
      <c r="C66" s="249" t="str" cm="1">
        <f t="array" ref="C66">IF($B66="","",INDEX(Options_NCA,$B66))</f>
        <v/>
      </c>
      <c r="D66" s="193" t="str" cm="1">
        <f t="array" ref="D66">IF($B66="","",INDEX(NCAOptionScores_Trans,$B66+MATCH(D$7,NCAMetrics,0)-1,MATCH(D$6,NCACats,0))-100)</f>
        <v/>
      </c>
      <c r="E66" s="193" t="str" cm="1">
        <f t="array" ref="E66">IF($B66="","",INDEX(NCAOptionScores_Trans,$B66+MATCH(E$7,NCAMetrics,0)-1,MATCH(D$6,NCACats,0))-100)</f>
        <v/>
      </c>
      <c r="F66" s="193" t="str" cm="1">
        <f t="array" ref="F66">IF($B66="","",INDEX(NCAOptionScores_Trans,$B66+MATCH(F$7,NCAMetrics,0)-1,MATCH(D$6,NCACats,0))-100)</f>
        <v/>
      </c>
      <c r="G66" s="193" t="str">
        <f t="shared" si="18"/>
        <v/>
      </c>
      <c r="H66" s="193" t="str" cm="1">
        <f t="array" ref="H66">IF($B66="","",INDEX(NCAOptionScores_Trans,$B66+MATCH(H$7,NCAMetrics,0)-1,MATCH(H$6,NCACats,0))-100)</f>
        <v/>
      </c>
      <c r="I66" s="193" t="str" cm="1">
        <f t="array" ref="I66">IF($B66="","",INDEX(NCAOptionScores_Trans,$B66+MATCH(I$7,NCAMetrics,0)-1,MATCH(H$6,NCACats,0))-100)</f>
        <v/>
      </c>
      <c r="J66" s="193" t="str" cm="1">
        <f t="array" ref="J66">IF($B66="","",INDEX(NCAOptionScores_Trans,$B66+MATCH(J$7,NCAMetrics,0)-1,MATCH(H$6,NCACats,0))-100)</f>
        <v/>
      </c>
      <c r="K66" s="193" t="str">
        <f t="shared" si="19"/>
        <v/>
      </c>
      <c r="L66" s="193" t="str" cm="1">
        <f t="array" ref="L66">IF($B66="","",INDEX(NCAOptionScores_Trans,$B66+MATCH(L$7,NCAMetrics,0)-1,MATCH(L$6,NCACats,0))-100)</f>
        <v/>
      </c>
      <c r="M66" s="193" t="str" cm="1">
        <f t="array" ref="M66">IF($B66="","",INDEX(NCAOptionScores_Trans,$B66+MATCH(M$7,NCAMetrics,0)-1,MATCH(L$6,NCACats,0))-100)</f>
        <v/>
      </c>
      <c r="N66" s="193" t="str" cm="1">
        <f t="array" ref="N66">IF($B66="","",INDEX(NCAOptionScores_Trans,$B66+MATCH(N$7,NCAMetrics,0)-1,MATCH(L$6,NCACats,0))-100)</f>
        <v/>
      </c>
      <c r="O66" s="193" t="str">
        <f t="shared" si="20"/>
        <v/>
      </c>
      <c r="P66" s="193" t="str" cm="1">
        <f t="array" ref="P66">IF($B66="","",INDEX(NCAOptionScores_Trans,$B66+MATCH(P$7,NCAMetrics,0)-1,MATCH(P$6,NCACats,0))-100)</f>
        <v/>
      </c>
      <c r="Q66" s="193" t="str" cm="1">
        <f t="array" ref="Q66">IF($B66="","",INDEX(NCAOptionScores_Trans,$B66+MATCH(Q$7,NCAMetrics,0)-1,MATCH(P$6,NCACats,0))-100)</f>
        <v/>
      </c>
      <c r="R66" s="193" t="str" cm="1">
        <f t="array" ref="R66">IF($B66="","",INDEX(NCAOptionScores_Trans,$B66+MATCH(R$7,NCAMetrics,0)-1,MATCH(P$6,NCACats,0))-100)</f>
        <v/>
      </c>
      <c r="S66" s="193" t="str">
        <f t="shared" si="21"/>
        <v/>
      </c>
      <c r="T66" s="193" t="str" cm="1">
        <f t="array" ref="T66">IF($B66="","",INDEX(NCAOptionScores_Trans,$B66+MATCH(T$7,NCAMetrics,0)-1,MATCH(T$6,NCACats,0))-100)</f>
        <v/>
      </c>
      <c r="U66" s="193" t="str" cm="1">
        <f t="array" ref="U66">IF($B66="","",INDEX(NCAOptionScores_Trans,$B66+MATCH(U$7,NCAMetrics,0)-1,MATCH(T$6,NCACats,0))-100)</f>
        <v/>
      </c>
      <c r="V66" s="193" t="str" cm="1">
        <f t="array" ref="V66">IF($B66="","",INDEX(NCAOptionScores_Trans,$B66+MATCH(V$7,NCAMetrics,0)-1,MATCH(T$6,NCACats,0))-100)</f>
        <v/>
      </c>
      <c r="W66" s="193" t="str">
        <f t="shared" si="22"/>
        <v/>
      </c>
      <c r="X66" s="193" t="str" cm="1">
        <f t="array" ref="X66">IF($B66="","",INDEX(NCAOptionScores_Trans,$B66+MATCH(X$7,NCAMetrics,0)-1,MATCH(X$6,NCACats,0))-100)</f>
        <v/>
      </c>
      <c r="Y66" s="193" t="str" cm="1">
        <f t="array" ref="Y66">IF($B66="","",INDEX(NCAOptionScores_Trans,$B66+MATCH(Y$7,NCAMetrics,0)-1,MATCH(X$6,NCACats,0))-100)</f>
        <v/>
      </c>
      <c r="Z66" s="193" t="str" cm="1">
        <f t="array" ref="Z66">IF($B66="","",INDEX(NCAOptionScores_Trans,$B66+MATCH(Z$7,NCAMetrics,0)-1,MATCH(X$6,NCACats,0))-100)</f>
        <v/>
      </c>
      <c r="AA66" s="193" t="str">
        <f t="shared" si="23"/>
        <v/>
      </c>
      <c r="AB66" s="193" t="str" cm="1">
        <f t="array" ref="AB66">IF($B66="","",INDEX(NCAOptionScores_Trans,$B66+MATCH(AB$7,NCAMetrics,0)-1,MATCH(AB$6,NCACats,0))-100)</f>
        <v/>
      </c>
      <c r="AC66" s="193" t="str" cm="1">
        <f t="array" ref="AC66">IF($B66="","",INDEX(NCAOptionScores_Trans,$B66+MATCH(AC$7,NCAMetrics,0)-1,MATCH(AB$6,NCACats,0))-100)</f>
        <v/>
      </c>
      <c r="AD66" s="193" t="str" cm="1">
        <f t="array" ref="AD66">IF($B66="","",INDEX(NCAOptionScores_Trans,$B66+MATCH(AD$7,NCAMetrics,0)-1,MATCH(AB$6,NCACats,0))-100)</f>
        <v/>
      </c>
      <c r="AE66" s="193" t="str">
        <f t="shared" si="24"/>
        <v/>
      </c>
      <c r="AG66" s="156" t="str" cm="1">
        <f t="array" ref="AG66">INDEX(NegEffects_NCA,$A66,MATCH(AG$6,$D$6:$AB$6,0)+3)</f>
        <v/>
      </c>
      <c r="AH66" s="156" t="str" cm="1">
        <f t="array" ref="AH66">INDEX(NegEffects_NCA,$A66,MATCH(AH$6,$D$6:$AB$6,0)+3)</f>
        <v/>
      </c>
      <c r="AI66" s="156" t="str" cm="1">
        <f t="array" ref="AI66">INDEX(NegEffects_NCA,$A66,MATCH(AI$6,$D$6:$AB$6,0)+3)</f>
        <v/>
      </c>
      <c r="AJ66" s="156" t="str" cm="1">
        <f t="array" ref="AJ66">INDEX(NegEffects_NCA,$A66,MATCH(AJ$6,$D$6:$AB$6,0)+3)</f>
        <v/>
      </c>
      <c r="AK66" s="156" t="str" cm="1">
        <f t="array" ref="AK66">INDEX(NegEffects_NCA,$A66,MATCH(AK$6,$D$6:$AB$6,0)+3)</f>
        <v/>
      </c>
      <c r="AL66" s="156" t="str" cm="1">
        <f t="array" ref="AL66">INDEX(NegEffects_NCA,$A66,MATCH(AL$6,$D$6:$AB$6,0)+3)</f>
        <v/>
      </c>
      <c r="AM66" s="156" t="str" cm="1">
        <f t="array" ref="AM66">INDEX(NegEffects_NCA,$A66,MATCH(AM$6,$D$6:$AB$6,0)+3)</f>
        <v/>
      </c>
      <c r="AO66" s="194" t="str">
        <f t="shared" si="32"/>
        <v/>
      </c>
      <c r="AP66" s="194" t="str">
        <f t="shared" si="32"/>
        <v/>
      </c>
      <c r="AQ66" s="194" t="str">
        <f t="shared" si="32"/>
        <v/>
      </c>
      <c r="AR66" s="194" t="str">
        <f t="shared" si="32"/>
        <v/>
      </c>
      <c r="AT66" s="193" t="str" cm="1">
        <f t="array" ref="AT66">IF($B66="","",INDEX(NCAOptionScores_Trans,$B66+MATCH(AT$7,NCAMetrics,0)-1,MATCH(AT$6,NCACats,0)))</f>
        <v/>
      </c>
      <c r="AU66" s="193" t="str" cm="1">
        <f t="array" ref="AU66">IF($B66="","",INDEX(NCAOptionScores_Trans,$B66+MATCH(AU$7,NCAMetrics,0)-1,MATCH(AT$6,NCACats,0)))</f>
        <v/>
      </c>
      <c r="AV66" s="193" t="str" cm="1">
        <f t="array" ref="AV66">IF($B66="","",INDEX(NCAOptionScores_Trans,$B66+MATCH(AV$7,NCAMetrics,0)-1,MATCH(AT$6,NCACats,0)))</f>
        <v/>
      </c>
      <c r="AW66" s="195" t="str">
        <f t="shared" si="25"/>
        <v/>
      </c>
      <c r="AX66" s="193" t="str" cm="1">
        <f t="array" ref="AX66">IF($B66="","",INDEX(NCAOptionScores_Trans,$B66+MATCH(AX$7,NCAMetrics,0)-1,MATCH(AX$6,NCACats,0)))</f>
        <v/>
      </c>
      <c r="AY66" s="193" t="str" cm="1">
        <f t="array" ref="AY66">IF($B66="","",INDEX(NCAOptionScores_Trans,$B66+MATCH(AY$7,NCAMetrics,0)-1,MATCH(AX$6,NCACats,0)))</f>
        <v/>
      </c>
      <c r="AZ66" s="193" t="str" cm="1">
        <f t="array" ref="AZ66">IF($B66="","",INDEX(NCAOptionScores_Trans,$B66+MATCH(AZ$7,NCAMetrics,0)-1,MATCH(AX$6,NCACats,0)))</f>
        <v/>
      </c>
      <c r="BA66" s="195" t="str">
        <f t="shared" si="26"/>
        <v/>
      </c>
      <c r="BB66" s="193" t="str" cm="1">
        <f t="array" ref="BB66">IF($B66="","",INDEX(NCAOptionScores_Trans,$B66+MATCH(BB$7,NCAMetrics,0)-1,MATCH(BB$6,NCACats,0)))</f>
        <v/>
      </c>
      <c r="BC66" s="193" t="str" cm="1">
        <f t="array" ref="BC66">IF($B66="","",INDEX(NCAOptionScores_Trans,$B66+MATCH(BC$7,NCAMetrics,0)-1,MATCH(BB$6,NCACats,0)))</f>
        <v/>
      </c>
      <c r="BD66" s="193" t="str" cm="1">
        <f t="array" ref="BD66">IF($B66="","",INDEX(NCAOptionScores_Trans,$B66+MATCH(BD$7,NCAMetrics,0)-1,MATCH(BB$6,NCACats,0)))</f>
        <v/>
      </c>
      <c r="BE66" s="195" t="str">
        <f t="shared" si="27"/>
        <v/>
      </c>
      <c r="BF66" s="193" t="str" cm="1">
        <f t="array" ref="BF66">IF($B66="","",INDEX(NCAOptionScores_Trans,$B66+MATCH(BF$7,NCAMetrics,0)-1,MATCH(BF$6,NCACats,0)))</f>
        <v/>
      </c>
      <c r="BG66" s="193" t="str" cm="1">
        <f t="array" ref="BG66">IF($B66="","",INDEX(NCAOptionScores_Trans,$B66+MATCH(BG$7,NCAMetrics,0)-1,MATCH(BF$6,NCACats,0)))</f>
        <v/>
      </c>
      <c r="BH66" s="193" t="str" cm="1">
        <f t="array" ref="BH66">IF($B66="","",INDEX(NCAOptionScores_Trans,$B66+MATCH(BH$7,NCAMetrics,0)-1,MATCH(BF$6,NCACats,0)))</f>
        <v/>
      </c>
      <c r="BI66" s="195" t="str">
        <f t="shared" si="28"/>
        <v/>
      </c>
      <c r="BJ66" s="193" t="str" cm="1">
        <f t="array" ref="BJ66">IF($B66="","",INDEX(NCAOptionScores_Trans,$B66+MATCH(BJ$7,NCAMetrics,0)-1,MATCH(BJ$6,NCACats,0)))</f>
        <v/>
      </c>
      <c r="BK66" s="193" t="str" cm="1">
        <f t="array" ref="BK66">IF($B66="","",INDEX(NCAOptionScores_Trans,$B66+MATCH(BK$7,NCAMetrics,0)-1,MATCH(BJ$6,NCACats,0)))</f>
        <v/>
      </c>
      <c r="BL66" s="193" t="str" cm="1">
        <f t="array" ref="BL66">IF($B66="","",INDEX(NCAOptionScores_Trans,$B66+MATCH(BL$7,NCAMetrics,0)-1,MATCH(BJ$6,NCACats,0)))</f>
        <v/>
      </c>
      <c r="BM66" s="195" t="str">
        <f t="shared" si="29"/>
        <v/>
      </c>
      <c r="BN66" s="193" t="str" cm="1">
        <f t="array" ref="BN66">IF($B66="","",INDEX(NCAOptionScores_Trans,$B66+MATCH(BN$7,NCAMetrics,0)-1,MATCH(BN$6,NCACats,0)))</f>
        <v/>
      </c>
      <c r="BO66" s="193" t="str" cm="1">
        <f t="array" ref="BO66">IF($B66="","",INDEX(NCAOptionScores_Trans,$B66+MATCH(BO$7,NCAMetrics,0)-1,MATCH(BN$6,NCACats,0)))</f>
        <v/>
      </c>
      <c r="BP66" s="193" t="str" cm="1">
        <f t="array" ref="BP66">IF($B66="","",INDEX(NCAOptionScores_Trans,$B66+MATCH(BP$7,NCAMetrics,0)-1,MATCH(BN$6,NCACats,0)))</f>
        <v/>
      </c>
      <c r="BQ66" s="195" t="str">
        <f t="shared" si="30"/>
        <v/>
      </c>
      <c r="BR66" s="193" t="str" cm="1">
        <f t="array" ref="BR66">IF($B66="","",INDEX(NCAOptionScores_Trans,$B66+MATCH(BR$7,NCAMetrics,0)-1,MATCH(BR$6,NCACats,0)))</f>
        <v/>
      </c>
      <c r="BS66" s="193" t="str" cm="1">
        <f t="array" ref="BS66">IF($B66="","",INDEX(NCAOptionScores_Trans,$B66+MATCH(BS$7,NCAMetrics,0)-1,MATCH(BR$6,NCACats,0)))</f>
        <v/>
      </c>
      <c r="BT66" s="193" t="str" cm="1">
        <f t="array" ref="BT66">IF($B66="","",INDEX(NCAOptionScores_Trans,$B66+MATCH(BT$7,NCAMetrics,0)-1,MATCH(BR$6,NCACats,0)))</f>
        <v/>
      </c>
      <c r="BU66" s="195" t="str">
        <f t="shared" si="31"/>
        <v/>
      </c>
      <c r="BW66" s="156" t="str" cm="1">
        <f t="array" ref="BW66">INDEX(PosEffects_NCA,$A66,MATCH(BW$6,$D$6:$AB$6,0)+3)</f>
        <v/>
      </c>
      <c r="BX66" s="156" t="str" cm="1">
        <f t="array" ref="BX66">INDEX(PosEffects_NCA,$A66,MATCH(BX$6,$D$6:$AB$6,0)+3)</f>
        <v/>
      </c>
      <c r="BY66" s="156" t="str" cm="1">
        <f t="array" ref="BY66">INDEX(PosEffects_NCA,$A66,MATCH(BY$6,$D$6:$AB$6,0)+3)</f>
        <v/>
      </c>
      <c r="BZ66" s="156" t="str" cm="1">
        <f t="array" ref="BZ66">INDEX(PosEffects_NCA,$A66,MATCH(BZ$6,$D$6:$AB$6,0)+3)</f>
        <v/>
      </c>
      <c r="CA66" s="156" t="str" cm="1">
        <f t="array" ref="CA66">INDEX(PosEffects_NCA,$A66,MATCH(CA$6,$D$6:$AB$6,0)+3)</f>
        <v/>
      </c>
      <c r="CB66" s="156" t="str" cm="1">
        <f t="array" ref="CB66">INDEX(PosEffects_NCA,$A66,MATCH(CB$6,$D$6:$AB$6,0)+3)</f>
        <v/>
      </c>
      <c r="CC66" s="156" t="str" cm="1">
        <f t="array" ref="CC66">INDEX(PosEffects_NCA,$A66,MATCH(CC$6,$D$6:$AB$6,0)+3)</f>
        <v/>
      </c>
      <c r="CE66" s="194" t="str">
        <f t="shared" si="33"/>
        <v/>
      </c>
      <c r="CF66" s="194" t="str">
        <f t="shared" si="33"/>
        <v/>
      </c>
      <c r="CG66" s="194" t="str">
        <f t="shared" si="33"/>
        <v/>
      </c>
      <c r="CH66" s="194" t="str">
        <f t="shared" si="33"/>
        <v/>
      </c>
    </row>
    <row r="67" spans="1:86" x14ac:dyDescent="0.25">
      <c r="A67" s="68">
        <v>60</v>
      </c>
      <c r="B67" s="271" t="str" cm="1">
        <f t="array" ref="B67">IF(A67&gt;NOptions_NCA,"",6*(A67-1)+1)</f>
        <v/>
      </c>
      <c r="C67" s="249" t="str" cm="1">
        <f t="array" ref="C67">IF($B67="","",INDEX(Options_NCA,$B67))</f>
        <v/>
      </c>
      <c r="D67" s="193" t="str" cm="1">
        <f t="array" ref="D67">IF($B67="","",INDEX(NCAOptionScores_Trans,$B67+MATCH(D$7,NCAMetrics,0)-1,MATCH(D$6,NCACats,0))-100)</f>
        <v/>
      </c>
      <c r="E67" s="193" t="str" cm="1">
        <f t="array" ref="E67">IF($B67="","",INDEX(NCAOptionScores_Trans,$B67+MATCH(E$7,NCAMetrics,0)-1,MATCH(D$6,NCACats,0))-100)</f>
        <v/>
      </c>
      <c r="F67" s="193" t="str" cm="1">
        <f t="array" ref="F67">IF($B67="","",INDEX(NCAOptionScores_Trans,$B67+MATCH(F$7,NCAMetrics,0)-1,MATCH(D$6,NCACats,0))-100)</f>
        <v/>
      </c>
      <c r="G67" s="193" t="str">
        <f t="shared" si="18"/>
        <v/>
      </c>
      <c r="H67" s="193" t="str" cm="1">
        <f t="array" ref="H67">IF($B67="","",INDEX(NCAOptionScores_Trans,$B67+MATCH(H$7,NCAMetrics,0)-1,MATCH(H$6,NCACats,0))-100)</f>
        <v/>
      </c>
      <c r="I67" s="193" t="str" cm="1">
        <f t="array" ref="I67">IF($B67="","",INDEX(NCAOptionScores_Trans,$B67+MATCH(I$7,NCAMetrics,0)-1,MATCH(H$6,NCACats,0))-100)</f>
        <v/>
      </c>
      <c r="J67" s="193" t="str" cm="1">
        <f t="array" ref="J67">IF($B67="","",INDEX(NCAOptionScores_Trans,$B67+MATCH(J$7,NCAMetrics,0)-1,MATCH(H$6,NCACats,0))-100)</f>
        <v/>
      </c>
      <c r="K67" s="193" t="str">
        <f t="shared" si="19"/>
        <v/>
      </c>
      <c r="L67" s="193" t="str" cm="1">
        <f t="array" ref="L67">IF($B67="","",INDEX(NCAOptionScores_Trans,$B67+MATCH(L$7,NCAMetrics,0)-1,MATCH(L$6,NCACats,0))-100)</f>
        <v/>
      </c>
      <c r="M67" s="193" t="str" cm="1">
        <f t="array" ref="M67">IF($B67="","",INDEX(NCAOptionScores_Trans,$B67+MATCH(M$7,NCAMetrics,0)-1,MATCH(L$6,NCACats,0))-100)</f>
        <v/>
      </c>
      <c r="N67" s="193" t="str" cm="1">
        <f t="array" ref="N67">IF($B67="","",INDEX(NCAOptionScores_Trans,$B67+MATCH(N$7,NCAMetrics,0)-1,MATCH(L$6,NCACats,0))-100)</f>
        <v/>
      </c>
      <c r="O67" s="193" t="str">
        <f t="shared" si="20"/>
        <v/>
      </c>
      <c r="P67" s="193" t="str" cm="1">
        <f t="array" ref="P67">IF($B67="","",INDEX(NCAOptionScores_Trans,$B67+MATCH(P$7,NCAMetrics,0)-1,MATCH(P$6,NCACats,0))-100)</f>
        <v/>
      </c>
      <c r="Q67" s="193" t="str" cm="1">
        <f t="array" ref="Q67">IF($B67="","",INDEX(NCAOptionScores_Trans,$B67+MATCH(Q$7,NCAMetrics,0)-1,MATCH(P$6,NCACats,0))-100)</f>
        <v/>
      </c>
      <c r="R67" s="193" t="str" cm="1">
        <f t="array" ref="R67">IF($B67="","",INDEX(NCAOptionScores_Trans,$B67+MATCH(R$7,NCAMetrics,0)-1,MATCH(P$6,NCACats,0))-100)</f>
        <v/>
      </c>
      <c r="S67" s="193" t="str">
        <f t="shared" si="21"/>
        <v/>
      </c>
      <c r="T67" s="193" t="str" cm="1">
        <f t="array" ref="T67">IF($B67="","",INDEX(NCAOptionScores_Trans,$B67+MATCH(T$7,NCAMetrics,0)-1,MATCH(T$6,NCACats,0))-100)</f>
        <v/>
      </c>
      <c r="U67" s="193" t="str" cm="1">
        <f t="array" ref="U67">IF($B67="","",INDEX(NCAOptionScores_Trans,$B67+MATCH(U$7,NCAMetrics,0)-1,MATCH(T$6,NCACats,0))-100)</f>
        <v/>
      </c>
      <c r="V67" s="193" t="str" cm="1">
        <f t="array" ref="V67">IF($B67="","",INDEX(NCAOptionScores_Trans,$B67+MATCH(V$7,NCAMetrics,0)-1,MATCH(T$6,NCACats,0))-100)</f>
        <v/>
      </c>
      <c r="W67" s="193" t="str">
        <f t="shared" si="22"/>
        <v/>
      </c>
      <c r="X67" s="193" t="str" cm="1">
        <f t="array" ref="X67">IF($B67="","",INDEX(NCAOptionScores_Trans,$B67+MATCH(X$7,NCAMetrics,0)-1,MATCH(X$6,NCACats,0))-100)</f>
        <v/>
      </c>
      <c r="Y67" s="193" t="str" cm="1">
        <f t="array" ref="Y67">IF($B67="","",INDEX(NCAOptionScores_Trans,$B67+MATCH(Y$7,NCAMetrics,0)-1,MATCH(X$6,NCACats,0))-100)</f>
        <v/>
      </c>
      <c r="Z67" s="193" t="str" cm="1">
        <f t="array" ref="Z67">IF($B67="","",INDEX(NCAOptionScores_Trans,$B67+MATCH(Z$7,NCAMetrics,0)-1,MATCH(X$6,NCACats,0))-100)</f>
        <v/>
      </c>
      <c r="AA67" s="193" t="str">
        <f t="shared" si="23"/>
        <v/>
      </c>
      <c r="AB67" s="193" t="str" cm="1">
        <f t="array" ref="AB67">IF($B67="","",INDEX(NCAOptionScores_Trans,$B67+MATCH(AB$7,NCAMetrics,0)-1,MATCH(AB$6,NCACats,0))-100)</f>
        <v/>
      </c>
      <c r="AC67" s="193" t="str" cm="1">
        <f t="array" ref="AC67">IF($B67="","",INDEX(NCAOptionScores_Trans,$B67+MATCH(AC$7,NCAMetrics,0)-1,MATCH(AB$6,NCACats,0))-100)</f>
        <v/>
      </c>
      <c r="AD67" s="193" t="str" cm="1">
        <f t="array" ref="AD67">IF($B67="","",INDEX(NCAOptionScores_Trans,$B67+MATCH(AD$7,NCAMetrics,0)-1,MATCH(AB$6,NCACats,0))-100)</f>
        <v/>
      </c>
      <c r="AE67" s="193" t="str">
        <f t="shared" si="24"/>
        <v/>
      </c>
      <c r="AG67" s="156" t="str" cm="1">
        <f t="array" ref="AG67">INDEX(NegEffects_NCA,$A67,MATCH(AG$6,$D$6:$AB$6,0)+3)</f>
        <v/>
      </c>
      <c r="AH67" s="156" t="str" cm="1">
        <f t="array" ref="AH67">INDEX(NegEffects_NCA,$A67,MATCH(AH$6,$D$6:$AB$6,0)+3)</f>
        <v/>
      </c>
      <c r="AI67" s="156" t="str" cm="1">
        <f t="array" ref="AI67">INDEX(NegEffects_NCA,$A67,MATCH(AI$6,$D$6:$AB$6,0)+3)</f>
        <v/>
      </c>
      <c r="AJ67" s="156" t="str" cm="1">
        <f t="array" ref="AJ67">INDEX(NegEffects_NCA,$A67,MATCH(AJ$6,$D$6:$AB$6,0)+3)</f>
        <v/>
      </c>
      <c r="AK67" s="156" t="str" cm="1">
        <f t="array" ref="AK67">INDEX(NegEffects_NCA,$A67,MATCH(AK$6,$D$6:$AB$6,0)+3)</f>
        <v/>
      </c>
      <c r="AL67" s="156" t="str" cm="1">
        <f t="array" ref="AL67">INDEX(NegEffects_NCA,$A67,MATCH(AL$6,$D$6:$AB$6,0)+3)</f>
        <v/>
      </c>
      <c r="AM67" s="156" t="str" cm="1">
        <f t="array" ref="AM67">INDEX(NegEffects_NCA,$A67,MATCH(AM$6,$D$6:$AB$6,0)+3)</f>
        <v/>
      </c>
      <c r="AO67" s="194" t="str">
        <f t="shared" si="32"/>
        <v/>
      </c>
      <c r="AP67" s="194" t="str">
        <f t="shared" si="32"/>
        <v/>
      </c>
      <c r="AQ67" s="194" t="str">
        <f t="shared" si="32"/>
        <v/>
      </c>
      <c r="AR67" s="194" t="str">
        <f t="shared" si="32"/>
        <v/>
      </c>
      <c r="AT67" s="193" t="str" cm="1">
        <f t="array" ref="AT67">IF($B67="","",INDEX(NCAOptionScores_Trans,$B67+MATCH(AT$7,NCAMetrics,0)-1,MATCH(AT$6,NCACats,0)))</f>
        <v/>
      </c>
      <c r="AU67" s="193" t="str" cm="1">
        <f t="array" ref="AU67">IF($B67="","",INDEX(NCAOptionScores_Trans,$B67+MATCH(AU$7,NCAMetrics,0)-1,MATCH(AT$6,NCACats,0)))</f>
        <v/>
      </c>
      <c r="AV67" s="193" t="str" cm="1">
        <f t="array" ref="AV67">IF($B67="","",INDEX(NCAOptionScores_Trans,$B67+MATCH(AV$7,NCAMetrics,0)-1,MATCH(AT$6,NCACats,0)))</f>
        <v/>
      </c>
      <c r="AW67" s="195" t="str">
        <f t="shared" si="25"/>
        <v/>
      </c>
      <c r="AX67" s="193" t="str" cm="1">
        <f t="array" ref="AX67">IF($B67="","",INDEX(NCAOptionScores_Trans,$B67+MATCH(AX$7,NCAMetrics,0)-1,MATCH(AX$6,NCACats,0)))</f>
        <v/>
      </c>
      <c r="AY67" s="193" t="str" cm="1">
        <f t="array" ref="AY67">IF($B67="","",INDEX(NCAOptionScores_Trans,$B67+MATCH(AY$7,NCAMetrics,0)-1,MATCH(AX$6,NCACats,0)))</f>
        <v/>
      </c>
      <c r="AZ67" s="193" t="str" cm="1">
        <f t="array" ref="AZ67">IF($B67="","",INDEX(NCAOptionScores_Trans,$B67+MATCH(AZ$7,NCAMetrics,0)-1,MATCH(AX$6,NCACats,0)))</f>
        <v/>
      </c>
      <c r="BA67" s="195" t="str">
        <f t="shared" si="26"/>
        <v/>
      </c>
      <c r="BB67" s="193" t="str" cm="1">
        <f t="array" ref="BB67">IF($B67="","",INDEX(NCAOptionScores_Trans,$B67+MATCH(BB$7,NCAMetrics,0)-1,MATCH(BB$6,NCACats,0)))</f>
        <v/>
      </c>
      <c r="BC67" s="193" t="str" cm="1">
        <f t="array" ref="BC67">IF($B67="","",INDEX(NCAOptionScores_Trans,$B67+MATCH(BC$7,NCAMetrics,0)-1,MATCH(BB$6,NCACats,0)))</f>
        <v/>
      </c>
      <c r="BD67" s="193" t="str" cm="1">
        <f t="array" ref="BD67">IF($B67="","",INDEX(NCAOptionScores_Trans,$B67+MATCH(BD$7,NCAMetrics,0)-1,MATCH(BB$6,NCACats,0)))</f>
        <v/>
      </c>
      <c r="BE67" s="195" t="str">
        <f t="shared" si="27"/>
        <v/>
      </c>
      <c r="BF67" s="193" t="str" cm="1">
        <f t="array" ref="BF67">IF($B67="","",INDEX(NCAOptionScores_Trans,$B67+MATCH(BF$7,NCAMetrics,0)-1,MATCH(BF$6,NCACats,0)))</f>
        <v/>
      </c>
      <c r="BG67" s="193" t="str" cm="1">
        <f t="array" ref="BG67">IF($B67="","",INDEX(NCAOptionScores_Trans,$B67+MATCH(BG$7,NCAMetrics,0)-1,MATCH(BF$6,NCACats,0)))</f>
        <v/>
      </c>
      <c r="BH67" s="193" t="str" cm="1">
        <f t="array" ref="BH67">IF($B67="","",INDEX(NCAOptionScores_Trans,$B67+MATCH(BH$7,NCAMetrics,0)-1,MATCH(BF$6,NCACats,0)))</f>
        <v/>
      </c>
      <c r="BI67" s="195" t="str">
        <f t="shared" si="28"/>
        <v/>
      </c>
      <c r="BJ67" s="193" t="str" cm="1">
        <f t="array" ref="BJ67">IF($B67="","",INDEX(NCAOptionScores_Trans,$B67+MATCH(BJ$7,NCAMetrics,0)-1,MATCH(BJ$6,NCACats,0)))</f>
        <v/>
      </c>
      <c r="BK67" s="193" t="str" cm="1">
        <f t="array" ref="BK67">IF($B67="","",INDEX(NCAOptionScores_Trans,$B67+MATCH(BK$7,NCAMetrics,0)-1,MATCH(BJ$6,NCACats,0)))</f>
        <v/>
      </c>
      <c r="BL67" s="193" t="str" cm="1">
        <f t="array" ref="BL67">IF($B67="","",INDEX(NCAOptionScores_Trans,$B67+MATCH(BL$7,NCAMetrics,0)-1,MATCH(BJ$6,NCACats,0)))</f>
        <v/>
      </c>
      <c r="BM67" s="195" t="str">
        <f t="shared" si="29"/>
        <v/>
      </c>
      <c r="BN67" s="193" t="str" cm="1">
        <f t="array" ref="BN67">IF($B67="","",INDEX(NCAOptionScores_Trans,$B67+MATCH(BN$7,NCAMetrics,0)-1,MATCH(BN$6,NCACats,0)))</f>
        <v/>
      </c>
      <c r="BO67" s="193" t="str" cm="1">
        <f t="array" ref="BO67">IF($B67="","",INDEX(NCAOptionScores_Trans,$B67+MATCH(BO$7,NCAMetrics,0)-1,MATCH(BN$6,NCACats,0)))</f>
        <v/>
      </c>
      <c r="BP67" s="193" t="str" cm="1">
        <f t="array" ref="BP67">IF($B67="","",INDEX(NCAOptionScores_Trans,$B67+MATCH(BP$7,NCAMetrics,0)-1,MATCH(BN$6,NCACats,0)))</f>
        <v/>
      </c>
      <c r="BQ67" s="195" t="str">
        <f t="shared" si="30"/>
        <v/>
      </c>
      <c r="BR67" s="193" t="str" cm="1">
        <f t="array" ref="BR67">IF($B67="","",INDEX(NCAOptionScores_Trans,$B67+MATCH(BR$7,NCAMetrics,0)-1,MATCH(BR$6,NCACats,0)))</f>
        <v/>
      </c>
      <c r="BS67" s="193" t="str" cm="1">
        <f t="array" ref="BS67">IF($B67="","",INDEX(NCAOptionScores_Trans,$B67+MATCH(BS$7,NCAMetrics,0)-1,MATCH(BR$6,NCACats,0)))</f>
        <v/>
      </c>
      <c r="BT67" s="193" t="str" cm="1">
        <f t="array" ref="BT67">IF($B67="","",INDEX(NCAOptionScores_Trans,$B67+MATCH(BT$7,NCAMetrics,0)-1,MATCH(BR$6,NCACats,0)))</f>
        <v/>
      </c>
      <c r="BU67" s="195" t="str">
        <f t="shared" si="31"/>
        <v/>
      </c>
      <c r="BW67" s="156" t="str" cm="1">
        <f t="array" ref="BW67">INDEX(PosEffects_NCA,$A67,MATCH(BW$6,$D$6:$AB$6,0)+3)</f>
        <v/>
      </c>
      <c r="BX67" s="156" t="str" cm="1">
        <f t="array" ref="BX67">INDEX(PosEffects_NCA,$A67,MATCH(BX$6,$D$6:$AB$6,0)+3)</f>
        <v/>
      </c>
      <c r="BY67" s="156" t="str" cm="1">
        <f t="array" ref="BY67">INDEX(PosEffects_NCA,$A67,MATCH(BY$6,$D$6:$AB$6,0)+3)</f>
        <v/>
      </c>
      <c r="BZ67" s="156" t="str" cm="1">
        <f t="array" ref="BZ67">INDEX(PosEffects_NCA,$A67,MATCH(BZ$6,$D$6:$AB$6,0)+3)</f>
        <v/>
      </c>
      <c r="CA67" s="156" t="str" cm="1">
        <f t="array" ref="CA67">INDEX(PosEffects_NCA,$A67,MATCH(CA$6,$D$6:$AB$6,0)+3)</f>
        <v/>
      </c>
      <c r="CB67" s="156" t="str" cm="1">
        <f t="array" ref="CB67">INDEX(PosEffects_NCA,$A67,MATCH(CB$6,$D$6:$AB$6,0)+3)</f>
        <v/>
      </c>
      <c r="CC67" s="156" t="str" cm="1">
        <f t="array" ref="CC67">INDEX(PosEffects_NCA,$A67,MATCH(CC$6,$D$6:$AB$6,0)+3)</f>
        <v/>
      </c>
      <c r="CE67" s="194" t="str">
        <f t="shared" si="33"/>
        <v/>
      </c>
      <c r="CF67" s="194" t="str">
        <f t="shared" si="33"/>
        <v/>
      </c>
      <c r="CG67" s="194" t="str">
        <f t="shared" si="33"/>
        <v/>
      </c>
      <c r="CH67" s="194" t="str">
        <f t="shared" si="33"/>
        <v/>
      </c>
    </row>
    <row r="68" spans="1:86" x14ac:dyDescent="0.25">
      <c r="A68" s="68">
        <v>61</v>
      </c>
      <c r="B68" s="271" t="str" cm="1">
        <f t="array" ref="B68">IF(A68&gt;NOptions_NCA,"",6*(A68-1)+1)</f>
        <v/>
      </c>
      <c r="C68" s="249" t="str" cm="1">
        <f t="array" ref="C68">IF($B68="","",INDEX(Options_NCA,$B68))</f>
        <v/>
      </c>
      <c r="D68" s="193" t="str" cm="1">
        <f t="array" ref="D68">IF($B68="","",INDEX(NCAOptionScores_Trans,$B68+MATCH(D$7,NCAMetrics,0)-1,MATCH(D$6,NCACats,0))-100)</f>
        <v/>
      </c>
      <c r="E68" s="193" t="str" cm="1">
        <f t="array" ref="E68">IF($B68="","",INDEX(NCAOptionScores_Trans,$B68+MATCH(E$7,NCAMetrics,0)-1,MATCH(D$6,NCACats,0))-100)</f>
        <v/>
      </c>
      <c r="F68" s="193" t="str" cm="1">
        <f t="array" ref="F68">IF($B68="","",INDEX(NCAOptionScores_Trans,$B68+MATCH(F$7,NCAMetrics,0)-1,MATCH(D$6,NCACats,0))-100)</f>
        <v/>
      </c>
      <c r="G68" s="193" t="str">
        <f t="shared" si="18"/>
        <v/>
      </c>
      <c r="H68" s="193" t="str" cm="1">
        <f t="array" ref="H68">IF($B68="","",INDEX(NCAOptionScores_Trans,$B68+MATCH(H$7,NCAMetrics,0)-1,MATCH(H$6,NCACats,0))-100)</f>
        <v/>
      </c>
      <c r="I68" s="193" t="str" cm="1">
        <f t="array" ref="I68">IF($B68="","",INDEX(NCAOptionScores_Trans,$B68+MATCH(I$7,NCAMetrics,0)-1,MATCH(H$6,NCACats,0))-100)</f>
        <v/>
      </c>
      <c r="J68" s="193" t="str" cm="1">
        <f t="array" ref="J68">IF($B68="","",INDEX(NCAOptionScores_Trans,$B68+MATCH(J$7,NCAMetrics,0)-1,MATCH(H$6,NCACats,0))-100)</f>
        <v/>
      </c>
      <c r="K68" s="193" t="str">
        <f t="shared" si="19"/>
        <v/>
      </c>
      <c r="L68" s="193" t="str" cm="1">
        <f t="array" ref="L68">IF($B68="","",INDEX(NCAOptionScores_Trans,$B68+MATCH(L$7,NCAMetrics,0)-1,MATCH(L$6,NCACats,0))-100)</f>
        <v/>
      </c>
      <c r="M68" s="193" t="str" cm="1">
        <f t="array" ref="M68">IF($B68="","",INDEX(NCAOptionScores_Trans,$B68+MATCH(M$7,NCAMetrics,0)-1,MATCH(L$6,NCACats,0))-100)</f>
        <v/>
      </c>
      <c r="N68" s="193" t="str" cm="1">
        <f t="array" ref="N68">IF($B68="","",INDEX(NCAOptionScores_Trans,$B68+MATCH(N$7,NCAMetrics,0)-1,MATCH(L$6,NCACats,0))-100)</f>
        <v/>
      </c>
      <c r="O68" s="193" t="str">
        <f t="shared" si="20"/>
        <v/>
      </c>
      <c r="P68" s="193" t="str" cm="1">
        <f t="array" ref="P68">IF($B68="","",INDEX(NCAOptionScores_Trans,$B68+MATCH(P$7,NCAMetrics,0)-1,MATCH(P$6,NCACats,0))-100)</f>
        <v/>
      </c>
      <c r="Q68" s="193" t="str" cm="1">
        <f t="array" ref="Q68">IF($B68="","",INDEX(NCAOptionScores_Trans,$B68+MATCH(Q$7,NCAMetrics,0)-1,MATCH(P$6,NCACats,0))-100)</f>
        <v/>
      </c>
      <c r="R68" s="193" t="str" cm="1">
        <f t="array" ref="R68">IF($B68="","",INDEX(NCAOptionScores_Trans,$B68+MATCH(R$7,NCAMetrics,0)-1,MATCH(P$6,NCACats,0))-100)</f>
        <v/>
      </c>
      <c r="S68" s="193" t="str">
        <f t="shared" si="21"/>
        <v/>
      </c>
      <c r="T68" s="193" t="str" cm="1">
        <f t="array" ref="T68">IF($B68="","",INDEX(NCAOptionScores_Trans,$B68+MATCH(T$7,NCAMetrics,0)-1,MATCH(T$6,NCACats,0))-100)</f>
        <v/>
      </c>
      <c r="U68" s="193" t="str" cm="1">
        <f t="array" ref="U68">IF($B68="","",INDEX(NCAOptionScores_Trans,$B68+MATCH(U$7,NCAMetrics,0)-1,MATCH(T$6,NCACats,0))-100)</f>
        <v/>
      </c>
      <c r="V68" s="193" t="str" cm="1">
        <f t="array" ref="V68">IF($B68="","",INDEX(NCAOptionScores_Trans,$B68+MATCH(V$7,NCAMetrics,0)-1,MATCH(T$6,NCACats,0))-100)</f>
        <v/>
      </c>
      <c r="W68" s="193" t="str">
        <f t="shared" si="22"/>
        <v/>
      </c>
      <c r="X68" s="193" t="str" cm="1">
        <f t="array" ref="X68">IF($B68="","",INDEX(NCAOptionScores_Trans,$B68+MATCH(X$7,NCAMetrics,0)-1,MATCH(X$6,NCACats,0))-100)</f>
        <v/>
      </c>
      <c r="Y68" s="193" t="str" cm="1">
        <f t="array" ref="Y68">IF($B68="","",INDEX(NCAOptionScores_Trans,$B68+MATCH(Y$7,NCAMetrics,0)-1,MATCH(X$6,NCACats,0))-100)</f>
        <v/>
      </c>
      <c r="Z68" s="193" t="str" cm="1">
        <f t="array" ref="Z68">IF($B68="","",INDEX(NCAOptionScores_Trans,$B68+MATCH(Z$7,NCAMetrics,0)-1,MATCH(X$6,NCACats,0))-100)</f>
        <v/>
      </c>
      <c r="AA68" s="193" t="str">
        <f t="shared" si="23"/>
        <v/>
      </c>
      <c r="AB68" s="193" t="str" cm="1">
        <f t="array" ref="AB68">IF($B68="","",INDEX(NCAOptionScores_Trans,$B68+MATCH(AB$7,NCAMetrics,0)-1,MATCH(AB$6,NCACats,0))-100)</f>
        <v/>
      </c>
      <c r="AC68" s="193" t="str" cm="1">
        <f t="array" ref="AC68">IF($B68="","",INDEX(NCAOptionScores_Trans,$B68+MATCH(AC$7,NCAMetrics,0)-1,MATCH(AB$6,NCACats,0))-100)</f>
        <v/>
      </c>
      <c r="AD68" s="193" t="str" cm="1">
        <f t="array" ref="AD68">IF($B68="","",INDEX(NCAOptionScores_Trans,$B68+MATCH(AD$7,NCAMetrics,0)-1,MATCH(AB$6,NCACats,0))-100)</f>
        <v/>
      </c>
      <c r="AE68" s="193" t="str">
        <f t="shared" si="24"/>
        <v/>
      </c>
      <c r="AG68" s="156" t="str" cm="1">
        <f t="array" ref="AG68">INDEX(NegEffects_NCA,$A68,MATCH(AG$6,$D$6:$AB$6,0)+3)</f>
        <v/>
      </c>
      <c r="AH68" s="156" t="str" cm="1">
        <f t="array" ref="AH68">INDEX(NegEffects_NCA,$A68,MATCH(AH$6,$D$6:$AB$6,0)+3)</f>
        <v/>
      </c>
      <c r="AI68" s="156" t="str" cm="1">
        <f t="array" ref="AI68">INDEX(NegEffects_NCA,$A68,MATCH(AI$6,$D$6:$AB$6,0)+3)</f>
        <v/>
      </c>
      <c r="AJ68" s="156" t="str" cm="1">
        <f t="array" ref="AJ68">INDEX(NegEffects_NCA,$A68,MATCH(AJ$6,$D$6:$AB$6,0)+3)</f>
        <v/>
      </c>
      <c r="AK68" s="156" t="str" cm="1">
        <f t="array" ref="AK68">INDEX(NegEffects_NCA,$A68,MATCH(AK$6,$D$6:$AB$6,0)+3)</f>
        <v/>
      </c>
      <c r="AL68" s="156" t="str" cm="1">
        <f t="array" ref="AL68">INDEX(NegEffects_NCA,$A68,MATCH(AL$6,$D$6:$AB$6,0)+3)</f>
        <v/>
      </c>
      <c r="AM68" s="156" t="str" cm="1">
        <f t="array" ref="AM68">INDEX(NegEffects_NCA,$A68,MATCH(AM$6,$D$6:$AB$6,0)+3)</f>
        <v/>
      </c>
      <c r="AO68" s="194" t="str">
        <f t="shared" ref="AO68:AR87" si="34">IF($B68="","",SUMPRODUCT(INDEX(NegEffects_NCA_Combined,$A68,0),INDEX(WRWMetricWeights_NCA,MATCH(AO$6,WRWMetrics_NCA,0),0)))</f>
        <v/>
      </c>
      <c r="AP68" s="194" t="str">
        <f t="shared" si="34"/>
        <v/>
      </c>
      <c r="AQ68" s="194" t="str">
        <f t="shared" si="34"/>
        <v/>
      </c>
      <c r="AR68" s="194" t="str">
        <f t="shared" si="34"/>
        <v/>
      </c>
      <c r="AT68" s="193" t="str" cm="1">
        <f t="array" ref="AT68">IF($B68="","",INDEX(NCAOptionScores_Trans,$B68+MATCH(AT$7,NCAMetrics,0)-1,MATCH(AT$6,NCACats,0)))</f>
        <v/>
      </c>
      <c r="AU68" s="193" t="str" cm="1">
        <f t="array" ref="AU68">IF($B68="","",INDEX(NCAOptionScores_Trans,$B68+MATCH(AU$7,NCAMetrics,0)-1,MATCH(AT$6,NCACats,0)))</f>
        <v/>
      </c>
      <c r="AV68" s="193" t="str" cm="1">
        <f t="array" ref="AV68">IF($B68="","",INDEX(NCAOptionScores_Trans,$B68+MATCH(AV$7,NCAMetrics,0)-1,MATCH(AT$6,NCACats,0)))</f>
        <v/>
      </c>
      <c r="AW68" s="195" t="str">
        <f t="shared" si="25"/>
        <v/>
      </c>
      <c r="AX68" s="193" t="str" cm="1">
        <f t="array" ref="AX68">IF($B68="","",INDEX(NCAOptionScores_Trans,$B68+MATCH(AX$7,NCAMetrics,0)-1,MATCH(AX$6,NCACats,0)))</f>
        <v/>
      </c>
      <c r="AY68" s="193" t="str" cm="1">
        <f t="array" ref="AY68">IF($B68="","",INDEX(NCAOptionScores_Trans,$B68+MATCH(AY$7,NCAMetrics,0)-1,MATCH(AX$6,NCACats,0)))</f>
        <v/>
      </c>
      <c r="AZ68" s="193" t="str" cm="1">
        <f t="array" ref="AZ68">IF($B68="","",INDEX(NCAOptionScores_Trans,$B68+MATCH(AZ$7,NCAMetrics,0)-1,MATCH(AX$6,NCACats,0)))</f>
        <v/>
      </c>
      <c r="BA68" s="195" t="str">
        <f t="shared" si="26"/>
        <v/>
      </c>
      <c r="BB68" s="193" t="str" cm="1">
        <f t="array" ref="BB68">IF($B68="","",INDEX(NCAOptionScores_Trans,$B68+MATCH(BB$7,NCAMetrics,0)-1,MATCH(BB$6,NCACats,0)))</f>
        <v/>
      </c>
      <c r="BC68" s="193" t="str" cm="1">
        <f t="array" ref="BC68">IF($B68="","",INDEX(NCAOptionScores_Trans,$B68+MATCH(BC$7,NCAMetrics,0)-1,MATCH(BB$6,NCACats,0)))</f>
        <v/>
      </c>
      <c r="BD68" s="193" t="str" cm="1">
        <f t="array" ref="BD68">IF($B68="","",INDEX(NCAOptionScores_Trans,$B68+MATCH(BD$7,NCAMetrics,0)-1,MATCH(BB$6,NCACats,0)))</f>
        <v/>
      </c>
      <c r="BE68" s="195" t="str">
        <f t="shared" si="27"/>
        <v/>
      </c>
      <c r="BF68" s="193" t="str" cm="1">
        <f t="array" ref="BF68">IF($B68="","",INDEX(NCAOptionScores_Trans,$B68+MATCH(BF$7,NCAMetrics,0)-1,MATCH(BF$6,NCACats,0)))</f>
        <v/>
      </c>
      <c r="BG68" s="193" t="str" cm="1">
        <f t="array" ref="BG68">IF($B68="","",INDEX(NCAOptionScores_Trans,$B68+MATCH(BG$7,NCAMetrics,0)-1,MATCH(BF$6,NCACats,0)))</f>
        <v/>
      </c>
      <c r="BH68" s="193" t="str" cm="1">
        <f t="array" ref="BH68">IF($B68="","",INDEX(NCAOptionScores_Trans,$B68+MATCH(BH$7,NCAMetrics,0)-1,MATCH(BF$6,NCACats,0)))</f>
        <v/>
      </c>
      <c r="BI68" s="195" t="str">
        <f t="shared" si="28"/>
        <v/>
      </c>
      <c r="BJ68" s="193" t="str" cm="1">
        <f t="array" ref="BJ68">IF($B68="","",INDEX(NCAOptionScores_Trans,$B68+MATCH(BJ$7,NCAMetrics,0)-1,MATCH(BJ$6,NCACats,0)))</f>
        <v/>
      </c>
      <c r="BK68" s="193" t="str" cm="1">
        <f t="array" ref="BK68">IF($B68="","",INDEX(NCAOptionScores_Trans,$B68+MATCH(BK$7,NCAMetrics,0)-1,MATCH(BJ$6,NCACats,0)))</f>
        <v/>
      </c>
      <c r="BL68" s="193" t="str" cm="1">
        <f t="array" ref="BL68">IF($B68="","",INDEX(NCAOptionScores_Trans,$B68+MATCH(BL$7,NCAMetrics,0)-1,MATCH(BJ$6,NCACats,0)))</f>
        <v/>
      </c>
      <c r="BM68" s="195" t="str">
        <f t="shared" si="29"/>
        <v/>
      </c>
      <c r="BN68" s="193" t="str" cm="1">
        <f t="array" ref="BN68">IF($B68="","",INDEX(NCAOptionScores_Trans,$B68+MATCH(BN$7,NCAMetrics,0)-1,MATCH(BN$6,NCACats,0)))</f>
        <v/>
      </c>
      <c r="BO68" s="193" t="str" cm="1">
        <f t="array" ref="BO68">IF($B68="","",INDEX(NCAOptionScores_Trans,$B68+MATCH(BO$7,NCAMetrics,0)-1,MATCH(BN$6,NCACats,0)))</f>
        <v/>
      </c>
      <c r="BP68" s="193" t="str" cm="1">
        <f t="array" ref="BP68">IF($B68="","",INDEX(NCAOptionScores_Trans,$B68+MATCH(BP$7,NCAMetrics,0)-1,MATCH(BN$6,NCACats,0)))</f>
        <v/>
      </c>
      <c r="BQ68" s="195" t="str">
        <f t="shared" si="30"/>
        <v/>
      </c>
      <c r="BR68" s="193" t="str" cm="1">
        <f t="array" ref="BR68">IF($B68="","",INDEX(NCAOptionScores_Trans,$B68+MATCH(BR$7,NCAMetrics,0)-1,MATCH(BR$6,NCACats,0)))</f>
        <v/>
      </c>
      <c r="BS68" s="193" t="str" cm="1">
        <f t="array" ref="BS68">IF($B68="","",INDEX(NCAOptionScores_Trans,$B68+MATCH(BS$7,NCAMetrics,0)-1,MATCH(BR$6,NCACats,0)))</f>
        <v/>
      </c>
      <c r="BT68" s="193" t="str" cm="1">
        <f t="array" ref="BT68">IF($B68="","",INDEX(NCAOptionScores_Trans,$B68+MATCH(BT$7,NCAMetrics,0)-1,MATCH(BR$6,NCACats,0)))</f>
        <v/>
      </c>
      <c r="BU68" s="195" t="str">
        <f t="shared" si="31"/>
        <v/>
      </c>
      <c r="BW68" s="156" t="str" cm="1">
        <f t="array" ref="BW68">INDEX(PosEffects_NCA,$A68,MATCH(BW$6,$D$6:$AB$6,0)+3)</f>
        <v/>
      </c>
      <c r="BX68" s="156" t="str" cm="1">
        <f t="array" ref="BX68">INDEX(PosEffects_NCA,$A68,MATCH(BX$6,$D$6:$AB$6,0)+3)</f>
        <v/>
      </c>
      <c r="BY68" s="156" t="str" cm="1">
        <f t="array" ref="BY68">INDEX(PosEffects_NCA,$A68,MATCH(BY$6,$D$6:$AB$6,0)+3)</f>
        <v/>
      </c>
      <c r="BZ68" s="156" t="str" cm="1">
        <f t="array" ref="BZ68">INDEX(PosEffects_NCA,$A68,MATCH(BZ$6,$D$6:$AB$6,0)+3)</f>
        <v/>
      </c>
      <c r="CA68" s="156" t="str" cm="1">
        <f t="array" ref="CA68">INDEX(PosEffects_NCA,$A68,MATCH(CA$6,$D$6:$AB$6,0)+3)</f>
        <v/>
      </c>
      <c r="CB68" s="156" t="str" cm="1">
        <f t="array" ref="CB68">INDEX(PosEffects_NCA,$A68,MATCH(CB$6,$D$6:$AB$6,0)+3)</f>
        <v/>
      </c>
      <c r="CC68" s="156" t="str" cm="1">
        <f t="array" ref="CC68">INDEX(PosEffects_NCA,$A68,MATCH(CC$6,$D$6:$AB$6,0)+3)</f>
        <v/>
      </c>
      <c r="CE68" s="194" t="str">
        <f t="shared" ref="CE68:CH87" si="35">IF($B68="","",SUMPRODUCT(INDEX(PosEffects_NCA_Combined,$A68,0),INDEX(WRWMetricWeights_NCA,MATCH(CE$6,WRWMetrics_NCA,0),0)))</f>
        <v/>
      </c>
      <c r="CF68" s="194" t="str">
        <f t="shared" si="35"/>
        <v/>
      </c>
      <c r="CG68" s="194" t="str">
        <f t="shared" si="35"/>
        <v/>
      </c>
      <c r="CH68" s="194" t="str">
        <f t="shared" si="35"/>
        <v/>
      </c>
    </row>
    <row r="69" spans="1:86" x14ac:dyDescent="0.25">
      <c r="A69" s="68">
        <v>62</v>
      </c>
      <c r="B69" s="271" t="str" cm="1">
        <f t="array" ref="B69">IF(A69&gt;NOptions_NCA,"",6*(A69-1)+1)</f>
        <v/>
      </c>
      <c r="C69" s="249" t="str" cm="1">
        <f t="array" ref="C69">IF($B69="","",INDEX(Options_NCA,$B69))</f>
        <v/>
      </c>
      <c r="D69" s="193" t="str" cm="1">
        <f t="array" ref="D69">IF($B69="","",INDEX(NCAOptionScores_Trans,$B69+MATCH(D$7,NCAMetrics,0)-1,MATCH(D$6,NCACats,0))-100)</f>
        <v/>
      </c>
      <c r="E69" s="193" t="str" cm="1">
        <f t="array" ref="E69">IF($B69="","",INDEX(NCAOptionScores_Trans,$B69+MATCH(E$7,NCAMetrics,0)-1,MATCH(D$6,NCACats,0))-100)</f>
        <v/>
      </c>
      <c r="F69" s="193" t="str" cm="1">
        <f t="array" ref="F69">IF($B69="","",INDEX(NCAOptionScores_Trans,$B69+MATCH(F$7,NCAMetrics,0)-1,MATCH(D$6,NCACats,0))-100)</f>
        <v/>
      </c>
      <c r="G69" s="193" t="str">
        <f t="shared" si="18"/>
        <v/>
      </c>
      <c r="H69" s="193" t="str" cm="1">
        <f t="array" ref="H69">IF($B69="","",INDEX(NCAOptionScores_Trans,$B69+MATCH(H$7,NCAMetrics,0)-1,MATCH(H$6,NCACats,0))-100)</f>
        <v/>
      </c>
      <c r="I69" s="193" t="str" cm="1">
        <f t="array" ref="I69">IF($B69="","",INDEX(NCAOptionScores_Trans,$B69+MATCH(I$7,NCAMetrics,0)-1,MATCH(H$6,NCACats,0))-100)</f>
        <v/>
      </c>
      <c r="J69" s="193" t="str" cm="1">
        <f t="array" ref="J69">IF($B69="","",INDEX(NCAOptionScores_Trans,$B69+MATCH(J$7,NCAMetrics,0)-1,MATCH(H$6,NCACats,0))-100)</f>
        <v/>
      </c>
      <c r="K69" s="193" t="str">
        <f t="shared" si="19"/>
        <v/>
      </c>
      <c r="L69" s="193" t="str" cm="1">
        <f t="array" ref="L69">IF($B69="","",INDEX(NCAOptionScores_Trans,$B69+MATCH(L$7,NCAMetrics,0)-1,MATCH(L$6,NCACats,0))-100)</f>
        <v/>
      </c>
      <c r="M69" s="193" t="str" cm="1">
        <f t="array" ref="M69">IF($B69="","",INDEX(NCAOptionScores_Trans,$B69+MATCH(M$7,NCAMetrics,0)-1,MATCH(L$6,NCACats,0))-100)</f>
        <v/>
      </c>
      <c r="N69" s="193" t="str" cm="1">
        <f t="array" ref="N69">IF($B69="","",INDEX(NCAOptionScores_Trans,$B69+MATCH(N$7,NCAMetrics,0)-1,MATCH(L$6,NCACats,0))-100)</f>
        <v/>
      </c>
      <c r="O69" s="193" t="str">
        <f t="shared" si="20"/>
        <v/>
      </c>
      <c r="P69" s="193" t="str" cm="1">
        <f t="array" ref="P69">IF($B69="","",INDEX(NCAOptionScores_Trans,$B69+MATCH(P$7,NCAMetrics,0)-1,MATCH(P$6,NCACats,0))-100)</f>
        <v/>
      </c>
      <c r="Q69" s="193" t="str" cm="1">
        <f t="array" ref="Q69">IF($B69="","",INDEX(NCAOptionScores_Trans,$B69+MATCH(Q$7,NCAMetrics,0)-1,MATCH(P$6,NCACats,0))-100)</f>
        <v/>
      </c>
      <c r="R69" s="193" t="str" cm="1">
        <f t="array" ref="R69">IF($B69="","",INDEX(NCAOptionScores_Trans,$B69+MATCH(R$7,NCAMetrics,0)-1,MATCH(P$6,NCACats,0))-100)</f>
        <v/>
      </c>
      <c r="S69" s="193" t="str">
        <f t="shared" si="21"/>
        <v/>
      </c>
      <c r="T69" s="193" t="str" cm="1">
        <f t="array" ref="T69">IF($B69="","",INDEX(NCAOptionScores_Trans,$B69+MATCH(T$7,NCAMetrics,0)-1,MATCH(T$6,NCACats,0))-100)</f>
        <v/>
      </c>
      <c r="U69" s="193" t="str" cm="1">
        <f t="array" ref="U69">IF($B69="","",INDEX(NCAOptionScores_Trans,$B69+MATCH(U$7,NCAMetrics,0)-1,MATCH(T$6,NCACats,0))-100)</f>
        <v/>
      </c>
      <c r="V69" s="193" t="str" cm="1">
        <f t="array" ref="V69">IF($B69="","",INDEX(NCAOptionScores_Trans,$B69+MATCH(V$7,NCAMetrics,0)-1,MATCH(T$6,NCACats,0))-100)</f>
        <v/>
      </c>
      <c r="W69" s="193" t="str">
        <f t="shared" si="22"/>
        <v/>
      </c>
      <c r="X69" s="193" t="str" cm="1">
        <f t="array" ref="X69">IF($B69="","",INDEX(NCAOptionScores_Trans,$B69+MATCH(X$7,NCAMetrics,0)-1,MATCH(X$6,NCACats,0))-100)</f>
        <v/>
      </c>
      <c r="Y69" s="193" t="str" cm="1">
        <f t="array" ref="Y69">IF($B69="","",INDEX(NCAOptionScores_Trans,$B69+MATCH(Y$7,NCAMetrics,0)-1,MATCH(X$6,NCACats,0))-100)</f>
        <v/>
      </c>
      <c r="Z69" s="193" t="str" cm="1">
        <f t="array" ref="Z69">IF($B69="","",INDEX(NCAOptionScores_Trans,$B69+MATCH(Z$7,NCAMetrics,0)-1,MATCH(X$6,NCACats,0))-100)</f>
        <v/>
      </c>
      <c r="AA69" s="193" t="str">
        <f t="shared" si="23"/>
        <v/>
      </c>
      <c r="AB69" s="193" t="str" cm="1">
        <f t="array" ref="AB69">IF($B69="","",INDEX(NCAOptionScores_Trans,$B69+MATCH(AB$7,NCAMetrics,0)-1,MATCH(AB$6,NCACats,0))-100)</f>
        <v/>
      </c>
      <c r="AC69" s="193" t="str" cm="1">
        <f t="array" ref="AC69">IF($B69="","",INDEX(NCAOptionScores_Trans,$B69+MATCH(AC$7,NCAMetrics,0)-1,MATCH(AB$6,NCACats,0))-100)</f>
        <v/>
      </c>
      <c r="AD69" s="193" t="str" cm="1">
        <f t="array" ref="AD69">IF($B69="","",INDEX(NCAOptionScores_Trans,$B69+MATCH(AD$7,NCAMetrics,0)-1,MATCH(AB$6,NCACats,0))-100)</f>
        <v/>
      </c>
      <c r="AE69" s="193" t="str">
        <f t="shared" si="24"/>
        <v/>
      </c>
      <c r="AG69" s="156" t="str" cm="1">
        <f t="array" ref="AG69">INDEX(NegEffects_NCA,$A69,MATCH(AG$6,$D$6:$AB$6,0)+3)</f>
        <v/>
      </c>
      <c r="AH69" s="156" t="str" cm="1">
        <f t="array" ref="AH69">INDEX(NegEffects_NCA,$A69,MATCH(AH$6,$D$6:$AB$6,0)+3)</f>
        <v/>
      </c>
      <c r="AI69" s="156" t="str" cm="1">
        <f t="array" ref="AI69">INDEX(NegEffects_NCA,$A69,MATCH(AI$6,$D$6:$AB$6,0)+3)</f>
        <v/>
      </c>
      <c r="AJ69" s="156" t="str" cm="1">
        <f t="array" ref="AJ69">INDEX(NegEffects_NCA,$A69,MATCH(AJ$6,$D$6:$AB$6,0)+3)</f>
        <v/>
      </c>
      <c r="AK69" s="156" t="str" cm="1">
        <f t="array" ref="AK69">INDEX(NegEffects_NCA,$A69,MATCH(AK$6,$D$6:$AB$6,0)+3)</f>
        <v/>
      </c>
      <c r="AL69" s="156" t="str" cm="1">
        <f t="array" ref="AL69">INDEX(NegEffects_NCA,$A69,MATCH(AL$6,$D$6:$AB$6,0)+3)</f>
        <v/>
      </c>
      <c r="AM69" s="156" t="str" cm="1">
        <f t="array" ref="AM69">INDEX(NegEffects_NCA,$A69,MATCH(AM$6,$D$6:$AB$6,0)+3)</f>
        <v/>
      </c>
      <c r="AO69" s="194" t="str">
        <f t="shared" si="34"/>
        <v/>
      </c>
      <c r="AP69" s="194" t="str">
        <f t="shared" si="34"/>
        <v/>
      </c>
      <c r="AQ69" s="194" t="str">
        <f t="shared" si="34"/>
        <v/>
      </c>
      <c r="AR69" s="194" t="str">
        <f t="shared" si="34"/>
        <v/>
      </c>
      <c r="AT69" s="193" t="str" cm="1">
        <f t="array" ref="AT69">IF($B69="","",INDEX(NCAOptionScores_Trans,$B69+MATCH(AT$7,NCAMetrics,0)-1,MATCH(AT$6,NCACats,0)))</f>
        <v/>
      </c>
      <c r="AU69" s="193" t="str" cm="1">
        <f t="array" ref="AU69">IF($B69="","",INDEX(NCAOptionScores_Trans,$B69+MATCH(AU$7,NCAMetrics,0)-1,MATCH(AT$6,NCACats,0)))</f>
        <v/>
      </c>
      <c r="AV69" s="193" t="str" cm="1">
        <f t="array" ref="AV69">IF($B69="","",INDEX(NCAOptionScores_Trans,$B69+MATCH(AV$7,NCAMetrics,0)-1,MATCH(AT$6,NCACats,0)))</f>
        <v/>
      </c>
      <c r="AW69" s="195" t="str">
        <f t="shared" si="25"/>
        <v/>
      </c>
      <c r="AX69" s="193" t="str" cm="1">
        <f t="array" ref="AX69">IF($B69="","",INDEX(NCAOptionScores_Trans,$B69+MATCH(AX$7,NCAMetrics,0)-1,MATCH(AX$6,NCACats,0)))</f>
        <v/>
      </c>
      <c r="AY69" s="193" t="str" cm="1">
        <f t="array" ref="AY69">IF($B69="","",INDEX(NCAOptionScores_Trans,$B69+MATCH(AY$7,NCAMetrics,0)-1,MATCH(AX$6,NCACats,0)))</f>
        <v/>
      </c>
      <c r="AZ69" s="193" t="str" cm="1">
        <f t="array" ref="AZ69">IF($B69="","",INDEX(NCAOptionScores_Trans,$B69+MATCH(AZ$7,NCAMetrics,0)-1,MATCH(AX$6,NCACats,0)))</f>
        <v/>
      </c>
      <c r="BA69" s="195" t="str">
        <f t="shared" si="26"/>
        <v/>
      </c>
      <c r="BB69" s="193" t="str" cm="1">
        <f t="array" ref="BB69">IF($B69="","",INDEX(NCAOptionScores_Trans,$B69+MATCH(BB$7,NCAMetrics,0)-1,MATCH(BB$6,NCACats,0)))</f>
        <v/>
      </c>
      <c r="BC69" s="193" t="str" cm="1">
        <f t="array" ref="BC69">IF($B69="","",INDEX(NCAOptionScores_Trans,$B69+MATCH(BC$7,NCAMetrics,0)-1,MATCH(BB$6,NCACats,0)))</f>
        <v/>
      </c>
      <c r="BD69" s="193" t="str" cm="1">
        <f t="array" ref="BD69">IF($B69="","",INDEX(NCAOptionScores_Trans,$B69+MATCH(BD$7,NCAMetrics,0)-1,MATCH(BB$6,NCACats,0)))</f>
        <v/>
      </c>
      <c r="BE69" s="195" t="str">
        <f t="shared" si="27"/>
        <v/>
      </c>
      <c r="BF69" s="193" t="str" cm="1">
        <f t="array" ref="BF69">IF($B69="","",INDEX(NCAOptionScores_Trans,$B69+MATCH(BF$7,NCAMetrics,0)-1,MATCH(BF$6,NCACats,0)))</f>
        <v/>
      </c>
      <c r="BG69" s="193" t="str" cm="1">
        <f t="array" ref="BG69">IF($B69="","",INDEX(NCAOptionScores_Trans,$B69+MATCH(BG$7,NCAMetrics,0)-1,MATCH(BF$6,NCACats,0)))</f>
        <v/>
      </c>
      <c r="BH69" s="193" t="str" cm="1">
        <f t="array" ref="BH69">IF($B69="","",INDEX(NCAOptionScores_Trans,$B69+MATCH(BH$7,NCAMetrics,0)-1,MATCH(BF$6,NCACats,0)))</f>
        <v/>
      </c>
      <c r="BI69" s="195" t="str">
        <f t="shared" si="28"/>
        <v/>
      </c>
      <c r="BJ69" s="193" t="str" cm="1">
        <f t="array" ref="BJ69">IF($B69="","",INDEX(NCAOptionScores_Trans,$B69+MATCH(BJ$7,NCAMetrics,0)-1,MATCH(BJ$6,NCACats,0)))</f>
        <v/>
      </c>
      <c r="BK69" s="193" t="str" cm="1">
        <f t="array" ref="BK69">IF($B69="","",INDEX(NCAOptionScores_Trans,$B69+MATCH(BK$7,NCAMetrics,0)-1,MATCH(BJ$6,NCACats,0)))</f>
        <v/>
      </c>
      <c r="BL69" s="193" t="str" cm="1">
        <f t="array" ref="BL69">IF($B69="","",INDEX(NCAOptionScores_Trans,$B69+MATCH(BL$7,NCAMetrics,0)-1,MATCH(BJ$6,NCACats,0)))</f>
        <v/>
      </c>
      <c r="BM69" s="195" t="str">
        <f t="shared" si="29"/>
        <v/>
      </c>
      <c r="BN69" s="193" t="str" cm="1">
        <f t="array" ref="BN69">IF($B69="","",INDEX(NCAOptionScores_Trans,$B69+MATCH(BN$7,NCAMetrics,0)-1,MATCH(BN$6,NCACats,0)))</f>
        <v/>
      </c>
      <c r="BO69" s="193" t="str" cm="1">
        <f t="array" ref="BO69">IF($B69="","",INDEX(NCAOptionScores_Trans,$B69+MATCH(BO$7,NCAMetrics,0)-1,MATCH(BN$6,NCACats,0)))</f>
        <v/>
      </c>
      <c r="BP69" s="193" t="str" cm="1">
        <f t="array" ref="BP69">IF($B69="","",INDEX(NCAOptionScores_Trans,$B69+MATCH(BP$7,NCAMetrics,0)-1,MATCH(BN$6,NCACats,0)))</f>
        <v/>
      </c>
      <c r="BQ69" s="195" t="str">
        <f t="shared" si="30"/>
        <v/>
      </c>
      <c r="BR69" s="193" t="str" cm="1">
        <f t="array" ref="BR69">IF($B69="","",INDEX(NCAOptionScores_Trans,$B69+MATCH(BR$7,NCAMetrics,0)-1,MATCH(BR$6,NCACats,0)))</f>
        <v/>
      </c>
      <c r="BS69" s="193" t="str" cm="1">
        <f t="array" ref="BS69">IF($B69="","",INDEX(NCAOptionScores_Trans,$B69+MATCH(BS$7,NCAMetrics,0)-1,MATCH(BR$6,NCACats,0)))</f>
        <v/>
      </c>
      <c r="BT69" s="193" t="str" cm="1">
        <f t="array" ref="BT69">IF($B69="","",INDEX(NCAOptionScores_Trans,$B69+MATCH(BT$7,NCAMetrics,0)-1,MATCH(BR$6,NCACats,0)))</f>
        <v/>
      </c>
      <c r="BU69" s="195" t="str">
        <f t="shared" si="31"/>
        <v/>
      </c>
      <c r="BW69" s="156" t="str" cm="1">
        <f t="array" ref="BW69">INDEX(PosEffects_NCA,$A69,MATCH(BW$6,$D$6:$AB$6,0)+3)</f>
        <v/>
      </c>
      <c r="BX69" s="156" t="str" cm="1">
        <f t="array" ref="BX69">INDEX(PosEffects_NCA,$A69,MATCH(BX$6,$D$6:$AB$6,0)+3)</f>
        <v/>
      </c>
      <c r="BY69" s="156" t="str" cm="1">
        <f t="array" ref="BY69">INDEX(PosEffects_NCA,$A69,MATCH(BY$6,$D$6:$AB$6,0)+3)</f>
        <v/>
      </c>
      <c r="BZ69" s="156" t="str" cm="1">
        <f t="array" ref="BZ69">INDEX(PosEffects_NCA,$A69,MATCH(BZ$6,$D$6:$AB$6,0)+3)</f>
        <v/>
      </c>
      <c r="CA69" s="156" t="str" cm="1">
        <f t="array" ref="CA69">INDEX(PosEffects_NCA,$A69,MATCH(CA$6,$D$6:$AB$6,0)+3)</f>
        <v/>
      </c>
      <c r="CB69" s="156" t="str" cm="1">
        <f t="array" ref="CB69">INDEX(PosEffects_NCA,$A69,MATCH(CB$6,$D$6:$AB$6,0)+3)</f>
        <v/>
      </c>
      <c r="CC69" s="156" t="str" cm="1">
        <f t="array" ref="CC69">INDEX(PosEffects_NCA,$A69,MATCH(CC$6,$D$6:$AB$6,0)+3)</f>
        <v/>
      </c>
      <c r="CE69" s="194" t="str">
        <f t="shared" si="35"/>
        <v/>
      </c>
      <c r="CF69" s="194" t="str">
        <f t="shared" si="35"/>
        <v/>
      </c>
      <c r="CG69" s="194" t="str">
        <f t="shared" si="35"/>
        <v/>
      </c>
      <c r="CH69" s="194" t="str">
        <f t="shared" si="35"/>
        <v/>
      </c>
    </row>
    <row r="70" spans="1:86" x14ac:dyDescent="0.25">
      <c r="A70" s="68">
        <v>63</v>
      </c>
      <c r="B70" s="271" t="str" cm="1">
        <f t="array" ref="B70">IF(A70&gt;NOptions_NCA,"",6*(A70-1)+1)</f>
        <v/>
      </c>
      <c r="C70" s="249" t="str" cm="1">
        <f t="array" ref="C70">IF($B70="","",INDEX(Options_NCA,$B70))</f>
        <v/>
      </c>
      <c r="D70" s="193" t="str" cm="1">
        <f t="array" ref="D70">IF($B70="","",INDEX(NCAOptionScores_Trans,$B70+MATCH(D$7,NCAMetrics,0)-1,MATCH(D$6,NCACats,0))-100)</f>
        <v/>
      </c>
      <c r="E70" s="193" t="str" cm="1">
        <f t="array" ref="E70">IF($B70="","",INDEX(NCAOptionScores_Trans,$B70+MATCH(E$7,NCAMetrics,0)-1,MATCH(D$6,NCACats,0))-100)</f>
        <v/>
      </c>
      <c r="F70" s="193" t="str" cm="1">
        <f t="array" ref="F70">IF($B70="","",INDEX(NCAOptionScores_Trans,$B70+MATCH(F$7,NCAMetrics,0)-1,MATCH(D$6,NCACats,0))-100)</f>
        <v/>
      </c>
      <c r="G70" s="193" t="str">
        <f t="shared" si="18"/>
        <v/>
      </c>
      <c r="H70" s="193" t="str" cm="1">
        <f t="array" ref="H70">IF($B70="","",INDEX(NCAOptionScores_Trans,$B70+MATCH(H$7,NCAMetrics,0)-1,MATCH(H$6,NCACats,0))-100)</f>
        <v/>
      </c>
      <c r="I70" s="193" t="str" cm="1">
        <f t="array" ref="I70">IF($B70="","",INDEX(NCAOptionScores_Trans,$B70+MATCH(I$7,NCAMetrics,0)-1,MATCH(H$6,NCACats,0))-100)</f>
        <v/>
      </c>
      <c r="J70" s="193" t="str" cm="1">
        <f t="array" ref="J70">IF($B70="","",INDEX(NCAOptionScores_Trans,$B70+MATCH(J$7,NCAMetrics,0)-1,MATCH(H$6,NCACats,0))-100)</f>
        <v/>
      </c>
      <c r="K70" s="193" t="str">
        <f t="shared" si="19"/>
        <v/>
      </c>
      <c r="L70" s="193" t="str" cm="1">
        <f t="array" ref="L70">IF($B70="","",INDEX(NCAOptionScores_Trans,$B70+MATCH(L$7,NCAMetrics,0)-1,MATCH(L$6,NCACats,0))-100)</f>
        <v/>
      </c>
      <c r="M70" s="193" t="str" cm="1">
        <f t="array" ref="M70">IF($B70="","",INDEX(NCAOptionScores_Trans,$B70+MATCH(M$7,NCAMetrics,0)-1,MATCH(L$6,NCACats,0))-100)</f>
        <v/>
      </c>
      <c r="N70" s="193" t="str" cm="1">
        <f t="array" ref="N70">IF($B70="","",INDEX(NCAOptionScores_Trans,$B70+MATCH(N$7,NCAMetrics,0)-1,MATCH(L$6,NCACats,0))-100)</f>
        <v/>
      </c>
      <c r="O70" s="193" t="str">
        <f t="shared" si="20"/>
        <v/>
      </c>
      <c r="P70" s="193" t="str" cm="1">
        <f t="array" ref="P70">IF($B70="","",INDEX(NCAOptionScores_Trans,$B70+MATCH(P$7,NCAMetrics,0)-1,MATCH(P$6,NCACats,0))-100)</f>
        <v/>
      </c>
      <c r="Q70" s="193" t="str" cm="1">
        <f t="array" ref="Q70">IF($B70="","",INDEX(NCAOptionScores_Trans,$B70+MATCH(Q$7,NCAMetrics,0)-1,MATCH(P$6,NCACats,0))-100)</f>
        <v/>
      </c>
      <c r="R70" s="193" t="str" cm="1">
        <f t="array" ref="R70">IF($B70="","",INDEX(NCAOptionScores_Trans,$B70+MATCH(R$7,NCAMetrics,0)-1,MATCH(P$6,NCACats,0))-100)</f>
        <v/>
      </c>
      <c r="S70" s="193" t="str">
        <f t="shared" si="21"/>
        <v/>
      </c>
      <c r="T70" s="193" t="str" cm="1">
        <f t="array" ref="T70">IF($B70="","",INDEX(NCAOptionScores_Trans,$B70+MATCH(T$7,NCAMetrics,0)-1,MATCH(T$6,NCACats,0))-100)</f>
        <v/>
      </c>
      <c r="U70" s="193" t="str" cm="1">
        <f t="array" ref="U70">IF($B70="","",INDEX(NCAOptionScores_Trans,$B70+MATCH(U$7,NCAMetrics,0)-1,MATCH(T$6,NCACats,0))-100)</f>
        <v/>
      </c>
      <c r="V70" s="193" t="str" cm="1">
        <f t="array" ref="V70">IF($B70="","",INDEX(NCAOptionScores_Trans,$B70+MATCH(V$7,NCAMetrics,0)-1,MATCH(T$6,NCACats,0))-100)</f>
        <v/>
      </c>
      <c r="W70" s="193" t="str">
        <f t="shared" si="22"/>
        <v/>
      </c>
      <c r="X70" s="193" t="str" cm="1">
        <f t="array" ref="X70">IF($B70="","",INDEX(NCAOptionScores_Trans,$B70+MATCH(X$7,NCAMetrics,0)-1,MATCH(X$6,NCACats,0))-100)</f>
        <v/>
      </c>
      <c r="Y70" s="193" t="str" cm="1">
        <f t="array" ref="Y70">IF($B70="","",INDEX(NCAOptionScores_Trans,$B70+MATCH(Y$7,NCAMetrics,0)-1,MATCH(X$6,NCACats,0))-100)</f>
        <v/>
      </c>
      <c r="Z70" s="193" t="str" cm="1">
        <f t="array" ref="Z70">IF($B70="","",INDEX(NCAOptionScores_Trans,$B70+MATCH(Z$7,NCAMetrics,0)-1,MATCH(X$6,NCACats,0))-100)</f>
        <v/>
      </c>
      <c r="AA70" s="193" t="str">
        <f t="shared" si="23"/>
        <v/>
      </c>
      <c r="AB70" s="193" t="str" cm="1">
        <f t="array" ref="AB70">IF($B70="","",INDEX(NCAOptionScores_Trans,$B70+MATCH(AB$7,NCAMetrics,0)-1,MATCH(AB$6,NCACats,0))-100)</f>
        <v/>
      </c>
      <c r="AC70" s="193" t="str" cm="1">
        <f t="array" ref="AC70">IF($B70="","",INDEX(NCAOptionScores_Trans,$B70+MATCH(AC$7,NCAMetrics,0)-1,MATCH(AB$6,NCACats,0))-100)</f>
        <v/>
      </c>
      <c r="AD70" s="193" t="str" cm="1">
        <f t="array" ref="AD70">IF($B70="","",INDEX(NCAOptionScores_Trans,$B70+MATCH(AD$7,NCAMetrics,0)-1,MATCH(AB$6,NCACats,0))-100)</f>
        <v/>
      </c>
      <c r="AE70" s="193" t="str">
        <f t="shared" si="24"/>
        <v/>
      </c>
      <c r="AG70" s="156" t="str" cm="1">
        <f t="array" ref="AG70">INDEX(NegEffects_NCA,$A70,MATCH(AG$6,$D$6:$AB$6,0)+3)</f>
        <v/>
      </c>
      <c r="AH70" s="156" t="str" cm="1">
        <f t="array" ref="AH70">INDEX(NegEffects_NCA,$A70,MATCH(AH$6,$D$6:$AB$6,0)+3)</f>
        <v/>
      </c>
      <c r="AI70" s="156" t="str" cm="1">
        <f t="array" ref="AI70">INDEX(NegEffects_NCA,$A70,MATCH(AI$6,$D$6:$AB$6,0)+3)</f>
        <v/>
      </c>
      <c r="AJ70" s="156" t="str" cm="1">
        <f t="array" ref="AJ70">INDEX(NegEffects_NCA,$A70,MATCH(AJ$6,$D$6:$AB$6,0)+3)</f>
        <v/>
      </c>
      <c r="AK70" s="156" t="str" cm="1">
        <f t="array" ref="AK70">INDEX(NegEffects_NCA,$A70,MATCH(AK$6,$D$6:$AB$6,0)+3)</f>
        <v/>
      </c>
      <c r="AL70" s="156" t="str" cm="1">
        <f t="array" ref="AL70">INDEX(NegEffects_NCA,$A70,MATCH(AL$6,$D$6:$AB$6,0)+3)</f>
        <v/>
      </c>
      <c r="AM70" s="156" t="str" cm="1">
        <f t="array" ref="AM70">INDEX(NegEffects_NCA,$A70,MATCH(AM$6,$D$6:$AB$6,0)+3)</f>
        <v/>
      </c>
      <c r="AO70" s="194" t="str">
        <f t="shared" si="34"/>
        <v/>
      </c>
      <c r="AP70" s="194" t="str">
        <f t="shared" si="34"/>
        <v/>
      </c>
      <c r="AQ70" s="194" t="str">
        <f t="shared" si="34"/>
        <v/>
      </c>
      <c r="AR70" s="194" t="str">
        <f t="shared" si="34"/>
        <v/>
      </c>
      <c r="AT70" s="193" t="str" cm="1">
        <f t="array" ref="AT70">IF($B70="","",INDEX(NCAOptionScores_Trans,$B70+MATCH(AT$7,NCAMetrics,0)-1,MATCH(AT$6,NCACats,0)))</f>
        <v/>
      </c>
      <c r="AU70" s="193" t="str" cm="1">
        <f t="array" ref="AU70">IF($B70="","",INDEX(NCAOptionScores_Trans,$B70+MATCH(AU$7,NCAMetrics,0)-1,MATCH(AT$6,NCACats,0)))</f>
        <v/>
      </c>
      <c r="AV70" s="193" t="str" cm="1">
        <f t="array" ref="AV70">IF($B70="","",INDEX(NCAOptionScores_Trans,$B70+MATCH(AV$7,NCAMetrics,0)-1,MATCH(AT$6,NCACats,0)))</f>
        <v/>
      </c>
      <c r="AW70" s="195" t="str">
        <f t="shared" si="25"/>
        <v/>
      </c>
      <c r="AX70" s="193" t="str" cm="1">
        <f t="array" ref="AX70">IF($B70="","",INDEX(NCAOptionScores_Trans,$B70+MATCH(AX$7,NCAMetrics,0)-1,MATCH(AX$6,NCACats,0)))</f>
        <v/>
      </c>
      <c r="AY70" s="193" t="str" cm="1">
        <f t="array" ref="AY70">IF($B70="","",INDEX(NCAOptionScores_Trans,$B70+MATCH(AY$7,NCAMetrics,0)-1,MATCH(AX$6,NCACats,0)))</f>
        <v/>
      </c>
      <c r="AZ70" s="193" t="str" cm="1">
        <f t="array" ref="AZ70">IF($B70="","",INDEX(NCAOptionScores_Trans,$B70+MATCH(AZ$7,NCAMetrics,0)-1,MATCH(AX$6,NCACats,0)))</f>
        <v/>
      </c>
      <c r="BA70" s="195" t="str">
        <f t="shared" si="26"/>
        <v/>
      </c>
      <c r="BB70" s="193" t="str" cm="1">
        <f t="array" ref="BB70">IF($B70="","",INDEX(NCAOptionScores_Trans,$B70+MATCH(BB$7,NCAMetrics,0)-1,MATCH(BB$6,NCACats,0)))</f>
        <v/>
      </c>
      <c r="BC70" s="193" t="str" cm="1">
        <f t="array" ref="BC70">IF($B70="","",INDEX(NCAOptionScores_Trans,$B70+MATCH(BC$7,NCAMetrics,0)-1,MATCH(BB$6,NCACats,0)))</f>
        <v/>
      </c>
      <c r="BD70" s="193" t="str" cm="1">
        <f t="array" ref="BD70">IF($B70="","",INDEX(NCAOptionScores_Trans,$B70+MATCH(BD$7,NCAMetrics,0)-1,MATCH(BB$6,NCACats,0)))</f>
        <v/>
      </c>
      <c r="BE70" s="195" t="str">
        <f t="shared" si="27"/>
        <v/>
      </c>
      <c r="BF70" s="193" t="str" cm="1">
        <f t="array" ref="BF70">IF($B70="","",INDEX(NCAOptionScores_Trans,$B70+MATCH(BF$7,NCAMetrics,0)-1,MATCH(BF$6,NCACats,0)))</f>
        <v/>
      </c>
      <c r="BG70" s="193" t="str" cm="1">
        <f t="array" ref="BG70">IF($B70="","",INDEX(NCAOptionScores_Trans,$B70+MATCH(BG$7,NCAMetrics,0)-1,MATCH(BF$6,NCACats,0)))</f>
        <v/>
      </c>
      <c r="BH70" s="193" t="str" cm="1">
        <f t="array" ref="BH70">IF($B70="","",INDEX(NCAOptionScores_Trans,$B70+MATCH(BH$7,NCAMetrics,0)-1,MATCH(BF$6,NCACats,0)))</f>
        <v/>
      </c>
      <c r="BI70" s="195" t="str">
        <f t="shared" si="28"/>
        <v/>
      </c>
      <c r="BJ70" s="193" t="str" cm="1">
        <f t="array" ref="BJ70">IF($B70="","",INDEX(NCAOptionScores_Trans,$B70+MATCH(BJ$7,NCAMetrics,0)-1,MATCH(BJ$6,NCACats,0)))</f>
        <v/>
      </c>
      <c r="BK70" s="193" t="str" cm="1">
        <f t="array" ref="BK70">IF($B70="","",INDEX(NCAOptionScores_Trans,$B70+MATCH(BK$7,NCAMetrics,0)-1,MATCH(BJ$6,NCACats,0)))</f>
        <v/>
      </c>
      <c r="BL70" s="193" t="str" cm="1">
        <f t="array" ref="BL70">IF($B70="","",INDEX(NCAOptionScores_Trans,$B70+MATCH(BL$7,NCAMetrics,0)-1,MATCH(BJ$6,NCACats,0)))</f>
        <v/>
      </c>
      <c r="BM70" s="195" t="str">
        <f t="shared" si="29"/>
        <v/>
      </c>
      <c r="BN70" s="193" t="str" cm="1">
        <f t="array" ref="BN70">IF($B70="","",INDEX(NCAOptionScores_Trans,$B70+MATCH(BN$7,NCAMetrics,0)-1,MATCH(BN$6,NCACats,0)))</f>
        <v/>
      </c>
      <c r="BO70" s="193" t="str" cm="1">
        <f t="array" ref="BO70">IF($B70="","",INDEX(NCAOptionScores_Trans,$B70+MATCH(BO$7,NCAMetrics,0)-1,MATCH(BN$6,NCACats,0)))</f>
        <v/>
      </c>
      <c r="BP70" s="193" t="str" cm="1">
        <f t="array" ref="BP70">IF($B70="","",INDEX(NCAOptionScores_Trans,$B70+MATCH(BP$7,NCAMetrics,0)-1,MATCH(BN$6,NCACats,0)))</f>
        <v/>
      </c>
      <c r="BQ70" s="195" t="str">
        <f t="shared" si="30"/>
        <v/>
      </c>
      <c r="BR70" s="193" t="str" cm="1">
        <f t="array" ref="BR70">IF($B70="","",INDEX(NCAOptionScores_Trans,$B70+MATCH(BR$7,NCAMetrics,0)-1,MATCH(BR$6,NCACats,0)))</f>
        <v/>
      </c>
      <c r="BS70" s="193" t="str" cm="1">
        <f t="array" ref="BS70">IF($B70="","",INDEX(NCAOptionScores_Trans,$B70+MATCH(BS$7,NCAMetrics,0)-1,MATCH(BR$6,NCACats,0)))</f>
        <v/>
      </c>
      <c r="BT70" s="193" t="str" cm="1">
        <f t="array" ref="BT70">IF($B70="","",INDEX(NCAOptionScores_Trans,$B70+MATCH(BT$7,NCAMetrics,0)-1,MATCH(BR$6,NCACats,0)))</f>
        <v/>
      </c>
      <c r="BU70" s="195" t="str">
        <f t="shared" si="31"/>
        <v/>
      </c>
      <c r="BW70" s="156" t="str" cm="1">
        <f t="array" ref="BW70">INDEX(PosEffects_NCA,$A70,MATCH(BW$6,$D$6:$AB$6,0)+3)</f>
        <v/>
      </c>
      <c r="BX70" s="156" t="str" cm="1">
        <f t="array" ref="BX70">INDEX(PosEffects_NCA,$A70,MATCH(BX$6,$D$6:$AB$6,0)+3)</f>
        <v/>
      </c>
      <c r="BY70" s="156" t="str" cm="1">
        <f t="array" ref="BY70">INDEX(PosEffects_NCA,$A70,MATCH(BY$6,$D$6:$AB$6,0)+3)</f>
        <v/>
      </c>
      <c r="BZ70" s="156" t="str" cm="1">
        <f t="array" ref="BZ70">INDEX(PosEffects_NCA,$A70,MATCH(BZ$6,$D$6:$AB$6,0)+3)</f>
        <v/>
      </c>
      <c r="CA70" s="156" t="str" cm="1">
        <f t="array" ref="CA70">INDEX(PosEffects_NCA,$A70,MATCH(CA$6,$D$6:$AB$6,0)+3)</f>
        <v/>
      </c>
      <c r="CB70" s="156" t="str" cm="1">
        <f t="array" ref="CB70">INDEX(PosEffects_NCA,$A70,MATCH(CB$6,$D$6:$AB$6,0)+3)</f>
        <v/>
      </c>
      <c r="CC70" s="156" t="str" cm="1">
        <f t="array" ref="CC70">INDEX(PosEffects_NCA,$A70,MATCH(CC$6,$D$6:$AB$6,0)+3)</f>
        <v/>
      </c>
      <c r="CE70" s="194" t="str">
        <f t="shared" si="35"/>
        <v/>
      </c>
      <c r="CF70" s="194" t="str">
        <f t="shared" si="35"/>
        <v/>
      </c>
      <c r="CG70" s="194" t="str">
        <f t="shared" si="35"/>
        <v/>
      </c>
      <c r="CH70" s="194" t="str">
        <f t="shared" si="35"/>
        <v/>
      </c>
    </row>
    <row r="71" spans="1:86" x14ac:dyDescent="0.25">
      <c r="A71" s="68">
        <v>64</v>
      </c>
      <c r="B71" s="271" t="str" cm="1">
        <f t="array" ref="B71">IF(A71&gt;NOptions_NCA,"",6*(A71-1)+1)</f>
        <v/>
      </c>
      <c r="C71" s="249" t="str" cm="1">
        <f t="array" ref="C71">IF($B71="","",INDEX(Options_NCA,$B71))</f>
        <v/>
      </c>
      <c r="D71" s="193" t="str" cm="1">
        <f t="array" ref="D71">IF($B71="","",INDEX(NCAOptionScores_Trans,$B71+MATCH(D$7,NCAMetrics,0)-1,MATCH(D$6,NCACats,0))-100)</f>
        <v/>
      </c>
      <c r="E71" s="193" t="str" cm="1">
        <f t="array" ref="E71">IF($B71="","",INDEX(NCAOptionScores_Trans,$B71+MATCH(E$7,NCAMetrics,0)-1,MATCH(D$6,NCACats,0))-100)</f>
        <v/>
      </c>
      <c r="F71" s="193" t="str" cm="1">
        <f t="array" ref="F71">IF($B71="","",INDEX(NCAOptionScores_Trans,$B71+MATCH(F$7,NCAMetrics,0)-1,MATCH(D$6,NCACats,0))-100)</f>
        <v/>
      </c>
      <c r="G71" s="193" t="str">
        <f t="shared" si="18"/>
        <v/>
      </c>
      <c r="H71" s="193" t="str" cm="1">
        <f t="array" ref="H71">IF($B71="","",INDEX(NCAOptionScores_Trans,$B71+MATCH(H$7,NCAMetrics,0)-1,MATCH(H$6,NCACats,0))-100)</f>
        <v/>
      </c>
      <c r="I71" s="193" t="str" cm="1">
        <f t="array" ref="I71">IF($B71="","",INDEX(NCAOptionScores_Trans,$B71+MATCH(I$7,NCAMetrics,0)-1,MATCH(H$6,NCACats,0))-100)</f>
        <v/>
      </c>
      <c r="J71" s="193" t="str" cm="1">
        <f t="array" ref="J71">IF($B71="","",INDEX(NCAOptionScores_Trans,$B71+MATCH(J$7,NCAMetrics,0)-1,MATCH(H$6,NCACats,0))-100)</f>
        <v/>
      </c>
      <c r="K71" s="193" t="str">
        <f t="shared" si="19"/>
        <v/>
      </c>
      <c r="L71" s="193" t="str" cm="1">
        <f t="array" ref="L71">IF($B71="","",INDEX(NCAOptionScores_Trans,$B71+MATCH(L$7,NCAMetrics,0)-1,MATCH(L$6,NCACats,0))-100)</f>
        <v/>
      </c>
      <c r="M71" s="193" t="str" cm="1">
        <f t="array" ref="M71">IF($B71="","",INDEX(NCAOptionScores_Trans,$B71+MATCH(M$7,NCAMetrics,0)-1,MATCH(L$6,NCACats,0))-100)</f>
        <v/>
      </c>
      <c r="N71" s="193" t="str" cm="1">
        <f t="array" ref="N71">IF($B71="","",INDEX(NCAOptionScores_Trans,$B71+MATCH(N$7,NCAMetrics,0)-1,MATCH(L$6,NCACats,0))-100)</f>
        <v/>
      </c>
      <c r="O71" s="193" t="str">
        <f t="shared" si="20"/>
        <v/>
      </c>
      <c r="P71" s="193" t="str" cm="1">
        <f t="array" ref="P71">IF($B71="","",INDEX(NCAOptionScores_Trans,$B71+MATCH(P$7,NCAMetrics,0)-1,MATCH(P$6,NCACats,0))-100)</f>
        <v/>
      </c>
      <c r="Q71" s="193" t="str" cm="1">
        <f t="array" ref="Q71">IF($B71="","",INDEX(NCAOptionScores_Trans,$B71+MATCH(Q$7,NCAMetrics,0)-1,MATCH(P$6,NCACats,0))-100)</f>
        <v/>
      </c>
      <c r="R71" s="193" t="str" cm="1">
        <f t="array" ref="R71">IF($B71="","",INDEX(NCAOptionScores_Trans,$B71+MATCH(R$7,NCAMetrics,0)-1,MATCH(P$6,NCACats,0))-100)</f>
        <v/>
      </c>
      <c r="S71" s="193" t="str">
        <f t="shared" si="21"/>
        <v/>
      </c>
      <c r="T71" s="193" t="str" cm="1">
        <f t="array" ref="T71">IF($B71="","",INDEX(NCAOptionScores_Trans,$B71+MATCH(T$7,NCAMetrics,0)-1,MATCH(T$6,NCACats,0))-100)</f>
        <v/>
      </c>
      <c r="U71" s="193" t="str" cm="1">
        <f t="array" ref="U71">IF($B71="","",INDEX(NCAOptionScores_Trans,$B71+MATCH(U$7,NCAMetrics,0)-1,MATCH(T$6,NCACats,0))-100)</f>
        <v/>
      </c>
      <c r="V71" s="193" t="str" cm="1">
        <f t="array" ref="V71">IF($B71="","",INDEX(NCAOptionScores_Trans,$B71+MATCH(V$7,NCAMetrics,0)-1,MATCH(T$6,NCACats,0))-100)</f>
        <v/>
      </c>
      <c r="W71" s="193" t="str">
        <f t="shared" si="22"/>
        <v/>
      </c>
      <c r="X71" s="193" t="str" cm="1">
        <f t="array" ref="X71">IF($B71="","",INDEX(NCAOptionScores_Trans,$B71+MATCH(X$7,NCAMetrics,0)-1,MATCH(X$6,NCACats,0))-100)</f>
        <v/>
      </c>
      <c r="Y71" s="193" t="str" cm="1">
        <f t="array" ref="Y71">IF($B71="","",INDEX(NCAOptionScores_Trans,$B71+MATCH(Y$7,NCAMetrics,0)-1,MATCH(X$6,NCACats,0))-100)</f>
        <v/>
      </c>
      <c r="Z71" s="193" t="str" cm="1">
        <f t="array" ref="Z71">IF($B71="","",INDEX(NCAOptionScores_Trans,$B71+MATCH(Z$7,NCAMetrics,0)-1,MATCH(X$6,NCACats,0))-100)</f>
        <v/>
      </c>
      <c r="AA71" s="193" t="str">
        <f t="shared" si="23"/>
        <v/>
      </c>
      <c r="AB71" s="193" t="str" cm="1">
        <f t="array" ref="AB71">IF($B71="","",INDEX(NCAOptionScores_Trans,$B71+MATCH(AB$7,NCAMetrics,0)-1,MATCH(AB$6,NCACats,0))-100)</f>
        <v/>
      </c>
      <c r="AC71" s="193" t="str" cm="1">
        <f t="array" ref="AC71">IF($B71="","",INDEX(NCAOptionScores_Trans,$B71+MATCH(AC$7,NCAMetrics,0)-1,MATCH(AB$6,NCACats,0))-100)</f>
        <v/>
      </c>
      <c r="AD71" s="193" t="str" cm="1">
        <f t="array" ref="AD71">IF($B71="","",INDEX(NCAOptionScores_Trans,$B71+MATCH(AD$7,NCAMetrics,0)-1,MATCH(AB$6,NCACats,0))-100)</f>
        <v/>
      </c>
      <c r="AE71" s="193" t="str">
        <f t="shared" si="24"/>
        <v/>
      </c>
      <c r="AG71" s="156" t="str" cm="1">
        <f t="array" ref="AG71">INDEX(NegEffects_NCA,$A71,MATCH(AG$6,$D$6:$AB$6,0)+3)</f>
        <v/>
      </c>
      <c r="AH71" s="156" t="str" cm="1">
        <f t="array" ref="AH71">INDEX(NegEffects_NCA,$A71,MATCH(AH$6,$D$6:$AB$6,0)+3)</f>
        <v/>
      </c>
      <c r="AI71" s="156" t="str" cm="1">
        <f t="array" ref="AI71">INDEX(NegEffects_NCA,$A71,MATCH(AI$6,$D$6:$AB$6,0)+3)</f>
        <v/>
      </c>
      <c r="AJ71" s="156" t="str" cm="1">
        <f t="array" ref="AJ71">INDEX(NegEffects_NCA,$A71,MATCH(AJ$6,$D$6:$AB$6,0)+3)</f>
        <v/>
      </c>
      <c r="AK71" s="156" t="str" cm="1">
        <f t="array" ref="AK71">INDEX(NegEffects_NCA,$A71,MATCH(AK$6,$D$6:$AB$6,0)+3)</f>
        <v/>
      </c>
      <c r="AL71" s="156" t="str" cm="1">
        <f t="array" ref="AL71">INDEX(NegEffects_NCA,$A71,MATCH(AL$6,$D$6:$AB$6,0)+3)</f>
        <v/>
      </c>
      <c r="AM71" s="156" t="str" cm="1">
        <f t="array" ref="AM71">INDEX(NegEffects_NCA,$A71,MATCH(AM$6,$D$6:$AB$6,0)+3)</f>
        <v/>
      </c>
      <c r="AO71" s="194" t="str">
        <f t="shared" si="34"/>
        <v/>
      </c>
      <c r="AP71" s="194" t="str">
        <f t="shared" si="34"/>
        <v/>
      </c>
      <c r="AQ71" s="194" t="str">
        <f t="shared" si="34"/>
        <v/>
      </c>
      <c r="AR71" s="194" t="str">
        <f t="shared" si="34"/>
        <v/>
      </c>
      <c r="AT71" s="193" t="str" cm="1">
        <f t="array" ref="AT71">IF($B71="","",INDEX(NCAOptionScores_Trans,$B71+MATCH(AT$7,NCAMetrics,0)-1,MATCH(AT$6,NCACats,0)))</f>
        <v/>
      </c>
      <c r="AU71" s="193" t="str" cm="1">
        <f t="array" ref="AU71">IF($B71="","",INDEX(NCAOptionScores_Trans,$B71+MATCH(AU$7,NCAMetrics,0)-1,MATCH(AT$6,NCACats,0)))</f>
        <v/>
      </c>
      <c r="AV71" s="193" t="str" cm="1">
        <f t="array" ref="AV71">IF($B71="","",INDEX(NCAOptionScores_Trans,$B71+MATCH(AV$7,NCAMetrics,0)-1,MATCH(AT$6,NCACats,0)))</f>
        <v/>
      </c>
      <c r="AW71" s="195" t="str">
        <f t="shared" si="25"/>
        <v/>
      </c>
      <c r="AX71" s="193" t="str" cm="1">
        <f t="array" ref="AX71">IF($B71="","",INDEX(NCAOptionScores_Trans,$B71+MATCH(AX$7,NCAMetrics,0)-1,MATCH(AX$6,NCACats,0)))</f>
        <v/>
      </c>
      <c r="AY71" s="193" t="str" cm="1">
        <f t="array" ref="AY71">IF($B71="","",INDEX(NCAOptionScores_Trans,$B71+MATCH(AY$7,NCAMetrics,0)-1,MATCH(AX$6,NCACats,0)))</f>
        <v/>
      </c>
      <c r="AZ71" s="193" t="str" cm="1">
        <f t="array" ref="AZ71">IF($B71="","",INDEX(NCAOptionScores_Trans,$B71+MATCH(AZ$7,NCAMetrics,0)-1,MATCH(AX$6,NCACats,0)))</f>
        <v/>
      </c>
      <c r="BA71" s="195" t="str">
        <f t="shared" si="26"/>
        <v/>
      </c>
      <c r="BB71" s="193" t="str" cm="1">
        <f t="array" ref="BB71">IF($B71="","",INDEX(NCAOptionScores_Trans,$B71+MATCH(BB$7,NCAMetrics,0)-1,MATCH(BB$6,NCACats,0)))</f>
        <v/>
      </c>
      <c r="BC71" s="193" t="str" cm="1">
        <f t="array" ref="BC71">IF($B71="","",INDEX(NCAOptionScores_Trans,$B71+MATCH(BC$7,NCAMetrics,0)-1,MATCH(BB$6,NCACats,0)))</f>
        <v/>
      </c>
      <c r="BD71" s="193" t="str" cm="1">
        <f t="array" ref="BD71">IF($B71="","",INDEX(NCAOptionScores_Trans,$B71+MATCH(BD$7,NCAMetrics,0)-1,MATCH(BB$6,NCACats,0)))</f>
        <v/>
      </c>
      <c r="BE71" s="195" t="str">
        <f t="shared" si="27"/>
        <v/>
      </c>
      <c r="BF71" s="193" t="str" cm="1">
        <f t="array" ref="BF71">IF($B71="","",INDEX(NCAOptionScores_Trans,$B71+MATCH(BF$7,NCAMetrics,0)-1,MATCH(BF$6,NCACats,0)))</f>
        <v/>
      </c>
      <c r="BG71" s="193" t="str" cm="1">
        <f t="array" ref="BG71">IF($B71="","",INDEX(NCAOptionScores_Trans,$B71+MATCH(BG$7,NCAMetrics,0)-1,MATCH(BF$6,NCACats,0)))</f>
        <v/>
      </c>
      <c r="BH71" s="193" t="str" cm="1">
        <f t="array" ref="BH71">IF($B71="","",INDEX(NCAOptionScores_Trans,$B71+MATCH(BH$7,NCAMetrics,0)-1,MATCH(BF$6,NCACats,0)))</f>
        <v/>
      </c>
      <c r="BI71" s="195" t="str">
        <f t="shared" si="28"/>
        <v/>
      </c>
      <c r="BJ71" s="193" t="str" cm="1">
        <f t="array" ref="BJ71">IF($B71="","",INDEX(NCAOptionScores_Trans,$B71+MATCH(BJ$7,NCAMetrics,0)-1,MATCH(BJ$6,NCACats,0)))</f>
        <v/>
      </c>
      <c r="BK71" s="193" t="str" cm="1">
        <f t="array" ref="BK71">IF($B71="","",INDEX(NCAOptionScores_Trans,$B71+MATCH(BK$7,NCAMetrics,0)-1,MATCH(BJ$6,NCACats,0)))</f>
        <v/>
      </c>
      <c r="BL71" s="193" t="str" cm="1">
        <f t="array" ref="BL71">IF($B71="","",INDEX(NCAOptionScores_Trans,$B71+MATCH(BL$7,NCAMetrics,0)-1,MATCH(BJ$6,NCACats,0)))</f>
        <v/>
      </c>
      <c r="BM71" s="195" t="str">
        <f t="shared" si="29"/>
        <v/>
      </c>
      <c r="BN71" s="193" t="str" cm="1">
        <f t="array" ref="BN71">IF($B71="","",INDEX(NCAOptionScores_Trans,$B71+MATCH(BN$7,NCAMetrics,0)-1,MATCH(BN$6,NCACats,0)))</f>
        <v/>
      </c>
      <c r="BO71" s="193" t="str" cm="1">
        <f t="array" ref="BO71">IF($B71="","",INDEX(NCAOptionScores_Trans,$B71+MATCH(BO$7,NCAMetrics,0)-1,MATCH(BN$6,NCACats,0)))</f>
        <v/>
      </c>
      <c r="BP71" s="193" t="str" cm="1">
        <f t="array" ref="BP71">IF($B71="","",INDEX(NCAOptionScores_Trans,$B71+MATCH(BP$7,NCAMetrics,0)-1,MATCH(BN$6,NCACats,0)))</f>
        <v/>
      </c>
      <c r="BQ71" s="195" t="str">
        <f t="shared" si="30"/>
        <v/>
      </c>
      <c r="BR71" s="193" t="str" cm="1">
        <f t="array" ref="BR71">IF($B71="","",INDEX(NCAOptionScores_Trans,$B71+MATCH(BR$7,NCAMetrics,0)-1,MATCH(BR$6,NCACats,0)))</f>
        <v/>
      </c>
      <c r="BS71" s="193" t="str" cm="1">
        <f t="array" ref="BS71">IF($B71="","",INDEX(NCAOptionScores_Trans,$B71+MATCH(BS$7,NCAMetrics,0)-1,MATCH(BR$6,NCACats,0)))</f>
        <v/>
      </c>
      <c r="BT71" s="193" t="str" cm="1">
        <f t="array" ref="BT71">IF($B71="","",INDEX(NCAOptionScores_Trans,$B71+MATCH(BT$7,NCAMetrics,0)-1,MATCH(BR$6,NCACats,0)))</f>
        <v/>
      </c>
      <c r="BU71" s="195" t="str">
        <f t="shared" si="31"/>
        <v/>
      </c>
      <c r="BW71" s="156" t="str" cm="1">
        <f t="array" ref="BW71">INDEX(PosEffects_NCA,$A71,MATCH(BW$6,$D$6:$AB$6,0)+3)</f>
        <v/>
      </c>
      <c r="BX71" s="156" t="str" cm="1">
        <f t="array" ref="BX71">INDEX(PosEffects_NCA,$A71,MATCH(BX$6,$D$6:$AB$6,0)+3)</f>
        <v/>
      </c>
      <c r="BY71" s="156" t="str" cm="1">
        <f t="array" ref="BY71">INDEX(PosEffects_NCA,$A71,MATCH(BY$6,$D$6:$AB$6,0)+3)</f>
        <v/>
      </c>
      <c r="BZ71" s="156" t="str" cm="1">
        <f t="array" ref="BZ71">INDEX(PosEffects_NCA,$A71,MATCH(BZ$6,$D$6:$AB$6,0)+3)</f>
        <v/>
      </c>
      <c r="CA71" s="156" t="str" cm="1">
        <f t="array" ref="CA71">INDEX(PosEffects_NCA,$A71,MATCH(CA$6,$D$6:$AB$6,0)+3)</f>
        <v/>
      </c>
      <c r="CB71" s="156" t="str" cm="1">
        <f t="array" ref="CB71">INDEX(PosEffects_NCA,$A71,MATCH(CB$6,$D$6:$AB$6,0)+3)</f>
        <v/>
      </c>
      <c r="CC71" s="156" t="str" cm="1">
        <f t="array" ref="CC71">INDEX(PosEffects_NCA,$A71,MATCH(CC$6,$D$6:$AB$6,0)+3)</f>
        <v/>
      </c>
      <c r="CE71" s="194" t="str">
        <f t="shared" si="35"/>
        <v/>
      </c>
      <c r="CF71" s="194" t="str">
        <f t="shared" si="35"/>
        <v/>
      </c>
      <c r="CG71" s="194" t="str">
        <f t="shared" si="35"/>
        <v/>
      </c>
      <c r="CH71" s="194" t="str">
        <f t="shared" si="35"/>
        <v/>
      </c>
    </row>
    <row r="72" spans="1:86" x14ac:dyDescent="0.25">
      <c r="A72" s="68">
        <v>65</v>
      </c>
      <c r="B72" s="271" t="str" cm="1">
        <f t="array" ref="B72">IF(A72&gt;NOptions_NCA,"",6*(A72-1)+1)</f>
        <v/>
      </c>
      <c r="C72" s="249" t="str" cm="1">
        <f t="array" ref="C72">IF($B72="","",INDEX(Options_NCA,$B72))</f>
        <v/>
      </c>
      <c r="D72" s="193" t="str" cm="1">
        <f t="array" ref="D72">IF($B72="","",INDEX(NCAOptionScores_Trans,$B72+MATCH(D$7,NCAMetrics,0)-1,MATCH(D$6,NCACats,0))-100)</f>
        <v/>
      </c>
      <c r="E72" s="193" t="str" cm="1">
        <f t="array" ref="E72">IF($B72="","",INDEX(NCAOptionScores_Trans,$B72+MATCH(E$7,NCAMetrics,0)-1,MATCH(D$6,NCACats,0))-100)</f>
        <v/>
      </c>
      <c r="F72" s="193" t="str" cm="1">
        <f t="array" ref="F72">IF($B72="","",INDEX(NCAOptionScores_Trans,$B72+MATCH(F$7,NCAMetrics,0)-1,MATCH(D$6,NCACats,0))-100)</f>
        <v/>
      </c>
      <c r="G72" s="193" t="str">
        <f t="shared" ref="G72:G103" si="36">IF($B72="","",D72^INDEX(w_NCA_Neg,1,MATCH(D$6,NCACats,0)) *E72^INDEX(w_NCA_Neg,2,MATCH(D$6,NCACats,0))*F72^INDEX(w_NCA_Neg,3,MATCH(D$6,NCACats,0)))</f>
        <v/>
      </c>
      <c r="H72" s="193" t="str" cm="1">
        <f t="array" ref="H72">IF($B72="","",INDEX(NCAOptionScores_Trans,$B72+MATCH(H$7,NCAMetrics,0)-1,MATCH(H$6,NCACats,0))-100)</f>
        <v/>
      </c>
      <c r="I72" s="193" t="str" cm="1">
        <f t="array" ref="I72">IF($B72="","",INDEX(NCAOptionScores_Trans,$B72+MATCH(I$7,NCAMetrics,0)-1,MATCH(H$6,NCACats,0))-100)</f>
        <v/>
      </c>
      <c r="J72" s="193" t="str" cm="1">
        <f t="array" ref="J72">IF($B72="","",INDEX(NCAOptionScores_Trans,$B72+MATCH(J$7,NCAMetrics,0)-1,MATCH(H$6,NCACats,0))-100)</f>
        <v/>
      </c>
      <c r="K72" s="193" t="str">
        <f t="shared" ref="K72:K103" si="37">IF($B72="","",H72^INDEX(w_NCA_Neg,1,MATCH(H$6,NCACats,0)) *I72^INDEX(w_NCA_Neg,2,MATCH(H$6,NCACats,0))*J72^INDEX(w_NCA_Neg,3,MATCH(H$6,NCACats,0)))</f>
        <v/>
      </c>
      <c r="L72" s="193" t="str" cm="1">
        <f t="array" ref="L72">IF($B72="","",INDEX(NCAOptionScores_Trans,$B72+MATCH(L$7,NCAMetrics,0)-1,MATCH(L$6,NCACats,0))-100)</f>
        <v/>
      </c>
      <c r="M72" s="193" t="str" cm="1">
        <f t="array" ref="M72">IF($B72="","",INDEX(NCAOptionScores_Trans,$B72+MATCH(M$7,NCAMetrics,0)-1,MATCH(L$6,NCACats,0))-100)</f>
        <v/>
      </c>
      <c r="N72" s="193" t="str" cm="1">
        <f t="array" ref="N72">IF($B72="","",INDEX(NCAOptionScores_Trans,$B72+MATCH(N$7,NCAMetrics,0)-1,MATCH(L$6,NCACats,0))-100)</f>
        <v/>
      </c>
      <c r="O72" s="193" t="str">
        <f t="shared" ref="O72:O103" si="38">IF($B72="","",L72^INDEX(w_NCA_Neg,1,MATCH(L$6,NCACats,0)) *M72^INDEX(w_NCA_Neg,2,MATCH(L$6,NCACats,0))*N72^INDEX(w_NCA_Neg,3,MATCH(L$6,NCACats,0)))</f>
        <v/>
      </c>
      <c r="P72" s="193" t="str" cm="1">
        <f t="array" ref="P72">IF($B72="","",INDEX(NCAOptionScores_Trans,$B72+MATCH(P$7,NCAMetrics,0)-1,MATCH(P$6,NCACats,0))-100)</f>
        <v/>
      </c>
      <c r="Q72" s="193" t="str" cm="1">
        <f t="array" ref="Q72">IF($B72="","",INDEX(NCAOptionScores_Trans,$B72+MATCH(Q$7,NCAMetrics,0)-1,MATCH(P$6,NCACats,0))-100)</f>
        <v/>
      </c>
      <c r="R72" s="193" t="str" cm="1">
        <f t="array" ref="R72">IF($B72="","",INDEX(NCAOptionScores_Trans,$B72+MATCH(R$7,NCAMetrics,0)-1,MATCH(P$6,NCACats,0))-100)</f>
        <v/>
      </c>
      <c r="S72" s="193" t="str">
        <f t="shared" ref="S72:S103" si="39">IF($B72="","",P72^INDEX(w_NCA_Neg,1,MATCH(P$6,NCACats,0)) *Q72^INDEX(w_NCA_Neg,2,MATCH(P$6,NCACats,0))*R72^INDEX(w_NCA_Neg,3,MATCH(P$6,NCACats,0)))</f>
        <v/>
      </c>
      <c r="T72" s="193" t="str" cm="1">
        <f t="array" ref="T72">IF($B72="","",INDEX(NCAOptionScores_Trans,$B72+MATCH(T$7,NCAMetrics,0)-1,MATCH(T$6,NCACats,0))-100)</f>
        <v/>
      </c>
      <c r="U72" s="193" t="str" cm="1">
        <f t="array" ref="U72">IF($B72="","",INDEX(NCAOptionScores_Trans,$B72+MATCH(U$7,NCAMetrics,0)-1,MATCH(T$6,NCACats,0))-100)</f>
        <v/>
      </c>
      <c r="V72" s="193" t="str" cm="1">
        <f t="array" ref="V72">IF($B72="","",INDEX(NCAOptionScores_Trans,$B72+MATCH(V$7,NCAMetrics,0)-1,MATCH(T$6,NCACats,0))-100)</f>
        <v/>
      </c>
      <c r="W72" s="193" t="str">
        <f t="shared" ref="W72:W103" si="40">IF($B72="","",T72^INDEX(w_NCA_Neg,1,MATCH(T$6,NCACats,0)) *U72^INDEX(w_NCA_Neg,2,MATCH(T$6,NCACats,0))*V72^INDEX(w_NCA_Neg,3,MATCH(T$6,NCACats,0)))</f>
        <v/>
      </c>
      <c r="X72" s="193" t="str" cm="1">
        <f t="array" ref="X72">IF($B72="","",INDEX(NCAOptionScores_Trans,$B72+MATCH(X$7,NCAMetrics,0)-1,MATCH(X$6,NCACats,0))-100)</f>
        <v/>
      </c>
      <c r="Y72" s="193" t="str" cm="1">
        <f t="array" ref="Y72">IF($B72="","",INDEX(NCAOptionScores_Trans,$B72+MATCH(Y$7,NCAMetrics,0)-1,MATCH(X$6,NCACats,0))-100)</f>
        <v/>
      </c>
      <c r="Z72" s="193" t="str" cm="1">
        <f t="array" ref="Z72">IF($B72="","",INDEX(NCAOptionScores_Trans,$B72+MATCH(Z$7,NCAMetrics,0)-1,MATCH(X$6,NCACats,0))-100)</f>
        <v/>
      </c>
      <c r="AA72" s="193" t="str">
        <f t="shared" ref="AA72:AA103" si="41">IF($B72="","",X72^INDEX(w_NCA_Neg,1,MATCH(X$6,NCACats,0)) *Y72^INDEX(w_NCA_Neg,2,MATCH(X$6,NCACats,0))*Z72^INDEX(w_NCA_Neg,3,MATCH(X$6,NCACats,0)))</f>
        <v/>
      </c>
      <c r="AB72" s="193" t="str" cm="1">
        <f t="array" ref="AB72">IF($B72="","",INDEX(NCAOptionScores_Trans,$B72+MATCH(AB$7,NCAMetrics,0)-1,MATCH(AB$6,NCACats,0))-100)</f>
        <v/>
      </c>
      <c r="AC72" s="193" t="str" cm="1">
        <f t="array" ref="AC72">IF($B72="","",INDEX(NCAOptionScores_Trans,$B72+MATCH(AC$7,NCAMetrics,0)-1,MATCH(AB$6,NCACats,0))-100)</f>
        <v/>
      </c>
      <c r="AD72" s="193" t="str" cm="1">
        <f t="array" ref="AD72">IF($B72="","",INDEX(NCAOptionScores_Trans,$B72+MATCH(AD$7,NCAMetrics,0)-1,MATCH(AB$6,NCACats,0))-100)</f>
        <v/>
      </c>
      <c r="AE72" s="193" t="str">
        <f t="shared" ref="AE72:AE103" si="42">IF($B72="","",AB72^INDEX(w_NCA_Neg,1,MATCH(AB$6,NCACats,0)) *AC72^INDEX(w_NCA_Neg,2,MATCH(AB$6,NCACats,0))*AD72^INDEX(w_NCA_Neg,3,MATCH(AB$6,NCACats,0)))</f>
        <v/>
      </c>
      <c r="AG72" s="156" t="str" cm="1">
        <f t="array" ref="AG72">INDEX(NegEffects_NCA,$A72,MATCH(AG$6,$D$6:$AB$6,0)+3)</f>
        <v/>
      </c>
      <c r="AH72" s="156" t="str" cm="1">
        <f t="array" ref="AH72">INDEX(NegEffects_NCA,$A72,MATCH(AH$6,$D$6:$AB$6,0)+3)</f>
        <v/>
      </c>
      <c r="AI72" s="156" t="str" cm="1">
        <f t="array" ref="AI72">INDEX(NegEffects_NCA,$A72,MATCH(AI$6,$D$6:$AB$6,0)+3)</f>
        <v/>
      </c>
      <c r="AJ72" s="156" t="str" cm="1">
        <f t="array" ref="AJ72">INDEX(NegEffects_NCA,$A72,MATCH(AJ$6,$D$6:$AB$6,0)+3)</f>
        <v/>
      </c>
      <c r="AK72" s="156" t="str" cm="1">
        <f t="array" ref="AK72">INDEX(NegEffects_NCA,$A72,MATCH(AK$6,$D$6:$AB$6,0)+3)</f>
        <v/>
      </c>
      <c r="AL72" s="156" t="str" cm="1">
        <f t="array" ref="AL72">INDEX(NegEffects_NCA,$A72,MATCH(AL$6,$D$6:$AB$6,0)+3)</f>
        <v/>
      </c>
      <c r="AM72" s="156" t="str" cm="1">
        <f t="array" ref="AM72">INDEX(NegEffects_NCA,$A72,MATCH(AM$6,$D$6:$AB$6,0)+3)</f>
        <v/>
      </c>
      <c r="AO72" s="194" t="str">
        <f t="shared" si="34"/>
        <v/>
      </c>
      <c r="AP72" s="194" t="str">
        <f t="shared" si="34"/>
        <v/>
      </c>
      <c r="AQ72" s="194" t="str">
        <f t="shared" si="34"/>
        <v/>
      </c>
      <c r="AR72" s="194" t="str">
        <f t="shared" si="34"/>
        <v/>
      </c>
      <c r="AT72" s="193" t="str" cm="1">
        <f t="array" ref="AT72">IF($B72="","",INDEX(NCAOptionScores_Trans,$B72+MATCH(AT$7,NCAMetrics,0)-1,MATCH(AT$6,NCACats,0)))</f>
        <v/>
      </c>
      <c r="AU72" s="193" t="str" cm="1">
        <f t="array" ref="AU72">IF($B72="","",INDEX(NCAOptionScores_Trans,$B72+MATCH(AU$7,NCAMetrics,0)-1,MATCH(AT$6,NCACats,0)))</f>
        <v/>
      </c>
      <c r="AV72" s="193" t="str" cm="1">
        <f t="array" ref="AV72">IF($B72="","",INDEX(NCAOptionScores_Trans,$B72+MATCH(AV$7,NCAMetrics,0)-1,MATCH(AT$6,NCACats,0)))</f>
        <v/>
      </c>
      <c r="AW72" s="195" t="str">
        <f t="shared" ref="AW72:AW103" si="43">IF($B72="","",AT72^INDEX(w_NCA_Pos,1,MATCH(AT$6,NCACats,0)) *AU72^INDEX(w_NCA_Pos,2,MATCH(AT$6,NCACats,0))*AV72^INDEX(w_NCA_Pos,3,MATCH(AT$6,NCACats,0)))</f>
        <v/>
      </c>
      <c r="AX72" s="193" t="str" cm="1">
        <f t="array" ref="AX72">IF($B72="","",INDEX(NCAOptionScores_Trans,$B72+MATCH(AX$7,NCAMetrics,0)-1,MATCH(AX$6,NCACats,0)))</f>
        <v/>
      </c>
      <c r="AY72" s="193" t="str" cm="1">
        <f t="array" ref="AY72">IF($B72="","",INDEX(NCAOptionScores_Trans,$B72+MATCH(AY$7,NCAMetrics,0)-1,MATCH(AX$6,NCACats,0)))</f>
        <v/>
      </c>
      <c r="AZ72" s="193" t="str" cm="1">
        <f t="array" ref="AZ72">IF($B72="","",INDEX(NCAOptionScores_Trans,$B72+MATCH(AZ$7,NCAMetrics,0)-1,MATCH(AX$6,NCACats,0)))</f>
        <v/>
      </c>
      <c r="BA72" s="195" t="str">
        <f t="shared" ref="BA72:BA103" si="44">IF($B72="","",AX72^INDEX(w_NCA_Pos,1,MATCH(AX$6,NCACats,0)) *AY72^INDEX(w_NCA_Pos,2,MATCH(AX$6,NCACats,0))*AZ72^INDEX(w_NCA_Pos,3,MATCH(AX$6,NCACats,0)))</f>
        <v/>
      </c>
      <c r="BB72" s="193" t="str" cm="1">
        <f t="array" ref="BB72">IF($B72="","",INDEX(NCAOptionScores_Trans,$B72+MATCH(BB$7,NCAMetrics,0)-1,MATCH(BB$6,NCACats,0)))</f>
        <v/>
      </c>
      <c r="BC72" s="193" t="str" cm="1">
        <f t="array" ref="BC72">IF($B72="","",INDEX(NCAOptionScores_Trans,$B72+MATCH(BC$7,NCAMetrics,0)-1,MATCH(BB$6,NCACats,0)))</f>
        <v/>
      </c>
      <c r="BD72" s="193" t="str" cm="1">
        <f t="array" ref="BD72">IF($B72="","",INDEX(NCAOptionScores_Trans,$B72+MATCH(BD$7,NCAMetrics,0)-1,MATCH(BB$6,NCACats,0)))</f>
        <v/>
      </c>
      <c r="BE72" s="195" t="str">
        <f t="shared" ref="BE72:BE103" si="45">IF($B72="","",BB72^INDEX(w_NCA_Pos,1,MATCH(BB$6,NCACats,0)) *BC72^INDEX(w_NCA_Pos,2,MATCH(BB$6,NCACats,0))*BD72^INDEX(w_NCA_Pos,3,MATCH(BB$6,NCACats,0)))</f>
        <v/>
      </c>
      <c r="BF72" s="193" t="str" cm="1">
        <f t="array" ref="BF72">IF($B72="","",INDEX(NCAOptionScores_Trans,$B72+MATCH(BF$7,NCAMetrics,0)-1,MATCH(BF$6,NCACats,0)))</f>
        <v/>
      </c>
      <c r="BG72" s="193" t="str" cm="1">
        <f t="array" ref="BG72">IF($B72="","",INDEX(NCAOptionScores_Trans,$B72+MATCH(BG$7,NCAMetrics,0)-1,MATCH(BF$6,NCACats,0)))</f>
        <v/>
      </c>
      <c r="BH72" s="193" t="str" cm="1">
        <f t="array" ref="BH72">IF($B72="","",INDEX(NCAOptionScores_Trans,$B72+MATCH(BH$7,NCAMetrics,0)-1,MATCH(BF$6,NCACats,0)))</f>
        <v/>
      </c>
      <c r="BI72" s="195" t="str">
        <f t="shared" ref="BI72:BI103" si="46">IF($B72="","",BF72^INDEX(w_NCA_Pos,1,MATCH(BF$6,NCACats,0)) *BG72^INDEX(w_NCA_Pos,2,MATCH(BF$6,NCACats,0))*BH72^INDEX(w_NCA_Pos,3,MATCH(BF$6,NCACats,0)))</f>
        <v/>
      </c>
      <c r="BJ72" s="193" t="str" cm="1">
        <f t="array" ref="BJ72">IF($B72="","",INDEX(NCAOptionScores_Trans,$B72+MATCH(BJ$7,NCAMetrics,0)-1,MATCH(BJ$6,NCACats,0)))</f>
        <v/>
      </c>
      <c r="BK72" s="193" t="str" cm="1">
        <f t="array" ref="BK72">IF($B72="","",INDEX(NCAOptionScores_Trans,$B72+MATCH(BK$7,NCAMetrics,0)-1,MATCH(BJ$6,NCACats,0)))</f>
        <v/>
      </c>
      <c r="BL72" s="193" t="str" cm="1">
        <f t="array" ref="BL72">IF($B72="","",INDEX(NCAOptionScores_Trans,$B72+MATCH(BL$7,NCAMetrics,0)-1,MATCH(BJ$6,NCACats,0)))</f>
        <v/>
      </c>
      <c r="BM72" s="195" t="str">
        <f t="shared" ref="BM72:BM103" si="47">IF($B72="","",BJ72^INDEX(w_NCA_Pos,1,MATCH(BJ$6,NCACats,0)) *BK72^INDEX(w_NCA_Pos,2,MATCH(BJ$6,NCACats,0))*BL72^INDEX(w_NCA_Pos,3,MATCH(BJ$6,NCACats,0)))</f>
        <v/>
      </c>
      <c r="BN72" s="193" t="str" cm="1">
        <f t="array" ref="BN72">IF($B72="","",INDEX(NCAOptionScores_Trans,$B72+MATCH(BN$7,NCAMetrics,0)-1,MATCH(BN$6,NCACats,0)))</f>
        <v/>
      </c>
      <c r="BO72" s="193" t="str" cm="1">
        <f t="array" ref="BO72">IF($B72="","",INDEX(NCAOptionScores_Trans,$B72+MATCH(BO$7,NCAMetrics,0)-1,MATCH(BN$6,NCACats,0)))</f>
        <v/>
      </c>
      <c r="BP72" s="193" t="str" cm="1">
        <f t="array" ref="BP72">IF($B72="","",INDEX(NCAOptionScores_Trans,$B72+MATCH(BP$7,NCAMetrics,0)-1,MATCH(BN$6,NCACats,0)))</f>
        <v/>
      </c>
      <c r="BQ72" s="195" t="str">
        <f t="shared" ref="BQ72:BQ103" si="48">IF($B72="","",BN72^INDEX(w_NCA_Pos,1,MATCH(BN$6,NCACats,0)) *BO72^INDEX(w_NCA_Pos,2,MATCH(BN$6,NCACats,0))*BP72^INDEX(w_NCA_Pos,3,MATCH(BN$6,NCACats,0)))</f>
        <v/>
      </c>
      <c r="BR72" s="193" t="str" cm="1">
        <f t="array" ref="BR72">IF($B72="","",INDEX(NCAOptionScores_Trans,$B72+MATCH(BR$7,NCAMetrics,0)-1,MATCH(BR$6,NCACats,0)))</f>
        <v/>
      </c>
      <c r="BS72" s="193" t="str" cm="1">
        <f t="array" ref="BS72">IF($B72="","",INDEX(NCAOptionScores_Trans,$B72+MATCH(BS$7,NCAMetrics,0)-1,MATCH(BR$6,NCACats,0)))</f>
        <v/>
      </c>
      <c r="BT72" s="193" t="str" cm="1">
        <f t="array" ref="BT72">IF($B72="","",INDEX(NCAOptionScores_Trans,$B72+MATCH(BT$7,NCAMetrics,0)-1,MATCH(BR$6,NCACats,0)))</f>
        <v/>
      </c>
      <c r="BU72" s="195" t="str">
        <f t="shared" ref="BU72:BU103" si="49">IF($B72="","",BR72^INDEX(w_NCA_Pos,1,MATCH(BR$6,NCACats,0)) *BS72^INDEX(w_NCA_Pos,2,MATCH(BR$6,NCACats,0))*BT72^INDEX(w_NCA_Pos,3,MATCH(BR$6,NCACats,0)))</f>
        <v/>
      </c>
      <c r="BW72" s="156" t="str" cm="1">
        <f t="array" ref="BW72">INDEX(PosEffects_NCA,$A72,MATCH(BW$6,$D$6:$AB$6,0)+3)</f>
        <v/>
      </c>
      <c r="BX72" s="156" t="str" cm="1">
        <f t="array" ref="BX72">INDEX(PosEffects_NCA,$A72,MATCH(BX$6,$D$6:$AB$6,0)+3)</f>
        <v/>
      </c>
      <c r="BY72" s="156" t="str" cm="1">
        <f t="array" ref="BY72">INDEX(PosEffects_NCA,$A72,MATCH(BY$6,$D$6:$AB$6,0)+3)</f>
        <v/>
      </c>
      <c r="BZ72" s="156" t="str" cm="1">
        <f t="array" ref="BZ72">INDEX(PosEffects_NCA,$A72,MATCH(BZ$6,$D$6:$AB$6,0)+3)</f>
        <v/>
      </c>
      <c r="CA72" s="156" t="str" cm="1">
        <f t="array" ref="CA72">INDEX(PosEffects_NCA,$A72,MATCH(CA$6,$D$6:$AB$6,0)+3)</f>
        <v/>
      </c>
      <c r="CB72" s="156" t="str" cm="1">
        <f t="array" ref="CB72">INDEX(PosEffects_NCA,$A72,MATCH(CB$6,$D$6:$AB$6,0)+3)</f>
        <v/>
      </c>
      <c r="CC72" s="156" t="str" cm="1">
        <f t="array" ref="CC72">INDEX(PosEffects_NCA,$A72,MATCH(CC$6,$D$6:$AB$6,0)+3)</f>
        <v/>
      </c>
      <c r="CE72" s="194" t="str">
        <f t="shared" si="35"/>
        <v/>
      </c>
      <c r="CF72" s="194" t="str">
        <f t="shared" si="35"/>
        <v/>
      </c>
      <c r="CG72" s="194" t="str">
        <f t="shared" si="35"/>
        <v/>
      </c>
      <c r="CH72" s="194" t="str">
        <f t="shared" si="35"/>
        <v/>
      </c>
    </row>
    <row r="73" spans="1:86" x14ac:dyDescent="0.25">
      <c r="A73" s="68">
        <v>66</v>
      </c>
      <c r="B73" s="271" t="str" cm="1">
        <f t="array" ref="B73">IF(A73&gt;NOptions_NCA,"",6*(A73-1)+1)</f>
        <v/>
      </c>
      <c r="C73" s="249" t="str" cm="1">
        <f t="array" ref="C73">IF($B73="","",INDEX(Options_NCA,$B73))</f>
        <v/>
      </c>
      <c r="D73" s="193" t="str" cm="1">
        <f t="array" ref="D73">IF($B73="","",INDEX(NCAOptionScores_Trans,$B73+MATCH(D$7,NCAMetrics,0)-1,MATCH(D$6,NCACats,0))-100)</f>
        <v/>
      </c>
      <c r="E73" s="193" t="str" cm="1">
        <f t="array" ref="E73">IF($B73="","",INDEX(NCAOptionScores_Trans,$B73+MATCH(E$7,NCAMetrics,0)-1,MATCH(D$6,NCACats,0))-100)</f>
        <v/>
      </c>
      <c r="F73" s="193" t="str" cm="1">
        <f t="array" ref="F73">IF($B73="","",INDEX(NCAOptionScores_Trans,$B73+MATCH(F$7,NCAMetrics,0)-1,MATCH(D$6,NCACats,0))-100)</f>
        <v/>
      </c>
      <c r="G73" s="193" t="str">
        <f t="shared" si="36"/>
        <v/>
      </c>
      <c r="H73" s="193" t="str" cm="1">
        <f t="array" ref="H73">IF($B73="","",INDEX(NCAOptionScores_Trans,$B73+MATCH(H$7,NCAMetrics,0)-1,MATCH(H$6,NCACats,0))-100)</f>
        <v/>
      </c>
      <c r="I73" s="193" t="str" cm="1">
        <f t="array" ref="I73">IF($B73="","",INDEX(NCAOptionScores_Trans,$B73+MATCH(I$7,NCAMetrics,0)-1,MATCH(H$6,NCACats,0))-100)</f>
        <v/>
      </c>
      <c r="J73" s="193" t="str" cm="1">
        <f t="array" ref="J73">IF($B73="","",INDEX(NCAOptionScores_Trans,$B73+MATCH(J$7,NCAMetrics,0)-1,MATCH(H$6,NCACats,0))-100)</f>
        <v/>
      </c>
      <c r="K73" s="193" t="str">
        <f t="shared" si="37"/>
        <v/>
      </c>
      <c r="L73" s="193" t="str" cm="1">
        <f t="array" ref="L73">IF($B73="","",INDEX(NCAOptionScores_Trans,$B73+MATCH(L$7,NCAMetrics,0)-1,MATCH(L$6,NCACats,0))-100)</f>
        <v/>
      </c>
      <c r="M73" s="193" t="str" cm="1">
        <f t="array" ref="M73">IF($B73="","",INDEX(NCAOptionScores_Trans,$B73+MATCH(M$7,NCAMetrics,0)-1,MATCH(L$6,NCACats,0))-100)</f>
        <v/>
      </c>
      <c r="N73" s="193" t="str" cm="1">
        <f t="array" ref="N73">IF($B73="","",INDEX(NCAOptionScores_Trans,$B73+MATCH(N$7,NCAMetrics,0)-1,MATCH(L$6,NCACats,0))-100)</f>
        <v/>
      </c>
      <c r="O73" s="193" t="str">
        <f t="shared" si="38"/>
        <v/>
      </c>
      <c r="P73" s="193" t="str" cm="1">
        <f t="array" ref="P73">IF($B73="","",INDEX(NCAOptionScores_Trans,$B73+MATCH(P$7,NCAMetrics,0)-1,MATCH(P$6,NCACats,0))-100)</f>
        <v/>
      </c>
      <c r="Q73" s="193" t="str" cm="1">
        <f t="array" ref="Q73">IF($B73="","",INDEX(NCAOptionScores_Trans,$B73+MATCH(Q$7,NCAMetrics,0)-1,MATCH(P$6,NCACats,0))-100)</f>
        <v/>
      </c>
      <c r="R73" s="193" t="str" cm="1">
        <f t="array" ref="R73">IF($B73="","",INDEX(NCAOptionScores_Trans,$B73+MATCH(R$7,NCAMetrics,0)-1,MATCH(P$6,NCACats,0))-100)</f>
        <v/>
      </c>
      <c r="S73" s="193" t="str">
        <f t="shared" si="39"/>
        <v/>
      </c>
      <c r="T73" s="193" t="str" cm="1">
        <f t="array" ref="T73">IF($B73="","",INDEX(NCAOptionScores_Trans,$B73+MATCH(T$7,NCAMetrics,0)-1,MATCH(T$6,NCACats,0))-100)</f>
        <v/>
      </c>
      <c r="U73" s="193" t="str" cm="1">
        <f t="array" ref="U73">IF($B73="","",INDEX(NCAOptionScores_Trans,$B73+MATCH(U$7,NCAMetrics,0)-1,MATCH(T$6,NCACats,0))-100)</f>
        <v/>
      </c>
      <c r="V73" s="193" t="str" cm="1">
        <f t="array" ref="V73">IF($B73="","",INDEX(NCAOptionScores_Trans,$B73+MATCH(V$7,NCAMetrics,0)-1,MATCH(T$6,NCACats,0))-100)</f>
        <v/>
      </c>
      <c r="W73" s="193" t="str">
        <f t="shared" si="40"/>
        <v/>
      </c>
      <c r="X73" s="193" t="str" cm="1">
        <f t="array" ref="X73">IF($B73="","",INDEX(NCAOptionScores_Trans,$B73+MATCH(X$7,NCAMetrics,0)-1,MATCH(X$6,NCACats,0))-100)</f>
        <v/>
      </c>
      <c r="Y73" s="193" t="str" cm="1">
        <f t="array" ref="Y73">IF($B73="","",INDEX(NCAOptionScores_Trans,$B73+MATCH(Y$7,NCAMetrics,0)-1,MATCH(X$6,NCACats,0))-100)</f>
        <v/>
      </c>
      <c r="Z73" s="193" t="str" cm="1">
        <f t="array" ref="Z73">IF($B73="","",INDEX(NCAOptionScores_Trans,$B73+MATCH(Z$7,NCAMetrics,0)-1,MATCH(X$6,NCACats,0))-100)</f>
        <v/>
      </c>
      <c r="AA73" s="193" t="str">
        <f t="shared" si="41"/>
        <v/>
      </c>
      <c r="AB73" s="193" t="str" cm="1">
        <f t="array" ref="AB73">IF($B73="","",INDEX(NCAOptionScores_Trans,$B73+MATCH(AB$7,NCAMetrics,0)-1,MATCH(AB$6,NCACats,0))-100)</f>
        <v/>
      </c>
      <c r="AC73" s="193" t="str" cm="1">
        <f t="array" ref="AC73">IF($B73="","",INDEX(NCAOptionScores_Trans,$B73+MATCH(AC$7,NCAMetrics,0)-1,MATCH(AB$6,NCACats,0))-100)</f>
        <v/>
      </c>
      <c r="AD73" s="193" t="str" cm="1">
        <f t="array" ref="AD73">IF($B73="","",INDEX(NCAOptionScores_Trans,$B73+MATCH(AD$7,NCAMetrics,0)-1,MATCH(AB$6,NCACats,0))-100)</f>
        <v/>
      </c>
      <c r="AE73" s="193" t="str">
        <f t="shared" si="42"/>
        <v/>
      </c>
      <c r="AG73" s="156" t="str" cm="1">
        <f t="array" ref="AG73">INDEX(NegEffects_NCA,$A73,MATCH(AG$6,$D$6:$AB$6,0)+3)</f>
        <v/>
      </c>
      <c r="AH73" s="156" t="str" cm="1">
        <f t="array" ref="AH73">INDEX(NegEffects_NCA,$A73,MATCH(AH$6,$D$6:$AB$6,0)+3)</f>
        <v/>
      </c>
      <c r="AI73" s="156" t="str" cm="1">
        <f t="array" ref="AI73">INDEX(NegEffects_NCA,$A73,MATCH(AI$6,$D$6:$AB$6,0)+3)</f>
        <v/>
      </c>
      <c r="AJ73" s="156" t="str" cm="1">
        <f t="array" ref="AJ73">INDEX(NegEffects_NCA,$A73,MATCH(AJ$6,$D$6:$AB$6,0)+3)</f>
        <v/>
      </c>
      <c r="AK73" s="156" t="str" cm="1">
        <f t="array" ref="AK73">INDEX(NegEffects_NCA,$A73,MATCH(AK$6,$D$6:$AB$6,0)+3)</f>
        <v/>
      </c>
      <c r="AL73" s="156" t="str" cm="1">
        <f t="array" ref="AL73">INDEX(NegEffects_NCA,$A73,MATCH(AL$6,$D$6:$AB$6,0)+3)</f>
        <v/>
      </c>
      <c r="AM73" s="156" t="str" cm="1">
        <f t="array" ref="AM73">INDEX(NegEffects_NCA,$A73,MATCH(AM$6,$D$6:$AB$6,0)+3)</f>
        <v/>
      </c>
      <c r="AO73" s="194" t="str">
        <f t="shared" si="34"/>
        <v/>
      </c>
      <c r="AP73" s="194" t="str">
        <f t="shared" si="34"/>
        <v/>
      </c>
      <c r="AQ73" s="194" t="str">
        <f t="shared" si="34"/>
        <v/>
      </c>
      <c r="AR73" s="194" t="str">
        <f t="shared" si="34"/>
        <v/>
      </c>
      <c r="AT73" s="193" t="str" cm="1">
        <f t="array" ref="AT73">IF($B73="","",INDEX(NCAOptionScores_Trans,$B73+MATCH(AT$7,NCAMetrics,0)-1,MATCH(AT$6,NCACats,0)))</f>
        <v/>
      </c>
      <c r="AU73" s="193" t="str" cm="1">
        <f t="array" ref="AU73">IF($B73="","",INDEX(NCAOptionScores_Trans,$B73+MATCH(AU$7,NCAMetrics,0)-1,MATCH(AT$6,NCACats,0)))</f>
        <v/>
      </c>
      <c r="AV73" s="193" t="str" cm="1">
        <f t="array" ref="AV73">IF($B73="","",INDEX(NCAOptionScores_Trans,$B73+MATCH(AV$7,NCAMetrics,0)-1,MATCH(AT$6,NCACats,0)))</f>
        <v/>
      </c>
      <c r="AW73" s="195" t="str">
        <f t="shared" si="43"/>
        <v/>
      </c>
      <c r="AX73" s="193" t="str" cm="1">
        <f t="array" ref="AX73">IF($B73="","",INDEX(NCAOptionScores_Trans,$B73+MATCH(AX$7,NCAMetrics,0)-1,MATCH(AX$6,NCACats,0)))</f>
        <v/>
      </c>
      <c r="AY73" s="193" t="str" cm="1">
        <f t="array" ref="AY73">IF($B73="","",INDEX(NCAOptionScores_Trans,$B73+MATCH(AY$7,NCAMetrics,0)-1,MATCH(AX$6,NCACats,0)))</f>
        <v/>
      </c>
      <c r="AZ73" s="193" t="str" cm="1">
        <f t="array" ref="AZ73">IF($B73="","",INDEX(NCAOptionScores_Trans,$B73+MATCH(AZ$7,NCAMetrics,0)-1,MATCH(AX$6,NCACats,0)))</f>
        <v/>
      </c>
      <c r="BA73" s="195" t="str">
        <f t="shared" si="44"/>
        <v/>
      </c>
      <c r="BB73" s="193" t="str" cm="1">
        <f t="array" ref="BB73">IF($B73="","",INDEX(NCAOptionScores_Trans,$B73+MATCH(BB$7,NCAMetrics,0)-1,MATCH(BB$6,NCACats,0)))</f>
        <v/>
      </c>
      <c r="BC73" s="193" t="str" cm="1">
        <f t="array" ref="BC73">IF($B73="","",INDEX(NCAOptionScores_Trans,$B73+MATCH(BC$7,NCAMetrics,0)-1,MATCH(BB$6,NCACats,0)))</f>
        <v/>
      </c>
      <c r="BD73" s="193" t="str" cm="1">
        <f t="array" ref="BD73">IF($B73="","",INDEX(NCAOptionScores_Trans,$B73+MATCH(BD$7,NCAMetrics,0)-1,MATCH(BB$6,NCACats,0)))</f>
        <v/>
      </c>
      <c r="BE73" s="195" t="str">
        <f t="shared" si="45"/>
        <v/>
      </c>
      <c r="BF73" s="193" t="str" cm="1">
        <f t="array" ref="BF73">IF($B73="","",INDEX(NCAOptionScores_Trans,$B73+MATCH(BF$7,NCAMetrics,0)-1,MATCH(BF$6,NCACats,0)))</f>
        <v/>
      </c>
      <c r="BG73" s="193" t="str" cm="1">
        <f t="array" ref="BG73">IF($B73="","",INDEX(NCAOptionScores_Trans,$B73+MATCH(BG$7,NCAMetrics,0)-1,MATCH(BF$6,NCACats,0)))</f>
        <v/>
      </c>
      <c r="BH73" s="193" t="str" cm="1">
        <f t="array" ref="BH73">IF($B73="","",INDEX(NCAOptionScores_Trans,$B73+MATCH(BH$7,NCAMetrics,0)-1,MATCH(BF$6,NCACats,0)))</f>
        <v/>
      </c>
      <c r="BI73" s="195" t="str">
        <f t="shared" si="46"/>
        <v/>
      </c>
      <c r="BJ73" s="193" t="str" cm="1">
        <f t="array" ref="BJ73">IF($B73="","",INDEX(NCAOptionScores_Trans,$B73+MATCH(BJ$7,NCAMetrics,0)-1,MATCH(BJ$6,NCACats,0)))</f>
        <v/>
      </c>
      <c r="BK73" s="193" t="str" cm="1">
        <f t="array" ref="BK73">IF($B73="","",INDEX(NCAOptionScores_Trans,$B73+MATCH(BK$7,NCAMetrics,0)-1,MATCH(BJ$6,NCACats,0)))</f>
        <v/>
      </c>
      <c r="BL73" s="193" t="str" cm="1">
        <f t="array" ref="BL73">IF($B73="","",INDEX(NCAOptionScores_Trans,$B73+MATCH(BL$7,NCAMetrics,0)-1,MATCH(BJ$6,NCACats,0)))</f>
        <v/>
      </c>
      <c r="BM73" s="195" t="str">
        <f t="shared" si="47"/>
        <v/>
      </c>
      <c r="BN73" s="193" t="str" cm="1">
        <f t="array" ref="BN73">IF($B73="","",INDEX(NCAOptionScores_Trans,$B73+MATCH(BN$7,NCAMetrics,0)-1,MATCH(BN$6,NCACats,0)))</f>
        <v/>
      </c>
      <c r="BO73" s="193" t="str" cm="1">
        <f t="array" ref="BO73">IF($B73="","",INDEX(NCAOptionScores_Trans,$B73+MATCH(BO$7,NCAMetrics,0)-1,MATCH(BN$6,NCACats,0)))</f>
        <v/>
      </c>
      <c r="BP73" s="193" t="str" cm="1">
        <f t="array" ref="BP73">IF($B73="","",INDEX(NCAOptionScores_Trans,$B73+MATCH(BP$7,NCAMetrics,0)-1,MATCH(BN$6,NCACats,0)))</f>
        <v/>
      </c>
      <c r="BQ73" s="195" t="str">
        <f t="shared" si="48"/>
        <v/>
      </c>
      <c r="BR73" s="193" t="str" cm="1">
        <f t="array" ref="BR73">IF($B73="","",INDEX(NCAOptionScores_Trans,$B73+MATCH(BR$7,NCAMetrics,0)-1,MATCH(BR$6,NCACats,0)))</f>
        <v/>
      </c>
      <c r="BS73" s="193" t="str" cm="1">
        <f t="array" ref="BS73">IF($B73="","",INDEX(NCAOptionScores_Trans,$B73+MATCH(BS$7,NCAMetrics,0)-1,MATCH(BR$6,NCACats,0)))</f>
        <v/>
      </c>
      <c r="BT73" s="193" t="str" cm="1">
        <f t="array" ref="BT73">IF($B73="","",INDEX(NCAOptionScores_Trans,$B73+MATCH(BT$7,NCAMetrics,0)-1,MATCH(BR$6,NCACats,0)))</f>
        <v/>
      </c>
      <c r="BU73" s="195" t="str">
        <f t="shared" si="49"/>
        <v/>
      </c>
      <c r="BW73" s="156" t="str" cm="1">
        <f t="array" ref="BW73">INDEX(PosEffects_NCA,$A73,MATCH(BW$6,$D$6:$AB$6,0)+3)</f>
        <v/>
      </c>
      <c r="BX73" s="156" t="str" cm="1">
        <f t="array" ref="BX73">INDEX(PosEffects_NCA,$A73,MATCH(BX$6,$D$6:$AB$6,0)+3)</f>
        <v/>
      </c>
      <c r="BY73" s="156" t="str" cm="1">
        <f t="array" ref="BY73">INDEX(PosEffects_NCA,$A73,MATCH(BY$6,$D$6:$AB$6,0)+3)</f>
        <v/>
      </c>
      <c r="BZ73" s="156" t="str" cm="1">
        <f t="array" ref="BZ73">INDEX(PosEffects_NCA,$A73,MATCH(BZ$6,$D$6:$AB$6,0)+3)</f>
        <v/>
      </c>
      <c r="CA73" s="156" t="str" cm="1">
        <f t="array" ref="CA73">INDEX(PosEffects_NCA,$A73,MATCH(CA$6,$D$6:$AB$6,0)+3)</f>
        <v/>
      </c>
      <c r="CB73" s="156" t="str" cm="1">
        <f t="array" ref="CB73">INDEX(PosEffects_NCA,$A73,MATCH(CB$6,$D$6:$AB$6,0)+3)</f>
        <v/>
      </c>
      <c r="CC73" s="156" t="str" cm="1">
        <f t="array" ref="CC73">INDEX(PosEffects_NCA,$A73,MATCH(CC$6,$D$6:$AB$6,0)+3)</f>
        <v/>
      </c>
      <c r="CE73" s="194" t="str">
        <f t="shared" si="35"/>
        <v/>
      </c>
      <c r="CF73" s="194" t="str">
        <f t="shared" si="35"/>
        <v/>
      </c>
      <c r="CG73" s="194" t="str">
        <f t="shared" si="35"/>
        <v/>
      </c>
      <c r="CH73" s="194" t="str">
        <f t="shared" si="35"/>
        <v/>
      </c>
    </row>
    <row r="74" spans="1:86" x14ac:dyDescent="0.25">
      <c r="A74" s="68">
        <v>67</v>
      </c>
      <c r="B74" s="271" t="str" cm="1">
        <f t="array" ref="B74">IF(A74&gt;NOptions_NCA,"",6*(A74-1)+1)</f>
        <v/>
      </c>
      <c r="C74" s="249" t="str" cm="1">
        <f t="array" ref="C74">IF($B74="","",INDEX(Options_NCA,$B74))</f>
        <v/>
      </c>
      <c r="D74" s="193" t="str" cm="1">
        <f t="array" ref="D74">IF($B74="","",INDEX(NCAOptionScores_Trans,$B74+MATCH(D$7,NCAMetrics,0)-1,MATCH(D$6,NCACats,0))-100)</f>
        <v/>
      </c>
      <c r="E74" s="193" t="str" cm="1">
        <f t="array" ref="E74">IF($B74="","",INDEX(NCAOptionScores_Trans,$B74+MATCH(E$7,NCAMetrics,0)-1,MATCH(D$6,NCACats,0))-100)</f>
        <v/>
      </c>
      <c r="F74" s="193" t="str" cm="1">
        <f t="array" ref="F74">IF($B74="","",INDEX(NCAOptionScores_Trans,$B74+MATCH(F$7,NCAMetrics,0)-1,MATCH(D$6,NCACats,0))-100)</f>
        <v/>
      </c>
      <c r="G74" s="193" t="str">
        <f t="shared" si="36"/>
        <v/>
      </c>
      <c r="H74" s="193" t="str" cm="1">
        <f t="array" ref="H74">IF($B74="","",INDEX(NCAOptionScores_Trans,$B74+MATCH(H$7,NCAMetrics,0)-1,MATCH(H$6,NCACats,0))-100)</f>
        <v/>
      </c>
      <c r="I74" s="193" t="str" cm="1">
        <f t="array" ref="I74">IF($B74="","",INDEX(NCAOptionScores_Trans,$B74+MATCH(I$7,NCAMetrics,0)-1,MATCH(H$6,NCACats,0))-100)</f>
        <v/>
      </c>
      <c r="J74" s="193" t="str" cm="1">
        <f t="array" ref="J74">IF($B74="","",INDEX(NCAOptionScores_Trans,$B74+MATCH(J$7,NCAMetrics,0)-1,MATCH(H$6,NCACats,0))-100)</f>
        <v/>
      </c>
      <c r="K74" s="193" t="str">
        <f t="shared" si="37"/>
        <v/>
      </c>
      <c r="L74" s="193" t="str" cm="1">
        <f t="array" ref="L74">IF($B74="","",INDEX(NCAOptionScores_Trans,$B74+MATCH(L$7,NCAMetrics,0)-1,MATCH(L$6,NCACats,0))-100)</f>
        <v/>
      </c>
      <c r="M74" s="193" t="str" cm="1">
        <f t="array" ref="M74">IF($B74="","",INDEX(NCAOptionScores_Trans,$B74+MATCH(M$7,NCAMetrics,0)-1,MATCH(L$6,NCACats,0))-100)</f>
        <v/>
      </c>
      <c r="N74" s="193" t="str" cm="1">
        <f t="array" ref="N74">IF($B74="","",INDEX(NCAOptionScores_Trans,$B74+MATCH(N$7,NCAMetrics,0)-1,MATCH(L$6,NCACats,0))-100)</f>
        <v/>
      </c>
      <c r="O74" s="193" t="str">
        <f t="shared" si="38"/>
        <v/>
      </c>
      <c r="P74" s="193" t="str" cm="1">
        <f t="array" ref="P74">IF($B74="","",INDEX(NCAOptionScores_Trans,$B74+MATCH(P$7,NCAMetrics,0)-1,MATCH(P$6,NCACats,0))-100)</f>
        <v/>
      </c>
      <c r="Q74" s="193" t="str" cm="1">
        <f t="array" ref="Q74">IF($B74="","",INDEX(NCAOptionScores_Trans,$B74+MATCH(Q$7,NCAMetrics,0)-1,MATCH(P$6,NCACats,0))-100)</f>
        <v/>
      </c>
      <c r="R74" s="193" t="str" cm="1">
        <f t="array" ref="R74">IF($B74="","",INDEX(NCAOptionScores_Trans,$B74+MATCH(R$7,NCAMetrics,0)-1,MATCH(P$6,NCACats,0))-100)</f>
        <v/>
      </c>
      <c r="S74" s="193" t="str">
        <f t="shared" si="39"/>
        <v/>
      </c>
      <c r="T74" s="193" t="str" cm="1">
        <f t="array" ref="T74">IF($B74="","",INDEX(NCAOptionScores_Trans,$B74+MATCH(T$7,NCAMetrics,0)-1,MATCH(T$6,NCACats,0))-100)</f>
        <v/>
      </c>
      <c r="U74" s="193" t="str" cm="1">
        <f t="array" ref="U74">IF($B74="","",INDEX(NCAOptionScores_Trans,$B74+MATCH(U$7,NCAMetrics,0)-1,MATCH(T$6,NCACats,0))-100)</f>
        <v/>
      </c>
      <c r="V74" s="193" t="str" cm="1">
        <f t="array" ref="V74">IF($B74="","",INDEX(NCAOptionScores_Trans,$B74+MATCH(V$7,NCAMetrics,0)-1,MATCH(T$6,NCACats,0))-100)</f>
        <v/>
      </c>
      <c r="W74" s="193" t="str">
        <f t="shared" si="40"/>
        <v/>
      </c>
      <c r="X74" s="193" t="str" cm="1">
        <f t="array" ref="X74">IF($B74="","",INDEX(NCAOptionScores_Trans,$B74+MATCH(X$7,NCAMetrics,0)-1,MATCH(X$6,NCACats,0))-100)</f>
        <v/>
      </c>
      <c r="Y74" s="193" t="str" cm="1">
        <f t="array" ref="Y74">IF($B74="","",INDEX(NCAOptionScores_Trans,$B74+MATCH(Y$7,NCAMetrics,0)-1,MATCH(X$6,NCACats,0))-100)</f>
        <v/>
      </c>
      <c r="Z74" s="193" t="str" cm="1">
        <f t="array" ref="Z74">IF($B74="","",INDEX(NCAOptionScores_Trans,$B74+MATCH(Z$7,NCAMetrics,0)-1,MATCH(X$6,NCACats,0))-100)</f>
        <v/>
      </c>
      <c r="AA74" s="193" t="str">
        <f t="shared" si="41"/>
        <v/>
      </c>
      <c r="AB74" s="193" t="str" cm="1">
        <f t="array" ref="AB74">IF($B74="","",INDEX(NCAOptionScores_Trans,$B74+MATCH(AB$7,NCAMetrics,0)-1,MATCH(AB$6,NCACats,0))-100)</f>
        <v/>
      </c>
      <c r="AC74" s="193" t="str" cm="1">
        <f t="array" ref="AC74">IF($B74="","",INDEX(NCAOptionScores_Trans,$B74+MATCH(AC$7,NCAMetrics,0)-1,MATCH(AB$6,NCACats,0))-100)</f>
        <v/>
      </c>
      <c r="AD74" s="193" t="str" cm="1">
        <f t="array" ref="AD74">IF($B74="","",INDEX(NCAOptionScores_Trans,$B74+MATCH(AD$7,NCAMetrics,0)-1,MATCH(AB$6,NCACats,0))-100)</f>
        <v/>
      </c>
      <c r="AE74" s="193" t="str">
        <f t="shared" si="42"/>
        <v/>
      </c>
      <c r="AG74" s="156" t="str" cm="1">
        <f t="array" ref="AG74">INDEX(NegEffects_NCA,$A74,MATCH(AG$6,$D$6:$AB$6,0)+3)</f>
        <v/>
      </c>
      <c r="AH74" s="156" t="str" cm="1">
        <f t="array" ref="AH74">INDEX(NegEffects_NCA,$A74,MATCH(AH$6,$D$6:$AB$6,0)+3)</f>
        <v/>
      </c>
      <c r="AI74" s="156" t="str" cm="1">
        <f t="array" ref="AI74">INDEX(NegEffects_NCA,$A74,MATCH(AI$6,$D$6:$AB$6,0)+3)</f>
        <v/>
      </c>
      <c r="AJ74" s="156" t="str" cm="1">
        <f t="array" ref="AJ74">INDEX(NegEffects_NCA,$A74,MATCH(AJ$6,$D$6:$AB$6,0)+3)</f>
        <v/>
      </c>
      <c r="AK74" s="156" t="str" cm="1">
        <f t="array" ref="AK74">INDEX(NegEffects_NCA,$A74,MATCH(AK$6,$D$6:$AB$6,0)+3)</f>
        <v/>
      </c>
      <c r="AL74" s="156" t="str" cm="1">
        <f t="array" ref="AL74">INDEX(NegEffects_NCA,$A74,MATCH(AL$6,$D$6:$AB$6,0)+3)</f>
        <v/>
      </c>
      <c r="AM74" s="156" t="str" cm="1">
        <f t="array" ref="AM74">INDEX(NegEffects_NCA,$A74,MATCH(AM$6,$D$6:$AB$6,0)+3)</f>
        <v/>
      </c>
      <c r="AO74" s="194" t="str">
        <f t="shared" si="34"/>
        <v/>
      </c>
      <c r="AP74" s="194" t="str">
        <f t="shared" si="34"/>
        <v/>
      </c>
      <c r="AQ74" s="194" t="str">
        <f t="shared" si="34"/>
        <v/>
      </c>
      <c r="AR74" s="194" t="str">
        <f t="shared" si="34"/>
        <v/>
      </c>
      <c r="AT74" s="193" t="str" cm="1">
        <f t="array" ref="AT74">IF($B74="","",INDEX(NCAOptionScores_Trans,$B74+MATCH(AT$7,NCAMetrics,0)-1,MATCH(AT$6,NCACats,0)))</f>
        <v/>
      </c>
      <c r="AU74" s="193" t="str" cm="1">
        <f t="array" ref="AU74">IF($B74="","",INDEX(NCAOptionScores_Trans,$B74+MATCH(AU$7,NCAMetrics,0)-1,MATCH(AT$6,NCACats,0)))</f>
        <v/>
      </c>
      <c r="AV74" s="193" t="str" cm="1">
        <f t="array" ref="AV74">IF($B74="","",INDEX(NCAOptionScores_Trans,$B74+MATCH(AV$7,NCAMetrics,0)-1,MATCH(AT$6,NCACats,0)))</f>
        <v/>
      </c>
      <c r="AW74" s="195" t="str">
        <f t="shared" si="43"/>
        <v/>
      </c>
      <c r="AX74" s="193" t="str" cm="1">
        <f t="array" ref="AX74">IF($B74="","",INDEX(NCAOptionScores_Trans,$B74+MATCH(AX$7,NCAMetrics,0)-1,MATCH(AX$6,NCACats,0)))</f>
        <v/>
      </c>
      <c r="AY74" s="193" t="str" cm="1">
        <f t="array" ref="AY74">IF($B74="","",INDEX(NCAOptionScores_Trans,$B74+MATCH(AY$7,NCAMetrics,0)-1,MATCH(AX$6,NCACats,0)))</f>
        <v/>
      </c>
      <c r="AZ74" s="193" t="str" cm="1">
        <f t="array" ref="AZ74">IF($B74="","",INDEX(NCAOptionScores_Trans,$B74+MATCH(AZ$7,NCAMetrics,0)-1,MATCH(AX$6,NCACats,0)))</f>
        <v/>
      </c>
      <c r="BA74" s="195" t="str">
        <f t="shared" si="44"/>
        <v/>
      </c>
      <c r="BB74" s="193" t="str" cm="1">
        <f t="array" ref="BB74">IF($B74="","",INDEX(NCAOptionScores_Trans,$B74+MATCH(BB$7,NCAMetrics,0)-1,MATCH(BB$6,NCACats,0)))</f>
        <v/>
      </c>
      <c r="BC74" s="193" t="str" cm="1">
        <f t="array" ref="BC74">IF($B74="","",INDEX(NCAOptionScores_Trans,$B74+MATCH(BC$7,NCAMetrics,0)-1,MATCH(BB$6,NCACats,0)))</f>
        <v/>
      </c>
      <c r="BD74" s="193" t="str" cm="1">
        <f t="array" ref="BD74">IF($B74="","",INDEX(NCAOptionScores_Trans,$B74+MATCH(BD$7,NCAMetrics,0)-1,MATCH(BB$6,NCACats,0)))</f>
        <v/>
      </c>
      <c r="BE74" s="195" t="str">
        <f t="shared" si="45"/>
        <v/>
      </c>
      <c r="BF74" s="193" t="str" cm="1">
        <f t="array" ref="BF74">IF($B74="","",INDEX(NCAOptionScores_Trans,$B74+MATCH(BF$7,NCAMetrics,0)-1,MATCH(BF$6,NCACats,0)))</f>
        <v/>
      </c>
      <c r="BG74" s="193" t="str" cm="1">
        <f t="array" ref="BG74">IF($B74="","",INDEX(NCAOptionScores_Trans,$B74+MATCH(BG$7,NCAMetrics,0)-1,MATCH(BF$6,NCACats,0)))</f>
        <v/>
      </c>
      <c r="BH74" s="193" t="str" cm="1">
        <f t="array" ref="BH74">IF($B74="","",INDEX(NCAOptionScores_Trans,$B74+MATCH(BH$7,NCAMetrics,0)-1,MATCH(BF$6,NCACats,0)))</f>
        <v/>
      </c>
      <c r="BI74" s="195" t="str">
        <f t="shared" si="46"/>
        <v/>
      </c>
      <c r="BJ74" s="193" t="str" cm="1">
        <f t="array" ref="BJ74">IF($B74="","",INDEX(NCAOptionScores_Trans,$B74+MATCH(BJ$7,NCAMetrics,0)-1,MATCH(BJ$6,NCACats,0)))</f>
        <v/>
      </c>
      <c r="BK74" s="193" t="str" cm="1">
        <f t="array" ref="BK74">IF($B74="","",INDEX(NCAOptionScores_Trans,$B74+MATCH(BK$7,NCAMetrics,0)-1,MATCH(BJ$6,NCACats,0)))</f>
        <v/>
      </c>
      <c r="BL74" s="193" t="str" cm="1">
        <f t="array" ref="BL74">IF($B74="","",INDEX(NCAOptionScores_Trans,$B74+MATCH(BL$7,NCAMetrics,0)-1,MATCH(BJ$6,NCACats,0)))</f>
        <v/>
      </c>
      <c r="BM74" s="195" t="str">
        <f t="shared" si="47"/>
        <v/>
      </c>
      <c r="BN74" s="193" t="str" cm="1">
        <f t="array" ref="BN74">IF($B74="","",INDEX(NCAOptionScores_Trans,$B74+MATCH(BN$7,NCAMetrics,0)-1,MATCH(BN$6,NCACats,0)))</f>
        <v/>
      </c>
      <c r="BO74" s="193" t="str" cm="1">
        <f t="array" ref="BO74">IF($B74="","",INDEX(NCAOptionScores_Trans,$B74+MATCH(BO$7,NCAMetrics,0)-1,MATCH(BN$6,NCACats,0)))</f>
        <v/>
      </c>
      <c r="BP74" s="193" t="str" cm="1">
        <f t="array" ref="BP74">IF($B74="","",INDEX(NCAOptionScores_Trans,$B74+MATCH(BP$7,NCAMetrics,0)-1,MATCH(BN$6,NCACats,0)))</f>
        <v/>
      </c>
      <c r="BQ74" s="195" t="str">
        <f t="shared" si="48"/>
        <v/>
      </c>
      <c r="BR74" s="193" t="str" cm="1">
        <f t="array" ref="BR74">IF($B74="","",INDEX(NCAOptionScores_Trans,$B74+MATCH(BR$7,NCAMetrics,0)-1,MATCH(BR$6,NCACats,0)))</f>
        <v/>
      </c>
      <c r="BS74" s="193" t="str" cm="1">
        <f t="array" ref="BS74">IF($B74="","",INDEX(NCAOptionScores_Trans,$B74+MATCH(BS$7,NCAMetrics,0)-1,MATCH(BR$6,NCACats,0)))</f>
        <v/>
      </c>
      <c r="BT74" s="193" t="str" cm="1">
        <f t="array" ref="BT74">IF($B74="","",INDEX(NCAOptionScores_Trans,$B74+MATCH(BT$7,NCAMetrics,0)-1,MATCH(BR$6,NCACats,0)))</f>
        <v/>
      </c>
      <c r="BU74" s="195" t="str">
        <f t="shared" si="49"/>
        <v/>
      </c>
      <c r="BW74" s="156" t="str" cm="1">
        <f t="array" ref="BW74">INDEX(PosEffects_NCA,$A74,MATCH(BW$6,$D$6:$AB$6,0)+3)</f>
        <v/>
      </c>
      <c r="BX74" s="156" t="str" cm="1">
        <f t="array" ref="BX74">INDEX(PosEffects_NCA,$A74,MATCH(BX$6,$D$6:$AB$6,0)+3)</f>
        <v/>
      </c>
      <c r="BY74" s="156" t="str" cm="1">
        <f t="array" ref="BY74">INDEX(PosEffects_NCA,$A74,MATCH(BY$6,$D$6:$AB$6,0)+3)</f>
        <v/>
      </c>
      <c r="BZ74" s="156" t="str" cm="1">
        <f t="array" ref="BZ74">INDEX(PosEffects_NCA,$A74,MATCH(BZ$6,$D$6:$AB$6,0)+3)</f>
        <v/>
      </c>
      <c r="CA74" s="156" t="str" cm="1">
        <f t="array" ref="CA74">INDEX(PosEffects_NCA,$A74,MATCH(CA$6,$D$6:$AB$6,0)+3)</f>
        <v/>
      </c>
      <c r="CB74" s="156" t="str" cm="1">
        <f t="array" ref="CB74">INDEX(PosEffects_NCA,$A74,MATCH(CB$6,$D$6:$AB$6,0)+3)</f>
        <v/>
      </c>
      <c r="CC74" s="156" t="str" cm="1">
        <f t="array" ref="CC74">INDEX(PosEffects_NCA,$A74,MATCH(CC$6,$D$6:$AB$6,0)+3)</f>
        <v/>
      </c>
      <c r="CE74" s="194" t="str">
        <f t="shared" si="35"/>
        <v/>
      </c>
      <c r="CF74" s="194" t="str">
        <f t="shared" si="35"/>
        <v/>
      </c>
      <c r="CG74" s="194" t="str">
        <f t="shared" si="35"/>
        <v/>
      </c>
      <c r="CH74" s="194" t="str">
        <f t="shared" si="35"/>
        <v/>
      </c>
    </row>
    <row r="75" spans="1:86" x14ac:dyDescent="0.25">
      <c r="A75" s="68">
        <v>68</v>
      </c>
      <c r="B75" s="271" t="str" cm="1">
        <f t="array" ref="B75">IF(A75&gt;NOptions_NCA,"",6*(A75-1)+1)</f>
        <v/>
      </c>
      <c r="C75" s="249" t="str" cm="1">
        <f t="array" ref="C75">IF($B75="","",INDEX(Options_NCA,$B75))</f>
        <v/>
      </c>
      <c r="D75" s="193" t="str" cm="1">
        <f t="array" ref="D75">IF($B75="","",INDEX(NCAOptionScores_Trans,$B75+MATCH(D$7,NCAMetrics,0)-1,MATCH(D$6,NCACats,0))-100)</f>
        <v/>
      </c>
      <c r="E75" s="193" t="str" cm="1">
        <f t="array" ref="E75">IF($B75="","",INDEX(NCAOptionScores_Trans,$B75+MATCH(E$7,NCAMetrics,0)-1,MATCH(D$6,NCACats,0))-100)</f>
        <v/>
      </c>
      <c r="F75" s="193" t="str" cm="1">
        <f t="array" ref="F75">IF($B75="","",INDEX(NCAOptionScores_Trans,$B75+MATCH(F$7,NCAMetrics,0)-1,MATCH(D$6,NCACats,0))-100)</f>
        <v/>
      </c>
      <c r="G75" s="193" t="str">
        <f t="shared" si="36"/>
        <v/>
      </c>
      <c r="H75" s="193" t="str" cm="1">
        <f t="array" ref="H75">IF($B75="","",INDEX(NCAOptionScores_Trans,$B75+MATCH(H$7,NCAMetrics,0)-1,MATCH(H$6,NCACats,0))-100)</f>
        <v/>
      </c>
      <c r="I75" s="193" t="str" cm="1">
        <f t="array" ref="I75">IF($B75="","",INDEX(NCAOptionScores_Trans,$B75+MATCH(I$7,NCAMetrics,0)-1,MATCH(H$6,NCACats,0))-100)</f>
        <v/>
      </c>
      <c r="J75" s="193" t="str" cm="1">
        <f t="array" ref="J75">IF($B75="","",INDEX(NCAOptionScores_Trans,$B75+MATCH(J$7,NCAMetrics,0)-1,MATCH(H$6,NCACats,0))-100)</f>
        <v/>
      </c>
      <c r="K75" s="193" t="str">
        <f t="shared" si="37"/>
        <v/>
      </c>
      <c r="L75" s="193" t="str" cm="1">
        <f t="array" ref="L75">IF($B75="","",INDEX(NCAOptionScores_Trans,$B75+MATCH(L$7,NCAMetrics,0)-1,MATCH(L$6,NCACats,0))-100)</f>
        <v/>
      </c>
      <c r="M75" s="193" t="str" cm="1">
        <f t="array" ref="M75">IF($B75="","",INDEX(NCAOptionScores_Trans,$B75+MATCH(M$7,NCAMetrics,0)-1,MATCH(L$6,NCACats,0))-100)</f>
        <v/>
      </c>
      <c r="N75" s="193" t="str" cm="1">
        <f t="array" ref="N75">IF($B75="","",INDEX(NCAOptionScores_Trans,$B75+MATCH(N$7,NCAMetrics,0)-1,MATCH(L$6,NCACats,0))-100)</f>
        <v/>
      </c>
      <c r="O75" s="193" t="str">
        <f t="shared" si="38"/>
        <v/>
      </c>
      <c r="P75" s="193" t="str" cm="1">
        <f t="array" ref="P75">IF($B75="","",INDEX(NCAOptionScores_Trans,$B75+MATCH(P$7,NCAMetrics,0)-1,MATCH(P$6,NCACats,0))-100)</f>
        <v/>
      </c>
      <c r="Q75" s="193" t="str" cm="1">
        <f t="array" ref="Q75">IF($B75="","",INDEX(NCAOptionScores_Trans,$B75+MATCH(Q$7,NCAMetrics,0)-1,MATCH(P$6,NCACats,0))-100)</f>
        <v/>
      </c>
      <c r="R75" s="193" t="str" cm="1">
        <f t="array" ref="R75">IF($B75="","",INDEX(NCAOptionScores_Trans,$B75+MATCH(R$7,NCAMetrics,0)-1,MATCH(P$6,NCACats,0))-100)</f>
        <v/>
      </c>
      <c r="S75" s="193" t="str">
        <f t="shared" si="39"/>
        <v/>
      </c>
      <c r="T75" s="193" t="str" cm="1">
        <f t="array" ref="T75">IF($B75="","",INDEX(NCAOptionScores_Trans,$B75+MATCH(T$7,NCAMetrics,0)-1,MATCH(T$6,NCACats,0))-100)</f>
        <v/>
      </c>
      <c r="U75" s="193" t="str" cm="1">
        <f t="array" ref="U75">IF($B75="","",INDEX(NCAOptionScores_Trans,$B75+MATCH(U$7,NCAMetrics,0)-1,MATCH(T$6,NCACats,0))-100)</f>
        <v/>
      </c>
      <c r="V75" s="193" t="str" cm="1">
        <f t="array" ref="V75">IF($B75="","",INDEX(NCAOptionScores_Trans,$B75+MATCH(V$7,NCAMetrics,0)-1,MATCH(T$6,NCACats,0))-100)</f>
        <v/>
      </c>
      <c r="W75" s="193" t="str">
        <f t="shared" si="40"/>
        <v/>
      </c>
      <c r="X75" s="193" t="str" cm="1">
        <f t="array" ref="X75">IF($B75="","",INDEX(NCAOptionScores_Trans,$B75+MATCH(X$7,NCAMetrics,0)-1,MATCH(X$6,NCACats,0))-100)</f>
        <v/>
      </c>
      <c r="Y75" s="193" t="str" cm="1">
        <f t="array" ref="Y75">IF($B75="","",INDEX(NCAOptionScores_Trans,$B75+MATCH(Y$7,NCAMetrics,0)-1,MATCH(X$6,NCACats,0))-100)</f>
        <v/>
      </c>
      <c r="Z75" s="193" t="str" cm="1">
        <f t="array" ref="Z75">IF($B75="","",INDEX(NCAOptionScores_Trans,$B75+MATCH(Z$7,NCAMetrics,0)-1,MATCH(X$6,NCACats,0))-100)</f>
        <v/>
      </c>
      <c r="AA75" s="193" t="str">
        <f t="shared" si="41"/>
        <v/>
      </c>
      <c r="AB75" s="193" t="str" cm="1">
        <f t="array" ref="AB75">IF($B75="","",INDEX(NCAOptionScores_Trans,$B75+MATCH(AB$7,NCAMetrics,0)-1,MATCH(AB$6,NCACats,0))-100)</f>
        <v/>
      </c>
      <c r="AC75" s="193" t="str" cm="1">
        <f t="array" ref="AC75">IF($B75="","",INDEX(NCAOptionScores_Trans,$B75+MATCH(AC$7,NCAMetrics,0)-1,MATCH(AB$6,NCACats,0))-100)</f>
        <v/>
      </c>
      <c r="AD75" s="193" t="str" cm="1">
        <f t="array" ref="AD75">IF($B75="","",INDEX(NCAOptionScores_Trans,$B75+MATCH(AD$7,NCAMetrics,0)-1,MATCH(AB$6,NCACats,0))-100)</f>
        <v/>
      </c>
      <c r="AE75" s="193" t="str">
        <f t="shared" si="42"/>
        <v/>
      </c>
      <c r="AG75" s="156" t="str" cm="1">
        <f t="array" ref="AG75">INDEX(NegEffects_NCA,$A75,MATCH(AG$6,$D$6:$AB$6,0)+3)</f>
        <v/>
      </c>
      <c r="AH75" s="156" t="str" cm="1">
        <f t="array" ref="AH75">INDEX(NegEffects_NCA,$A75,MATCH(AH$6,$D$6:$AB$6,0)+3)</f>
        <v/>
      </c>
      <c r="AI75" s="156" t="str" cm="1">
        <f t="array" ref="AI75">INDEX(NegEffects_NCA,$A75,MATCH(AI$6,$D$6:$AB$6,0)+3)</f>
        <v/>
      </c>
      <c r="AJ75" s="156" t="str" cm="1">
        <f t="array" ref="AJ75">INDEX(NegEffects_NCA,$A75,MATCH(AJ$6,$D$6:$AB$6,0)+3)</f>
        <v/>
      </c>
      <c r="AK75" s="156" t="str" cm="1">
        <f t="array" ref="AK75">INDEX(NegEffects_NCA,$A75,MATCH(AK$6,$D$6:$AB$6,0)+3)</f>
        <v/>
      </c>
      <c r="AL75" s="156" t="str" cm="1">
        <f t="array" ref="AL75">INDEX(NegEffects_NCA,$A75,MATCH(AL$6,$D$6:$AB$6,0)+3)</f>
        <v/>
      </c>
      <c r="AM75" s="156" t="str" cm="1">
        <f t="array" ref="AM75">INDEX(NegEffects_NCA,$A75,MATCH(AM$6,$D$6:$AB$6,0)+3)</f>
        <v/>
      </c>
      <c r="AO75" s="194" t="str">
        <f t="shared" si="34"/>
        <v/>
      </c>
      <c r="AP75" s="194" t="str">
        <f t="shared" si="34"/>
        <v/>
      </c>
      <c r="AQ75" s="194" t="str">
        <f t="shared" si="34"/>
        <v/>
      </c>
      <c r="AR75" s="194" t="str">
        <f t="shared" si="34"/>
        <v/>
      </c>
      <c r="AT75" s="193" t="str" cm="1">
        <f t="array" ref="AT75">IF($B75="","",INDEX(NCAOptionScores_Trans,$B75+MATCH(AT$7,NCAMetrics,0)-1,MATCH(AT$6,NCACats,0)))</f>
        <v/>
      </c>
      <c r="AU75" s="193" t="str" cm="1">
        <f t="array" ref="AU75">IF($B75="","",INDEX(NCAOptionScores_Trans,$B75+MATCH(AU$7,NCAMetrics,0)-1,MATCH(AT$6,NCACats,0)))</f>
        <v/>
      </c>
      <c r="AV75" s="193" t="str" cm="1">
        <f t="array" ref="AV75">IF($B75="","",INDEX(NCAOptionScores_Trans,$B75+MATCH(AV$7,NCAMetrics,0)-1,MATCH(AT$6,NCACats,0)))</f>
        <v/>
      </c>
      <c r="AW75" s="195" t="str">
        <f t="shared" si="43"/>
        <v/>
      </c>
      <c r="AX75" s="193" t="str" cm="1">
        <f t="array" ref="AX75">IF($B75="","",INDEX(NCAOptionScores_Trans,$B75+MATCH(AX$7,NCAMetrics,0)-1,MATCH(AX$6,NCACats,0)))</f>
        <v/>
      </c>
      <c r="AY75" s="193" t="str" cm="1">
        <f t="array" ref="AY75">IF($B75="","",INDEX(NCAOptionScores_Trans,$B75+MATCH(AY$7,NCAMetrics,0)-1,MATCH(AX$6,NCACats,0)))</f>
        <v/>
      </c>
      <c r="AZ75" s="193" t="str" cm="1">
        <f t="array" ref="AZ75">IF($B75="","",INDEX(NCAOptionScores_Trans,$B75+MATCH(AZ$7,NCAMetrics,0)-1,MATCH(AX$6,NCACats,0)))</f>
        <v/>
      </c>
      <c r="BA75" s="195" t="str">
        <f t="shared" si="44"/>
        <v/>
      </c>
      <c r="BB75" s="193" t="str" cm="1">
        <f t="array" ref="BB75">IF($B75="","",INDEX(NCAOptionScores_Trans,$B75+MATCH(BB$7,NCAMetrics,0)-1,MATCH(BB$6,NCACats,0)))</f>
        <v/>
      </c>
      <c r="BC75" s="193" t="str" cm="1">
        <f t="array" ref="BC75">IF($B75="","",INDEX(NCAOptionScores_Trans,$B75+MATCH(BC$7,NCAMetrics,0)-1,MATCH(BB$6,NCACats,0)))</f>
        <v/>
      </c>
      <c r="BD75" s="193" t="str" cm="1">
        <f t="array" ref="BD75">IF($B75="","",INDEX(NCAOptionScores_Trans,$B75+MATCH(BD$7,NCAMetrics,0)-1,MATCH(BB$6,NCACats,0)))</f>
        <v/>
      </c>
      <c r="BE75" s="195" t="str">
        <f t="shared" si="45"/>
        <v/>
      </c>
      <c r="BF75" s="193" t="str" cm="1">
        <f t="array" ref="BF75">IF($B75="","",INDEX(NCAOptionScores_Trans,$B75+MATCH(BF$7,NCAMetrics,0)-1,MATCH(BF$6,NCACats,0)))</f>
        <v/>
      </c>
      <c r="BG75" s="193" t="str" cm="1">
        <f t="array" ref="BG75">IF($B75="","",INDEX(NCAOptionScores_Trans,$B75+MATCH(BG$7,NCAMetrics,0)-1,MATCH(BF$6,NCACats,0)))</f>
        <v/>
      </c>
      <c r="BH75" s="193" t="str" cm="1">
        <f t="array" ref="BH75">IF($B75="","",INDEX(NCAOptionScores_Trans,$B75+MATCH(BH$7,NCAMetrics,0)-1,MATCH(BF$6,NCACats,0)))</f>
        <v/>
      </c>
      <c r="BI75" s="195" t="str">
        <f t="shared" si="46"/>
        <v/>
      </c>
      <c r="BJ75" s="193" t="str" cm="1">
        <f t="array" ref="BJ75">IF($B75="","",INDEX(NCAOptionScores_Trans,$B75+MATCH(BJ$7,NCAMetrics,0)-1,MATCH(BJ$6,NCACats,0)))</f>
        <v/>
      </c>
      <c r="BK75" s="193" t="str" cm="1">
        <f t="array" ref="BK75">IF($B75="","",INDEX(NCAOptionScores_Trans,$B75+MATCH(BK$7,NCAMetrics,0)-1,MATCH(BJ$6,NCACats,0)))</f>
        <v/>
      </c>
      <c r="BL75" s="193" t="str" cm="1">
        <f t="array" ref="BL75">IF($B75="","",INDEX(NCAOptionScores_Trans,$B75+MATCH(BL$7,NCAMetrics,0)-1,MATCH(BJ$6,NCACats,0)))</f>
        <v/>
      </c>
      <c r="BM75" s="195" t="str">
        <f t="shared" si="47"/>
        <v/>
      </c>
      <c r="BN75" s="193" t="str" cm="1">
        <f t="array" ref="BN75">IF($B75="","",INDEX(NCAOptionScores_Trans,$B75+MATCH(BN$7,NCAMetrics,0)-1,MATCH(BN$6,NCACats,0)))</f>
        <v/>
      </c>
      <c r="BO75" s="193" t="str" cm="1">
        <f t="array" ref="BO75">IF($B75="","",INDEX(NCAOptionScores_Trans,$B75+MATCH(BO$7,NCAMetrics,0)-1,MATCH(BN$6,NCACats,0)))</f>
        <v/>
      </c>
      <c r="BP75" s="193" t="str" cm="1">
        <f t="array" ref="BP75">IF($B75="","",INDEX(NCAOptionScores_Trans,$B75+MATCH(BP$7,NCAMetrics,0)-1,MATCH(BN$6,NCACats,0)))</f>
        <v/>
      </c>
      <c r="BQ75" s="195" t="str">
        <f t="shared" si="48"/>
        <v/>
      </c>
      <c r="BR75" s="193" t="str" cm="1">
        <f t="array" ref="BR75">IF($B75="","",INDEX(NCAOptionScores_Trans,$B75+MATCH(BR$7,NCAMetrics,0)-1,MATCH(BR$6,NCACats,0)))</f>
        <v/>
      </c>
      <c r="BS75" s="193" t="str" cm="1">
        <f t="array" ref="BS75">IF($B75="","",INDEX(NCAOptionScores_Trans,$B75+MATCH(BS$7,NCAMetrics,0)-1,MATCH(BR$6,NCACats,0)))</f>
        <v/>
      </c>
      <c r="BT75" s="193" t="str" cm="1">
        <f t="array" ref="BT75">IF($B75="","",INDEX(NCAOptionScores_Trans,$B75+MATCH(BT$7,NCAMetrics,0)-1,MATCH(BR$6,NCACats,0)))</f>
        <v/>
      </c>
      <c r="BU75" s="195" t="str">
        <f t="shared" si="49"/>
        <v/>
      </c>
      <c r="BW75" s="156" t="str" cm="1">
        <f t="array" ref="BW75">INDEX(PosEffects_NCA,$A75,MATCH(BW$6,$D$6:$AB$6,0)+3)</f>
        <v/>
      </c>
      <c r="BX75" s="156" t="str" cm="1">
        <f t="array" ref="BX75">INDEX(PosEffects_NCA,$A75,MATCH(BX$6,$D$6:$AB$6,0)+3)</f>
        <v/>
      </c>
      <c r="BY75" s="156" t="str" cm="1">
        <f t="array" ref="BY75">INDEX(PosEffects_NCA,$A75,MATCH(BY$6,$D$6:$AB$6,0)+3)</f>
        <v/>
      </c>
      <c r="BZ75" s="156" t="str" cm="1">
        <f t="array" ref="BZ75">INDEX(PosEffects_NCA,$A75,MATCH(BZ$6,$D$6:$AB$6,0)+3)</f>
        <v/>
      </c>
      <c r="CA75" s="156" t="str" cm="1">
        <f t="array" ref="CA75">INDEX(PosEffects_NCA,$A75,MATCH(CA$6,$D$6:$AB$6,0)+3)</f>
        <v/>
      </c>
      <c r="CB75" s="156" t="str" cm="1">
        <f t="array" ref="CB75">INDEX(PosEffects_NCA,$A75,MATCH(CB$6,$D$6:$AB$6,0)+3)</f>
        <v/>
      </c>
      <c r="CC75" s="156" t="str" cm="1">
        <f t="array" ref="CC75">INDEX(PosEffects_NCA,$A75,MATCH(CC$6,$D$6:$AB$6,0)+3)</f>
        <v/>
      </c>
      <c r="CE75" s="194" t="str">
        <f t="shared" si="35"/>
        <v/>
      </c>
      <c r="CF75" s="194" t="str">
        <f t="shared" si="35"/>
        <v/>
      </c>
      <c r="CG75" s="194" t="str">
        <f t="shared" si="35"/>
        <v/>
      </c>
      <c r="CH75" s="194" t="str">
        <f t="shared" si="35"/>
        <v/>
      </c>
    </row>
    <row r="76" spans="1:86" x14ac:dyDescent="0.25">
      <c r="A76" s="68">
        <v>69</v>
      </c>
      <c r="B76" s="271" t="str" cm="1">
        <f t="array" ref="B76">IF(A76&gt;NOptions_NCA,"",6*(A76-1)+1)</f>
        <v/>
      </c>
      <c r="C76" s="249" t="str" cm="1">
        <f t="array" ref="C76">IF($B76="","",INDEX(Options_NCA,$B76))</f>
        <v/>
      </c>
      <c r="D76" s="193" t="str" cm="1">
        <f t="array" ref="D76">IF($B76="","",INDEX(NCAOptionScores_Trans,$B76+MATCH(D$7,NCAMetrics,0)-1,MATCH(D$6,NCACats,0))-100)</f>
        <v/>
      </c>
      <c r="E76" s="193" t="str" cm="1">
        <f t="array" ref="E76">IF($B76="","",INDEX(NCAOptionScores_Trans,$B76+MATCH(E$7,NCAMetrics,0)-1,MATCH(D$6,NCACats,0))-100)</f>
        <v/>
      </c>
      <c r="F76" s="193" t="str" cm="1">
        <f t="array" ref="F76">IF($B76="","",INDEX(NCAOptionScores_Trans,$B76+MATCH(F$7,NCAMetrics,0)-1,MATCH(D$6,NCACats,0))-100)</f>
        <v/>
      </c>
      <c r="G76" s="193" t="str">
        <f t="shared" si="36"/>
        <v/>
      </c>
      <c r="H76" s="193" t="str" cm="1">
        <f t="array" ref="H76">IF($B76="","",INDEX(NCAOptionScores_Trans,$B76+MATCH(H$7,NCAMetrics,0)-1,MATCH(H$6,NCACats,0))-100)</f>
        <v/>
      </c>
      <c r="I76" s="193" t="str" cm="1">
        <f t="array" ref="I76">IF($B76="","",INDEX(NCAOptionScores_Trans,$B76+MATCH(I$7,NCAMetrics,0)-1,MATCH(H$6,NCACats,0))-100)</f>
        <v/>
      </c>
      <c r="J76" s="193" t="str" cm="1">
        <f t="array" ref="J76">IF($B76="","",INDEX(NCAOptionScores_Trans,$B76+MATCH(J$7,NCAMetrics,0)-1,MATCH(H$6,NCACats,0))-100)</f>
        <v/>
      </c>
      <c r="K76" s="193" t="str">
        <f t="shared" si="37"/>
        <v/>
      </c>
      <c r="L76" s="193" t="str" cm="1">
        <f t="array" ref="L76">IF($B76="","",INDEX(NCAOptionScores_Trans,$B76+MATCH(L$7,NCAMetrics,0)-1,MATCH(L$6,NCACats,0))-100)</f>
        <v/>
      </c>
      <c r="M76" s="193" t="str" cm="1">
        <f t="array" ref="M76">IF($B76="","",INDEX(NCAOptionScores_Trans,$B76+MATCH(M$7,NCAMetrics,0)-1,MATCH(L$6,NCACats,0))-100)</f>
        <v/>
      </c>
      <c r="N76" s="193" t="str" cm="1">
        <f t="array" ref="N76">IF($B76="","",INDEX(NCAOptionScores_Trans,$B76+MATCH(N$7,NCAMetrics,0)-1,MATCH(L$6,NCACats,0))-100)</f>
        <v/>
      </c>
      <c r="O76" s="193" t="str">
        <f t="shared" si="38"/>
        <v/>
      </c>
      <c r="P76" s="193" t="str" cm="1">
        <f t="array" ref="P76">IF($B76="","",INDEX(NCAOptionScores_Trans,$B76+MATCH(P$7,NCAMetrics,0)-1,MATCH(P$6,NCACats,0))-100)</f>
        <v/>
      </c>
      <c r="Q76" s="193" t="str" cm="1">
        <f t="array" ref="Q76">IF($B76="","",INDEX(NCAOptionScores_Trans,$B76+MATCH(Q$7,NCAMetrics,0)-1,MATCH(P$6,NCACats,0))-100)</f>
        <v/>
      </c>
      <c r="R76" s="193" t="str" cm="1">
        <f t="array" ref="R76">IF($B76="","",INDEX(NCAOptionScores_Trans,$B76+MATCH(R$7,NCAMetrics,0)-1,MATCH(P$6,NCACats,0))-100)</f>
        <v/>
      </c>
      <c r="S76" s="193" t="str">
        <f t="shared" si="39"/>
        <v/>
      </c>
      <c r="T76" s="193" t="str" cm="1">
        <f t="array" ref="T76">IF($B76="","",INDEX(NCAOptionScores_Trans,$B76+MATCH(T$7,NCAMetrics,0)-1,MATCH(T$6,NCACats,0))-100)</f>
        <v/>
      </c>
      <c r="U76" s="193" t="str" cm="1">
        <f t="array" ref="U76">IF($B76="","",INDEX(NCAOptionScores_Trans,$B76+MATCH(U$7,NCAMetrics,0)-1,MATCH(T$6,NCACats,0))-100)</f>
        <v/>
      </c>
      <c r="V76" s="193" t="str" cm="1">
        <f t="array" ref="V76">IF($B76="","",INDEX(NCAOptionScores_Trans,$B76+MATCH(V$7,NCAMetrics,0)-1,MATCH(T$6,NCACats,0))-100)</f>
        <v/>
      </c>
      <c r="W76" s="193" t="str">
        <f t="shared" si="40"/>
        <v/>
      </c>
      <c r="X76" s="193" t="str" cm="1">
        <f t="array" ref="X76">IF($B76="","",INDEX(NCAOptionScores_Trans,$B76+MATCH(X$7,NCAMetrics,0)-1,MATCH(X$6,NCACats,0))-100)</f>
        <v/>
      </c>
      <c r="Y76" s="193" t="str" cm="1">
        <f t="array" ref="Y76">IF($B76="","",INDEX(NCAOptionScores_Trans,$B76+MATCH(Y$7,NCAMetrics,0)-1,MATCH(X$6,NCACats,0))-100)</f>
        <v/>
      </c>
      <c r="Z76" s="193" t="str" cm="1">
        <f t="array" ref="Z76">IF($B76="","",INDEX(NCAOptionScores_Trans,$B76+MATCH(Z$7,NCAMetrics,0)-1,MATCH(X$6,NCACats,0))-100)</f>
        <v/>
      </c>
      <c r="AA76" s="193" t="str">
        <f t="shared" si="41"/>
        <v/>
      </c>
      <c r="AB76" s="193" t="str" cm="1">
        <f t="array" ref="AB76">IF($B76="","",INDEX(NCAOptionScores_Trans,$B76+MATCH(AB$7,NCAMetrics,0)-1,MATCH(AB$6,NCACats,0))-100)</f>
        <v/>
      </c>
      <c r="AC76" s="193" t="str" cm="1">
        <f t="array" ref="AC76">IF($B76="","",INDEX(NCAOptionScores_Trans,$B76+MATCH(AC$7,NCAMetrics,0)-1,MATCH(AB$6,NCACats,0))-100)</f>
        <v/>
      </c>
      <c r="AD76" s="193" t="str" cm="1">
        <f t="array" ref="AD76">IF($B76="","",INDEX(NCAOptionScores_Trans,$B76+MATCH(AD$7,NCAMetrics,0)-1,MATCH(AB$6,NCACats,0))-100)</f>
        <v/>
      </c>
      <c r="AE76" s="193" t="str">
        <f t="shared" si="42"/>
        <v/>
      </c>
      <c r="AG76" s="156" t="str" cm="1">
        <f t="array" ref="AG76">INDEX(NegEffects_NCA,$A76,MATCH(AG$6,$D$6:$AB$6,0)+3)</f>
        <v/>
      </c>
      <c r="AH76" s="156" t="str" cm="1">
        <f t="array" ref="AH76">INDEX(NegEffects_NCA,$A76,MATCH(AH$6,$D$6:$AB$6,0)+3)</f>
        <v/>
      </c>
      <c r="AI76" s="156" t="str" cm="1">
        <f t="array" ref="AI76">INDEX(NegEffects_NCA,$A76,MATCH(AI$6,$D$6:$AB$6,0)+3)</f>
        <v/>
      </c>
      <c r="AJ76" s="156" t="str" cm="1">
        <f t="array" ref="AJ76">INDEX(NegEffects_NCA,$A76,MATCH(AJ$6,$D$6:$AB$6,0)+3)</f>
        <v/>
      </c>
      <c r="AK76" s="156" t="str" cm="1">
        <f t="array" ref="AK76">INDEX(NegEffects_NCA,$A76,MATCH(AK$6,$D$6:$AB$6,0)+3)</f>
        <v/>
      </c>
      <c r="AL76" s="156" t="str" cm="1">
        <f t="array" ref="AL76">INDEX(NegEffects_NCA,$A76,MATCH(AL$6,$D$6:$AB$6,0)+3)</f>
        <v/>
      </c>
      <c r="AM76" s="156" t="str" cm="1">
        <f t="array" ref="AM76">INDEX(NegEffects_NCA,$A76,MATCH(AM$6,$D$6:$AB$6,0)+3)</f>
        <v/>
      </c>
      <c r="AO76" s="194" t="str">
        <f t="shared" si="34"/>
        <v/>
      </c>
      <c r="AP76" s="194" t="str">
        <f t="shared" si="34"/>
        <v/>
      </c>
      <c r="AQ76" s="194" t="str">
        <f t="shared" si="34"/>
        <v/>
      </c>
      <c r="AR76" s="194" t="str">
        <f t="shared" si="34"/>
        <v/>
      </c>
      <c r="AT76" s="193" t="str" cm="1">
        <f t="array" ref="AT76">IF($B76="","",INDEX(NCAOptionScores_Trans,$B76+MATCH(AT$7,NCAMetrics,0)-1,MATCH(AT$6,NCACats,0)))</f>
        <v/>
      </c>
      <c r="AU76" s="193" t="str" cm="1">
        <f t="array" ref="AU76">IF($B76="","",INDEX(NCAOptionScores_Trans,$B76+MATCH(AU$7,NCAMetrics,0)-1,MATCH(AT$6,NCACats,0)))</f>
        <v/>
      </c>
      <c r="AV76" s="193" t="str" cm="1">
        <f t="array" ref="AV76">IF($B76="","",INDEX(NCAOptionScores_Trans,$B76+MATCH(AV$7,NCAMetrics,0)-1,MATCH(AT$6,NCACats,0)))</f>
        <v/>
      </c>
      <c r="AW76" s="195" t="str">
        <f t="shared" si="43"/>
        <v/>
      </c>
      <c r="AX76" s="193" t="str" cm="1">
        <f t="array" ref="AX76">IF($B76="","",INDEX(NCAOptionScores_Trans,$B76+MATCH(AX$7,NCAMetrics,0)-1,MATCH(AX$6,NCACats,0)))</f>
        <v/>
      </c>
      <c r="AY76" s="193" t="str" cm="1">
        <f t="array" ref="AY76">IF($B76="","",INDEX(NCAOptionScores_Trans,$B76+MATCH(AY$7,NCAMetrics,0)-1,MATCH(AX$6,NCACats,0)))</f>
        <v/>
      </c>
      <c r="AZ76" s="193" t="str" cm="1">
        <f t="array" ref="AZ76">IF($B76="","",INDEX(NCAOptionScores_Trans,$B76+MATCH(AZ$7,NCAMetrics,0)-1,MATCH(AX$6,NCACats,0)))</f>
        <v/>
      </c>
      <c r="BA76" s="195" t="str">
        <f t="shared" si="44"/>
        <v/>
      </c>
      <c r="BB76" s="193" t="str" cm="1">
        <f t="array" ref="BB76">IF($B76="","",INDEX(NCAOptionScores_Trans,$B76+MATCH(BB$7,NCAMetrics,0)-1,MATCH(BB$6,NCACats,0)))</f>
        <v/>
      </c>
      <c r="BC76" s="193" t="str" cm="1">
        <f t="array" ref="BC76">IF($B76="","",INDEX(NCAOptionScores_Trans,$B76+MATCH(BC$7,NCAMetrics,0)-1,MATCH(BB$6,NCACats,0)))</f>
        <v/>
      </c>
      <c r="BD76" s="193" t="str" cm="1">
        <f t="array" ref="BD76">IF($B76="","",INDEX(NCAOptionScores_Trans,$B76+MATCH(BD$7,NCAMetrics,0)-1,MATCH(BB$6,NCACats,0)))</f>
        <v/>
      </c>
      <c r="BE76" s="195" t="str">
        <f t="shared" si="45"/>
        <v/>
      </c>
      <c r="BF76" s="193" t="str" cm="1">
        <f t="array" ref="BF76">IF($B76="","",INDEX(NCAOptionScores_Trans,$B76+MATCH(BF$7,NCAMetrics,0)-1,MATCH(BF$6,NCACats,0)))</f>
        <v/>
      </c>
      <c r="BG76" s="193" t="str" cm="1">
        <f t="array" ref="BG76">IF($B76="","",INDEX(NCAOptionScores_Trans,$B76+MATCH(BG$7,NCAMetrics,0)-1,MATCH(BF$6,NCACats,0)))</f>
        <v/>
      </c>
      <c r="BH76" s="193" t="str" cm="1">
        <f t="array" ref="BH76">IF($B76="","",INDEX(NCAOptionScores_Trans,$B76+MATCH(BH$7,NCAMetrics,0)-1,MATCH(BF$6,NCACats,0)))</f>
        <v/>
      </c>
      <c r="BI76" s="195" t="str">
        <f t="shared" si="46"/>
        <v/>
      </c>
      <c r="BJ76" s="193" t="str" cm="1">
        <f t="array" ref="BJ76">IF($B76="","",INDEX(NCAOptionScores_Trans,$B76+MATCH(BJ$7,NCAMetrics,0)-1,MATCH(BJ$6,NCACats,0)))</f>
        <v/>
      </c>
      <c r="BK76" s="193" t="str" cm="1">
        <f t="array" ref="BK76">IF($B76="","",INDEX(NCAOptionScores_Trans,$B76+MATCH(BK$7,NCAMetrics,0)-1,MATCH(BJ$6,NCACats,0)))</f>
        <v/>
      </c>
      <c r="BL76" s="193" t="str" cm="1">
        <f t="array" ref="BL76">IF($B76="","",INDEX(NCAOptionScores_Trans,$B76+MATCH(BL$7,NCAMetrics,0)-1,MATCH(BJ$6,NCACats,0)))</f>
        <v/>
      </c>
      <c r="BM76" s="195" t="str">
        <f t="shared" si="47"/>
        <v/>
      </c>
      <c r="BN76" s="193" t="str" cm="1">
        <f t="array" ref="BN76">IF($B76="","",INDEX(NCAOptionScores_Trans,$B76+MATCH(BN$7,NCAMetrics,0)-1,MATCH(BN$6,NCACats,0)))</f>
        <v/>
      </c>
      <c r="BO76" s="193" t="str" cm="1">
        <f t="array" ref="BO76">IF($B76="","",INDEX(NCAOptionScores_Trans,$B76+MATCH(BO$7,NCAMetrics,0)-1,MATCH(BN$6,NCACats,0)))</f>
        <v/>
      </c>
      <c r="BP76" s="193" t="str" cm="1">
        <f t="array" ref="BP76">IF($B76="","",INDEX(NCAOptionScores_Trans,$B76+MATCH(BP$7,NCAMetrics,0)-1,MATCH(BN$6,NCACats,0)))</f>
        <v/>
      </c>
      <c r="BQ76" s="195" t="str">
        <f t="shared" si="48"/>
        <v/>
      </c>
      <c r="BR76" s="193" t="str" cm="1">
        <f t="array" ref="BR76">IF($B76="","",INDEX(NCAOptionScores_Trans,$B76+MATCH(BR$7,NCAMetrics,0)-1,MATCH(BR$6,NCACats,0)))</f>
        <v/>
      </c>
      <c r="BS76" s="193" t="str" cm="1">
        <f t="array" ref="BS76">IF($B76="","",INDEX(NCAOptionScores_Trans,$B76+MATCH(BS$7,NCAMetrics,0)-1,MATCH(BR$6,NCACats,0)))</f>
        <v/>
      </c>
      <c r="BT76" s="193" t="str" cm="1">
        <f t="array" ref="BT76">IF($B76="","",INDEX(NCAOptionScores_Trans,$B76+MATCH(BT$7,NCAMetrics,0)-1,MATCH(BR$6,NCACats,0)))</f>
        <v/>
      </c>
      <c r="BU76" s="195" t="str">
        <f t="shared" si="49"/>
        <v/>
      </c>
      <c r="BW76" s="156" t="str" cm="1">
        <f t="array" ref="BW76">INDEX(PosEffects_NCA,$A76,MATCH(BW$6,$D$6:$AB$6,0)+3)</f>
        <v/>
      </c>
      <c r="BX76" s="156" t="str" cm="1">
        <f t="array" ref="BX76">INDEX(PosEffects_NCA,$A76,MATCH(BX$6,$D$6:$AB$6,0)+3)</f>
        <v/>
      </c>
      <c r="BY76" s="156" t="str" cm="1">
        <f t="array" ref="BY76">INDEX(PosEffects_NCA,$A76,MATCH(BY$6,$D$6:$AB$6,0)+3)</f>
        <v/>
      </c>
      <c r="BZ76" s="156" t="str" cm="1">
        <f t="array" ref="BZ76">INDEX(PosEffects_NCA,$A76,MATCH(BZ$6,$D$6:$AB$6,0)+3)</f>
        <v/>
      </c>
      <c r="CA76" s="156" t="str" cm="1">
        <f t="array" ref="CA76">INDEX(PosEffects_NCA,$A76,MATCH(CA$6,$D$6:$AB$6,0)+3)</f>
        <v/>
      </c>
      <c r="CB76" s="156" t="str" cm="1">
        <f t="array" ref="CB76">INDEX(PosEffects_NCA,$A76,MATCH(CB$6,$D$6:$AB$6,0)+3)</f>
        <v/>
      </c>
      <c r="CC76" s="156" t="str" cm="1">
        <f t="array" ref="CC76">INDEX(PosEffects_NCA,$A76,MATCH(CC$6,$D$6:$AB$6,0)+3)</f>
        <v/>
      </c>
      <c r="CE76" s="194" t="str">
        <f t="shared" si="35"/>
        <v/>
      </c>
      <c r="CF76" s="194" t="str">
        <f t="shared" si="35"/>
        <v/>
      </c>
      <c r="CG76" s="194" t="str">
        <f t="shared" si="35"/>
        <v/>
      </c>
      <c r="CH76" s="194" t="str">
        <f t="shared" si="35"/>
        <v/>
      </c>
    </row>
    <row r="77" spans="1:86" x14ac:dyDescent="0.25">
      <c r="A77" s="68">
        <v>70</v>
      </c>
      <c r="B77" s="271" t="str" cm="1">
        <f t="array" ref="B77">IF(A77&gt;NOptions_NCA,"",6*(A77-1)+1)</f>
        <v/>
      </c>
      <c r="C77" s="249" t="str" cm="1">
        <f t="array" ref="C77">IF($B77="","",INDEX(Options_NCA,$B77))</f>
        <v/>
      </c>
      <c r="D77" s="193" t="str" cm="1">
        <f t="array" ref="D77">IF($B77="","",INDEX(NCAOptionScores_Trans,$B77+MATCH(D$7,NCAMetrics,0)-1,MATCH(D$6,NCACats,0))-100)</f>
        <v/>
      </c>
      <c r="E77" s="193" t="str" cm="1">
        <f t="array" ref="E77">IF($B77="","",INDEX(NCAOptionScores_Trans,$B77+MATCH(E$7,NCAMetrics,0)-1,MATCH(D$6,NCACats,0))-100)</f>
        <v/>
      </c>
      <c r="F77" s="193" t="str" cm="1">
        <f t="array" ref="F77">IF($B77="","",INDEX(NCAOptionScores_Trans,$B77+MATCH(F$7,NCAMetrics,0)-1,MATCH(D$6,NCACats,0))-100)</f>
        <v/>
      </c>
      <c r="G77" s="193" t="str">
        <f t="shared" si="36"/>
        <v/>
      </c>
      <c r="H77" s="193" t="str" cm="1">
        <f t="array" ref="H77">IF($B77="","",INDEX(NCAOptionScores_Trans,$B77+MATCH(H$7,NCAMetrics,0)-1,MATCH(H$6,NCACats,0))-100)</f>
        <v/>
      </c>
      <c r="I77" s="193" t="str" cm="1">
        <f t="array" ref="I77">IF($B77="","",INDEX(NCAOptionScores_Trans,$B77+MATCH(I$7,NCAMetrics,0)-1,MATCH(H$6,NCACats,0))-100)</f>
        <v/>
      </c>
      <c r="J77" s="193" t="str" cm="1">
        <f t="array" ref="J77">IF($B77="","",INDEX(NCAOptionScores_Trans,$B77+MATCH(J$7,NCAMetrics,0)-1,MATCH(H$6,NCACats,0))-100)</f>
        <v/>
      </c>
      <c r="K77" s="193" t="str">
        <f t="shared" si="37"/>
        <v/>
      </c>
      <c r="L77" s="193" t="str" cm="1">
        <f t="array" ref="L77">IF($B77="","",INDEX(NCAOptionScores_Trans,$B77+MATCH(L$7,NCAMetrics,0)-1,MATCH(L$6,NCACats,0))-100)</f>
        <v/>
      </c>
      <c r="M77" s="193" t="str" cm="1">
        <f t="array" ref="M77">IF($B77="","",INDEX(NCAOptionScores_Trans,$B77+MATCH(M$7,NCAMetrics,0)-1,MATCH(L$6,NCACats,0))-100)</f>
        <v/>
      </c>
      <c r="N77" s="193" t="str" cm="1">
        <f t="array" ref="N77">IF($B77="","",INDEX(NCAOptionScores_Trans,$B77+MATCH(N$7,NCAMetrics,0)-1,MATCH(L$6,NCACats,0))-100)</f>
        <v/>
      </c>
      <c r="O77" s="193" t="str">
        <f t="shared" si="38"/>
        <v/>
      </c>
      <c r="P77" s="193" t="str" cm="1">
        <f t="array" ref="P77">IF($B77="","",INDEX(NCAOptionScores_Trans,$B77+MATCH(P$7,NCAMetrics,0)-1,MATCH(P$6,NCACats,0))-100)</f>
        <v/>
      </c>
      <c r="Q77" s="193" t="str" cm="1">
        <f t="array" ref="Q77">IF($B77="","",INDEX(NCAOptionScores_Trans,$B77+MATCH(Q$7,NCAMetrics,0)-1,MATCH(P$6,NCACats,0))-100)</f>
        <v/>
      </c>
      <c r="R77" s="193" t="str" cm="1">
        <f t="array" ref="R77">IF($B77="","",INDEX(NCAOptionScores_Trans,$B77+MATCH(R$7,NCAMetrics,0)-1,MATCH(P$6,NCACats,0))-100)</f>
        <v/>
      </c>
      <c r="S77" s="193" t="str">
        <f t="shared" si="39"/>
        <v/>
      </c>
      <c r="T77" s="193" t="str" cm="1">
        <f t="array" ref="T77">IF($B77="","",INDEX(NCAOptionScores_Trans,$B77+MATCH(T$7,NCAMetrics,0)-1,MATCH(T$6,NCACats,0))-100)</f>
        <v/>
      </c>
      <c r="U77" s="193" t="str" cm="1">
        <f t="array" ref="U77">IF($B77="","",INDEX(NCAOptionScores_Trans,$B77+MATCH(U$7,NCAMetrics,0)-1,MATCH(T$6,NCACats,0))-100)</f>
        <v/>
      </c>
      <c r="V77" s="193" t="str" cm="1">
        <f t="array" ref="V77">IF($B77="","",INDEX(NCAOptionScores_Trans,$B77+MATCH(V$7,NCAMetrics,0)-1,MATCH(T$6,NCACats,0))-100)</f>
        <v/>
      </c>
      <c r="W77" s="193" t="str">
        <f t="shared" si="40"/>
        <v/>
      </c>
      <c r="X77" s="193" t="str" cm="1">
        <f t="array" ref="X77">IF($B77="","",INDEX(NCAOptionScores_Trans,$B77+MATCH(X$7,NCAMetrics,0)-1,MATCH(X$6,NCACats,0))-100)</f>
        <v/>
      </c>
      <c r="Y77" s="193" t="str" cm="1">
        <f t="array" ref="Y77">IF($B77="","",INDEX(NCAOptionScores_Trans,$B77+MATCH(Y$7,NCAMetrics,0)-1,MATCH(X$6,NCACats,0))-100)</f>
        <v/>
      </c>
      <c r="Z77" s="193" t="str" cm="1">
        <f t="array" ref="Z77">IF($B77="","",INDEX(NCAOptionScores_Trans,$B77+MATCH(Z$7,NCAMetrics,0)-1,MATCH(X$6,NCACats,0))-100)</f>
        <v/>
      </c>
      <c r="AA77" s="193" t="str">
        <f t="shared" si="41"/>
        <v/>
      </c>
      <c r="AB77" s="193" t="str" cm="1">
        <f t="array" ref="AB77">IF($B77="","",INDEX(NCAOptionScores_Trans,$B77+MATCH(AB$7,NCAMetrics,0)-1,MATCH(AB$6,NCACats,0))-100)</f>
        <v/>
      </c>
      <c r="AC77" s="193" t="str" cm="1">
        <f t="array" ref="AC77">IF($B77="","",INDEX(NCAOptionScores_Trans,$B77+MATCH(AC$7,NCAMetrics,0)-1,MATCH(AB$6,NCACats,0))-100)</f>
        <v/>
      </c>
      <c r="AD77" s="193" t="str" cm="1">
        <f t="array" ref="AD77">IF($B77="","",INDEX(NCAOptionScores_Trans,$B77+MATCH(AD$7,NCAMetrics,0)-1,MATCH(AB$6,NCACats,0))-100)</f>
        <v/>
      </c>
      <c r="AE77" s="193" t="str">
        <f t="shared" si="42"/>
        <v/>
      </c>
      <c r="AG77" s="156" t="str" cm="1">
        <f t="array" ref="AG77">INDEX(NegEffects_NCA,$A77,MATCH(AG$6,$D$6:$AB$6,0)+3)</f>
        <v/>
      </c>
      <c r="AH77" s="156" t="str" cm="1">
        <f t="array" ref="AH77">INDEX(NegEffects_NCA,$A77,MATCH(AH$6,$D$6:$AB$6,0)+3)</f>
        <v/>
      </c>
      <c r="AI77" s="156" t="str" cm="1">
        <f t="array" ref="AI77">INDEX(NegEffects_NCA,$A77,MATCH(AI$6,$D$6:$AB$6,0)+3)</f>
        <v/>
      </c>
      <c r="AJ77" s="156" t="str" cm="1">
        <f t="array" ref="AJ77">INDEX(NegEffects_NCA,$A77,MATCH(AJ$6,$D$6:$AB$6,0)+3)</f>
        <v/>
      </c>
      <c r="AK77" s="156" t="str" cm="1">
        <f t="array" ref="AK77">INDEX(NegEffects_NCA,$A77,MATCH(AK$6,$D$6:$AB$6,0)+3)</f>
        <v/>
      </c>
      <c r="AL77" s="156" t="str" cm="1">
        <f t="array" ref="AL77">INDEX(NegEffects_NCA,$A77,MATCH(AL$6,$D$6:$AB$6,0)+3)</f>
        <v/>
      </c>
      <c r="AM77" s="156" t="str" cm="1">
        <f t="array" ref="AM77">INDEX(NegEffects_NCA,$A77,MATCH(AM$6,$D$6:$AB$6,0)+3)</f>
        <v/>
      </c>
      <c r="AO77" s="194" t="str">
        <f t="shared" si="34"/>
        <v/>
      </c>
      <c r="AP77" s="194" t="str">
        <f t="shared" si="34"/>
        <v/>
      </c>
      <c r="AQ77" s="194" t="str">
        <f t="shared" si="34"/>
        <v/>
      </c>
      <c r="AR77" s="194" t="str">
        <f t="shared" si="34"/>
        <v/>
      </c>
      <c r="AT77" s="193" t="str" cm="1">
        <f t="array" ref="AT77">IF($B77="","",INDEX(NCAOptionScores_Trans,$B77+MATCH(AT$7,NCAMetrics,0)-1,MATCH(AT$6,NCACats,0)))</f>
        <v/>
      </c>
      <c r="AU77" s="193" t="str" cm="1">
        <f t="array" ref="AU77">IF($B77="","",INDEX(NCAOptionScores_Trans,$B77+MATCH(AU$7,NCAMetrics,0)-1,MATCH(AT$6,NCACats,0)))</f>
        <v/>
      </c>
      <c r="AV77" s="193" t="str" cm="1">
        <f t="array" ref="AV77">IF($B77="","",INDEX(NCAOptionScores_Trans,$B77+MATCH(AV$7,NCAMetrics,0)-1,MATCH(AT$6,NCACats,0)))</f>
        <v/>
      </c>
      <c r="AW77" s="195" t="str">
        <f t="shared" si="43"/>
        <v/>
      </c>
      <c r="AX77" s="193" t="str" cm="1">
        <f t="array" ref="AX77">IF($B77="","",INDEX(NCAOptionScores_Trans,$B77+MATCH(AX$7,NCAMetrics,0)-1,MATCH(AX$6,NCACats,0)))</f>
        <v/>
      </c>
      <c r="AY77" s="193" t="str" cm="1">
        <f t="array" ref="AY77">IF($B77="","",INDEX(NCAOptionScores_Trans,$B77+MATCH(AY$7,NCAMetrics,0)-1,MATCH(AX$6,NCACats,0)))</f>
        <v/>
      </c>
      <c r="AZ77" s="193" t="str" cm="1">
        <f t="array" ref="AZ77">IF($B77="","",INDEX(NCAOptionScores_Trans,$B77+MATCH(AZ$7,NCAMetrics,0)-1,MATCH(AX$6,NCACats,0)))</f>
        <v/>
      </c>
      <c r="BA77" s="195" t="str">
        <f t="shared" si="44"/>
        <v/>
      </c>
      <c r="BB77" s="193" t="str" cm="1">
        <f t="array" ref="BB77">IF($B77="","",INDEX(NCAOptionScores_Trans,$B77+MATCH(BB$7,NCAMetrics,0)-1,MATCH(BB$6,NCACats,0)))</f>
        <v/>
      </c>
      <c r="BC77" s="193" t="str" cm="1">
        <f t="array" ref="BC77">IF($B77="","",INDEX(NCAOptionScores_Trans,$B77+MATCH(BC$7,NCAMetrics,0)-1,MATCH(BB$6,NCACats,0)))</f>
        <v/>
      </c>
      <c r="BD77" s="193" t="str" cm="1">
        <f t="array" ref="BD77">IF($B77="","",INDEX(NCAOptionScores_Trans,$B77+MATCH(BD$7,NCAMetrics,0)-1,MATCH(BB$6,NCACats,0)))</f>
        <v/>
      </c>
      <c r="BE77" s="195" t="str">
        <f t="shared" si="45"/>
        <v/>
      </c>
      <c r="BF77" s="193" t="str" cm="1">
        <f t="array" ref="BF77">IF($B77="","",INDEX(NCAOptionScores_Trans,$B77+MATCH(BF$7,NCAMetrics,0)-1,MATCH(BF$6,NCACats,0)))</f>
        <v/>
      </c>
      <c r="BG77" s="193" t="str" cm="1">
        <f t="array" ref="BG77">IF($B77="","",INDEX(NCAOptionScores_Trans,$B77+MATCH(BG$7,NCAMetrics,0)-1,MATCH(BF$6,NCACats,0)))</f>
        <v/>
      </c>
      <c r="BH77" s="193" t="str" cm="1">
        <f t="array" ref="BH77">IF($B77="","",INDEX(NCAOptionScores_Trans,$B77+MATCH(BH$7,NCAMetrics,0)-1,MATCH(BF$6,NCACats,0)))</f>
        <v/>
      </c>
      <c r="BI77" s="195" t="str">
        <f t="shared" si="46"/>
        <v/>
      </c>
      <c r="BJ77" s="193" t="str" cm="1">
        <f t="array" ref="BJ77">IF($B77="","",INDEX(NCAOptionScores_Trans,$B77+MATCH(BJ$7,NCAMetrics,0)-1,MATCH(BJ$6,NCACats,0)))</f>
        <v/>
      </c>
      <c r="BK77" s="193" t="str" cm="1">
        <f t="array" ref="BK77">IF($B77="","",INDEX(NCAOptionScores_Trans,$B77+MATCH(BK$7,NCAMetrics,0)-1,MATCH(BJ$6,NCACats,0)))</f>
        <v/>
      </c>
      <c r="BL77" s="193" t="str" cm="1">
        <f t="array" ref="BL77">IF($B77="","",INDEX(NCAOptionScores_Trans,$B77+MATCH(BL$7,NCAMetrics,0)-1,MATCH(BJ$6,NCACats,0)))</f>
        <v/>
      </c>
      <c r="BM77" s="195" t="str">
        <f t="shared" si="47"/>
        <v/>
      </c>
      <c r="BN77" s="193" t="str" cm="1">
        <f t="array" ref="BN77">IF($B77="","",INDEX(NCAOptionScores_Trans,$B77+MATCH(BN$7,NCAMetrics,0)-1,MATCH(BN$6,NCACats,0)))</f>
        <v/>
      </c>
      <c r="BO77" s="193" t="str" cm="1">
        <f t="array" ref="BO77">IF($B77="","",INDEX(NCAOptionScores_Trans,$B77+MATCH(BO$7,NCAMetrics,0)-1,MATCH(BN$6,NCACats,0)))</f>
        <v/>
      </c>
      <c r="BP77" s="193" t="str" cm="1">
        <f t="array" ref="BP77">IF($B77="","",INDEX(NCAOptionScores_Trans,$B77+MATCH(BP$7,NCAMetrics,0)-1,MATCH(BN$6,NCACats,0)))</f>
        <v/>
      </c>
      <c r="BQ77" s="195" t="str">
        <f t="shared" si="48"/>
        <v/>
      </c>
      <c r="BR77" s="193" t="str" cm="1">
        <f t="array" ref="BR77">IF($B77="","",INDEX(NCAOptionScores_Trans,$B77+MATCH(BR$7,NCAMetrics,0)-1,MATCH(BR$6,NCACats,0)))</f>
        <v/>
      </c>
      <c r="BS77" s="193" t="str" cm="1">
        <f t="array" ref="BS77">IF($B77="","",INDEX(NCAOptionScores_Trans,$B77+MATCH(BS$7,NCAMetrics,0)-1,MATCH(BR$6,NCACats,0)))</f>
        <v/>
      </c>
      <c r="BT77" s="193" t="str" cm="1">
        <f t="array" ref="BT77">IF($B77="","",INDEX(NCAOptionScores_Trans,$B77+MATCH(BT$7,NCAMetrics,0)-1,MATCH(BR$6,NCACats,0)))</f>
        <v/>
      </c>
      <c r="BU77" s="195" t="str">
        <f t="shared" si="49"/>
        <v/>
      </c>
      <c r="BW77" s="156" t="str" cm="1">
        <f t="array" ref="BW77">INDEX(PosEffects_NCA,$A77,MATCH(BW$6,$D$6:$AB$6,0)+3)</f>
        <v/>
      </c>
      <c r="BX77" s="156" t="str" cm="1">
        <f t="array" ref="BX77">INDEX(PosEffects_NCA,$A77,MATCH(BX$6,$D$6:$AB$6,0)+3)</f>
        <v/>
      </c>
      <c r="BY77" s="156" t="str" cm="1">
        <f t="array" ref="BY77">INDEX(PosEffects_NCA,$A77,MATCH(BY$6,$D$6:$AB$6,0)+3)</f>
        <v/>
      </c>
      <c r="BZ77" s="156" t="str" cm="1">
        <f t="array" ref="BZ77">INDEX(PosEffects_NCA,$A77,MATCH(BZ$6,$D$6:$AB$6,0)+3)</f>
        <v/>
      </c>
      <c r="CA77" s="156" t="str" cm="1">
        <f t="array" ref="CA77">INDEX(PosEffects_NCA,$A77,MATCH(CA$6,$D$6:$AB$6,0)+3)</f>
        <v/>
      </c>
      <c r="CB77" s="156" t="str" cm="1">
        <f t="array" ref="CB77">INDEX(PosEffects_NCA,$A77,MATCH(CB$6,$D$6:$AB$6,0)+3)</f>
        <v/>
      </c>
      <c r="CC77" s="156" t="str" cm="1">
        <f t="array" ref="CC77">INDEX(PosEffects_NCA,$A77,MATCH(CC$6,$D$6:$AB$6,0)+3)</f>
        <v/>
      </c>
      <c r="CE77" s="194" t="str">
        <f t="shared" si="35"/>
        <v/>
      </c>
      <c r="CF77" s="194" t="str">
        <f t="shared" si="35"/>
        <v/>
      </c>
      <c r="CG77" s="194" t="str">
        <f t="shared" si="35"/>
        <v/>
      </c>
      <c r="CH77" s="194" t="str">
        <f t="shared" si="35"/>
        <v/>
      </c>
    </row>
    <row r="78" spans="1:86" x14ac:dyDescent="0.25">
      <c r="A78" s="68">
        <v>71</v>
      </c>
      <c r="B78" s="271" t="str" cm="1">
        <f t="array" ref="B78">IF(A78&gt;NOptions_NCA,"",6*(A78-1)+1)</f>
        <v/>
      </c>
      <c r="C78" s="249" t="str" cm="1">
        <f t="array" ref="C78">IF($B78="","",INDEX(Options_NCA,$B78))</f>
        <v/>
      </c>
      <c r="D78" s="193" t="str" cm="1">
        <f t="array" ref="D78">IF($B78="","",INDEX(NCAOptionScores_Trans,$B78+MATCH(D$7,NCAMetrics,0)-1,MATCH(D$6,NCACats,0))-100)</f>
        <v/>
      </c>
      <c r="E78" s="193" t="str" cm="1">
        <f t="array" ref="E78">IF($B78="","",INDEX(NCAOptionScores_Trans,$B78+MATCH(E$7,NCAMetrics,0)-1,MATCH(D$6,NCACats,0))-100)</f>
        <v/>
      </c>
      <c r="F78" s="193" t="str" cm="1">
        <f t="array" ref="F78">IF($B78="","",INDEX(NCAOptionScores_Trans,$B78+MATCH(F$7,NCAMetrics,0)-1,MATCH(D$6,NCACats,0))-100)</f>
        <v/>
      </c>
      <c r="G78" s="193" t="str">
        <f t="shared" si="36"/>
        <v/>
      </c>
      <c r="H78" s="193" t="str" cm="1">
        <f t="array" ref="H78">IF($B78="","",INDEX(NCAOptionScores_Trans,$B78+MATCH(H$7,NCAMetrics,0)-1,MATCH(H$6,NCACats,0))-100)</f>
        <v/>
      </c>
      <c r="I78" s="193" t="str" cm="1">
        <f t="array" ref="I78">IF($B78="","",INDEX(NCAOptionScores_Trans,$B78+MATCH(I$7,NCAMetrics,0)-1,MATCH(H$6,NCACats,0))-100)</f>
        <v/>
      </c>
      <c r="J78" s="193" t="str" cm="1">
        <f t="array" ref="J78">IF($B78="","",INDEX(NCAOptionScores_Trans,$B78+MATCH(J$7,NCAMetrics,0)-1,MATCH(H$6,NCACats,0))-100)</f>
        <v/>
      </c>
      <c r="K78" s="193" t="str">
        <f t="shared" si="37"/>
        <v/>
      </c>
      <c r="L78" s="193" t="str" cm="1">
        <f t="array" ref="L78">IF($B78="","",INDEX(NCAOptionScores_Trans,$B78+MATCH(L$7,NCAMetrics,0)-1,MATCH(L$6,NCACats,0))-100)</f>
        <v/>
      </c>
      <c r="M78" s="193" t="str" cm="1">
        <f t="array" ref="M78">IF($B78="","",INDEX(NCAOptionScores_Trans,$B78+MATCH(M$7,NCAMetrics,0)-1,MATCH(L$6,NCACats,0))-100)</f>
        <v/>
      </c>
      <c r="N78" s="193" t="str" cm="1">
        <f t="array" ref="N78">IF($B78="","",INDEX(NCAOptionScores_Trans,$B78+MATCH(N$7,NCAMetrics,0)-1,MATCH(L$6,NCACats,0))-100)</f>
        <v/>
      </c>
      <c r="O78" s="193" t="str">
        <f t="shared" si="38"/>
        <v/>
      </c>
      <c r="P78" s="193" t="str" cm="1">
        <f t="array" ref="P78">IF($B78="","",INDEX(NCAOptionScores_Trans,$B78+MATCH(P$7,NCAMetrics,0)-1,MATCH(P$6,NCACats,0))-100)</f>
        <v/>
      </c>
      <c r="Q78" s="193" t="str" cm="1">
        <f t="array" ref="Q78">IF($B78="","",INDEX(NCAOptionScores_Trans,$B78+MATCH(Q$7,NCAMetrics,0)-1,MATCH(P$6,NCACats,0))-100)</f>
        <v/>
      </c>
      <c r="R78" s="193" t="str" cm="1">
        <f t="array" ref="R78">IF($B78="","",INDEX(NCAOptionScores_Trans,$B78+MATCH(R$7,NCAMetrics,0)-1,MATCH(P$6,NCACats,0))-100)</f>
        <v/>
      </c>
      <c r="S78" s="193" t="str">
        <f t="shared" si="39"/>
        <v/>
      </c>
      <c r="T78" s="193" t="str" cm="1">
        <f t="array" ref="T78">IF($B78="","",INDEX(NCAOptionScores_Trans,$B78+MATCH(T$7,NCAMetrics,0)-1,MATCH(T$6,NCACats,0))-100)</f>
        <v/>
      </c>
      <c r="U78" s="193" t="str" cm="1">
        <f t="array" ref="U78">IF($B78="","",INDEX(NCAOptionScores_Trans,$B78+MATCH(U$7,NCAMetrics,0)-1,MATCH(T$6,NCACats,0))-100)</f>
        <v/>
      </c>
      <c r="V78" s="193" t="str" cm="1">
        <f t="array" ref="V78">IF($B78="","",INDEX(NCAOptionScores_Trans,$B78+MATCH(V$7,NCAMetrics,0)-1,MATCH(T$6,NCACats,0))-100)</f>
        <v/>
      </c>
      <c r="W78" s="193" t="str">
        <f t="shared" si="40"/>
        <v/>
      </c>
      <c r="X78" s="193" t="str" cm="1">
        <f t="array" ref="X78">IF($B78="","",INDEX(NCAOptionScores_Trans,$B78+MATCH(X$7,NCAMetrics,0)-1,MATCH(X$6,NCACats,0))-100)</f>
        <v/>
      </c>
      <c r="Y78" s="193" t="str" cm="1">
        <f t="array" ref="Y78">IF($B78="","",INDEX(NCAOptionScores_Trans,$B78+MATCH(Y$7,NCAMetrics,0)-1,MATCH(X$6,NCACats,0))-100)</f>
        <v/>
      </c>
      <c r="Z78" s="193" t="str" cm="1">
        <f t="array" ref="Z78">IF($B78="","",INDEX(NCAOptionScores_Trans,$B78+MATCH(Z$7,NCAMetrics,0)-1,MATCH(X$6,NCACats,0))-100)</f>
        <v/>
      </c>
      <c r="AA78" s="193" t="str">
        <f t="shared" si="41"/>
        <v/>
      </c>
      <c r="AB78" s="193" t="str" cm="1">
        <f t="array" ref="AB78">IF($B78="","",INDEX(NCAOptionScores_Trans,$B78+MATCH(AB$7,NCAMetrics,0)-1,MATCH(AB$6,NCACats,0))-100)</f>
        <v/>
      </c>
      <c r="AC78" s="193" t="str" cm="1">
        <f t="array" ref="AC78">IF($B78="","",INDEX(NCAOptionScores_Trans,$B78+MATCH(AC$7,NCAMetrics,0)-1,MATCH(AB$6,NCACats,0))-100)</f>
        <v/>
      </c>
      <c r="AD78" s="193" t="str" cm="1">
        <f t="array" ref="AD78">IF($B78="","",INDEX(NCAOptionScores_Trans,$B78+MATCH(AD$7,NCAMetrics,0)-1,MATCH(AB$6,NCACats,0))-100)</f>
        <v/>
      </c>
      <c r="AE78" s="193" t="str">
        <f t="shared" si="42"/>
        <v/>
      </c>
      <c r="AG78" s="156" t="str" cm="1">
        <f t="array" ref="AG78">INDEX(NegEffects_NCA,$A78,MATCH(AG$6,$D$6:$AB$6,0)+3)</f>
        <v/>
      </c>
      <c r="AH78" s="156" t="str" cm="1">
        <f t="array" ref="AH78">INDEX(NegEffects_NCA,$A78,MATCH(AH$6,$D$6:$AB$6,0)+3)</f>
        <v/>
      </c>
      <c r="AI78" s="156" t="str" cm="1">
        <f t="array" ref="AI78">INDEX(NegEffects_NCA,$A78,MATCH(AI$6,$D$6:$AB$6,0)+3)</f>
        <v/>
      </c>
      <c r="AJ78" s="156" t="str" cm="1">
        <f t="array" ref="AJ78">INDEX(NegEffects_NCA,$A78,MATCH(AJ$6,$D$6:$AB$6,0)+3)</f>
        <v/>
      </c>
      <c r="AK78" s="156" t="str" cm="1">
        <f t="array" ref="AK78">INDEX(NegEffects_NCA,$A78,MATCH(AK$6,$D$6:$AB$6,0)+3)</f>
        <v/>
      </c>
      <c r="AL78" s="156" t="str" cm="1">
        <f t="array" ref="AL78">INDEX(NegEffects_NCA,$A78,MATCH(AL$6,$D$6:$AB$6,0)+3)</f>
        <v/>
      </c>
      <c r="AM78" s="156" t="str" cm="1">
        <f t="array" ref="AM78">INDEX(NegEffects_NCA,$A78,MATCH(AM$6,$D$6:$AB$6,0)+3)</f>
        <v/>
      </c>
      <c r="AO78" s="194" t="str">
        <f t="shared" si="34"/>
        <v/>
      </c>
      <c r="AP78" s="194" t="str">
        <f t="shared" si="34"/>
        <v/>
      </c>
      <c r="AQ78" s="194" t="str">
        <f t="shared" si="34"/>
        <v/>
      </c>
      <c r="AR78" s="194" t="str">
        <f t="shared" si="34"/>
        <v/>
      </c>
      <c r="AT78" s="193" t="str" cm="1">
        <f t="array" ref="AT78">IF($B78="","",INDEX(NCAOptionScores_Trans,$B78+MATCH(AT$7,NCAMetrics,0)-1,MATCH(AT$6,NCACats,0)))</f>
        <v/>
      </c>
      <c r="AU78" s="193" t="str" cm="1">
        <f t="array" ref="AU78">IF($B78="","",INDEX(NCAOptionScores_Trans,$B78+MATCH(AU$7,NCAMetrics,0)-1,MATCH(AT$6,NCACats,0)))</f>
        <v/>
      </c>
      <c r="AV78" s="193" t="str" cm="1">
        <f t="array" ref="AV78">IF($B78="","",INDEX(NCAOptionScores_Trans,$B78+MATCH(AV$7,NCAMetrics,0)-1,MATCH(AT$6,NCACats,0)))</f>
        <v/>
      </c>
      <c r="AW78" s="195" t="str">
        <f t="shared" si="43"/>
        <v/>
      </c>
      <c r="AX78" s="193" t="str" cm="1">
        <f t="array" ref="AX78">IF($B78="","",INDEX(NCAOptionScores_Trans,$B78+MATCH(AX$7,NCAMetrics,0)-1,MATCH(AX$6,NCACats,0)))</f>
        <v/>
      </c>
      <c r="AY78" s="193" t="str" cm="1">
        <f t="array" ref="AY78">IF($B78="","",INDEX(NCAOptionScores_Trans,$B78+MATCH(AY$7,NCAMetrics,0)-1,MATCH(AX$6,NCACats,0)))</f>
        <v/>
      </c>
      <c r="AZ78" s="193" t="str" cm="1">
        <f t="array" ref="AZ78">IF($B78="","",INDEX(NCAOptionScores_Trans,$B78+MATCH(AZ$7,NCAMetrics,0)-1,MATCH(AX$6,NCACats,0)))</f>
        <v/>
      </c>
      <c r="BA78" s="195" t="str">
        <f t="shared" si="44"/>
        <v/>
      </c>
      <c r="BB78" s="193" t="str" cm="1">
        <f t="array" ref="BB78">IF($B78="","",INDEX(NCAOptionScores_Trans,$B78+MATCH(BB$7,NCAMetrics,0)-1,MATCH(BB$6,NCACats,0)))</f>
        <v/>
      </c>
      <c r="BC78" s="193" t="str" cm="1">
        <f t="array" ref="BC78">IF($B78="","",INDEX(NCAOptionScores_Trans,$B78+MATCH(BC$7,NCAMetrics,0)-1,MATCH(BB$6,NCACats,0)))</f>
        <v/>
      </c>
      <c r="BD78" s="193" t="str" cm="1">
        <f t="array" ref="BD78">IF($B78="","",INDEX(NCAOptionScores_Trans,$B78+MATCH(BD$7,NCAMetrics,0)-1,MATCH(BB$6,NCACats,0)))</f>
        <v/>
      </c>
      <c r="BE78" s="195" t="str">
        <f t="shared" si="45"/>
        <v/>
      </c>
      <c r="BF78" s="193" t="str" cm="1">
        <f t="array" ref="BF78">IF($B78="","",INDEX(NCAOptionScores_Trans,$B78+MATCH(BF$7,NCAMetrics,0)-1,MATCH(BF$6,NCACats,0)))</f>
        <v/>
      </c>
      <c r="BG78" s="193" t="str" cm="1">
        <f t="array" ref="BG78">IF($B78="","",INDEX(NCAOptionScores_Trans,$B78+MATCH(BG$7,NCAMetrics,0)-1,MATCH(BF$6,NCACats,0)))</f>
        <v/>
      </c>
      <c r="BH78" s="193" t="str" cm="1">
        <f t="array" ref="BH78">IF($B78="","",INDEX(NCAOptionScores_Trans,$B78+MATCH(BH$7,NCAMetrics,0)-1,MATCH(BF$6,NCACats,0)))</f>
        <v/>
      </c>
      <c r="BI78" s="195" t="str">
        <f t="shared" si="46"/>
        <v/>
      </c>
      <c r="BJ78" s="193" t="str" cm="1">
        <f t="array" ref="BJ78">IF($B78="","",INDEX(NCAOptionScores_Trans,$B78+MATCH(BJ$7,NCAMetrics,0)-1,MATCH(BJ$6,NCACats,0)))</f>
        <v/>
      </c>
      <c r="BK78" s="193" t="str" cm="1">
        <f t="array" ref="BK78">IF($B78="","",INDEX(NCAOptionScores_Trans,$B78+MATCH(BK$7,NCAMetrics,0)-1,MATCH(BJ$6,NCACats,0)))</f>
        <v/>
      </c>
      <c r="BL78" s="193" t="str" cm="1">
        <f t="array" ref="BL78">IF($B78="","",INDEX(NCAOptionScores_Trans,$B78+MATCH(BL$7,NCAMetrics,0)-1,MATCH(BJ$6,NCACats,0)))</f>
        <v/>
      </c>
      <c r="BM78" s="195" t="str">
        <f t="shared" si="47"/>
        <v/>
      </c>
      <c r="BN78" s="193" t="str" cm="1">
        <f t="array" ref="BN78">IF($B78="","",INDEX(NCAOptionScores_Trans,$B78+MATCH(BN$7,NCAMetrics,0)-1,MATCH(BN$6,NCACats,0)))</f>
        <v/>
      </c>
      <c r="BO78" s="193" t="str" cm="1">
        <f t="array" ref="BO78">IF($B78="","",INDEX(NCAOptionScores_Trans,$B78+MATCH(BO$7,NCAMetrics,0)-1,MATCH(BN$6,NCACats,0)))</f>
        <v/>
      </c>
      <c r="BP78" s="193" t="str" cm="1">
        <f t="array" ref="BP78">IF($B78="","",INDEX(NCAOptionScores_Trans,$B78+MATCH(BP$7,NCAMetrics,0)-1,MATCH(BN$6,NCACats,0)))</f>
        <v/>
      </c>
      <c r="BQ78" s="195" t="str">
        <f t="shared" si="48"/>
        <v/>
      </c>
      <c r="BR78" s="193" t="str" cm="1">
        <f t="array" ref="BR78">IF($B78="","",INDEX(NCAOptionScores_Trans,$B78+MATCH(BR$7,NCAMetrics,0)-1,MATCH(BR$6,NCACats,0)))</f>
        <v/>
      </c>
      <c r="BS78" s="193" t="str" cm="1">
        <f t="array" ref="BS78">IF($B78="","",INDEX(NCAOptionScores_Trans,$B78+MATCH(BS$7,NCAMetrics,0)-1,MATCH(BR$6,NCACats,0)))</f>
        <v/>
      </c>
      <c r="BT78" s="193" t="str" cm="1">
        <f t="array" ref="BT78">IF($B78="","",INDEX(NCAOptionScores_Trans,$B78+MATCH(BT$7,NCAMetrics,0)-1,MATCH(BR$6,NCACats,0)))</f>
        <v/>
      </c>
      <c r="BU78" s="195" t="str">
        <f t="shared" si="49"/>
        <v/>
      </c>
      <c r="BW78" s="156" t="str" cm="1">
        <f t="array" ref="BW78">INDEX(PosEffects_NCA,$A78,MATCH(BW$6,$D$6:$AB$6,0)+3)</f>
        <v/>
      </c>
      <c r="BX78" s="156" t="str" cm="1">
        <f t="array" ref="BX78">INDEX(PosEffects_NCA,$A78,MATCH(BX$6,$D$6:$AB$6,0)+3)</f>
        <v/>
      </c>
      <c r="BY78" s="156" t="str" cm="1">
        <f t="array" ref="BY78">INDEX(PosEffects_NCA,$A78,MATCH(BY$6,$D$6:$AB$6,0)+3)</f>
        <v/>
      </c>
      <c r="BZ78" s="156" t="str" cm="1">
        <f t="array" ref="BZ78">INDEX(PosEffects_NCA,$A78,MATCH(BZ$6,$D$6:$AB$6,0)+3)</f>
        <v/>
      </c>
      <c r="CA78" s="156" t="str" cm="1">
        <f t="array" ref="CA78">INDEX(PosEffects_NCA,$A78,MATCH(CA$6,$D$6:$AB$6,0)+3)</f>
        <v/>
      </c>
      <c r="CB78" s="156" t="str" cm="1">
        <f t="array" ref="CB78">INDEX(PosEffects_NCA,$A78,MATCH(CB$6,$D$6:$AB$6,0)+3)</f>
        <v/>
      </c>
      <c r="CC78" s="156" t="str" cm="1">
        <f t="array" ref="CC78">INDEX(PosEffects_NCA,$A78,MATCH(CC$6,$D$6:$AB$6,0)+3)</f>
        <v/>
      </c>
      <c r="CE78" s="194" t="str">
        <f t="shared" si="35"/>
        <v/>
      </c>
      <c r="CF78" s="194" t="str">
        <f t="shared" si="35"/>
        <v/>
      </c>
      <c r="CG78" s="194" t="str">
        <f t="shared" si="35"/>
        <v/>
      </c>
      <c r="CH78" s="194" t="str">
        <f t="shared" si="35"/>
        <v/>
      </c>
    </row>
    <row r="79" spans="1:86" x14ac:dyDescent="0.25">
      <c r="A79" s="68">
        <v>72</v>
      </c>
      <c r="B79" s="271" t="str" cm="1">
        <f t="array" ref="B79">IF(A79&gt;NOptions_NCA,"",6*(A79-1)+1)</f>
        <v/>
      </c>
      <c r="C79" s="249" t="str" cm="1">
        <f t="array" ref="C79">IF($B79="","",INDEX(Options_NCA,$B79))</f>
        <v/>
      </c>
      <c r="D79" s="193" t="str" cm="1">
        <f t="array" ref="D79">IF($B79="","",INDEX(NCAOptionScores_Trans,$B79+MATCH(D$7,NCAMetrics,0)-1,MATCH(D$6,NCACats,0))-100)</f>
        <v/>
      </c>
      <c r="E79" s="193" t="str" cm="1">
        <f t="array" ref="E79">IF($B79="","",INDEX(NCAOptionScores_Trans,$B79+MATCH(E$7,NCAMetrics,0)-1,MATCH(D$6,NCACats,0))-100)</f>
        <v/>
      </c>
      <c r="F79" s="193" t="str" cm="1">
        <f t="array" ref="F79">IF($B79="","",INDEX(NCAOptionScores_Trans,$B79+MATCH(F$7,NCAMetrics,0)-1,MATCH(D$6,NCACats,0))-100)</f>
        <v/>
      </c>
      <c r="G79" s="193" t="str">
        <f t="shared" si="36"/>
        <v/>
      </c>
      <c r="H79" s="193" t="str" cm="1">
        <f t="array" ref="H79">IF($B79="","",INDEX(NCAOptionScores_Trans,$B79+MATCH(H$7,NCAMetrics,0)-1,MATCH(H$6,NCACats,0))-100)</f>
        <v/>
      </c>
      <c r="I79" s="193" t="str" cm="1">
        <f t="array" ref="I79">IF($B79="","",INDEX(NCAOptionScores_Trans,$B79+MATCH(I$7,NCAMetrics,0)-1,MATCH(H$6,NCACats,0))-100)</f>
        <v/>
      </c>
      <c r="J79" s="193" t="str" cm="1">
        <f t="array" ref="J79">IF($B79="","",INDEX(NCAOptionScores_Trans,$B79+MATCH(J$7,NCAMetrics,0)-1,MATCH(H$6,NCACats,0))-100)</f>
        <v/>
      </c>
      <c r="K79" s="193" t="str">
        <f t="shared" si="37"/>
        <v/>
      </c>
      <c r="L79" s="193" t="str" cm="1">
        <f t="array" ref="L79">IF($B79="","",INDEX(NCAOptionScores_Trans,$B79+MATCH(L$7,NCAMetrics,0)-1,MATCH(L$6,NCACats,0))-100)</f>
        <v/>
      </c>
      <c r="M79" s="193" t="str" cm="1">
        <f t="array" ref="M79">IF($B79="","",INDEX(NCAOptionScores_Trans,$B79+MATCH(M$7,NCAMetrics,0)-1,MATCH(L$6,NCACats,0))-100)</f>
        <v/>
      </c>
      <c r="N79" s="193" t="str" cm="1">
        <f t="array" ref="N79">IF($B79="","",INDEX(NCAOptionScores_Trans,$B79+MATCH(N$7,NCAMetrics,0)-1,MATCH(L$6,NCACats,0))-100)</f>
        <v/>
      </c>
      <c r="O79" s="193" t="str">
        <f t="shared" si="38"/>
        <v/>
      </c>
      <c r="P79" s="193" t="str" cm="1">
        <f t="array" ref="P79">IF($B79="","",INDEX(NCAOptionScores_Trans,$B79+MATCH(P$7,NCAMetrics,0)-1,MATCH(P$6,NCACats,0))-100)</f>
        <v/>
      </c>
      <c r="Q79" s="193" t="str" cm="1">
        <f t="array" ref="Q79">IF($B79="","",INDEX(NCAOptionScores_Trans,$B79+MATCH(Q$7,NCAMetrics,0)-1,MATCH(P$6,NCACats,0))-100)</f>
        <v/>
      </c>
      <c r="R79" s="193" t="str" cm="1">
        <f t="array" ref="R79">IF($B79="","",INDEX(NCAOptionScores_Trans,$B79+MATCH(R$7,NCAMetrics,0)-1,MATCH(P$6,NCACats,0))-100)</f>
        <v/>
      </c>
      <c r="S79" s="193" t="str">
        <f t="shared" si="39"/>
        <v/>
      </c>
      <c r="T79" s="193" t="str" cm="1">
        <f t="array" ref="T79">IF($B79="","",INDEX(NCAOptionScores_Trans,$B79+MATCH(T$7,NCAMetrics,0)-1,MATCH(T$6,NCACats,0))-100)</f>
        <v/>
      </c>
      <c r="U79" s="193" t="str" cm="1">
        <f t="array" ref="U79">IF($B79="","",INDEX(NCAOptionScores_Trans,$B79+MATCH(U$7,NCAMetrics,0)-1,MATCH(T$6,NCACats,0))-100)</f>
        <v/>
      </c>
      <c r="V79" s="193" t="str" cm="1">
        <f t="array" ref="V79">IF($B79="","",INDEX(NCAOptionScores_Trans,$B79+MATCH(V$7,NCAMetrics,0)-1,MATCH(T$6,NCACats,0))-100)</f>
        <v/>
      </c>
      <c r="W79" s="193" t="str">
        <f t="shared" si="40"/>
        <v/>
      </c>
      <c r="X79" s="193" t="str" cm="1">
        <f t="array" ref="X79">IF($B79="","",INDEX(NCAOptionScores_Trans,$B79+MATCH(X$7,NCAMetrics,0)-1,MATCH(X$6,NCACats,0))-100)</f>
        <v/>
      </c>
      <c r="Y79" s="193" t="str" cm="1">
        <f t="array" ref="Y79">IF($B79="","",INDEX(NCAOptionScores_Trans,$B79+MATCH(Y$7,NCAMetrics,0)-1,MATCH(X$6,NCACats,0))-100)</f>
        <v/>
      </c>
      <c r="Z79" s="193" t="str" cm="1">
        <f t="array" ref="Z79">IF($B79="","",INDEX(NCAOptionScores_Trans,$B79+MATCH(Z$7,NCAMetrics,0)-1,MATCH(X$6,NCACats,0))-100)</f>
        <v/>
      </c>
      <c r="AA79" s="193" t="str">
        <f t="shared" si="41"/>
        <v/>
      </c>
      <c r="AB79" s="193" t="str" cm="1">
        <f t="array" ref="AB79">IF($B79="","",INDEX(NCAOptionScores_Trans,$B79+MATCH(AB$7,NCAMetrics,0)-1,MATCH(AB$6,NCACats,0))-100)</f>
        <v/>
      </c>
      <c r="AC79" s="193" t="str" cm="1">
        <f t="array" ref="AC79">IF($B79="","",INDEX(NCAOptionScores_Trans,$B79+MATCH(AC$7,NCAMetrics,0)-1,MATCH(AB$6,NCACats,0))-100)</f>
        <v/>
      </c>
      <c r="AD79" s="193" t="str" cm="1">
        <f t="array" ref="AD79">IF($B79="","",INDEX(NCAOptionScores_Trans,$B79+MATCH(AD$7,NCAMetrics,0)-1,MATCH(AB$6,NCACats,0))-100)</f>
        <v/>
      </c>
      <c r="AE79" s="193" t="str">
        <f t="shared" si="42"/>
        <v/>
      </c>
      <c r="AG79" s="156" t="str" cm="1">
        <f t="array" ref="AG79">INDEX(NegEffects_NCA,$A79,MATCH(AG$6,$D$6:$AB$6,0)+3)</f>
        <v/>
      </c>
      <c r="AH79" s="156" t="str" cm="1">
        <f t="array" ref="AH79">INDEX(NegEffects_NCA,$A79,MATCH(AH$6,$D$6:$AB$6,0)+3)</f>
        <v/>
      </c>
      <c r="AI79" s="156" t="str" cm="1">
        <f t="array" ref="AI79">INDEX(NegEffects_NCA,$A79,MATCH(AI$6,$D$6:$AB$6,0)+3)</f>
        <v/>
      </c>
      <c r="AJ79" s="156" t="str" cm="1">
        <f t="array" ref="AJ79">INDEX(NegEffects_NCA,$A79,MATCH(AJ$6,$D$6:$AB$6,0)+3)</f>
        <v/>
      </c>
      <c r="AK79" s="156" t="str" cm="1">
        <f t="array" ref="AK79">INDEX(NegEffects_NCA,$A79,MATCH(AK$6,$D$6:$AB$6,0)+3)</f>
        <v/>
      </c>
      <c r="AL79" s="156" t="str" cm="1">
        <f t="array" ref="AL79">INDEX(NegEffects_NCA,$A79,MATCH(AL$6,$D$6:$AB$6,0)+3)</f>
        <v/>
      </c>
      <c r="AM79" s="156" t="str" cm="1">
        <f t="array" ref="AM79">INDEX(NegEffects_NCA,$A79,MATCH(AM$6,$D$6:$AB$6,0)+3)</f>
        <v/>
      </c>
      <c r="AO79" s="194" t="str">
        <f t="shared" si="34"/>
        <v/>
      </c>
      <c r="AP79" s="194" t="str">
        <f t="shared" si="34"/>
        <v/>
      </c>
      <c r="AQ79" s="194" t="str">
        <f t="shared" si="34"/>
        <v/>
      </c>
      <c r="AR79" s="194" t="str">
        <f t="shared" si="34"/>
        <v/>
      </c>
      <c r="AT79" s="193" t="str" cm="1">
        <f t="array" ref="AT79">IF($B79="","",INDEX(NCAOptionScores_Trans,$B79+MATCH(AT$7,NCAMetrics,0)-1,MATCH(AT$6,NCACats,0)))</f>
        <v/>
      </c>
      <c r="AU79" s="193" t="str" cm="1">
        <f t="array" ref="AU79">IF($B79="","",INDEX(NCAOptionScores_Trans,$B79+MATCH(AU$7,NCAMetrics,0)-1,MATCH(AT$6,NCACats,0)))</f>
        <v/>
      </c>
      <c r="AV79" s="193" t="str" cm="1">
        <f t="array" ref="AV79">IF($B79="","",INDEX(NCAOptionScores_Trans,$B79+MATCH(AV$7,NCAMetrics,0)-1,MATCH(AT$6,NCACats,0)))</f>
        <v/>
      </c>
      <c r="AW79" s="195" t="str">
        <f t="shared" si="43"/>
        <v/>
      </c>
      <c r="AX79" s="193" t="str" cm="1">
        <f t="array" ref="AX79">IF($B79="","",INDEX(NCAOptionScores_Trans,$B79+MATCH(AX$7,NCAMetrics,0)-1,MATCH(AX$6,NCACats,0)))</f>
        <v/>
      </c>
      <c r="AY79" s="193" t="str" cm="1">
        <f t="array" ref="AY79">IF($B79="","",INDEX(NCAOptionScores_Trans,$B79+MATCH(AY$7,NCAMetrics,0)-1,MATCH(AX$6,NCACats,0)))</f>
        <v/>
      </c>
      <c r="AZ79" s="193" t="str" cm="1">
        <f t="array" ref="AZ79">IF($B79="","",INDEX(NCAOptionScores_Trans,$B79+MATCH(AZ$7,NCAMetrics,0)-1,MATCH(AX$6,NCACats,0)))</f>
        <v/>
      </c>
      <c r="BA79" s="195" t="str">
        <f t="shared" si="44"/>
        <v/>
      </c>
      <c r="BB79" s="193" t="str" cm="1">
        <f t="array" ref="BB79">IF($B79="","",INDEX(NCAOptionScores_Trans,$B79+MATCH(BB$7,NCAMetrics,0)-1,MATCH(BB$6,NCACats,0)))</f>
        <v/>
      </c>
      <c r="BC79" s="193" t="str" cm="1">
        <f t="array" ref="BC79">IF($B79="","",INDEX(NCAOptionScores_Trans,$B79+MATCH(BC$7,NCAMetrics,0)-1,MATCH(BB$6,NCACats,0)))</f>
        <v/>
      </c>
      <c r="BD79" s="193" t="str" cm="1">
        <f t="array" ref="BD79">IF($B79="","",INDEX(NCAOptionScores_Trans,$B79+MATCH(BD$7,NCAMetrics,0)-1,MATCH(BB$6,NCACats,0)))</f>
        <v/>
      </c>
      <c r="BE79" s="195" t="str">
        <f t="shared" si="45"/>
        <v/>
      </c>
      <c r="BF79" s="193" t="str" cm="1">
        <f t="array" ref="BF79">IF($B79="","",INDEX(NCAOptionScores_Trans,$B79+MATCH(BF$7,NCAMetrics,0)-1,MATCH(BF$6,NCACats,0)))</f>
        <v/>
      </c>
      <c r="BG79" s="193" t="str" cm="1">
        <f t="array" ref="BG79">IF($B79="","",INDEX(NCAOptionScores_Trans,$B79+MATCH(BG$7,NCAMetrics,0)-1,MATCH(BF$6,NCACats,0)))</f>
        <v/>
      </c>
      <c r="BH79" s="193" t="str" cm="1">
        <f t="array" ref="BH79">IF($B79="","",INDEX(NCAOptionScores_Trans,$B79+MATCH(BH$7,NCAMetrics,0)-1,MATCH(BF$6,NCACats,0)))</f>
        <v/>
      </c>
      <c r="BI79" s="195" t="str">
        <f t="shared" si="46"/>
        <v/>
      </c>
      <c r="BJ79" s="193" t="str" cm="1">
        <f t="array" ref="BJ79">IF($B79="","",INDEX(NCAOptionScores_Trans,$B79+MATCH(BJ$7,NCAMetrics,0)-1,MATCH(BJ$6,NCACats,0)))</f>
        <v/>
      </c>
      <c r="BK79" s="193" t="str" cm="1">
        <f t="array" ref="BK79">IF($B79="","",INDEX(NCAOptionScores_Trans,$B79+MATCH(BK$7,NCAMetrics,0)-1,MATCH(BJ$6,NCACats,0)))</f>
        <v/>
      </c>
      <c r="BL79" s="193" t="str" cm="1">
        <f t="array" ref="BL79">IF($B79="","",INDEX(NCAOptionScores_Trans,$B79+MATCH(BL$7,NCAMetrics,0)-1,MATCH(BJ$6,NCACats,0)))</f>
        <v/>
      </c>
      <c r="BM79" s="195" t="str">
        <f t="shared" si="47"/>
        <v/>
      </c>
      <c r="BN79" s="193" t="str" cm="1">
        <f t="array" ref="BN79">IF($B79="","",INDEX(NCAOptionScores_Trans,$B79+MATCH(BN$7,NCAMetrics,0)-1,MATCH(BN$6,NCACats,0)))</f>
        <v/>
      </c>
      <c r="BO79" s="193" t="str" cm="1">
        <f t="array" ref="BO79">IF($B79="","",INDEX(NCAOptionScores_Trans,$B79+MATCH(BO$7,NCAMetrics,0)-1,MATCH(BN$6,NCACats,0)))</f>
        <v/>
      </c>
      <c r="BP79" s="193" t="str" cm="1">
        <f t="array" ref="BP79">IF($B79="","",INDEX(NCAOptionScores_Trans,$B79+MATCH(BP$7,NCAMetrics,0)-1,MATCH(BN$6,NCACats,0)))</f>
        <v/>
      </c>
      <c r="BQ79" s="195" t="str">
        <f t="shared" si="48"/>
        <v/>
      </c>
      <c r="BR79" s="193" t="str" cm="1">
        <f t="array" ref="BR79">IF($B79="","",INDEX(NCAOptionScores_Trans,$B79+MATCH(BR$7,NCAMetrics,0)-1,MATCH(BR$6,NCACats,0)))</f>
        <v/>
      </c>
      <c r="BS79" s="193" t="str" cm="1">
        <f t="array" ref="BS79">IF($B79="","",INDEX(NCAOptionScores_Trans,$B79+MATCH(BS$7,NCAMetrics,0)-1,MATCH(BR$6,NCACats,0)))</f>
        <v/>
      </c>
      <c r="BT79" s="193" t="str" cm="1">
        <f t="array" ref="BT79">IF($B79="","",INDEX(NCAOptionScores_Trans,$B79+MATCH(BT$7,NCAMetrics,0)-1,MATCH(BR$6,NCACats,0)))</f>
        <v/>
      </c>
      <c r="BU79" s="195" t="str">
        <f t="shared" si="49"/>
        <v/>
      </c>
      <c r="BW79" s="156" t="str" cm="1">
        <f t="array" ref="BW79">INDEX(PosEffects_NCA,$A79,MATCH(BW$6,$D$6:$AB$6,0)+3)</f>
        <v/>
      </c>
      <c r="BX79" s="156" t="str" cm="1">
        <f t="array" ref="BX79">INDEX(PosEffects_NCA,$A79,MATCH(BX$6,$D$6:$AB$6,0)+3)</f>
        <v/>
      </c>
      <c r="BY79" s="156" t="str" cm="1">
        <f t="array" ref="BY79">INDEX(PosEffects_NCA,$A79,MATCH(BY$6,$D$6:$AB$6,0)+3)</f>
        <v/>
      </c>
      <c r="BZ79" s="156" t="str" cm="1">
        <f t="array" ref="BZ79">INDEX(PosEffects_NCA,$A79,MATCH(BZ$6,$D$6:$AB$6,0)+3)</f>
        <v/>
      </c>
      <c r="CA79" s="156" t="str" cm="1">
        <f t="array" ref="CA79">INDEX(PosEffects_NCA,$A79,MATCH(CA$6,$D$6:$AB$6,0)+3)</f>
        <v/>
      </c>
      <c r="CB79" s="156" t="str" cm="1">
        <f t="array" ref="CB79">INDEX(PosEffects_NCA,$A79,MATCH(CB$6,$D$6:$AB$6,0)+3)</f>
        <v/>
      </c>
      <c r="CC79" s="156" t="str" cm="1">
        <f t="array" ref="CC79">INDEX(PosEffects_NCA,$A79,MATCH(CC$6,$D$6:$AB$6,0)+3)</f>
        <v/>
      </c>
      <c r="CE79" s="194" t="str">
        <f t="shared" si="35"/>
        <v/>
      </c>
      <c r="CF79" s="194" t="str">
        <f t="shared" si="35"/>
        <v/>
      </c>
      <c r="CG79" s="194" t="str">
        <f t="shared" si="35"/>
        <v/>
      </c>
      <c r="CH79" s="194" t="str">
        <f t="shared" si="35"/>
        <v/>
      </c>
    </row>
    <row r="80" spans="1:86" x14ac:dyDescent="0.25">
      <c r="A80" s="68">
        <v>73</v>
      </c>
      <c r="B80" s="271" t="str" cm="1">
        <f t="array" ref="B80">IF(A80&gt;NOptions_NCA,"",6*(A80-1)+1)</f>
        <v/>
      </c>
      <c r="C80" s="249" t="str" cm="1">
        <f t="array" ref="C80">IF($B80="","",INDEX(Options_NCA,$B80))</f>
        <v/>
      </c>
      <c r="D80" s="193" t="str" cm="1">
        <f t="array" ref="D80">IF($B80="","",INDEX(NCAOptionScores_Trans,$B80+MATCH(D$7,NCAMetrics,0)-1,MATCH(D$6,NCACats,0))-100)</f>
        <v/>
      </c>
      <c r="E80" s="193" t="str" cm="1">
        <f t="array" ref="E80">IF($B80="","",INDEX(NCAOptionScores_Trans,$B80+MATCH(E$7,NCAMetrics,0)-1,MATCH(D$6,NCACats,0))-100)</f>
        <v/>
      </c>
      <c r="F80" s="193" t="str" cm="1">
        <f t="array" ref="F80">IF($B80="","",INDEX(NCAOptionScores_Trans,$B80+MATCH(F$7,NCAMetrics,0)-1,MATCH(D$6,NCACats,0))-100)</f>
        <v/>
      </c>
      <c r="G80" s="193" t="str">
        <f t="shared" si="36"/>
        <v/>
      </c>
      <c r="H80" s="193" t="str" cm="1">
        <f t="array" ref="H80">IF($B80="","",INDEX(NCAOptionScores_Trans,$B80+MATCH(H$7,NCAMetrics,0)-1,MATCH(H$6,NCACats,0))-100)</f>
        <v/>
      </c>
      <c r="I80" s="193" t="str" cm="1">
        <f t="array" ref="I80">IF($B80="","",INDEX(NCAOptionScores_Trans,$B80+MATCH(I$7,NCAMetrics,0)-1,MATCH(H$6,NCACats,0))-100)</f>
        <v/>
      </c>
      <c r="J80" s="193" t="str" cm="1">
        <f t="array" ref="J80">IF($B80="","",INDEX(NCAOptionScores_Trans,$B80+MATCH(J$7,NCAMetrics,0)-1,MATCH(H$6,NCACats,0))-100)</f>
        <v/>
      </c>
      <c r="K80" s="193" t="str">
        <f t="shared" si="37"/>
        <v/>
      </c>
      <c r="L80" s="193" t="str" cm="1">
        <f t="array" ref="L80">IF($B80="","",INDEX(NCAOptionScores_Trans,$B80+MATCH(L$7,NCAMetrics,0)-1,MATCH(L$6,NCACats,0))-100)</f>
        <v/>
      </c>
      <c r="M80" s="193" t="str" cm="1">
        <f t="array" ref="M80">IF($B80="","",INDEX(NCAOptionScores_Trans,$B80+MATCH(M$7,NCAMetrics,0)-1,MATCH(L$6,NCACats,0))-100)</f>
        <v/>
      </c>
      <c r="N80" s="193" t="str" cm="1">
        <f t="array" ref="N80">IF($B80="","",INDEX(NCAOptionScores_Trans,$B80+MATCH(N$7,NCAMetrics,0)-1,MATCH(L$6,NCACats,0))-100)</f>
        <v/>
      </c>
      <c r="O80" s="193" t="str">
        <f t="shared" si="38"/>
        <v/>
      </c>
      <c r="P80" s="193" t="str" cm="1">
        <f t="array" ref="P80">IF($B80="","",INDEX(NCAOptionScores_Trans,$B80+MATCH(P$7,NCAMetrics,0)-1,MATCH(P$6,NCACats,0))-100)</f>
        <v/>
      </c>
      <c r="Q80" s="193" t="str" cm="1">
        <f t="array" ref="Q80">IF($B80="","",INDEX(NCAOptionScores_Trans,$B80+MATCH(Q$7,NCAMetrics,0)-1,MATCH(P$6,NCACats,0))-100)</f>
        <v/>
      </c>
      <c r="R80" s="193" t="str" cm="1">
        <f t="array" ref="R80">IF($B80="","",INDEX(NCAOptionScores_Trans,$B80+MATCH(R$7,NCAMetrics,0)-1,MATCH(P$6,NCACats,0))-100)</f>
        <v/>
      </c>
      <c r="S80" s="193" t="str">
        <f t="shared" si="39"/>
        <v/>
      </c>
      <c r="T80" s="193" t="str" cm="1">
        <f t="array" ref="T80">IF($B80="","",INDEX(NCAOptionScores_Trans,$B80+MATCH(T$7,NCAMetrics,0)-1,MATCH(T$6,NCACats,0))-100)</f>
        <v/>
      </c>
      <c r="U80" s="193" t="str" cm="1">
        <f t="array" ref="U80">IF($B80="","",INDEX(NCAOptionScores_Trans,$B80+MATCH(U$7,NCAMetrics,0)-1,MATCH(T$6,NCACats,0))-100)</f>
        <v/>
      </c>
      <c r="V80" s="193" t="str" cm="1">
        <f t="array" ref="V80">IF($B80="","",INDEX(NCAOptionScores_Trans,$B80+MATCH(V$7,NCAMetrics,0)-1,MATCH(T$6,NCACats,0))-100)</f>
        <v/>
      </c>
      <c r="W80" s="193" t="str">
        <f t="shared" si="40"/>
        <v/>
      </c>
      <c r="X80" s="193" t="str" cm="1">
        <f t="array" ref="X80">IF($B80="","",INDEX(NCAOptionScores_Trans,$B80+MATCH(X$7,NCAMetrics,0)-1,MATCH(X$6,NCACats,0))-100)</f>
        <v/>
      </c>
      <c r="Y80" s="193" t="str" cm="1">
        <f t="array" ref="Y80">IF($B80="","",INDEX(NCAOptionScores_Trans,$B80+MATCH(Y$7,NCAMetrics,0)-1,MATCH(X$6,NCACats,0))-100)</f>
        <v/>
      </c>
      <c r="Z80" s="193" t="str" cm="1">
        <f t="array" ref="Z80">IF($B80="","",INDEX(NCAOptionScores_Trans,$B80+MATCH(Z$7,NCAMetrics,0)-1,MATCH(X$6,NCACats,0))-100)</f>
        <v/>
      </c>
      <c r="AA80" s="193" t="str">
        <f t="shared" si="41"/>
        <v/>
      </c>
      <c r="AB80" s="193" t="str" cm="1">
        <f t="array" ref="AB80">IF($B80="","",INDEX(NCAOptionScores_Trans,$B80+MATCH(AB$7,NCAMetrics,0)-1,MATCH(AB$6,NCACats,0))-100)</f>
        <v/>
      </c>
      <c r="AC80" s="193" t="str" cm="1">
        <f t="array" ref="AC80">IF($B80="","",INDEX(NCAOptionScores_Trans,$B80+MATCH(AC$7,NCAMetrics,0)-1,MATCH(AB$6,NCACats,0))-100)</f>
        <v/>
      </c>
      <c r="AD80" s="193" t="str" cm="1">
        <f t="array" ref="AD80">IF($B80="","",INDEX(NCAOptionScores_Trans,$B80+MATCH(AD$7,NCAMetrics,0)-1,MATCH(AB$6,NCACats,0))-100)</f>
        <v/>
      </c>
      <c r="AE80" s="193" t="str">
        <f t="shared" si="42"/>
        <v/>
      </c>
      <c r="AG80" s="156" t="str" cm="1">
        <f t="array" ref="AG80">INDEX(NegEffects_NCA,$A80,MATCH(AG$6,$D$6:$AB$6,0)+3)</f>
        <v/>
      </c>
      <c r="AH80" s="156" t="str" cm="1">
        <f t="array" ref="AH80">INDEX(NegEffects_NCA,$A80,MATCH(AH$6,$D$6:$AB$6,0)+3)</f>
        <v/>
      </c>
      <c r="AI80" s="156" t="str" cm="1">
        <f t="array" ref="AI80">INDEX(NegEffects_NCA,$A80,MATCH(AI$6,$D$6:$AB$6,0)+3)</f>
        <v/>
      </c>
      <c r="AJ80" s="156" t="str" cm="1">
        <f t="array" ref="AJ80">INDEX(NegEffects_NCA,$A80,MATCH(AJ$6,$D$6:$AB$6,0)+3)</f>
        <v/>
      </c>
      <c r="AK80" s="156" t="str" cm="1">
        <f t="array" ref="AK80">INDEX(NegEffects_NCA,$A80,MATCH(AK$6,$D$6:$AB$6,0)+3)</f>
        <v/>
      </c>
      <c r="AL80" s="156" t="str" cm="1">
        <f t="array" ref="AL80">INDEX(NegEffects_NCA,$A80,MATCH(AL$6,$D$6:$AB$6,0)+3)</f>
        <v/>
      </c>
      <c r="AM80" s="156" t="str" cm="1">
        <f t="array" ref="AM80">INDEX(NegEffects_NCA,$A80,MATCH(AM$6,$D$6:$AB$6,0)+3)</f>
        <v/>
      </c>
      <c r="AO80" s="194" t="str">
        <f t="shared" si="34"/>
        <v/>
      </c>
      <c r="AP80" s="194" t="str">
        <f t="shared" si="34"/>
        <v/>
      </c>
      <c r="AQ80" s="194" t="str">
        <f t="shared" si="34"/>
        <v/>
      </c>
      <c r="AR80" s="194" t="str">
        <f t="shared" si="34"/>
        <v/>
      </c>
      <c r="AT80" s="193" t="str" cm="1">
        <f t="array" ref="AT80">IF($B80="","",INDEX(NCAOptionScores_Trans,$B80+MATCH(AT$7,NCAMetrics,0)-1,MATCH(AT$6,NCACats,0)))</f>
        <v/>
      </c>
      <c r="AU80" s="193" t="str" cm="1">
        <f t="array" ref="AU80">IF($B80="","",INDEX(NCAOptionScores_Trans,$B80+MATCH(AU$7,NCAMetrics,0)-1,MATCH(AT$6,NCACats,0)))</f>
        <v/>
      </c>
      <c r="AV80" s="193" t="str" cm="1">
        <f t="array" ref="AV80">IF($B80="","",INDEX(NCAOptionScores_Trans,$B80+MATCH(AV$7,NCAMetrics,0)-1,MATCH(AT$6,NCACats,0)))</f>
        <v/>
      </c>
      <c r="AW80" s="195" t="str">
        <f t="shared" si="43"/>
        <v/>
      </c>
      <c r="AX80" s="193" t="str" cm="1">
        <f t="array" ref="AX80">IF($B80="","",INDEX(NCAOptionScores_Trans,$B80+MATCH(AX$7,NCAMetrics,0)-1,MATCH(AX$6,NCACats,0)))</f>
        <v/>
      </c>
      <c r="AY80" s="193" t="str" cm="1">
        <f t="array" ref="AY80">IF($B80="","",INDEX(NCAOptionScores_Trans,$B80+MATCH(AY$7,NCAMetrics,0)-1,MATCH(AX$6,NCACats,0)))</f>
        <v/>
      </c>
      <c r="AZ80" s="193" t="str" cm="1">
        <f t="array" ref="AZ80">IF($B80="","",INDEX(NCAOptionScores_Trans,$B80+MATCH(AZ$7,NCAMetrics,0)-1,MATCH(AX$6,NCACats,0)))</f>
        <v/>
      </c>
      <c r="BA80" s="195" t="str">
        <f t="shared" si="44"/>
        <v/>
      </c>
      <c r="BB80" s="193" t="str" cm="1">
        <f t="array" ref="BB80">IF($B80="","",INDEX(NCAOptionScores_Trans,$B80+MATCH(BB$7,NCAMetrics,0)-1,MATCH(BB$6,NCACats,0)))</f>
        <v/>
      </c>
      <c r="BC80" s="193" t="str" cm="1">
        <f t="array" ref="BC80">IF($B80="","",INDEX(NCAOptionScores_Trans,$B80+MATCH(BC$7,NCAMetrics,0)-1,MATCH(BB$6,NCACats,0)))</f>
        <v/>
      </c>
      <c r="BD80" s="193" t="str" cm="1">
        <f t="array" ref="BD80">IF($B80="","",INDEX(NCAOptionScores_Trans,$B80+MATCH(BD$7,NCAMetrics,0)-1,MATCH(BB$6,NCACats,0)))</f>
        <v/>
      </c>
      <c r="BE80" s="195" t="str">
        <f t="shared" si="45"/>
        <v/>
      </c>
      <c r="BF80" s="193" t="str" cm="1">
        <f t="array" ref="BF80">IF($B80="","",INDEX(NCAOptionScores_Trans,$B80+MATCH(BF$7,NCAMetrics,0)-1,MATCH(BF$6,NCACats,0)))</f>
        <v/>
      </c>
      <c r="BG80" s="193" t="str" cm="1">
        <f t="array" ref="BG80">IF($B80="","",INDEX(NCAOptionScores_Trans,$B80+MATCH(BG$7,NCAMetrics,0)-1,MATCH(BF$6,NCACats,0)))</f>
        <v/>
      </c>
      <c r="BH80" s="193" t="str" cm="1">
        <f t="array" ref="BH80">IF($B80="","",INDEX(NCAOptionScores_Trans,$B80+MATCH(BH$7,NCAMetrics,0)-1,MATCH(BF$6,NCACats,0)))</f>
        <v/>
      </c>
      <c r="BI80" s="195" t="str">
        <f t="shared" si="46"/>
        <v/>
      </c>
      <c r="BJ80" s="193" t="str" cm="1">
        <f t="array" ref="BJ80">IF($B80="","",INDEX(NCAOptionScores_Trans,$B80+MATCH(BJ$7,NCAMetrics,0)-1,MATCH(BJ$6,NCACats,0)))</f>
        <v/>
      </c>
      <c r="BK80" s="193" t="str" cm="1">
        <f t="array" ref="BK80">IF($B80="","",INDEX(NCAOptionScores_Trans,$B80+MATCH(BK$7,NCAMetrics,0)-1,MATCH(BJ$6,NCACats,0)))</f>
        <v/>
      </c>
      <c r="BL80" s="193" t="str" cm="1">
        <f t="array" ref="BL80">IF($B80="","",INDEX(NCAOptionScores_Trans,$B80+MATCH(BL$7,NCAMetrics,0)-1,MATCH(BJ$6,NCACats,0)))</f>
        <v/>
      </c>
      <c r="BM80" s="195" t="str">
        <f t="shared" si="47"/>
        <v/>
      </c>
      <c r="BN80" s="193" t="str" cm="1">
        <f t="array" ref="BN80">IF($B80="","",INDEX(NCAOptionScores_Trans,$B80+MATCH(BN$7,NCAMetrics,0)-1,MATCH(BN$6,NCACats,0)))</f>
        <v/>
      </c>
      <c r="BO80" s="193" t="str" cm="1">
        <f t="array" ref="BO80">IF($B80="","",INDEX(NCAOptionScores_Trans,$B80+MATCH(BO$7,NCAMetrics,0)-1,MATCH(BN$6,NCACats,0)))</f>
        <v/>
      </c>
      <c r="BP80" s="193" t="str" cm="1">
        <f t="array" ref="BP80">IF($B80="","",INDEX(NCAOptionScores_Trans,$B80+MATCH(BP$7,NCAMetrics,0)-1,MATCH(BN$6,NCACats,0)))</f>
        <v/>
      </c>
      <c r="BQ80" s="195" t="str">
        <f t="shared" si="48"/>
        <v/>
      </c>
      <c r="BR80" s="193" t="str" cm="1">
        <f t="array" ref="BR80">IF($B80="","",INDEX(NCAOptionScores_Trans,$B80+MATCH(BR$7,NCAMetrics,0)-1,MATCH(BR$6,NCACats,0)))</f>
        <v/>
      </c>
      <c r="BS80" s="193" t="str" cm="1">
        <f t="array" ref="BS80">IF($B80="","",INDEX(NCAOptionScores_Trans,$B80+MATCH(BS$7,NCAMetrics,0)-1,MATCH(BR$6,NCACats,0)))</f>
        <v/>
      </c>
      <c r="BT80" s="193" t="str" cm="1">
        <f t="array" ref="BT80">IF($B80="","",INDEX(NCAOptionScores_Trans,$B80+MATCH(BT$7,NCAMetrics,0)-1,MATCH(BR$6,NCACats,0)))</f>
        <v/>
      </c>
      <c r="BU80" s="195" t="str">
        <f t="shared" si="49"/>
        <v/>
      </c>
      <c r="BW80" s="156" t="str" cm="1">
        <f t="array" ref="BW80">INDEX(PosEffects_NCA,$A80,MATCH(BW$6,$D$6:$AB$6,0)+3)</f>
        <v/>
      </c>
      <c r="BX80" s="156" t="str" cm="1">
        <f t="array" ref="BX80">INDEX(PosEffects_NCA,$A80,MATCH(BX$6,$D$6:$AB$6,0)+3)</f>
        <v/>
      </c>
      <c r="BY80" s="156" t="str" cm="1">
        <f t="array" ref="BY80">INDEX(PosEffects_NCA,$A80,MATCH(BY$6,$D$6:$AB$6,0)+3)</f>
        <v/>
      </c>
      <c r="BZ80" s="156" t="str" cm="1">
        <f t="array" ref="BZ80">INDEX(PosEffects_NCA,$A80,MATCH(BZ$6,$D$6:$AB$6,0)+3)</f>
        <v/>
      </c>
      <c r="CA80" s="156" t="str" cm="1">
        <f t="array" ref="CA80">INDEX(PosEffects_NCA,$A80,MATCH(CA$6,$D$6:$AB$6,0)+3)</f>
        <v/>
      </c>
      <c r="CB80" s="156" t="str" cm="1">
        <f t="array" ref="CB80">INDEX(PosEffects_NCA,$A80,MATCH(CB$6,$D$6:$AB$6,0)+3)</f>
        <v/>
      </c>
      <c r="CC80" s="156" t="str" cm="1">
        <f t="array" ref="CC80">INDEX(PosEffects_NCA,$A80,MATCH(CC$6,$D$6:$AB$6,0)+3)</f>
        <v/>
      </c>
      <c r="CE80" s="194" t="str">
        <f t="shared" si="35"/>
        <v/>
      </c>
      <c r="CF80" s="194" t="str">
        <f t="shared" si="35"/>
        <v/>
      </c>
      <c r="CG80" s="194" t="str">
        <f t="shared" si="35"/>
        <v/>
      </c>
      <c r="CH80" s="194" t="str">
        <f t="shared" si="35"/>
        <v/>
      </c>
    </row>
    <row r="81" spans="1:86" x14ac:dyDescent="0.25">
      <c r="A81" s="68">
        <v>74</v>
      </c>
      <c r="B81" s="271" t="str" cm="1">
        <f t="array" ref="B81">IF(A81&gt;NOptions_NCA,"",6*(A81-1)+1)</f>
        <v/>
      </c>
      <c r="C81" s="249" t="str" cm="1">
        <f t="array" ref="C81">IF($B81="","",INDEX(Options_NCA,$B81))</f>
        <v/>
      </c>
      <c r="D81" s="193" t="str" cm="1">
        <f t="array" ref="D81">IF($B81="","",INDEX(NCAOptionScores_Trans,$B81+MATCH(D$7,NCAMetrics,0)-1,MATCH(D$6,NCACats,0))-100)</f>
        <v/>
      </c>
      <c r="E81" s="193" t="str" cm="1">
        <f t="array" ref="E81">IF($B81="","",INDEX(NCAOptionScores_Trans,$B81+MATCH(E$7,NCAMetrics,0)-1,MATCH(D$6,NCACats,0))-100)</f>
        <v/>
      </c>
      <c r="F81" s="193" t="str" cm="1">
        <f t="array" ref="F81">IF($B81="","",INDEX(NCAOptionScores_Trans,$B81+MATCH(F$7,NCAMetrics,0)-1,MATCH(D$6,NCACats,0))-100)</f>
        <v/>
      </c>
      <c r="G81" s="193" t="str">
        <f t="shared" si="36"/>
        <v/>
      </c>
      <c r="H81" s="193" t="str" cm="1">
        <f t="array" ref="H81">IF($B81="","",INDEX(NCAOptionScores_Trans,$B81+MATCH(H$7,NCAMetrics,0)-1,MATCH(H$6,NCACats,0))-100)</f>
        <v/>
      </c>
      <c r="I81" s="193" t="str" cm="1">
        <f t="array" ref="I81">IF($B81="","",INDEX(NCAOptionScores_Trans,$B81+MATCH(I$7,NCAMetrics,0)-1,MATCH(H$6,NCACats,0))-100)</f>
        <v/>
      </c>
      <c r="J81" s="193" t="str" cm="1">
        <f t="array" ref="J81">IF($B81="","",INDEX(NCAOptionScores_Trans,$B81+MATCH(J$7,NCAMetrics,0)-1,MATCH(H$6,NCACats,0))-100)</f>
        <v/>
      </c>
      <c r="K81" s="193" t="str">
        <f t="shared" si="37"/>
        <v/>
      </c>
      <c r="L81" s="193" t="str" cm="1">
        <f t="array" ref="L81">IF($B81="","",INDEX(NCAOptionScores_Trans,$B81+MATCH(L$7,NCAMetrics,0)-1,MATCH(L$6,NCACats,0))-100)</f>
        <v/>
      </c>
      <c r="M81" s="193" t="str" cm="1">
        <f t="array" ref="M81">IF($B81="","",INDEX(NCAOptionScores_Trans,$B81+MATCH(M$7,NCAMetrics,0)-1,MATCH(L$6,NCACats,0))-100)</f>
        <v/>
      </c>
      <c r="N81" s="193" t="str" cm="1">
        <f t="array" ref="N81">IF($B81="","",INDEX(NCAOptionScores_Trans,$B81+MATCH(N$7,NCAMetrics,0)-1,MATCH(L$6,NCACats,0))-100)</f>
        <v/>
      </c>
      <c r="O81" s="193" t="str">
        <f t="shared" si="38"/>
        <v/>
      </c>
      <c r="P81" s="193" t="str" cm="1">
        <f t="array" ref="P81">IF($B81="","",INDEX(NCAOptionScores_Trans,$B81+MATCH(P$7,NCAMetrics,0)-1,MATCH(P$6,NCACats,0))-100)</f>
        <v/>
      </c>
      <c r="Q81" s="193" t="str" cm="1">
        <f t="array" ref="Q81">IF($B81="","",INDEX(NCAOptionScores_Trans,$B81+MATCH(Q$7,NCAMetrics,0)-1,MATCH(P$6,NCACats,0))-100)</f>
        <v/>
      </c>
      <c r="R81" s="193" t="str" cm="1">
        <f t="array" ref="R81">IF($B81="","",INDEX(NCAOptionScores_Trans,$B81+MATCH(R$7,NCAMetrics,0)-1,MATCH(P$6,NCACats,0))-100)</f>
        <v/>
      </c>
      <c r="S81" s="193" t="str">
        <f t="shared" si="39"/>
        <v/>
      </c>
      <c r="T81" s="193" t="str" cm="1">
        <f t="array" ref="T81">IF($B81="","",INDEX(NCAOptionScores_Trans,$B81+MATCH(T$7,NCAMetrics,0)-1,MATCH(T$6,NCACats,0))-100)</f>
        <v/>
      </c>
      <c r="U81" s="193" t="str" cm="1">
        <f t="array" ref="U81">IF($B81="","",INDEX(NCAOptionScores_Trans,$B81+MATCH(U$7,NCAMetrics,0)-1,MATCH(T$6,NCACats,0))-100)</f>
        <v/>
      </c>
      <c r="V81" s="193" t="str" cm="1">
        <f t="array" ref="V81">IF($B81="","",INDEX(NCAOptionScores_Trans,$B81+MATCH(V$7,NCAMetrics,0)-1,MATCH(T$6,NCACats,0))-100)</f>
        <v/>
      </c>
      <c r="W81" s="193" t="str">
        <f t="shared" si="40"/>
        <v/>
      </c>
      <c r="X81" s="193" t="str" cm="1">
        <f t="array" ref="X81">IF($B81="","",INDEX(NCAOptionScores_Trans,$B81+MATCH(X$7,NCAMetrics,0)-1,MATCH(X$6,NCACats,0))-100)</f>
        <v/>
      </c>
      <c r="Y81" s="193" t="str" cm="1">
        <f t="array" ref="Y81">IF($B81="","",INDEX(NCAOptionScores_Trans,$B81+MATCH(Y$7,NCAMetrics,0)-1,MATCH(X$6,NCACats,0))-100)</f>
        <v/>
      </c>
      <c r="Z81" s="193" t="str" cm="1">
        <f t="array" ref="Z81">IF($B81="","",INDEX(NCAOptionScores_Trans,$B81+MATCH(Z$7,NCAMetrics,0)-1,MATCH(X$6,NCACats,0))-100)</f>
        <v/>
      </c>
      <c r="AA81" s="193" t="str">
        <f t="shared" si="41"/>
        <v/>
      </c>
      <c r="AB81" s="193" t="str" cm="1">
        <f t="array" ref="AB81">IF($B81="","",INDEX(NCAOptionScores_Trans,$B81+MATCH(AB$7,NCAMetrics,0)-1,MATCH(AB$6,NCACats,0))-100)</f>
        <v/>
      </c>
      <c r="AC81" s="193" t="str" cm="1">
        <f t="array" ref="AC81">IF($B81="","",INDEX(NCAOptionScores_Trans,$B81+MATCH(AC$7,NCAMetrics,0)-1,MATCH(AB$6,NCACats,0))-100)</f>
        <v/>
      </c>
      <c r="AD81" s="193" t="str" cm="1">
        <f t="array" ref="AD81">IF($B81="","",INDEX(NCAOptionScores_Trans,$B81+MATCH(AD$7,NCAMetrics,0)-1,MATCH(AB$6,NCACats,0))-100)</f>
        <v/>
      </c>
      <c r="AE81" s="193" t="str">
        <f t="shared" si="42"/>
        <v/>
      </c>
      <c r="AG81" s="156" t="str" cm="1">
        <f t="array" ref="AG81">INDEX(NegEffects_NCA,$A81,MATCH(AG$6,$D$6:$AB$6,0)+3)</f>
        <v/>
      </c>
      <c r="AH81" s="156" t="str" cm="1">
        <f t="array" ref="AH81">INDEX(NegEffects_NCA,$A81,MATCH(AH$6,$D$6:$AB$6,0)+3)</f>
        <v/>
      </c>
      <c r="AI81" s="156" t="str" cm="1">
        <f t="array" ref="AI81">INDEX(NegEffects_NCA,$A81,MATCH(AI$6,$D$6:$AB$6,0)+3)</f>
        <v/>
      </c>
      <c r="AJ81" s="156" t="str" cm="1">
        <f t="array" ref="AJ81">INDEX(NegEffects_NCA,$A81,MATCH(AJ$6,$D$6:$AB$6,0)+3)</f>
        <v/>
      </c>
      <c r="AK81" s="156" t="str" cm="1">
        <f t="array" ref="AK81">INDEX(NegEffects_NCA,$A81,MATCH(AK$6,$D$6:$AB$6,0)+3)</f>
        <v/>
      </c>
      <c r="AL81" s="156" t="str" cm="1">
        <f t="array" ref="AL81">INDEX(NegEffects_NCA,$A81,MATCH(AL$6,$D$6:$AB$6,0)+3)</f>
        <v/>
      </c>
      <c r="AM81" s="156" t="str" cm="1">
        <f t="array" ref="AM81">INDEX(NegEffects_NCA,$A81,MATCH(AM$6,$D$6:$AB$6,0)+3)</f>
        <v/>
      </c>
      <c r="AO81" s="194" t="str">
        <f t="shared" si="34"/>
        <v/>
      </c>
      <c r="AP81" s="194" t="str">
        <f t="shared" si="34"/>
        <v/>
      </c>
      <c r="AQ81" s="194" t="str">
        <f t="shared" si="34"/>
        <v/>
      </c>
      <c r="AR81" s="194" t="str">
        <f t="shared" si="34"/>
        <v/>
      </c>
      <c r="AT81" s="193" t="str" cm="1">
        <f t="array" ref="AT81">IF($B81="","",INDEX(NCAOptionScores_Trans,$B81+MATCH(AT$7,NCAMetrics,0)-1,MATCH(AT$6,NCACats,0)))</f>
        <v/>
      </c>
      <c r="AU81" s="193" t="str" cm="1">
        <f t="array" ref="AU81">IF($B81="","",INDEX(NCAOptionScores_Trans,$B81+MATCH(AU$7,NCAMetrics,0)-1,MATCH(AT$6,NCACats,0)))</f>
        <v/>
      </c>
      <c r="AV81" s="193" t="str" cm="1">
        <f t="array" ref="AV81">IF($B81="","",INDEX(NCAOptionScores_Trans,$B81+MATCH(AV$7,NCAMetrics,0)-1,MATCH(AT$6,NCACats,0)))</f>
        <v/>
      </c>
      <c r="AW81" s="195" t="str">
        <f t="shared" si="43"/>
        <v/>
      </c>
      <c r="AX81" s="193" t="str" cm="1">
        <f t="array" ref="AX81">IF($B81="","",INDEX(NCAOptionScores_Trans,$B81+MATCH(AX$7,NCAMetrics,0)-1,MATCH(AX$6,NCACats,0)))</f>
        <v/>
      </c>
      <c r="AY81" s="193" t="str" cm="1">
        <f t="array" ref="AY81">IF($B81="","",INDEX(NCAOptionScores_Trans,$B81+MATCH(AY$7,NCAMetrics,0)-1,MATCH(AX$6,NCACats,0)))</f>
        <v/>
      </c>
      <c r="AZ81" s="193" t="str" cm="1">
        <f t="array" ref="AZ81">IF($B81="","",INDEX(NCAOptionScores_Trans,$B81+MATCH(AZ$7,NCAMetrics,0)-1,MATCH(AX$6,NCACats,0)))</f>
        <v/>
      </c>
      <c r="BA81" s="195" t="str">
        <f t="shared" si="44"/>
        <v/>
      </c>
      <c r="BB81" s="193" t="str" cm="1">
        <f t="array" ref="BB81">IF($B81="","",INDEX(NCAOptionScores_Trans,$B81+MATCH(BB$7,NCAMetrics,0)-1,MATCH(BB$6,NCACats,0)))</f>
        <v/>
      </c>
      <c r="BC81" s="193" t="str" cm="1">
        <f t="array" ref="BC81">IF($B81="","",INDEX(NCAOptionScores_Trans,$B81+MATCH(BC$7,NCAMetrics,0)-1,MATCH(BB$6,NCACats,0)))</f>
        <v/>
      </c>
      <c r="BD81" s="193" t="str" cm="1">
        <f t="array" ref="BD81">IF($B81="","",INDEX(NCAOptionScores_Trans,$B81+MATCH(BD$7,NCAMetrics,0)-1,MATCH(BB$6,NCACats,0)))</f>
        <v/>
      </c>
      <c r="BE81" s="195" t="str">
        <f t="shared" si="45"/>
        <v/>
      </c>
      <c r="BF81" s="193" t="str" cm="1">
        <f t="array" ref="BF81">IF($B81="","",INDEX(NCAOptionScores_Trans,$B81+MATCH(BF$7,NCAMetrics,0)-1,MATCH(BF$6,NCACats,0)))</f>
        <v/>
      </c>
      <c r="BG81" s="193" t="str" cm="1">
        <f t="array" ref="BG81">IF($B81="","",INDEX(NCAOptionScores_Trans,$B81+MATCH(BG$7,NCAMetrics,0)-1,MATCH(BF$6,NCACats,0)))</f>
        <v/>
      </c>
      <c r="BH81" s="193" t="str" cm="1">
        <f t="array" ref="BH81">IF($B81="","",INDEX(NCAOptionScores_Trans,$B81+MATCH(BH$7,NCAMetrics,0)-1,MATCH(BF$6,NCACats,0)))</f>
        <v/>
      </c>
      <c r="BI81" s="195" t="str">
        <f t="shared" si="46"/>
        <v/>
      </c>
      <c r="BJ81" s="193" t="str" cm="1">
        <f t="array" ref="BJ81">IF($B81="","",INDEX(NCAOptionScores_Trans,$B81+MATCH(BJ$7,NCAMetrics,0)-1,MATCH(BJ$6,NCACats,0)))</f>
        <v/>
      </c>
      <c r="BK81" s="193" t="str" cm="1">
        <f t="array" ref="BK81">IF($B81="","",INDEX(NCAOptionScores_Trans,$B81+MATCH(BK$7,NCAMetrics,0)-1,MATCH(BJ$6,NCACats,0)))</f>
        <v/>
      </c>
      <c r="BL81" s="193" t="str" cm="1">
        <f t="array" ref="BL81">IF($B81="","",INDEX(NCAOptionScores_Trans,$B81+MATCH(BL$7,NCAMetrics,0)-1,MATCH(BJ$6,NCACats,0)))</f>
        <v/>
      </c>
      <c r="BM81" s="195" t="str">
        <f t="shared" si="47"/>
        <v/>
      </c>
      <c r="BN81" s="193" t="str" cm="1">
        <f t="array" ref="BN81">IF($B81="","",INDEX(NCAOptionScores_Trans,$B81+MATCH(BN$7,NCAMetrics,0)-1,MATCH(BN$6,NCACats,0)))</f>
        <v/>
      </c>
      <c r="BO81" s="193" t="str" cm="1">
        <f t="array" ref="BO81">IF($B81="","",INDEX(NCAOptionScores_Trans,$B81+MATCH(BO$7,NCAMetrics,0)-1,MATCH(BN$6,NCACats,0)))</f>
        <v/>
      </c>
      <c r="BP81" s="193" t="str" cm="1">
        <f t="array" ref="BP81">IF($B81="","",INDEX(NCAOptionScores_Trans,$B81+MATCH(BP$7,NCAMetrics,0)-1,MATCH(BN$6,NCACats,0)))</f>
        <v/>
      </c>
      <c r="BQ81" s="195" t="str">
        <f t="shared" si="48"/>
        <v/>
      </c>
      <c r="BR81" s="193" t="str" cm="1">
        <f t="array" ref="BR81">IF($B81="","",INDEX(NCAOptionScores_Trans,$B81+MATCH(BR$7,NCAMetrics,0)-1,MATCH(BR$6,NCACats,0)))</f>
        <v/>
      </c>
      <c r="BS81" s="193" t="str" cm="1">
        <f t="array" ref="BS81">IF($B81="","",INDEX(NCAOptionScores_Trans,$B81+MATCH(BS$7,NCAMetrics,0)-1,MATCH(BR$6,NCACats,0)))</f>
        <v/>
      </c>
      <c r="BT81" s="193" t="str" cm="1">
        <f t="array" ref="BT81">IF($B81="","",INDEX(NCAOptionScores_Trans,$B81+MATCH(BT$7,NCAMetrics,0)-1,MATCH(BR$6,NCACats,0)))</f>
        <v/>
      </c>
      <c r="BU81" s="195" t="str">
        <f t="shared" si="49"/>
        <v/>
      </c>
      <c r="BW81" s="156" t="str" cm="1">
        <f t="array" ref="BW81">INDEX(PosEffects_NCA,$A81,MATCH(BW$6,$D$6:$AB$6,0)+3)</f>
        <v/>
      </c>
      <c r="BX81" s="156" t="str" cm="1">
        <f t="array" ref="BX81">INDEX(PosEffects_NCA,$A81,MATCH(BX$6,$D$6:$AB$6,0)+3)</f>
        <v/>
      </c>
      <c r="BY81" s="156" t="str" cm="1">
        <f t="array" ref="BY81">INDEX(PosEffects_NCA,$A81,MATCH(BY$6,$D$6:$AB$6,0)+3)</f>
        <v/>
      </c>
      <c r="BZ81" s="156" t="str" cm="1">
        <f t="array" ref="BZ81">INDEX(PosEffects_NCA,$A81,MATCH(BZ$6,$D$6:$AB$6,0)+3)</f>
        <v/>
      </c>
      <c r="CA81" s="156" t="str" cm="1">
        <f t="array" ref="CA81">INDEX(PosEffects_NCA,$A81,MATCH(CA$6,$D$6:$AB$6,0)+3)</f>
        <v/>
      </c>
      <c r="CB81" s="156" t="str" cm="1">
        <f t="array" ref="CB81">INDEX(PosEffects_NCA,$A81,MATCH(CB$6,$D$6:$AB$6,0)+3)</f>
        <v/>
      </c>
      <c r="CC81" s="156" t="str" cm="1">
        <f t="array" ref="CC81">INDEX(PosEffects_NCA,$A81,MATCH(CC$6,$D$6:$AB$6,0)+3)</f>
        <v/>
      </c>
      <c r="CE81" s="194" t="str">
        <f t="shared" si="35"/>
        <v/>
      </c>
      <c r="CF81" s="194" t="str">
        <f t="shared" si="35"/>
        <v/>
      </c>
      <c r="CG81" s="194" t="str">
        <f t="shared" si="35"/>
        <v/>
      </c>
      <c r="CH81" s="194" t="str">
        <f t="shared" si="35"/>
        <v/>
      </c>
    </row>
    <row r="82" spans="1:86" x14ac:dyDescent="0.25">
      <c r="A82" s="68">
        <v>75</v>
      </c>
      <c r="B82" s="271" t="str" cm="1">
        <f t="array" ref="B82">IF(A82&gt;NOptions_NCA,"",6*(A82-1)+1)</f>
        <v/>
      </c>
      <c r="C82" s="249" t="str" cm="1">
        <f t="array" ref="C82">IF($B82="","",INDEX(Options_NCA,$B82))</f>
        <v/>
      </c>
      <c r="D82" s="193" t="str" cm="1">
        <f t="array" ref="D82">IF($B82="","",INDEX(NCAOptionScores_Trans,$B82+MATCH(D$7,NCAMetrics,0)-1,MATCH(D$6,NCACats,0))-100)</f>
        <v/>
      </c>
      <c r="E82" s="193" t="str" cm="1">
        <f t="array" ref="E82">IF($B82="","",INDEX(NCAOptionScores_Trans,$B82+MATCH(E$7,NCAMetrics,0)-1,MATCH(D$6,NCACats,0))-100)</f>
        <v/>
      </c>
      <c r="F82" s="193" t="str" cm="1">
        <f t="array" ref="F82">IF($B82="","",INDEX(NCAOptionScores_Trans,$B82+MATCH(F$7,NCAMetrics,0)-1,MATCH(D$6,NCACats,0))-100)</f>
        <v/>
      </c>
      <c r="G82" s="193" t="str">
        <f t="shared" si="36"/>
        <v/>
      </c>
      <c r="H82" s="193" t="str" cm="1">
        <f t="array" ref="H82">IF($B82="","",INDEX(NCAOptionScores_Trans,$B82+MATCH(H$7,NCAMetrics,0)-1,MATCH(H$6,NCACats,0))-100)</f>
        <v/>
      </c>
      <c r="I82" s="193" t="str" cm="1">
        <f t="array" ref="I82">IF($B82="","",INDEX(NCAOptionScores_Trans,$B82+MATCH(I$7,NCAMetrics,0)-1,MATCH(H$6,NCACats,0))-100)</f>
        <v/>
      </c>
      <c r="J82" s="193" t="str" cm="1">
        <f t="array" ref="J82">IF($B82="","",INDEX(NCAOptionScores_Trans,$B82+MATCH(J$7,NCAMetrics,0)-1,MATCH(H$6,NCACats,0))-100)</f>
        <v/>
      </c>
      <c r="K82" s="193" t="str">
        <f t="shared" si="37"/>
        <v/>
      </c>
      <c r="L82" s="193" t="str" cm="1">
        <f t="array" ref="L82">IF($B82="","",INDEX(NCAOptionScores_Trans,$B82+MATCH(L$7,NCAMetrics,0)-1,MATCH(L$6,NCACats,0))-100)</f>
        <v/>
      </c>
      <c r="M82" s="193" t="str" cm="1">
        <f t="array" ref="M82">IF($B82="","",INDEX(NCAOptionScores_Trans,$B82+MATCH(M$7,NCAMetrics,0)-1,MATCH(L$6,NCACats,0))-100)</f>
        <v/>
      </c>
      <c r="N82" s="193" t="str" cm="1">
        <f t="array" ref="N82">IF($B82="","",INDEX(NCAOptionScores_Trans,$B82+MATCH(N$7,NCAMetrics,0)-1,MATCH(L$6,NCACats,0))-100)</f>
        <v/>
      </c>
      <c r="O82" s="193" t="str">
        <f t="shared" si="38"/>
        <v/>
      </c>
      <c r="P82" s="193" t="str" cm="1">
        <f t="array" ref="P82">IF($B82="","",INDEX(NCAOptionScores_Trans,$B82+MATCH(P$7,NCAMetrics,0)-1,MATCH(P$6,NCACats,0))-100)</f>
        <v/>
      </c>
      <c r="Q82" s="193" t="str" cm="1">
        <f t="array" ref="Q82">IF($B82="","",INDEX(NCAOptionScores_Trans,$B82+MATCH(Q$7,NCAMetrics,0)-1,MATCH(P$6,NCACats,0))-100)</f>
        <v/>
      </c>
      <c r="R82" s="193" t="str" cm="1">
        <f t="array" ref="R82">IF($B82="","",INDEX(NCAOptionScores_Trans,$B82+MATCH(R$7,NCAMetrics,0)-1,MATCH(P$6,NCACats,0))-100)</f>
        <v/>
      </c>
      <c r="S82" s="193" t="str">
        <f t="shared" si="39"/>
        <v/>
      </c>
      <c r="T82" s="193" t="str" cm="1">
        <f t="array" ref="T82">IF($B82="","",INDEX(NCAOptionScores_Trans,$B82+MATCH(T$7,NCAMetrics,0)-1,MATCH(T$6,NCACats,0))-100)</f>
        <v/>
      </c>
      <c r="U82" s="193" t="str" cm="1">
        <f t="array" ref="U82">IF($B82="","",INDEX(NCAOptionScores_Trans,$B82+MATCH(U$7,NCAMetrics,0)-1,MATCH(T$6,NCACats,0))-100)</f>
        <v/>
      </c>
      <c r="V82" s="193" t="str" cm="1">
        <f t="array" ref="V82">IF($B82="","",INDEX(NCAOptionScores_Trans,$B82+MATCH(V$7,NCAMetrics,0)-1,MATCH(T$6,NCACats,0))-100)</f>
        <v/>
      </c>
      <c r="W82" s="193" t="str">
        <f t="shared" si="40"/>
        <v/>
      </c>
      <c r="X82" s="193" t="str" cm="1">
        <f t="array" ref="X82">IF($B82="","",INDEX(NCAOptionScores_Trans,$B82+MATCH(X$7,NCAMetrics,0)-1,MATCH(X$6,NCACats,0))-100)</f>
        <v/>
      </c>
      <c r="Y82" s="193" t="str" cm="1">
        <f t="array" ref="Y82">IF($B82="","",INDEX(NCAOptionScores_Trans,$B82+MATCH(Y$7,NCAMetrics,0)-1,MATCH(X$6,NCACats,0))-100)</f>
        <v/>
      </c>
      <c r="Z82" s="193" t="str" cm="1">
        <f t="array" ref="Z82">IF($B82="","",INDEX(NCAOptionScores_Trans,$B82+MATCH(Z$7,NCAMetrics,0)-1,MATCH(X$6,NCACats,0))-100)</f>
        <v/>
      </c>
      <c r="AA82" s="193" t="str">
        <f t="shared" si="41"/>
        <v/>
      </c>
      <c r="AB82" s="193" t="str" cm="1">
        <f t="array" ref="AB82">IF($B82="","",INDEX(NCAOptionScores_Trans,$B82+MATCH(AB$7,NCAMetrics,0)-1,MATCH(AB$6,NCACats,0))-100)</f>
        <v/>
      </c>
      <c r="AC82" s="193" t="str" cm="1">
        <f t="array" ref="AC82">IF($B82="","",INDEX(NCAOptionScores_Trans,$B82+MATCH(AC$7,NCAMetrics,0)-1,MATCH(AB$6,NCACats,0))-100)</f>
        <v/>
      </c>
      <c r="AD82" s="193" t="str" cm="1">
        <f t="array" ref="AD82">IF($B82="","",INDEX(NCAOptionScores_Trans,$B82+MATCH(AD$7,NCAMetrics,0)-1,MATCH(AB$6,NCACats,0))-100)</f>
        <v/>
      </c>
      <c r="AE82" s="193" t="str">
        <f t="shared" si="42"/>
        <v/>
      </c>
      <c r="AG82" s="156" t="str" cm="1">
        <f t="array" ref="AG82">INDEX(NegEffects_NCA,$A82,MATCH(AG$6,$D$6:$AB$6,0)+3)</f>
        <v/>
      </c>
      <c r="AH82" s="156" t="str" cm="1">
        <f t="array" ref="AH82">INDEX(NegEffects_NCA,$A82,MATCH(AH$6,$D$6:$AB$6,0)+3)</f>
        <v/>
      </c>
      <c r="AI82" s="156" t="str" cm="1">
        <f t="array" ref="AI82">INDEX(NegEffects_NCA,$A82,MATCH(AI$6,$D$6:$AB$6,0)+3)</f>
        <v/>
      </c>
      <c r="AJ82" s="156" t="str" cm="1">
        <f t="array" ref="AJ82">INDEX(NegEffects_NCA,$A82,MATCH(AJ$6,$D$6:$AB$6,0)+3)</f>
        <v/>
      </c>
      <c r="AK82" s="156" t="str" cm="1">
        <f t="array" ref="AK82">INDEX(NegEffects_NCA,$A82,MATCH(AK$6,$D$6:$AB$6,0)+3)</f>
        <v/>
      </c>
      <c r="AL82" s="156" t="str" cm="1">
        <f t="array" ref="AL82">INDEX(NegEffects_NCA,$A82,MATCH(AL$6,$D$6:$AB$6,0)+3)</f>
        <v/>
      </c>
      <c r="AM82" s="156" t="str" cm="1">
        <f t="array" ref="AM82">INDEX(NegEffects_NCA,$A82,MATCH(AM$6,$D$6:$AB$6,0)+3)</f>
        <v/>
      </c>
      <c r="AO82" s="194" t="str">
        <f t="shared" si="34"/>
        <v/>
      </c>
      <c r="AP82" s="194" t="str">
        <f t="shared" si="34"/>
        <v/>
      </c>
      <c r="AQ82" s="194" t="str">
        <f t="shared" si="34"/>
        <v/>
      </c>
      <c r="AR82" s="194" t="str">
        <f t="shared" si="34"/>
        <v/>
      </c>
      <c r="AT82" s="193" t="str" cm="1">
        <f t="array" ref="AT82">IF($B82="","",INDEX(NCAOptionScores_Trans,$B82+MATCH(AT$7,NCAMetrics,0)-1,MATCH(AT$6,NCACats,0)))</f>
        <v/>
      </c>
      <c r="AU82" s="193" t="str" cm="1">
        <f t="array" ref="AU82">IF($B82="","",INDEX(NCAOptionScores_Trans,$B82+MATCH(AU$7,NCAMetrics,0)-1,MATCH(AT$6,NCACats,0)))</f>
        <v/>
      </c>
      <c r="AV82" s="193" t="str" cm="1">
        <f t="array" ref="AV82">IF($B82="","",INDEX(NCAOptionScores_Trans,$B82+MATCH(AV$7,NCAMetrics,0)-1,MATCH(AT$6,NCACats,0)))</f>
        <v/>
      </c>
      <c r="AW82" s="195" t="str">
        <f t="shared" si="43"/>
        <v/>
      </c>
      <c r="AX82" s="193" t="str" cm="1">
        <f t="array" ref="AX82">IF($B82="","",INDEX(NCAOptionScores_Trans,$B82+MATCH(AX$7,NCAMetrics,0)-1,MATCH(AX$6,NCACats,0)))</f>
        <v/>
      </c>
      <c r="AY82" s="193" t="str" cm="1">
        <f t="array" ref="AY82">IF($B82="","",INDEX(NCAOptionScores_Trans,$B82+MATCH(AY$7,NCAMetrics,0)-1,MATCH(AX$6,NCACats,0)))</f>
        <v/>
      </c>
      <c r="AZ82" s="193" t="str" cm="1">
        <f t="array" ref="AZ82">IF($B82="","",INDEX(NCAOptionScores_Trans,$B82+MATCH(AZ$7,NCAMetrics,0)-1,MATCH(AX$6,NCACats,0)))</f>
        <v/>
      </c>
      <c r="BA82" s="195" t="str">
        <f t="shared" si="44"/>
        <v/>
      </c>
      <c r="BB82" s="193" t="str" cm="1">
        <f t="array" ref="BB82">IF($B82="","",INDEX(NCAOptionScores_Trans,$B82+MATCH(BB$7,NCAMetrics,0)-1,MATCH(BB$6,NCACats,0)))</f>
        <v/>
      </c>
      <c r="BC82" s="193" t="str" cm="1">
        <f t="array" ref="BC82">IF($B82="","",INDEX(NCAOptionScores_Trans,$B82+MATCH(BC$7,NCAMetrics,0)-1,MATCH(BB$6,NCACats,0)))</f>
        <v/>
      </c>
      <c r="BD82" s="193" t="str" cm="1">
        <f t="array" ref="BD82">IF($B82="","",INDEX(NCAOptionScores_Trans,$B82+MATCH(BD$7,NCAMetrics,0)-1,MATCH(BB$6,NCACats,0)))</f>
        <v/>
      </c>
      <c r="BE82" s="195" t="str">
        <f t="shared" si="45"/>
        <v/>
      </c>
      <c r="BF82" s="193" t="str" cm="1">
        <f t="array" ref="BF82">IF($B82="","",INDEX(NCAOptionScores_Trans,$B82+MATCH(BF$7,NCAMetrics,0)-1,MATCH(BF$6,NCACats,0)))</f>
        <v/>
      </c>
      <c r="BG82" s="193" t="str" cm="1">
        <f t="array" ref="BG82">IF($B82="","",INDEX(NCAOptionScores_Trans,$B82+MATCH(BG$7,NCAMetrics,0)-1,MATCH(BF$6,NCACats,0)))</f>
        <v/>
      </c>
      <c r="BH82" s="193" t="str" cm="1">
        <f t="array" ref="BH82">IF($B82="","",INDEX(NCAOptionScores_Trans,$B82+MATCH(BH$7,NCAMetrics,0)-1,MATCH(BF$6,NCACats,0)))</f>
        <v/>
      </c>
      <c r="BI82" s="195" t="str">
        <f t="shared" si="46"/>
        <v/>
      </c>
      <c r="BJ82" s="193" t="str" cm="1">
        <f t="array" ref="BJ82">IF($B82="","",INDEX(NCAOptionScores_Trans,$B82+MATCH(BJ$7,NCAMetrics,0)-1,MATCH(BJ$6,NCACats,0)))</f>
        <v/>
      </c>
      <c r="BK82" s="193" t="str" cm="1">
        <f t="array" ref="BK82">IF($B82="","",INDEX(NCAOptionScores_Trans,$B82+MATCH(BK$7,NCAMetrics,0)-1,MATCH(BJ$6,NCACats,0)))</f>
        <v/>
      </c>
      <c r="BL82" s="193" t="str" cm="1">
        <f t="array" ref="BL82">IF($B82="","",INDEX(NCAOptionScores_Trans,$B82+MATCH(BL$7,NCAMetrics,0)-1,MATCH(BJ$6,NCACats,0)))</f>
        <v/>
      </c>
      <c r="BM82" s="195" t="str">
        <f t="shared" si="47"/>
        <v/>
      </c>
      <c r="BN82" s="193" t="str" cm="1">
        <f t="array" ref="BN82">IF($B82="","",INDEX(NCAOptionScores_Trans,$B82+MATCH(BN$7,NCAMetrics,0)-1,MATCH(BN$6,NCACats,0)))</f>
        <v/>
      </c>
      <c r="BO82" s="193" t="str" cm="1">
        <f t="array" ref="BO82">IF($B82="","",INDEX(NCAOptionScores_Trans,$B82+MATCH(BO$7,NCAMetrics,0)-1,MATCH(BN$6,NCACats,0)))</f>
        <v/>
      </c>
      <c r="BP82" s="193" t="str" cm="1">
        <f t="array" ref="BP82">IF($B82="","",INDEX(NCAOptionScores_Trans,$B82+MATCH(BP$7,NCAMetrics,0)-1,MATCH(BN$6,NCACats,0)))</f>
        <v/>
      </c>
      <c r="BQ82" s="195" t="str">
        <f t="shared" si="48"/>
        <v/>
      </c>
      <c r="BR82" s="193" t="str" cm="1">
        <f t="array" ref="BR82">IF($B82="","",INDEX(NCAOptionScores_Trans,$B82+MATCH(BR$7,NCAMetrics,0)-1,MATCH(BR$6,NCACats,0)))</f>
        <v/>
      </c>
      <c r="BS82" s="193" t="str" cm="1">
        <f t="array" ref="BS82">IF($B82="","",INDEX(NCAOptionScores_Trans,$B82+MATCH(BS$7,NCAMetrics,0)-1,MATCH(BR$6,NCACats,0)))</f>
        <v/>
      </c>
      <c r="BT82" s="193" t="str" cm="1">
        <f t="array" ref="BT82">IF($B82="","",INDEX(NCAOptionScores_Trans,$B82+MATCH(BT$7,NCAMetrics,0)-1,MATCH(BR$6,NCACats,0)))</f>
        <v/>
      </c>
      <c r="BU82" s="195" t="str">
        <f t="shared" si="49"/>
        <v/>
      </c>
      <c r="BW82" s="156" t="str" cm="1">
        <f t="array" ref="BW82">INDEX(PosEffects_NCA,$A82,MATCH(BW$6,$D$6:$AB$6,0)+3)</f>
        <v/>
      </c>
      <c r="BX82" s="156" t="str" cm="1">
        <f t="array" ref="BX82">INDEX(PosEffects_NCA,$A82,MATCH(BX$6,$D$6:$AB$6,0)+3)</f>
        <v/>
      </c>
      <c r="BY82" s="156" t="str" cm="1">
        <f t="array" ref="BY82">INDEX(PosEffects_NCA,$A82,MATCH(BY$6,$D$6:$AB$6,0)+3)</f>
        <v/>
      </c>
      <c r="BZ82" s="156" t="str" cm="1">
        <f t="array" ref="BZ82">INDEX(PosEffects_NCA,$A82,MATCH(BZ$6,$D$6:$AB$6,0)+3)</f>
        <v/>
      </c>
      <c r="CA82" s="156" t="str" cm="1">
        <f t="array" ref="CA82">INDEX(PosEffects_NCA,$A82,MATCH(CA$6,$D$6:$AB$6,0)+3)</f>
        <v/>
      </c>
      <c r="CB82" s="156" t="str" cm="1">
        <f t="array" ref="CB82">INDEX(PosEffects_NCA,$A82,MATCH(CB$6,$D$6:$AB$6,0)+3)</f>
        <v/>
      </c>
      <c r="CC82" s="156" t="str" cm="1">
        <f t="array" ref="CC82">INDEX(PosEffects_NCA,$A82,MATCH(CC$6,$D$6:$AB$6,0)+3)</f>
        <v/>
      </c>
      <c r="CE82" s="194" t="str">
        <f t="shared" si="35"/>
        <v/>
      </c>
      <c r="CF82" s="194" t="str">
        <f t="shared" si="35"/>
        <v/>
      </c>
      <c r="CG82" s="194" t="str">
        <f t="shared" si="35"/>
        <v/>
      </c>
      <c r="CH82" s="194" t="str">
        <f t="shared" si="35"/>
        <v/>
      </c>
    </row>
    <row r="83" spans="1:86" x14ac:dyDescent="0.25">
      <c r="A83" s="68">
        <v>76</v>
      </c>
      <c r="B83" s="271" t="str" cm="1">
        <f t="array" ref="B83">IF(A83&gt;NOptions_NCA,"",6*(A83-1)+1)</f>
        <v/>
      </c>
      <c r="C83" s="249" t="str" cm="1">
        <f t="array" ref="C83">IF($B83="","",INDEX(Options_NCA,$B83))</f>
        <v/>
      </c>
      <c r="D83" s="193" t="str" cm="1">
        <f t="array" ref="D83">IF($B83="","",INDEX(NCAOptionScores_Trans,$B83+MATCH(D$7,NCAMetrics,0)-1,MATCH(D$6,NCACats,0))-100)</f>
        <v/>
      </c>
      <c r="E83" s="193" t="str" cm="1">
        <f t="array" ref="E83">IF($B83="","",INDEX(NCAOptionScores_Trans,$B83+MATCH(E$7,NCAMetrics,0)-1,MATCH(D$6,NCACats,0))-100)</f>
        <v/>
      </c>
      <c r="F83" s="193" t="str" cm="1">
        <f t="array" ref="F83">IF($B83="","",INDEX(NCAOptionScores_Trans,$B83+MATCH(F$7,NCAMetrics,0)-1,MATCH(D$6,NCACats,0))-100)</f>
        <v/>
      </c>
      <c r="G83" s="193" t="str">
        <f t="shared" si="36"/>
        <v/>
      </c>
      <c r="H83" s="193" t="str" cm="1">
        <f t="array" ref="H83">IF($B83="","",INDEX(NCAOptionScores_Trans,$B83+MATCH(H$7,NCAMetrics,0)-1,MATCH(H$6,NCACats,0))-100)</f>
        <v/>
      </c>
      <c r="I83" s="193" t="str" cm="1">
        <f t="array" ref="I83">IF($B83="","",INDEX(NCAOptionScores_Trans,$B83+MATCH(I$7,NCAMetrics,0)-1,MATCH(H$6,NCACats,0))-100)</f>
        <v/>
      </c>
      <c r="J83" s="193" t="str" cm="1">
        <f t="array" ref="J83">IF($B83="","",INDEX(NCAOptionScores_Trans,$B83+MATCH(J$7,NCAMetrics,0)-1,MATCH(H$6,NCACats,0))-100)</f>
        <v/>
      </c>
      <c r="K83" s="193" t="str">
        <f t="shared" si="37"/>
        <v/>
      </c>
      <c r="L83" s="193" t="str" cm="1">
        <f t="array" ref="L83">IF($B83="","",INDEX(NCAOptionScores_Trans,$B83+MATCH(L$7,NCAMetrics,0)-1,MATCH(L$6,NCACats,0))-100)</f>
        <v/>
      </c>
      <c r="M83" s="193" t="str" cm="1">
        <f t="array" ref="M83">IF($B83="","",INDEX(NCAOptionScores_Trans,$B83+MATCH(M$7,NCAMetrics,0)-1,MATCH(L$6,NCACats,0))-100)</f>
        <v/>
      </c>
      <c r="N83" s="193" t="str" cm="1">
        <f t="array" ref="N83">IF($B83="","",INDEX(NCAOptionScores_Trans,$B83+MATCH(N$7,NCAMetrics,0)-1,MATCH(L$6,NCACats,0))-100)</f>
        <v/>
      </c>
      <c r="O83" s="193" t="str">
        <f t="shared" si="38"/>
        <v/>
      </c>
      <c r="P83" s="193" t="str" cm="1">
        <f t="array" ref="P83">IF($B83="","",INDEX(NCAOptionScores_Trans,$B83+MATCH(P$7,NCAMetrics,0)-1,MATCH(P$6,NCACats,0))-100)</f>
        <v/>
      </c>
      <c r="Q83" s="193" t="str" cm="1">
        <f t="array" ref="Q83">IF($B83="","",INDEX(NCAOptionScores_Trans,$B83+MATCH(Q$7,NCAMetrics,0)-1,MATCH(P$6,NCACats,0))-100)</f>
        <v/>
      </c>
      <c r="R83" s="193" t="str" cm="1">
        <f t="array" ref="R83">IF($B83="","",INDEX(NCAOptionScores_Trans,$B83+MATCH(R$7,NCAMetrics,0)-1,MATCH(P$6,NCACats,0))-100)</f>
        <v/>
      </c>
      <c r="S83" s="193" t="str">
        <f t="shared" si="39"/>
        <v/>
      </c>
      <c r="T83" s="193" t="str" cm="1">
        <f t="array" ref="T83">IF($B83="","",INDEX(NCAOptionScores_Trans,$B83+MATCH(T$7,NCAMetrics,0)-1,MATCH(T$6,NCACats,0))-100)</f>
        <v/>
      </c>
      <c r="U83" s="193" t="str" cm="1">
        <f t="array" ref="U83">IF($B83="","",INDEX(NCAOptionScores_Trans,$B83+MATCH(U$7,NCAMetrics,0)-1,MATCH(T$6,NCACats,0))-100)</f>
        <v/>
      </c>
      <c r="V83" s="193" t="str" cm="1">
        <f t="array" ref="V83">IF($B83="","",INDEX(NCAOptionScores_Trans,$B83+MATCH(V$7,NCAMetrics,0)-1,MATCH(T$6,NCACats,0))-100)</f>
        <v/>
      </c>
      <c r="W83" s="193" t="str">
        <f t="shared" si="40"/>
        <v/>
      </c>
      <c r="X83" s="193" t="str" cm="1">
        <f t="array" ref="X83">IF($B83="","",INDEX(NCAOptionScores_Trans,$B83+MATCH(X$7,NCAMetrics,0)-1,MATCH(X$6,NCACats,0))-100)</f>
        <v/>
      </c>
      <c r="Y83" s="193" t="str" cm="1">
        <f t="array" ref="Y83">IF($B83="","",INDEX(NCAOptionScores_Trans,$B83+MATCH(Y$7,NCAMetrics,0)-1,MATCH(X$6,NCACats,0))-100)</f>
        <v/>
      </c>
      <c r="Z83" s="193" t="str" cm="1">
        <f t="array" ref="Z83">IF($B83="","",INDEX(NCAOptionScores_Trans,$B83+MATCH(Z$7,NCAMetrics,0)-1,MATCH(X$6,NCACats,0))-100)</f>
        <v/>
      </c>
      <c r="AA83" s="193" t="str">
        <f t="shared" si="41"/>
        <v/>
      </c>
      <c r="AB83" s="193" t="str" cm="1">
        <f t="array" ref="AB83">IF($B83="","",INDEX(NCAOptionScores_Trans,$B83+MATCH(AB$7,NCAMetrics,0)-1,MATCH(AB$6,NCACats,0))-100)</f>
        <v/>
      </c>
      <c r="AC83" s="193" t="str" cm="1">
        <f t="array" ref="AC83">IF($B83="","",INDEX(NCAOptionScores_Trans,$B83+MATCH(AC$7,NCAMetrics,0)-1,MATCH(AB$6,NCACats,0))-100)</f>
        <v/>
      </c>
      <c r="AD83" s="193" t="str" cm="1">
        <f t="array" ref="AD83">IF($B83="","",INDEX(NCAOptionScores_Trans,$B83+MATCH(AD$7,NCAMetrics,0)-1,MATCH(AB$6,NCACats,0))-100)</f>
        <v/>
      </c>
      <c r="AE83" s="193" t="str">
        <f t="shared" si="42"/>
        <v/>
      </c>
      <c r="AG83" s="156" t="str" cm="1">
        <f t="array" ref="AG83">INDEX(NegEffects_NCA,$A83,MATCH(AG$6,$D$6:$AB$6,0)+3)</f>
        <v/>
      </c>
      <c r="AH83" s="156" t="str" cm="1">
        <f t="array" ref="AH83">INDEX(NegEffects_NCA,$A83,MATCH(AH$6,$D$6:$AB$6,0)+3)</f>
        <v/>
      </c>
      <c r="AI83" s="156" t="str" cm="1">
        <f t="array" ref="AI83">INDEX(NegEffects_NCA,$A83,MATCH(AI$6,$D$6:$AB$6,0)+3)</f>
        <v/>
      </c>
      <c r="AJ83" s="156" t="str" cm="1">
        <f t="array" ref="AJ83">INDEX(NegEffects_NCA,$A83,MATCH(AJ$6,$D$6:$AB$6,0)+3)</f>
        <v/>
      </c>
      <c r="AK83" s="156" t="str" cm="1">
        <f t="array" ref="AK83">INDEX(NegEffects_NCA,$A83,MATCH(AK$6,$D$6:$AB$6,0)+3)</f>
        <v/>
      </c>
      <c r="AL83" s="156" t="str" cm="1">
        <f t="array" ref="AL83">INDEX(NegEffects_NCA,$A83,MATCH(AL$6,$D$6:$AB$6,0)+3)</f>
        <v/>
      </c>
      <c r="AM83" s="156" t="str" cm="1">
        <f t="array" ref="AM83">INDEX(NegEffects_NCA,$A83,MATCH(AM$6,$D$6:$AB$6,0)+3)</f>
        <v/>
      </c>
      <c r="AO83" s="194" t="str">
        <f t="shared" si="34"/>
        <v/>
      </c>
      <c r="AP83" s="194" t="str">
        <f t="shared" si="34"/>
        <v/>
      </c>
      <c r="AQ83" s="194" t="str">
        <f t="shared" si="34"/>
        <v/>
      </c>
      <c r="AR83" s="194" t="str">
        <f t="shared" si="34"/>
        <v/>
      </c>
      <c r="AT83" s="193" t="str" cm="1">
        <f t="array" ref="AT83">IF($B83="","",INDEX(NCAOptionScores_Trans,$B83+MATCH(AT$7,NCAMetrics,0)-1,MATCH(AT$6,NCACats,0)))</f>
        <v/>
      </c>
      <c r="AU83" s="193" t="str" cm="1">
        <f t="array" ref="AU83">IF($B83="","",INDEX(NCAOptionScores_Trans,$B83+MATCH(AU$7,NCAMetrics,0)-1,MATCH(AT$6,NCACats,0)))</f>
        <v/>
      </c>
      <c r="AV83" s="193" t="str" cm="1">
        <f t="array" ref="AV83">IF($B83="","",INDEX(NCAOptionScores_Trans,$B83+MATCH(AV$7,NCAMetrics,0)-1,MATCH(AT$6,NCACats,0)))</f>
        <v/>
      </c>
      <c r="AW83" s="195" t="str">
        <f t="shared" si="43"/>
        <v/>
      </c>
      <c r="AX83" s="193" t="str" cm="1">
        <f t="array" ref="AX83">IF($B83="","",INDEX(NCAOptionScores_Trans,$B83+MATCH(AX$7,NCAMetrics,0)-1,MATCH(AX$6,NCACats,0)))</f>
        <v/>
      </c>
      <c r="AY83" s="193" t="str" cm="1">
        <f t="array" ref="AY83">IF($B83="","",INDEX(NCAOptionScores_Trans,$B83+MATCH(AY$7,NCAMetrics,0)-1,MATCH(AX$6,NCACats,0)))</f>
        <v/>
      </c>
      <c r="AZ83" s="193" t="str" cm="1">
        <f t="array" ref="AZ83">IF($B83="","",INDEX(NCAOptionScores_Trans,$B83+MATCH(AZ$7,NCAMetrics,0)-1,MATCH(AX$6,NCACats,0)))</f>
        <v/>
      </c>
      <c r="BA83" s="195" t="str">
        <f t="shared" si="44"/>
        <v/>
      </c>
      <c r="BB83" s="193" t="str" cm="1">
        <f t="array" ref="BB83">IF($B83="","",INDEX(NCAOptionScores_Trans,$B83+MATCH(BB$7,NCAMetrics,0)-1,MATCH(BB$6,NCACats,0)))</f>
        <v/>
      </c>
      <c r="BC83" s="193" t="str" cm="1">
        <f t="array" ref="BC83">IF($B83="","",INDEX(NCAOptionScores_Trans,$B83+MATCH(BC$7,NCAMetrics,0)-1,MATCH(BB$6,NCACats,0)))</f>
        <v/>
      </c>
      <c r="BD83" s="193" t="str" cm="1">
        <f t="array" ref="BD83">IF($B83="","",INDEX(NCAOptionScores_Trans,$B83+MATCH(BD$7,NCAMetrics,0)-1,MATCH(BB$6,NCACats,0)))</f>
        <v/>
      </c>
      <c r="BE83" s="195" t="str">
        <f t="shared" si="45"/>
        <v/>
      </c>
      <c r="BF83" s="193" t="str" cm="1">
        <f t="array" ref="BF83">IF($B83="","",INDEX(NCAOptionScores_Trans,$B83+MATCH(BF$7,NCAMetrics,0)-1,MATCH(BF$6,NCACats,0)))</f>
        <v/>
      </c>
      <c r="BG83" s="193" t="str" cm="1">
        <f t="array" ref="BG83">IF($B83="","",INDEX(NCAOptionScores_Trans,$B83+MATCH(BG$7,NCAMetrics,0)-1,MATCH(BF$6,NCACats,0)))</f>
        <v/>
      </c>
      <c r="BH83" s="193" t="str" cm="1">
        <f t="array" ref="BH83">IF($B83="","",INDEX(NCAOptionScores_Trans,$B83+MATCH(BH$7,NCAMetrics,0)-1,MATCH(BF$6,NCACats,0)))</f>
        <v/>
      </c>
      <c r="BI83" s="195" t="str">
        <f t="shared" si="46"/>
        <v/>
      </c>
      <c r="BJ83" s="193" t="str" cm="1">
        <f t="array" ref="BJ83">IF($B83="","",INDEX(NCAOptionScores_Trans,$B83+MATCH(BJ$7,NCAMetrics,0)-1,MATCH(BJ$6,NCACats,0)))</f>
        <v/>
      </c>
      <c r="BK83" s="193" t="str" cm="1">
        <f t="array" ref="BK83">IF($B83="","",INDEX(NCAOptionScores_Trans,$B83+MATCH(BK$7,NCAMetrics,0)-1,MATCH(BJ$6,NCACats,0)))</f>
        <v/>
      </c>
      <c r="BL83" s="193" t="str" cm="1">
        <f t="array" ref="BL83">IF($B83="","",INDEX(NCAOptionScores_Trans,$B83+MATCH(BL$7,NCAMetrics,0)-1,MATCH(BJ$6,NCACats,0)))</f>
        <v/>
      </c>
      <c r="BM83" s="195" t="str">
        <f t="shared" si="47"/>
        <v/>
      </c>
      <c r="BN83" s="193" t="str" cm="1">
        <f t="array" ref="BN83">IF($B83="","",INDEX(NCAOptionScores_Trans,$B83+MATCH(BN$7,NCAMetrics,0)-1,MATCH(BN$6,NCACats,0)))</f>
        <v/>
      </c>
      <c r="BO83" s="193" t="str" cm="1">
        <f t="array" ref="BO83">IF($B83="","",INDEX(NCAOptionScores_Trans,$B83+MATCH(BO$7,NCAMetrics,0)-1,MATCH(BN$6,NCACats,0)))</f>
        <v/>
      </c>
      <c r="BP83" s="193" t="str" cm="1">
        <f t="array" ref="BP83">IF($B83="","",INDEX(NCAOptionScores_Trans,$B83+MATCH(BP$7,NCAMetrics,0)-1,MATCH(BN$6,NCACats,0)))</f>
        <v/>
      </c>
      <c r="BQ83" s="195" t="str">
        <f t="shared" si="48"/>
        <v/>
      </c>
      <c r="BR83" s="193" t="str" cm="1">
        <f t="array" ref="BR83">IF($B83="","",INDEX(NCAOptionScores_Trans,$B83+MATCH(BR$7,NCAMetrics,0)-1,MATCH(BR$6,NCACats,0)))</f>
        <v/>
      </c>
      <c r="BS83" s="193" t="str" cm="1">
        <f t="array" ref="BS83">IF($B83="","",INDEX(NCAOptionScores_Trans,$B83+MATCH(BS$7,NCAMetrics,0)-1,MATCH(BR$6,NCACats,0)))</f>
        <v/>
      </c>
      <c r="BT83" s="193" t="str" cm="1">
        <f t="array" ref="BT83">IF($B83="","",INDEX(NCAOptionScores_Trans,$B83+MATCH(BT$7,NCAMetrics,0)-1,MATCH(BR$6,NCACats,0)))</f>
        <v/>
      </c>
      <c r="BU83" s="195" t="str">
        <f t="shared" si="49"/>
        <v/>
      </c>
      <c r="BW83" s="156" t="str" cm="1">
        <f t="array" ref="BW83">INDEX(PosEffects_NCA,$A83,MATCH(BW$6,$D$6:$AB$6,0)+3)</f>
        <v/>
      </c>
      <c r="BX83" s="156" t="str" cm="1">
        <f t="array" ref="BX83">INDEX(PosEffects_NCA,$A83,MATCH(BX$6,$D$6:$AB$6,0)+3)</f>
        <v/>
      </c>
      <c r="BY83" s="156" t="str" cm="1">
        <f t="array" ref="BY83">INDEX(PosEffects_NCA,$A83,MATCH(BY$6,$D$6:$AB$6,0)+3)</f>
        <v/>
      </c>
      <c r="BZ83" s="156" t="str" cm="1">
        <f t="array" ref="BZ83">INDEX(PosEffects_NCA,$A83,MATCH(BZ$6,$D$6:$AB$6,0)+3)</f>
        <v/>
      </c>
      <c r="CA83" s="156" t="str" cm="1">
        <f t="array" ref="CA83">INDEX(PosEffects_NCA,$A83,MATCH(CA$6,$D$6:$AB$6,0)+3)</f>
        <v/>
      </c>
      <c r="CB83" s="156" t="str" cm="1">
        <f t="array" ref="CB83">INDEX(PosEffects_NCA,$A83,MATCH(CB$6,$D$6:$AB$6,0)+3)</f>
        <v/>
      </c>
      <c r="CC83" s="156" t="str" cm="1">
        <f t="array" ref="CC83">INDEX(PosEffects_NCA,$A83,MATCH(CC$6,$D$6:$AB$6,0)+3)</f>
        <v/>
      </c>
      <c r="CE83" s="194" t="str">
        <f t="shared" si="35"/>
        <v/>
      </c>
      <c r="CF83" s="194" t="str">
        <f t="shared" si="35"/>
        <v/>
      </c>
      <c r="CG83" s="194" t="str">
        <f t="shared" si="35"/>
        <v/>
      </c>
      <c r="CH83" s="194" t="str">
        <f t="shared" si="35"/>
        <v/>
      </c>
    </row>
    <row r="84" spans="1:86" x14ac:dyDescent="0.25">
      <c r="A84" s="68">
        <v>77</v>
      </c>
      <c r="B84" s="271" t="str" cm="1">
        <f t="array" ref="B84">IF(A84&gt;NOptions_NCA,"",6*(A84-1)+1)</f>
        <v/>
      </c>
      <c r="C84" s="249" t="str" cm="1">
        <f t="array" ref="C84">IF($B84="","",INDEX(Options_NCA,$B84))</f>
        <v/>
      </c>
      <c r="D84" s="193" t="str" cm="1">
        <f t="array" ref="D84">IF($B84="","",INDEX(NCAOptionScores_Trans,$B84+MATCH(D$7,NCAMetrics,0)-1,MATCH(D$6,NCACats,0))-100)</f>
        <v/>
      </c>
      <c r="E84" s="193" t="str" cm="1">
        <f t="array" ref="E84">IF($B84="","",INDEX(NCAOptionScores_Trans,$B84+MATCH(E$7,NCAMetrics,0)-1,MATCH(D$6,NCACats,0))-100)</f>
        <v/>
      </c>
      <c r="F84" s="193" t="str" cm="1">
        <f t="array" ref="F84">IF($B84="","",INDEX(NCAOptionScores_Trans,$B84+MATCH(F$7,NCAMetrics,0)-1,MATCH(D$6,NCACats,0))-100)</f>
        <v/>
      </c>
      <c r="G84" s="193" t="str">
        <f t="shared" si="36"/>
        <v/>
      </c>
      <c r="H84" s="193" t="str" cm="1">
        <f t="array" ref="H84">IF($B84="","",INDEX(NCAOptionScores_Trans,$B84+MATCH(H$7,NCAMetrics,0)-1,MATCH(H$6,NCACats,0))-100)</f>
        <v/>
      </c>
      <c r="I84" s="193" t="str" cm="1">
        <f t="array" ref="I84">IF($B84="","",INDEX(NCAOptionScores_Trans,$B84+MATCH(I$7,NCAMetrics,0)-1,MATCH(H$6,NCACats,0))-100)</f>
        <v/>
      </c>
      <c r="J84" s="193" t="str" cm="1">
        <f t="array" ref="J84">IF($B84="","",INDEX(NCAOptionScores_Trans,$B84+MATCH(J$7,NCAMetrics,0)-1,MATCH(H$6,NCACats,0))-100)</f>
        <v/>
      </c>
      <c r="K84" s="193" t="str">
        <f t="shared" si="37"/>
        <v/>
      </c>
      <c r="L84" s="193" t="str" cm="1">
        <f t="array" ref="L84">IF($B84="","",INDEX(NCAOptionScores_Trans,$B84+MATCH(L$7,NCAMetrics,0)-1,MATCH(L$6,NCACats,0))-100)</f>
        <v/>
      </c>
      <c r="M84" s="193" t="str" cm="1">
        <f t="array" ref="M84">IF($B84="","",INDEX(NCAOptionScores_Trans,$B84+MATCH(M$7,NCAMetrics,0)-1,MATCH(L$6,NCACats,0))-100)</f>
        <v/>
      </c>
      <c r="N84" s="193" t="str" cm="1">
        <f t="array" ref="N84">IF($B84="","",INDEX(NCAOptionScores_Trans,$B84+MATCH(N$7,NCAMetrics,0)-1,MATCH(L$6,NCACats,0))-100)</f>
        <v/>
      </c>
      <c r="O84" s="193" t="str">
        <f t="shared" si="38"/>
        <v/>
      </c>
      <c r="P84" s="193" t="str" cm="1">
        <f t="array" ref="P84">IF($B84="","",INDEX(NCAOptionScores_Trans,$B84+MATCH(P$7,NCAMetrics,0)-1,MATCH(P$6,NCACats,0))-100)</f>
        <v/>
      </c>
      <c r="Q84" s="193" t="str" cm="1">
        <f t="array" ref="Q84">IF($B84="","",INDEX(NCAOptionScores_Trans,$B84+MATCH(Q$7,NCAMetrics,0)-1,MATCH(P$6,NCACats,0))-100)</f>
        <v/>
      </c>
      <c r="R84" s="193" t="str" cm="1">
        <f t="array" ref="R84">IF($B84="","",INDEX(NCAOptionScores_Trans,$B84+MATCH(R$7,NCAMetrics,0)-1,MATCH(P$6,NCACats,0))-100)</f>
        <v/>
      </c>
      <c r="S84" s="193" t="str">
        <f t="shared" si="39"/>
        <v/>
      </c>
      <c r="T84" s="193" t="str" cm="1">
        <f t="array" ref="T84">IF($B84="","",INDEX(NCAOptionScores_Trans,$B84+MATCH(T$7,NCAMetrics,0)-1,MATCH(T$6,NCACats,0))-100)</f>
        <v/>
      </c>
      <c r="U84" s="193" t="str" cm="1">
        <f t="array" ref="U84">IF($B84="","",INDEX(NCAOptionScores_Trans,$B84+MATCH(U$7,NCAMetrics,0)-1,MATCH(T$6,NCACats,0))-100)</f>
        <v/>
      </c>
      <c r="V84" s="193" t="str" cm="1">
        <f t="array" ref="V84">IF($B84="","",INDEX(NCAOptionScores_Trans,$B84+MATCH(V$7,NCAMetrics,0)-1,MATCH(T$6,NCACats,0))-100)</f>
        <v/>
      </c>
      <c r="W84" s="193" t="str">
        <f t="shared" si="40"/>
        <v/>
      </c>
      <c r="X84" s="193" t="str" cm="1">
        <f t="array" ref="X84">IF($B84="","",INDEX(NCAOptionScores_Trans,$B84+MATCH(X$7,NCAMetrics,0)-1,MATCH(X$6,NCACats,0))-100)</f>
        <v/>
      </c>
      <c r="Y84" s="193" t="str" cm="1">
        <f t="array" ref="Y84">IF($B84="","",INDEX(NCAOptionScores_Trans,$B84+MATCH(Y$7,NCAMetrics,0)-1,MATCH(X$6,NCACats,0))-100)</f>
        <v/>
      </c>
      <c r="Z84" s="193" t="str" cm="1">
        <f t="array" ref="Z84">IF($B84="","",INDEX(NCAOptionScores_Trans,$B84+MATCH(Z$7,NCAMetrics,0)-1,MATCH(X$6,NCACats,0))-100)</f>
        <v/>
      </c>
      <c r="AA84" s="193" t="str">
        <f t="shared" si="41"/>
        <v/>
      </c>
      <c r="AB84" s="193" t="str" cm="1">
        <f t="array" ref="AB84">IF($B84="","",INDEX(NCAOptionScores_Trans,$B84+MATCH(AB$7,NCAMetrics,0)-1,MATCH(AB$6,NCACats,0))-100)</f>
        <v/>
      </c>
      <c r="AC84" s="193" t="str" cm="1">
        <f t="array" ref="AC84">IF($B84="","",INDEX(NCAOptionScores_Trans,$B84+MATCH(AC$7,NCAMetrics,0)-1,MATCH(AB$6,NCACats,0))-100)</f>
        <v/>
      </c>
      <c r="AD84" s="193" t="str" cm="1">
        <f t="array" ref="AD84">IF($B84="","",INDEX(NCAOptionScores_Trans,$B84+MATCH(AD$7,NCAMetrics,0)-1,MATCH(AB$6,NCACats,0))-100)</f>
        <v/>
      </c>
      <c r="AE84" s="193" t="str">
        <f t="shared" si="42"/>
        <v/>
      </c>
      <c r="AG84" s="156" t="str" cm="1">
        <f t="array" ref="AG84">INDEX(NegEffects_NCA,$A84,MATCH(AG$6,$D$6:$AB$6,0)+3)</f>
        <v/>
      </c>
      <c r="AH84" s="156" t="str" cm="1">
        <f t="array" ref="AH84">INDEX(NegEffects_NCA,$A84,MATCH(AH$6,$D$6:$AB$6,0)+3)</f>
        <v/>
      </c>
      <c r="AI84" s="156" t="str" cm="1">
        <f t="array" ref="AI84">INDEX(NegEffects_NCA,$A84,MATCH(AI$6,$D$6:$AB$6,0)+3)</f>
        <v/>
      </c>
      <c r="AJ84" s="156" t="str" cm="1">
        <f t="array" ref="AJ84">INDEX(NegEffects_NCA,$A84,MATCH(AJ$6,$D$6:$AB$6,0)+3)</f>
        <v/>
      </c>
      <c r="AK84" s="156" t="str" cm="1">
        <f t="array" ref="AK84">INDEX(NegEffects_NCA,$A84,MATCH(AK$6,$D$6:$AB$6,0)+3)</f>
        <v/>
      </c>
      <c r="AL84" s="156" t="str" cm="1">
        <f t="array" ref="AL84">INDEX(NegEffects_NCA,$A84,MATCH(AL$6,$D$6:$AB$6,0)+3)</f>
        <v/>
      </c>
      <c r="AM84" s="156" t="str" cm="1">
        <f t="array" ref="AM84">INDEX(NegEffects_NCA,$A84,MATCH(AM$6,$D$6:$AB$6,0)+3)</f>
        <v/>
      </c>
      <c r="AO84" s="194" t="str">
        <f t="shared" si="34"/>
        <v/>
      </c>
      <c r="AP84" s="194" t="str">
        <f t="shared" si="34"/>
        <v/>
      </c>
      <c r="AQ84" s="194" t="str">
        <f t="shared" si="34"/>
        <v/>
      </c>
      <c r="AR84" s="194" t="str">
        <f t="shared" si="34"/>
        <v/>
      </c>
      <c r="AT84" s="193" t="str" cm="1">
        <f t="array" ref="AT84">IF($B84="","",INDEX(NCAOptionScores_Trans,$B84+MATCH(AT$7,NCAMetrics,0)-1,MATCH(AT$6,NCACats,0)))</f>
        <v/>
      </c>
      <c r="AU84" s="193" t="str" cm="1">
        <f t="array" ref="AU84">IF($B84="","",INDEX(NCAOptionScores_Trans,$B84+MATCH(AU$7,NCAMetrics,0)-1,MATCH(AT$6,NCACats,0)))</f>
        <v/>
      </c>
      <c r="AV84" s="193" t="str" cm="1">
        <f t="array" ref="AV84">IF($B84="","",INDEX(NCAOptionScores_Trans,$B84+MATCH(AV$7,NCAMetrics,0)-1,MATCH(AT$6,NCACats,0)))</f>
        <v/>
      </c>
      <c r="AW84" s="195" t="str">
        <f t="shared" si="43"/>
        <v/>
      </c>
      <c r="AX84" s="193" t="str" cm="1">
        <f t="array" ref="AX84">IF($B84="","",INDEX(NCAOptionScores_Trans,$B84+MATCH(AX$7,NCAMetrics,0)-1,MATCH(AX$6,NCACats,0)))</f>
        <v/>
      </c>
      <c r="AY84" s="193" t="str" cm="1">
        <f t="array" ref="AY84">IF($B84="","",INDEX(NCAOptionScores_Trans,$B84+MATCH(AY$7,NCAMetrics,0)-1,MATCH(AX$6,NCACats,0)))</f>
        <v/>
      </c>
      <c r="AZ84" s="193" t="str" cm="1">
        <f t="array" ref="AZ84">IF($B84="","",INDEX(NCAOptionScores_Trans,$B84+MATCH(AZ$7,NCAMetrics,0)-1,MATCH(AX$6,NCACats,0)))</f>
        <v/>
      </c>
      <c r="BA84" s="195" t="str">
        <f t="shared" si="44"/>
        <v/>
      </c>
      <c r="BB84" s="193" t="str" cm="1">
        <f t="array" ref="BB84">IF($B84="","",INDEX(NCAOptionScores_Trans,$B84+MATCH(BB$7,NCAMetrics,0)-1,MATCH(BB$6,NCACats,0)))</f>
        <v/>
      </c>
      <c r="BC84" s="193" t="str" cm="1">
        <f t="array" ref="BC84">IF($B84="","",INDEX(NCAOptionScores_Trans,$B84+MATCH(BC$7,NCAMetrics,0)-1,MATCH(BB$6,NCACats,0)))</f>
        <v/>
      </c>
      <c r="BD84" s="193" t="str" cm="1">
        <f t="array" ref="BD84">IF($B84="","",INDEX(NCAOptionScores_Trans,$B84+MATCH(BD$7,NCAMetrics,0)-1,MATCH(BB$6,NCACats,0)))</f>
        <v/>
      </c>
      <c r="BE84" s="195" t="str">
        <f t="shared" si="45"/>
        <v/>
      </c>
      <c r="BF84" s="193" t="str" cm="1">
        <f t="array" ref="BF84">IF($B84="","",INDEX(NCAOptionScores_Trans,$B84+MATCH(BF$7,NCAMetrics,0)-1,MATCH(BF$6,NCACats,0)))</f>
        <v/>
      </c>
      <c r="BG84" s="193" t="str" cm="1">
        <f t="array" ref="BG84">IF($B84="","",INDEX(NCAOptionScores_Trans,$B84+MATCH(BG$7,NCAMetrics,0)-1,MATCH(BF$6,NCACats,0)))</f>
        <v/>
      </c>
      <c r="BH84" s="193" t="str" cm="1">
        <f t="array" ref="BH84">IF($B84="","",INDEX(NCAOptionScores_Trans,$B84+MATCH(BH$7,NCAMetrics,0)-1,MATCH(BF$6,NCACats,0)))</f>
        <v/>
      </c>
      <c r="BI84" s="195" t="str">
        <f t="shared" si="46"/>
        <v/>
      </c>
      <c r="BJ84" s="193" t="str" cm="1">
        <f t="array" ref="BJ84">IF($B84="","",INDEX(NCAOptionScores_Trans,$B84+MATCH(BJ$7,NCAMetrics,0)-1,MATCH(BJ$6,NCACats,0)))</f>
        <v/>
      </c>
      <c r="BK84" s="193" t="str" cm="1">
        <f t="array" ref="BK84">IF($B84="","",INDEX(NCAOptionScores_Trans,$B84+MATCH(BK$7,NCAMetrics,0)-1,MATCH(BJ$6,NCACats,0)))</f>
        <v/>
      </c>
      <c r="BL84" s="193" t="str" cm="1">
        <f t="array" ref="BL84">IF($B84="","",INDEX(NCAOptionScores_Trans,$B84+MATCH(BL$7,NCAMetrics,0)-1,MATCH(BJ$6,NCACats,0)))</f>
        <v/>
      </c>
      <c r="BM84" s="195" t="str">
        <f t="shared" si="47"/>
        <v/>
      </c>
      <c r="BN84" s="193" t="str" cm="1">
        <f t="array" ref="BN84">IF($B84="","",INDEX(NCAOptionScores_Trans,$B84+MATCH(BN$7,NCAMetrics,0)-1,MATCH(BN$6,NCACats,0)))</f>
        <v/>
      </c>
      <c r="BO84" s="193" t="str" cm="1">
        <f t="array" ref="BO84">IF($B84="","",INDEX(NCAOptionScores_Trans,$B84+MATCH(BO$7,NCAMetrics,0)-1,MATCH(BN$6,NCACats,0)))</f>
        <v/>
      </c>
      <c r="BP84" s="193" t="str" cm="1">
        <f t="array" ref="BP84">IF($B84="","",INDEX(NCAOptionScores_Trans,$B84+MATCH(BP$7,NCAMetrics,0)-1,MATCH(BN$6,NCACats,0)))</f>
        <v/>
      </c>
      <c r="BQ84" s="195" t="str">
        <f t="shared" si="48"/>
        <v/>
      </c>
      <c r="BR84" s="193" t="str" cm="1">
        <f t="array" ref="BR84">IF($B84="","",INDEX(NCAOptionScores_Trans,$B84+MATCH(BR$7,NCAMetrics,0)-1,MATCH(BR$6,NCACats,0)))</f>
        <v/>
      </c>
      <c r="BS84" s="193" t="str" cm="1">
        <f t="array" ref="BS84">IF($B84="","",INDEX(NCAOptionScores_Trans,$B84+MATCH(BS$7,NCAMetrics,0)-1,MATCH(BR$6,NCACats,0)))</f>
        <v/>
      </c>
      <c r="BT84" s="193" t="str" cm="1">
        <f t="array" ref="BT84">IF($B84="","",INDEX(NCAOptionScores_Trans,$B84+MATCH(BT$7,NCAMetrics,0)-1,MATCH(BR$6,NCACats,0)))</f>
        <v/>
      </c>
      <c r="BU84" s="195" t="str">
        <f t="shared" si="49"/>
        <v/>
      </c>
      <c r="BW84" s="156" t="str" cm="1">
        <f t="array" ref="BW84">INDEX(PosEffects_NCA,$A84,MATCH(BW$6,$D$6:$AB$6,0)+3)</f>
        <v/>
      </c>
      <c r="BX84" s="156" t="str" cm="1">
        <f t="array" ref="BX84">INDEX(PosEffects_NCA,$A84,MATCH(BX$6,$D$6:$AB$6,0)+3)</f>
        <v/>
      </c>
      <c r="BY84" s="156" t="str" cm="1">
        <f t="array" ref="BY84">INDEX(PosEffects_NCA,$A84,MATCH(BY$6,$D$6:$AB$6,0)+3)</f>
        <v/>
      </c>
      <c r="BZ84" s="156" t="str" cm="1">
        <f t="array" ref="BZ84">INDEX(PosEffects_NCA,$A84,MATCH(BZ$6,$D$6:$AB$6,0)+3)</f>
        <v/>
      </c>
      <c r="CA84" s="156" t="str" cm="1">
        <f t="array" ref="CA84">INDEX(PosEffects_NCA,$A84,MATCH(CA$6,$D$6:$AB$6,0)+3)</f>
        <v/>
      </c>
      <c r="CB84" s="156" t="str" cm="1">
        <f t="array" ref="CB84">INDEX(PosEffects_NCA,$A84,MATCH(CB$6,$D$6:$AB$6,0)+3)</f>
        <v/>
      </c>
      <c r="CC84" s="156" t="str" cm="1">
        <f t="array" ref="CC84">INDEX(PosEffects_NCA,$A84,MATCH(CC$6,$D$6:$AB$6,0)+3)</f>
        <v/>
      </c>
      <c r="CE84" s="194" t="str">
        <f t="shared" si="35"/>
        <v/>
      </c>
      <c r="CF84" s="194" t="str">
        <f t="shared" si="35"/>
        <v/>
      </c>
      <c r="CG84" s="194" t="str">
        <f t="shared" si="35"/>
        <v/>
      </c>
      <c r="CH84" s="194" t="str">
        <f t="shared" si="35"/>
        <v/>
      </c>
    </row>
    <row r="85" spans="1:86" x14ac:dyDescent="0.25">
      <c r="A85" s="68">
        <v>78</v>
      </c>
      <c r="B85" s="271" t="str" cm="1">
        <f t="array" ref="B85">IF(A85&gt;NOptions_NCA,"",6*(A85-1)+1)</f>
        <v/>
      </c>
      <c r="C85" s="249" t="str" cm="1">
        <f t="array" ref="C85">IF($B85="","",INDEX(Options_NCA,$B85))</f>
        <v/>
      </c>
      <c r="D85" s="193" t="str" cm="1">
        <f t="array" ref="D85">IF($B85="","",INDEX(NCAOptionScores_Trans,$B85+MATCH(D$7,NCAMetrics,0)-1,MATCH(D$6,NCACats,0))-100)</f>
        <v/>
      </c>
      <c r="E85" s="193" t="str" cm="1">
        <f t="array" ref="E85">IF($B85="","",INDEX(NCAOptionScores_Trans,$B85+MATCH(E$7,NCAMetrics,0)-1,MATCH(D$6,NCACats,0))-100)</f>
        <v/>
      </c>
      <c r="F85" s="193" t="str" cm="1">
        <f t="array" ref="F85">IF($B85="","",INDEX(NCAOptionScores_Trans,$B85+MATCH(F$7,NCAMetrics,0)-1,MATCH(D$6,NCACats,0))-100)</f>
        <v/>
      </c>
      <c r="G85" s="193" t="str">
        <f t="shared" si="36"/>
        <v/>
      </c>
      <c r="H85" s="193" t="str" cm="1">
        <f t="array" ref="H85">IF($B85="","",INDEX(NCAOptionScores_Trans,$B85+MATCH(H$7,NCAMetrics,0)-1,MATCH(H$6,NCACats,0))-100)</f>
        <v/>
      </c>
      <c r="I85" s="193" t="str" cm="1">
        <f t="array" ref="I85">IF($B85="","",INDEX(NCAOptionScores_Trans,$B85+MATCH(I$7,NCAMetrics,0)-1,MATCH(H$6,NCACats,0))-100)</f>
        <v/>
      </c>
      <c r="J85" s="193" t="str" cm="1">
        <f t="array" ref="J85">IF($B85="","",INDEX(NCAOptionScores_Trans,$B85+MATCH(J$7,NCAMetrics,0)-1,MATCH(H$6,NCACats,0))-100)</f>
        <v/>
      </c>
      <c r="K85" s="193" t="str">
        <f t="shared" si="37"/>
        <v/>
      </c>
      <c r="L85" s="193" t="str" cm="1">
        <f t="array" ref="L85">IF($B85="","",INDEX(NCAOptionScores_Trans,$B85+MATCH(L$7,NCAMetrics,0)-1,MATCH(L$6,NCACats,0))-100)</f>
        <v/>
      </c>
      <c r="M85" s="193" t="str" cm="1">
        <f t="array" ref="M85">IF($B85="","",INDEX(NCAOptionScores_Trans,$B85+MATCH(M$7,NCAMetrics,0)-1,MATCH(L$6,NCACats,0))-100)</f>
        <v/>
      </c>
      <c r="N85" s="193" t="str" cm="1">
        <f t="array" ref="N85">IF($B85="","",INDEX(NCAOptionScores_Trans,$B85+MATCH(N$7,NCAMetrics,0)-1,MATCH(L$6,NCACats,0))-100)</f>
        <v/>
      </c>
      <c r="O85" s="193" t="str">
        <f t="shared" si="38"/>
        <v/>
      </c>
      <c r="P85" s="193" t="str" cm="1">
        <f t="array" ref="P85">IF($B85="","",INDEX(NCAOptionScores_Trans,$B85+MATCH(P$7,NCAMetrics,0)-1,MATCH(P$6,NCACats,0))-100)</f>
        <v/>
      </c>
      <c r="Q85" s="193" t="str" cm="1">
        <f t="array" ref="Q85">IF($B85="","",INDEX(NCAOptionScores_Trans,$B85+MATCH(Q$7,NCAMetrics,0)-1,MATCH(P$6,NCACats,0))-100)</f>
        <v/>
      </c>
      <c r="R85" s="193" t="str" cm="1">
        <f t="array" ref="R85">IF($B85="","",INDEX(NCAOptionScores_Trans,$B85+MATCH(R$7,NCAMetrics,0)-1,MATCH(P$6,NCACats,0))-100)</f>
        <v/>
      </c>
      <c r="S85" s="193" t="str">
        <f t="shared" si="39"/>
        <v/>
      </c>
      <c r="T85" s="193" t="str" cm="1">
        <f t="array" ref="T85">IF($B85="","",INDEX(NCAOptionScores_Trans,$B85+MATCH(T$7,NCAMetrics,0)-1,MATCH(T$6,NCACats,0))-100)</f>
        <v/>
      </c>
      <c r="U85" s="193" t="str" cm="1">
        <f t="array" ref="U85">IF($B85="","",INDEX(NCAOptionScores_Trans,$B85+MATCH(U$7,NCAMetrics,0)-1,MATCH(T$6,NCACats,0))-100)</f>
        <v/>
      </c>
      <c r="V85" s="193" t="str" cm="1">
        <f t="array" ref="V85">IF($B85="","",INDEX(NCAOptionScores_Trans,$B85+MATCH(V$7,NCAMetrics,0)-1,MATCH(T$6,NCACats,0))-100)</f>
        <v/>
      </c>
      <c r="W85" s="193" t="str">
        <f t="shared" si="40"/>
        <v/>
      </c>
      <c r="X85" s="193" t="str" cm="1">
        <f t="array" ref="X85">IF($B85="","",INDEX(NCAOptionScores_Trans,$B85+MATCH(X$7,NCAMetrics,0)-1,MATCH(X$6,NCACats,0))-100)</f>
        <v/>
      </c>
      <c r="Y85" s="193" t="str" cm="1">
        <f t="array" ref="Y85">IF($B85="","",INDEX(NCAOptionScores_Trans,$B85+MATCH(Y$7,NCAMetrics,0)-1,MATCH(X$6,NCACats,0))-100)</f>
        <v/>
      </c>
      <c r="Z85" s="193" t="str" cm="1">
        <f t="array" ref="Z85">IF($B85="","",INDEX(NCAOptionScores_Trans,$B85+MATCH(Z$7,NCAMetrics,0)-1,MATCH(X$6,NCACats,0))-100)</f>
        <v/>
      </c>
      <c r="AA85" s="193" t="str">
        <f t="shared" si="41"/>
        <v/>
      </c>
      <c r="AB85" s="193" t="str" cm="1">
        <f t="array" ref="AB85">IF($B85="","",INDEX(NCAOptionScores_Trans,$B85+MATCH(AB$7,NCAMetrics,0)-1,MATCH(AB$6,NCACats,0))-100)</f>
        <v/>
      </c>
      <c r="AC85" s="193" t="str" cm="1">
        <f t="array" ref="AC85">IF($B85="","",INDEX(NCAOptionScores_Trans,$B85+MATCH(AC$7,NCAMetrics,0)-1,MATCH(AB$6,NCACats,0))-100)</f>
        <v/>
      </c>
      <c r="AD85" s="193" t="str" cm="1">
        <f t="array" ref="AD85">IF($B85="","",INDEX(NCAOptionScores_Trans,$B85+MATCH(AD$7,NCAMetrics,0)-1,MATCH(AB$6,NCACats,0))-100)</f>
        <v/>
      </c>
      <c r="AE85" s="193" t="str">
        <f t="shared" si="42"/>
        <v/>
      </c>
      <c r="AG85" s="156" t="str" cm="1">
        <f t="array" ref="AG85">INDEX(NegEffects_NCA,$A85,MATCH(AG$6,$D$6:$AB$6,0)+3)</f>
        <v/>
      </c>
      <c r="AH85" s="156" t="str" cm="1">
        <f t="array" ref="AH85">INDEX(NegEffects_NCA,$A85,MATCH(AH$6,$D$6:$AB$6,0)+3)</f>
        <v/>
      </c>
      <c r="AI85" s="156" t="str" cm="1">
        <f t="array" ref="AI85">INDEX(NegEffects_NCA,$A85,MATCH(AI$6,$D$6:$AB$6,0)+3)</f>
        <v/>
      </c>
      <c r="AJ85" s="156" t="str" cm="1">
        <f t="array" ref="AJ85">INDEX(NegEffects_NCA,$A85,MATCH(AJ$6,$D$6:$AB$6,0)+3)</f>
        <v/>
      </c>
      <c r="AK85" s="156" t="str" cm="1">
        <f t="array" ref="AK85">INDEX(NegEffects_NCA,$A85,MATCH(AK$6,$D$6:$AB$6,0)+3)</f>
        <v/>
      </c>
      <c r="AL85" s="156" t="str" cm="1">
        <f t="array" ref="AL85">INDEX(NegEffects_NCA,$A85,MATCH(AL$6,$D$6:$AB$6,0)+3)</f>
        <v/>
      </c>
      <c r="AM85" s="156" t="str" cm="1">
        <f t="array" ref="AM85">INDEX(NegEffects_NCA,$A85,MATCH(AM$6,$D$6:$AB$6,0)+3)</f>
        <v/>
      </c>
      <c r="AO85" s="194" t="str">
        <f t="shared" si="34"/>
        <v/>
      </c>
      <c r="AP85" s="194" t="str">
        <f t="shared" si="34"/>
        <v/>
      </c>
      <c r="AQ85" s="194" t="str">
        <f t="shared" si="34"/>
        <v/>
      </c>
      <c r="AR85" s="194" t="str">
        <f t="shared" si="34"/>
        <v/>
      </c>
      <c r="AT85" s="193" t="str" cm="1">
        <f t="array" ref="AT85">IF($B85="","",INDEX(NCAOptionScores_Trans,$B85+MATCH(AT$7,NCAMetrics,0)-1,MATCH(AT$6,NCACats,0)))</f>
        <v/>
      </c>
      <c r="AU85" s="193" t="str" cm="1">
        <f t="array" ref="AU85">IF($B85="","",INDEX(NCAOptionScores_Trans,$B85+MATCH(AU$7,NCAMetrics,0)-1,MATCH(AT$6,NCACats,0)))</f>
        <v/>
      </c>
      <c r="AV85" s="193" t="str" cm="1">
        <f t="array" ref="AV85">IF($B85="","",INDEX(NCAOptionScores_Trans,$B85+MATCH(AV$7,NCAMetrics,0)-1,MATCH(AT$6,NCACats,0)))</f>
        <v/>
      </c>
      <c r="AW85" s="195" t="str">
        <f t="shared" si="43"/>
        <v/>
      </c>
      <c r="AX85" s="193" t="str" cm="1">
        <f t="array" ref="AX85">IF($B85="","",INDEX(NCAOptionScores_Trans,$B85+MATCH(AX$7,NCAMetrics,0)-1,MATCH(AX$6,NCACats,0)))</f>
        <v/>
      </c>
      <c r="AY85" s="193" t="str" cm="1">
        <f t="array" ref="AY85">IF($B85="","",INDEX(NCAOptionScores_Trans,$B85+MATCH(AY$7,NCAMetrics,0)-1,MATCH(AX$6,NCACats,0)))</f>
        <v/>
      </c>
      <c r="AZ85" s="193" t="str" cm="1">
        <f t="array" ref="AZ85">IF($B85="","",INDEX(NCAOptionScores_Trans,$B85+MATCH(AZ$7,NCAMetrics,0)-1,MATCH(AX$6,NCACats,0)))</f>
        <v/>
      </c>
      <c r="BA85" s="195" t="str">
        <f t="shared" si="44"/>
        <v/>
      </c>
      <c r="BB85" s="193" t="str" cm="1">
        <f t="array" ref="BB85">IF($B85="","",INDEX(NCAOptionScores_Trans,$B85+MATCH(BB$7,NCAMetrics,0)-1,MATCH(BB$6,NCACats,0)))</f>
        <v/>
      </c>
      <c r="BC85" s="193" t="str" cm="1">
        <f t="array" ref="BC85">IF($B85="","",INDEX(NCAOptionScores_Trans,$B85+MATCH(BC$7,NCAMetrics,0)-1,MATCH(BB$6,NCACats,0)))</f>
        <v/>
      </c>
      <c r="BD85" s="193" t="str" cm="1">
        <f t="array" ref="BD85">IF($B85="","",INDEX(NCAOptionScores_Trans,$B85+MATCH(BD$7,NCAMetrics,0)-1,MATCH(BB$6,NCACats,0)))</f>
        <v/>
      </c>
      <c r="BE85" s="195" t="str">
        <f t="shared" si="45"/>
        <v/>
      </c>
      <c r="BF85" s="193" t="str" cm="1">
        <f t="array" ref="BF85">IF($B85="","",INDEX(NCAOptionScores_Trans,$B85+MATCH(BF$7,NCAMetrics,0)-1,MATCH(BF$6,NCACats,0)))</f>
        <v/>
      </c>
      <c r="BG85" s="193" t="str" cm="1">
        <f t="array" ref="BG85">IF($B85="","",INDEX(NCAOptionScores_Trans,$B85+MATCH(BG$7,NCAMetrics,0)-1,MATCH(BF$6,NCACats,0)))</f>
        <v/>
      </c>
      <c r="BH85" s="193" t="str" cm="1">
        <f t="array" ref="BH85">IF($B85="","",INDEX(NCAOptionScores_Trans,$B85+MATCH(BH$7,NCAMetrics,0)-1,MATCH(BF$6,NCACats,0)))</f>
        <v/>
      </c>
      <c r="BI85" s="195" t="str">
        <f t="shared" si="46"/>
        <v/>
      </c>
      <c r="BJ85" s="193" t="str" cm="1">
        <f t="array" ref="BJ85">IF($B85="","",INDEX(NCAOptionScores_Trans,$B85+MATCH(BJ$7,NCAMetrics,0)-1,MATCH(BJ$6,NCACats,0)))</f>
        <v/>
      </c>
      <c r="BK85" s="193" t="str" cm="1">
        <f t="array" ref="BK85">IF($B85="","",INDEX(NCAOptionScores_Trans,$B85+MATCH(BK$7,NCAMetrics,0)-1,MATCH(BJ$6,NCACats,0)))</f>
        <v/>
      </c>
      <c r="BL85" s="193" t="str" cm="1">
        <f t="array" ref="BL85">IF($B85="","",INDEX(NCAOptionScores_Trans,$B85+MATCH(BL$7,NCAMetrics,0)-1,MATCH(BJ$6,NCACats,0)))</f>
        <v/>
      </c>
      <c r="BM85" s="195" t="str">
        <f t="shared" si="47"/>
        <v/>
      </c>
      <c r="BN85" s="193" t="str" cm="1">
        <f t="array" ref="BN85">IF($B85="","",INDEX(NCAOptionScores_Trans,$B85+MATCH(BN$7,NCAMetrics,0)-1,MATCH(BN$6,NCACats,0)))</f>
        <v/>
      </c>
      <c r="BO85" s="193" t="str" cm="1">
        <f t="array" ref="BO85">IF($B85="","",INDEX(NCAOptionScores_Trans,$B85+MATCH(BO$7,NCAMetrics,0)-1,MATCH(BN$6,NCACats,0)))</f>
        <v/>
      </c>
      <c r="BP85" s="193" t="str" cm="1">
        <f t="array" ref="BP85">IF($B85="","",INDEX(NCAOptionScores_Trans,$B85+MATCH(BP$7,NCAMetrics,0)-1,MATCH(BN$6,NCACats,0)))</f>
        <v/>
      </c>
      <c r="BQ85" s="195" t="str">
        <f t="shared" si="48"/>
        <v/>
      </c>
      <c r="BR85" s="193" t="str" cm="1">
        <f t="array" ref="BR85">IF($B85="","",INDEX(NCAOptionScores_Trans,$B85+MATCH(BR$7,NCAMetrics,0)-1,MATCH(BR$6,NCACats,0)))</f>
        <v/>
      </c>
      <c r="BS85" s="193" t="str" cm="1">
        <f t="array" ref="BS85">IF($B85="","",INDEX(NCAOptionScores_Trans,$B85+MATCH(BS$7,NCAMetrics,0)-1,MATCH(BR$6,NCACats,0)))</f>
        <v/>
      </c>
      <c r="BT85" s="193" t="str" cm="1">
        <f t="array" ref="BT85">IF($B85="","",INDEX(NCAOptionScores_Trans,$B85+MATCH(BT$7,NCAMetrics,0)-1,MATCH(BR$6,NCACats,0)))</f>
        <v/>
      </c>
      <c r="BU85" s="195" t="str">
        <f t="shared" si="49"/>
        <v/>
      </c>
      <c r="BW85" s="156" t="str" cm="1">
        <f t="array" ref="BW85">INDEX(PosEffects_NCA,$A85,MATCH(BW$6,$D$6:$AB$6,0)+3)</f>
        <v/>
      </c>
      <c r="BX85" s="156" t="str" cm="1">
        <f t="array" ref="BX85">INDEX(PosEffects_NCA,$A85,MATCH(BX$6,$D$6:$AB$6,0)+3)</f>
        <v/>
      </c>
      <c r="BY85" s="156" t="str" cm="1">
        <f t="array" ref="BY85">INDEX(PosEffects_NCA,$A85,MATCH(BY$6,$D$6:$AB$6,0)+3)</f>
        <v/>
      </c>
      <c r="BZ85" s="156" t="str" cm="1">
        <f t="array" ref="BZ85">INDEX(PosEffects_NCA,$A85,MATCH(BZ$6,$D$6:$AB$6,0)+3)</f>
        <v/>
      </c>
      <c r="CA85" s="156" t="str" cm="1">
        <f t="array" ref="CA85">INDEX(PosEffects_NCA,$A85,MATCH(CA$6,$D$6:$AB$6,0)+3)</f>
        <v/>
      </c>
      <c r="CB85" s="156" t="str" cm="1">
        <f t="array" ref="CB85">INDEX(PosEffects_NCA,$A85,MATCH(CB$6,$D$6:$AB$6,0)+3)</f>
        <v/>
      </c>
      <c r="CC85" s="156" t="str" cm="1">
        <f t="array" ref="CC85">INDEX(PosEffects_NCA,$A85,MATCH(CC$6,$D$6:$AB$6,0)+3)</f>
        <v/>
      </c>
      <c r="CE85" s="194" t="str">
        <f t="shared" si="35"/>
        <v/>
      </c>
      <c r="CF85" s="194" t="str">
        <f t="shared" si="35"/>
        <v/>
      </c>
      <c r="CG85" s="194" t="str">
        <f t="shared" si="35"/>
        <v/>
      </c>
      <c r="CH85" s="194" t="str">
        <f t="shared" si="35"/>
        <v/>
      </c>
    </row>
    <row r="86" spans="1:86" x14ac:dyDescent="0.25">
      <c r="A86" s="68">
        <v>79</v>
      </c>
      <c r="B86" s="271" t="str" cm="1">
        <f t="array" ref="B86">IF(A86&gt;NOptions_NCA,"",6*(A86-1)+1)</f>
        <v/>
      </c>
      <c r="C86" s="249" t="str" cm="1">
        <f t="array" ref="C86">IF($B86="","",INDEX(Options_NCA,$B86))</f>
        <v/>
      </c>
      <c r="D86" s="193" t="str" cm="1">
        <f t="array" ref="D86">IF($B86="","",INDEX(NCAOptionScores_Trans,$B86+MATCH(D$7,NCAMetrics,0)-1,MATCH(D$6,NCACats,0))-100)</f>
        <v/>
      </c>
      <c r="E86" s="193" t="str" cm="1">
        <f t="array" ref="E86">IF($B86="","",INDEX(NCAOptionScores_Trans,$B86+MATCH(E$7,NCAMetrics,0)-1,MATCH(D$6,NCACats,0))-100)</f>
        <v/>
      </c>
      <c r="F86" s="193" t="str" cm="1">
        <f t="array" ref="F86">IF($B86="","",INDEX(NCAOptionScores_Trans,$B86+MATCH(F$7,NCAMetrics,0)-1,MATCH(D$6,NCACats,0))-100)</f>
        <v/>
      </c>
      <c r="G86" s="193" t="str">
        <f t="shared" si="36"/>
        <v/>
      </c>
      <c r="H86" s="193" t="str" cm="1">
        <f t="array" ref="H86">IF($B86="","",INDEX(NCAOptionScores_Trans,$B86+MATCH(H$7,NCAMetrics,0)-1,MATCH(H$6,NCACats,0))-100)</f>
        <v/>
      </c>
      <c r="I86" s="193" t="str" cm="1">
        <f t="array" ref="I86">IF($B86="","",INDEX(NCAOptionScores_Trans,$B86+MATCH(I$7,NCAMetrics,0)-1,MATCH(H$6,NCACats,0))-100)</f>
        <v/>
      </c>
      <c r="J86" s="193" t="str" cm="1">
        <f t="array" ref="J86">IF($B86="","",INDEX(NCAOptionScores_Trans,$B86+MATCH(J$7,NCAMetrics,0)-1,MATCH(H$6,NCACats,0))-100)</f>
        <v/>
      </c>
      <c r="K86" s="193" t="str">
        <f t="shared" si="37"/>
        <v/>
      </c>
      <c r="L86" s="193" t="str" cm="1">
        <f t="array" ref="L86">IF($B86="","",INDEX(NCAOptionScores_Trans,$B86+MATCH(L$7,NCAMetrics,0)-1,MATCH(L$6,NCACats,0))-100)</f>
        <v/>
      </c>
      <c r="M86" s="193" t="str" cm="1">
        <f t="array" ref="M86">IF($B86="","",INDEX(NCAOptionScores_Trans,$B86+MATCH(M$7,NCAMetrics,0)-1,MATCH(L$6,NCACats,0))-100)</f>
        <v/>
      </c>
      <c r="N86" s="193" t="str" cm="1">
        <f t="array" ref="N86">IF($B86="","",INDEX(NCAOptionScores_Trans,$B86+MATCH(N$7,NCAMetrics,0)-1,MATCH(L$6,NCACats,0))-100)</f>
        <v/>
      </c>
      <c r="O86" s="193" t="str">
        <f t="shared" si="38"/>
        <v/>
      </c>
      <c r="P86" s="193" t="str" cm="1">
        <f t="array" ref="P86">IF($B86="","",INDEX(NCAOptionScores_Trans,$B86+MATCH(P$7,NCAMetrics,0)-1,MATCH(P$6,NCACats,0))-100)</f>
        <v/>
      </c>
      <c r="Q86" s="193" t="str" cm="1">
        <f t="array" ref="Q86">IF($B86="","",INDEX(NCAOptionScores_Trans,$B86+MATCH(Q$7,NCAMetrics,0)-1,MATCH(P$6,NCACats,0))-100)</f>
        <v/>
      </c>
      <c r="R86" s="193" t="str" cm="1">
        <f t="array" ref="R86">IF($B86="","",INDEX(NCAOptionScores_Trans,$B86+MATCH(R$7,NCAMetrics,0)-1,MATCH(P$6,NCACats,0))-100)</f>
        <v/>
      </c>
      <c r="S86" s="193" t="str">
        <f t="shared" si="39"/>
        <v/>
      </c>
      <c r="T86" s="193" t="str" cm="1">
        <f t="array" ref="T86">IF($B86="","",INDEX(NCAOptionScores_Trans,$B86+MATCH(T$7,NCAMetrics,0)-1,MATCH(T$6,NCACats,0))-100)</f>
        <v/>
      </c>
      <c r="U86" s="193" t="str" cm="1">
        <f t="array" ref="U86">IF($B86="","",INDEX(NCAOptionScores_Trans,$B86+MATCH(U$7,NCAMetrics,0)-1,MATCH(T$6,NCACats,0))-100)</f>
        <v/>
      </c>
      <c r="V86" s="193" t="str" cm="1">
        <f t="array" ref="V86">IF($B86="","",INDEX(NCAOptionScores_Trans,$B86+MATCH(V$7,NCAMetrics,0)-1,MATCH(T$6,NCACats,0))-100)</f>
        <v/>
      </c>
      <c r="W86" s="193" t="str">
        <f t="shared" si="40"/>
        <v/>
      </c>
      <c r="X86" s="193" t="str" cm="1">
        <f t="array" ref="X86">IF($B86="","",INDEX(NCAOptionScores_Trans,$B86+MATCH(X$7,NCAMetrics,0)-1,MATCH(X$6,NCACats,0))-100)</f>
        <v/>
      </c>
      <c r="Y86" s="193" t="str" cm="1">
        <f t="array" ref="Y86">IF($B86="","",INDEX(NCAOptionScores_Trans,$B86+MATCH(Y$7,NCAMetrics,0)-1,MATCH(X$6,NCACats,0))-100)</f>
        <v/>
      </c>
      <c r="Z86" s="193" t="str" cm="1">
        <f t="array" ref="Z86">IF($B86="","",INDEX(NCAOptionScores_Trans,$B86+MATCH(Z$7,NCAMetrics,0)-1,MATCH(X$6,NCACats,0))-100)</f>
        <v/>
      </c>
      <c r="AA86" s="193" t="str">
        <f t="shared" si="41"/>
        <v/>
      </c>
      <c r="AB86" s="193" t="str" cm="1">
        <f t="array" ref="AB86">IF($B86="","",INDEX(NCAOptionScores_Trans,$B86+MATCH(AB$7,NCAMetrics,0)-1,MATCH(AB$6,NCACats,0))-100)</f>
        <v/>
      </c>
      <c r="AC86" s="193" t="str" cm="1">
        <f t="array" ref="AC86">IF($B86="","",INDEX(NCAOptionScores_Trans,$B86+MATCH(AC$7,NCAMetrics,0)-1,MATCH(AB$6,NCACats,0))-100)</f>
        <v/>
      </c>
      <c r="AD86" s="193" t="str" cm="1">
        <f t="array" ref="AD86">IF($B86="","",INDEX(NCAOptionScores_Trans,$B86+MATCH(AD$7,NCAMetrics,0)-1,MATCH(AB$6,NCACats,0))-100)</f>
        <v/>
      </c>
      <c r="AE86" s="193" t="str">
        <f t="shared" si="42"/>
        <v/>
      </c>
      <c r="AG86" s="156" t="str" cm="1">
        <f t="array" ref="AG86">INDEX(NegEffects_NCA,$A86,MATCH(AG$6,$D$6:$AB$6,0)+3)</f>
        <v/>
      </c>
      <c r="AH86" s="156" t="str" cm="1">
        <f t="array" ref="AH86">INDEX(NegEffects_NCA,$A86,MATCH(AH$6,$D$6:$AB$6,0)+3)</f>
        <v/>
      </c>
      <c r="AI86" s="156" t="str" cm="1">
        <f t="array" ref="AI86">INDEX(NegEffects_NCA,$A86,MATCH(AI$6,$D$6:$AB$6,0)+3)</f>
        <v/>
      </c>
      <c r="AJ86" s="156" t="str" cm="1">
        <f t="array" ref="AJ86">INDEX(NegEffects_NCA,$A86,MATCH(AJ$6,$D$6:$AB$6,0)+3)</f>
        <v/>
      </c>
      <c r="AK86" s="156" t="str" cm="1">
        <f t="array" ref="AK86">INDEX(NegEffects_NCA,$A86,MATCH(AK$6,$D$6:$AB$6,0)+3)</f>
        <v/>
      </c>
      <c r="AL86" s="156" t="str" cm="1">
        <f t="array" ref="AL86">INDEX(NegEffects_NCA,$A86,MATCH(AL$6,$D$6:$AB$6,0)+3)</f>
        <v/>
      </c>
      <c r="AM86" s="156" t="str" cm="1">
        <f t="array" ref="AM86">INDEX(NegEffects_NCA,$A86,MATCH(AM$6,$D$6:$AB$6,0)+3)</f>
        <v/>
      </c>
      <c r="AO86" s="194" t="str">
        <f t="shared" si="34"/>
        <v/>
      </c>
      <c r="AP86" s="194" t="str">
        <f t="shared" si="34"/>
        <v/>
      </c>
      <c r="AQ86" s="194" t="str">
        <f t="shared" si="34"/>
        <v/>
      </c>
      <c r="AR86" s="194" t="str">
        <f t="shared" si="34"/>
        <v/>
      </c>
      <c r="AT86" s="193" t="str" cm="1">
        <f t="array" ref="AT86">IF($B86="","",INDEX(NCAOptionScores_Trans,$B86+MATCH(AT$7,NCAMetrics,0)-1,MATCH(AT$6,NCACats,0)))</f>
        <v/>
      </c>
      <c r="AU86" s="193" t="str" cm="1">
        <f t="array" ref="AU86">IF($B86="","",INDEX(NCAOptionScores_Trans,$B86+MATCH(AU$7,NCAMetrics,0)-1,MATCH(AT$6,NCACats,0)))</f>
        <v/>
      </c>
      <c r="AV86" s="193" t="str" cm="1">
        <f t="array" ref="AV86">IF($B86="","",INDEX(NCAOptionScores_Trans,$B86+MATCH(AV$7,NCAMetrics,0)-1,MATCH(AT$6,NCACats,0)))</f>
        <v/>
      </c>
      <c r="AW86" s="195" t="str">
        <f t="shared" si="43"/>
        <v/>
      </c>
      <c r="AX86" s="193" t="str" cm="1">
        <f t="array" ref="AX86">IF($B86="","",INDEX(NCAOptionScores_Trans,$B86+MATCH(AX$7,NCAMetrics,0)-1,MATCH(AX$6,NCACats,0)))</f>
        <v/>
      </c>
      <c r="AY86" s="193" t="str" cm="1">
        <f t="array" ref="AY86">IF($B86="","",INDEX(NCAOptionScores_Trans,$B86+MATCH(AY$7,NCAMetrics,0)-1,MATCH(AX$6,NCACats,0)))</f>
        <v/>
      </c>
      <c r="AZ86" s="193" t="str" cm="1">
        <f t="array" ref="AZ86">IF($B86="","",INDEX(NCAOptionScores_Trans,$B86+MATCH(AZ$7,NCAMetrics,0)-1,MATCH(AX$6,NCACats,0)))</f>
        <v/>
      </c>
      <c r="BA86" s="195" t="str">
        <f t="shared" si="44"/>
        <v/>
      </c>
      <c r="BB86" s="193" t="str" cm="1">
        <f t="array" ref="BB86">IF($B86="","",INDEX(NCAOptionScores_Trans,$B86+MATCH(BB$7,NCAMetrics,0)-1,MATCH(BB$6,NCACats,0)))</f>
        <v/>
      </c>
      <c r="BC86" s="193" t="str" cm="1">
        <f t="array" ref="BC86">IF($B86="","",INDEX(NCAOptionScores_Trans,$B86+MATCH(BC$7,NCAMetrics,0)-1,MATCH(BB$6,NCACats,0)))</f>
        <v/>
      </c>
      <c r="BD86" s="193" t="str" cm="1">
        <f t="array" ref="BD86">IF($B86="","",INDEX(NCAOptionScores_Trans,$B86+MATCH(BD$7,NCAMetrics,0)-1,MATCH(BB$6,NCACats,0)))</f>
        <v/>
      </c>
      <c r="BE86" s="195" t="str">
        <f t="shared" si="45"/>
        <v/>
      </c>
      <c r="BF86" s="193" t="str" cm="1">
        <f t="array" ref="BF86">IF($B86="","",INDEX(NCAOptionScores_Trans,$B86+MATCH(BF$7,NCAMetrics,0)-1,MATCH(BF$6,NCACats,0)))</f>
        <v/>
      </c>
      <c r="BG86" s="193" t="str" cm="1">
        <f t="array" ref="BG86">IF($B86="","",INDEX(NCAOptionScores_Trans,$B86+MATCH(BG$7,NCAMetrics,0)-1,MATCH(BF$6,NCACats,0)))</f>
        <v/>
      </c>
      <c r="BH86" s="193" t="str" cm="1">
        <f t="array" ref="BH86">IF($B86="","",INDEX(NCAOptionScores_Trans,$B86+MATCH(BH$7,NCAMetrics,0)-1,MATCH(BF$6,NCACats,0)))</f>
        <v/>
      </c>
      <c r="BI86" s="195" t="str">
        <f t="shared" si="46"/>
        <v/>
      </c>
      <c r="BJ86" s="193" t="str" cm="1">
        <f t="array" ref="BJ86">IF($B86="","",INDEX(NCAOptionScores_Trans,$B86+MATCH(BJ$7,NCAMetrics,0)-1,MATCH(BJ$6,NCACats,0)))</f>
        <v/>
      </c>
      <c r="BK86" s="193" t="str" cm="1">
        <f t="array" ref="BK86">IF($B86="","",INDEX(NCAOptionScores_Trans,$B86+MATCH(BK$7,NCAMetrics,0)-1,MATCH(BJ$6,NCACats,0)))</f>
        <v/>
      </c>
      <c r="BL86" s="193" t="str" cm="1">
        <f t="array" ref="BL86">IF($B86="","",INDEX(NCAOptionScores_Trans,$B86+MATCH(BL$7,NCAMetrics,0)-1,MATCH(BJ$6,NCACats,0)))</f>
        <v/>
      </c>
      <c r="BM86" s="195" t="str">
        <f t="shared" si="47"/>
        <v/>
      </c>
      <c r="BN86" s="193" t="str" cm="1">
        <f t="array" ref="BN86">IF($B86="","",INDEX(NCAOptionScores_Trans,$B86+MATCH(BN$7,NCAMetrics,0)-1,MATCH(BN$6,NCACats,0)))</f>
        <v/>
      </c>
      <c r="BO86" s="193" t="str" cm="1">
        <f t="array" ref="BO86">IF($B86="","",INDEX(NCAOptionScores_Trans,$B86+MATCH(BO$7,NCAMetrics,0)-1,MATCH(BN$6,NCACats,0)))</f>
        <v/>
      </c>
      <c r="BP86" s="193" t="str" cm="1">
        <f t="array" ref="BP86">IF($B86="","",INDEX(NCAOptionScores_Trans,$B86+MATCH(BP$7,NCAMetrics,0)-1,MATCH(BN$6,NCACats,0)))</f>
        <v/>
      </c>
      <c r="BQ86" s="195" t="str">
        <f t="shared" si="48"/>
        <v/>
      </c>
      <c r="BR86" s="193" t="str" cm="1">
        <f t="array" ref="BR86">IF($B86="","",INDEX(NCAOptionScores_Trans,$B86+MATCH(BR$7,NCAMetrics,0)-1,MATCH(BR$6,NCACats,0)))</f>
        <v/>
      </c>
      <c r="BS86" s="193" t="str" cm="1">
        <f t="array" ref="BS86">IF($B86="","",INDEX(NCAOptionScores_Trans,$B86+MATCH(BS$7,NCAMetrics,0)-1,MATCH(BR$6,NCACats,0)))</f>
        <v/>
      </c>
      <c r="BT86" s="193" t="str" cm="1">
        <f t="array" ref="BT86">IF($B86="","",INDEX(NCAOptionScores_Trans,$B86+MATCH(BT$7,NCAMetrics,0)-1,MATCH(BR$6,NCACats,0)))</f>
        <v/>
      </c>
      <c r="BU86" s="195" t="str">
        <f t="shared" si="49"/>
        <v/>
      </c>
      <c r="BW86" s="156" t="str" cm="1">
        <f t="array" ref="BW86">INDEX(PosEffects_NCA,$A86,MATCH(BW$6,$D$6:$AB$6,0)+3)</f>
        <v/>
      </c>
      <c r="BX86" s="156" t="str" cm="1">
        <f t="array" ref="BX86">INDEX(PosEffects_NCA,$A86,MATCH(BX$6,$D$6:$AB$6,0)+3)</f>
        <v/>
      </c>
      <c r="BY86" s="156" t="str" cm="1">
        <f t="array" ref="BY86">INDEX(PosEffects_NCA,$A86,MATCH(BY$6,$D$6:$AB$6,0)+3)</f>
        <v/>
      </c>
      <c r="BZ86" s="156" t="str" cm="1">
        <f t="array" ref="BZ86">INDEX(PosEffects_NCA,$A86,MATCH(BZ$6,$D$6:$AB$6,0)+3)</f>
        <v/>
      </c>
      <c r="CA86" s="156" t="str" cm="1">
        <f t="array" ref="CA86">INDEX(PosEffects_NCA,$A86,MATCH(CA$6,$D$6:$AB$6,0)+3)</f>
        <v/>
      </c>
      <c r="CB86" s="156" t="str" cm="1">
        <f t="array" ref="CB86">INDEX(PosEffects_NCA,$A86,MATCH(CB$6,$D$6:$AB$6,0)+3)</f>
        <v/>
      </c>
      <c r="CC86" s="156" t="str" cm="1">
        <f t="array" ref="CC86">INDEX(PosEffects_NCA,$A86,MATCH(CC$6,$D$6:$AB$6,0)+3)</f>
        <v/>
      </c>
      <c r="CE86" s="194" t="str">
        <f t="shared" si="35"/>
        <v/>
      </c>
      <c r="CF86" s="194" t="str">
        <f t="shared" si="35"/>
        <v/>
      </c>
      <c r="CG86" s="194" t="str">
        <f t="shared" si="35"/>
        <v/>
      </c>
      <c r="CH86" s="194" t="str">
        <f t="shared" si="35"/>
        <v/>
      </c>
    </row>
    <row r="87" spans="1:86" x14ac:dyDescent="0.25">
      <c r="A87" s="68">
        <v>80</v>
      </c>
      <c r="B87" s="271" t="str" cm="1">
        <f t="array" ref="B87">IF(A87&gt;NOptions_NCA,"",6*(A87-1)+1)</f>
        <v/>
      </c>
      <c r="C87" s="249" t="str" cm="1">
        <f t="array" ref="C87">IF($B87="","",INDEX(Options_NCA,$B87))</f>
        <v/>
      </c>
      <c r="D87" s="193" t="str" cm="1">
        <f t="array" ref="D87">IF($B87="","",INDEX(NCAOptionScores_Trans,$B87+MATCH(D$7,NCAMetrics,0)-1,MATCH(D$6,NCACats,0))-100)</f>
        <v/>
      </c>
      <c r="E87" s="193" t="str" cm="1">
        <f t="array" ref="E87">IF($B87="","",INDEX(NCAOptionScores_Trans,$B87+MATCH(E$7,NCAMetrics,0)-1,MATCH(D$6,NCACats,0))-100)</f>
        <v/>
      </c>
      <c r="F87" s="193" t="str" cm="1">
        <f t="array" ref="F87">IF($B87="","",INDEX(NCAOptionScores_Trans,$B87+MATCH(F$7,NCAMetrics,0)-1,MATCH(D$6,NCACats,0))-100)</f>
        <v/>
      </c>
      <c r="G87" s="193" t="str">
        <f t="shared" si="36"/>
        <v/>
      </c>
      <c r="H87" s="193" t="str" cm="1">
        <f t="array" ref="H87">IF($B87="","",INDEX(NCAOptionScores_Trans,$B87+MATCH(H$7,NCAMetrics,0)-1,MATCH(H$6,NCACats,0))-100)</f>
        <v/>
      </c>
      <c r="I87" s="193" t="str" cm="1">
        <f t="array" ref="I87">IF($B87="","",INDEX(NCAOptionScores_Trans,$B87+MATCH(I$7,NCAMetrics,0)-1,MATCH(H$6,NCACats,0))-100)</f>
        <v/>
      </c>
      <c r="J87" s="193" t="str" cm="1">
        <f t="array" ref="J87">IF($B87="","",INDEX(NCAOptionScores_Trans,$B87+MATCH(J$7,NCAMetrics,0)-1,MATCH(H$6,NCACats,0))-100)</f>
        <v/>
      </c>
      <c r="K87" s="193" t="str">
        <f t="shared" si="37"/>
        <v/>
      </c>
      <c r="L87" s="193" t="str" cm="1">
        <f t="array" ref="L87">IF($B87="","",INDEX(NCAOptionScores_Trans,$B87+MATCH(L$7,NCAMetrics,0)-1,MATCH(L$6,NCACats,0))-100)</f>
        <v/>
      </c>
      <c r="M87" s="193" t="str" cm="1">
        <f t="array" ref="M87">IF($B87="","",INDEX(NCAOptionScores_Trans,$B87+MATCH(M$7,NCAMetrics,0)-1,MATCH(L$6,NCACats,0))-100)</f>
        <v/>
      </c>
      <c r="N87" s="193" t="str" cm="1">
        <f t="array" ref="N87">IF($B87="","",INDEX(NCAOptionScores_Trans,$B87+MATCH(N$7,NCAMetrics,0)-1,MATCH(L$6,NCACats,0))-100)</f>
        <v/>
      </c>
      <c r="O87" s="193" t="str">
        <f t="shared" si="38"/>
        <v/>
      </c>
      <c r="P87" s="193" t="str" cm="1">
        <f t="array" ref="P87">IF($B87="","",INDEX(NCAOptionScores_Trans,$B87+MATCH(P$7,NCAMetrics,0)-1,MATCH(P$6,NCACats,0))-100)</f>
        <v/>
      </c>
      <c r="Q87" s="193" t="str" cm="1">
        <f t="array" ref="Q87">IF($B87="","",INDEX(NCAOptionScores_Trans,$B87+MATCH(Q$7,NCAMetrics,0)-1,MATCH(P$6,NCACats,0))-100)</f>
        <v/>
      </c>
      <c r="R87" s="193" t="str" cm="1">
        <f t="array" ref="R87">IF($B87="","",INDEX(NCAOptionScores_Trans,$B87+MATCH(R$7,NCAMetrics,0)-1,MATCH(P$6,NCACats,0))-100)</f>
        <v/>
      </c>
      <c r="S87" s="193" t="str">
        <f t="shared" si="39"/>
        <v/>
      </c>
      <c r="T87" s="193" t="str" cm="1">
        <f t="array" ref="T87">IF($B87="","",INDEX(NCAOptionScores_Trans,$B87+MATCH(T$7,NCAMetrics,0)-1,MATCH(T$6,NCACats,0))-100)</f>
        <v/>
      </c>
      <c r="U87" s="193" t="str" cm="1">
        <f t="array" ref="U87">IF($B87="","",INDEX(NCAOptionScores_Trans,$B87+MATCH(U$7,NCAMetrics,0)-1,MATCH(T$6,NCACats,0))-100)</f>
        <v/>
      </c>
      <c r="V87" s="193" t="str" cm="1">
        <f t="array" ref="V87">IF($B87="","",INDEX(NCAOptionScores_Trans,$B87+MATCH(V$7,NCAMetrics,0)-1,MATCH(T$6,NCACats,0))-100)</f>
        <v/>
      </c>
      <c r="W87" s="193" t="str">
        <f t="shared" si="40"/>
        <v/>
      </c>
      <c r="X87" s="193" t="str" cm="1">
        <f t="array" ref="X87">IF($B87="","",INDEX(NCAOptionScores_Trans,$B87+MATCH(X$7,NCAMetrics,0)-1,MATCH(X$6,NCACats,0))-100)</f>
        <v/>
      </c>
      <c r="Y87" s="193" t="str" cm="1">
        <f t="array" ref="Y87">IF($B87="","",INDEX(NCAOptionScores_Trans,$B87+MATCH(Y$7,NCAMetrics,0)-1,MATCH(X$6,NCACats,0))-100)</f>
        <v/>
      </c>
      <c r="Z87" s="193" t="str" cm="1">
        <f t="array" ref="Z87">IF($B87="","",INDEX(NCAOptionScores_Trans,$B87+MATCH(Z$7,NCAMetrics,0)-1,MATCH(X$6,NCACats,0))-100)</f>
        <v/>
      </c>
      <c r="AA87" s="193" t="str">
        <f t="shared" si="41"/>
        <v/>
      </c>
      <c r="AB87" s="193" t="str" cm="1">
        <f t="array" ref="AB87">IF($B87="","",INDEX(NCAOptionScores_Trans,$B87+MATCH(AB$7,NCAMetrics,0)-1,MATCH(AB$6,NCACats,0))-100)</f>
        <v/>
      </c>
      <c r="AC87" s="193" t="str" cm="1">
        <f t="array" ref="AC87">IF($B87="","",INDEX(NCAOptionScores_Trans,$B87+MATCH(AC$7,NCAMetrics,0)-1,MATCH(AB$6,NCACats,0))-100)</f>
        <v/>
      </c>
      <c r="AD87" s="193" t="str" cm="1">
        <f t="array" ref="AD87">IF($B87="","",INDEX(NCAOptionScores_Trans,$B87+MATCH(AD$7,NCAMetrics,0)-1,MATCH(AB$6,NCACats,0))-100)</f>
        <v/>
      </c>
      <c r="AE87" s="193" t="str">
        <f t="shared" si="42"/>
        <v/>
      </c>
      <c r="AG87" s="156" t="str" cm="1">
        <f t="array" ref="AG87">INDEX(NegEffects_NCA,$A87,MATCH(AG$6,$D$6:$AB$6,0)+3)</f>
        <v/>
      </c>
      <c r="AH87" s="156" t="str" cm="1">
        <f t="array" ref="AH87">INDEX(NegEffects_NCA,$A87,MATCH(AH$6,$D$6:$AB$6,0)+3)</f>
        <v/>
      </c>
      <c r="AI87" s="156" t="str" cm="1">
        <f t="array" ref="AI87">INDEX(NegEffects_NCA,$A87,MATCH(AI$6,$D$6:$AB$6,0)+3)</f>
        <v/>
      </c>
      <c r="AJ87" s="156" t="str" cm="1">
        <f t="array" ref="AJ87">INDEX(NegEffects_NCA,$A87,MATCH(AJ$6,$D$6:$AB$6,0)+3)</f>
        <v/>
      </c>
      <c r="AK87" s="156" t="str" cm="1">
        <f t="array" ref="AK87">INDEX(NegEffects_NCA,$A87,MATCH(AK$6,$D$6:$AB$6,0)+3)</f>
        <v/>
      </c>
      <c r="AL87" s="156" t="str" cm="1">
        <f t="array" ref="AL87">INDEX(NegEffects_NCA,$A87,MATCH(AL$6,$D$6:$AB$6,0)+3)</f>
        <v/>
      </c>
      <c r="AM87" s="156" t="str" cm="1">
        <f t="array" ref="AM87">INDEX(NegEffects_NCA,$A87,MATCH(AM$6,$D$6:$AB$6,0)+3)</f>
        <v/>
      </c>
      <c r="AO87" s="194" t="str">
        <f t="shared" si="34"/>
        <v/>
      </c>
      <c r="AP87" s="194" t="str">
        <f t="shared" si="34"/>
        <v/>
      </c>
      <c r="AQ87" s="194" t="str">
        <f t="shared" si="34"/>
        <v/>
      </c>
      <c r="AR87" s="194" t="str">
        <f t="shared" si="34"/>
        <v/>
      </c>
      <c r="AT87" s="193" t="str" cm="1">
        <f t="array" ref="AT87">IF($B87="","",INDEX(NCAOptionScores_Trans,$B87+MATCH(AT$7,NCAMetrics,0)-1,MATCH(AT$6,NCACats,0)))</f>
        <v/>
      </c>
      <c r="AU87" s="193" t="str" cm="1">
        <f t="array" ref="AU87">IF($B87="","",INDEX(NCAOptionScores_Trans,$B87+MATCH(AU$7,NCAMetrics,0)-1,MATCH(AT$6,NCACats,0)))</f>
        <v/>
      </c>
      <c r="AV87" s="193" t="str" cm="1">
        <f t="array" ref="AV87">IF($B87="","",INDEX(NCAOptionScores_Trans,$B87+MATCH(AV$7,NCAMetrics,0)-1,MATCH(AT$6,NCACats,0)))</f>
        <v/>
      </c>
      <c r="AW87" s="195" t="str">
        <f t="shared" si="43"/>
        <v/>
      </c>
      <c r="AX87" s="193" t="str" cm="1">
        <f t="array" ref="AX87">IF($B87="","",INDEX(NCAOptionScores_Trans,$B87+MATCH(AX$7,NCAMetrics,0)-1,MATCH(AX$6,NCACats,0)))</f>
        <v/>
      </c>
      <c r="AY87" s="193" t="str" cm="1">
        <f t="array" ref="AY87">IF($B87="","",INDEX(NCAOptionScores_Trans,$B87+MATCH(AY$7,NCAMetrics,0)-1,MATCH(AX$6,NCACats,0)))</f>
        <v/>
      </c>
      <c r="AZ87" s="193" t="str" cm="1">
        <f t="array" ref="AZ87">IF($B87="","",INDEX(NCAOptionScores_Trans,$B87+MATCH(AZ$7,NCAMetrics,0)-1,MATCH(AX$6,NCACats,0)))</f>
        <v/>
      </c>
      <c r="BA87" s="195" t="str">
        <f t="shared" si="44"/>
        <v/>
      </c>
      <c r="BB87" s="193" t="str" cm="1">
        <f t="array" ref="BB87">IF($B87="","",INDEX(NCAOptionScores_Trans,$B87+MATCH(BB$7,NCAMetrics,0)-1,MATCH(BB$6,NCACats,0)))</f>
        <v/>
      </c>
      <c r="BC87" s="193" t="str" cm="1">
        <f t="array" ref="BC87">IF($B87="","",INDEX(NCAOptionScores_Trans,$B87+MATCH(BC$7,NCAMetrics,0)-1,MATCH(BB$6,NCACats,0)))</f>
        <v/>
      </c>
      <c r="BD87" s="193" t="str" cm="1">
        <f t="array" ref="BD87">IF($B87="","",INDEX(NCAOptionScores_Trans,$B87+MATCH(BD$7,NCAMetrics,0)-1,MATCH(BB$6,NCACats,0)))</f>
        <v/>
      </c>
      <c r="BE87" s="195" t="str">
        <f t="shared" si="45"/>
        <v/>
      </c>
      <c r="BF87" s="193" t="str" cm="1">
        <f t="array" ref="BF87">IF($B87="","",INDEX(NCAOptionScores_Trans,$B87+MATCH(BF$7,NCAMetrics,0)-1,MATCH(BF$6,NCACats,0)))</f>
        <v/>
      </c>
      <c r="BG87" s="193" t="str" cm="1">
        <f t="array" ref="BG87">IF($B87="","",INDEX(NCAOptionScores_Trans,$B87+MATCH(BG$7,NCAMetrics,0)-1,MATCH(BF$6,NCACats,0)))</f>
        <v/>
      </c>
      <c r="BH87" s="193" t="str" cm="1">
        <f t="array" ref="BH87">IF($B87="","",INDEX(NCAOptionScores_Trans,$B87+MATCH(BH$7,NCAMetrics,0)-1,MATCH(BF$6,NCACats,0)))</f>
        <v/>
      </c>
      <c r="BI87" s="195" t="str">
        <f t="shared" si="46"/>
        <v/>
      </c>
      <c r="BJ87" s="193" t="str" cm="1">
        <f t="array" ref="BJ87">IF($B87="","",INDEX(NCAOptionScores_Trans,$B87+MATCH(BJ$7,NCAMetrics,0)-1,MATCH(BJ$6,NCACats,0)))</f>
        <v/>
      </c>
      <c r="BK87" s="193" t="str" cm="1">
        <f t="array" ref="BK87">IF($B87="","",INDEX(NCAOptionScores_Trans,$B87+MATCH(BK$7,NCAMetrics,0)-1,MATCH(BJ$6,NCACats,0)))</f>
        <v/>
      </c>
      <c r="BL87" s="193" t="str" cm="1">
        <f t="array" ref="BL87">IF($B87="","",INDEX(NCAOptionScores_Trans,$B87+MATCH(BL$7,NCAMetrics,0)-1,MATCH(BJ$6,NCACats,0)))</f>
        <v/>
      </c>
      <c r="BM87" s="195" t="str">
        <f t="shared" si="47"/>
        <v/>
      </c>
      <c r="BN87" s="193" t="str" cm="1">
        <f t="array" ref="BN87">IF($B87="","",INDEX(NCAOptionScores_Trans,$B87+MATCH(BN$7,NCAMetrics,0)-1,MATCH(BN$6,NCACats,0)))</f>
        <v/>
      </c>
      <c r="BO87" s="193" t="str" cm="1">
        <f t="array" ref="BO87">IF($B87="","",INDEX(NCAOptionScores_Trans,$B87+MATCH(BO$7,NCAMetrics,0)-1,MATCH(BN$6,NCACats,0)))</f>
        <v/>
      </c>
      <c r="BP87" s="193" t="str" cm="1">
        <f t="array" ref="BP87">IF($B87="","",INDEX(NCAOptionScores_Trans,$B87+MATCH(BP$7,NCAMetrics,0)-1,MATCH(BN$6,NCACats,0)))</f>
        <v/>
      </c>
      <c r="BQ87" s="195" t="str">
        <f t="shared" si="48"/>
        <v/>
      </c>
      <c r="BR87" s="193" t="str" cm="1">
        <f t="array" ref="BR87">IF($B87="","",INDEX(NCAOptionScores_Trans,$B87+MATCH(BR$7,NCAMetrics,0)-1,MATCH(BR$6,NCACats,0)))</f>
        <v/>
      </c>
      <c r="BS87" s="193" t="str" cm="1">
        <f t="array" ref="BS87">IF($B87="","",INDEX(NCAOptionScores_Trans,$B87+MATCH(BS$7,NCAMetrics,0)-1,MATCH(BR$6,NCACats,0)))</f>
        <v/>
      </c>
      <c r="BT87" s="193" t="str" cm="1">
        <f t="array" ref="BT87">IF($B87="","",INDEX(NCAOptionScores_Trans,$B87+MATCH(BT$7,NCAMetrics,0)-1,MATCH(BR$6,NCACats,0)))</f>
        <v/>
      </c>
      <c r="BU87" s="195" t="str">
        <f t="shared" si="49"/>
        <v/>
      </c>
      <c r="BW87" s="156" t="str" cm="1">
        <f t="array" ref="BW87">INDEX(PosEffects_NCA,$A87,MATCH(BW$6,$D$6:$AB$6,0)+3)</f>
        <v/>
      </c>
      <c r="BX87" s="156" t="str" cm="1">
        <f t="array" ref="BX87">INDEX(PosEffects_NCA,$A87,MATCH(BX$6,$D$6:$AB$6,0)+3)</f>
        <v/>
      </c>
      <c r="BY87" s="156" t="str" cm="1">
        <f t="array" ref="BY87">INDEX(PosEffects_NCA,$A87,MATCH(BY$6,$D$6:$AB$6,0)+3)</f>
        <v/>
      </c>
      <c r="BZ87" s="156" t="str" cm="1">
        <f t="array" ref="BZ87">INDEX(PosEffects_NCA,$A87,MATCH(BZ$6,$D$6:$AB$6,0)+3)</f>
        <v/>
      </c>
      <c r="CA87" s="156" t="str" cm="1">
        <f t="array" ref="CA87">INDEX(PosEffects_NCA,$A87,MATCH(CA$6,$D$6:$AB$6,0)+3)</f>
        <v/>
      </c>
      <c r="CB87" s="156" t="str" cm="1">
        <f t="array" ref="CB87">INDEX(PosEffects_NCA,$A87,MATCH(CB$6,$D$6:$AB$6,0)+3)</f>
        <v/>
      </c>
      <c r="CC87" s="156" t="str" cm="1">
        <f t="array" ref="CC87">INDEX(PosEffects_NCA,$A87,MATCH(CC$6,$D$6:$AB$6,0)+3)</f>
        <v/>
      </c>
      <c r="CE87" s="194" t="str">
        <f t="shared" si="35"/>
        <v/>
      </c>
      <c r="CF87" s="194" t="str">
        <f t="shared" si="35"/>
        <v/>
      </c>
      <c r="CG87" s="194" t="str">
        <f t="shared" si="35"/>
        <v/>
      </c>
      <c r="CH87" s="194" t="str">
        <f t="shared" si="35"/>
        <v/>
      </c>
    </row>
    <row r="88" spans="1:86" x14ac:dyDescent="0.25">
      <c r="A88" s="68">
        <v>81</v>
      </c>
      <c r="B88" s="271" t="str" cm="1">
        <f t="array" ref="B88">IF(A88&gt;NOptions_NCA,"",6*(A88-1)+1)</f>
        <v/>
      </c>
      <c r="C88" s="249" t="str" cm="1">
        <f t="array" ref="C88">IF($B88="","",INDEX(Options_NCA,$B88))</f>
        <v/>
      </c>
      <c r="D88" s="193" t="str" cm="1">
        <f t="array" ref="D88">IF($B88="","",INDEX(NCAOptionScores_Trans,$B88+MATCH(D$7,NCAMetrics,0)-1,MATCH(D$6,NCACats,0))-100)</f>
        <v/>
      </c>
      <c r="E88" s="193" t="str" cm="1">
        <f t="array" ref="E88">IF($B88="","",INDEX(NCAOptionScores_Trans,$B88+MATCH(E$7,NCAMetrics,0)-1,MATCH(D$6,NCACats,0))-100)</f>
        <v/>
      </c>
      <c r="F88" s="193" t="str" cm="1">
        <f t="array" ref="F88">IF($B88="","",INDEX(NCAOptionScores_Trans,$B88+MATCH(F$7,NCAMetrics,0)-1,MATCH(D$6,NCACats,0))-100)</f>
        <v/>
      </c>
      <c r="G88" s="193" t="str">
        <f t="shared" si="36"/>
        <v/>
      </c>
      <c r="H88" s="193" t="str" cm="1">
        <f t="array" ref="H88">IF($B88="","",INDEX(NCAOptionScores_Trans,$B88+MATCH(H$7,NCAMetrics,0)-1,MATCH(H$6,NCACats,0))-100)</f>
        <v/>
      </c>
      <c r="I88" s="193" t="str" cm="1">
        <f t="array" ref="I88">IF($B88="","",INDEX(NCAOptionScores_Trans,$B88+MATCH(I$7,NCAMetrics,0)-1,MATCH(H$6,NCACats,0))-100)</f>
        <v/>
      </c>
      <c r="J88" s="193" t="str" cm="1">
        <f t="array" ref="J88">IF($B88="","",INDEX(NCAOptionScores_Trans,$B88+MATCH(J$7,NCAMetrics,0)-1,MATCH(H$6,NCACats,0))-100)</f>
        <v/>
      </c>
      <c r="K88" s="193" t="str">
        <f t="shared" si="37"/>
        <v/>
      </c>
      <c r="L88" s="193" t="str" cm="1">
        <f t="array" ref="L88">IF($B88="","",INDEX(NCAOptionScores_Trans,$B88+MATCH(L$7,NCAMetrics,0)-1,MATCH(L$6,NCACats,0))-100)</f>
        <v/>
      </c>
      <c r="M88" s="193" t="str" cm="1">
        <f t="array" ref="M88">IF($B88="","",INDEX(NCAOptionScores_Trans,$B88+MATCH(M$7,NCAMetrics,0)-1,MATCH(L$6,NCACats,0))-100)</f>
        <v/>
      </c>
      <c r="N88" s="193" t="str" cm="1">
        <f t="array" ref="N88">IF($B88="","",INDEX(NCAOptionScores_Trans,$B88+MATCH(N$7,NCAMetrics,0)-1,MATCH(L$6,NCACats,0))-100)</f>
        <v/>
      </c>
      <c r="O88" s="193" t="str">
        <f t="shared" si="38"/>
        <v/>
      </c>
      <c r="P88" s="193" t="str" cm="1">
        <f t="array" ref="P88">IF($B88="","",INDEX(NCAOptionScores_Trans,$B88+MATCH(P$7,NCAMetrics,0)-1,MATCH(P$6,NCACats,0))-100)</f>
        <v/>
      </c>
      <c r="Q88" s="193" t="str" cm="1">
        <f t="array" ref="Q88">IF($B88="","",INDEX(NCAOptionScores_Trans,$B88+MATCH(Q$7,NCAMetrics,0)-1,MATCH(P$6,NCACats,0))-100)</f>
        <v/>
      </c>
      <c r="R88" s="193" t="str" cm="1">
        <f t="array" ref="R88">IF($B88="","",INDEX(NCAOptionScores_Trans,$B88+MATCH(R$7,NCAMetrics,0)-1,MATCH(P$6,NCACats,0))-100)</f>
        <v/>
      </c>
      <c r="S88" s="193" t="str">
        <f t="shared" si="39"/>
        <v/>
      </c>
      <c r="T88" s="193" t="str" cm="1">
        <f t="array" ref="T88">IF($B88="","",INDEX(NCAOptionScores_Trans,$B88+MATCH(T$7,NCAMetrics,0)-1,MATCH(T$6,NCACats,0))-100)</f>
        <v/>
      </c>
      <c r="U88" s="193" t="str" cm="1">
        <f t="array" ref="U88">IF($B88="","",INDEX(NCAOptionScores_Trans,$B88+MATCH(U$7,NCAMetrics,0)-1,MATCH(T$6,NCACats,0))-100)</f>
        <v/>
      </c>
      <c r="V88" s="193" t="str" cm="1">
        <f t="array" ref="V88">IF($B88="","",INDEX(NCAOptionScores_Trans,$B88+MATCH(V$7,NCAMetrics,0)-1,MATCH(T$6,NCACats,0))-100)</f>
        <v/>
      </c>
      <c r="W88" s="193" t="str">
        <f t="shared" si="40"/>
        <v/>
      </c>
      <c r="X88" s="193" t="str" cm="1">
        <f t="array" ref="X88">IF($B88="","",INDEX(NCAOptionScores_Trans,$B88+MATCH(X$7,NCAMetrics,0)-1,MATCH(X$6,NCACats,0))-100)</f>
        <v/>
      </c>
      <c r="Y88" s="193" t="str" cm="1">
        <f t="array" ref="Y88">IF($B88="","",INDEX(NCAOptionScores_Trans,$B88+MATCH(Y$7,NCAMetrics,0)-1,MATCH(X$6,NCACats,0))-100)</f>
        <v/>
      </c>
      <c r="Z88" s="193" t="str" cm="1">
        <f t="array" ref="Z88">IF($B88="","",INDEX(NCAOptionScores_Trans,$B88+MATCH(Z$7,NCAMetrics,0)-1,MATCH(X$6,NCACats,0))-100)</f>
        <v/>
      </c>
      <c r="AA88" s="193" t="str">
        <f t="shared" si="41"/>
        <v/>
      </c>
      <c r="AB88" s="193" t="str" cm="1">
        <f t="array" ref="AB88">IF($B88="","",INDEX(NCAOptionScores_Trans,$B88+MATCH(AB$7,NCAMetrics,0)-1,MATCH(AB$6,NCACats,0))-100)</f>
        <v/>
      </c>
      <c r="AC88" s="193" t="str" cm="1">
        <f t="array" ref="AC88">IF($B88="","",INDEX(NCAOptionScores_Trans,$B88+MATCH(AC$7,NCAMetrics,0)-1,MATCH(AB$6,NCACats,0))-100)</f>
        <v/>
      </c>
      <c r="AD88" s="193" t="str" cm="1">
        <f t="array" ref="AD88">IF($B88="","",INDEX(NCAOptionScores_Trans,$B88+MATCH(AD$7,NCAMetrics,0)-1,MATCH(AB$6,NCACats,0))-100)</f>
        <v/>
      </c>
      <c r="AE88" s="193" t="str">
        <f t="shared" si="42"/>
        <v/>
      </c>
      <c r="AG88" s="156" t="str" cm="1">
        <f t="array" ref="AG88">INDEX(NegEffects_NCA,$A88,MATCH(AG$6,$D$6:$AB$6,0)+3)</f>
        <v/>
      </c>
      <c r="AH88" s="156" t="str" cm="1">
        <f t="array" ref="AH88">INDEX(NegEffects_NCA,$A88,MATCH(AH$6,$D$6:$AB$6,0)+3)</f>
        <v/>
      </c>
      <c r="AI88" s="156" t="str" cm="1">
        <f t="array" ref="AI88">INDEX(NegEffects_NCA,$A88,MATCH(AI$6,$D$6:$AB$6,0)+3)</f>
        <v/>
      </c>
      <c r="AJ88" s="156" t="str" cm="1">
        <f t="array" ref="AJ88">INDEX(NegEffects_NCA,$A88,MATCH(AJ$6,$D$6:$AB$6,0)+3)</f>
        <v/>
      </c>
      <c r="AK88" s="156" t="str" cm="1">
        <f t="array" ref="AK88">INDEX(NegEffects_NCA,$A88,MATCH(AK$6,$D$6:$AB$6,0)+3)</f>
        <v/>
      </c>
      <c r="AL88" s="156" t="str" cm="1">
        <f t="array" ref="AL88">INDEX(NegEffects_NCA,$A88,MATCH(AL$6,$D$6:$AB$6,0)+3)</f>
        <v/>
      </c>
      <c r="AM88" s="156" t="str" cm="1">
        <f t="array" ref="AM88">INDEX(NegEffects_NCA,$A88,MATCH(AM$6,$D$6:$AB$6,0)+3)</f>
        <v/>
      </c>
      <c r="AO88" s="194" t="str">
        <f t="shared" ref="AO88:AR107" si="50">IF($B88="","",SUMPRODUCT(INDEX(NegEffects_NCA_Combined,$A88,0),INDEX(WRWMetricWeights_NCA,MATCH(AO$6,WRWMetrics_NCA,0),0)))</f>
        <v/>
      </c>
      <c r="AP88" s="194" t="str">
        <f t="shared" si="50"/>
        <v/>
      </c>
      <c r="AQ88" s="194" t="str">
        <f t="shared" si="50"/>
        <v/>
      </c>
      <c r="AR88" s="194" t="str">
        <f t="shared" si="50"/>
        <v/>
      </c>
      <c r="AT88" s="193" t="str" cm="1">
        <f t="array" ref="AT88">IF($B88="","",INDEX(NCAOptionScores_Trans,$B88+MATCH(AT$7,NCAMetrics,0)-1,MATCH(AT$6,NCACats,0)))</f>
        <v/>
      </c>
      <c r="AU88" s="193" t="str" cm="1">
        <f t="array" ref="AU88">IF($B88="","",INDEX(NCAOptionScores_Trans,$B88+MATCH(AU$7,NCAMetrics,0)-1,MATCH(AT$6,NCACats,0)))</f>
        <v/>
      </c>
      <c r="AV88" s="193" t="str" cm="1">
        <f t="array" ref="AV88">IF($B88="","",INDEX(NCAOptionScores_Trans,$B88+MATCH(AV$7,NCAMetrics,0)-1,MATCH(AT$6,NCACats,0)))</f>
        <v/>
      </c>
      <c r="AW88" s="195" t="str">
        <f t="shared" si="43"/>
        <v/>
      </c>
      <c r="AX88" s="193" t="str" cm="1">
        <f t="array" ref="AX88">IF($B88="","",INDEX(NCAOptionScores_Trans,$B88+MATCH(AX$7,NCAMetrics,0)-1,MATCH(AX$6,NCACats,0)))</f>
        <v/>
      </c>
      <c r="AY88" s="193" t="str" cm="1">
        <f t="array" ref="AY88">IF($B88="","",INDEX(NCAOptionScores_Trans,$B88+MATCH(AY$7,NCAMetrics,0)-1,MATCH(AX$6,NCACats,0)))</f>
        <v/>
      </c>
      <c r="AZ88" s="193" t="str" cm="1">
        <f t="array" ref="AZ88">IF($B88="","",INDEX(NCAOptionScores_Trans,$B88+MATCH(AZ$7,NCAMetrics,0)-1,MATCH(AX$6,NCACats,0)))</f>
        <v/>
      </c>
      <c r="BA88" s="195" t="str">
        <f t="shared" si="44"/>
        <v/>
      </c>
      <c r="BB88" s="193" t="str" cm="1">
        <f t="array" ref="BB88">IF($B88="","",INDEX(NCAOptionScores_Trans,$B88+MATCH(BB$7,NCAMetrics,0)-1,MATCH(BB$6,NCACats,0)))</f>
        <v/>
      </c>
      <c r="BC88" s="193" t="str" cm="1">
        <f t="array" ref="BC88">IF($B88="","",INDEX(NCAOptionScores_Trans,$B88+MATCH(BC$7,NCAMetrics,0)-1,MATCH(BB$6,NCACats,0)))</f>
        <v/>
      </c>
      <c r="BD88" s="193" t="str" cm="1">
        <f t="array" ref="BD88">IF($B88="","",INDEX(NCAOptionScores_Trans,$B88+MATCH(BD$7,NCAMetrics,0)-1,MATCH(BB$6,NCACats,0)))</f>
        <v/>
      </c>
      <c r="BE88" s="195" t="str">
        <f t="shared" si="45"/>
        <v/>
      </c>
      <c r="BF88" s="193" t="str" cm="1">
        <f t="array" ref="BF88">IF($B88="","",INDEX(NCAOptionScores_Trans,$B88+MATCH(BF$7,NCAMetrics,0)-1,MATCH(BF$6,NCACats,0)))</f>
        <v/>
      </c>
      <c r="BG88" s="193" t="str" cm="1">
        <f t="array" ref="BG88">IF($B88="","",INDEX(NCAOptionScores_Trans,$B88+MATCH(BG$7,NCAMetrics,0)-1,MATCH(BF$6,NCACats,0)))</f>
        <v/>
      </c>
      <c r="BH88" s="193" t="str" cm="1">
        <f t="array" ref="BH88">IF($B88="","",INDEX(NCAOptionScores_Trans,$B88+MATCH(BH$7,NCAMetrics,0)-1,MATCH(BF$6,NCACats,0)))</f>
        <v/>
      </c>
      <c r="BI88" s="195" t="str">
        <f t="shared" si="46"/>
        <v/>
      </c>
      <c r="BJ88" s="193" t="str" cm="1">
        <f t="array" ref="BJ88">IF($B88="","",INDEX(NCAOptionScores_Trans,$B88+MATCH(BJ$7,NCAMetrics,0)-1,MATCH(BJ$6,NCACats,0)))</f>
        <v/>
      </c>
      <c r="BK88" s="193" t="str" cm="1">
        <f t="array" ref="BK88">IF($B88="","",INDEX(NCAOptionScores_Trans,$B88+MATCH(BK$7,NCAMetrics,0)-1,MATCH(BJ$6,NCACats,0)))</f>
        <v/>
      </c>
      <c r="BL88" s="193" t="str" cm="1">
        <f t="array" ref="BL88">IF($B88="","",INDEX(NCAOptionScores_Trans,$B88+MATCH(BL$7,NCAMetrics,0)-1,MATCH(BJ$6,NCACats,0)))</f>
        <v/>
      </c>
      <c r="BM88" s="195" t="str">
        <f t="shared" si="47"/>
        <v/>
      </c>
      <c r="BN88" s="193" t="str" cm="1">
        <f t="array" ref="BN88">IF($B88="","",INDEX(NCAOptionScores_Trans,$B88+MATCH(BN$7,NCAMetrics,0)-1,MATCH(BN$6,NCACats,0)))</f>
        <v/>
      </c>
      <c r="BO88" s="193" t="str" cm="1">
        <f t="array" ref="BO88">IF($B88="","",INDEX(NCAOptionScores_Trans,$B88+MATCH(BO$7,NCAMetrics,0)-1,MATCH(BN$6,NCACats,0)))</f>
        <v/>
      </c>
      <c r="BP88" s="193" t="str" cm="1">
        <f t="array" ref="BP88">IF($B88="","",INDEX(NCAOptionScores_Trans,$B88+MATCH(BP$7,NCAMetrics,0)-1,MATCH(BN$6,NCACats,0)))</f>
        <v/>
      </c>
      <c r="BQ88" s="195" t="str">
        <f t="shared" si="48"/>
        <v/>
      </c>
      <c r="BR88" s="193" t="str" cm="1">
        <f t="array" ref="BR88">IF($B88="","",INDEX(NCAOptionScores_Trans,$B88+MATCH(BR$7,NCAMetrics,0)-1,MATCH(BR$6,NCACats,0)))</f>
        <v/>
      </c>
      <c r="BS88" s="193" t="str" cm="1">
        <f t="array" ref="BS88">IF($B88="","",INDEX(NCAOptionScores_Trans,$B88+MATCH(BS$7,NCAMetrics,0)-1,MATCH(BR$6,NCACats,0)))</f>
        <v/>
      </c>
      <c r="BT88" s="193" t="str" cm="1">
        <f t="array" ref="BT88">IF($B88="","",INDEX(NCAOptionScores_Trans,$B88+MATCH(BT$7,NCAMetrics,0)-1,MATCH(BR$6,NCACats,0)))</f>
        <v/>
      </c>
      <c r="BU88" s="195" t="str">
        <f t="shared" si="49"/>
        <v/>
      </c>
      <c r="BW88" s="156" t="str" cm="1">
        <f t="array" ref="BW88">INDEX(PosEffects_NCA,$A88,MATCH(BW$6,$D$6:$AB$6,0)+3)</f>
        <v/>
      </c>
      <c r="BX88" s="156" t="str" cm="1">
        <f t="array" ref="BX88">INDEX(PosEffects_NCA,$A88,MATCH(BX$6,$D$6:$AB$6,0)+3)</f>
        <v/>
      </c>
      <c r="BY88" s="156" t="str" cm="1">
        <f t="array" ref="BY88">INDEX(PosEffects_NCA,$A88,MATCH(BY$6,$D$6:$AB$6,0)+3)</f>
        <v/>
      </c>
      <c r="BZ88" s="156" t="str" cm="1">
        <f t="array" ref="BZ88">INDEX(PosEffects_NCA,$A88,MATCH(BZ$6,$D$6:$AB$6,0)+3)</f>
        <v/>
      </c>
      <c r="CA88" s="156" t="str" cm="1">
        <f t="array" ref="CA88">INDEX(PosEffects_NCA,$A88,MATCH(CA$6,$D$6:$AB$6,0)+3)</f>
        <v/>
      </c>
      <c r="CB88" s="156" t="str" cm="1">
        <f t="array" ref="CB88">INDEX(PosEffects_NCA,$A88,MATCH(CB$6,$D$6:$AB$6,0)+3)</f>
        <v/>
      </c>
      <c r="CC88" s="156" t="str" cm="1">
        <f t="array" ref="CC88">INDEX(PosEffects_NCA,$A88,MATCH(CC$6,$D$6:$AB$6,0)+3)</f>
        <v/>
      </c>
      <c r="CE88" s="194" t="str">
        <f t="shared" ref="CE88:CH107" si="51">IF($B88="","",SUMPRODUCT(INDEX(PosEffects_NCA_Combined,$A88,0),INDEX(WRWMetricWeights_NCA,MATCH(CE$6,WRWMetrics_NCA,0),0)))</f>
        <v/>
      </c>
      <c r="CF88" s="194" t="str">
        <f t="shared" si="51"/>
        <v/>
      </c>
      <c r="CG88" s="194" t="str">
        <f t="shared" si="51"/>
        <v/>
      </c>
      <c r="CH88" s="194" t="str">
        <f t="shared" si="51"/>
        <v/>
      </c>
    </row>
    <row r="89" spans="1:86" x14ac:dyDescent="0.25">
      <c r="A89" s="68">
        <v>82</v>
      </c>
      <c r="B89" s="271" t="str" cm="1">
        <f t="array" ref="B89">IF(A89&gt;NOptions_NCA,"",6*(A89-1)+1)</f>
        <v/>
      </c>
      <c r="C89" s="249" t="str" cm="1">
        <f t="array" ref="C89">IF($B89="","",INDEX(Options_NCA,$B89))</f>
        <v/>
      </c>
      <c r="D89" s="193" t="str" cm="1">
        <f t="array" ref="D89">IF($B89="","",INDEX(NCAOptionScores_Trans,$B89+MATCH(D$7,NCAMetrics,0)-1,MATCH(D$6,NCACats,0))-100)</f>
        <v/>
      </c>
      <c r="E89" s="193" t="str" cm="1">
        <f t="array" ref="E89">IF($B89="","",INDEX(NCAOptionScores_Trans,$B89+MATCH(E$7,NCAMetrics,0)-1,MATCH(D$6,NCACats,0))-100)</f>
        <v/>
      </c>
      <c r="F89" s="193" t="str" cm="1">
        <f t="array" ref="F89">IF($B89="","",INDEX(NCAOptionScores_Trans,$B89+MATCH(F$7,NCAMetrics,0)-1,MATCH(D$6,NCACats,0))-100)</f>
        <v/>
      </c>
      <c r="G89" s="193" t="str">
        <f t="shared" si="36"/>
        <v/>
      </c>
      <c r="H89" s="193" t="str" cm="1">
        <f t="array" ref="H89">IF($B89="","",INDEX(NCAOptionScores_Trans,$B89+MATCH(H$7,NCAMetrics,0)-1,MATCH(H$6,NCACats,0))-100)</f>
        <v/>
      </c>
      <c r="I89" s="193" t="str" cm="1">
        <f t="array" ref="I89">IF($B89="","",INDEX(NCAOptionScores_Trans,$B89+MATCH(I$7,NCAMetrics,0)-1,MATCH(H$6,NCACats,0))-100)</f>
        <v/>
      </c>
      <c r="J89" s="193" t="str" cm="1">
        <f t="array" ref="J89">IF($B89="","",INDEX(NCAOptionScores_Trans,$B89+MATCH(J$7,NCAMetrics,0)-1,MATCH(H$6,NCACats,0))-100)</f>
        <v/>
      </c>
      <c r="K89" s="193" t="str">
        <f t="shared" si="37"/>
        <v/>
      </c>
      <c r="L89" s="193" t="str" cm="1">
        <f t="array" ref="L89">IF($B89="","",INDEX(NCAOptionScores_Trans,$B89+MATCH(L$7,NCAMetrics,0)-1,MATCH(L$6,NCACats,0))-100)</f>
        <v/>
      </c>
      <c r="M89" s="193" t="str" cm="1">
        <f t="array" ref="M89">IF($B89="","",INDEX(NCAOptionScores_Trans,$B89+MATCH(M$7,NCAMetrics,0)-1,MATCH(L$6,NCACats,0))-100)</f>
        <v/>
      </c>
      <c r="N89" s="193" t="str" cm="1">
        <f t="array" ref="N89">IF($B89="","",INDEX(NCAOptionScores_Trans,$B89+MATCH(N$7,NCAMetrics,0)-1,MATCH(L$6,NCACats,0))-100)</f>
        <v/>
      </c>
      <c r="O89" s="193" t="str">
        <f t="shared" si="38"/>
        <v/>
      </c>
      <c r="P89" s="193" t="str" cm="1">
        <f t="array" ref="P89">IF($B89="","",INDEX(NCAOptionScores_Trans,$B89+MATCH(P$7,NCAMetrics,0)-1,MATCH(P$6,NCACats,0))-100)</f>
        <v/>
      </c>
      <c r="Q89" s="193" t="str" cm="1">
        <f t="array" ref="Q89">IF($B89="","",INDEX(NCAOptionScores_Trans,$B89+MATCH(Q$7,NCAMetrics,0)-1,MATCH(P$6,NCACats,0))-100)</f>
        <v/>
      </c>
      <c r="R89" s="193" t="str" cm="1">
        <f t="array" ref="R89">IF($B89="","",INDEX(NCAOptionScores_Trans,$B89+MATCH(R$7,NCAMetrics,0)-1,MATCH(P$6,NCACats,0))-100)</f>
        <v/>
      </c>
      <c r="S89" s="193" t="str">
        <f t="shared" si="39"/>
        <v/>
      </c>
      <c r="T89" s="193" t="str" cm="1">
        <f t="array" ref="T89">IF($B89="","",INDEX(NCAOptionScores_Trans,$B89+MATCH(T$7,NCAMetrics,0)-1,MATCH(T$6,NCACats,0))-100)</f>
        <v/>
      </c>
      <c r="U89" s="193" t="str" cm="1">
        <f t="array" ref="U89">IF($B89="","",INDEX(NCAOptionScores_Trans,$B89+MATCH(U$7,NCAMetrics,0)-1,MATCH(T$6,NCACats,0))-100)</f>
        <v/>
      </c>
      <c r="V89" s="193" t="str" cm="1">
        <f t="array" ref="V89">IF($B89="","",INDEX(NCAOptionScores_Trans,$B89+MATCH(V$7,NCAMetrics,0)-1,MATCH(T$6,NCACats,0))-100)</f>
        <v/>
      </c>
      <c r="W89" s="193" t="str">
        <f t="shared" si="40"/>
        <v/>
      </c>
      <c r="X89" s="193" t="str" cm="1">
        <f t="array" ref="X89">IF($B89="","",INDEX(NCAOptionScores_Trans,$B89+MATCH(X$7,NCAMetrics,0)-1,MATCH(X$6,NCACats,0))-100)</f>
        <v/>
      </c>
      <c r="Y89" s="193" t="str" cm="1">
        <f t="array" ref="Y89">IF($B89="","",INDEX(NCAOptionScores_Trans,$B89+MATCH(Y$7,NCAMetrics,0)-1,MATCH(X$6,NCACats,0))-100)</f>
        <v/>
      </c>
      <c r="Z89" s="193" t="str" cm="1">
        <f t="array" ref="Z89">IF($B89="","",INDEX(NCAOptionScores_Trans,$B89+MATCH(Z$7,NCAMetrics,0)-1,MATCH(X$6,NCACats,0))-100)</f>
        <v/>
      </c>
      <c r="AA89" s="193" t="str">
        <f t="shared" si="41"/>
        <v/>
      </c>
      <c r="AB89" s="193" t="str" cm="1">
        <f t="array" ref="AB89">IF($B89="","",INDEX(NCAOptionScores_Trans,$B89+MATCH(AB$7,NCAMetrics,0)-1,MATCH(AB$6,NCACats,0))-100)</f>
        <v/>
      </c>
      <c r="AC89" s="193" t="str" cm="1">
        <f t="array" ref="AC89">IF($B89="","",INDEX(NCAOptionScores_Trans,$B89+MATCH(AC$7,NCAMetrics,0)-1,MATCH(AB$6,NCACats,0))-100)</f>
        <v/>
      </c>
      <c r="AD89" s="193" t="str" cm="1">
        <f t="array" ref="AD89">IF($B89="","",INDEX(NCAOptionScores_Trans,$B89+MATCH(AD$7,NCAMetrics,0)-1,MATCH(AB$6,NCACats,0))-100)</f>
        <v/>
      </c>
      <c r="AE89" s="193" t="str">
        <f t="shared" si="42"/>
        <v/>
      </c>
      <c r="AG89" s="156" t="str" cm="1">
        <f t="array" ref="AG89">INDEX(NegEffects_NCA,$A89,MATCH(AG$6,$D$6:$AB$6,0)+3)</f>
        <v/>
      </c>
      <c r="AH89" s="156" t="str" cm="1">
        <f t="array" ref="AH89">INDEX(NegEffects_NCA,$A89,MATCH(AH$6,$D$6:$AB$6,0)+3)</f>
        <v/>
      </c>
      <c r="AI89" s="156" t="str" cm="1">
        <f t="array" ref="AI89">INDEX(NegEffects_NCA,$A89,MATCH(AI$6,$D$6:$AB$6,0)+3)</f>
        <v/>
      </c>
      <c r="AJ89" s="156" t="str" cm="1">
        <f t="array" ref="AJ89">INDEX(NegEffects_NCA,$A89,MATCH(AJ$6,$D$6:$AB$6,0)+3)</f>
        <v/>
      </c>
      <c r="AK89" s="156" t="str" cm="1">
        <f t="array" ref="AK89">INDEX(NegEffects_NCA,$A89,MATCH(AK$6,$D$6:$AB$6,0)+3)</f>
        <v/>
      </c>
      <c r="AL89" s="156" t="str" cm="1">
        <f t="array" ref="AL89">INDEX(NegEffects_NCA,$A89,MATCH(AL$6,$D$6:$AB$6,0)+3)</f>
        <v/>
      </c>
      <c r="AM89" s="156" t="str" cm="1">
        <f t="array" ref="AM89">INDEX(NegEffects_NCA,$A89,MATCH(AM$6,$D$6:$AB$6,0)+3)</f>
        <v/>
      </c>
      <c r="AO89" s="194" t="str">
        <f t="shared" si="50"/>
        <v/>
      </c>
      <c r="AP89" s="194" t="str">
        <f t="shared" si="50"/>
        <v/>
      </c>
      <c r="AQ89" s="194" t="str">
        <f t="shared" si="50"/>
        <v/>
      </c>
      <c r="AR89" s="194" t="str">
        <f t="shared" si="50"/>
        <v/>
      </c>
      <c r="AT89" s="193" t="str" cm="1">
        <f t="array" ref="AT89">IF($B89="","",INDEX(NCAOptionScores_Trans,$B89+MATCH(AT$7,NCAMetrics,0)-1,MATCH(AT$6,NCACats,0)))</f>
        <v/>
      </c>
      <c r="AU89" s="193" t="str" cm="1">
        <f t="array" ref="AU89">IF($B89="","",INDEX(NCAOptionScores_Trans,$B89+MATCH(AU$7,NCAMetrics,0)-1,MATCH(AT$6,NCACats,0)))</f>
        <v/>
      </c>
      <c r="AV89" s="193" t="str" cm="1">
        <f t="array" ref="AV89">IF($B89="","",INDEX(NCAOptionScores_Trans,$B89+MATCH(AV$7,NCAMetrics,0)-1,MATCH(AT$6,NCACats,0)))</f>
        <v/>
      </c>
      <c r="AW89" s="195" t="str">
        <f t="shared" si="43"/>
        <v/>
      </c>
      <c r="AX89" s="193" t="str" cm="1">
        <f t="array" ref="AX89">IF($B89="","",INDEX(NCAOptionScores_Trans,$B89+MATCH(AX$7,NCAMetrics,0)-1,MATCH(AX$6,NCACats,0)))</f>
        <v/>
      </c>
      <c r="AY89" s="193" t="str" cm="1">
        <f t="array" ref="AY89">IF($B89="","",INDEX(NCAOptionScores_Trans,$B89+MATCH(AY$7,NCAMetrics,0)-1,MATCH(AX$6,NCACats,0)))</f>
        <v/>
      </c>
      <c r="AZ89" s="193" t="str" cm="1">
        <f t="array" ref="AZ89">IF($B89="","",INDEX(NCAOptionScores_Trans,$B89+MATCH(AZ$7,NCAMetrics,0)-1,MATCH(AX$6,NCACats,0)))</f>
        <v/>
      </c>
      <c r="BA89" s="195" t="str">
        <f t="shared" si="44"/>
        <v/>
      </c>
      <c r="BB89" s="193" t="str" cm="1">
        <f t="array" ref="BB89">IF($B89="","",INDEX(NCAOptionScores_Trans,$B89+MATCH(BB$7,NCAMetrics,0)-1,MATCH(BB$6,NCACats,0)))</f>
        <v/>
      </c>
      <c r="BC89" s="193" t="str" cm="1">
        <f t="array" ref="BC89">IF($B89="","",INDEX(NCAOptionScores_Trans,$B89+MATCH(BC$7,NCAMetrics,0)-1,MATCH(BB$6,NCACats,0)))</f>
        <v/>
      </c>
      <c r="BD89" s="193" t="str" cm="1">
        <f t="array" ref="BD89">IF($B89="","",INDEX(NCAOptionScores_Trans,$B89+MATCH(BD$7,NCAMetrics,0)-1,MATCH(BB$6,NCACats,0)))</f>
        <v/>
      </c>
      <c r="BE89" s="195" t="str">
        <f t="shared" si="45"/>
        <v/>
      </c>
      <c r="BF89" s="193" t="str" cm="1">
        <f t="array" ref="BF89">IF($B89="","",INDEX(NCAOptionScores_Trans,$B89+MATCH(BF$7,NCAMetrics,0)-1,MATCH(BF$6,NCACats,0)))</f>
        <v/>
      </c>
      <c r="BG89" s="193" t="str" cm="1">
        <f t="array" ref="BG89">IF($B89="","",INDEX(NCAOptionScores_Trans,$B89+MATCH(BG$7,NCAMetrics,0)-1,MATCH(BF$6,NCACats,0)))</f>
        <v/>
      </c>
      <c r="BH89" s="193" t="str" cm="1">
        <f t="array" ref="BH89">IF($B89="","",INDEX(NCAOptionScores_Trans,$B89+MATCH(BH$7,NCAMetrics,0)-1,MATCH(BF$6,NCACats,0)))</f>
        <v/>
      </c>
      <c r="BI89" s="195" t="str">
        <f t="shared" si="46"/>
        <v/>
      </c>
      <c r="BJ89" s="193" t="str" cm="1">
        <f t="array" ref="BJ89">IF($B89="","",INDEX(NCAOptionScores_Trans,$B89+MATCH(BJ$7,NCAMetrics,0)-1,MATCH(BJ$6,NCACats,0)))</f>
        <v/>
      </c>
      <c r="BK89" s="193" t="str" cm="1">
        <f t="array" ref="BK89">IF($B89="","",INDEX(NCAOptionScores_Trans,$B89+MATCH(BK$7,NCAMetrics,0)-1,MATCH(BJ$6,NCACats,0)))</f>
        <v/>
      </c>
      <c r="BL89" s="193" t="str" cm="1">
        <f t="array" ref="BL89">IF($B89="","",INDEX(NCAOptionScores_Trans,$B89+MATCH(BL$7,NCAMetrics,0)-1,MATCH(BJ$6,NCACats,0)))</f>
        <v/>
      </c>
      <c r="BM89" s="195" t="str">
        <f t="shared" si="47"/>
        <v/>
      </c>
      <c r="BN89" s="193" t="str" cm="1">
        <f t="array" ref="BN89">IF($B89="","",INDEX(NCAOptionScores_Trans,$B89+MATCH(BN$7,NCAMetrics,0)-1,MATCH(BN$6,NCACats,0)))</f>
        <v/>
      </c>
      <c r="BO89" s="193" t="str" cm="1">
        <f t="array" ref="BO89">IF($B89="","",INDEX(NCAOptionScores_Trans,$B89+MATCH(BO$7,NCAMetrics,0)-1,MATCH(BN$6,NCACats,0)))</f>
        <v/>
      </c>
      <c r="BP89" s="193" t="str" cm="1">
        <f t="array" ref="BP89">IF($B89="","",INDEX(NCAOptionScores_Trans,$B89+MATCH(BP$7,NCAMetrics,0)-1,MATCH(BN$6,NCACats,0)))</f>
        <v/>
      </c>
      <c r="BQ89" s="195" t="str">
        <f t="shared" si="48"/>
        <v/>
      </c>
      <c r="BR89" s="193" t="str" cm="1">
        <f t="array" ref="BR89">IF($B89="","",INDEX(NCAOptionScores_Trans,$B89+MATCH(BR$7,NCAMetrics,0)-1,MATCH(BR$6,NCACats,0)))</f>
        <v/>
      </c>
      <c r="BS89" s="193" t="str" cm="1">
        <f t="array" ref="BS89">IF($B89="","",INDEX(NCAOptionScores_Trans,$B89+MATCH(BS$7,NCAMetrics,0)-1,MATCH(BR$6,NCACats,0)))</f>
        <v/>
      </c>
      <c r="BT89" s="193" t="str" cm="1">
        <f t="array" ref="BT89">IF($B89="","",INDEX(NCAOptionScores_Trans,$B89+MATCH(BT$7,NCAMetrics,0)-1,MATCH(BR$6,NCACats,0)))</f>
        <v/>
      </c>
      <c r="BU89" s="195" t="str">
        <f t="shared" si="49"/>
        <v/>
      </c>
      <c r="BW89" s="156" t="str" cm="1">
        <f t="array" ref="BW89">INDEX(PosEffects_NCA,$A89,MATCH(BW$6,$D$6:$AB$6,0)+3)</f>
        <v/>
      </c>
      <c r="BX89" s="156" t="str" cm="1">
        <f t="array" ref="BX89">INDEX(PosEffects_NCA,$A89,MATCH(BX$6,$D$6:$AB$6,0)+3)</f>
        <v/>
      </c>
      <c r="BY89" s="156" t="str" cm="1">
        <f t="array" ref="BY89">INDEX(PosEffects_NCA,$A89,MATCH(BY$6,$D$6:$AB$6,0)+3)</f>
        <v/>
      </c>
      <c r="BZ89" s="156" t="str" cm="1">
        <f t="array" ref="BZ89">INDEX(PosEffects_NCA,$A89,MATCH(BZ$6,$D$6:$AB$6,0)+3)</f>
        <v/>
      </c>
      <c r="CA89" s="156" t="str" cm="1">
        <f t="array" ref="CA89">INDEX(PosEffects_NCA,$A89,MATCH(CA$6,$D$6:$AB$6,0)+3)</f>
        <v/>
      </c>
      <c r="CB89" s="156" t="str" cm="1">
        <f t="array" ref="CB89">INDEX(PosEffects_NCA,$A89,MATCH(CB$6,$D$6:$AB$6,0)+3)</f>
        <v/>
      </c>
      <c r="CC89" s="156" t="str" cm="1">
        <f t="array" ref="CC89">INDEX(PosEffects_NCA,$A89,MATCH(CC$6,$D$6:$AB$6,0)+3)</f>
        <v/>
      </c>
      <c r="CE89" s="194" t="str">
        <f t="shared" si="51"/>
        <v/>
      </c>
      <c r="CF89" s="194" t="str">
        <f t="shared" si="51"/>
        <v/>
      </c>
      <c r="CG89" s="194" t="str">
        <f t="shared" si="51"/>
        <v/>
      </c>
      <c r="CH89" s="194" t="str">
        <f t="shared" si="51"/>
        <v/>
      </c>
    </row>
    <row r="90" spans="1:86" x14ac:dyDescent="0.25">
      <c r="A90" s="68">
        <v>83</v>
      </c>
      <c r="B90" s="271" t="str" cm="1">
        <f t="array" ref="B90">IF(A90&gt;NOptions_NCA,"",6*(A90-1)+1)</f>
        <v/>
      </c>
      <c r="C90" s="249" t="str" cm="1">
        <f t="array" ref="C90">IF($B90="","",INDEX(Options_NCA,$B90))</f>
        <v/>
      </c>
      <c r="D90" s="193" t="str" cm="1">
        <f t="array" ref="D90">IF($B90="","",INDEX(NCAOptionScores_Trans,$B90+MATCH(D$7,NCAMetrics,0)-1,MATCH(D$6,NCACats,0))-100)</f>
        <v/>
      </c>
      <c r="E90" s="193" t="str" cm="1">
        <f t="array" ref="E90">IF($B90="","",INDEX(NCAOptionScores_Trans,$B90+MATCH(E$7,NCAMetrics,0)-1,MATCH(D$6,NCACats,0))-100)</f>
        <v/>
      </c>
      <c r="F90" s="193" t="str" cm="1">
        <f t="array" ref="F90">IF($B90="","",INDEX(NCAOptionScores_Trans,$B90+MATCH(F$7,NCAMetrics,0)-1,MATCH(D$6,NCACats,0))-100)</f>
        <v/>
      </c>
      <c r="G90" s="193" t="str">
        <f t="shared" si="36"/>
        <v/>
      </c>
      <c r="H90" s="193" t="str" cm="1">
        <f t="array" ref="H90">IF($B90="","",INDEX(NCAOptionScores_Trans,$B90+MATCH(H$7,NCAMetrics,0)-1,MATCH(H$6,NCACats,0))-100)</f>
        <v/>
      </c>
      <c r="I90" s="193" t="str" cm="1">
        <f t="array" ref="I90">IF($B90="","",INDEX(NCAOptionScores_Trans,$B90+MATCH(I$7,NCAMetrics,0)-1,MATCH(H$6,NCACats,0))-100)</f>
        <v/>
      </c>
      <c r="J90" s="193" t="str" cm="1">
        <f t="array" ref="J90">IF($B90="","",INDEX(NCAOptionScores_Trans,$B90+MATCH(J$7,NCAMetrics,0)-1,MATCH(H$6,NCACats,0))-100)</f>
        <v/>
      </c>
      <c r="K90" s="193" t="str">
        <f t="shared" si="37"/>
        <v/>
      </c>
      <c r="L90" s="193" t="str" cm="1">
        <f t="array" ref="L90">IF($B90="","",INDEX(NCAOptionScores_Trans,$B90+MATCH(L$7,NCAMetrics,0)-1,MATCH(L$6,NCACats,0))-100)</f>
        <v/>
      </c>
      <c r="M90" s="193" t="str" cm="1">
        <f t="array" ref="M90">IF($B90="","",INDEX(NCAOptionScores_Trans,$B90+MATCH(M$7,NCAMetrics,0)-1,MATCH(L$6,NCACats,0))-100)</f>
        <v/>
      </c>
      <c r="N90" s="193" t="str" cm="1">
        <f t="array" ref="N90">IF($B90="","",INDEX(NCAOptionScores_Trans,$B90+MATCH(N$7,NCAMetrics,0)-1,MATCH(L$6,NCACats,0))-100)</f>
        <v/>
      </c>
      <c r="O90" s="193" t="str">
        <f t="shared" si="38"/>
        <v/>
      </c>
      <c r="P90" s="193" t="str" cm="1">
        <f t="array" ref="P90">IF($B90="","",INDEX(NCAOptionScores_Trans,$B90+MATCH(P$7,NCAMetrics,0)-1,MATCH(P$6,NCACats,0))-100)</f>
        <v/>
      </c>
      <c r="Q90" s="193" t="str" cm="1">
        <f t="array" ref="Q90">IF($B90="","",INDEX(NCAOptionScores_Trans,$B90+MATCH(Q$7,NCAMetrics,0)-1,MATCH(P$6,NCACats,0))-100)</f>
        <v/>
      </c>
      <c r="R90" s="193" t="str" cm="1">
        <f t="array" ref="R90">IF($B90="","",INDEX(NCAOptionScores_Trans,$B90+MATCH(R$7,NCAMetrics,0)-1,MATCH(P$6,NCACats,0))-100)</f>
        <v/>
      </c>
      <c r="S90" s="193" t="str">
        <f t="shared" si="39"/>
        <v/>
      </c>
      <c r="T90" s="193" t="str" cm="1">
        <f t="array" ref="T90">IF($B90="","",INDEX(NCAOptionScores_Trans,$B90+MATCH(T$7,NCAMetrics,0)-1,MATCH(T$6,NCACats,0))-100)</f>
        <v/>
      </c>
      <c r="U90" s="193" t="str" cm="1">
        <f t="array" ref="U90">IF($B90="","",INDEX(NCAOptionScores_Trans,$B90+MATCH(U$7,NCAMetrics,0)-1,MATCH(T$6,NCACats,0))-100)</f>
        <v/>
      </c>
      <c r="V90" s="193" t="str" cm="1">
        <f t="array" ref="V90">IF($B90="","",INDEX(NCAOptionScores_Trans,$B90+MATCH(V$7,NCAMetrics,0)-1,MATCH(T$6,NCACats,0))-100)</f>
        <v/>
      </c>
      <c r="W90" s="193" t="str">
        <f t="shared" si="40"/>
        <v/>
      </c>
      <c r="X90" s="193" t="str" cm="1">
        <f t="array" ref="X90">IF($B90="","",INDEX(NCAOptionScores_Trans,$B90+MATCH(X$7,NCAMetrics,0)-1,MATCH(X$6,NCACats,0))-100)</f>
        <v/>
      </c>
      <c r="Y90" s="193" t="str" cm="1">
        <f t="array" ref="Y90">IF($B90="","",INDEX(NCAOptionScores_Trans,$B90+MATCH(Y$7,NCAMetrics,0)-1,MATCH(X$6,NCACats,0))-100)</f>
        <v/>
      </c>
      <c r="Z90" s="193" t="str" cm="1">
        <f t="array" ref="Z90">IF($B90="","",INDEX(NCAOptionScores_Trans,$B90+MATCH(Z$7,NCAMetrics,0)-1,MATCH(X$6,NCACats,0))-100)</f>
        <v/>
      </c>
      <c r="AA90" s="193" t="str">
        <f t="shared" si="41"/>
        <v/>
      </c>
      <c r="AB90" s="193" t="str" cm="1">
        <f t="array" ref="AB90">IF($B90="","",INDEX(NCAOptionScores_Trans,$B90+MATCH(AB$7,NCAMetrics,0)-1,MATCH(AB$6,NCACats,0))-100)</f>
        <v/>
      </c>
      <c r="AC90" s="193" t="str" cm="1">
        <f t="array" ref="AC90">IF($B90="","",INDEX(NCAOptionScores_Trans,$B90+MATCH(AC$7,NCAMetrics,0)-1,MATCH(AB$6,NCACats,0))-100)</f>
        <v/>
      </c>
      <c r="AD90" s="193" t="str" cm="1">
        <f t="array" ref="AD90">IF($B90="","",INDEX(NCAOptionScores_Trans,$B90+MATCH(AD$7,NCAMetrics,0)-1,MATCH(AB$6,NCACats,0))-100)</f>
        <v/>
      </c>
      <c r="AE90" s="193" t="str">
        <f t="shared" si="42"/>
        <v/>
      </c>
      <c r="AG90" s="156" t="str" cm="1">
        <f t="array" ref="AG90">INDEX(NegEffects_NCA,$A90,MATCH(AG$6,$D$6:$AB$6,0)+3)</f>
        <v/>
      </c>
      <c r="AH90" s="156" t="str" cm="1">
        <f t="array" ref="AH90">INDEX(NegEffects_NCA,$A90,MATCH(AH$6,$D$6:$AB$6,0)+3)</f>
        <v/>
      </c>
      <c r="AI90" s="156" t="str" cm="1">
        <f t="array" ref="AI90">INDEX(NegEffects_NCA,$A90,MATCH(AI$6,$D$6:$AB$6,0)+3)</f>
        <v/>
      </c>
      <c r="AJ90" s="156" t="str" cm="1">
        <f t="array" ref="AJ90">INDEX(NegEffects_NCA,$A90,MATCH(AJ$6,$D$6:$AB$6,0)+3)</f>
        <v/>
      </c>
      <c r="AK90" s="156" t="str" cm="1">
        <f t="array" ref="AK90">INDEX(NegEffects_NCA,$A90,MATCH(AK$6,$D$6:$AB$6,0)+3)</f>
        <v/>
      </c>
      <c r="AL90" s="156" t="str" cm="1">
        <f t="array" ref="AL90">INDEX(NegEffects_NCA,$A90,MATCH(AL$6,$D$6:$AB$6,0)+3)</f>
        <v/>
      </c>
      <c r="AM90" s="156" t="str" cm="1">
        <f t="array" ref="AM90">INDEX(NegEffects_NCA,$A90,MATCH(AM$6,$D$6:$AB$6,0)+3)</f>
        <v/>
      </c>
      <c r="AO90" s="194" t="str">
        <f t="shared" si="50"/>
        <v/>
      </c>
      <c r="AP90" s="194" t="str">
        <f t="shared" si="50"/>
        <v/>
      </c>
      <c r="AQ90" s="194" t="str">
        <f t="shared" si="50"/>
        <v/>
      </c>
      <c r="AR90" s="194" t="str">
        <f t="shared" si="50"/>
        <v/>
      </c>
      <c r="AT90" s="193" t="str" cm="1">
        <f t="array" ref="AT90">IF($B90="","",INDEX(NCAOptionScores_Trans,$B90+MATCH(AT$7,NCAMetrics,0)-1,MATCH(AT$6,NCACats,0)))</f>
        <v/>
      </c>
      <c r="AU90" s="193" t="str" cm="1">
        <f t="array" ref="AU90">IF($B90="","",INDEX(NCAOptionScores_Trans,$B90+MATCH(AU$7,NCAMetrics,0)-1,MATCH(AT$6,NCACats,0)))</f>
        <v/>
      </c>
      <c r="AV90" s="193" t="str" cm="1">
        <f t="array" ref="AV90">IF($B90="","",INDEX(NCAOptionScores_Trans,$B90+MATCH(AV$7,NCAMetrics,0)-1,MATCH(AT$6,NCACats,0)))</f>
        <v/>
      </c>
      <c r="AW90" s="195" t="str">
        <f t="shared" si="43"/>
        <v/>
      </c>
      <c r="AX90" s="193" t="str" cm="1">
        <f t="array" ref="AX90">IF($B90="","",INDEX(NCAOptionScores_Trans,$B90+MATCH(AX$7,NCAMetrics,0)-1,MATCH(AX$6,NCACats,0)))</f>
        <v/>
      </c>
      <c r="AY90" s="193" t="str" cm="1">
        <f t="array" ref="AY90">IF($B90="","",INDEX(NCAOptionScores_Trans,$B90+MATCH(AY$7,NCAMetrics,0)-1,MATCH(AX$6,NCACats,0)))</f>
        <v/>
      </c>
      <c r="AZ90" s="193" t="str" cm="1">
        <f t="array" ref="AZ90">IF($B90="","",INDEX(NCAOptionScores_Trans,$B90+MATCH(AZ$7,NCAMetrics,0)-1,MATCH(AX$6,NCACats,0)))</f>
        <v/>
      </c>
      <c r="BA90" s="195" t="str">
        <f t="shared" si="44"/>
        <v/>
      </c>
      <c r="BB90" s="193" t="str" cm="1">
        <f t="array" ref="BB90">IF($B90="","",INDEX(NCAOptionScores_Trans,$B90+MATCH(BB$7,NCAMetrics,0)-1,MATCH(BB$6,NCACats,0)))</f>
        <v/>
      </c>
      <c r="BC90" s="193" t="str" cm="1">
        <f t="array" ref="BC90">IF($B90="","",INDEX(NCAOptionScores_Trans,$B90+MATCH(BC$7,NCAMetrics,0)-1,MATCH(BB$6,NCACats,0)))</f>
        <v/>
      </c>
      <c r="BD90" s="193" t="str" cm="1">
        <f t="array" ref="BD90">IF($B90="","",INDEX(NCAOptionScores_Trans,$B90+MATCH(BD$7,NCAMetrics,0)-1,MATCH(BB$6,NCACats,0)))</f>
        <v/>
      </c>
      <c r="BE90" s="195" t="str">
        <f t="shared" si="45"/>
        <v/>
      </c>
      <c r="BF90" s="193" t="str" cm="1">
        <f t="array" ref="BF90">IF($B90="","",INDEX(NCAOptionScores_Trans,$B90+MATCH(BF$7,NCAMetrics,0)-1,MATCH(BF$6,NCACats,0)))</f>
        <v/>
      </c>
      <c r="BG90" s="193" t="str" cm="1">
        <f t="array" ref="BG90">IF($B90="","",INDEX(NCAOptionScores_Trans,$B90+MATCH(BG$7,NCAMetrics,0)-1,MATCH(BF$6,NCACats,0)))</f>
        <v/>
      </c>
      <c r="BH90" s="193" t="str" cm="1">
        <f t="array" ref="BH90">IF($B90="","",INDEX(NCAOptionScores_Trans,$B90+MATCH(BH$7,NCAMetrics,0)-1,MATCH(BF$6,NCACats,0)))</f>
        <v/>
      </c>
      <c r="BI90" s="195" t="str">
        <f t="shared" si="46"/>
        <v/>
      </c>
      <c r="BJ90" s="193" t="str" cm="1">
        <f t="array" ref="BJ90">IF($B90="","",INDEX(NCAOptionScores_Trans,$B90+MATCH(BJ$7,NCAMetrics,0)-1,MATCH(BJ$6,NCACats,0)))</f>
        <v/>
      </c>
      <c r="BK90" s="193" t="str" cm="1">
        <f t="array" ref="BK90">IF($B90="","",INDEX(NCAOptionScores_Trans,$B90+MATCH(BK$7,NCAMetrics,0)-1,MATCH(BJ$6,NCACats,0)))</f>
        <v/>
      </c>
      <c r="BL90" s="193" t="str" cm="1">
        <f t="array" ref="BL90">IF($B90="","",INDEX(NCAOptionScores_Trans,$B90+MATCH(BL$7,NCAMetrics,0)-1,MATCH(BJ$6,NCACats,0)))</f>
        <v/>
      </c>
      <c r="BM90" s="195" t="str">
        <f t="shared" si="47"/>
        <v/>
      </c>
      <c r="BN90" s="193" t="str" cm="1">
        <f t="array" ref="BN90">IF($B90="","",INDEX(NCAOptionScores_Trans,$B90+MATCH(BN$7,NCAMetrics,0)-1,MATCH(BN$6,NCACats,0)))</f>
        <v/>
      </c>
      <c r="BO90" s="193" t="str" cm="1">
        <f t="array" ref="BO90">IF($B90="","",INDEX(NCAOptionScores_Trans,$B90+MATCH(BO$7,NCAMetrics,0)-1,MATCH(BN$6,NCACats,0)))</f>
        <v/>
      </c>
      <c r="BP90" s="193" t="str" cm="1">
        <f t="array" ref="BP90">IF($B90="","",INDEX(NCAOptionScores_Trans,$B90+MATCH(BP$7,NCAMetrics,0)-1,MATCH(BN$6,NCACats,0)))</f>
        <v/>
      </c>
      <c r="BQ90" s="195" t="str">
        <f t="shared" si="48"/>
        <v/>
      </c>
      <c r="BR90" s="193" t="str" cm="1">
        <f t="array" ref="BR90">IF($B90="","",INDEX(NCAOptionScores_Trans,$B90+MATCH(BR$7,NCAMetrics,0)-1,MATCH(BR$6,NCACats,0)))</f>
        <v/>
      </c>
      <c r="BS90" s="193" t="str" cm="1">
        <f t="array" ref="BS90">IF($B90="","",INDEX(NCAOptionScores_Trans,$B90+MATCH(BS$7,NCAMetrics,0)-1,MATCH(BR$6,NCACats,0)))</f>
        <v/>
      </c>
      <c r="BT90" s="193" t="str" cm="1">
        <f t="array" ref="BT90">IF($B90="","",INDEX(NCAOptionScores_Trans,$B90+MATCH(BT$7,NCAMetrics,0)-1,MATCH(BR$6,NCACats,0)))</f>
        <v/>
      </c>
      <c r="BU90" s="195" t="str">
        <f t="shared" si="49"/>
        <v/>
      </c>
      <c r="BW90" s="156" t="str" cm="1">
        <f t="array" ref="BW90">INDEX(PosEffects_NCA,$A90,MATCH(BW$6,$D$6:$AB$6,0)+3)</f>
        <v/>
      </c>
      <c r="BX90" s="156" t="str" cm="1">
        <f t="array" ref="BX90">INDEX(PosEffects_NCA,$A90,MATCH(BX$6,$D$6:$AB$6,0)+3)</f>
        <v/>
      </c>
      <c r="BY90" s="156" t="str" cm="1">
        <f t="array" ref="BY90">INDEX(PosEffects_NCA,$A90,MATCH(BY$6,$D$6:$AB$6,0)+3)</f>
        <v/>
      </c>
      <c r="BZ90" s="156" t="str" cm="1">
        <f t="array" ref="BZ90">INDEX(PosEffects_NCA,$A90,MATCH(BZ$6,$D$6:$AB$6,0)+3)</f>
        <v/>
      </c>
      <c r="CA90" s="156" t="str" cm="1">
        <f t="array" ref="CA90">INDEX(PosEffects_NCA,$A90,MATCH(CA$6,$D$6:$AB$6,0)+3)</f>
        <v/>
      </c>
      <c r="CB90" s="156" t="str" cm="1">
        <f t="array" ref="CB90">INDEX(PosEffects_NCA,$A90,MATCH(CB$6,$D$6:$AB$6,0)+3)</f>
        <v/>
      </c>
      <c r="CC90" s="156" t="str" cm="1">
        <f t="array" ref="CC90">INDEX(PosEffects_NCA,$A90,MATCH(CC$6,$D$6:$AB$6,0)+3)</f>
        <v/>
      </c>
      <c r="CE90" s="194" t="str">
        <f t="shared" si="51"/>
        <v/>
      </c>
      <c r="CF90" s="194" t="str">
        <f t="shared" si="51"/>
        <v/>
      </c>
      <c r="CG90" s="194" t="str">
        <f t="shared" si="51"/>
        <v/>
      </c>
      <c r="CH90" s="194" t="str">
        <f t="shared" si="51"/>
        <v/>
      </c>
    </row>
    <row r="91" spans="1:86" x14ac:dyDescent="0.25">
      <c r="A91" s="68">
        <v>84</v>
      </c>
      <c r="B91" s="271" t="str" cm="1">
        <f t="array" ref="B91">IF(A91&gt;NOptions_NCA,"",6*(A91-1)+1)</f>
        <v/>
      </c>
      <c r="C91" s="249" t="str" cm="1">
        <f t="array" ref="C91">IF($B91="","",INDEX(Options_NCA,$B91))</f>
        <v/>
      </c>
      <c r="D91" s="193" t="str" cm="1">
        <f t="array" ref="D91">IF($B91="","",INDEX(NCAOptionScores_Trans,$B91+MATCH(D$7,NCAMetrics,0)-1,MATCH(D$6,NCACats,0))-100)</f>
        <v/>
      </c>
      <c r="E91" s="193" t="str" cm="1">
        <f t="array" ref="E91">IF($B91="","",INDEX(NCAOptionScores_Trans,$B91+MATCH(E$7,NCAMetrics,0)-1,MATCH(D$6,NCACats,0))-100)</f>
        <v/>
      </c>
      <c r="F91" s="193" t="str" cm="1">
        <f t="array" ref="F91">IF($B91="","",INDEX(NCAOptionScores_Trans,$B91+MATCH(F$7,NCAMetrics,0)-1,MATCH(D$6,NCACats,0))-100)</f>
        <v/>
      </c>
      <c r="G91" s="193" t="str">
        <f t="shared" si="36"/>
        <v/>
      </c>
      <c r="H91" s="193" t="str" cm="1">
        <f t="array" ref="H91">IF($B91="","",INDEX(NCAOptionScores_Trans,$B91+MATCH(H$7,NCAMetrics,0)-1,MATCH(H$6,NCACats,0))-100)</f>
        <v/>
      </c>
      <c r="I91" s="193" t="str" cm="1">
        <f t="array" ref="I91">IF($B91="","",INDEX(NCAOptionScores_Trans,$B91+MATCH(I$7,NCAMetrics,0)-1,MATCH(H$6,NCACats,0))-100)</f>
        <v/>
      </c>
      <c r="J91" s="193" t="str" cm="1">
        <f t="array" ref="J91">IF($B91="","",INDEX(NCAOptionScores_Trans,$B91+MATCH(J$7,NCAMetrics,0)-1,MATCH(H$6,NCACats,0))-100)</f>
        <v/>
      </c>
      <c r="K91" s="193" t="str">
        <f t="shared" si="37"/>
        <v/>
      </c>
      <c r="L91" s="193" t="str" cm="1">
        <f t="array" ref="L91">IF($B91="","",INDEX(NCAOptionScores_Trans,$B91+MATCH(L$7,NCAMetrics,0)-1,MATCH(L$6,NCACats,0))-100)</f>
        <v/>
      </c>
      <c r="M91" s="193" t="str" cm="1">
        <f t="array" ref="M91">IF($B91="","",INDEX(NCAOptionScores_Trans,$B91+MATCH(M$7,NCAMetrics,0)-1,MATCH(L$6,NCACats,0))-100)</f>
        <v/>
      </c>
      <c r="N91" s="193" t="str" cm="1">
        <f t="array" ref="N91">IF($B91="","",INDEX(NCAOptionScores_Trans,$B91+MATCH(N$7,NCAMetrics,0)-1,MATCH(L$6,NCACats,0))-100)</f>
        <v/>
      </c>
      <c r="O91" s="193" t="str">
        <f t="shared" si="38"/>
        <v/>
      </c>
      <c r="P91" s="193" t="str" cm="1">
        <f t="array" ref="P91">IF($B91="","",INDEX(NCAOptionScores_Trans,$B91+MATCH(P$7,NCAMetrics,0)-1,MATCH(P$6,NCACats,0))-100)</f>
        <v/>
      </c>
      <c r="Q91" s="193" t="str" cm="1">
        <f t="array" ref="Q91">IF($B91="","",INDEX(NCAOptionScores_Trans,$B91+MATCH(Q$7,NCAMetrics,0)-1,MATCH(P$6,NCACats,0))-100)</f>
        <v/>
      </c>
      <c r="R91" s="193" t="str" cm="1">
        <f t="array" ref="R91">IF($B91="","",INDEX(NCAOptionScores_Trans,$B91+MATCH(R$7,NCAMetrics,0)-1,MATCH(P$6,NCACats,0))-100)</f>
        <v/>
      </c>
      <c r="S91" s="193" t="str">
        <f t="shared" si="39"/>
        <v/>
      </c>
      <c r="T91" s="193" t="str" cm="1">
        <f t="array" ref="T91">IF($B91="","",INDEX(NCAOptionScores_Trans,$B91+MATCH(T$7,NCAMetrics,0)-1,MATCH(T$6,NCACats,0))-100)</f>
        <v/>
      </c>
      <c r="U91" s="193" t="str" cm="1">
        <f t="array" ref="U91">IF($B91="","",INDEX(NCAOptionScores_Trans,$B91+MATCH(U$7,NCAMetrics,0)-1,MATCH(T$6,NCACats,0))-100)</f>
        <v/>
      </c>
      <c r="V91" s="193" t="str" cm="1">
        <f t="array" ref="V91">IF($B91="","",INDEX(NCAOptionScores_Trans,$B91+MATCH(V$7,NCAMetrics,0)-1,MATCH(T$6,NCACats,0))-100)</f>
        <v/>
      </c>
      <c r="W91" s="193" t="str">
        <f t="shared" si="40"/>
        <v/>
      </c>
      <c r="X91" s="193" t="str" cm="1">
        <f t="array" ref="X91">IF($B91="","",INDEX(NCAOptionScores_Trans,$B91+MATCH(X$7,NCAMetrics,0)-1,MATCH(X$6,NCACats,0))-100)</f>
        <v/>
      </c>
      <c r="Y91" s="193" t="str" cm="1">
        <f t="array" ref="Y91">IF($B91="","",INDEX(NCAOptionScores_Trans,$B91+MATCH(Y$7,NCAMetrics,0)-1,MATCH(X$6,NCACats,0))-100)</f>
        <v/>
      </c>
      <c r="Z91" s="193" t="str" cm="1">
        <f t="array" ref="Z91">IF($B91="","",INDEX(NCAOptionScores_Trans,$B91+MATCH(Z$7,NCAMetrics,0)-1,MATCH(X$6,NCACats,0))-100)</f>
        <v/>
      </c>
      <c r="AA91" s="193" t="str">
        <f t="shared" si="41"/>
        <v/>
      </c>
      <c r="AB91" s="193" t="str" cm="1">
        <f t="array" ref="AB91">IF($B91="","",INDEX(NCAOptionScores_Trans,$B91+MATCH(AB$7,NCAMetrics,0)-1,MATCH(AB$6,NCACats,0))-100)</f>
        <v/>
      </c>
      <c r="AC91" s="193" t="str" cm="1">
        <f t="array" ref="AC91">IF($B91="","",INDEX(NCAOptionScores_Trans,$B91+MATCH(AC$7,NCAMetrics,0)-1,MATCH(AB$6,NCACats,0))-100)</f>
        <v/>
      </c>
      <c r="AD91" s="193" t="str" cm="1">
        <f t="array" ref="AD91">IF($B91="","",INDEX(NCAOptionScores_Trans,$B91+MATCH(AD$7,NCAMetrics,0)-1,MATCH(AB$6,NCACats,0))-100)</f>
        <v/>
      </c>
      <c r="AE91" s="193" t="str">
        <f t="shared" si="42"/>
        <v/>
      </c>
      <c r="AG91" s="156" t="str" cm="1">
        <f t="array" ref="AG91">INDEX(NegEffects_NCA,$A91,MATCH(AG$6,$D$6:$AB$6,0)+3)</f>
        <v/>
      </c>
      <c r="AH91" s="156" t="str" cm="1">
        <f t="array" ref="AH91">INDEX(NegEffects_NCA,$A91,MATCH(AH$6,$D$6:$AB$6,0)+3)</f>
        <v/>
      </c>
      <c r="AI91" s="156" t="str" cm="1">
        <f t="array" ref="AI91">INDEX(NegEffects_NCA,$A91,MATCH(AI$6,$D$6:$AB$6,0)+3)</f>
        <v/>
      </c>
      <c r="AJ91" s="156" t="str" cm="1">
        <f t="array" ref="AJ91">INDEX(NegEffects_NCA,$A91,MATCH(AJ$6,$D$6:$AB$6,0)+3)</f>
        <v/>
      </c>
      <c r="AK91" s="156" t="str" cm="1">
        <f t="array" ref="AK91">INDEX(NegEffects_NCA,$A91,MATCH(AK$6,$D$6:$AB$6,0)+3)</f>
        <v/>
      </c>
      <c r="AL91" s="156" t="str" cm="1">
        <f t="array" ref="AL91">INDEX(NegEffects_NCA,$A91,MATCH(AL$6,$D$6:$AB$6,0)+3)</f>
        <v/>
      </c>
      <c r="AM91" s="156" t="str" cm="1">
        <f t="array" ref="AM91">INDEX(NegEffects_NCA,$A91,MATCH(AM$6,$D$6:$AB$6,0)+3)</f>
        <v/>
      </c>
      <c r="AO91" s="194" t="str">
        <f t="shared" si="50"/>
        <v/>
      </c>
      <c r="AP91" s="194" t="str">
        <f t="shared" si="50"/>
        <v/>
      </c>
      <c r="AQ91" s="194" t="str">
        <f t="shared" si="50"/>
        <v/>
      </c>
      <c r="AR91" s="194" t="str">
        <f t="shared" si="50"/>
        <v/>
      </c>
      <c r="AT91" s="193" t="str" cm="1">
        <f t="array" ref="AT91">IF($B91="","",INDEX(NCAOptionScores_Trans,$B91+MATCH(AT$7,NCAMetrics,0)-1,MATCH(AT$6,NCACats,0)))</f>
        <v/>
      </c>
      <c r="AU91" s="193" t="str" cm="1">
        <f t="array" ref="AU91">IF($B91="","",INDEX(NCAOptionScores_Trans,$B91+MATCH(AU$7,NCAMetrics,0)-1,MATCH(AT$6,NCACats,0)))</f>
        <v/>
      </c>
      <c r="AV91" s="193" t="str" cm="1">
        <f t="array" ref="AV91">IF($B91="","",INDEX(NCAOptionScores_Trans,$B91+MATCH(AV$7,NCAMetrics,0)-1,MATCH(AT$6,NCACats,0)))</f>
        <v/>
      </c>
      <c r="AW91" s="195" t="str">
        <f t="shared" si="43"/>
        <v/>
      </c>
      <c r="AX91" s="193" t="str" cm="1">
        <f t="array" ref="AX91">IF($B91="","",INDEX(NCAOptionScores_Trans,$B91+MATCH(AX$7,NCAMetrics,0)-1,MATCH(AX$6,NCACats,0)))</f>
        <v/>
      </c>
      <c r="AY91" s="193" t="str" cm="1">
        <f t="array" ref="AY91">IF($B91="","",INDEX(NCAOptionScores_Trans,$B91+MATCH(AY$7,NCAMetrics,0)-1,MATCH(AX$6,NCACats,0)))</f>
        <v/>
      </c>
      <c r="AZ91" s="193" t="str" cm="1">
        <f t="array" ref="AZ91">IF($B91="","",INDEX(NCAOptionScores_Trans,$B91+MATCH(AZ$7,NCAMetrics,0)-1,MATCH(AX$6,NCACats,0)))</f>
        <v/>
      </c>
      <c r="BA91" s="195" t="str">
        <f t="shared" si="44"/>
        <v/>
      </c>
      <c r="BB91" s="193" t="str" cm="1">
        <f t="array" ref="BB91">IF($B91="","",INDEX(NCAOptionScores_Trans,$B91+MATCH(BB$7,NCAMetrics,0)-1,MATCH(BB$6,NCACats,0)))</f>
        <v/>
      </c>
      <c r="BC91" s="193" t="str" cm="1">
        <f t="array" ref="BC91">IF($B91="","",INDEX(NCAOptionScores_Trans,$B91+MATCH(BC$7,NCAMetrics,0)-1,MATCH(BB$6,NCACats,0)))</f>
        <v/>
      </c>
      <c r="BD91" s="193" t="str" cm="1">
        <f t="array" ref="BD91">IF($B91="","",INDEX(NCAOptionScores_Trans,$B91+MATCH(BD$7,NCAMetrics,0)-1,MATCH(BB$6,NCACats,0)))</f>
        <v/>
      </c>
      <c r="BE91" s="195" t="str">
        <f t="shared" si="45"/>
        <v/>
      </c>
      <c r="BF91" s="193" t="str" cm="1">
        <f t="array" ref="BF91">IF($B91="","",INDEX(NCAOptionScores_Trans,$B91+MATCH(BF$7,NCAMetrics,0)-1,MATCH(BF$6,NCACats,0)))</f>
        <v/>
      </c>
      <c r="BG91" s="193" t="str" cm="1">
        <f t="array" ref="BG91">IF($B91="","",INDEX(NCAOptionScores_Trans,$B91+MATCH(BG$7,NCAMetrics,0)-1,MATCH(BF$6,NCACats,0)))</f>
        <v/>
      </c>
      <c r="BH91" s="193" t="str" cm="1">
        <f t="array" ref="BH91">IF($B91="","",INDEX(NCAOptionScores_Trans,$B91+MATCH(BH$7,NCAMetrics,0)-1,MATCH(BF$6,NCACats,0)))</f>
        <v/>
      </c>
      <c r="BI91" s="195" t="str">
        <f t="shared" si="46"/>
        <v/>
      </c>
      <c r="BJ91" s="193" t="str" cm="1">
        <f t="array" ref="BJ91">IF($B91="","",INDEX(NCAOptionScores_Trans,$B91+MATCH(BJ$7,NCAMetrics,0)-1,MATCH(BJ$6,NCACats,0)))</f>
        <v/>
      </c>
      <c r="BK91" s="193" t="str" cm="1">
        <f t="array" ref="BK91">IF($B91="","",INDEX(NCAOptionScores_Trans,$B91+MATCH(BK$7,NCAMetrics,0)-1,MATCH(BJ$6,NCACats,0)))</f>
        <v/>
      </c>
      <c r="BL91" s="193" t="str" cm="1">
        <f t="array" ref="BL91">IF($B91="","",INDEX(NCAOptionScores_Trans,$B91+MATCH(BL$7,NCAMetrics,0)-1,MATCH(BJ$6,NCACats,0)))</f>
        <v/>
      </c>
      <c r="BM91" s="195" t="str">
        <f t="shared" si="47"/>
        <v/>
      </c>
      <c r="BN91" s="193" t="str" cm="1">
        <f t="array" ref="BN91">IF($B91="","",INDEX(NCAOptionScores_Trans,$B91+MATCH(BN$7,NCAMetrics,0)-1,MATCH(BN$6,NCACats,0)))</f>
        <v/>
      </c>
      <c r="BO91" s="193" t="str" cm="1">
        <f t="array" ref="BO91">IF($B91="","",INDEX(NCAOptionScores_Trans,$B91+MATCH(BO$7,NCAMetrics,0)-1,MATCH(BN$6,NCACats,0)))</f>
        <v/>
      </c>
      <c r="BP91" s="193" t="str" cm="1">
        <f t="array" ref="BP91">IF($B91="","",INDEX(NCAOptionScores_Trans,$B91+MATCH(BP$7,NCAMetrics,0)-1,MATCH(BN$6,NCACats,0)))</f>
        <v/>
      </c>
      <c r="BQ91" s="195" t="str">
        <f t="shared" si="48"/>
        <v/>
      </c>
      <c r="BR91" s="193" t="str" cm="1">
        <f t="array" ref="BR91">IF($B91="","",INDEX(NCAOptionScores_Trans,$B91+MATCH(BR$7,NCAMetrics,0)-1,MATCH(BR$6,NCACats,0)))</f>
        <v/>
      </c>
      <c r="BS91" s="193" t="str" cm="1">
        <f t="array" ref="BS91">IF($B91="","",INDEX(NCAOptionScores_Trans,$B91+MATCH(BS$7,NCAMetrics,0)-1,MATCH(BR$6,NCACats,0)))</f>
        <v/>
      </c>
      <c r="BT91" s="193" t="str" cm="1">
        <f t="array" ref="BT91">IF($B91="","",INDEX(NCAOptionScores_Trans,$B91+MATCH(BT$7,NCAMetrics,0)-1,MATCH(BR$6,NCACats,0)))</f>
        <v/>
      </c>
      <c r="BU91" s="195" t="str">
        <f t="shared" si="49"/>
        <v/>
      </c>
      <c r="BW91" s="156" t="str" cm="1">
        <f t="array" ref="BW91">INDEX(PosEffects_NCA,$A91,MATCH(BW$6,$D$6:$AB$6,0)+3)</f>
        <v/>
      </c>
      <c r="BX91" s="156" t="str" cm="1">
        <f t="array" ref="BX91">INDEX(PosEffects_NCA,$A91,MATCH(BX$6,$D$6:$AB$6,0)+3)</f>
        <v/>
      </c>
      <c r="BY91" s="156" t="str" cm="1">
        <f t="array" ref="BY91">INDEX(PosEffects_NCA,$A91,MATCH(BY$6,$D$6:$AB$6,0)+3)</f>
        <v/>
      </c>
      <c r="BZ91" s="156" t="str" cm="1">
        <f t="array" ref="BZ91">INDEX(PosEffects_NCA,$A91,MATCH(BZ$6,$D$6:$AB$6,0)+3)</f>
        <v/>
      </c>
      <c r="CA91" s="156" t="str" cm="1">
        <f t="array" ref="CA91">INDEX(PosEffects_NCA,$A91,MATCH(CA$6,$D$6:$AB$6,0)+3)</f>
        <v/>
      </c>
      <c r="CB91" s="156" t="str" cm="1">
        <f t="array" ref="CB91">INDEX(PosEffects_NCA,$A91,MATCH(CB$6,$D$6:$AB$6,0)+3)</f>
        <v/>
      </c>
      <c r="CC91" s="156" t="str" cm="1">
        <f t="array" ref="CC91">INDEX(PosEffects_NCA,$A91,MATCH(CC$6,$D$6:$AB$6,0)+3)</f>
        <v/>
      </c>
      <c r="CE91" s="194" t="str">
        <f t="shared" si="51"/>
        <v/>
      </c>
      <c r="CF91" s="194" t="str">
        <f t="shared" si="51"/>
        <v/>
      </c>
      <c r="CG91" s="194" t="str">
        <f t="shared" si="51"/>
        <v/>
      </c>
      <c r="CH91" s="194" t="str">
        <f t="shared" si="51"/>
        <v/>
      </c>
    </row>
    <row r="92" spans="1:86" x14ac:dyDescent="0.25">
      <c r="A92" s="68">
        <v>85</v>
      </c>
      <c r="B92" s="271" t="str" cm="1">
        <f t="array" ref="B92">IF(A92&gt;NOptions_NCA,"",6*(A92-1)+1)</f>
        <v/>
      </c>
      <c r="C92" s="249" t="str" cm="1">
        <f t="array" ref="C92">IF($B92="","",INDEX(Options_NCA,$B92))</f>
        <v/>
      </c>
      <c r="D92" s="193" t="str" cm="1">
        <f t="array" ref="D92">IF($B92="","",INDEX(NCAOptionScores_Trans,$B92+MATCH(D$7,NCAMetrics,0)-1,MATCH(D$6,NCACats,0))-100)</f>
        <v/>
      </c>
      <c r="E92" s="193" t="str" cm="1">
        <f t="array" ref="E92">IF($B92="","",INDEX(NCAOptionScores_Trans,$B92+MATCH(E$7,NCAMetrics,0)-1,MATCH(D$6,NCACats,0))-100)</f>
        <v/>
      </c>
      <c r="F92" s="193" t="str" cm="1">
        <f t="array" ref="F92">IF($B92="","",INDEX(NCAOptionScores_Trans,$B92+MATCH(F$7,NCAMetrics,0)-1,MATCH(D$6,NCACats,0))-100)</f>
        <v/>
      </c>
      <c r="G92" s="193" t="str">
        <f t="shared" si="36"/>
        <v/>
      </c>
      <c r="H92" s="193" t="str" cm="1">
        <f t="array" ref="H92">IF($B92="","",INDEX(NCAOptionScores_Trans,$B92+MATCH(H$7,NCAMetrics,0)-1,MATCH(H$6,NCACats,0))-100)</f>
        <v/>
      </c>
      <c r="I92" s="193" t="str" cm="1">
        <f t="array" ref="I92">IF($B92="","",INDEX(NCAOptionScores_Trans,$B92+MATCH(I$7,NCAMetrics,0)-1,MATCH(H$6,NCACats,0))-100)</f>
        <v/>
      </c>
      <c r="J92" s="193" t="str" cm="1">
        <f t="array" ref="J92">IF($B92="","",INDEX(NCAOptionScores_Trans,$B92+MATCH(J$7,NCAMetrics,0)-1,MATCH(H$6,NCACats,0))-100)</f>
        <v/>
      </c>
      <c r="K92" s="193" t="str">
        <f t="shared" si="37"/>
        <v/>
      </c>
      <c r="L92" s="193" t="str" cm="1">
        <f t="array" ref="L92">IF($B92="","",INDEX(NCAOptionScores_Trans,$B92+MATCH(L$7,NCAMetrics,0)-1,MATCH(L$6,NCACats,0))-100)</f>
        <v/>
      </c>
      <c r="M92" s="193" t="str" cm="1">
        <f t="array" ref="M92">IF($B92="","",INDEX(NCAOptionScores_Trans,$B92+MATCH(M$7,NCAMetrics,0)-1,MATCH(L$6,NCACats,0))-100)</f>
        <v/>
      </c>
      <c r="N92" s="193" t="str" cm="1">
        <f t="array" ref="N92">IF($B92="","",INDEX(NCAOptionScores_Trans,$B92+MATCH(N$7,NCAMetrics,0)-1,MATCH(L$6,NCACats,0))-100)</f>
        <v/>
      </c>
      <c r="O92" s="193" t="str">
        <f t="shared" si="38"/>
        <v/>
      </c>
      <c r="P92" s="193" t="str" cm="1">
        <f t="array" ref="P92">IF($B92="","",INDEX(NCAOptionScores_Trans,$B92+MATCH(P$7,NCAMetrics,0)-1,MATCH(P$6,NCACats,0))-100)</f>
        <v/>
      </c>
      <c r="Q92" s="193" t="str" cm="1">
        <f t="array" ref="Q92">IF($B92="","",INDEX(NCAOptionScores_Trans,$B92+MATCH(Q$7,NCAMetrics,0)-1,MATCH(P$6,NCACats,0))-100)</f>
        <v/>
      </c>
      <c r="R92" s="193" t="str" cm="1">
        <f t="array" ref="R92">IF($B92="","",INDEX(NCAOptionScores_Trans,$B92+MATCH(R$7,NCAMetrics,0)-1,MATCH(P$6,NCACats,0))-100)</f>
        <v/>
      </c>
      <c r="S92" s="193" t="str">
        <f t="shared" si="39"/>
        <v/>
      </c>
      <c r="T92" s="193" t="str" cm="1">
        <f t="array" ref="T92">IF($B92="","",INDEX(NCAOptionScores_Trans,$B92+MATCH(T$7,NCAMetrics,0)-1,MATCH(T$6,NCACats,0))-100)</f>
        <v/>
      </c>
      <c r="U92" s="193" t="str" cm="1">
        <f t="array" ref="U92">IF($B92="","",INDEX(NCAOptionScores_Trans,$B92+MATCH(U$7,NCAMetrics,0)-1,MATCH(T$6,NCACats,0))-100)</f>
        <v/>
      </c>
      <c r="V92" s="193" t="str" cm="1">
        <f t="array" ref="V92">IF($B92="","",INDEX(NCAOptionScores_Trans,$B92+MATCH(V$7,NCAMetrics,0)-1,MATCH(T$6,NCACats,0))-100)</f>
        <v/>
      </c>
      <c r="W92" s="193" t="str">
        <f t="shared" si="40"/>
        <v/>
      </c>
      <c r="X92" s="193" t="str" cm="1">
        <f t="array" ref="X92">IF($B92="","",INDEX(NCAOptionScores_Trans,$B92+MATCH(X$7,NCAMetrics,0)-1,MATCH(X$6,NCACats,0))-100)</f>
        <v/>
      </c>
      <c r="Y92" s="193" t="str" cm="1">
        <f t="array" ref="Y92">IF($B92="","",INDEX(NCAOptionScores_Trans,$B92+MATCH(Y$7,NCAMetrics,0)-1,MATCH(X$6,NCACats,0))-100)</f>
        <v/>
      </c>
      <c r="Z92" s="193" t="str" cm="1">
        <f t="array" ref="Z92">IF($B92="","",INDEX(NCAOptionScores_Trans,$B92+MATCH(Z$7,NCAMetrics,0)-1,MATCH(X$6,NCACats,0))-100)</f>
        <v/>
      </c>
      <c r="AA92" s="193" t="str">
        <f t="shared" si="41"/>
        <v/>
      </c>
      <c r="AB92" s="193" t="str" cm="1">
        <f t="array" ref="AB92">IF($B92="","",INDEX(NCAOptionScores_Trans,$B92+MATCH(AB$7,NCAMetrics,0)-1,MATCH(AB$6,NCACats,0))-100)</f>
        <v/>
      </c>
      <c r="AC92" s="193" t="str" cm="1">
        <f t="array" ref="AC92">IF($B92="","",INDEX(NCAOptionScores_Trans,$B92+MATCH(AC$7,NCAMetrics,0)-1,MATCH(AB$6,NCACats,0))-100)</f>
        <v/>
      </c>
      <c r="AD92" s="193" t="str" cm="1">
        <f t="array" ref="AD92">IF($B92="","",INDEX(NCAOptionScores_Trans,$B92+MATCH(AD$7,NCAMetrics,0)-1,MATCH(AB$6,NCACats,0))-100)</f>
        <v/>
      </c>
      <c r="AE92" s="193" t="str">
        <f t="shared" si="42"/>
        <v/>
      </c>
      <c r="AG92" s="156" t="str" cm="1">
        <f t="array" ref="AG92">INDEX(NegEffects_NCA,$A92,MATCH(AG$6,$D$6:$AB$6,0)+3)</f>
        <v/>
      </c>
      <c r="AH92" s="156" t="str" cm="1">
        <f t="array" ref="AH92">INDEX(NegEffects_NCA,$A92,MATCH(AH$6,$D$6:$AB$6,0)+3)</f>
        <v/>
      </c>
      <c r="AI92" s="156" t="str" cm="1">
        <f t="array" ref="AI92">INDEX(NegEffects_NCA,$A92,MATCH(AI$6,$D$6:$AB$6,0)+3)</f>
        <v/>
      </c>
      <c r="AJ92" s="156" t="str" cm="1">
        <f t="array" ref="AJ92">INDEX(NegEffects_NCA,$A92,MATCH(AJ$6,$D$6:$AB$6,0)+3)</f>
        <v/>
      </c>
      <c r="AK92" s="156" t="str" cm="1">
        <f t="array" ref="AK92">INDEX(NegEffects_NCA,$A92,MATCH(AK$6,$D$6:$AB$6,0)+3)</f>
        <v/>
      </c>
      <c r="AL92" s="156" t="str" cm="1">
        <f t="array" ref="AL92">INDEX(NegEffects_NCA,$A92,MATCH(AL$6,$D$6:$AB$6,0)+3)</f>
        <v/>
      </c>
      <c r="AM92" s="156" t="str" cm="1">
        <f t="array" ref="AM92">INDEX(NegEffects_NCA,$A92,MATCH(AM$6,$D$6:$AB$6,0)+3)</f>
        <v/>
      </c>
      <c r="AO92" s="194" t="str">
        <f t="shared" si="50"/>
        <v/>
      </c>
      <c r="AP92" s="194" t="str">
        <f t="shared" si="50"/>
        <v/>
      </c>
      <c r="AQ92" s="194" t="str">
        <f t="shared" si="50"/>
        <v/>
      </c>
      <c r="AR92" s="194" t="str">
        <f t="shared" si="50"/>
        <v/>
      </c>
      <c r="AT92" s="193" t="str" cm="1">
        <f t="array" ref="AT92">IF($B92="","",INDEX(NCAOptionScores_Trans,$B92+MATCH(AT$7,NCAMetrics,0)-1,MATCH(AT$6,NCACats,0)))</f>
        <v/>
      </c>
      <c r="AU92" s="193" t="str" cm="1">
        <f t="array" ref="AU92">IF($B92="","",INDEX(NCAOptionScores_Trans,$B92+MATCH(AU$7,NCAMetrics,0)-1,MATCH(AT$6,NCACats,0)))</f>
        <v/>
      </c>
      <c r="AV92" s="193" t="str" cm="1">
        <f t="array" ref="AV92">IF($B92="","",INDEX(NCAOptionScores_Trans,$B92+MATCH(AV$7,NCAMetrics,0)-1,MATCH(AT$6,NCACats,0)))</f>
        <v/>
      </c>
      <c r="AW92" s="195" t="str">
        <f t="shared" si="43"/>
        <v/>
      </c>
      <c r="AX92" s="193" t="str" cm="1">
        <f t="array" ref="AX92">IF($B92="","",INDEX(NCAOptionScores_Trans,$B92+MATCH(AX$7,NCAMetrics,0)-1,MATCH(AX$6,NCACats,0)))</f>
        <v/>
      </c>
      <c r="AY92" s="193" t="str" cm="1">
        <f t="array" ref="AY92">IF($B92="","",INDEX(NCAOptionScores_Trans,$B92+MATCH(AY$7,NCAMetrics,0)-1,MATCH(AX$6,NCACats,0)))</f>
        <v/>
      </c>
      <c r="AZ92" s="193" t="str" cm="1">
        <f t="array" ref="AZ92">IF($B92="","",INDEX(NCAOptionScores_Trans,$B92+MATCH(AZ$7,NCAMetrics,0)-1,MATCH(AX$6,NCACats,0)))</f>
        <v/>
      </c>
      <c r="BA92" s="195" t="str">
        <f t="shared" si="44"/>
        <v/>
      </c>
      <c r="BB92" s="193" t="str" cm="1">
        <f t="array" ref="BB92">IF($B92="","",INDEX(NCAOptionScores_Trans,$B92+MATCH(BB$7,NCAMetrics,0)-1,MATCH(BB$6,NCACats,0)))</f>
        <v/>
      </c>
      <c r="BC92" s="193" t="str" cm="1">
        <f t="array" ref="BC92">IF($B92="","",INDEX(NCAOptionScores_Trans,$B92+MATCH(BC$7,NCAMetrics,0)-1,MATCH(BB$6,NCACats,0)))</f>
        <v/>
      </c>
      <c r="BD92" s="193" t="str" cm="1">
        <f t="array" ref="BD92">IF($B92="","",INDEX(NCAOptionScores_Trans,$B92+MATCH(BD$7,NCAMetrics,0)-1,MATCH(BB$6,NCACats,0)))</f>
        <v/>
      </c>
      <c r="BE92" s="195" t="str">
        <f t="shared" si="45"/>
        <v/>
      </c>
      <c r="BF92" s="193" t="str" cm="1">
        <f t="array" ref="BF92">IF($B92="","",INDEX(NCAOptionScores_Trans,$B92+MATCH(BF$7,NCAMetrics,0)-1,MATCH(BF$6,NCACats,0)))</f>
        <v/>
      </c>
      <c r="BG92" s="193" t="str" cm="1">
        <f t="array" ref="BG92">IF($B92="","",INDEX(NCAOptionScores_Trans,$B92+MATCH(BG$7,NCAMetrics,0)-1,MATCH(BF$6,NCACats,0)))</f>
        <v/>
      </c>
      <c r="BH92" s="193" t="str" cm="1">
        <f t="array" ref="BH92">IF($B92="","",INDEX(NCAOptionScores_Trans,$B92+MATCH(BH$7,NCAMetrics,0)-1,MATCH(BF$6,NCACats,0)))</f>
        <v/>
      </c>
      <c r="BI92" s="195" t="str">
        <f t="shared" si="46"/>
        <v/>
      </c>
      <c r="BJ92" s="193" t="str" cm="1">
        <f t="array" ref="BJ92">IF($B92="","",INDEX(NCAOptionScores_Trans,$B92+MATCH(BJ$7,NCAMetrics,0)-1,MATCH(BJ$6,NCACats,0)))</f>
        <v/>
      </c>
      <c r="BK92" s="193" t="str" cm="1">
        <f t="array" ref="BK92">IF($B92="","",INDEX(NCAOptionScores_Trans,$B92+MATCH(BK$7,NCAMetrics,0)-1,MATCH(BJ$6,NCACats,0)))</f>
        <v/>
      </c>
      <c r="BL92" s="193" t="str" cm="1">
        <f t="array" ref="BL92">IF($B92="","",INDEX(NCAOptionScores_Trans,$B92+MATCH(BL$7,NCAMetrics,0)-1,MATCH(BJ$6,NCACats,0)))</f>
        <v/>
      </c>
      <c r="BM92" s="195" t="str">
        <f t="shared" si="47"/>
        <v/>
      </c>
      <c r="BN92" s="193" t="str" cm="1">
        <f t="array" ref="BN92">IF($B92="","",INDEX(NCAOptionScores_Trans,$B92+MATCH(BN$7,NCAMetrics,0)-1,MATCH(BN$6,NCACats,0)))</f>
        <v/>
      </c>
      <c r="BO92" s="193" t="str" cm="1">
        <f t="array" ref="BO92">IF($B92="","",INDEX(NCAOptionScores_Trans,$B92+MATCH(BO$7,NCAMetrics,0)-1,MATCH(BN$6,NCACats,0)))</f>
        <v/>
      </c>
      <c r="BP92" s="193" t="str" cm="1">
        <f t="array" ref="BP92">IF($B92="","",INDEX(NCAOptionScores_Trans,$B92+MATCH(BP$7,NCAMetrics,0)-1,MATCH(BN$6,NCACats,0)))</f>
        <v/>
      </c>
      <c r="BQ92" s="195" t="str">
        <f t="shared" si="48"/>
        <v/>
      </c>
      <c r="BR92" s="193" t="str" cm="1">
        <f t="array" ref="BR92">IF($B92="","",INDEX(NCAOptionScores_Trans,$B92+MATCH(BR$7,NCAMetrics,0)-1,MATCH(BR$6,NCACats,0)))</f>
        <v/>
      </c>
      <c r="BS92" s="193" t="str" cm="1">
        <f t="array" ref="BS92">IF($B92="","",INDEX(NCAOptionScores_Trans,$B92+MATCH(BS$7,NCAMetrics,0)-1,MATCH(BR$6,NCACats,0)))</f>
        <v/>
      </c>
      <c r="BT92" s="193" t="str" cm="1">
        <f t="array" ref="BT92">IF($B92="","",INDEX(NCAOptionScores_Trans,$B92+MATCH(BT$7,NCAMetrics,0)-1,MATCH(BR$6,NCACats,0)))</f>
        <v/>
      </c>
      <c r="BU92" s="195" t="str">
        <f t="shared" si="49"/>
        <v/>
      </c>
      <c r="BW92" s="156" t="str" cm="1">
        <f t="array" ref="BW92">INDEX(PosEffects_NCA,$A92,MATCH(BW$6,$D$6:$AB$6,0)+3)</f>
        <v/>
      </c>
      <c r="BX92" s="156" t="str" cm="1">
        <f t="array" ref="BX92">INDEX(PosEffects_NCA,$A92,MATCH(BX$6,$D$6:$AB$6,0)+3)</f>
        <v/>
      </c>
      <c r="BY92" s="156" t="str" cm="1">
        <f t="array" ref="BY92">INDEX(PosEffects_NCA,$A92,MATCH(BY$6,$D$6:$AB$6,0)+3)</f>
        <v/>
      </c>
      <c r="BZ92" s="156" t="str" cm="1">
        <f t="array" ref="BZ92">INDEX(PosEffects_NCA,$A92,MATCH(BZ$6,$D$6:$AB$6,0)+3)</f>
        <v/>
      </c>
      <c r="CA92" s="156" t="str" cm="1">
        <f t="array" ref="CA92">INDEX(PosEffects_NCA,$A92,MATCH(CA$6,$D$6:$AB$6,0)+3)</f>
        <v/>
      </c>
      <c r="CB92" s="156" t="str" cm="1">
        <f t="array" ref="CB92">INDEX(PosEffects_NCA,$A92,MATCH(CB$6,$D$6:$AB$6,0)+3)</f>
        <v/>
      </c>
      <c r="CC92" s="156" t="str" cm="1">
        <f t="array" ref="CC92">INDEX(PosEffects_NCA,$A92,MATCH(CC$6,$D$6:$AB$6,0)+3)</f>
        <v/>
      </c>
      <c r="CE92" s="194" t="str">
        <f t="shared" si="51"/>
        <v/>
      </c>
      <c r="CF92" s="194" t="str">
        <f t="shared" si="51"/>
        <v/>
      </c>
      <c r="CG92" s="194" t="str">
        <f t="shared" si="51"/>
        <v/>
      </c>
      <c r="CH92" s="194" t="str">
        <f t="shared" si="51"/>
        <v/>
      </c>
    </row>
    <row r="93" spans="1:86" x14ac:dyDescent="0.25">
      <c r="A93" s="68">
        <v>86</v>
      </c>
      <c r="B93" s="271" t="str" cm="1">
        <f t="array" ref="B93">IF(A93&gt;NOptions_NCA,"",6*(A93-1)+1)</f>
        <v/>
      </c>
      <c r="C93" s="249" t="str" cm="1">
        <f t="array" ref="C93">IF($B93="","",INDEX(Options_NCA,$B93))</f>
        <v/>
      </c>
      <c r="D93" s="193" t="str" cm="1">
        <f t="array" ref="D93">IF($B93="","",INDEX(NCAOptionScores_Trans,$B93+MATCH(D$7,NCAMetrics,0)-1,MATCH(D$6,NCACats,0))-100)</f>
        <v/>
      </c>
      <c r="E93" s="193" t="str" cm="1">
        <f t="array" ref="E93">IF($B93="","",INDEX(NCAOptionScores_Trans,$B93+MATCH(E$7,NCAMetrics,0)-1,MATCH(D$6,NCACats,0))-100)</f>
        <v/>
      </c>
      <c r="F93" s="193" t="str" cm="1">
        <f t="array" ref="F93">IF($B93="","",INDEX(NCAOptionScores_Trans,$B93+MATCH(F$7,NCAMetrics,0)-1,MATCH(D$6,NCACats,0))-100)</f>
        <v/>
      </c>
      <c r="G93" s="193" t="str">
        <f t="shared" si="36"/>
        <v/>
      </c>
      <c r="H93" s="193" t="str" cm="1">
        <f t="array" ref="H93">IF($B93="","",INDEX(NCAOptionScores_Trans,$B93+MATCH(H$7,NCAMetrics,0)-1,MATCH(H$6,NCACats,0))-100)</f>
        <v/>
      </c>
      <c r="I93" s="193" t="str" cm="1">
        <f t="array" ref="I93">IF($B93="","",INDEX(NCAOptionScores_Trans,$B93+MATCH(I$7,NCAMetrics,0)-1,MATCH(H$6,NCACats,0))-100)</f>
        <v/>
      </c>
      <c r="J93" s="193" t="str" cm="1">
        <f t="array" ref="J93">IF($B93="","",INDEX(NCAOptionScores_Trans,$B93+MATCH(J$7,NCAMetrics,0)-1,MATCH(H$6,NCACats,0))-100)</f>
        <v/>
      </c>
      <c r="K93" s="193" t="str">
        <f t="shared" si="37"/>
        <v/>
      </c>
      <c r="L93" s="193" t="str" cm="1">
        <f t="array" ref="L93">IF($B93="","",INDEX(NCAOptionScores_Trans,$B93+MATCH(L$7,NCAMetrics,0)-1,MATCH(L$6,NCACats,0))-100)</f>
        <v/>
      </c>
      <c r="M93" s="193" t="str" cm="1">
        <f t="array" ref="M93">IF($B93="","",INDEX(NCAOptionScores_Trans,$B93+MATCH(M$7,NCAMetrics,0)-1,MATCH(L$6,NCACats,0))-100)</f>
        <v/>
      </c>
      <c r="N93" s="193" t="str" cm="1">
        <f t="array" ref="N93">IF($B93="","",INDEX(NCAOptionScores_Trans,$B93+MATCH(N$7,NCAMetrics,0)-1,MATCH(L$6,NCACats,0))-100)</f>
        <v/>
      </c>
      <c r="O93" s="193" t="str">
        <f t="shared" si="38"/>
        <v/>
      </c>
      <c r="P93" s="193" t="str" cm="1">
        <f t="array" ref="P93">IF($B93="","",INDEX(NCAOptionScores_Trans,$B93+MATCH(P$7,NCAMetrics,0)-1,MATCH(P$6,NCACats,0))-100)</f>
        <v/>
      </c>
      <c r="Q93" s="193" t="str" cm="1">
        <f t="array" ref="Q93">IF($B93="","",INDEX(NCAOptionScores_Trans,$B93+MATCH(Q$7,NCAMetrics,0)-1,MATCH(P$6,NCACats,0))-100)</f>
        <v/>
      </c>
      <c r="R93" s="193" t="str" cm="1">
        <f t="array" ref="R93">IF($B93="","",INDEX(NCAOptionScores_Trans,$B93+MATCH(R$7,NCAMetrics,0)-1,MATCH(P$6,NCACats,0))-100)</f>
        <v/>
      </c>
      <c r="S93" s="193" t="str">
        <f t="shared" si="39"/>
        <v/>
      </c>
      <c r="T93" s="193" t="str" cm="1">
        <f t="array" ref="T93">IF($B93="","",INDEX(NCAOptionScores_Trans,$B93+MATCH(T$7,NCAMetrics,0)-1,MATCH(T$6,NCACats,0))-100)</f>
        <v/>
      </c>
      <c r="U93" s="193" t="str" cm="1">
        <f t="array" ref="U93">IF($B93="","",INDEX(NCAOptionScores_Trans,$B93+MATCH(U$7,NCAMetrics,0)-1,MATCH(T$6,NCACats,0))-100)</f>
        <v/>
      </c>
      <c r="V93" s="193" t="str" cm="1">
        <f t="array" ref="V93">IF($B93="","",INDEX(NCAOptionScores_Trans,$B93+MATCH(V$7,NCAMetrics,0)-1,MATCH(T$6,NCACats,0))-100)</f>
        <v/>
      </c>
      <c r="W93" s="193" t="str">
        <f t="shared" si="40"/>
        <v/>
      </c>
      <c r="X93" s="193" t="str" cm="1">
        <f t="array" ref="X93">IF($B93="","",INDEX(NCAOptionScores_Trans,$B93+MATCH(X$7,NCAMetrics,0)-1,MATCH(X$6,NCACats,0))-100)</f>
        <v/>
      </c>
      <c r="Y93" s="193" t="str" cm="1">
        <f t="array" ref="Y93">IF($B93="","",INDEX(NCAOptionScores_Trans,$B93+MATCH(Y$7,NCAMetrics,0)-1,MATCH(X$6,NCACats,0))-100)</f>
        <v/>
      </c>
      <c r="Z93" s="193" t="str" cm="1">
        <f t="array" ref="Z93">IF($B93="","",INDEX(NCAOptionScores_Trans,$B93+MATCH(Z$7,NCAMetrics,0)-1,MATCH(X$6,NCACats,0))-100)</f>
        <v/>
      </c>
      <c r="AA93" s="193" t="str">
        <f t="shared" si="41"/>
        <v/>
      </c>
      <c r="AB93" s="193" t="str" cm="1">
        <f t="array" ref="AB93">IF($B93="","",INDEX(NCAOptionScores_Trans,$B93+MATCH(AB$7,NCAMetrics,0)-1,MATCH(AB$6,NCACats,0))-100)</f>
        <v/>
      </c>
      <c r="AC93" s="193" t="str" cm="1">
        <f t="array" ref="AC93">IF($B93="","",INDEX(NCAOptionScores_Trans,$B93+MATCH(AC$7,NCAMetrics,0)-1,MATCH(AB$6,NCACats,0))-100)</f>
        <v/>
      </c>
      <c r="AD93" s="193" t="str" cm="1">
        <f t="array" ref="AD93">IF($B93="","",INDEX(NCAOptionScores_Trans,$B93+MATCH(AD$7,NCAMetrics,0)-1,MATCH(AB$6,NCACats,0))-100)</f>
        <v/>
      </c>
      <c r="AE93" s="193" t="str">
        <f t="shared" si="42"/>
        <v/>
      </c>
      <c r="AG93" s="156" t="str" cm="1">
        <f t="array" ref="AG93">INDEX(NegEffects_NCA,$A93,MATCH(AG$6,$D$6:$AB$6,0)+3)</f>
        <v/>
      </c>
      <c r="AH93" s="156" t="str" cm="1">
        <f t="array" ref="AH93">INDEX(NegEffects_NCA,$A93,MATCH(AH$6,$D$6:$AB$6,0)+3)</f>
        <v/>
      </c>
      <c r="AI93" s="156" t="str" cm="1">
        <f t="array" ref="AI93">INDEX(NegEffects_NCA,$A93,MATCH(AI$6,$D$6:$AB$6,0)+3)</f>
        <v/>
      </c>
      <c r="AJ93" s="156" t="str" cm="1">
        <f t="array" ref="AJ93">INDEX(NegEffects_NCA,$A93,MATCH(AJ$6,$D$6:$AB$6,0)+3)</f>
        <v/>
      </c>
      <c r="AK93" s="156" t="str" cm="1">
        <f t="array" ref="AK93">INDEX(NegEffects_NCA,$A93,MATCH(AK$6,$D$6:$AB$6,0)+3)</f>
        <v/>
      </c>
      <c r="AL93" s="156" t="str" cm="1">
        <f t="array" ref="AL93">INDEX(NegEffects_NCA,$A93,MATCH(AL$6,$D$6:$AB$6,0)+3)</f>
        <v/>
      </c>
      <c r="AM93" s="156" t="str" cm="1">
        <f t="array" ref="AM93">INDEX(NegEffects_NCA,$A93,MATCH(AM$6,$D$6:$AB$6,0)+3)</f>
        <v/>
      </c>
      <c r="AO93" s="194" t="str">
        <f t="shared" si="50"/>
        <v/>
      </c>
      <c r="AP93" s="194" t="str">
        <f t="shared" si="50"/>
        <v/>
      </c>
      <c r="AQ93" s="194" t="str">
        <f t="shared" si="50"/>
        <v/>
      </c>
      <c r="AR93" s="194" t="str">
        <f t="shared" si="50"/>
        <v/>
      </c>
      <c r="AT93" s="193" t="str" cm="1">
        <f t="array" ref="AT93">IF($B93="","",INDEX(NCAOptionScores_Trans,$B93+MATCH(AT$7,NCAMetrics,0)-1,MATCH(AT$6,NCACats,0)))</f>
        <v/>
      </c>
      <c r="AU93" s="193" t="str" cm="1">
        <f t="array" ref="AU93">IF($B93="","",INDEX(NCAOptionScores_Trans,$B93+MATCH(AU$7,NCAMetrics,0)-1,MATCH(AT$6,NCACats,0)))</f>
        <v/>
      </c>
      <c r="AV93" s="193" t="str" cm="1">
        <f t="array" ref="AV93">IF($B93="","",INDEX(NCAOptionScores_Trans,$B93+MATCH(AV$7,NCAMetrics,0)-1,MATCH(AT$6,NCACats,0)))</f>
        <v/>
      </c>
      <c r="AW93" s="195" t="str">
        <f t="shared" si="43"/>
        <v/>
      </c>
      <c r="AX93" s="193" t="str" cm="1">
        <f t="array" ref="AX93">IF($B93="","",INDEX(NCAOptionScores_Trans,$B93+MATCH(AX$7,NCAMetrics,0)-1,MATCH(AX$6,NCACats,0)))</f>
        <v/>
      </c>
      <c r="AY93" s="193" t="str" cm="1">
        <f t="array" ref="AY93">IF($B93="","",INDEX(NCAOptionScores_Trans,$B93+MATCH(AY$7,NCAMetrics,0)-1,MATCH(AX$6,NCACats,0)))</f>
        <v/>
      </c>
      <c r="AZ93" s="193" t="str" cm="1">
        <f t="array" ref="AZ93">IF($B93="","",INDEX(NCAOptionScores_Trans,$B93+MATCH(AZ$7,NCAMetrics,0)-1,MATCH(AX$6,NCACats,0)))</f>
        <v/>
      </c>
      <c r="BA93" s="195" t="str">
        <f t="shared" si="44"/>
        <v/>
      </c>
      <c r="BB93" s="193" t="str" cm="1">
        <f t="array" ref="BB93">IF($B93="","",INDEX(NCAOptionScores_Trans,$B93+MATCH(BB$7,NCAMetrics,0)-1,MATCH(BB$6,NCACats,0)))</f>
        <v/>
      </c>
      <c r="BC93" s="193" t="str" cm="1">
        <f t="array" ref="BC93">IF($B93="","",INDEX(NCAOptionScores_Trans,$B93+MATCH(BC$7,NCAMetrics,0)-1,MATCH(BB$6,NCACats,0)))</f>
        <v/>
      </c>
      <c r="BD93" s="193" t="str" cm="1">
        <f t="array" ref="BD93">IF($B93="","",INDEX(NCAOptionScores_Trans,$B93+MATCH(BD$7,NCAMetrics,0)-1,MATCH(BB$6,NCACats,0)))</f>
        <v/>
      </c>
      <c r="BE93" s="195" t="str">
        <f t="shared" si="45"/>
        <v/>
      </c>
      <c r="BF93" s="193" t="str" cm="1">
        <f t="array" ref="BF93">IF($B93="","",INDEX(NCAOptionScores_Trans,$B93+MATCH(BF$7,NCAMetrics,0)-1,MATCH(BF$6,NCACats,0)))</f>
        <v/>
      </c>
      <c r="BG93" s="193" t="str" cm="1">
        <f t="array" ref="BG93">IF($B93="","",INDEX(NCAOptionScores_Trans,$B93+MATCH(BG$7,NCAMetrics,0)-1,MATCH(BF$6,NCACats,0)))</f>
        <v/>
      </c>
      <c r="BH93" s="193" t="str" cm="1">
        <f t="array" ref="BH93">IF($B93="","",INDEX(NCAOptionScores_Trans,$B93+MATCH(BH$7,NCAMetrics,0)-1,MATCH(BF$6,NCACats,0)))</f>
        <v/>
      </c>
      <c r="BI93" s="195" t="str">
        <f t="shared" si="46"/>
        <v/>
      </c>
      <c r="BJ93" s="193" t="str" cm="1">
        <f t="array" ref="BJ93">IF($B93="","",INDEX(NCAOptionScores_Trans,$B93+MATCH(BJ$7,NCAMetrics,0)-1,MATCH(BJ$6,NCACats,0)))</f>
        <v/>
      </c>
      <c r="BK93" s="193" t="str" cm="1">
        <f t="array" ref="BK93">IF($B93="","",INDEX(NCAOptionScores_Trans,$B93+MATCH(BK$7,NCAMetrics,0)-1,MATCH(BJ$6,NCACats,0)))</f>
        <v/>
      </c>
      <c r="BL93" s="193" t="str" cm="1">
        <f t="array" ref="BL93">IF($B93="","",INDEX(NCAOptionScores_Trans,$B93+MATCH(BL$7,NCAMetrics,0)-1,MATCH(BJ$6,NCACats,0)))</f>
        <v/>
      </c>
      <c r="BM93" s="195" t="str">
        <f t="shared" si="47"/>
        <v/>
      </c>
      <c r="BN93" s="193" t="str" cm="1">
        <f t="array" ref="BN93">IF($B93="","",INDEX(NCAOptionScores_Trans,$B93+MATCH(BN$7,NCAMetrics,0)-1,MATCH(BN$6,NCACats,0)))</f>
        <v/>
      </c>
      <c r="BO93" s="193" t="str" cm="1">
        <f t="array" ref="BO93">IF($B93="","",INDEX(NCAOptionScores_Trans,$B93+MATCH(BO$7,NCAMetrics,0)-1,MATCH(BN$6,NCACats,0)))</f>
        <v/>
      </c>
      <c r="BP93" s="193" t="str" cm="1">
        <f t="array" ref="BP93">IF($B93="","",INDEX(NCAOptionScores_Trans,$B93+MATCH(BP$7,NCAMetrics,0)-1,MATCH(BN$6,NCACats,0)))</f>
        <v/>
      </c>
      <c r="BQ93" s="195" t="str">
        <f t="shared" si="48"/>
        <v/>
      </c>
      <c r="BR93" s="193" t="str" cm="1">
        <f t="array" ref="BR93">IF($B93="","",INDEX(NCAOptionScores_Trans,$B93+MATCH(BR$7,NCAMetrics,0)-1,MATCH(BR$6,NCACats,0)))</f>
        <v/>
      </c>
      <c r="BS93" s="193" t="str" cm="1">
        <f t="array" ref="BS93">IF($B93="","",INDEX(NCAOptionScores_Trans,$B93+MATCH(BS$7,NCAMetrics,0)-1,MATCH(BR$6,NCACats,0)))</f>
        <v/>
      </c>
      <c r="BT93" s="193" t="str" cm="1">
        <f t="array" ref="BT93">IF($B93="","",INDEX(NCAOptionScores_Trans,$B93+MATCH(BT$7,NCAMetrics,0)-1,MATCH(BR$6,NCACats,0)))</f>
        <v/>
      </c>
      <c r="BU93" s="195" t="str">
        <f t="shared" si="49"/>
        <v/>
      </c>
      <c r="BW93" s="156" t="str" cm="1">
        <f t="array" ref="BW93">INDEX(PosEffects_NCA,$A93,MATCH(BW$6,$D$6:$AB$6,0)+3)</f>
        <v/>
      </c>
      <c r="BX93" s="156" t="str" cm="1">
        <f t="array" ref="BX93">INDEX(PosEffects_NCA,$A93,MATCH(BX$6,$D$6:$AB$6,0)+3)</f>
        <v/>
      </c>
      <c r="BY93" s="156" t="str" cm="1">
        <f t="array" ref="BY93">INDEX(PosEffects_NCA,$A93,MATCH(BY$6,$D$6:$AB$6,0)+3)</f>
        <v/>
      </c>
      <c r="BZ93" s="156" t="str" cm="1">
        <f t="array" ref="BZ93">INDEX(PosEffects_NCA,$A93,MATCH(BZ$6,$D$6:$AB$6,0)+3)</f>
        <v/>
      </c>
      <c r="CA93" s="156" t="str" cm="1">
        <f t="array" ref="CA93">INDEX(PosEffects_NCA,$A93,MATCH(CA$6,$D$6:$AB$6,0)+3)</f>
        <v/>
      </c>
      <c r="CB93" s="156" t="str" cm="1">
        <f t="array" ref="CB93">INDEX(PosEffects_NCA,$A93,MATCH(CB$6,$D$6:$AB$6,0)+3)</f>
        <v/>
      </c>
      <c r="CC93" s="156" t="str" cm="1">
        <f t="array" ref="CC93">INDEX(PosEffects_NCA,$A93,MATCH(CC$6,$D$6:$AB$6,0)+3)</f>
        <v/>
      </c>
      <c r="CE93" s="194" t="str">
        <f t="shared" si="51"/>
        <v/>
      </c>
      <c r="CF93" s="194" t="str">
        <f t="shared" si="51"/>
        <v/>
      </c>
      <c r="CG93" s="194" t="str">
        <f t="shared" si="51"/>
        <v/>
      </c>
      <c r="CH93" s="194" t="str">
        <f t="shared" si="51"/>
        <v/>
      </c>
    </row>
    <row r="94" spans="1:86" x14ac:dyDescent="0.25">
      <c r="A94" s="242">
        <v>87</v>
      </c>
      <c r="B94" s="271" t="str" cm="1">
        <f t="array" ref="B94">IF(A94&gt;NOptions_NCA,"",6*(A94-1)+1)</f>
        <v/>
      </c>
      <c r="C94" s="249" t="str" cm="1">
        <f t="array" ref="C94">IF($B94="","",INDEX(Options_NCA,$B94))</f>
        <v/>
      </c>
      <c r="D94" s="193" t="str" cm="1">
        <f t="array" ref="D94">IF($B94="","",INDEX(NCAOptionScores_Trans,$B94+MATCH(D$7,NCAMetrics,0)-1,MATCH(D$6,NCACats,0))-100)</f>
        <v/>
      </c>
      <c r="E94" s="193" t="str" cm="1">
        <f t="array" ref="E94">IF($B94="","",INDEX(NCAOptionScores_Trans,$B94+MATCH(E$7,NCAMetrics,0)-1,MATCH(D$6,NCACats,0))-100)</f>
        <v/>
      </c>
      <c r="F94" s="193" t="str" cm="1">
        <f t="array" ref="F94">IF($B94="","",INDEX(NCAOptionScores_Trans,$B94+MATCH(F$7,NCAMetrics,0)-1,MATCH(D$6,NCACats,0))-100)</f>
        <v/>
      </c>
      <c r="G94" s="193" t="str">
        <f t="shared" si="36"/>
        <v/>
      </c>
      <c r="H94" s="193" t="str" cm="1">
        <f t="array" ref="H94">IF($B94="","",INDEX(NCAOptionScores_Trans,$B94+MATCH(H$7,NCAMetrics,0)-1,MATCH(H$6,NCACats,0))-100)</f>
        <v/>
      </c>
      <c r="I94" s="193" t="str" cm="1">
        <f t="array" ref="I94">IF($B94="","",INDEX(NCAOptionScores_Trans,$B94+MATCH(I$7,NCAMetrics,0)-1,MATCH(H$6,NCACats,0))-100)</f>
        <v/>
      </c>
      <c r="J94" s="193" t="str" cm="1">
        <f t="array" ref="J94">IF($B94="","",INDEX(NCAOptionScores_Trans,$B94+MATCH(J$7,NCAMetrics,0)-1,MATCH(H$6,NCACats,0))-100)</f>
        <v/>
      </c>
      <c r="K94" s="193" t="str">
        <f t="shared" si="37"/>
        <v/>
      </c>
      <c r="L94" s="193" t="str" cm="1">
        <f t="array" ref="L94">IF($B94="","",INDEX(NCAOptionScores_Trans,$B94+MATCH(L$7,NCAMetrics,0)-1,MATCH(L$6,NCACats,0))-100)</f>
        <v/>
      </c>
      <c r="M94" s="193" t="str" cm="1">
        <f t="array" ref="M94">IF($B94="","",INDEX(NCAOptionScores_Trans,$B94+MATCH(M$7,NCAMetrics,0)-1,MATCH(L$6,NCACats,0))-100)</f>
        <v/>
      </c>
      <c r="N94" s="193" t="str" cm="1">
        <f t="array" ref="N94">IF($B94="","",INDEX(NCAOptionScores_Trans,$B94+MATCH(N$7,NCAMetrics,0)-1,MATCH(L$6,NCACats,0))-100)</f>
        <v/>
      </c>
      <c r="O94" s="193" t="str">
        <f t="shared" si="38"/>
        <v/>
      </c>
      <c r="P94" s="193" t="str" cm="1">
        <f t="array" ref="P94">IF($B94="","",INDEX(NCAOptionScores_Trans,$B94+MATCH(P$7,NCAMetrics,0)-1,MATCH(P$6,NCACats,0))-100)</f>
        <v/>
      </c>
      <c r="Q94" s="193" t="str" cm="1">
        <f t="array" ref="Q94">IF($B94="","",INDEX(NCAOptionScores_Trans,$B94+MATCH(Q$7,NCAMetrics,0)-1,MATCH(P$6,NCACats,0))-100)</f>
        <v/>
      </c>
      <c r="R94" s="193" t="str" cm="1">
        <f t="array" ref="R94">IF($B94="","",INDEX(NCAOptionScores_Trans,$B94+MATCH(R$7,NCAMetrics,0)-1,MATCH(P$6,NCACats,0))-100)</f>
        <v/>
      </c>
      <c r="S94" s="193" t="str">
        <f t="shared" si="39"/>
        <v/>
      </c>
      <c r="T94" s="193" t="str" cm="1">
        <f t="array" ref="T94">IF($B94="","",INDEX(NCAOptionScores_Trans,$B94+MATCH(T$7,NCAMetrics,0)-1,MATCH(T$6,NCACats,0))-100)</f>
        <v/>
      </c>
      <c r="U94" s="193" t="str" cm="1">
        <f t="array" ref="U94">IF($B94="","",INDEX(NCAOptionScores_Trans,$B94+MATCH(U$7,NCAMetrics,0)-1,MATCH(T$6,NCACats,0))-100)</f>
        <v/>
      </c>
      <c r="V94" s="193" t="str" cm="1">
        <f t="array" ref="V94">IF($B94="","",INDEX(NCAOptionScores_Trans,$B94+MATCH(V$7,NCAMetrics,0)-1,MATCH(T$6,NCACats,0))-100)</f>
        <v/>
      </c>
      <c r="W94" s="193" t="str">
        <f t="shared" si="40"/>
        <v/>
      </c>
      <c r="X94" s="193" t="str" cm="1">
        <f t="array" ref="X94">IF($B94="","",INDEX(NCAOptionScores_Trans,$B94+MATCH(X$7,NCAMetrics,0)-1,MATCH(X$6,NCACats,0))-100)</f>
        <v/>
      </c>
      <c r="Y94" s="193" t="str" cm="1">
        <f t="array" ref="Y94">IF($B94="","",INDEX(NCAOptionScores_Trans,$B94+MATCH(Y$7,NCAMetrics,0)-1,MATCH(X$6,NCACats,0))-100)</f>
        <v/>
      </c>
      <c r="Z94" s="193" t="str" cm="1">
        <f t="array" ref="Z94">IF($B94="","",INDEX(NCAOptionScores_Trans,$B94+MATCH(Z$7,NCAMetrics,0)-1,MATCH(X$6,NCACats,0))-100)</f>
        <v/>
      </c>
      <c r="AA94" s="193" t="str">
        <f t="shared" si="41"/>
        <v/>
      </c>
      <c r="AB94" s="193" t="str" cm="1">
        <f t="array" ref="AB94">IF($B94="","",INDEX(NCAOptionScores_Trans,$B94+MATCH(AB$7,NCAMetrics,0)-1,MATCH(AB$6,NCACats,0))-100)</f>
        <v/>
      </c>
      <c r="AC94" s="193" t="str" cm="1">
        <f t="array" ref="AC94">IF($B94="","",INDEX(NCAOptionScores_Trans,$B94+MATCH(AC$7,NCAMetrics,0)-1,MATCH(AB$6,NCACats,0))-100)</f>
        <v/>
      </c>
      <c r="AD94" s="193" t="str" cm="1">
        <f t="array" ref="AD94">IF($B94="","",INDEX(NCAOptionScores_Trans,$B94+MATCH(AD$7,NCAMetrics,0)-1,MATCH(AB$6,NCACats,0))-100)</f>
        <v/>
      </c>
      <c r="AE94" s="193" t="str">
        <f t="shared" si="42"/>
        <v/>
      </c>
      <c r="AF94" s="243"/>
      <c r="AG94" s="250" t="str" cm="1">
        <f t="array" ref="AG94">INDEX(NegEffects_NCA,$A94,MATCH(AG$6,$D$6:$AB$6,0)+3)</f>
        <v/>
      </c>
      <c r="AH94" s="250" t="str" cm="1">
        <f t="array" ref="AH94">INDEX(NegEffects_NCA,$A94,MATCH(AH$6,$D$6:$AB$6,0)+3)</f>
        <v/>
      </c>
      <c r="AI94" s="250" t="str" cm="1">
        <f t="array" ref="AI94">INDEX(NegEffects_NCA,$A94,MATCH(AI$6,$D$6:$AB$6,0)+3)</f>
        <v/>
      </c>
      <c r="AJ94" s="250" t="str" cm="1">
        <f t="array" ref="AJ94">INDEX(NegEffects_NCA,$A94,MATCH(AJ$6,$D$6:$AB$6,0)+3)</f>
        <v/>
      </c>
      <c r="AK94" s="250" t="str" cm="1">
        <f t="array" ref="AK94">INDEX(NegEffects_NCA,$A94,MATCH(AK$6,$D$6:$AB$6,0)+3)</f>
        <v/>
      </c>
      <c r="AL94" s="250" t="str" cm="1">
        <f t="array" ref="AL94">INDEX(NegEffects_NCA,$A94,MATCH(AL$6,$D$6:$AB$6,0)+3)</f>
        <v/>
      </c>
      <c r="AM94" s="250" t="str" cm="1">
        <f t="array" ref="AM94">INDEX(NegEffects_NCA,$A94,MATCH(AM$6,$D$6:$AB$6,0)+3)</f>
        <v/>
      </c>
      <c r="AN94" s="243"/>
      <c r="AO94" s="194" t="str">
        <f t="shared" si="50"/>
        <v/>
      </c>
      <c r="AP94" s="194" t="str">
        <f t="shared" si="50"/>
        <v/>
      </c>
      <c r="AQ94" s="194" t="str">
        <f t="shared" si="50"/>
        <v/>
      </c>
      <c r="AR94" s="194" t="str">
        <f t="shared" si="50"/>
        <v/>
      </c>
      <c r="AS94" s="243"/>
      <c r="AT94" s="193" t="str" cm="1">
        <f t="array" ref="AT94">IF($B94="","",INDEX(NCAOptionScores_Trans,$B94+MATCH(AT$7,NCAMetrics,0)-1,MATCH(AT$6,NCACats,0)))</f>
        <v/>
      </c>
      <c r="AU94" s="193" t="str" cm="1">
        <f t="array" ref="AU94">IF($B94="","",INDEX(NCAOptionScores_Trans,$B94+MATCH(AU$7,NCAMetrics,0)-1,MATCH(AT$6,NCACats,0)))</f>
        <v/>
      </c>
      <c r="AV94" s="193" t="str" cm="1">
        <f t="array" ref="AV94">IF($B94="","",INDEX(NCAOptionScores_Trans,$B94+MATCH(AV$7,NCAMetrics,0)-1,MATCH(AT$6,NCACats,0)))</f>
        <v/>
      </c>
      <c r="AW94" s="195" t="str">
        <f t="shared" si="43"/>
        <v/>
      </c>
      <c r="AX94" s="193" t="str" cm="1">
        <f t="array" ref="AX94">IF($B94="","",INDEX(NCAOptionScores_Trans,$B94+MATCH(AX$7,NCAMetrics,0)-1,MATCH(AX$6,NCACats,0)))</f>
        <v/>
      </c>
      <c r="AY94" s="193" t="str" cm="1">
        <f t="array" ref="AY94">IF($B94="","",INDEX(NCAOptionScores_Trans,$B94+MATCH(AY$7,NCAMetrics,0)-1,MATCH(AX$6,NCACats,0)))</f>
        <v/>
      </c>
      <c r="AZ94" s="193" t="str" cm="1">
        <f t="array" ref="AZ94">IF($B94="","",INDEX(NCAOptionScores_Trans,$B94+MATCH(AZ$7,NCAMetrics,0)-1,MATCH(AX$6,NCACats,0)))</f>
        <v/>
      </c>
      <c r="BA94" s="195" t="str">
        <f t="shared" si="44"/>
        <v/>
      </c>
      <c r="BB94" s="193" t="str" cm="1">
        <f t="array" ref="BB94">IF($B94="","",INDEX(NCAOptionScores_Trans,$B94+MATCH(BB$7,NCAMetrics,0)-1,MATCH(BB$6,NCACats,0)))</f>
        <v/>
      </c>
      <c r="BC94" s="193" t="str" cm="1">
        <f t="array" ref="BC94">IF($B94="","",INDEX(NCAOptionScores_Trans,$B94+MATCH(BC$7,NCAMetrics,0)-1,MATCH(BB$6,NCACats,0)))</f>
        <v/>
      </c>
      <c r="BD94" s="193" t="str" cm="1">
        <f t="array" ref="BD94">IF($B94="","",INDEX(NCAOptionScores_Trans,$B94+MATCH(BD$7,NCAMetrics,0)-1,MATCH(BB$6,NCACats,0)))</f>
        <v/>
      </c>
      <c r="BE94" s="195" t="str">
        <f t="shared" si="45"/>
        <v/>
      </c>
      <c r="BF94" s="193" t="str" cm="1">
        <f t="array" ref="BF94">IF($B94="","",INDEX(NCAOptionScores_Trans,$B94+MATCH(BF$7,NCAMetrics,0)-1,MATCH(BF$6,NCACats,0)))</f>
        <v/>
      </c>
      <c r="BG94" s="193" t="str" cm="1">
        <f t="array" ref="BG94">IF($B94="","",INDEX(NCAOptionScores_Trans,$B94+MATCH(BG$7,NCAMetrics,0)-1,MATCH(BF$6,NCACats,0)))</f>
        <v/>
      </c>
      <c r="BH94" s="193" t="str" cm="1">
        <f t="array" ref="BH94">IF($B94="","",INDEX(NCAOptionScores_Trans,$B94+MATCH(BH$7,NCAMetrics,0)-1,MATCH(BF$6,NCACats,0)))</f>
        <v/>
      </c>
      <c r="BI94" s="195" t="str">
        <f t="shared" si="46"/>
        <v/>
      </c>
      <c r="BJ94" s="193" t="str" cm="1">
        <f t="array" ref="BJ94">IF($B94="","",INDEX(NCAOptionScores_Trans,$B94+MATCH(BJ$7,NCAMetrics,0)-1,MATCH(BJ$6,NCACats,0)))</f>
        <v/>
      </c>
      <c r="BK94" s="193" t="str" cm="1">
        <f t="array" ref="BK94">IF($B94="","",INDEX(NCAOptionScores_Trans,$B94+MATCH(BK$7,NCAMetrics,0)-1,MATCH(BJ$6,NCACats,0)))</f>
        <v/>
      </c>
      <c r="BL94" s="193" t="str" cm="1">
        <f t="array" ref="BL94">IF($B94="","",INDEX(NCAOptionScores_Trans,$B94+MATCH(BL$7,NCAMetrics,0)-1,MATCH(BJ$6,NCACats,0)))</f>
        <v/>
      </c>
      <c r="BM94" s="195" t="str">
        <f t="shared" si="47"/>
        <v/>
      </c>
      <c r="BN94" s="193" t="str" cm="1">
        <f t="array" ref="BN94">IF($B94="","",INDEX(NCAOptionScores_Trans,$B94+MATCH(BN$7,NCAMetrics,0)-1,MATCH(BN$6,NCACats,0)))</f>
        <v/>
      </c>
      <c r="BO94" s="193" t="str" cm="1">
        <f t="array" ref="BO94">IF($B94="","",INDEX(NCAOptionScores_Trans,$B94+MATCH(BO$7,NCAMetrics,0)-1,MATCH(BN$6,NCACats,0)))</f>
        <v/>
      </c>
      <c r="BP94" s="193" t="str" cm="1">
        <f t="array" ref="BP94">IF($B94="","",INDEX(NCAOptionScores_Trans,$B94+MATCH(BP$7,NCAMetrics,0)-1,MATCH(BN$6,NCACats,0)))</f>
        <v/>
      </c>
      <c r="BQ94" s="195" t="str">
        <f t="shared" si="48"/>
        <v/>
      </c>
      <c r="BR94" s="193" t="str" cm="1">
        <f t="array" ref="BR94">IF($B94="","",INDEX(NCAOptionScores_Trans,$B94+MATCH(BR$7,NCAMetrics,0)-1,MATCH(BR$6,NCACats,0)))</f>
        <v/>
      </c>
      <c r="BS94" s="193" t="str" cm="1">
        <f t="array" ref="BS94">IF($B94="","",INDEX(NCAOptionScores_Trans,$B94+MATCH(BS$7,NCAMetrics,0)-1,MATCH(BR$6,NCACats,0)))</f>
        <v/>
      </c>
      <c r="BT94" s="193" t="str" cm="1">
        <f t="array" ref="BT94">IF($B94="","",INDEX(NCAOptionScores_Trans,$B94+MATCH(BT$7,NCAMetrics,0)-1,MATCH(BR$6,NCACats,0)))</f>
        <v/>
      </c>
      <c r="BU94" s="195" t="str">
        <f t="shared" si="49"/>
        <v/>
      </c>
      <c r="BV94" s="243"/>
      <c r="BW94" s="250" t="str" cm="1">
        <f t="array" ref="BW94">INDEX(PosEffects_NCA,$A94,MATCH(BW$6,$D$6:$AB$6,0)+3)</f>
        <v/>
      </c>
      <c r="BX94" s="250" t="str" cm="1">
        <f t="array" ref="BX94">INDEX(PosEffects_NCA,$A94,MATCH(BX$6,$D$6:$AB$6,0)+3)</f>
        <v/>
      </c>
      <c r="BY94" s="250" t="str" cm="1">
        <f t="array" ref="BY94">INDEX(PosEffects_NCA,$A94,MATCH(BY$6,$D$6:$AB$6,0)+3)</f>
        <v/>
      </c>
      <c r="BZ94" s="250" t="str" cm="1">
        <f t="array" ref="BZ94">INDEX(PosEffects_NCA,$A94,MATCH(BZ$6,$D$6:$AB$6,0)+3)</f>
        <v/>
      </c>
      <c r="CA94" s="250" t="str" cm="1">
        <f t="array" ref="CA94">INDEX(PosEffects_NCA,$A94,MATCH(CA$6,$D$6:$AB$6,0)+3)</f>
        <v/>
      </c>
      <c r="CB94" s="250" t="str" cm="1">
        <f t="array" ref="CB94">INDEX(PosEffects_NCA,$A94,MATCH(CB$6,$D$6:$AB$6,0)+3)</f>
        <v/>
      </c>
      <c r="CC94" s="250" t="str" cm="1">
        <f t="array" ref="CC94">INDEX(PosEffects_NCA,$A94,MATCH(CC$6,$D$6:$AB$6,0)+3)</f>
        <v/>
      </c>
      <c r="CD94" s="243"/>
      <c r="CE94" s="194" t="str">
        <f t="shared" si="51"/>
        <v/>
      </c>
      <c r="CF94" s="194" t="str">
        <f t="shared" si="51"/>
        <v/>
      </c>
      <c r="CG94" s="194" t="str">
        <f t="shared" si="51"/>
        <v/>
      </c>
      <c r="CH94" s="194" t="str">
        <f t="shared" si="51"/>
        <v/>
      </c>
    </row>
    <row r="95" spans="1:86" x14ac:dyDescent="0.25">
      <c r="A95" s="242">
        <v>88</v>
      </c>
      <c r="B95" s="271" t="str" cm="1">
        <f t="array" ref="B95">IF(A95&gt;NOptions_NCA,"",6*(A95-1)+1)</f>
        <v/>
      </c>
      <c r="C95" s="249" t="str" cm="1">
        <f t="array" ref="C95">IF($B95="","",INDEX(Options_NCA,$B95))</f>
        <v/>
      </c>
      <c r="D95" s="193" t="str" cm="1">
        <f t="array" ref="D95">IF($B95="","",INDEX(NCAOptionScores_Trans,$B95+MATCH(D$7,NCAMetrics,0)-1,MATCH(D$6,NCACats,0))-100)</f>
        <v/>
      </c>
      <c r="E95" s="193" t="str" cm="1">
        <f t="array" ref="E95">IF($B95="","",INDEX(NCAOptionScores_Trans,$B95+MATCH(E$7,NCAMetrics,0)-1,MATCH(D$6,NCACats,0))-100)</f>
        <v/>
      </c>
      <c r="F95" s="193" t="str" cm="1">
        <f t="array" ref="F95">IF($B95="","",INDEX(NCAOptionScores_Trans,$B95+MATCH(F$7,NCAMetrics,0)-1,MATCH(D$6,NCACats,0))-100)</f>
        <v/>
      </c>
      <c r="G95" s="193" t="str">
        <f t="shared" si="36"/>
        <v/>
      </c>
      <c r="H95" s="193" t="str" cm="1">
        <f t="array" ref="H95">IF($B95="","",INDEX(NCAOptionScores_Trans,$B95+MATCH(H$7,NCAMetrics,0)-1,MATCH(H$6,NCACats,0))-100)</f>
        <v/>
      </c>
      <c r="I95" s="193" t="str" cm="1">
        <f t="array" ref="I95">IF($B95="","",INDEX(NCAOptionScores_Trans,$B95+MATCH(I$7,NCAMetrics,0)-1,MATCH(H$6,NCACats,0))-100)</f>
        <v/>
      </c>
      <c r="J95" s="193" t="str" cm="1">
        <f t="array" ref="J95">IF($B95="","",INDEX(NCAOptionScores_Trans,$B95+MATCH(J$7,NCAMetrics,0)-1,MATCH(H$6,NCACats,0))-100)</f>
        <v/>
      </c>
      <c r="K95" s="193" t="str">
        <f t="shared" si="37"/>
        <v/>
      </c>
      <c r="L95" s="193" t="str" cm="1">
        <f t="array" ref="L95">IF($B95="","",INDEX(NCAOptionScores_Trans,$B95+MATCH(L$7,NCAMetrics,0)-1,MATCH(L$6,NCACats,0))-100)</f>
        <v/>
      </c>
      <c r="M95" s="193" t="str" cm="1">
        <f t="array" ref="M95">IF($B95="","",INDEX(NCAOptionScores_Trans,$B95+MATCH(M$7,NCAMetrics,0)-1,MATCH(L$6,NCACats,0))-100)</f>
        <v/>
      </c>
      <c r="N95" s="193" t="str" cm="1">
        <f t="array" ref="N95">IF($B95="","",INDEX(NCAOptionScores_Trans,$B95+MATCH(N$7,NCAMetrics,0)-1,MATCH(L$6,NCACats,0))-100)</f>
        <v/>
      </c>
      <c r="O95" s="193" t="str">
        <f t="shared" si="38"/>
        <v/>
      </c>
      <c r="P95" s="193" t="str" cm="1">
        <f t="array" ref="P95">IF($B95="","",INDEX(NCAOptionScores_Trans,$B95+MATCH(P$7,NCAMetrics,0)-1,MATCH(P$6,NCACats,0))-100)</f>
        <v/>
      </c>
      <c r="Q95" s="193" t="str" cm="1">
        <f t="array" ref="Q95">IF($B95="","",INDEX(NCAOptionScores_Trans,$B95+MATCH(Q$7,NCAMetrics,0)-1,MATCH(P$6,NCACats,0))-100)</f>
        <v/>
      </c>
      <c r="R95" s="193" t="str" cm="1">
        <f t="array" ref="R95">IF($B95="","",INDEX(NCAOptionScores_Trans,$B95+MATCH(R$7,NCAMetrics,0)-1,MATCH(P$6,NCACats,0))-100)</f>
        <v/>
      </c>
      <c r="S95" s="193" t="str">
        <f t="shared" si="39"/>
        <v/>
      </c>
      <c r="T95" s="193" t="str" cm="1">
        <f t="array" ref="T95">IF($B95="","",INDEX(NCAOptionScores_Trans,$B95+MATCH(T$7,NCAMetrics,0)-1,MATCH(T$6,NCACats,0))-100)</f>
        <v/>
      </c>
      <c r="U95" s="193" t="str" cm="1">
        <f t="array" ref="U95">IF($B95="","",INDEX(NCAOptionScores_Trans,$B95+MATCH(U$7,NCAMetrics,0)-1,MATCH(T$6,NCACats,0))-100)</f>
        <v/>
      </c>
      <c r="V95" s="193" t="str" cm="1">
        <f t="array" ref="V95">IF($B95="","",INDEX(NCAOptionScores_Trans,$B95+MATCH(V$7,NCAMetrics,0)-1,MATCH(T$6,NCACats,0))-100)</f>
        <v/>
      </c>
      <c r="W95" s="193" t="str">
        <f t="shared" si="40"/>
        <v/>
      </c>
      <c r="X95" s="193" t="str" cm="1">
        <f t="array" ref="X95">IF($B95="","",INDEX(NCAOptionScores_Trans,$B95+MATCH(X$7,NCAMetrics,0)-1,MATCH(X$6,NCACats,0))-100)</f>
        <v/>
      </c>
      <c r="Y95" s="193" t="str" cm="1">
        <f t="array" ref="Y95">IF($B95="","",INDEX(NCAOptionScores_Trans,$B95+MATCH(Y$7,NCAMetrics,0)-1,MATCH(X$6,NCACats,0))-100)</f>
        <v/>
      </c>
      <c r="Z95" s="193" t="str" cm="1">
        <f t="array" ref="Z95">IF($B95="","",INDEX(NCAOptionScores_Trans,$B95+MATCH(Z$7,NCAMetrics,0)-1,MATCH(X$6,NCACats,0))-100)</f>
        <v/>
      </c>
      <c r="AA95" s="193" t="str">
        <f t="shared" si="41"/>
        <v/>
      </c>
      <c r="AB95" s="193" t="str" cm="1">
        <f t="array" ref="AB95">IF($B95="","",INDEX(NCAOptionScores_Trans,$B95+MATCH(AB$7,NCAMetrics,0)-1,MATCH(AB$6,NCACats,0))-100)</f>
        <v/>
      </c>
      <c r="AC95" s="193" t="str" cm="1">
        <f t="array" ref="AC95">IF($B95="","",INDEX(NCAOptionScores_Trans,$B95+MATCH(AC$7,NCAMetrics,0)-1,MATCH(AB$6,NCACats,0))-100)</f>
        <v/>
      </c>
      <c r="AD95" s="193" t="str" cm="1">
        <f t="array" ref="AD95">IF($B95="","",INDEX(NCAOptionScores_Trans,$B95+MATCH(AD$7,NCAMetrics,0)-1,MATCH(AB$6,NCACats,0))-100)</f>
        <v/>
      </c>
      <c r="AE95" s="193" t="str">
        <f t="shared" si="42"/>
        <v/>
      </c>
      <c r="AF95" s="243"/>
      <c r="AG95" s="250" t="str" cm="1">
        <f t="array" ref="AG95">INDEX(NegEffects_NCA,$A95,MATCH(AG$6,$D$6:$AB$6,0)+3)</f>
        <v/>
      </c>
      <c r="AH95" s="250" t="str" cm="1">
        <f t="array" ref="AH95">INDEX(NegEffects_NCA,$A95,MATCH(AH$6,$D$6:$AB$6,0)+3)</f>
        <v/>
      </c>
      <c r="AI95" s="250" t="str" cm="1">
        <f t="array" ref="AI95">INDEX(NegEffects_NCA,$A95,MATCH(AI$6,$D$6:$AB$6,0)+3)</f>
        <v/>
      </c>
      <c r="AJ95" s="250" t="str" cm="1">
        <f t="array" ref="AJ95">INDEX(NegEffects_NCA,$A95,MATCH(AJ$6,$D$6:$AB$6,0)+3)</f>
        <v/>
      </c>
      <c r="AK95" s="250" t="str" cm="1">
        <f t="array" ref="AK95">INDEX(NegEffects_NCA,$A95,MATCH(AK$6,$D$6:$AB$6,0)+3)</f>
        <v/>
      </c>
      <c r="AL95" s="250" t="str" cm="1">
        <f t="array" ref="AL95">INDEX(NegEffects_NCA,$A95,MATCH(AL$6,$D$6:$AB$6,0)+3)</f>
        <v/>
      </c>
      <c r="AM95" s="250" t="str" cm="1">
        <f t="array" ref="AM95">INDEX(NegEffects_NCA,$A95,MATCH(AM$6,$D$6:$AB$6,0)+3)</f>
        <v/>
      </c>
      <c r="AN95" s="243"/>
      <c r="AO95" s="194" t="str">
        <f t="shared" si="50"/>
        <v/>
      </c>
      <c r="AP95" s="194" t="str">
        <f t="shared" si="50"/>
        <v/>
      </c>
      <c r="AQ95" s="194" t="str">
        <f t="shared" si="50"/>
        <v/>
      </c>
      <c r="AR95" s="194" t="str">
        <f t="shared" si="50"/>
        <v/>
      </c>
      <c r="AS95" s="243"/>
      <c r="AT95" s="193" t="str" cm="1">
        <f t="array" ref="AT95">IF($B95="","",INDEX(NCAOptionScores_Trans,$B95+MATCH(AT$7,NCAMetrics,0)-1,MATCH(AT$6,NCACats,0)))</f>
        <v/>
      </c>
      <c r="AU95" s="193" t="str" cm="1">
        <f t="array" ref="AU95">IF($B95="","",INDEX(NCAOptionScores_Trans,$B95+MATCH(AU$7,NCAMetrics,0)-1,MATCH(AT$6,NCACats,0)))</f>
        <v/>
      </c>
      <c r="AV95" s="193" t="str" cm="1">
        <f t="array" ref="AV95">IF($B95="","",INDEX(NCAOptionScores_Trans,$B95+MATCH(AV$7,NCAMetrics,0)-1,MATCH(AT$6,NCACats,0)))</f>
        <v/>
      </c>
      <c r="AW95" s="195" t="str">
        <f t="shared" si="43"/>
        <v/>
      </c>
      <c r="AX95" s="193" t="str" cm="1">
        <f t="array" ref="AX95">IF($B95="","",INDEX(NCAOptionScores_Trans,$B95+MATCH(AX$7,NCAMetrics,0)-1,MATCH(AX$6,NCACats,0)))</f>
        <v/>
      </c>
      <c r="AY95" s="193" t="str" cm="1">
        <f t="array" ref="AY95">IF($B95="","",INDEX(NCAOptionScores_Trans,$B95+MATCH(AY$7,NCAMetrics,0)-1,MATCH(AX$6,NCACats,0)))</f>
        <v/>
      </c>
      <c r="AZ95" s="193" t="str" cm="1">
        <f t="array" ref="AZ95">IF($B95="","",INDEX(NCAOptionScores_Trans,$B95+MATCH(AZ$7,NCAMetrics,0)-1,MATCH(AX$6,NCACats,0)))</f>
        <v/>
      </c>
      <c r="BA95" s="195" t="str">
        <f t="shared" si="44"/>
        <v/>
      </c>
      <c r="BB95" s="193" t="str" cm="1">
        <f t="array" ref="BB95">IF($B95="","",INDEX(NCAOptionScores_Trans,$B95+MATCH(BB$7,NCAMetrics,0)-1,MATCH(BB$6,NCACats,0)))</f>
        <v/>
      </c>
      <c r="BC95" s="193" t="str" cm="1">
        <f t="array" ref="BC95">IF($B95="","",INDEX(NCAOptionScores_Trans,$B95+MATCH(BC$7,NCAMetrics,0)-1,MATCH(BB$6,NCACats,0)))</f>
        <v/>
      </c>
      <c r="BD95" s="193" t="str" cm="1">
        <f t="array" ref="BD95">IF($B95="","",INDEX(NCAOptionScores_Trans,$B95+MATCH(BD$7,NCAMetrics,0)-1,MATCH(BB$6,NCACats,0)))</f>
        <v/>
      </c>
      <c r="BE95" s="195" t="str">
        <f t="shared" si="45"/>
        <v/>
      </c>
      <c r="BF95" s="193" t="str" cm="1">
        <f t="array" ref="BF95">IF($B95="","",INDEX(NCAOptionScores_Trans,$B95+MATCH(BF$7,NCAMetrics,0)-1,MATCH(BF$6,NCACats,0)))</f>
        <v/>
      </c>
      <c r="BG95" s="193" t="str" cm="1">
        <f t="array" ref="BG95">IF($B95="","",INDEX(NCAOptionScores_Trans,$B95+MATCH(BG$7,NCAMetrics,0)-1,MATCH(BF$6,NCACats,0)))</f>
        <v/>
      </c>
      <c r="BH95" s="193" t="str" cm="1">
        <f t="array" ref="BH95">IF($B95="","",INDEX(NCAOptionScores_Trans,$B95+MATCH(BH$7,NCAMetrics,0)-1,MATCH(BF$6,NCACats,0)))</f>
        <v/>
      </c>
      <c r="BI95" s="195" t="str">
        <f t="shared" si="46"/>
        <v/>
      </c>
      <c r="BJ95" s="193" t="str" cm="1">
        <f t="array" ref="BJ95">IF($B95="","",INDEX(NCAOptionScores_Trans,$B95+MATCH(BJ$7,NCAMetrics,0)-1,MATCH(BJ$6,NCACats,0)))</f>
        <v/>
      </c>
      <c r="BK95" s="193" t="str" cm="1">
        <f t="array" ref="BK95">IF($B95="","",INDEX(NCAOptionScores_Trans,$B95+MATCH(BK$7,NCAMetrics,0)-1,MATCH(BJ$6,NCACats,0)))</f>
        <v/>
      </c>
      <c r="BL95" s="193" t="str" cm="1">
        <f t="array" ref="BL95">IF($B95="","",INDEX(NCAOptionScores_Trans,$B95+MATCH(BL$7,NCAMetrics,0)-1,MATCH(BJ$6,NCACats,0)))</f>
        <v/>
      </c>
      <c r="BM95" s="195" t="str">
        <f t="shared" si="47"/>
        <v/>
      </c>
      <c r="BN95" s="193" t="str" cm="1">
        <f t="array" ref="BN95">IF($B95="","",INDEX(NCAOptionScores_Trans,$B95+MATCH(BN$7,NCAMetrics,0)-1,MATCH(BN$6,NCACats,0)))</f>
        <v/>
      </c>
      <c r="BO95" s="193" t="str" cm="1">
        <f t="array" ref="BO95">IF($B95="","",INDEX(NCAOptionScores_Trans,$B95+MATCH(BO$7,NCAMetrics,0)-1,MATCH(BN$6,NCACats,0)))</f>
        <v/>
      </c>
      <c r="BP95" s="193" t="str" cm="1">
        <f t="array" ref="BP95">IF($B95="","",INDEX(NCAOptionScores_Trans,$B95+MATCH(BP$7,NCAMetrics,0)-1,MATCH(BN$6,NCACats,0)))</f>
        <v/>
      </c>
      <c r="BQ95" s="195" t="str">
        <f t="shared" si="48"/>
        <v/>
      </c>
      <c r="BR95" s="193" t="str" cm="1">
        <f t="array" ref="BR95">IF($B95="","",INDEX(NCAOptionScores_Trans,$B95+MATCH(BR$7,NCAMetrics,0)-1,MATCH(BR$6,NCACats,0)))</f>
        <v/>
      </c>
      <c r="BS95" s="193" t="str" cm="1">
        <f t="array" ref="BS95">IF($B95="","",INDEX(NCAOptionScores_Trans,$B95+MATCH(BS$7,NCAMetrics,0)-1,MATCH(BR$6,NCACats,0)))</f>
        <v/>
      </c>
      <c r="BT95" s="193" t="str" cm="1">
        <f t="array" ref="BT95">IF($B95="","",INDEX(NCAOptionScores_Trans,$B95+MATCH(BT$7,NCAMetrics,0)-1,MATCH(BR$6,NCACats,0)))</f>
        <v/>
      </c>
      <c r="BU95" s="195" t="str">
        <f t="shared" si="49"/>
        <v/>
      </c>
      <c r="BV95" s="243"/>
      <c r="BW95" s="250" t="str" cm="1">
        <f t="array" ref="BW95">INDEX(PosEffects_NCA,$A95,MATCH(BW$6,$D$6:$AB$6,0)+3)</f>
        <v/>
      </c>
      <c r="BX95" s="250" t="str" cm="1">
        <f t="array" ref="BX95">INDEX(PosEffects_NCA,$A95,MATCH(BX$6,$D$6:$AB$6,0)+3)</f>
        <v/>
      </c>
      <c r="BY95" s="250" t="str" cm="1">
        <f t="array" ref="BY95">INDEX(PosEffects_NCA,$A95,MATCH(BY$6,$D$6:$AB$6,0)+3)</f>
        <v/>
      </c>
      <c r="BZ95" s="250" t="str" cm="1">
        <f t="array" ref="BZ95">INDEX(PosEffects_NCA,$A95,MATCH(BZ$6,$D$6:$AB$6,0)+3)</f>
        <v/>
      </c>
      <c r="CA95" s="250" t="str" cm="1">
        <f t="array" ref="CA95">INDEX(PosEffects_NCA,$A95,MATCH(CA$6,$D$6:$AB$6,0)+3)</f>
        <v/>
      </c>
      <c r="CB95" s="250" t="str" cm="1">
        <f t="array" ref="CB95">INDEX(PosEffects_NCA,$A95,MATCH(CB$6,$D$6:$AB$6,0)+3)</f>
        <v/>
      </c>
      <c r="CC95" s="250" t="str" cm="1">
        <f t="array" ref="CC95">INDEX(PosEffects_NCA,$A95,MATCH(CC$6,$D$6:$AB$6,0)+3)</f>
        <v/>
      </c>
      <c r="CD95" s="243"/>
      <c r="CE95" s="194" t="str">
        <f t="shared" si="51"/>
        <v/>
      </c>
      <c r="CF95" s="194" t="str">
        <f t="shared" si="51"/>
        <v/>
      </c>
      <c r="CG95" s="194" t="str">
        <f t="shared" si="51"/>
        <v/>
      </c>
      <c r="CH95" s="194" t="str">
        <f t="shared" si="51"/>
        <v/>
      </c>
    </row>
    <row r="96" spans="1:86" x14ac:dyDescent="0.25">
      <c r="A96" s="242">
        <v>89</v>
      </c>
      <c r="B96" s="271" t="str" cm="1">
        <f t="array" ref="B96">IF(A96&gt;NOptions_NCA,"",6*(A96-1)+1)</f>
        <v/>
      </c>
      <c r="C96" s="249" t="str" cm="1">
        <f t="array" ref="C96">IF($B96="","",INDEX(Options_NCA,$B96))</f>
        <v/>
      </c>
      <c r="D96" s="193" t="str" cm="1">
        <f t="array" ref="D96">IF($B96="","",INDEX(NCAOptionScores_Trans,$B96+MATCH(D$7,NCAMetrics,0)-1,MATCH(D$6,NCACats,0))-100)</f>
        <v/>
      </c>
      <c r="E96" s="193" t="str" cm="1">
        <f t="array" ref="E96">IF($B96="","",INDEX(NCAOptionScores_Trans,$B96+MATCH(E$7,NCAMetrics,0)-1,MATCH(D$6,NCACats,0))-100)</f>
        <v/>
      </c>
      <c r="F96" s="193" t="str" cm="1">
        <f t="array" ref="F96">IF($B96="","",INDEX(NCAOptionScores_Trans,$B96+MATCH(F$7,NCAMetrics,0)-1,MATCH(D$6,NCACats,0))-100)</f>
        <v/>
      </c>
      <c r="G96" s="193" t="str">
        <f t="shared" si="36"/>
        <v/>
      </c>
      <c r="H96" s="193" t="str" cm="1">
        <f t="array" ref="H96">IF($B96="","",INDEX(NCAOptionScores_Trans,$B96+MATCH(H$7,NCAMetrics,0)-1,MATCH(H$6,NCACats,0))-100)</f>
        <v/>
      </c>
      <c r="I96" s="193" t="str" cm="1">
        <f t="array" ref="I96">IF($B96="","",INDEX(NCAOptionScores_Trans,$B96+MATCH(I$7,NCAMetrics,0)-1,MATCH(H$6,NCACats,0))-100)</f>
        <v/>
      </c>
      <c r="J96" s="193" t="str" cm="1">
        <f t="array" ref="J96">IF($B96="","",INDEX(NCAOptionScores_Trans,$B96+MATCH(J$7,NCAMetrics,0)-1,MATCH(H$6,NCACats,0))-100)</f>
        <v/>
      </c>
      <c r="K96" s="193" t="str">
        <f t="shared" si="37"/>
        <v/>
      </c>
      <c r="L96" s="193" t="str" cm="1">
        <f t="array" ref="L96">IF($B96="","",INDEX(NCAOptionScores_Trans,$B96+MATCH(L$7,NCAMetrics,0)-1,MATCH(L$6,NCACats,0))-100)</f>
        <v/>
      </c>
      <c r="M96" s="193" t="str" cm="1">
        <f t="array" ref="M96">IF($B96="","",INDEX(NCAOptionScores_Trans,$B96+MATCH(M$7,NCAMetrics,0)-1,MATCH(L$6,NCACats,0))-100)</f>
        <v/>
      </c>
      <c r="N96" s="193" t="str" cm="1">
        <f t="array" ref="N96">IF($B96="","",INDEX(NCAOptionScores_Trans,$B96+MATCH(N$7,NCAMetrics,0)-1,MATCH(L$6,NCACats,0))-100)</f>
        <v/>
      </c>
      <c r="O96" s="193" t="str">
        <f t="shared" si="38"/>
        <v/>
      </c>
      <c r="P96" s="193" t="str" cm="1">
        <f t="array" ref="P96">IF($B96="","",INDEX(NCAOptionScores_Trans,$B96+MATCH(P$7,NCAMetrics,0)-1,MATCH(P$6,NCACats,0))-100)</f>
        <v/>
      </c>
      <c r="Q96" s="193" t="str" cm="1">
        <f t="array" ref="Q96">IF($B96="","",INDEX(NCAOptionScores_Trans,$B96+MATCH(Q$7,NCAMetrics,0)-1,MATCH(P$6,NCACats,0))-100)</f>
        <v/>
      </c>
      <c r="R96" s="193" t="str" cm="1">
        <f t="array" ref="R96">IF($B96="","",INDEX(NCAOptionScores_Trans,$B96+MATCH(R$7,NCAMetrics,0)-1,MATCH(P$6,NCACats,0))-100)</f>
        <v/>
      </c>
      <c r="S96" s="193" t="str">
        <f t="shared" si="39"/>
        <v/>
      </c>
      <c r="T96" s="193" t="str" cm="1">
        <f t="array" ref="T96">IF($B96="","",INDEX(NCAOptionScores_Trans,$B96+MATCH(T$7,NCAMetrics,0)-1,MATCH(T$6,NCACats,0))-100)</f>
        <v/>
      </c>
      <c r="U96" s="193" t="str" cm="1">
        <f t="array" ref="U96">IF($B96="","",INDEX(NCAOptionScores_Trans,$B96+MATCH(U$7,NCAMetrics,0)-1,MATCH(T$6,NCACats,0))-100)</f>
        <v/>
      </c>
      <c r="V96" s="193" t="str" cm="1">
        <f t="array" ref="V96">IF($B96="","",INDEX(NCAOptionScores_Trans,$B96+MATCH(V$7,NCAMetrics,0)-1,MATCH(T$6,NCACats,0))-100)</f>
        <v/>
      </c>
      <c r="W96" s="193" t="str">
        <f t="shared" si="40"/>
        <v/>
      </c>
      <c r="X96" s="193" t="str" cm="1">
        <f t="array" ref="X96">IF($B96="","",INDEX(NCAOptionScores_Trans,$B96+MATCH(X$7,NCAMetrics,0)-1,MATCH(X$6,NCACats,0))-100)</f>
        <v/>
      </c>
      <c r="Y96" s="193" t="str" cm="1">
        <f t="array" ref="Y96">IF($B96="","",INDEX(NCAOptionScores_Trans,$B96+MATCH(Y$7,NCAMetrics,0)-1,MATCH(X$6,NCACats,0))-100)</f>
        <v/>
      </c>
      <c r="Z96" s="193" t="str" cm="1">
        <f t="array" ref="Z96">IF($B96="","",INDEX(NCAOptionScores_Trans,$B96+MATCH(Z$7,NCAMetrics,0)-1,MATCH(X$6,NCACats,0))-100)</f>
        <v/>
      </c>
      <c r="AA96" s="193" t="str">
        <f t="shared" si="41"/>
        <v/>
      </c>
      <c r="AB96" s="193" t="str" cm="1">
        <f t="array" ref="AB96">IF($B96="","",INDEX(NCAOptionScores_Trans,$B96+MATCH(AB$7,NCAMetrics,0)-1,MATCH(AB$6,NCACats,0))-100)</f>
        <v/>
      </c>
      <c r="AC96" s="193" t="str" cm="1">
        <f t="array" ref="AC96">IF($B96="","",INDEX(NCAOptionScores_Trans,$B96+MATCH(AC$7,NCAMetrics,0)-1,MATCH(AB$6,NCACats,0))-100)</f>
        <v/>
      </c>
      <c r="AD96" s="193" t="str" cm="1">
        <f t="array" ref="AD96">IF($B96="","",INDEX(NCAOptionScores_Trans,$B96+MATCH(AD$7,NCAMetrics,0)-1,MATCH(AB$6,NCACats,0))-100)</f>
        <v/>
      </c>
      <c r="AE96" s="193" t="str">
        <f t="shared" si="42"/>
        <v/>
      </c>
      <c r="AF96" s="243"/>
      <c r="AG96" s="250" t="str" cm="1">
        <f t="array" ref="AG96">INDEX(NegEffects_NCA,$A96,MATCH(AG$6,$D$6:$AB$6,0)+3)</f>
        <v/>
      </c>
      <c r="AH96" s="250" t="str" cm="1">
        <f t="array" ref="AH96">INDEX(NegEffects_NCA,$A96,MATCH(AH$6,$D$6:$AB$6,0)+3)</f>
        <v/>
      </c>
      <c r="AI96" s="250" t="str" cm="1">
        <f t="array" ref="AI96">INDEX(NegEffects_NCA,$A96,MATCH(AI$6,$D$6:$AB$6,0)+3)</f>
        <v/>
      </c>
      <c r="AJ96" s="250" t="str" cm="1">
        <f t="array" ref="AJ96">INDEX(NegEffects_NCA,$A96,MATCH(AJ$6,$D$6:$AB$6,0)+3)</f>
        <v/>
      </c>
      <c r="AK96" s="250" t="str" cm="1">
        <f t="array" ref="AK96">INDEX(NegEffects_NCA,$A96,MATCH(AK$6,$D$6:$AB$6,0)+3)</f>
        <v/>
      </c>
      <c r="AL96" s="250" t="str" cm="1">
        <f t="array" ref="AL96">INDEX(NegEffects_NCA,$A96,MATCH(AL$6,$D$6:$AB$6,0)+3)</f>
        <v/>
      </c>
      <c r="AM96" s="250" t="str" cm="1">
        <f t="array" ref="AM96">INDEX(NegEffects_NCA,$A96,MATCH(AM$6,$D$6:$AB$6,0)+3)</f>
        <v/>
      </c>
      <c r="AN96" s="243"/>
      <c r="AO96" s="194" t="str">
        <f t="shared" si="50"/>
        <v/>
      </c>
      <c r="AP96" s="194" t="str">
        <f t="shared" si="50"/>
        <v/>
      </c>
      <c r="AQ96" s="194" t="str">
        <f t="shared" si="50"/>
        <v/>
      </c>
      <c r="AR96" s="194" t="str">
        <f t="shared" si="50"/>
        <v/>
      </c>
      <c r="AS96" s="243"/>
      <c r="AT96" s="193" t="str" cm="1">
        <f t="array" ref="AT96">IF($B96="","",INDEX(NCAOptionScores_Trans,$B96+MATCH(AT$7,NCAMetrics,0)-1,MATCH(AT$6,NCACats,0)))</f>
        <v/>
      </c>
      <c r="AU96" s="193" t="str" cm="1">
        <f t="array" ref="AU96">IF($B96="","",INDEX(NCAOptionScores_Trans,$B96+MATCH(AU$7,NCAMetrics,0)-1,MATCH(AT$6,NCACats,0)))</f>
        <v/>
      </c>
      <c r="AV96" s="193" t="str" cm="1">
        <f t="array" ref="AV96">IF($B96="","",INDEX(NCAOptionScores_Trans,$B96+MATCH(AV$7,NCAMetrics,0)-1,MATCH(AT$6,NCACats,0)))</f>
        <v/>
      </c>
      <c r="AW96" s="195" t="str">
        <f t="shared" si="43"/>
        <v/>
      </c>
      <c r="AX96" s="193" t="str" cm="1">
        <f t="array" ref="AX96">IF($B96="","",INDEX(NCAOptionScores_Trans,$B96+MATCH(AX$7,NCAMetrics,0)-1,MATCH(AX$6,NCACats,0)))</f>
        <v/>
      </c>
      <c r="AY96" s="193" t="str" cm="1">
        <f t="array" ref="AY96">IF($B96="","",INDEX(NCAOptionScores_Trans,$B96+MATCH(AY$7,NCAMetrics,0)-1,MATCH(AX$6,NCACats,0)))</f>
        <v/>
      </c>
      <c r="AZ96" s="193" t="str" cm="1">
        <f t="array" ref="AZ96">IF($B96="","",INDEX(NCAOptionScores_Trans,$B96+MATCH(AZ$7,NCAMetrics,0)-1,MATCH(AX$6,NCACats,0)))</f>
        <v/>
      </c>
      <c r="BA96" s="195" t="str">
        <f t="shared" si="44"/>
        <v/>
      </c>
      <c r="BB96" s="193" t="str" cm="1">
        <f t="array" ref="BB96">IF($B96="","",INDEX(NCAOptionScores_Trans,$B96+MATCH(BB$7,NCAMetrics,0)-1,MATCH(BB$6,NCACats,0)))</f>
        <v/>
      </c>
      <c r="BC96" s="193" t="str" cm="1">
        <f t="array" ref="BC96">IF($B96="","",INDEX(NCAOptionScores_Trans,$B96+MATCH(BC$7,NCAMetrics,0)-1,MATCH(BB$6,NCACats,0)))</f>
        <v/>
      </c>
      <c r="BD96" s="193" t="str" cm="1">
        <f t="array" ref="BD96">IF($B96="","",INDEX(NCAOptionScores_Trans,$B96+MATCH(BD$7,NCAMetrics,0)-1,MATCH(BB$6,NCACats,0)))</f>
        <v/>
      </c>
      <c r="BE96" s="195" t="str">
        <f t="shared" si="45"/>
        <v/>
      </c>
      <c r="BF96" s="193" t="str" cm="1">
        <f t="array" ref="BF96">IF($B96="","",INDEX(NCAOptionScores_Trans,$B96+MATCH(BF$7,NCAMetrics,0)-1,MATCH(BF$6,NCACats,0)))</f>
        <v/>
      </c>
      <c r="BG96" s="193" t="str" cm="1">
        <f t="array" ref="BG96">IF($B96="","",INDEX(NCAOptionScores_Trans,$B96+MATCH(BG$7,NCAMetrics,0)-1,MATCH(BF$6,NCACats,0)))</f>
        <v/>
      </c>
      <c r="BH96" s="193" t="str" cm="1">
        <f t="array" ref="BH96">IF($B96="","",INDEX(NCAOptionScores_Trans,$B96+MATCH(BH$7,NCAMetrics,0)-1,MATCH(BF$6,NCACats,0)))</f>
        <v/>
      </c>
      <c r="BI96" s="195" t="str">
        <f t="shared" si="46"/>
        <v/>
      </c>
      <c r="BJ96" s="193" t="str" cm="1">
        <f t="array" ref="BJ96">IF($B96="","",INDEX(NCAOptionScores_Trans,$B96+MATCH(BJ$7,NCAMetrics,0)-1,MATCH(BJ$6,NCACats,0)))</f>
        <v/>
      </c>
      <c r="BK96" s="193" t="str" cm="1">
        <f t="array" ref="BK96">IF($B96="","",INDEX(NCAOptionScores_Trans,$B96+MATCH(BK$7,NCAMetrics,0)-1,MATCH(BJ$6,NCACats,0)))</f>
        <v/>
      </c>
      <c r="BL96" s="193" t="str" cm="1">
        <f t="array" ref="BL96">IF($B96="","",INDEX(NCAOptionScores_Trans,$B96+MATCH(BL$7,NCAMetrics,0)-1,MATCH(BJ$6,NCACats,0)))</f>
        <v/>
      </c>
      <c r="BM96" s="195" t="str">
        <f t="shared" si="47"/>
        <v/>
      </c>
      <c r="BN96" s="193" t="str" cm="1">
        <f t="array" ref="BN96">IF($B96="","",INDEX(NCAOptionScores_Trans,$B96+MATCH(BN$7,NCAMetrics,0)-1,MATCH(BN$6,NCACats,0)))</f>
        <v/>
      </c>
      <c r="BO96" s="193" t="str" cm="1">
        <f t="array" ref="BO96">IF($B96="","",INDEX(NCAOptionScores_Trans,$B96+MATCH(BO$7,NCAMetrics,0)-1,MATCH(BN$6,NCACats,0)))</f>
        <v/>
      </c>
      <c r="BP96" s="193" t="str" cm="1">
        <f t="array" ref="BP96">IF($B96="","",INDEX(NCAOptionScores_Trans,$B96+MATCH(BP$7,NCAMetrics,0)-1,MATCH(BN$6,NCACats,0)))</f>
        <v/>
      </c>
      <c r="BQ96" s="195" t="str">
        <f t="shared" si="48"/>
        <v/>
      </c>
      <c r="BR96" s="193" t="str" cm="1">
        <f t="array" ref="BR96">IF($B96="","",INDEX(NCAOptionScores_Trans,$B96+MATCH(BR$7,NCAMetrics,0)-1,MATCH(BR$6,NCACats,0)))</f>
        <v/>
      </c>
      <c r="BS96" s="193" t="str" cm="1">
        <f t="array" ref="BS96">IF($B96="","",INDEX(NCAOptionScores_Trans,$B96+MATCH(BS$7,NCAMetrics,0)-1,MATCH(BR$6,NCACats,0)))</f>
        <v/>
      </c>
      <c r="BT96" s="193" t="str" cm="1">
        <f t="array" ref="BT96">IF($B96="","",INDEX(NCAOptionScores_Trans,$B96+MATCH(BT$7,NCAMetrics,0)-1,MATCH(BR$6,NCACats,0)))</f>
        <v/>
      </c>
      <c r="BU96" s="195" t="str">
        <f t="shared" si="49"/>
        <v/>
      </c>
      <c r="BV96" s="243"/>
      <c r="BW96" s="250" t="str" cm="1">
        <f t="array" ref="BW96">INDEX(PosEffects_NCA,$A96,MATCH(BW$6,$D$6:$AB$6,0)+3)</f>
        <v/>
      </c>
      <c r="BX96" s="250" t="str" cm="1">
        <f t="array" ref="BX96">INDEX(PosEffects_NCA,$A96,MATCH(BX$6,$D$6:$AB$6,0)+3)</f>
        <v/>
      </c>
      <c r="BY96" s="250" t="str" cm="1">
        <f t="array" ref="BY96">INDEX(PosEffects_NCA,$A96,MATCH(BY$6,$D$6:$AB$6,0)+3)</f>
        <v/>
      </c>
      <c r="BZ96" s="250" t="str" cm="1">
        <f t="array" ref="BZ96">INDEX(PosEffects_NCA,$A96,MATCH(BZ$6,$D$6:$AB$6,0)+3)</f>
        <v/>
      </c>
      <c r="CA96" s="250" t="str" cm="1">
        <f t="array" ref="CA96">INDEX(PosEffects_NCA,$A96,MATCH(CA$6,$D$6:$AB$6,0)+3)</f>
        <v/>
      </c>
      <c r="CB96" s="250" t="str" cm="1">
        <f t="array" ref="CB96">INDEX(PosEffects_NCA,$A96,MATCH(CB$6,$D$6:$AB$6,0)+3)</f>
        <v/>
      </c>
      <c r="CC96" s="250" t="str" cm="1">
        <f t="array" ref="CC96">INDEX(PosEffects_NCA,$A96,MATCH(CC$6,$D$6:$AB$6,0)+3)</f>
        <v/>
      </c>
      <c r="CD96" s="243"/>
      <c r="CE96" s="194" t="str">
        <f t="shared" si="51"/>
        <v/>
      </c>
      <c r="CF96" s="194" t="str">
        <f t="shared" si="51"/>
        <v/>
      </c>
      <c r="CG96" s="194" t="str">
        <f t="shared" si="51"/>
        <v/>
      </c>
      <c r="CH96" s="194" t="str">
        <f t="shared" si="51"/>
        <v/>
      </c>
    </row>
    <row r="97" spans="1:86" x14ac:dyDescent="0.25">
      <c r="A97" s="242">
        <v>90</v>
      </c>
      <c r="B97" s="271" t="str" cm="1">
        <f t="array" ref="B97">IF(A97&gt;NOptions_NCA,"",6*(A97-1)+1)</f>
        <v/>
      </c>
      <c r="C97" s="249" t="str" cm="1">
        <f t="array" ref="C97">IF($B97="","",INDEX(Options_NCA,$B97))</f>
        <v/>
      </c>
      <c r="D97" s="193" t="str" cm="1">
        <f t="array" ref="D97">IF($B97="","",INDEX(NCAOptionScores_Trans,$B97+MATCH(D$7,NCAMetrics,0)-1,MATCH(D$6,NCACats,0))-100)</f>
        <v/>
      </c>
      <c r="E97" s="193" t="str" cm="1">
        <f t="array" ref="E97">IF($B97="","",INDEX(NCAOptionScores_Trans,$B97+MATCH(E$7,NCAMetrics,0)-1,MATCH(D$6,NCACats,0))-100)</f>
        <v/>
      </c>
      <c r="F97" s="193" t="str" cm="1">
        <f t="array" ref="F97">IF($B97="","",INDEX(NCAOptionScores_Trans,$B97+MATCH(F$7,NCAMetrics,0)-1,MATCH(D$6,NCACats,0))-100)</f>
        <v/>
      </c>
      <c r="G97" s="193" t="str">
        <f t="shared" si="36"/>
        <v/>
      </c>
      <c r="H97" s="193" t="str" cm="1">
        <f t="array" ref="H97">IF($B97="","",INDEX(NCAOptionScores_Trans,$B97+MATCH(H$7,NCAMetrics,0)-1,MATCH(H$6,NCACats,0))-100)</f>
        <v/>
      </c>
      <c r="I97" s="193" t="str" cm="1">
        <f t="array" ref="I97">IF($B97="","",INDEX(NCAOptionScores_Trans,$B97+MATCH(I$7,NCAMetrics,0)-1,MATCH(H$6,NCACats,0))-100)</f>
        <v/>
      </c>
      <c r="J97" s="193" t="str" cm="1">
        <f t="array" ref="J97">IF($B97="","",INDEX(NCAOptionScores_Trans,$B97+MATCH(J$7,NCAMetrics,0)-1,MATCH(H$6,NCACats,0))-100)</f>
        <v/>
      </c>
      <c r="K97" s="193" t="str">
        <f t="shared" si="37"/>
        <v/>
      </c>
      <c r="L97" s="193" t="str" cm="1">
        <f t="array" ref="L97">IF($B97="","",INDEX(NCAOptionScores_Trans,$B97+MATCH(L$7,NCAMetrics,0)-1,MATCH(L$6,NCACats,0))-100)</f>
        <v/>
      </c>
      <c r="M97" s="193" t="str" cm="1">
        <f t="array" ref="M97">IF($B97="","",INDEX(NCAOptionScores_Trans,$B97+MATCH(M$7,NCAMetrics,0)-1,MATCH(L$6,NCACats,0))-100)</f>
        <v/>
      </c>
      <c r="N97" s="193" t="str" cm="1">
        <f t="array" ref="N97">IF($B97="","",INDEX(NCAOptionScores_Trans,$B97+MATCH(N$7,NCAMetrics,0)-1,MATCH(L$6,NCACats,0))-100)</f>
        <v/>
      </c>
      <c r="O97" s="193" t="str">
        <f t="shared" si="38"/>
        <v/>
      </c>
      <c r="P97" s="193" t="str" cm="1">
        <f t="array" ref="P97">IF($B97="","",INDEX(NCAOptionScores_Trans,$B97+MATCH(P$7,NCAMetrics,0)-1,MATCH(P$6,NCACats,0))-100)</f>
        <v/>
      </c>
      <c r="Q97" s="193" t="str" cm="1">
        <f t="array" ref="Q97">IF($B97="","",INDEX(NCAOptionScores_Trans,$B97+MATCH(Q$7,NCAMetrics,0)-1,MATCH(P$6,NCACats,0))-100)</f>
        <v/>
      </c>
      <c r="R97" s="193" t="str" cm="1">
        <f t="array" ref="R97">IF($B97="","",INDEX(NCAOptionScores_Trans,$B97+MATCH(R$7,NCAMetrics,0)-1,MATCH(P$6,NCACats,0))-100)</f>
        <v/>
      </c>
      <c r="S97" s="193" t="str">
        <f t="shared" si="39"/>
        <v/>
      </c>
      <c r="T97" s="193" t="str" cm="1">
        <f t="array" ref="T97">IF($B97="","",INDEX(NCAOptionScores_Trans,$B97+MATCH(T$7,NCAMetrics,0)-1,MATCH(T$6,NCACats,0))-100)</f>
        <v/>
      </c>
      <c r="U97" s="193" t="str" cm="1">
        <f t="array" ref="U97">IF($B97="","",INDEX(NCAOptionScores_Trans,$B97+MATCH(U$7,NCAMetrics,0)-1,MATCH(T$6,NCACats,0))-100)</f>
        <v/>
      </c>
      <c r="V97" s="193" t="str" cm="1">
        <f t="array" ref="V97">IF($B97="","",INDEX(NCAOptionScores_Trans,$B97+MATCH(V$7,NCAMetrics,0)-1,MATCH(T$6,NCACats,0))-100)</f>
        <v/>
      </c>
      <c r="W97" s="193" t="str">
        <f t="shared" si="40"/>
        <v/>
      </c>
      <c r="X97" s="193" t="str" cm="1">
        <f t="array" ref="X97">IF($B97="","",INDEX(NCAOptionScores_Trans,$B97+MATCH(X$7,NCAMetrics,0)-1,MATCH(X$6,NCACats,0))-100)</f>
        <v/>
      </c>
      <c r="Y97" s="193" t="str" cm="1">
        <f t="array" ref="Y97">IF($B97="","",INDEX(NCAOptionScores_Trans,$B97+MATCH(Y$7,NCAMetrics,0)-1,MATCH(X$6,NCACats,0))-100)</f>
        <v/>
      </c>
      <c r="Z97" s="193" t="str" cm="1">
        <f t="array" ref="Z97">IF($B97="","",INDEX(NCAOptionScores_Trans,$B97+MATCH(Z$7,NCAMetrics,0)-1,MATCH(X$6,NCACats,0))-100)</f>
        <v/>
      </c>
      <c r="AA97" s="193" t="str">
        <f t="shared" si="41"/>
        <v/>
      </c>
      <c r="AB97" s="193" t="str" cm="1">
        <f t="array" ref="AB97">IF($B97="","",INDEX(NCAOptionScores_Trans,$B97+MATCH(AB$7,NCAMetrics,0)-1,MATCH(AB$6,NCACats,0))-100)</f>
        <v/>
      </c>
      <c r="AC97" s="193" t="str" cm="1">
        <f t="array" ref="AC97">IF($B97="","",INDEX(NCAOptionScores_Trans,$B97+MATCH(AC$7,NCAMetrics,0)-1,MATCH(AB$6,NCACats,0))-100)</f>
        <v/>
      </c>
      <c r="AD97" s="193" t="str" cm="1">
        <f t="array" ref="AD97">IF($B97="","",INDEX(NCAOptionScores_Trans,$B97+MATCH(AD$7,NCAMetrics,0)-1,MATCH(AB$6,NCACats,0))-100)</f>
        <v/>
      </c>
      <c r="AE97" s="193" t="str">
        <f t="shared" si="42"/>
        <v/>
      </c>
      <c r="AF97" s="243"/>
      <c r="AG97" s="250" t="str" cm="1">
        <f t="array" ref="AG97">INDEX(NegEffects_NCA,$A97,MATCH(AG$6,$D$6:$AB$6,0)+3)</f>
        <v/>
      </c>
      <c r="AH97" s="250" t="str" cm="1">
        <f t="array" ref="AH97">INDEX(NegEffects_NCA,$A97,MATCH(AH$6,$D$6:$AB$6,0)+3)</f>
        <v/>
      </c>
      <c r="AI97" s="250" t="str" cm="1">
        <f t="array" ref="AI97">INDEX(NegEffects_NCA,$A97,MATCH(AI$6,$D$6:$AB$6,0)+3)</f>
        <v/>
      </c>
      <c r="AJ97" s="250" t="str" cm="1">
        <f t="array" ref="AJ97">INDEX(NegEffects_NCA,$A97,MATCH(AJ$6,$D$6:$AB$6,0)+3)</f>
        <v/>
      </c>
      <c r="AK97" s="250" t="str" cm="1">
        <f t="array" ref="AK97">INDEX(NegEffects_NCA,$A97,MATCH(AK$6,$D$6:$AB$6,0)+3)</f>
        <v/>
      </c>
      <c r="AL97" s="250" t="str" cm="1">
        <f t="array" ref="AL97">INDEX(NegEffects_NCA,$A97,MATCH(AL$6,$D$6:$AB$6,0)+3)</f>
        <v/>
      </c>
      <c r="AM97" s="250" t="str" cm="1">
        <f t="array" ref="AM97">INDEX(NegEffects_NCA,$A97,MATCH(AM$6,$D$6:$AB$6,0)+3)</f>
        <v/>
      </c>
      <c r="AN97" s="243"/>
      <c r="AO97" s="194" t="str">
        <f t="shared" si="50"/>
        <v/>
      </c>
      <c r="AP97" s="194" t="str">
        <f t="shared" si="50"/>
        <v/>
      </c>
      <c r="AQ97" s="194" t="str">
        <f t="shared" si="50"/>
        <v/>
      </c>
      <c r="AR97" s="194" t="str">
        <f t="shared" si="50"/>
        <v/>
      </c>
      <c r="AS97" s="243"/>
      <c r="AT97" s="193" t="str" cm="1">
        <f t="array" ref="AT97">IF($B97="","",INDEX(NCAOptionScores_Trans,$B97+MATCH(AT$7,NCAMetrics,0)-1,MATCH(AT$6,NCACats,0)))</f>
        <v/>
      </c>
      <c r="AU97" s="193" t="str" cm="1">
        <f t="array" ref="AU97">IF($B97="","",INDEX(NCAOptionScores_Trans,$B97+MATCH(AU$7,NCAMetrics,0)-1,MATCH(AT$6,NCACats,0)))</f>
        <v/>
      </c>
      <c r="AV97" s="193" t="str" cm="1">
        <f t="array" ref="AV97">IF($B97="","",INDEX(NCAOptionScores_Trans,$B97+MATCH(AV$7,NCAMetrics,0)-1,MATCH(AT$6,NCACats,0)))</f>
        <v/>
      </c>
      <c r="AW97" s="195" t="str">
        <f t="shared" si="43"/>
        <v/>
      </c>
      <c r="AX97" s="193" t="str" cm="1">
        <f t="array" ref="AX97">IF($B97="","",INDEX(NCAOptionScores_Trans,$B97+MATCH(AX$7,NCAMetrics,0)-1,MATCH(AX$6,NCACats,0)))</f>
        <v/>
      </c>
      <c r="AY97" s="193" t="str" cm="1">
        <f t="array" ref="AY97">IF($B97="","",INDEX(NCAOptionScores_Trans,$B97+MATCH(AY$7,NCAMetrics,0)-1,MATCH(AX$6,NCACats,0)))</f>
        <v/>
      </c>
      <c r="AZ97" s="193" t="str" cm="1">
        <f t="array" ref="AZ97">IF($B97="","",INDEX(NCAOptionScores_Trans,$B97+MATCH(AZ$7,NCAMetrics,0)-1,MATCH(AX$6,NCACats,0)))</f>
        <v/>
      </c>
      <c r="BA97" s="195" t="str">
        <f t="shared" si="44"/>
        <v/>
      </c>
      <c r="BB97" s="193" t="str" cm="1">
        <f t="array" ref="BB97">IF($B97="","",INDEX(NCAOptionScores_Trans,$B97+MATCH(BB$7,NCAMetrics,0)-1,MATCH(BB$6,NCACats,0)))</f>
        <v/>
      </c>
      <c r="BC97" s="193" t="str" cm="1">
        <f t="array" ref="BC97">IF($B97="","",INDEX(NCAOptionScores_Trans,$B97+MATCH(BC$7,NCAMetrics,0)-1,MATCH(BB$6,NCACats,0)))</f>
        <v/>
      </c>
      <c r="BD97" s="193" t="str" cm="1">
        <f t="array" ref="BD97">IF($B97="","",INDEX(NCAOptionScores_Trans,$B97+MATCH(BD$7,NCAMetrics,0)-1,MATCH(BB$6,NCACats,0)))</f>
        <v/>
      </c>
      <c r="BE97" s="195" t="str">
        <f t="shared" si="45"/>
        <v/>
      </c>
      <c r="BF97" s="193" t="str" cm="1">
        <f t="array" ref="BF97">IF($B97="","",INDEX(NCAOptionScores_Trans,$B97+MATCH(BF$7,NCAMetrics,0)-1,MATCH(BF$6,NCACats,0)))</f>
        <v/>
      </c>
      <c r="BG97" s="193" t="str" cm="1">
        <f t="array" ref="BG97">IF($B97="","",INDEX(NCAOptionScores_Trans,$B97+MATCH(BG$7,NCAMetrics,0)-1,MATCH(BF$6,NCACats,0)))</f>
        <v/>
      </c>
      <c r="BH97" s="193" t="str" cm="1">
        <f t="array" ref="BH97">IF($B97="","",INDEX(NCAOptionScores_Trans,$B97+MATCH(BH$7,NCAMetrics,0)-1,MATCH(BF$6,NCACats,0)))</f>
        <v/>
      </c>
      <c r="BI97" s="195" t="str">
        <f t="shared" si="46"/>
        <v/>
      </c>
      <c r="BJ97" s="193" t="str" cm="1">
        <f t="array" ref="BJ97">IF($B97="","",INDEX(NCAOptionScores_Trans,$B97+MATCH(BJ$7,NCAMetrics,0)-1,MATCH(BJ$6,NCACats,0)))</f>
        <v/>
      </c>
      <c r="BK97" s="193" t="str" cm="1">
        <f t="array" ref="BK97">IF($B97="","",INDEX(NCAOptionScores_Trans,$B97+MATCH(BK$7,NCAMetrics,0)-1,MATCH(BJ$6,NCACats,0)))</f>
        <v/>
      </c>
      <c r="BL97" s="193" t="str" cm="1">
        <f t="array" ref="BL97">IF($B97="","",INDEX(NCAOptionScores_Trans,$B97+MATCH(BL$7,NCAMetrics,0)-1,MATCH(BJ$6,NCACats,0)))</f>
        <v/>
      </c>
      <c r="BM97" s="195" t="str">
        <f t="shared" si="47"/>
        <v/>
      </c>
      <c r="BN97" s="193" t="str" cm="1">
        <f t="array" ref="BN97">IF($B97="","",INDEX(NCAOptionScores_Trans,$B97+MATCH(BN$7,NCAMetrics,0)-1,MATCH(BN$6,NCACats,0)))</f>
        <v/>
      </c>
      <c r="BO97" s="193" t="str" cm="1">
        <f t="array" ref="BO97">IF($B97="","",INDEX(NCAOptionScores_Trans,$B97+MATCH(BO$7,NCAMetrics,0)-1,MATCH(BN$6,NCACats,0)))</f>
        <v/>
      </c>
      <c r="BP97" s="193" t="str" cm="1">
        <f t="array" ref="BP97">IF($B97="","",INDEX(NCAOptionScores_Trans,$B97+MATCH(BP$7,NCAMetrics,0)-1,MATCH(BN$6,NCACats,0)))</f>
        <v/>
      </c>
      <c r="BQ97" s="195" t="str">
        <f t="shared" si="48"/>
        <v/>
      </c>
      <c r="BR97" s="193" t="str" cm="1">
        <f t="array" ref="BR97">IF($B97="","",INDEX(NCAOptionScores_Trans,$B97+MATCH(BR$7,NCAMetrics,0)-1,MATCH(BR$6,NCACats,0)))</f>
        <v/>
      </c>
      <c r="BS97" s="193" t="str" cm="1">
        <f t="array" ref="BS97">IF($B97="","",INDEX(NCAOptionScores_Trans,$B97+MATCH(BS$7,NCAMetrics,0)-1,MATCH(BR$6,NCACats,0)))</f>
        <v/>
      </c>
      <c r="BT97" s="193" t="str" cm="1">
        <f t="array" ref="BT97">IF($B97="","",INDEX(NCAOptionScores_Trans,$B97+MATCH(BT$7,NCAMetrics,0)-1,MATCH(BR$6,NCACats,0)))</f>
        <v/>
      </c>
      <c r="BU97" s="195" t="str">
        <f t="shared" si="49"/>
        <v/>
      </c>
      <c r="BV97" s="243"/>
      <c r="BW97" s="250" t="str" cm="1">
        <f t="array" ref="BW97">INDEX(PosEffects_NCA,$A97,MATCH(BW$6,$D$6:$AB$6,0)+3)</f>
        <v/>
      </c>
      <c r="BX97" s="250" t="str" cm="1">
        <f t="array" ref="BX97">INDEX(PosEffects_NCA,$A97,MATCH(BX$6,$D$6:$AB$6,0)+3)</f>
        <v/>
      </c>
      <c r="BY97" s="250" t="str" cm="1">
        <f t="array" ref="BY97">INDEX(PosEffects_NCA,$A97,MATCH(BY$6,$D$6:$AB$6,0)+3)</f>
        <v/>
      </c>
      <c r="BZ97" s="250" t="str" cm="1">
        <f t="array" ref="BZ97">INDEX(PosEffects_NCA,$A97,MATCH(BZ$6,$D$6:$AB$6,0)+3)</f>
        <v/>
      </c>
      <c r="CA97" s="250" t="str" cm="1">
        <f t="array" ref="CA97">INDEX(PosEffects_NCA,$A97,MATCH(CA$6,$D$6:$AB$6,0)+3)</f>
        <v/>
      </c>
      <c r="CB97" s="250" t="str" cm="1">
        <f t="array" ref="CB97">INDEX(PosEffects_NCA,$A97,MATCH(CB$6,$D$6:$AB$6,0)+3)</f>
        <v/>
      </c>
      <c r="CC97" s="250" t="str" cm="1">
        <f t="array" ref="CC97">INDEX(PosEffects_NCA,$A97,MATCH(CC$6,$D$6:$AB$6,0)+3)</f>
        <v/>
      </c>
      <c r="CD97" s="243"/>
      <c r="CE97" s="194" t="str">
        <f t="shared" si="51"/>
        <v/>
      </c>
      <c r="CF97" s="194" t="str">
        <f t="shared" si="51"/>
        <v/>
      </c>
      <c r="CG97" s="194" t="str">
        <f t="shared" si="51"/>
        <v/>
      </c>
      <c r="CH97" s="194" t="str">
        <f t="shared" si="51"/>
        <v/>
      </c>
    </row>
    <row r="98" spans="1:86" x14ac:dyDescent="0.25">
      <c r="A98" s="242">
        <v>91</v>
      </c>
      <c r="B98" s="271" t="str" cm="1">
        <f t="array" ref="B98">IF(A98&gt;NOptions_NCA,"",6*(A98-1)+1)</f>
        <v/>
      </c>
      <c r="C98" s="249" t="str" cm="1">
        <f t="array" ref="C98">IF($B98="","",INDEX(Options_NCA,$B98))</f>
        <v/>
      </c>
      <c r="D98" s="193" t="str" cm="1">
        <f t="array" ref="D98">IF($B98="","",INDEX(NCAOptionScores_Trans,$B98+MATCH(D$7,NCAMetrics,0)-1,MATCH(D$6,NCACats,0))-100)</f>
        <v/>
      </c>
      <c r="E98" s="193" t="str" cm="1">
        <f t="array" ref="E98">IF($B98="","",INDEX(NCAOptionScores_Trans,$B98+MATCH(E$7,NCAMetrics,0)-1,MATCH(D$6,NCACats,0))-100)</f>
        <v/>
      </c>
      <c r="F98" s="193" t="str" cm="1">
        <f t="array" ref="F98">IF($B98="","",INDEX(NCAOptionScores_Trans,$B98+MATCH(F$7,NCAMetrics,0)-1,MATCH(D$6,NCACats,0))-100)</f>
        <v/>
      </c>
      <c r="G98" s="193" t="str">
        <f t="shared" si="36"/>
        <v/>
      </c>
      <c r="H98" s="193" t="str" cm="1">
        <f t="array" ref="H98">IF($B98="","",INDEX(NCAOptionScores_Trans,$B98+MATCH(H$7,NCAMetrics,0)-1,MATCH(H$6,NCACats,0))-100)</f>
        <v/>
      </c>
      <c r="I98" s="193" t="str" cm="1">
        <f t="array" ref="I98">IF($B98="","",INDEX(NCAOptionScores_Trans,$B98+MATCH(I$7,NCAMetrics,0)-1,MATCH(H$6,NCACats,0))-100)</f>
        <v/>
      </c>
      <c r="J98" s="193" t="str" cm="1">
        <f t="array" ref="J98">IF($B98="","",INDEX(NCAOptionScores_Trans,$B98+MATCH(J$7,NCAMetrics,0)-1,MATCH(H$6,NCACats,0))-100)</f>
        <v/>
      </c>
      <c r="K98" s="193" t="str">
        <f t="shared" si="37"/>
        <v/>
      </c>
      <c r="L98" s="193" t="str" cm="1">
        <f t="array" ref="L98">IF($B98="","",INDEX(NCAOptionScores_Trans,$B98+MATCH(L$7,NCAMetrics,0)-1,MATCH(L$6,NCACats,0))-100)</f>
        <v/>
      </c>
      <c r="M98" s="193" t="str" cm="1">
        <f t="array" ref="M98">IF($B98="","",INDEX(NCAOptionScores_Trans,$B98+MATCH(M$7,NCAMetrics,0)-1,MATCH(L$6,NCACats,0))-100)</f>
        <v/>
      </c>
      <c r="N98" s="193" t="str" cm="1">
        <f t="array" ref="N98">IF($B98="","",INDEX(NCAOptionScores_Trans,$B98+MATCH(N$7,NCAMetrics,0)-1,MATCH(L$6,NCACats,0))-100)</f>
        <v/>
      </c>
      <c r="O98" s="193" t="str">
        <f t="shared" si="38"/>
        <v/>
      </c>
      <c r="P98" s="193" t="str" cm="1">
        <f t="array" ref="P98">IF($B98="","",INDEX(NCAOptionScores_Trans,$B98+MATCH(P$7,NCAMetrics,0)-1,MATCH(P$6,NCACats,0))-100)</f>
        <v/>
      </c>
      <c r="Q98" s="193" t="str" cm="1">
        <f t="array" ref="Q98">IF($B98="","",INDEX(NCAOptionScores_Trans,$B98+MATCH(Q$7,NCAMetrics,0)-1,MATCH(P$6,NCACats,0))-100)</f>
        <v/>
      </c>
      <c r="R98" s="193" t="str" cm="1">
        <f t="array" ref="R98">IF($B98="","",INDEX(NCAOptionScores_Trans,$B98+MATCH(R$7,NCAMetrics,0)-1,MATCH(P$6,NCACats,0))-100)</f>
        <v/>
      </c>
      <c r="S98" s="193" t="str">
        <f t="shared" si="39"/>
        <v/>
      </c>
      <c r="T98" s="193" t="str" cm="1">
        <f t="array" ref="T98">IF($B98="","",INDEX(NCAOptionScores_Trans,$B98+MATCH(T$7,NCAMetrics,0)-1,MATCH(T$6,NCACats,0))-100)</f>
        <v/>
      </c>
      <c r="U98" s="193" t="str" cm="1">
        <f t="array" ref="U98">IF($B98="","",INDEX(NCAOptionScores_Trans,$B98+MATCH(U$7,NCAMetrics,0)-1,MATCH(T$6,NCACats,0))-100)</f>
        <v/>
      </c>
      <c r="V98" s="193" t="str" cm="1">
        <f t="array" ref="V98">IF($B98="","",INDEX(NCAOptionScores_Trans,$B98+MATCH(V$7,NCAMetrics,0)-1,MATCH(T$6,NCACats,0))-100)</f>
        <v/>
      </c>
      <c r="W98" s="193" t="str">
        <f t="shared" si="40"/>
        <v/>
      </c>
      <c r="X98" s="193" t="str" cm="1">
        <f t="array" ref="X98">IF($B98="","",INDEX(NCAOptionScores_Trans,$B98+MATCH(X$7,NCAMetrics,0)-1,MATCH(X$6,NCACats,0))-100)</f>
        <v/>
      </c>
      <c r="Y98" s="193" t="str" cm="1">
        <f t="array" ref="Y98">IF($B98="","",INDEX(NCAOptionScores_Trans,$B98+MATCH(Y$7,NCAMetrics,0)-1,MATCH(X$6,NCACats,0))-100)</f>
        <v/>
      </c>
      <c r="Z98" s="193" t="str" cm="1">
        <f t="array" ref="Z98">IF($B98="","",INDEX(NCAOptionScores_Trans,$B98+MATCH(Z$7,NCAMetrics,0)-1,MATCH(X$6,NCACats,0))-100)</f>
        <v/>
      </c>
      <c r="AA98" s="193" t="str">
        <f t="shared" si="41"/>
        <v/>
      </c>
      <c r="AB98" s="193" t="str" cm="1">
        <f t="array" ref="AB98">IF($B98="","",INDEX(NCAOptionScores_Trans,$B98+MATCH(AB$7,NCAMetrics,0)-1,MATCH(AB$6,NCACats,0))-100)</f>
        <v/>
      </c>
      <c r="AC98" s="193" t="str" cm="1">
        <f t="array" ref="AC98">IF($B98="","",INDEX(NCAOptionScores_Trans,$B98+MATCH(AC$7,NCAMetrics,0)-1,MATCH(AB$6,NCACats,0))-100)</f>
        <v/>
      </c>
      <c r="AD98" s="193" t="str" cm="1">
        <f t="array" ref="AD98">IF($B98="","",INDEX(NCAOptionScores_Trans,$B98+MATCH(AD$7,NCAMetrics,0)-1,MATCH(AB$6,NCACats,0))-100)</f>
        <v/>
      </c>
      <c r="AE98" s="193" t="str">
        <f t="shared" si="42"/>
        <v/>
      </c>
      <c r="AF98" s="243"/>
      <c r="AG98" s="250" t="str" cm="1">
        <f t="array" ref="AG98">INDEX(NegEffects_NCA,$A98,MATCH(AG$6,$D$6:$AB$6,0)+3)</f>
        <v/>
      </c>
      <c r="AH98" s="250" t="str" cm="1">
        <f t="array" ref="AH98">INDEX(NegEffects_NCA,$A98,MATCH(AH$6,$D$6:$AB$6,0)+3)</f>
        <v/>
      </c>
      <c r="AI98" s="250" t="str" cm="1">
        <f t="array" ref="AI98">INDEX(NegEffects_NCA,$A98,MATCH(AI$6,$D$6:$AB$6,0)+3)</f>
        <v/>
      </c>
      <c r="AJ98" s="250" t="str" cm="1">
        <f t="array" ref="AJ98">INDEX(NegEffects_NCA,$A98,MATCH(AJ$6,$D$6:$AB$6,0)+3)</f>
        <v/>
      </c>
      <c r="AK98" s="250" t="str" cm="1">
        <f t="array" ref="AK98">INDEX(NegEffects_NCA,$A98,MATCH(AK$6,$D$6:$AB$6,0)+3)</f>
        <v/>
      </c>
      <c r="AL98" s="250" t="str" cm="1">
        <f t="array" ref="AL98">INDEX(NegEffects_NCA,$A98,MATCH(AL$6,$D$6:$AB$6,0)+3)</f>
        <v/>
      </c>
      <c r="AM98" s="250" t="str" cm="1">
        <f t="array" ref="AM98">INDEX(NegEffects_NCA,$A98,MATCH(AM$6,$D$6:$AB$6,0)+3)</f>
        <v/>
      </c>
      <c r="AN98" s="243"/>
      <c r="AO98" s="194" t="str">
        <f t="shared" si="50"/>
        <v/>
      </c>
      <c r="AP98" s="194" t="str">
        <f t="shared" si="50"/>
        <v/>
      </c>
      <c r="AQ98" s="194" t="str">
        <f t="shared" si="50"/>
        <v/>
      </c>
      <c r="AR98" s="194" t="str">
        <f t="shared" si="50"/>
        <v/>
      </c>
      <c r="AS98" s="243"/>
      <c r="AT98" s="193" t="str" cm="1">
        <f t="array" ref="AT98">IF($B98="","",INDEX(NCAOptionScores_Trans,$B98+MATCH(AT$7,NCAMetrics,0)-1,MATCH(AT$6,NCACats,0)))</f>
        <v/>
      </c>
      <c r="AU98" s="193" t="str" cm="1">
        <f t="array" ref="AU98">IF($B98="","",INDEX(NCAOptionScores_Trans,$B98+MATCH(AU$7,NCAMetrics,0)-1,MATCH(AT$6,NCACats,0)))</f>
        <v/>
      </c>
      <c r="AV98" s="193" t="str" cm="1">
        <f t="array" ref="AV98">IF($B98="","",INDEX(NCAOptionScores_Trans,$B98+MATCH(AV$7,NCAMetrics,0)-1,MATCH(AT$6,NCACats,0)))</f>
        <v/>
      </c>
      <c r="AW98" s="195" t="str">
        <f t="shared" si="43"/>
        <v/>
      </c>
      <c r="AX98" s="193" t="str" cm="1">
        <f t="array" ref="AX98">IF($B98="","",INDEX(NCAOptionScores_Trans,$B98+MATCH(AX$7,NCAMetrics,0)-1,MATCH(AX$6,NCACats,0)))</f>
        <v/>
      </c>
      <c r="AY98" s="193" t="str" cm="1">
        <f t="array" ref="AY98">IF($B98="","",INDEX(NCAOptionScores_Trans,$B98+MATCH(AY$7,NCAMetrics,0)-1,MATCH(AX$6,NCACats,0)))</f>
        <v/>
      </c>
      <c r="AZ98" s="193" t="str" cm="1">
        <f t="array" ref="AZ98">IF($B98="","",INDEX(NCAOptionScores_Trans,$B98+MATCH(AZ$7,NCAMetrics,0)-1,MATCH(AX$6,NCACats,0)))</f>
        <v/>
      </c>
      <c r="BA98" s="195" t="str">
        <f t="shared" si="44"/>
        <v/>
      </c>
      <c r="BB98" s="193" t="str" cm="1">
        <f t="array" ref="BB98">IF($B98="","",INDEX(NCAOptionScores_Trans,$B98+MATCH(BB$7,NCAMetrics,0)-1,MATCH(BB$6,NCACats,0)))</f>
        <v/>
      </c>
      <c r="BC98" s="193" t="str" cm="1">
        <f t="array" ref="BC98">IF($B98="","",INDEX(NCAOptionScores_Trans,$B98+MATCH(BC$7,NCAMetrics,0)-1,MATCH(BB$6,NCACats,0)))</f>
        <v/>
      </c>
      <c r="BD98" s="193" t="str" cm="1">
        <f t="array" ref="BD98">IF($B98="","",INDEX(NCAOptionScores_Trans,$B98+MATCH(BD$7,NCAMetrics,0)-1,MATCH(BB$6,NCACats,0)))</f>
        <v/>
      </c>
      <c r="BE98" s="195" t="str">
        <f t="shared" si="45"/>
        <v/>
      </c>
      <c r="BF98" s="193" t="str" cm="1">
        <f t="array" ref="BF98">IF($B98="","",INDEX(NCAOptionScores_Trans,$B98+MATCH(BF$7,NCAMetrics,0)-1,MATCH(BF$6,NCACats,0)))</f>
        <v/>
      </c>
      <c r="BG98" s="193" t="str" cm="1">
        <f t="array" ref="BG98">IF($B98="","",INDEX(NCAOptionScores_Trans,$B98+MATCH(BG$7,NCAMetrics,0)-1,MATCH(BF$6,NCACats,0)))</f>
        <v/>
      </c>
      <c r="BH98" s="193" t="str" cm="1">
        <f t="array" ref="BH98">IF($B98="","",INDEX(NCAOptionScores_Trans,$B98+MATCH(BH$7,NCAMetrics,0)-1,MATCH(BF$6,NCACats,0)))</f>
        <v/>
      </c>
      <c r="BI98" s="195" t="str">
        <f t="shared" si="46"/>
        <v/>
      </c>
      <c r="BJ98" s="193" t="str" cm="1">
        <f t="array" ref="BJ98">IF($B98="","",INDEX(NCAOptionScores_Trans,$B98+MATCH(BJ$7,NCAMetrics,0)-1,MATCH(BJ$6,NCACats,0)))</f>
        <v/>
      </c>
      <c r="BK98" s="193" t="str" cm="1">
        <f t="array" ref="BK98">IF($B98="","",INDEX(NCAOptionScores_Trans,$B98+MATCH(BK$7,NCAMetrics,0)-1,MATCH(BJ$6,NCACats,0)))</f>
        <v/>
      </c>
      <c r="BL98" s="193" t="str" cm="1">
        <f t="array" ref="BL98">IF($B98="","",INDEX(NCAOptionScores_Trans,$B98+MATCH(BL$7,NCAMetrics,0)-1,MATCH(BJ$6,NCACats,0)))</f>
        <v/>
      </c>
      <c r="BM98" s="195" t="str">
        <f t="shared" si="47"/>
        <v/>
      </c>
      <c r="BN98" s="193" t="str" cm="1">
        <f t="array" ref="BN98">IF($B98="","",INDEX(NCAOptionScores_Trans,$B98+MATCH(BN$7,NCAMetrics,0)-1,MATCH(BN$6,NCACats,0)))</f>
        <v/>
      </c>
      <c r="BO98" s="193" t="str" cm="1">
        <f t="array" ref="BO98">IF($B98="","",INDEX(NCAOptionScores_Trans,$B98+MATCH(BO$7,NCAMetrics,0)-1,MATCH(BN$6,NCACats,0)))</f>
        <v/>
      </c>
      <c r="BP98" s="193" t="str" cm="1">
        <f t="array" ref="BP98">IF($B98="","",INDEX(NCAOptionScores_Trans,$B98+MATCH(BP$7,NCAMetrics,0)-1,MATCH(BN$6,NCACats,0)))</f>
        <v/>
      </c>
      <c r="BQ98" s="195" t="str">
        <f t="shared" si="48"/>
        <v/>
      </c>
      <c r="BR98" s="193" t="str" cm="1">
        <f t="array" ref="BR98">IF($B98="","",INDEX(NCAOptionScores_Trans,$B98+MATCH(BR$7,NCAMetrics,0)-1,MATCH(BR$6,NCACats,0)))</f>
        <v/>
      </c>
      <c r="BS98" s="193" t="str" cm="1">
        <f t="array" ref="BS98">IF($B98="","",INDEX(NCAOptionScores_Trans,$B98+MATCH(BS$7,NCAMetrics,0)-1,MATCH(BR$6,NCACats,0)))</f>
        <v/>
      </c>
      <c r="BT98" s="193" t="str" cm="1">
        <f t="array" ref="BT98">IF($B98="","",INDEX(NCAOptionScores_Trans,$B98+MATCH(BT$7,NCAMetrics,0)-1,MATCH(BR$6,NCACats,0)))</f>
        <v/>
      </c>
      <c r="BU98" s="195" t="str">
        <f t="shared" si="49"/>
        <v/>
      </c>
      <c r="BV98" s="243"/>
      <c r="BW98" s="250" t="str" cm="1">
        <f t="array" ref="BW98">INDEX(PosEffects_NCA,$A98,MATCH(BW$6,$D$6:$AB$6,0)+3)</f>
        <v/>
      </c>
      <c r="BX98" s="250" t="str" cm="1">
        <f t="array" ref="BX98">INDEX(PosEffects_NCA,$A98,MATCH(BX$6,$D$6:$AB$6,0)+3)</f>
        <v/>
      </c>
      <c r="BY98" s="250" t="str" cm="1">
        <f t="array" ref="BY98">INDEX(PosEffects_NCA,$A98,MATCH(BY$6,$D$6:$AB$6,0)+3)</f>
        <v/>
      </c>
      <c r="BZ98" s="250" t="str" cm="1">
        <f t="array" ref="BZ98">INDEX(PosEffects_NCA,$A98,MATCH(BZ$6,$D$6:$AB$6,0)+3)</f>
        <v/>
      </c>
      <c r="CA98" s="250" t="str" cm="1">
        <f t="array" ref="CA98">INDEX(PosEffects_NCA,$A98,MATCH(CA$6,$D$6:$AB$6,0)+3)</f>
        <v/>
      </c>
      <c r="CB98" s="250" t="str" cm="1">
        <f t="array" ref="CB98">INDEX(PosEffects_NCA,$A98,MATCH(CB$6,$D$6:$AB$6,0)+3)</f>
        <v/>
      </c>
      <c r="CC98" s="250" t="str" cm="1">
        <f t="array" ref="CC98">INDEX(PosEffects_NCA,$A98,MATCH(CC$6,$D$6:$AB$6,0)+3)</f>
        <v/>
      </c>
      <c r="CD98" s="243"/>
      <c r="CE98" s="194" t="str">
        <f t="shared" si="51"/>
        <v/>
      </c>
      <c r="CF98" s="194" t="str">
        <f t="shared" si="51"/>
        <v/>
      </c>
      <c r="CG98" s="194" t="str">
        <f t="shared" si="51"/>
        <v/>
      </c>
      <c r="CH98" s="194" t="str">
        <f t="shared" si="51"/>
        <v/>
      </c>
    </row>
    <row r="99" spans="1:86" x14ac:dyDescent="0.25">
      <c r="A99" s="242">
        <v>92</v>
      </c>
      <c r="B99" s="271" t="str" cm="1">
        <f t="array" ref="B99">IF(A99&gt;NOptions_NCA,"",6*(A99-1)+1)</f>
        <v/>
      </c>
      <c r="C99" s="249" t="str" cm="1">
        <f t="array" ref="C99">IF($B99="","",INDEX(Options_NCA,$B99))</f>
        <v/>
      </c>
      <c r="D99" s="193" t="str" cm="1">
        <f t="array" ref="D99">IF($B99="","",INDEX(NCAOptionScores_Trans,$B99+MATCH(D$7,NCAMetrics,0)-1,MATCH(D$6,NCACats,0))-100)</f>
        <v/>
      </c>
      <c r="E99" s="193" t="str" cm="1">
        <f t="array" ref="E99">IF($B99="","",INDEX(NCAOptionScores_Trans,$B99+MATCH(E$7,NCAMetrics,0)-1,MATCH(D$6,NCACats,0))-100)</f>
        <v/>
      </c>
      <c r="F99" s="193" t="str" cm="1">
        <f t="array" ref="F99">IF($B99="","",INDEX(NCAOptionScores_Trans,$B99+MATCH(F$7,NCAMetrics,0)-1,MATCH(D$6,NCACats,0))-100)</f>
        <v/>
      </c>
      <c r="G99" s="193" t="str">
        <f t="shared" si="36"/>
        <v/>
      </c>
      <c r="H99" s="193" t="str" cm="1">
        <f t="array" ref="H99">IF($B99="","",INDEX(NCAOptionScores_Trans,$B99+MATCH(H$7,NCAMetrics,0)-1,MATCH(H$6,NCACats,0))-100)</f>
        <v/>
      </c>
      <c r="I99" s="193" t="str" cm="1">
        <f t="array" ref="I99">IF($B99="","",INDEX(NCAOptionScores_Trans,$B99+MATCH(I$7,NCAMetrics,0)-1,MATCH(H$6,NCACats,0))-100)</f>
        <v/>
      </c>
      <c r="J99" s="193" t="str" cm="1">
        <f t="array" ref="J99">IF($B99="","",INDEX(NCAOptionScores_Trans,$B99+MATCH(J$7,NCAMetrics,0)-1,MATCH(H$6,NCACats,0))-100)</f>
        <v/>
      </c>
      <c r="K99" s="193" t="str">
        <f t="shared" si="37"/>
        <v/>
      </c>
      <c r="L99" s="193" t="str" cm="1">
        <f t="array" ref="L99">IF($B99="","",INDEX(NCAOptionScores_Trans,$B99+MATCH(L$7,NCAMetrics,0)-1,MATCH(L$6,NCACats,0))-100)</f>
        <v/>
      </c>
      <c r="M99" s="193" t="str" cm="1">
        <f t="array" ref="M99">IF($B99="","",INDEX(NCAOptionScores_Trans,$B99+MATCH(M$7,NCAMetrics,0)-1,MATCH(L$6,NCACats,0))-100)</f>
        <v/>
      </c>
      <c r="N99" s="193" t="str" cm="1">
        <f t="array" ref="N99">IF($B99="","",INDEX(NCAOptionScores_Trans,$B99+MATCH(N$7,NCAMetrics,0)-1,MATCH(L$6,NCACats,0))-100)</f>
        <v/>
      </c>
      <c r="O99" s="193" t="str">
        <f t="shared" si="38"/>
        <v/>
      </c>
      <c r="P99" s="193" t="str" cm="1">
        <f t="array" ref="P99">IF($B99="","",INDEX(NCAOptionScores_Trans,$B99+MATCH(P$7,NCAMetrics,0)-1,MATCH(P$6,NCACats,0))-100)</f>
        <v/>
      </c>
      <c r="Q99" s="193" t="str" cm="1">
        <f t="array" ref="Q99">IF($B99="","",INDEX(NCAOptionScores_Trans,$B99+MATCH(Q$7,NCAMetrics,0)-1,MATCH(P$6,NCACats,0))-100)</f>
        <v/>
      </c>
      <c r="R99" s="193" t="str" cm="1">
        <f t="array" ref="R99">IF($B99="","",INDEX(NCAOptionScores_Trans,$B99+MATCH(R$7,NCAMetrics,0)-1,MATCH(P$6,NCACats,0))-100)</f>
        <v/>
      </c>
      <c r="S99" s="193" t="str">
        <f t="shared" si="39"/>
        <v/>
      </c>
      <c r="T99" s="193" t="str" cm="1">
        <f t="array" ref="T99">IF($B99="","",INDEX(NCAOptionScores_Trans,$B99+MATCH(T$7,NCAMetrics,0)-1,MATCH(T$6,NCACats,0))-100)</f>
        <v/>
      </c>
      <c r="U99" s="193" t="str" cm="1">
        <f t="array" ref="U99">IF($B99="","",INDEX(NCAOptionScores_Trans,$B99+MATCH(U$7,NCAMetrics,0)-1,MATCH(T$6,NCACats,0))-100)</f>
        <v/>
      </c>
      <c r="V99" s="193" t="str" cm="1">
        <f t="array" ref="V99">IF($B99="","",INDEX(NCAOptionScores_Trans,$B99+MATCH(V$7,NCAMetrics,0)-1,MATCH(T$6,NCACats,0))-100)</f>
        <v/>
      </c>
      <c r="W99" s="193" t="str">
        <f t="shared" si="40"/>
        <v/>
      </c>
      <c r="X99" s="193" t="str" cm="1">
        <f t="array" ref="X99">IF($B99="","",INDEX(NCAOptionScores_Trans,$B99+MATCH(X$7,NCAMetrics,0)-1,MATCH(X$6,NCACats,0))-100)</f>
        <v/>
      </c>
      <c r="Y99" s="193" t="str" cm="1">
        <f t="array" ref="Y99">IF($B99="","",INDEX(NCAOptionScores_Trans,$B99+MATCH(Y$7,NCAMetrics,0)-1,MATCH(X$6,NCACats,0))-100)</f>
        <v/>
      </c>
      <c r="Z99" s="193" t="str" cm="1">
        <f t="array" ref="Z99">IF($B99="","",INDEX(NCAOptionScores_Trans,$B99+MATCH(Z$7,NCAMetrics,0)-1,MATCH(X$6,NCACats,0))-100)</f>
        <v/>
      </c>
      <c r="AA99" s="193" t="str">
        <f t="shared" si="41"/>
        <v/>
      </c>
      <c r="AB99" s="193" t="str" cm="1">
        <f t="array" ref="AB99">IF($B99="","",INDEX(NCAOptionScores_Trans,$B99+MATCH(AB$7,NCAMetrics,0)-1,MATCH(AB$6,NCACats,0))-100)</f>
        <v/>
      </c>
      <c r="AC99" s="193" t="str" cm="1">
        <f t="array" ref="AC99">IF($B99="","",INDEX(NCAOptionScores_Trans,$B99+MATCH(AC$7,NCAMetrics,0)-1,MATCH(AB$6,NCACats,0))-100)</f>
        <v/>
      </c>
      <c r="AD99" s="193" t="str" cm="1">
        <f t="array" ref="AD99">IF($B99="","",INDEX(NCAOptionScores_Trans,$B99+MATCH(AD$7,NCAMetrics,0)-1,MATCH(AB$6,NCACats,0))-100)</f>
        <v/>
      </c>
      <c r="AE99" s="193" t="str">
        <f t="shared" si="42"/>
        <v/>
      </c>
      <c r="AF99" s="243"/>
      <c r="AG99" s="250" t="str" cm="1">
        <f t="array" ref="AG99">INDEX(NegEffects_NCA,$A99,MATCH(AG$6,$D$6:$AB$6,0)+3)</f>
        <v/>
      </c>
      <c r="AH99" s="250" t="str" cm="1">
        <f t="array" ref="AH99">INDEX(NegEffects_NCA,$A99,MATCH(AH$6,$D$6:$AB$6,0)+3)</f>
        <v/>
      </c>
      <c r="AI99" s="250" t="str" cm="1">
        <f t="array" ref="AI99">INDEX(NegEffects_NCA,$A99,MATCH(AI$6,$D$6:$AB$6,0)+3)</f>
        <v/>
      </c>
      <c r="AJ99" s="250" t="str" cm="1">
        <f t="array" ref="AJ99">INDEX(NegEffects_NCA,$A99,MATCH(AJ$6,$D$6:$AB$6,0)+3)</f>
        <v/>
      </c>
      <c r="AK99" s="250" t="str" cm="1">
        <f t="array" ref="AK99">INDEX(NegEffects_NCA,$A99,MATCH(AK$6,$D$6:$AB$6,0)+3)</f>
        <v/>
      </c>
      <c r="AL99" s="250" t="str" cm="1">
        <f t="array" ref="AL99">INDEX(NegEffects_NCA,$A99,MATCH(AL$6,$D$6:$AB$6,0)+3)</f>
        <v/>
      </c>
      <c r="AM99" s="250" t="str" cm="1">
        <f t="array" ref="AM99">INDEX(NegEffects_NCA,$A99,MATCH(AM$6,$D$6:$AB$6,0)+3)</f>
        <v/>
      </c>
      <c r="AN99" s="243"/>
      <c r="AO99" s="194" t="str">
        <f t="shared" si="50"/>
        <v/>
      </c>
      <c r="AP99" s="194" t="str">
        <f t="shared" si="50"/>
        <v/>
      </c>
      <c r="AQ99" s="194" t="str">
        <f t="shared" si="50"/>
        <v/>
      </c>
      <c r="AR99" s="194" t="str">
        <f t="shared" si="50"/>
        <v/>
      </c>
      <c r="AS99" s="243"/>
      <c r="AT99" s="193" t="str" cm="1">
        <f t="array" ref="AT99">IF($B99="","",INDEX(NCAOptionScores_Trans,$B99+MATCH(AT$7,NCAMetrics,0)-1,MATCH(AT$6,NCACats,0)))</f>
        <v/>
      </c>
      <c r="AU99" s="193" t="str" cm="1">
        <f t="array" ref="AU99">IF($B99="","",INDEX(NCAOptionScores_Trans,$B99+MATCH(AU$7,NCAMetrics,0)-1,MATCH(AT$6,NCACats,0)))</f>
        <v/>
      </c>
      <c r="AV99" s="193" t="str" cm="1">
        <f t="array" ref="AV99">IF($B99="","",INDEX(NCAOptionScores_Trans,$B99+MATCH(AV$7,NCAMetrics,0)-1,MATCH(AT$6,NCACats,0)))</f>
        <v/>
      </c>
      <c r="AW99" s="195" t="str">
        <f t="shared" si="43"/>
        <v/>
      </c>
      <c r="AX99" s="193" t="str" cm="1">
        <f t="array" ref="AX99">IF($B99="","",INDEX(NCAOptionScores_Trans,$B99+MATCH(AX$7,NCAMetrics,0)-1,MATCH(AX$6,NCACats,0)))</f>
        <v/>
      </c>
      <c r="AY99" s="193" t="str" cm="1">
        <f t="array" ref="AY99">IF($B99="","",INDEX(NCAOptionScores_Trans,$B99+MATCH(AY$7,NCAMetrics,0)-1,MATCH(AX$6,NCACats,0)))</f>
        <v/>
      </c>
      <c r="AZ99" s="193" t="str" cm="1">
        <f t="array" ref="AZ99">IF($B99="","",INDEX(NCAOptionScores_Trans,$B99+MATCH(AZ$7,NCAMetrics,0)-1,MATCH(AX$6,NCACats,0)))</f>
        <v/>
      </c>
      <c r="BA99" s="195" t="str">
        <f t="shared" si="44"/>
        <v/>
      </c>
      <c r="BB99" s="193" t="str" cm="1">
        <f t="array" ref="BB99">IF($B99="","",INDEX(NCAOptionScores_Trans,$B99+MATCH(BB$7,NCAMetrics,0)-1,MATCH(BB$6,NCACats,0)))</f>
        <v/>
      </c>
      <c r="BC99" s="193" t="str" cm="1">
        <f t="array" ref="BC99">IF($B99="","",INDEX(NCAOptionScores_Trans,$B99+MATCH(BC$7,NCAMetrics,0)-1,MATCH(BB$6,NCACats,0)))</f>
        <v/>
      </c>
      <c r="BD99" s="193" t="str" cm="1">
        <f t="array" ref="BD99">IF($B99="","",INDEX(NCAOptionScores_Trans,$B99+MATCH(BD$7,NCAMetrics,0)-1,MATCH(BB$6,NCACats,0)))</f>
        <v/>
      </c>
      <c r="BE99" s="195" t="str">
        <f t="shared" si="45"/>
        <v/>
      </c>
      <c r="BF99" s="193" t="str" cm="1">
        <f t="array" ref="BF99">IF($B99="","",INDEX(NCAOptionScores_Trans,$B99+MATCH(BF$7,NCAMetrics,0)-1,MATCH(BF$6,NCACats,0)))</f>
        <v/>
      </c>
      <c r="BG99" s="193" t="str" cm="1">
        <f t="array" ref="BG99">IF($B99="","",INDEX(NCAOptionScores_Trans,$B99+MATCH(BG$7,NCAMetrics,0)-1,MATCH(BF$6,NCACats,0)))</f>
        <v/>
      </c>
      <c r="BH99" s="193" t="str" cm="1">
        <f t="array" ref="BH99">IF($B99="","",INDEX(NCAOptionScores_Trans,$B99+MATCH(BH$7,NCAMetrics,0)-1,MATCH(BF$6,NCACats,0)))</f>
        <v/>
      </c>
      <c r="BI99" s="195" t="str">
        <f t="shared" si="46"/>
        <v/>
      </c>
      <c r="BJ99" s="193" t="str" cm="1">
        <f t="array" ref="BJ99">IF($B99="","",INDEX(NCAOptionScores_Trans,$B99+MATCH(BJ$7,NCAMetrics,0)-1,MATCH(BJ$6,NCACats,0)))</f>
        <v/>
      </c>
      <c r="BK99" s="193" t="str" cm="1">
        <f t="array" ref="BK99">IF($B99="","",INDEX(NCAOptionScores_Trans,$B99+MATCH(BK$7,NCAMetrics,0)-1,MATCH(BJ$6,NCACats,0)))</f>
        <v/>
      </c>
      <c r="BL99" s="193" t="str" cm="1">
        <f t="array" ref="BL99">IF($B99="","",INDEX(NCAOptionScores_Trans,$B99+MATCH(BL$7,NCAMetrics,0)-1,MATCH(BJ$6,NCACats,0)))</f>
        <v/>
      </c>
      <c r="BM99" s="195" t="str">
        <f t="shared" si="47"/>
        <v/>
      </c>
      <c r="BN99" s="193" t="str" cm="1">
        <f t="array" ref="BN99">IF($B99="","",INDEX(NCAOptionScores_Trans,$B99+MATCH(BN$7,NCAMetrics,0)-1,MATCH(BN$6,NCACats,0)))</f>
        <v/>
      </c>
      <c r="BO99" s="193" t="str" cm="1">
        <f t="array" ref="BO99">IF($B99="","",INDEX(NCAOptionScores_Trans,$B99+MATCH(BO$7,NCAMetrics,0)-1,MATCH(BN$6,NCACats,0)))</f>
        <v/>
      </c>
      <c r="BP99" s="193" t="str" cm="1">
        <f t="array" ref="BP99">IF($B99="","",INDEX(NCAOptionScores_Trans,$B99+MATCH(BP$7,NCAMetrics,0)-1,MATCH(BN$6,NCACats,0)))</f>
        <v/>
      </c>
      <c r="BQ99" s="195" t="str">
        <f t="shared" si="48"/>
        <v/>
      </c>
      <c r="BR99" s="193" t="str" cm="1">
        <f t="array" ref="BR99">IF($B99="","",INDEX(NCAOptionScores_Trans,$B99+MATCH(BR$7,NCAMetrics,0)-1,MATCH(BR$6,NCACats,0)))</f>
        <v/>
      </c>
      <c r="BS99" s="193" t="str" cm="1">
        <f t="array" ref="BS99">IF($B99="","",INDEX(NCAOptionScores_Trans,$B99+MATCH(BS$7,NCAMetrics,0)-1,MATCH(BR$6,NCACats,0)))</f>
        <v/>
      </c>
      <c r="BT99" s="193" t="str" cm="1">
        <f t="array" ref="BT99">IF($B99="","",INDEX(NCAOptionScores_Trans,$B99+MATCH(BT$7,NCAMetrics,0)-1,MATCH(BR$6,NCACats,0)))</f>
        <v/>
      </c>
      <c r="BU99" s="195" t="str">
        <f t="shared" si="49"/>
        <v/>
      </c>
      <c r="BV99" s="243"/>
      <c r="BW99" s="250" t="str" cm="1">
        <f t="array" ref="BW99">INDEX(PosEffects_NCA,$A99,MATCH(BW$6,$D$6:$AB$6,0)+3)</f>
        <v/>
      </c>
      <c r="BX99" s="250" t="str" cm="1">
        <f t="array" ref="BX99">INDEX(PosEffects_NCA,$A99,MATCH(BX$6,$D$6:$AB$6,0)+3)</f>
        <v/>
      </c>
      <c r="BY99" s="250" t="str" cm="1">
        <f t="array" ref="BY99">INDEX(PosEffects_NCA,$A99,MATCH(BY$6,$D$6:$AB$6,0)+3)</f>
        <v/>
      </c>
      <c r="BZ99" s="250" t="str" cm="1">
        <f t="array" ref="BZ99">INDEX(PosEffects_NCA,$A99,MATCH(BZ$6,$D$6:$AB$6,0)+3)</f>
        <v/>
      </c>
      <c r="CA99" s="250" t="str" cm="1">
        <f t="array" ref="CA99">INDEX(PosEffects_NCA,$A99,MATCH(CA$6,$D$6:$AB$6,0)+3)</f>
        <v/>
      </c>
      <c r="CB99" s="250" t="str" cm="1">
        <f t="array" ref="CB99">INDEX(PosEffects_NCA,$A99,MATCH(CB$6,$D$6:$AB$6,0)+3)</f>
        <v/>
      </c>
      <c r="CC99" s="250" t="str" cm="1">
        <f t="array" ref="CC99">INDEX(PosEffects_NCA,$A99,MATCH(CC$6,$D$6:$AB$6,0)+3)</f>
        <v/>
      </c>
      <c r="CD99" s="243"/>
      <c r="CE99" s="194" t="str">
        <f t="shared" si="51"/>
        <v/>
      </c>
      <c r="CF99" s="194" t="str">
        <f t="shared" si="51"/>
        <v/>
      </c>
      <c r="CG99" s="194" t="str">
        <f t="shared" si="51"/>
        <v/>
      </c>
      <c r="CH99" s="194" t="str">
        <f t="shared" si="51"/>
        <v/>
      </c>
    </row>
    <row r="100" spans="1:86" x14ac:dyDescent="0.25">
      <c r="A100" s="242">
        <v>93</v>
      </c>
      <c r="B100" s="271" t="str" cm="1">
        <f t="array" ref="B100">IF(A100&gt;NOptions_NCA,"",6*(A100-1)+1)</f>
        <v/>
      </c>
      <c r="C100" s="249" t="str" cm="1">
        <f t="array" ref="C100">IF($B100="","",INDEX(Options_NCA,$B100))</f>
        <v/>
      </c>
      <c r="D100" s="193" t="str" cm="1">
        <f t="array" ref="D100">IF($B100="","",INDEX(NCAOptionScores_Trans,$B100+MATCH(D$7,NCAMetrics,0)-1,MATCH(D$6,NCACats,0))-100)</f>
        <v/>
      </c>
      <c r="E100" s="193" t="str" cm="1">
        <f t="array" ref="E100">IF($B100="","",INDEX(NCAOptionScores_Trans,$B100+MATCH(E$7,NCAMetrics,0)-1,MATCH(D$6,NCACats,0))-100)</f>
        <v/>
      </c>
      <c r="F100" s="193" t="str" cm="1">
        <f t="array" ref="F100">IF($B100="","",INDEX(NCAOptionScores_Trans,$B100+MATCH(F$7,NCAMetrics,0)-1,MATCH(D$6,NCACats,0))-100)</f>
        <v/>
      </c>
      <c r="G100" s="193" t="str">
        <f t="shared" si="36"/>
        <v/>
      </c>
      <c r="H100" s="193" t="str" cm="1">
        <f t="array" ref="H100">IF($B100="","",INDEX(NCAOptionScores_Trans,$B100+MATCH(H$7,NCAMetrics,0)-1,MATCH(H$6,NCACats,0))-100)</f>
        <v/>
      </c>
      <c r="I100" s="193" t="str" cm="1">
        <f t="array" ref="I100">IF($B100="","",INDEX(NCAOptionScores_Trans,$B100+MATCH(I$7,NCAMetrics,0)-1,MATCH(H$6,NCACats,0))-100)</f>
        <v/>
      </c>
      <c r="J100" s="193" t="str" cm="1">
        <f t="array" ref="J100">IF($B100="","",INDEX(NCAOptionScores_Trans,$B100+MATCH(J$7,NCAMetrics,0)-1,MATCH(H$6,NCACats,0))-100)</f>
        <v/>
      </c>
      <c r="K100" s="193" t="str">
        <f t="shared" si="37"/>
        <v/>
      </c>
      <c r="L100" s="193" t="str" cm="1">
        <f t="array" ref="L100">IF($B100="","",INDEX(NCAOptionScores_Trans,$B100+MATCH(L$7,NCAMetrics,0)-1,MATCH(L$6,NCACats,0))-100)</f>
        <v/>
      </c>
      <c r="M100" s="193" t="str" cm="1">
        <f t="array" ref="M100">IF($B100="","",INDEX(NCAOptionScores_Trans,$B100+MATCH(M$7,NCAMetrics,0)-1,MATCH(L$6,NCACats,0))-100)</f>
        <v/>
      </c>
      <c r="N100" s="193" t="str" cm="1">
        <f t="array" ref="N100">IF($B100="","",INDEX(NCAOptionScores_Trans,$B100+MATCH(N$7,NCAMetrics,0)-1,MATCH(L$6,NCACats,0))-100)</f>
        <v/>
      </c>
      <c r="O100" s="193" t="str">
        <f t="shared" si="38"/>
        <v/>
      </c>
      <c r="P100" s="193" t="str" cm="1">
        <f t="array" ref="P100">IF($B100="","",INDEX(NCAOptionScores_Trans,$B100+MATCH(P$7,NCAMetrics,0)-1,MATCH(P$6,NCACats,0))-100)</f>
        <v/>
      </c>
      <c r="Q100" s="193" t="str" cm="1">
        <f t="array" ref="Q100">IF($B100="","",INDEX(NCAOptionScores_Trans,$B100+MATCH(Q$7,NCAMetrics,0)-1,MATCH(P$6,NCACats,0))-100)</f>
        <v/>
      </c>
      <c r="R100" s="193" t="str" cm="1">
        <f t="array" ref="R100">IF($B100="","",INDEX(NCAOptionScores_Trans,$B100+MATCH(R$7,NCAMetrics,0)-1,MATCH(P$6,NCACats,0))-100)</f>
        <v/>
      </c>
      <c r="S100" s="193" t="str">
        <f t="shared" si="39"/>
        <v/>
      </c>
      <c r="T100" s="193" t="str" cm="1">
        <f t="array" ref="T100">IF($B100="","",INDEX(NCAOptionScores_Trans,$B100+MATCH(T$7,NCAMetrics,0)-1,MATCH(T$6,NCACats,0))-100)</f>
        <v/>
      </c>
      <c r="U100" s="193" t="str" cm="1">
        <f t="array" ref="U100">IF($B100="","",INDEX(NCAOptionScores_Trans,$B100+MATCH(U$7,NCAMetrics,0)-1,MATCH(T$6,NCACats,0))-100)</f>
        <v/>
      </c>
      <c r="V100" s="193" t="str" cm="1">
        <f t="array" ref="V100">IF($B100="","",INDEX(NCAOptionScores_Trans,$B100+MATCH(V$7,NCAMetrics,0)-1,MATCH(T$6,NCACats,0))-100)</f>
        <v/>
      </c>
      <c r="W100" s="193" t="str">
        <f t="shared" si="40"/>
        <v/>
      </c>
      <c r="X100" s="193" t="str" cm="1">
        <f t="array" ref="X100">IF($B100="","",INDEX(NCAOptionScores_Trans,$B100+MATCH(X$7,NCAMetrics,0)-1,MATCH(X$6,NCACats,0))-100)</f>
        <v/>
      </c>
      <c r="Y100" s="193" t="str" cm="1">
        <f t="array" ref="Y100">IF($B100="","",INDEX(NCAOptionScores_Trans,$B100+MATCH(Y$7,NCAMetrics,0)-1,MATCH(X$6,NCACats,0))-100)</f>
        <v/>
      </c>
      <c r="Z100" s="193" t="str" cm="1">
        <f t="array" ref="Z100">IF($B100="","",INDEX(NCAOptionScores_Trans,$B100+MATCH(Z$7,NCAMetrics,0)-1,MATCH(X$6,NCACats,0))-100)</f>
        <v/>
      </c>
      <c r="AA100" s="193" t="str">
        <f t="shared" si="41"/>
        <v/>
      </c>
      <c r="AB100" s="193" t="str" cm="1">
        <f t="array" ref="AB100">IF($B100="","",INDEX(NCAOptionScores_Trans,$B100+MATCH(AB$7,NCAMetrics,0)-1,MATCH(AB$6,NCACats,0))-100)</f>
        <v/>
      </c>
      <c r="AC100" s="193" t="str" cm="1">
        <f t="array" ref="AC100">IF($B100="","",INDEX(NCAOptionScores_Trans,$B100+MATCH(AC$7,NCAMetrics,0)-1,MATCH(AB$6,NCACats,0))-100)</f>
        <v/>
      </c>
      <c r="AD100" s="193" t="str" cm="1">
        <f t="array" ref="AD100">IF($B100="","",INDEX(NCAOptionScores_Trans,$B100+MATCH(AD$7,NCAMetrics,0)-1,MATCH(AB$6,NCACats,0))-100)</f>
        <v/>
      </c>
      <c r="AE100" s="193" t="str">
        <f t="shared" si="42"/>
        <v/>
      </c>
      <c r="AF100" s="243"/>
      <c r="AG100" s="250" t="str" cm="1">
        <f t="array" ref="AG100">INDEX(NegEffects_NCA,$A100,MATCH(AG$6,$D$6:$AB$6,0)+3)</f>
        <v/>
      </c>
      <c r="AH100" s="250" t="str" cm="1">
        <f t="array" ref="AH100">INDEX(NegEffects_NCA,$A100,MATCH(AH$6,$D$6:$AB$6,0)+3)</f>
        <v/>
      </c>
      <c r="AI100" s="250" t="str" cm="1">
        <f t="array" ref="AI100">INDEX(NegEffects_NCA,$A100,MATCH(AI$6,$D$6:$AB$6,0)+3)</f>
        <v/>
      </c>
      <c r="AJ100" s="250" t="str" cm="1">
        <f t="array" ref="AJ100">INDEX(NegEffects_NCA,$A100,MATCH(AJ$6,$D$6:$AB$6,0)+3)</f>
        <v/>
      </c>
      <c r="AK100" s="250" t="str" cm="1">
        <f t="array" ref="AK100">INDEX(NegEffects_NCA,$A100,MATCH(AK$6,$D$6:$AB$6,0)+3)</f>
        <v/>
      </c>
      <c r="AL100" s="250" t="str" cm="1">
        <f t="array" ref="AL100">INDEX(NegEffects_NCA,$A100,MATCH(AL$6,$D$6:$AB$6,0)+3)</f>
        <v/>
      </c>
      <c r="AM100" s="250" t="str" cm="1">
        <f t="array" ref="AM100">INDEX(NegEffects_NCA,$A100,MATCH(AM$6,$D$6:$AB$6,0)+3)</f>
        <v/>
      </c>
      <c r="AN100" s="243"/>
      <c r="AO100" s="194" t="str">
        <f t="shared" si="50"/>
        <v/>
      </c>
      <c r="AP100" s="194" t="str">
        <f t="shared" si="50"/>
        <v/>
      </c>
      <c r="AQ100" s="194" t="str">
        <f t="shared" si="50"/>
        <v/>
      </c>
      <c r="AR100" s="194" t="str">
        <f t="shared" si="50"/>
        <v/>
      </c>
      <c r="AS100" s="243"/>
      <c r="AT100" s="193" t="str" cm="1">
        <f t="array" ref="AT100">IF($B100="","",INDEX(NCAOptionScores_Trans,$B100+MATCH(AT$7,NCAMetrics,0)-1,MATCH(AT$6,NCACats,0)))</f>
        <v/>
      </c>
      <c r="AU100" s="193" t="str" cm="1">
        <f t="array" ref="AU100">IF($B100="","",INDEX(NCAOptionScores_Trans,$B100+MATCH(AU$7,NCAMetrics,0)-1,MATCH(AT$6,NCACats,0)))</f>
        <v/>
      </c>
      <c r="AV100" s="193" t="str" cm="1">
        <f t="array" ref="AV100">IF($B100="","",INDEX(NCAOptionScores_Trans,$B100+MATCH(AV$7,NCAMetrics,0)-1,MATCH(AT$6,NCACats,0)))</f>
        <v/>
      </c>
      <c r="AW100" s="195" t="str">
        <f t="shared" si="43"/>
        <v/>
      </c>
      <c r="AX100" s="193" t="str" cm="1">
        <f t="array" ref="AX100">IF($B100="","",INDEX(NCAOptionScores_Trans,$B100+MATCH(AX$7,NCAMetrics,0)-1,MATCH(AX$6,NCACats,0)))</f>
        <v/>
      </c>
      <c r="AY100" s="193" t="str" cm="1">
        <f t="array" ref="AY100">IF($B100="","",INDEX(NCAOptionScores_Trans,$B100+MATCH(AY$7,NCAMetrics,0)-1,MATCH(AX$6,NCACats,0)))</f>
        <v/>
      </c>
      <c r="AZ100" s="193" t="str" cm="1">
        <f t="array" ref="AZ100">IF($B100="","",INDEX(NCAOptionScores_Trans,$B100+MATCH(AZ$7,NCAMetrics,0)-1,MATCH(AX$6,NCACats,0)))</f>
        <v/>
      </c>
      <c r="BA100" s="195" t="str">
        <f t="shared" si="44"/>
        <v/>
      </c>
      <c r="BB100" s="193" t="str" cm="1">
        <f t="array" ref="BB100">IF($B100="","",INDEX(NCAOptionScores_Trans,$B100+MATCH(BB$7,NCAMetrics,0)-1,MATCH(BB$6,NCACats,0)))</f>
        <v/>
      </c>
      <c r="BC100" s="193" t="str" cm="1">
        <f t="array" ref="BC100">IF($B100="","",INDEX(NCAOptionScores_Trans,$B100+MATCH(BC$7,NCAMetrics,0)-1,MATCH(BB$6,NCACats,0)))</f>
        <v/>
      </c>
      <c r="BD100" s="193" t="str" cm="1">
        <f t="array" ref="BD100">IF($B100="","",INDEX(NCAOptionScores_Trans,$B100+MATCH(BD$7,NCAMetrics,0)-1,MATCH(BB$6,NCACats,0)))</f>
        <v/>
      </c>
      <c r="BE100" s="195" t="str">
        <f t="shared" si="45"/>
        <v/>
      </c>
      <c r="BF100" s="193" t="str" cm="1">
        <f t="array" ref="BF100">IF($B100="","",INDEX(NCAOptionScores_Trans,$B100+MATCH(BF$7,NCAMetrics,0)-1,MATCH(BF$6,NCACats,0)))</f>
        <v/>
      </c>
      <c r="BG100" s="193" t="str" cm="1">
        <f t="array" ref="BG100">IF($B100="","",INDEX(NCAOptionScores_Trans,$B100+MATCH(BG$7,NCAMetrics,0)-1,MATCH(BF$6,NCACats,0)))</f>
        <v/>
      </c>
      <c r="BH100" s="193" t="str" cm="1">
        <f t="array" ref="BH100">IF($B100="","",INDEX(NCAOptionScores_Trans,$B100+MATCH(BH$7,NCAMetrics,0)-1,MATCH(BF$6,NCACats,0)))</f>
        <v/>
      </c>
      <c r="BI100" s="195" t="str">
        <f t="shared" si="46"/>
        <v/>
      </c>
      <c r="BJ100" s="193" t="str" cm="1">
        <f t="array" ref="BJ100">IF($B100="","",INDEX(NCAOptionScores_Trans,$B100+MATCH(BJ$7,NCAMetrics,0)-1,MATCH(BJ$6,NCACats,0)))</f>
        <v/>
      </c>
      <c r="BK100" s="193" t="str" cm="1">
        <f t="array" ref="BK100">IF($B100="","",INDEX(NCAOptionScores_Trans,$B100+MATCH(BK$7,NCAMetrics,0)-1,MATCH(BJ$6,NCACats,0)))</f>
        <v/>
      </c>
      <c r="BL100" s="193" t="str" cm="1">
        <f t="array" ref="BL100">IF($B100="","",INDEX(NCAOptionScores_Trans,$B100+MATCH(BL$7,NCAMetrics,0)-1,MATCH(BJ$6,NCACats,0)))</f>
        <v/>
      </c>
      <c r="BM100" s="195" t="str">
        <f t="shared" si="47"/>
        <v/>
      </c>
      <c r="BN100" s="193" t="str" cm="1">
        <f t="array" ref="BN100">IF($B100="","",INDEX(NCAOptionScores_Trans,$B100+MATCH(BN$7,NCAMetrics,0)-1,MATCH(BN$6,NCACats,0)))</f>
        <v/>
      </c>
      <c r="BO100" s="193" t="str" cm="1">
        <f t="array" ref="BO100">IF($B100="","",INDEX(NCAOptionScores_Trans,$B100+MATCH(BO$7,NCAMetrics,0)-1,MATCH(BN$6,NCACats,0)))</f>
        <v/>
      </c>
      <c r="BP100" s="193" t="str" cm="1">
        <f t="array" ref="BP100">IF($B100="","",INDEX(NCAOptionScores_Trans,$B100+MATCH(BP$7,NCAMetrics,0)-1,MATCH(BN$6,NCACats,0)))</f>
        <v/>
      </c>
      <c r="BQ100" s="195" t="str">
        <f t="shared" si="48"/>
        <v/>
      </c>
      <c r="BR100" s="193" t="str" cm="1">
        <f t="array" ref="BR100">IF($B100="","",INDEX(NCAOptionScores_Trans,$B100+MATCH(BR$7,NCAMetrics,0)-1,MATCH(BR$6,NCACats,0)))</f>
        <v/>
      </c>
      <c r="BS100" s="193" t="str" cm="1">
        <f t="array" ref="BS100">IF($B100="","",INDEX(NCAOptionScores_Trans,$B100+MATCH(BS$7,NCAMetrics,0)-1,MATCH(BR$6,NCACats,0)))</f>
        <v/>
      </c>
      <c r="BT100" s="193" t="str" cm="1">
        <f t="array" ref="BT100">IF($B100="","",INDEX(NCAOptionScores_Trans,$B100+MATCH(BT$7,NCAMetrics,0)-1,MATCH(BR$6,NCACats,0)))</f>
        <v/>
      </c>
      <c r="BU100" s="195" t="str">
        <f t="shared" si="49"/>
        <v/>
      </c>
      <c r="BV100" s="243"/>
      <c r="BW100" s="250" t="str" cm="1">
        <f t="array" ref="BW100">INDEX(PosEffects_NCA,$A100,MATCH(BW$6,$D$6:$AB$6,0)+3)</f>
        <v/>
      </c>
      <c r="BX100" s="250" t="str" cm="1">
        <f t="array" ref="BX100">INDEX(PosEffects_NCA,$A100,MATCH(BX$6,$D$6:$AB$6,0)+3)</f>
        <v/>
      </c>
      <c r="BY100" s="250" t="str" cm="1">
        <f t="array" ref="BY100">INDEX(PosEffects_NCA,$A100,MATCH(BY$6,$D$6:$AB$6,0)+3)</f>
        <v/>
      </c>
      <c r="BZ100" s="250" t="str" cm="1">
        <f t="array" ref="BZ100">INDEX(PosEffects_NCA,$A100,MATCH(BZ$6,$D$6:$AB$6,0)+3)</f>
        <v/>
      </c>
      <c r="CA100" s="250" t="str" cm="1">
        <f t="array" ref="CA100">INDEX(PosEffects_NCA,$A100,MATCH(CA$6,$D$6:$AB$6,0)+3)</f>
        <v/>
      </c>
      <c r="CB100" s="250" t="str" cm="1">
        <f t="array" ref="CB100">INDEX(PosEffects_NCA,$A100,MATCH(CB$6,$D$6:$AB$6,0)+3)</f>
        <v/>
      </c>
      <c r="CC100" s="250" t="str" cm="1">
        <f t="array" ref="CC100">INDEX(PosEffects_NCA,$A100,MATCH(CC$6,$D$6:$AB$6,0)+3)</f>
        <v/>
      </c>
      <c r="CD100" s="243"/>
      <c r="CE100" s="194" t="str">
        <f t="shared" si="51"/>
        <v/>
      </c>
      <c r="CF100" s="194" t="str">
        <f t="shared" si="51"/>
        <v/>
      </c>
      <c r="CG100" s="194" t="str">
        <f t="shared" si="51"/>
        <v/>
      </c>
      <c r="CH100" s="194" t="str">
        <f t="shared" si="51"/>
        <v/>
      </c>
    </row>
    <row r="101" spans="1:86" x14ac:dyDescent="0.25">
      <c r="A101" s="242">
        <v>94</v>
      </c>
      <c r="B101" s="271" t="str" cm="1">
        <f t="array" ref="B101">IF(A101&gt;NOptions_NCA,"",6*(A101-1)+1)</f>
        <v/>
      </c>
      <c r="C101" s="249" t="str" cm="1">
        <f t="array" ref="C101">IF($B101="","",INDEX(Options_NCA,$B101))</f>
        <v/>
      </c>
      <c r="D101" s="193" t="str" cm="1">
        <f t="array" ref="D101">IF($B101="","",INDEX(NCAOptionScores_Trans,$B101+MATCH(D$7,NCAMetrics,0)-1,MATCH(D$6,NCACats,0))-100)</f>
        <v/>
      </c>
      <c r="E101" s="193" t="str" cm="1">
        <f t="array" ref="E101">IF($B101="","",INDEX(NCAOptionScores_Trans,$B101+MATCH(E$7,NCAMetrics,0)-1,MATCH(D$6,NCACats,0))-100)</f>
        <v/>
      </c>
      <c r="F101" s="193" t="str" cm="1">
        <f t="array" ref="F101">IF($B101="","",INDEX(NCAOptionScores_Trans,$B101+MATCH(F$7,NCAMetrics,0)-1,MATCH(D$6,NCACats,0))-100)</f>
        <v/>
      </c>
      <c r="G101" s="193" t="str">
        <f t="shared" si="36"/>
        <v/>
      </c>
      <c r="H101" s="193" t="str" cm="1">
        <f t="array" ref="H101">IF($B101="","",INDEX(NCAOptionScores_Trans,$B101+MATCH(H$7,NCAMetrics,0)-1,MATCH(H$6,NCACats,0))-100)</f>
        <v/>
      </c>
      <c r="I101" s="193" t="str" cm="1">
        <f t="array" ref="I101">IF($B101="","",INDEX(NCAOptionScores_Trans,$B101+MATCH(I$7,NCAMetrics,0)-1,MATCH(H$6,NCACats,0))-100)</f>
        <v/>
      </c>
      <c r="J101" s="193" t="str" cm="1">
        <f t="array" ref="J101">IF($B101="","",INDEX(NCAOptionScores_Trans,$B101+MATCH(J$7,NCAMetrics,0)-1,MATCH(H$6,NCACats,0))-100)</f>
        <v/>
      </c>
      <c r="K101" s="193" t="str">
        <f t="shared" si="37"/>
        <v/>
      </c>
      <c r="L101" s="193" t="str" cm="1">
        <f t="array" ref="L101">IF($B101="","",INDEX(NCAOptionScores_Trans,$B101+MATCH(L$7,NCAMetrics,0)-1,MATCH(L$6,NCACats,0))-100)</f>
        <v/>
      </c>
      <c r="M101" s="193" t="str" cm="1">
        <f t="array" ref="M101">IF($B101="","",INDEX(NCAOptionScores_Trans,$B101+MATCH(M$7,NCAMetrics,0)-1,MATCH(L$6,NCACats,0))-100)</f>
        <v/>
      </c>
      <c r="N101" s="193" t="str" cm="1">
        <f t="array" ref="N101">IF($B101="","",INDEX(NCAOptionScores_Trans,$B101+MATCH(N$7,NCAMetrics,0)-1,MATCH(L$6,NCACats,0))-100)</f>
        <v/>
      </c>
      <c r="O101" s="193" t="str">
        <f t="shared" si="38"/>
        <v/>
      </c>
      <c r="P101" s="193" t="str" cm="1">
        <f t="array" ref="P101">IF($B101="","",INDEX(NCAOptionScores_Trans,$B101+MATCH(P$7,NCAMetrics,0)-1,MATCH(P$6,NCACats,0))-100)</f>
        <v/>
      </c>
      <c r="Q101" s="193" t="str" cm="1">
        <f t="array" ref="Q101">IF($B101="","",INDEX(NCAOptionScores_Trans,$B101+MATCH(Q$7,NCAMetrics,0)-1,MATCH(P$6,NCACats,0))-100)</f>
        <v/>
      </c>
      <c r="R101" s="193" t="str" cm="1">
        <f t="array" ref="R101">IF($B101="","",INDEX(NCAOptionScores_Trans,$B101+MATCH(R$7,NCAMetrics,0)-1,MATCH(P$6,NCACats,0))-100)</f>
        <v/>
      </c>
      <c r="S101" s="193" t="str">
        <f t="shared" si="39"/>
        <v/>
      </c>
      <c r="T101" s="193" t="str" cm="1">
        <f t="array" ref="T101">IF($B101="","",INDEX(NCAOptionScores_Trans,$B101+MATCH(T$7,NCAMetrics,0)-1,MATCH(T$6,NCACats,0))-100)</f>
        <v/>
      </c>
      <c r="U101" s="193" t="str" cm="1">
        <f t="array" ref="U101">IF($B101="","",INDEX(NCAOptionScores_Trans,$B101+MATCH(U$7,NCAMetrics,0)-1,MATCH(T$6,NCACats,0))-100)</f>
        <v/>
      </c>
      <c r="V101" s="193" t="str" cm="1">
        <f t="array" ref="V101">IF($B101="","",INDEX(NCAOptionScores_Trans,$B101+MATCH(V$7,NCAMetrics,0)-1,MATCH(T$6,NCACats,0))-100)</f>
        <v/>
      </c>
      <c r="W101" s="193" t="str">
        <f t="shared" si="40"/>
        <v/>
      </c>
      <c r="X101" s="193" t="str" cm="1">
        <f t="array" ref="X101">IF($B101="","",INDEX(NCAOptionScores_Trans,$B101+MATCH(X$7,NCAMetrics,0)-1,MATCH(X$6,NCACats,0))-100)</f>
        <v/>
      </c>
      <c r="Y101" s="193" t="str" cm="1">
        <f t="array" ref="Y101">IF($B101="","",INDEX(NCAOptionScores_Trans,$B101+MATCH(Y$7,NCAMetrics,0)-1,MATCH(X$6,NCACats,0))-100)</f>
        <v/>
      </c>
      <c r="Z101" s="193" t="str" cm="1">
        <f t="array" ref="Z101">IF($B101="","",INDEX(NCAOptionScores_Trans,$B101+MATCH(Z$7,NCAMetrics,0)-1,MATCH(X$6,NCACats,0))-100)</f>
        <v/>
      </c>
      <c r="AA101" s="193" t="str">
        <f t="shared" si="41"/>
        <v/>
      </c>
      <c r="AB101" s="193" t="str" cm="1">
        <f t="array" ref="AB101">IF($B101="","",INDEX(NCAOptionScores_Trans,$B101+MATCH(AB$7,NCAMetrics,0)-1,MATCH(AB$6,NCACats,0))-100)</f>
        <v/>
      </c>
      <c r="AC101" s="193" t="str" cm="1">
        <f t="array" ref="AC101">IF($B101="","",INDEX(NCAOptionScores_Trans,$B101+MATCH(AC$7,NCAMetrics,0)-1,MATCH(AB$6,NCACats,0))-100)</f>
        <v/>
      </c>
      <c r="AD101" s="193" t="str" cm="1">
        <f t="array" ref="AD101">IF($B101="","",INDEX(NCAOptionScores_Trans,$B101+MATCH(AD$7,NCAMetrics,0)-1,MATCH(AB$6,NCACats,0))-100)</f>
        <v/>
      </c>
      <c r="AE101" s="193" t="str">
        <f t="shared" si="42"/>
        <v/>
      </c>
      <c r="AF101" s="243"/>
      <c r="AG101" s="250" t="str" cm="1">
        <f t="array" ref="AG101">INDEX(NegEffects_NCA,$A101,MATCH(AG$6,$D$6:$AB$6,0)+3)</f>
        <v/>
      </c>
      <c r="AH101" s="250" t="str" cm="1">
        <f t="array" ref="AH101">INDEX(NegEffects_NCA,$A101,MATCH(AH$6,$D$6:$AB$6,0)+3)</f>
        <v/>
      </c>
      <c r="AI101" s="250" t="str" cm="1">
        <f t="array" ref="AI101">INDEX(NegEffects_NCA,$A101,MATCH(AI$6,$D$6:$AB$6,0)+3)</f>
        <v/>
      </c>
      <c r="AJ101" s="250" t="str" cm="1">
        <f t="array" ref="AJ101">INDEX(NegEffects_NCA,$A101,MATCH(AJ$6,$D$6:$AB$6,0)+3)</f>
        <v/>
      </c>
      <c r="AK101" s="250" t="str" cm="1">
        <f t="array" ref="AK101">INDEX(NegEffects_NCA,$A101,MATCH(AK$6,$D$6:$AB$6,0)+3)</f>
        <v/>
      </c>
      <c r="AL101" s="250" t="str" cm="1">
        <f t="array" ref="AL101">INDEX(NegEffects_NCA,$A101,MATCH(AL$6,$D$6:$AB$6,0)+3)</f>
        <v/>
      </c>
      <c r="AM101" s="250" t="str" cm="1">
        <f t="array" ref="AM101">INDEX(NegEffects_NCA,$A101,MATCH(AM$6,$D$6:$AB$6,0)+3)</f>
        <v/>
      </c>
      <c r="AN101" s="243"/>
      <c r="AO101" s="194" t="str">
        <f t="shared" si="50"/>
        <v/>
      </c>
      <c r="AP101" s="194" t="str">
        <f t="shared" si="50"/>
        <v/>
      </c>
      <c r="AQ101" s="194" t="str">
        <f t="shared" si="50"/>
        <v/>
      </c>
      <c r="AR101" s="194" t="str">
        <f t="shared" si="50"/>
        <v/>
      </c>
      <c r="AS101" s="243"/>
      <c r="AT101" s="193" t="str" cm="1">
        <f t="array" ref="AT101">IF($B101="","",INDEX(NCAOptionScores_Trans,$B101+MATCH(AT$7,NCAMetrics,0)-1,MATCH(AT$6,NCACats,0)))</f>
        <v/>
      </c>
      <c r="AU101" s="193" t="str" cm="1">
        <f t="array" ref="AU101">IF($B101="","",INDEX(NCAOptionScores_Trans,$B101+MATCH(AU$7,NCAMetrics,0)-1,MATCH(AT$6,NCACats,0)))</f>
        <v/>
      </c>
      <c r="AV101" s="193" t="str" cm="1">
        <f t="array" ref="AV101">IF($B101="","",INDEX(NCAOptionScores_Trans,$B101+MATCH(AV$7,NCAMetrics,0)-1,MATCH(AT$6,NCACats,0)))</f>
        <v/>
      </c>
      <c r="AW101" s="195" t="str">
        <f t="shared" si="43"/>
        <v/>
      </c>
      <c r="AX101" s="193" t="str" cm="1">
        <f t="array" ref="AX101">IF($B101="","",INDEX(NCAOptionScores_Trans,$B101+MATCH(AX$7,NCAMetrics,0)-1,MATCH(AX$6,NCACats,0)))</f>
        <v/>
      </c>
      <c r="AY101" s="193" t="str" cm="1">
        <f t="array" ref="AY101">IF($B101="","",INDEX(NCAOptionScores_Trans,$B101+MATCH(AY$7,NCAMetrics,0)-1,MATCH(AX$6,NCACats,0)))</f>
        <v/>
      </c>
      <c r="AZ101" s="193" t="str" cm="1">
        <f t="array" ref="AZ101">IF($B101="","",INDEX(NCAOptionScores_Trans,$B101+MATCH(AZ$7,NCAMetrics,0)-1,MATCH(AX$6,NCACats,0)))</f>
        <v/>
      </c>
      <c r="BA101" s="195" t="str">
        <f t="shared" si="44"/>
        <v/>
      </c>
      <c r="BB101" s="193" t="str" cm="1">
        <f t="array" ref="BB101">IF($B101="","",INDEX(NCAOptionScores_Trans,$B101+MATCH(BB$7,NCAMetrics,0)-1,MATCH(BB$6,NCACats,0)))</f>
        <v/>
      </c>
      <c r="BC101" s="193" t="str" cm="1">
        <f t="array" ref="BC101">IF($B101="","",INDEX(NCAOptionScores_Trans,$B101+MATCH(BC$7,NCAMetrics,0)-1,MATCH(BB$6,NCACats,0)))</f>
        <v/>
      </c>
      <c r="BD101" s="193" t="str" cm="1">
        <f t="array" ref="BD101">IF($B101="","",INDEX(NCAOptionScores_Trans,$B101+MATCH(BD$7,NCAMetrics,0)-1,MATCH(BB$6,NCACats,0)))</f>
        <v/>
      </c>
      <c r="BE101" s="195" t="str">
        <f t="shared" si="45"/>
        <v/>
      </c>
      <c r="BF101" s="193" t="str" cm="1">
        <f t="array" ref="BF101">IF($B101="","",INDEX(NCAOptionScores_Trans,$B101+MATCH(BF$7,NCAMetrics,0)-1,MATCH(BF$6,NCACats,0)))</f>
        <v/>
      </c>
      <c r="BG101" s="193" t="str" cm="1">
        <f t="array" ref="BG101">IF($B101="","",INDEX(NCAOptionScores_Trans,$B101+MATCH(BG$7,NCAMetrics,0)-1,MATCH(BF$6,NCACats,0)))</f>
        <v/>
      </c>
      <c r="BH101" s="193" t="str" cm="1">
        <f t="array" ref="BH101">IF($B101="","",INDEX(NCAOptionScores_Trans,$B101+MATCH(BH$7,NCAMetrics,0)-1,MATCH(BF$6,NCACats,0)))</f>
        <v/>
      </c>
      <c r="BI101" s="195" t="str">
        <f t="shared" si="46"/>
        <v/>
      </c>
      <c r="BJ101" s="193" t="str" cm="1">
        <f t="array" ref="BJ101">IF($B101="","",INDEX(NCAOptionScores_Trans,$B101+MATCH(BJ$7,NCAMetrics,0)-1,MATCH(BJ$6,NCACats,0)))</f>
        <v/>
      </c>
      <c r="BK101" s="193" t="str" cm="1">
        <f t="array" ref="BK101">IF($B101="","",INDEX(NCAOptionScores_Trans,$B101+MATCH(BK$7,NCAMetrics,0)-1,MATCH(BJ$6,NCACats,0)))</f>
        <v/>
      </c>
      <c r="BL101" s="193" t="str" cm="1">
        <f t="array" ref="BL101">IF($B101="","",INDEX(NCAOptionScores_Trans,$B101+MATCH(BL$7,NCAMetrics,0)-1,MATCH(BJ$6,NCACats,0)))</f>
        <v/>
      </c>
      <c r="BM101" s="195" t="str">
        <f t="shared" si="47"/>
        <v/>
      </c>
      <c r="BN101" s="193" t="str" cm="1">
        <f t="array" ref="BN101">IF($B101="","",INDEX(NCAOptionScores_Trans,$B101+MATCH(BN$7,NCAMetrics,0)-1,MATCH(BN$6,NCACats,0)))</f>
        <v/>
      </c>
      <c r="BO101" s="193" t="str" cm="1">
        <f t="array" ref="BO101">IF($B101="","",INDEX(NCAOptionScores_Trans,$B101+MATCH(BO$7,NCAMetrics,0)-1,MATCH(BN$6,NCACats,0)))</f>
        <v/>
      </c>
      <c r="BP101" s="193" t="str" cm="1">
        <f t="array" ref="BP101">IF($B101="","",INDEX(NCAOptionScores_Trans,$B101+MATCH(BP$7,NCAMetrics,0)-1,MATCH(BN$6,NCACats,0)))</f>
        <v/>
      </c>
      <c r="BQ101" s="195" t="str">
        <f t="shared" si="48"/>
        <v/>
      </c>
      <c r="BR101" s="193" t="str" cm="1">
        <f t="array" ref="BR101">IF($B101="","",INDEX(NCAOptionScores_Trans,$B101+MATCH(BR$7,NCAMetrics,0)-1,MATCH(BR$6,NCACats,0)))</f>
        <v/>
      </c>
      <c r="BS101" s="193" t="str" cm="1">
        <f t="array" ref="BS101">IF($B101="","",INDEX(NCAOptionScores_Trans,$B101+MATCH(BS$7,NCAMetrics,0)-1,MATCH(BR$6,NCACats,0)))</f>
        <v/>
      </c>
      <c r="BT101" s="193" t="str" cm="1">
        <f t="array" ref="BT101">IF($B101="","",INDEX(NCAOptionScores_Trans,$B101+MATCH(BT$7,NCAMetrics,0)-1,MATCH(BR$6,NCACats,0)))</f>
        <v/>
      </c>
      <c r="BU101" s="195" t="str">
        <f t="shared" si="49"/>
        <v/>
      </c>
      <c r="BV101" s="243"/>
      <c r="BW101" s="250" t="str" cm="1">
        <f t="array" ref="BW101">INDEX(PosEffects_NCA,$A101,MATCH(BW$6,$D$6:$AB$6,0)+3)</f>
        <v/>
      </c>
      <c r="BX101" s="250" t="str" cm="1">
        <f t="array" ref="BX101">INDEX(PosEffects_NCA,$A101,MATCH(BX$6,$D$6:$AB$6,0)+3)</f>
        <v/>
      </c>
      <c r="BY101" s="250" t="str" cm="1">
        <f t="array" ref="BY101">INDEX(PosEffects_NCA,$A101,MATCH(BY$6,$D$6:$AB$6,0)+3)</f>
        <v/>
      </c>
      <c r="BZ101" s="250" t="str" cm="1">
        <f t="array" ref="BZ101">INDEX(PosEffects_NCA,$A101,MATCH(BZ$6,$D$6:$AB$6,0)+3)</f>
        <v/>
      </c>
      <c r="CA101" s="250" t="str" cm="1">
        <f t="array" ref="CA101">INDEX(PosEffects_NCA,$A101,MATCH(CA$6,$D$6:$AB$6,0)+3)</f>
        <v/>
      </c>
      <c r="CB101" s="250" t="str" cm="1">
        <f t="array" ref="CB101">INDEX(PosEffects_NCA,$A101,MATCH(CB$6,$D$6:$AB$6,0)+3)</f>
        <v/>
      </c>
      <c r="CC101" s="250" t="str" cm="1">
        <f t="array" ref="CC101">INDEX(PosEffects_NCA,$A101,MATCH(CC$6,$D$6:$AB$6,0)+3)</f>
        <v/>
      </c>
      <c r="CD101" s="243"/>
      <c r="CE101" s="194" t="str">
        <f t="shared" si="51"/>
        <v/>
      </c>
      <c r="CF101" s="194" t="str">
        <f t="shared" si="51"/>
        <v/>
      </c>
      <c r="CG101" s="194" t="str">
        <f t="shared" si="51"/>
        <v/>
      </c>
      <c r="CH101" s="194" t="str">
        <f t="shared" si="51"/>
        <v/>
      </c>
    </row>
    <row r="102" spans="1:86" x14ac:dyDescent="0.25">
      <c r="A102" s="242">
        <v>95</v>
      </c>
      <c r="B102" s="271" t="str" cm="1">
        <f t="array" ref="B102">IF(A102&gt;NOptions_NCA,"",6*(A102-1)+1)</f>
        <v/>
      </c>
      <c r="C102" s="249" t="str" cm="1">
        <f t="array" ref="C102">IF($B102="","",INDEX(Options_NCA,$B102))</f>
        <v/>
      </c>
      <c r="D102" s="193" t="str" cm="1">
        <f t="array" ref="D102">IF($B102="","",INDEX(NCAOptionScores_Trans,$B102+MATCH(D$7,NCAMetrics,0)-1,MATCH(D$6,NCACats,0))-100)</f>
        <v/>
      </c>
      <c r="E102" s="193" t="str" cm="1">
        <f t="array" ref="E102">IF($B102="","",INDEX(NCAOptionScores_Trans,$B102+MATCH(E$7,NCAMetrics,0)-1,MATCH(D$6,NCACats,0))-100)</f>
        <v/>
      </c>
      <c r="F102" s="193" t="str" cm="1">
        <f t="array" ref="F102">IF($B102="","",INDEX(NCAOptionScores_Trans,$B102+MATCH(F$7,NCAMetrics,0)-1,MATCH(D$6,NCACats,0))-100)</f>
        <v/>
      </c>
      <c r="G102" s="193" t="str">
        <f t="shared" si="36"/>
        <v/>
      </c>
      <c r="H102" s="193" t="str" cm="1">
        <f t="array" ref="H102">IF($B102="","",INDEX(NCAOptionScores_Trans,$B102+MATCH(H$7,NCAMetrics,0)-1,MATCH(H$6,NCACats,0))-100)</f>
        <v/>
      </c>
      <c r="I102" s="193" t="str" cm="1">
        <f t="array" ref="I102">IF($B102="","",INDEX(NCAOptionScores_Trans,$B102+MATCH(I$7,NCAMetrics,0)-1,MATCH(H$6,NCACats,0))-100)</f>
        <v/>
      </c>
      <c r="J102" s="193" t="str" cm="1">
        <f t="array" ref="J102">IF($B102="","",INDEX(NCAOptionScores_Trans,$B102+MATCH(J$7,NCAMetrics,0)-1,MATCH(H$6,NCACats,0))-100)</f>
        <v/>
      </c>
      <c r="K102" s="193" t="str">
        <f t="shared" si="37"/>
        <v/>
      </c>
      <c r="L102" s="193" t="str" cm="1">
        <f t="array" ref="L102">IF($B102="","",INDEX(NCAOptionScores_Trans,$B102+MATCH(L$7,NCAMetrics,0)-1,MATCH(L$6,NCACats,0))-100)</f>
        <v/>
      </c>
      <c r="M102" s="193" t="str" cm="1">
        <f t="array" ref="M102">IF($B102="","",INDEX(NCAOptionScores_Trans,$B102+MATCH(M$7,NCAMetrics,0)-1,MATCH(L$6,NCACats,0))-100)</f>
        <v/>
      </c>
      <c r="N102" s="193" t="str" cm="1">
        <f t="array" ref="N102">IF($B102="","",INDEX(NCAOptionScores_Trans,$B102+MATCH(N$7,NCAMetrics,0)-1,MATCH(L$6,NCACats,0))-100)</f>
        <v/>
      </c>
      <c r="O102" s="193" t="str">
        <f t="shared" si="38"/>
        <v/>
      </c>
      <c r="P102" s="193" t="str" cm="1">
        <f t="array" ref="P102">IF($B102="","",INDEX(NCAOptionScores_Trans,$B102+MATCH(P$7,NCAMetrics,0)-1,MATCH(P$6,NCACats,0))-100)</f>
        <v/>
      </c>
      <c r="Q102" s="193" t="str" cm="1">
        <f t="array" ref="Q102">IF($B102="","",INDEX(NCAOptionScores_Trans,$B102+MATCH(Q$7,NCAMetrics,0)-1,MATCH(P$6,NCACats,0))-100)</f>
        <v/>
      </c>
      <c r="R102" s="193" t="str" cm="1">
        <f t="array" ref="R102">IF($B102="","",INDEX(NCAOptionScores_Trans,$B102+MATCH(R$7,NCAMetrics,0)-1,MATCH(P$6,NCACats,0))-100)</f>
        <v/>
      </c>
      <c r="S102" s="193" t="str">
        <f t="shared" si="39"/>
        <v/>
      </c>
      <c r="T102" s="193" t="str" cm="1">
        <f t="array" ref="T102">IF($B102="","",INDEX(NCAOptionScores_Trans,$B102+MATCH(T$7,NCAMetrics,0)-1,MATCH(T$6,NCACats,0))-100)</f>
        <v/>
      </c>
      <c r="U102" s="193" t="str" cm="1">
        <f t="array" ref="U102">IF($B102="","",INDEX(NCAOptionScores_Trans,$B102+MATCH(U$7,NCAMetrics,0)-1,MATCH(T$6,NCACats,0))-100)</f>
        <v/>
      </c>
      <c r="V102" s="193" t="str" cm="1">
        <f t="array" ref="V102">IF($B102="","",INDEX(NCAOptionScores_Trans,$B102+MATCH(V$7,NCAMetrics,0)-1,MATCH(T$6,NCACats,0))-100)</f>
        <v/>
      </c>
      <c r="W102" s="193" t="str">
        <f t="shared" si="40"/>
        <v/>
      </c>
      <c r="X102" s="193" t="str" cm="1">
        <f t="array" ref="X102">IF($B102="","",INDEX(NCAOptionScores_Trans,$B102+MATCH(X$7,NCAMetrics,0)-1,MATCH(X$6,NCACats,0))-100)</f>
        <v/>
      </c>
      <c r="Y102" s="193" t="str" cm="1">
        <f t="array" ref="Y102">IF($B102="","",INDEX(NCAOptionScores_Trans,$B102+MATCH(Y$7,NCAMetrics,0)-1,MATCH(X$6,NCACats,0))-100)</f>
        <v/>
      </c>
      <c r="Z102" s="193" t="str" cm="1">
        <f t="array" ref="Z102">IF($B102="","",INDEX(NCAOptionScores_Trans,$B102+MATCH(Z$7,NCAMetrics,0)-1,MATCH(X$6,NCACats,0))-100)</f>
        <v/>
      </c>
      <c r="AA102" s="193" t="str">
        <f t="shared" si="41"/>
        <v/>
      </c>
      <c r="AB102" s="193" t="str" cm="1">
        <f t="array" ref="AB102">IF($B102="","",INDEX(NCAOptionScores_Trans,$B102+MATCH(AB$7,NCAMetrics,0)-1,MATCH(AB$6,NCACats,0))-100)</f>
        <v/>
      </c>
      <c r="AC102" s="193" t="str" cm="1">
        <f t="array" ref="AC102">IF($B102="","",INDEX(NCAOptionScores_Trans,$B102+MATCH(AC$7,NCAMetrics,0)-1,MATCH(AB$6,NCACats,0))-100)</f>
        <v/>
      </c>
      <c r="AD102" s="193" t="str" cm="1">
        <f t="array" ref="AD102">IF($B102="","",INDEX(NCAOptionScores_Trans,$B102+MATCH(AD$7,NCAMetrics,0)-1,MATCH(AB$6,NCACats,0))-100)</f>
        <v/>
      </c>
      <c r="AE102" s="193" t="str">
        <f t="shared" si="42"/>
        <v/>
      </c>
      <c r="AF102" s="243"/>
      <c r="AG102" s="250" t="str" cm="1">
        <f t="array" ref="AG102">INDEX(NegEffects_NCA,$A102,MATCH(AG$6,$D$6:$AB$6,0)+3)</f>
        <v/>
      </c>
      <c r="AH102" s="250" t="str" cm="1">
        <f t="array" ref="AH102">INDEX(NegEffects_NCA,$A102,MATCH(AH$6,$D$6:$AB$6,0)+3)</f>
        <v/>
      </c>
      <c r="AI102" s="250" t="str" cm="1">
        <f t="array" ref="AI102">INDEX(NegEffects_NCA,$A102,MATCH(AI$6,$D$6:$AB$6,0)+3)</f>
        <v/>
      </c>
      <c r="AJ102" s="250" t="str" cm="1">
        <f t="array" ref="AJ102">INDEX(NegEffects_NCA,$A102,MATCH(AJ$6,$D$6:$AB$6,0)+3)</f>
        <v/>
      </c>
      <c r="AK102" s="250" t="str" cm="1">
        <f t="array" ref="AK102">INDEX(NegEffects_NCA,$A102,MATCH(AK$6,$D$6:$AB$6,0)+3)</f>
        <v/>
      </c>
      <c r="AL102" s="250" t="str" cm="1">
        <f t="array" ref="AL102">INDEX(NegEffects_NCA,$A102,MATCH(AL$6,$D$6:$AB$6,0)+3)</f>
        <v/>
      </c>
      <c r="AM102" s="250" t="str" cm="1">
        <f t="array" ref="AM102">INDEX(NegEffects_NCA,$A102,MATCH(AM$6,$D$6:$AB$6,0)+3)</f>
        <v/>
      </c>
      <c r="AN102" s="243"/>
      <c r="AO102" s="194" t="str">
        <f t="shared" si="50"/>
        <v/>
      </c>
      <c r="AP102" s="194" t="str">
        <f t="shared" si="50"/>
        <v/>
      </c>
      <c r="AQ102" s="194" t="str">
        <f t="shared" si="50"/>
        <v/>
      </c>
      <c r="AR102" s="194" t="str">
        <f t="shared" si="50"/>
        <v/>
      </c>
      <c r="AS102" s="243"/>
      <c r="AT102" s="193" t="str" cm="1">
        <f t="array" ref="AT102">IF($B102="","",INDEX(NCAOptionScores_Trans,$B102+MATCH(AT$7,NCAMetrics,0)-1,MATCH(AT$6,NCACats,0)))</f>
        <v/>
      </c>
      <c r="AU102" s="193" t="str" cm="1">
        <f t="array" ref="AU102">IF($B102="","",INDEX(NCAOptionScores_Trans,$B102+MATCH(AU$7,NCAMetrics,0)-1,MATCH(AT$6,NCACats,0)))</f>
        <v/>
      </c>
      <c r="AV102" s="193" t="str" cm="1">
        <f t="array" ref="AV102">IF($B102="","",INDEX(NCAOptionScores_Trans,$B102+MATCH(AV$7,NCAMetrics,0)-1,MATCH(AT$6,NCACats,0)))</f>
        <v/>
      </c>
      <c r="AW102" s="195" t="str">
        <f t="shared" si="43"/>
        <v/>
      </c>
      <c r="AX102" s="193" t="str" cm="1">
        <f t="array" ref="AX102">IF($B102="","",INDEX(NCAOptionScores_Trans,$B102+MATCH(AX$7,NCAMetrics,0)-1,MATCH(AX$6,NCACats,0)))</f>
        <v/>
      </c>
      <c r="AY102" s="193" t="str" cm="1">
        <f t="array" ref="AY102">IF($B102="","",INDEX(NCAOptionScores_Trans,$B102+MATCH(AY$7,NCAMetrics,0)-1,MATCH(AX$6,NCACats,0)))</f>
        <v/>
      </c>
      <c r="AZ102" s="193" t="str" cm="1">
        <f t="array" ref="AZ102">IF($B102="","",INDEX(NCAOptionScores_Trans,$B102+MATCH(AZ$7,NCAMetrics,0)-1,MATCH(AX$6,NCACats,0)))</f>
        <v/>
      </c>
      <c r="BA102" s="195" t="str">
        <f t="shared" si="44"/>
        <v/>
      </c>
      <c r="BB102" s="193" t="str" cm="1">
        <f t="array" ref="BB102">IF($B102="","",INDEX(NCAOptionScores_Trans,$B102+MATCH(BB$7,NCAMetrics,0)-1,MATCH(BB$6,NCACats,0)))</f>
        <v/>
      </c>
      <c r="BC102" s="193" t="str" cm="1">
        <f t="array" ref="BC102">IF($B102="","",INDEX(NCAOptionScores_Trans,$B102+MATCH(BC$7,NCAMetrics,0)-1,MATCH(BB$6,NCACats,0)))</f>
        <v/>
      </c>
      <c r="BD102" s="193" t="str" cm="1">
        <f t="array" ref="BD102">IF($B102="","",INDEX(NCAOptionScores_Trans,$B102+MATCH(BD$7,NCAMetrics,0)-1,MATCH(BB$6,NCACats,0)))</f>
        <v/>
      </c>
      <c r="BE102" s="195" t="str">
        <f t="shared" si="45"/>
        <v/>
      </c>
      <c r="BF102" s="193" t="str" cm="1">
        <f t="array" ref="BF102">IF($B102="","",INDEX(NCAOptionScores_Trans,$B102+MATCH(BF$7,NCAMetrics,0)-1,MATCH(BF$6,NCACats,0)))</f>
        <v/>
      </c>
      <c r="BG102" s="193" t="str" cm="1">
        <f t="array" ref="BG102">IF($B102="","",INDEX(NCAOptionScores_Trans,$B102+MATCH(BG$7,NCAMetrics,0)-1,MATCH(BF$6,NCACats,0)))</f>
        <v/>
      </c>
      <c r="BH102" s="193" t="str" cm="1">
        <f t="array" ref="BH102">IF($B102="","",INDEX(NCAOptionScores_Trans,$B102+MATCH(BH$7,NCAMetrics,0)-1,MATCH(BF$6,NCACats,0)))</f>
        <v/>
      </c>
      <c r="BI102" s="195" t="str">
        <f t="shared" si="46"/>
        <v/>
      </c>
      <c r="BJ102" s="193" t="str" cm="1">
        <f t="array" ref="BJ102">IF($B102="","",INDEX(NCAOptionScores_Trans,$B102+MATCH(BJ$7,NCAMetrics,0)-1,MATCH(BJ$6,NCACats,0)))</f>
        <v/>
      </c>
      <c r="BK102" s="193" t="str" cm="1">
        <f t="array" ref="BK102">IF($B102="","",INDEX(NCAOptionScores_Trans,$B102+MATCH(BK$7,NCAMetrics,0)-1,MATCH(BJ$6,NCACats,0)))</f>
        <v/>
      </c>
      <c r="BL102" s="193" t="str" cm="1">
        <f t="array" ref="BL102">IF($B102="","",INDEX(NCAOptionScores_Trans,$B102+MATCH(BL$7,NCAMetrics,0)-1,MATCH(BJ$6,NCACats,0)))</f>
        <v/>
      </c>
      <c r="BM102" s="195" t="str">
        <f t="shared" si="47"/>
        <v/>
      </c>
      <c r="BN102" s="193" t="str" cm="1">
        <f t="array" ref="BN102">IF($B102="","",INDEX(NCAOptionScores_Trans,$B102+MATCH(BN$7,NCAMetrics,0)-1,MATCH(BN$6,NCACats,0)))</f>
        <v/>
      </c>
      <c r="BO102" s="193" t="str" cm="1">
        <f t="array" ref="BO102">IF($B102="","",INDEX(NCAOptionScores_Trans,$B102+MATCH(BO$7,NCAMetrics,0)-1,MATCH(BN$6,NCACats,0)))</f>
        <v/>
      </c>
      <c r="BP102" s="193" t="str" cm="1">
        <f t="array" ref="BP102">IF($B102="","",INDEX(NCAOptionScores_Trans,$B102+MATCH(BP$7,NCAMetrics,0)-1,MATCH(BN$6,NCACats,0)))</f>
        <v/>
      </c>
      <c r="BQ102" s="195" t="str">
        <f t="shared" si="48"/>
        <v/>
      </c>
      <c r="BR102" s="193" t="str" cm="1">
        <f t="array" ref="BR102">IF($B102="","",INDEX(NCAOptionScores_Trans,$B102+MATCH(BR$7,NCAMetrics,0)-1,MATCH(BR$6,NCACats,0)))</f>
        <v/>
      </c>
      <c r="BS102" s="193" t="str" cm="1">
        <f t="array" ref="BS102">IF($B102="","",INDEX(NCAOptionScores_Trans,$B102+MATCH(BS$7,NCAMetrics,0)-1,MATCH(BR$6,NCACats,0)))</f>
        <v/>
      </c>
      <c r="BT102" s="193" t="str" cm="1">
        <f t="array" ref="BT102">IF($B102="","",INDEX(NCAOptionScores_Trans,$B102+MATCH(BT$7,NCAMetrics,0)-1,MATCH(BR$6,NCACats,0)))</f>
        <v/>
      </c>
      <c r="BU102" s="195" t="str">
        <f t="shared" si="49"/>
        <v/>
      </c>
      <c r="BV102" s="243"/>
      <c r="BW102" s="250" t="str" cm="1">
        <f t="array" ref="BW102">INDEX(PosEffects_NCA,$A102,MATCH(BW$6,$D$6:$AB$6,0)+3)</f>
        <v/>
      </c>
      <c r="BX102" s="250" t="str" cm="1">
        <f t="array" ref="BX102">INDEX(PosEffects_NCA,$A102,MATCH(BX$6,$D$6:$AB$6,0)+3)</f>
        <v/>
      </c>
      <c r="BY102" s="250" t="str" cm="1">
        <f t="array" ref="BY102">INDEX(PosEffects_NCA,$A102,MATCH(BY$6,$D$6:$AB$6,0)+3)</f>
        <v/>
      </c>
      <c r="BZ102" s="250" t="str" cm="1">
        <f t="array" ref="BZ102">INDEX(PosEffects_NCA,$A102,MATCH(BZ$6,$D$6:$AB$6,0)+3)</f>
        <v/>
      </c>
      <c r="CA102" s="250" t="str" cm="1">
        <f t="array" ref="CA102">INDEX(PosEffects_NCA,$A102,MATCH(CA$6,$D$6:$AB$6,0)+3)</f>
        <v/>
      </c>
      <c r="CB102" s="250" t="str" cm="1">
        <f t="array" ref="CB102">INDEX(PosEffects_NCA,$A102,MATCH(CB$6,$D$6:$AB$6,0)+3)</f>
        <v/>
      </c>
      <c r="CC102" s="250" t="str" cm="1">
        <f t="array" ref="CC102">INDEX(PosEffects_NCA,$A102,MATCH(CC$6,$D$6:$AB$6,0)+3)</f>
        <v/>
      </c>
      <c r="CD102" s="243"/>
      <c r="CE102" s="194" t="str">
        <f t="shared" si="51"/>
        <v/>
      </c>
      <c r="CF102" s="194" t="str">
        <f t="shared" si="51"/>
        <v/>
      </c>
      <c r="CG102" s="194" t="str">
        <f t="shared" si="51"/>
        <v/>
      </c>
      <c r="CH102" s="194" t="str">
        <f t="shared" si="51"/>
        <v/>
      </c>
    </row>
    <row r="103" spans="1:86" x14ac:dyDescent="0.25">
      <c r="A103" s="242">
        <v>96</v>
      </c>
      <c r="B103" s="271" t="str" cm="1">
        <f t="array" ref="B103">IF(A103&gt;NOptions_NCA,"",6*(A103-1)+1)</f>
        <v/>
      </c>
      <c r="C103" s="249" t="str" cm="1">
        <f t="array" ref="C103">IF($B103="","",INDEX(Options_NCA,$B103))</f>
        <v/>
      </c>
      <c r="D103" s="193" t="str" cm="1">
        <f t="array" ref="D103">IF($B103="","",INDEX(NCAOptionScores_Trans,$B103+MATCH(D$7,NCAMetrics,0)-1,MATCH(D$6,NCACats,0))-100)</f>
        <v/>
      </c>
      <c r="E103" s="193" t="str" cm="1">
        <f t="array" ref="E103">IF($B103="","",INDEX(NCAOptionScores_Trans,$B103+MATCH(E$7,NCAMetrics,0)-1,MATCH(D$6,NCACats,0))-100)</f>
        <v/>
      </c>
      <c r="F103" s="193" t="str" cm="1">
        <f t="array" ref="F103">IF($B103="","",INDEX(NCAOptionScores_Trans,$B103+MATCH(F$7,NCAMetrics,0)-1,MATCH(D$6,NCACats,0))-100)</f>
        <v/>
      </c>
      <c r="G103" s="193" t="str">
        <f t="shared" si="36"/>
        <v/>
      </c>
      <c r="H103" s="193" t="str" cm="1">
        <f t="array" ref="H103">IF($B103="","",INDEX(NCAOptionScores_Trans,$B103+MATCH(H$7,NCAMetrics,0)-1,MATCH(H$6,NCACats,0))-100)</f>
        <v/>
      </c>
      <c r="I103" s="193" t="str" cm="1">
        <f t="array" ref="I103">IF($B103="","",INDEX(NCAOptionScores_Trans,$B103+MATCH(I$7,NCAMetrics,0)-1,MATCH(H$6,NCACats,0))-100)</f>
        <v/>
      </c>
      <c r="J103" s="193" t="str" cm="1">
        <f t="array" ref="J103">IF($B103="","",INDEX(NCAOptionScores_Trans,$B103+MATCH(J$7,NCAMetrics,0)-1,MATCH(H$6,NCACats,0))-100)</f>
        <v/>
      </c>
      <c r="K103" s="193" t="str">
        <f t="shared" si="37"/>
        <v/>
      </c>
      <c r="L103" s="193" t="str" cm="1">
        <f t="array" ref="L103">IF($B103="","",INDEX(NCAOptionScores_Trans,$B103+MATCH(L$7,NCAMetrics,0)-1,MATCH(L$6,NCACats,0))-100)</f>
        <v/>
      </c>
      <c r="M103" s="193" t="str" cm="1">
        <f t="array" ref="M103">IF($B103="","",INDEX(NCAOptionScores_Trans,$B103+MATCH(M$7,NCAMetrics,0)-1,MATCH(L$6,NCACats,0))-100)</f>
        <v/>
      </c>
      <c r="N103" s="193" t="str" cm="1">
        <f t="array" ref="N103">IF($B103="","",INDEX(NCAOptionScores_Trans,$B103+MATCH(N$7,NCAMetrics,0)-1,MATCH(L$6,NCACats,0))-100)</f>
        <v/>
      </c>
      <c r="O103" s="193" t="str">
        <f t="shared" si="38"/>
        <v/>
      </c>
      <c r="P103" s="193" t="str" cm="1">
        <f t="array" ref="P103">IF($B103="","",INDEX(NCAOptionScores_Trans,$B103+MATCH(P$7,NCAMetrics,0)-1,MATCH(P$6,NCACats,0))-100)</f>
        <v/>
      </c>
      <c r="Q103" s="193" t="str" cm="1">
        <f t="array" ref="Q103">IF($B103="","",INDEX(NCAOptionScores_Trans,$B103+MATCH(Q$7,NCAMetrics,0)-1,MATCH(P$6,NCACats,0))-100)</f>
        <v/>
      </c>
      <c r="R103" s="193" t="str" cm="1">
        <f t="array" ref="R103">IF($B103="","",INDEX(NCAOptionScores_Trans,$B103+MATCH(R$7,NCAMetrics,0)-1,MATCH(P$6,NCACats,0))-100)</f>
        <v/>
      </c>
      <c r="S103" s="193" t="str">
        <f t="shared" si="39"/>
        <v/>
      </c>
      <c r="T103" s="193" t="str" cm="1">
        <f t="array" ref="T103">IF($B103="","",INDEX(NCAOptionScores_Trans,$B103+MATCH(T$7,NCAMetrics,0)-1,MATCH(T$6,NCACats,0))-100)</f>
        <v/>
      </c>
      <c r="U103" s="193" t="str" cm="1">
        <f t="array" ref="U103">IF($B103="","",INDEX(NCAOptionScores_Trans,$B103+MATCH(U$7,NCAMetrics,0)-1,MATCH(T$6,NCACats,0))-100)</f>
        <v/>
      </c>
      <c r="V103" s="193" t="str" cm="1">
        <f t="array" ref="V103">IF($B103="","",INDEX(NCAOptionScores_Trans,$B103+MATCH(V$7,NCAMetrics,0)-1,MATCH(T$6,NCACats,0))-100)</f>
        <v/>
      </c>
      <c r="W103" s="193" t="str">
        <f t="shared" si="40"/>
        <v/>
      </c>
      <c r="X103" s="193" t="str" cm="1">
        <f t="array" ref="X103">IF($B103="","",INDEX(NCAOptionScores_Trans,$B103+MATCH(X$7,NCAMetrics,0)-1,MATCH(X$6,NCACats,0))-100)</f>
        <v/>
      </c>
      <c r="Y103" s="193" t="str" cm="1">
        <f t="array" ref="Y103">IF($B103="","",INDEX(NCAOptionScores_Trans,$B103+MATCH(Y$7,NCAMetrics,0)-1,MATCH(X$6,NCACats,0))-100)</f>
        <v/>
      </c>
      <c r="Z103" s="193" t="str" cm="1">
        <f t="array" ref="Z103">IF($B103="","",INDEX(NCAOptionScores_Trans,$B103+MATCH(Z$7,NCAMetrics,0)-1,MATCH(X$6,NCACats,0))-100)</f>
        <v/>
      </c>
      <c r="AA103" s="193" t="str">
        <f t="shared" si="41"/>
        <v/>
      </c>
      <c r="AB103" s="193" t="str" cm="1">
        <f t="array" ref="AB103">IF($B103="","",INDEX(NCAOptionScores_Trans,$B103+MATCH(AB$7,NCAMetrics,0)-1,MATCH(AB$6,NCACats,0))-100)</f>
        <v/>
      </c>
      <c r="AC103" s="193" t="str" cm="1">
        <f t="array" ref="AC103">IF($B103="","",INDEX(NCAOptionScores_Trans,$B103+MATCH(AC$7,NCAMetrics,0)-1,MATCH(AB$6,NCACats,0))-100)</f>
        <v/>
      </c>
      <c r="AD103" s="193" t="str" cm="1">
        <f t="array" ref="AD103">IF($B103="","",INDEX(NCAOptionScores_Trans,$B103+MATCH(AD$7,NCAMetrics,0)-1,MATCH(AB$6,NCACats,0))-100)</f>
        <v/>
      </c>
      <c r="AE103" s="193" t="str">
        <f t="shared" si="42"/>
        <v/>
      </c>
      <c r="AF103" s="243"/>
      <c r="AG103" s="250" t="str" cm="1">
        <f t="array" ref="AG103">INDEX(NegEffects_NCA,$A103,MATCH(AG$6,$D$6:$AB$6,0)+3)</f>
        <v/>
      </c>
      <c r="AH103" s="250" t="str" cm="1">
        <f t="array" ref="AH103">INDEX(NegEffects_NCA,$A103,MATCH(AH$6,$D$6:$AB$6,0)+3)</f>
        <v/>
      </c>
      <c r="AI103" s="250" t="str" cm="1">
        <f t="array" ref="AI103">INDEX(NegEffects_NCA,$A103,MATCH(AI$6,$D$6:$AB$6,0)+3)</f>
        <v/>
      </c>
      <c r="AJ103" s="250" t="str" cm="1">
        <f t="array" ref="AJ103">INDEX(NegEffects_NCA,$A103,MATCH(AJ$6,$D$6:$AB$6,0)+3)</f>
        <v/>
      </c>
      <c r="AK103" s="250" t="str" cm="1">
        <f t="array" ref="AK103">INDEX(NegEffects_NCA,$A103,MATCH(AK$6,$D$6:$AB$6,0)+3)</f>
        <v/>
      </c>
      <c r="AL103" s="250" t="str" cm="1">
        <f t="array" ref="AL103">INDEX(NegEffects_NCA,$A103,MATCH(AL$6,$D$6:$AB$6,0)+3)</f>
        <v/>
      </c>
      <c r="AM103" s="250" t="str" cm="1">
        <f t="array" ref="AM103">INDEX(NegEffects_NCA,$A103,MATCH(AM$6,$D$6:$AB$6,0)+3)</f>
        <v/>
      </c>
      <c r="AN103" s="243"/>
      <c r="AO103" s="194" t="str">
        <f t="shared" si="50"/>
        <v/>
      </c>
      <c r="AP103" s="194" t="str">
        <f t="shared" si="50"/>
        <v/>
      </c>
      <c r="AQ103" s="194" t="str">
        <f t="shared" si="50"/>
        <v/>
      </c>
      <c r="AR103" s="194" t="str">
        <f t="shared" si="50"/>
        <v/>
      </c>
      <c r="AS103" s="243"/>
      <c r="AT103" s="193" t="str" cm="1">
        <f t="array" ref="AT103">IF($B103="","",INDEX(NCAOptionScores_Trans,$B103+MATCH(AT$7,NCAMetrics,0)-1,MATCH(AT$6,NCACats,0)))</f>
        <v/>
      </c>
      <c r="AU103" s="193" t="str" cm="1">
        <f t="array" ref="AU103">IF($B103="","",INDEX(NCAOptionScores_Trans,$B103+MATCH(AU$7,NCAMetrics,0)-1,MATCH(AT$6,NCACats,0)))</f>
        <v/>
      </c>
      <c r="AV103" s="193" t="str" cm="1">
        <f t="array" ref="AV103">IF($B103="","",INDEX(NCAOptionScores_Trans,$B103+MATCH(AV$7,NCAMetrics,0)-1,MATCH(AT$6,NCACats,0)))</f>
        <v/>
      </c>
      <c r="AW103" s="195" t="str">
        <f t="shared" si="43"/>
        <v/>
      </c>
      <c r="AX103" s="193" t="str" cm="1">
        <f t="array" ref="AX103">IF($B103="","",INDEX(NCAOptionScores_Trans,$B103+MATCH(AX$7,NCAMetrics,0)-1,MATCH(AX$6,NCACats,0)))</f>
        <v/>
      </c>
      <c r="AY103" s="193" t="str" cm="1">
        <f t="array" ref="AY103">IF($B103="","",INDEX(NCAOptionScores_Trans,$B103+MATCH(AY$7,NCAMetrics,0)-1,MATCH(AX$6,NCACats,0)))</f>
        <v/>
      </c>
      <c r="AZ103" s="193" t="str" cm="1">
        <f t="array" ref="AZ103">IF($B103="","",INDEX(NCAOptionScores_Trans,$B103+MATCH(AZ$7,NCAMetrics,0)-1,MATCH(AX$6,NCACats,0)))</f>
        <v/>
      </c>
      <c r="BA103" s="195" t="str">
        <f t="shared" si="44"/>
        <v/>
      </c>
      <c r="BB103" s="193" t="str" cm="1">
        <f t="array" ref="BB103">IF($B103="","",INDEX(NCAOptionScores_Trans,$B103+MATCH(BB$7,NCAMetrics,0)-1,MATCH(BB$6,NCACats,0)))</f>
        <v/>
      </c>
      <c r="BC103" s="193" t="str" cm="1">
        <f t="array" ref="BC103">IF($B103="","",INDEX(NCAOptionScores_Trans,$B103+MATCH(BC$7,NCAMetrics,0)-1,MATCH(BB$6,NCACats,0)))</f>
        <v/>
      </c>
      <c r="BD103" s="193" t="str" cm="1">
        <f t="array" ref="BD103">IF($B103="","",INDEX(NCAOptionScores_Trans,$B103+MATCH(BD$7,NCAMetrics,0)-1,MATCH(BB$6,NCACats,0)))</f>
        <v/>
      </c>
      <c r="BE103" s="195" t="str">
        <f t="shared" si="45"/>
        <v/>
      </c>
      <c r="BF103" s="193" t="str" cm="1">
        <f t="array" ref="BF103">IF($B103="","",INDEX(NCAOptionScores_Trans,$B103+MATCH(BF$7,NCAMetrics,0)-1,MATCH(BF$6,NCACats,0)))</f>
        <v/>
      </c>
      <c r="BG103" s="193" t="str" cm="1">
        <f t="array" ref="BG103">IF($B103="","",INDEX(NCAOptionScores_Trans,$B103+MATCH(BG$7,NCAMetrics,0)-1,MATCH(BF$6,NCACats,0)))</f>
        <v/>
      </c>
      <c r="BH103" s="193" t="str" cm="1">
        <f t="array" ref="BH103">IF($B103="","",INDEX(NCAOptionScores_Trans,$B103+MATCH(BH$7,NCAMetrics,0)-1,MATCH(BF$6,NCACats,0)))</f>
        <v/>
      </c>
      <c r="BI103" s="195" t="str">
        <f t="shared" si="46"/>
        <v/>
      </c>
      <c r="BJ103" s="193" t="str" cm="1">
        <f t="array" ref="BJ103">IF($B103="","",INDEX(NCAOptionScores_Trans,$B103+MATCH(BJ$7,NCAMetrics,0)-1,MATCH(BJ$6,NCACats,0)))</f>
        <v/>
      </c>
      <c r="BK103" s="193" t="str" cm="1">
        <f t="array" ref="BK103">IF($B103="","",INDEX(NCAOptionScores_Trans,$B103+MATCH(BK$7,NCAMetrics,0)-1,MATCH(BJ$6,NCACats,0)))</f>
        <v/>
      </c>
      <c r="BL103" s="193" t="str" cm="1">
        <f t="array" ref="BL103">IF($B103="","",INDEX(NCAOptionScores_Trans,$B103+MATCH(BL$7,NCAMetrics,0)-1,MATCH(BJ$6,NCACats,0)))</f>
        <v/>
      </c>
      <c r="BM103" s="195" t="str">
        <f t="shared" si="47"/>
        <v/>
      </c>
      <c r="BN103" s="193" t="str" cm="1">
        <f t="array" ref="BN103">IF($B103="","",INDEX(NCAOptionScores_Trans,$B103+MATCH(BN$7,NCAMetrics,0)-1,MATCH(BN$6,NCACats,0)))</f>
        <v/>
      </c>
      <c r="BO103" s="193" t="str" cm="1">
        <f t="array" ref="BO103">IF($B103="","",INDEX(NCAOptionScores_Trans,$B103+MATCH(BO$7,NCAMetrics,0)-1,MATCH(BN$6,NCACats,0)))</f>
        <v/>
      </c>
      <c r="BP103" s="193" t="str" cm="1">
        <f t="array" ref="BP103">IF($B103="","",INDEX(NCAOptionScores_Trans,$B103+MATCH(BP$7,NCAMetrics,0)-1,MATCH(BN$6,NCACats,0)))</f>
        <v/>
      </c>
      <c r="BQ103" s="195" t="str">
        <f t="shared" si="48"/>
        <v/>
      </c>
      <c r="BR103" s="193" t="str" cm="1">
        <f t="array" ref="BR103">IF($B103="","",INDEX(NCAOptionScores_Trans,$B103+MATCH(BR$7,NCAMetrics,0)-1,MATCH(BR$6,NCACats,0)))</f>
        <v/>
      </c>
      <c r="BS103" s="193" t="str" cm="1">
        <f t="array" ref="BS103">IF($B103="","",INDEX(NCAOptionScores_Trans,$B103+MATCH(BS$7,NCAMetrics,0)-1,MATCH(BR$6,NCACats,0)))</f>
        <v/>
      </c>
      <c r="BT103" s="193" t="str" cm="1">
        <f t="array" ref="BT103">IF($B103="","",INDEX(NCAOptionScores_Trans,$B103+MATCH(BT$7,NCAMetrics,0)-1,MATCH(BR$6,NCACats,0)))</f>
        <v/>
      </c>
      <c r="BU103" s="195" t="str">
        <f t="shared" si="49"/>
        <v/>
      </c>
      <c r="BV103" s="243"/>
      <c r="BW103" s="250" t="str" cm="1">
        <f t="array" ref="BW103">INDEX(PosEffects_NCA,$A103,MATCH(BW$6,$D$6:$AB$6,0)+3)</f>
        <v/>
      </c>
      <c r="BX103" s="250" t="str" cm="1">
        <f t="array" ref="BX103">INDEX(PosEffects_NCA,$A103,MATCH(BX$6,$D$6:$AB$6,0)+3)</f>
        <v/>
      </c>
      <c r="BY103" s="250" t="str" cm="1">
        <f t="array" ref="BY103">INDEX(PosEffects_NCA,$A103,MATCH(BY$6,$D$6:$AB$6,0)+3)</f>
        <v/>
      </c>
      <c r="BZ103" s="250" t="str" cm="1">
        <f t="array" ref="BZ103">INDEX(PosEffects_NCA,$A103,MATCH(BZ$6,$D$6:$AB$6,0)+3)</f>
        <v/>
      </c>
      <c r="CA103" s="250" t="str" cm="1">
        <f t="array" ref="CA103">INDEX(PosEffects_NCA,$A103,MATCH(CA$6,$D$6:$AB$6,0)+3)</f>
        <v/>
      </c>
      <c r="CB103" s="250" t="str" cm="1">
        <f t="array" ref="CB103">INDEX(PosEffects_NCA,$A103,MATCH(CB$6,$D$6:$AB$6,0)+3)</f>
        <v/>
      </c>
      <c r="CC103" s="250" t="str" cm="1">
        <f t="array" ref="CC103">INDEX(PosEffects_NCA,$A103,MATCH(CC$6,$D$6:$AB$6,0)+3)</f>
        <v/>
      </c>
      <c r="CD103" s="243"/>
      <c r="CE103" s="194" t="str">
        <f t="shared" si="51"/>
        <v/>
      </c>
      <c r="CF103" s="194" t="str">
        <f t="shared" si="51"/>
        <v/>
      </c>
      <c r="CG103" s="194" t="str">
        <f t="shared" si="51"/>
        <v/>
      </c>
      <c r="CH103" s="194" t="str">
        <f t="shared" si="51"/>
        <v/>
      </c>
    </row>
    <row r="104" spans="1:86" x14ac:dyDescent="0.25">
      <c r="A104" s="242">
        <v>97</v>
      </c>
      <c r="B104" s="271" t="str" cm="1">
        <f t="array" ref="B104">IF(A104&gt;NOptions_NCA,"",6*(A104-1)+1)</f>
        <v/>
      </c>
      <c r="C104" s="249" t="str" cm="1">
        <f t="array" ref="C104">IF($B104="","",INDEX(Options_NCA,$B104))</f>
        <v/>
      </c>
      <c r="D104" s="193" t="str" cm="1">
        <f t="array" ref="D104">IF($B104="","",INDEX(NCAOptionScores_Trans,$B104+MATCH(D$7,NCAMetrics,0)-1,MATCH(D$6,NCACats,0))-100)</f>
        <v/>
      </c>
      <c r="E104" s="193" t="str" cm="1">
        <f t="array" ref="E104">IF($B104="","",INDEX(NCAOptionScores_Trans,$B104+MATCH(E$7,NCAMetrics,0)-1,MATCH(D$6,NCACats,0))-100)</f>
        <v/>
      </c>
      <c r="F104" s="193" t="str" cm="1">
        <f t="array" ref="F104">IF($B104="","",INDEX(NCAOptionScores_Trans,$B104+MATCH(F$7,NCAMetrics,0)-1,MATCH(D$6,NCACats,0))-100)</f>
        <v/>
      </c>
      <c r="G104" s="193" t="str">
        <f t="shared" ref="G104:G107" si="52">IF($B104="","",D104^INDEX(w_NCA_Neg,1,MATCH(D$6,NCACats,0)) *E104^INDEX(w_NCA_Neg,2,MATCH(D$6,NCACats,0))*F104^INDEX(w_NCA_Neg,3,MATCH(D$6,NCACats,0)))</f>
        <v/>
      </c>
      <c r="H104" s="193" t="str" cm="1">
        <f t="array" ref="H104">IF($B104="","",INDEX(NCAOptionScores_Trans,$B104+MATCH(H$7,NCAMetrics,0)-1,MATCH(H$6,NCACats,0))-100)</f>
        <v/>
      </c>
      <c r="I104" s="193" t="str" cm="1">
        <f t="array" ref="I104">IF($B104="","",INDEX(NCAOptionScores_Trans,$B104+MATCH(I$7,NCAMetrics,0)-1,MATCH(H$6,NCACats,0))-100)</f>
        <v/>
      </c>
      <c r="J104" s="193" t="str" cm="1">
        <f t="array" ref="J104">IF($B104="","",INDEX(NCAOptionScores_Trans,$B104+MATCH(J$7,NCAMetrics,0)-1,MATCH(H$6,NCACats,0))-100)</f>
        <v/>
      </c>
      <c r="K104" s="193" t="str">
        <f t="shared" ref="K104:K107" si="53">IF($B104="","",H104^INDEX(w_NCA_Neg,1,MATCH(H$6,NCACats,0)) *I104^INDEX(w_NCA_Neg,2,MATCH(H$6,NCACats,0))*J104^INDEX(w_NCA_Neg,3,MATCH(H$6,NCACats,0)))</f>
        <v/>
      </c>
      <c r="L104" s="193" t="str" cm="1">
        <f t="array" ref="L104">IF($B104="","",INDEX(NCAOptionScores_Trans,$B104+MATCH(L$7,NCAMetrics,0)-1,MATCH(L$6,NCACats,0))-100)</f>
        <v/>
      </c>
      <c r="M104" s="193" t="str" cm="1">
        <f t="array" ref="M104">IF($B104="","",INDEX(NCAOptionScores_Trans,$B104+MATCH(M$7,NCAMetrics,0)-1,MATCH(L$6,NCACats,0))-100)</f>
        <v/>
      </c>
      <c r="N104" s="193" t="str" cm="1">
        <f t="array" ref="N104">IF($B104="","",INDEX(NCAOptionScores_Trans,$B104+MATCH(N$7,NCAMetrics,0)-1,MATCH(L$6,NCACats,0))-100)</f>
        <v/>
      </c>
      <c r="O104" s="193" t="str">
        <f t="shared" ref="O104:O107" si="54">IF($B104="","",L104^INDEX(w_NCA_Neg,1,MATCH(L$6,NCACats,0)) *M104^INDEX(w_NCA_Neg,2,MATCH(L$6,NCACats,0))*N104^INDEX(w_NCA_Neg,3,MATCH(L$6,NCACats,0)))</f>
        <v/>
      </c>
      <c r="P104" s="193" t="str" cm="1">
        <f t="array" ref="P104">IF($B104="","",INDEX(NCAOptionScores_Trans,$B104+MATCH(P$7,NCAMetrics,0)-1,MATCH(P$6,NCACats,0))-100)</f>
        <v/>
      </c>
      <c r="Q104" s="193" t="str" cm="1">
        <f t="array" ref="Q104">IF($B104="","",INDEX(NCAOptionScores_Trans,$B104+MATCH(Q$7,NCAMetrics,0)-1,MATCH(P$6,NCACats,0))-100)</f>
        <v/>
      </c>
      <c r="R104" s="193" t="str" cm="1">
        <f t="array" ref="R104">IF($B104="","",INDEX(NCAOptionScores_Trans,$B104+MATCH(R$7,NCAMetrics,0)-1,MATCH(P$6,NCACats,0))-100)</f>
        <v/>
      </c>
      <c r="S104" s="193" t="str">
        <f t="shared" ref="S104:S107" si="55">IF($B104="","",P104^INDEX(w_NCA_Neg,1,MATCH(P$6,NCACats,0)) *Q104^INDEX(w_NCA_Neg,2,MATCH(P$6,NCACats,0))*R104^INDEX(w_NCA_Neg,3,MATCH(P$6,NCACats,0)))</f>
        <v/>
      </c>
      <c r="T104" s="193" t="str" cm="1">
        <f t="array" ref="T104">IF($B104="","",INDEX(NCAOptionScores_Trans,$B104+MATCH(T$7,NCAMetrics,0)-1,MATCH(T$6,NCACats,0))-100)</f>
        <v/>
      </c>
      <c r="U104" s="193" t="str" cm="1">
        <f t="array" ref="U104">IF($B104="","",INDEX(NCAOptionScores_Trans,$B104+MATCH(U$7,NCAMetrics,0)-1,MATCH(T$6,NCACats,0))-100)</f>
        <v/>
      </c>
      <c r="V104" s="193" t="str" cm="1">
        <f t="array" ref="V104">IF($B104="","",INDEX(NCAOptionScores_Trans,$B104+MATCH(V$7,NCAMetrics,0)-1,MATCH(T$6,NCACats,0))-100)</f>
        <v/>
      </c>
      <c r="W104" s="193" t="str">
        <f t="shared" ref="W104:W107" si="56">IF($B104="","",T104^INDEX(w_NCA_Neg,1,MATCH(T$6,NCACats,0)) *U104^INDEX(w_NCA_Neg,2,MATCH(T$6,NCACats,0))*V104^INDEX(w_NCA_Neg,3,MATCH(T$6,NCACats,0)))</f>
        <v/>
      </c>
      <c r="X104" s="193" t="str" cm="1">
        <f t="array" ref="X104">IF($B104="","",INDEX(NCAOptionScores_Trans,$B104+MATCH(X$7,NCAMetrics,0)-1,MATCH(X$6,NCACats,0))-100)</f>
        <v/>
      </c>
      <c r="Y104" s="193" t="str" cm="1">
        <f t="array" ref="Y104">IF($B104="","",INDEX(NCAOptionScores_Trans,$B104+MATCH(Y$7,NCAMetrics,0)-1,MATCH(X$6,NCACats,0))-100)</f>
        <v/>
      </c>
      <c r="Z104" s="193" t="str" cm="1">
        <f t="array" ref="Z104">IF($B104="","",INDEX(NCAOptionScores_Trans,$B104+MATCH(Z$7,NCAMetrics,0)-1,MATCH(X$6,NCACats,0))-100)</f>
        <v/>
      </c>
      <c r="AA104" s="193" t="str">
        <f t="shared" ref="AA104:AA107" si="57">IF($B104="","",X104^INDEX(w_NCA_Neg,1,MATCH(X$6,NCACats,0)) *Y104^INDEX(w_NCA_Neg,2,MATCH(X$6,NCACats,0))*Z104^INDEX(w_NCA_Neg,3,MATCH(X$6,NCACats,0)))</f>
        <v/>
      </c>
      <c r="AB104" s="193" t="str" cm="1">
        <f t="array" ref="AB104">IF($B104="","",INDEX(NCAOptionScores_Trans,$B104+MATCH(AB$7,NCAMetrics,0)-1,MATCH(AB$6,NCACats,0))-100)</f>
        <v/>
      </c>
      <c r="AC104" s="193" t="str" cm="1">
        <f t="array" ref="AC104">IF($B104="","",INDEX(NCAOptionScores_Trans,$B104+MATCH(AC$7,NCAMetrics,0)-1,MATCH(AB$6,NCACats,0))-100)</f>
        <v/>
      </c>
      <c r="AD104" s="193" t="str" cm="1">
        <f t="array" ref="AD104">IF($B104="","",INDEX(NCAOptionScores_Trans,$B104+MATCH(AD$7,NCAMetrics,0)-1,MATCH(AB$6,NCACats,0))-100)</f>
        <v/>
      </c>
      <c r="AE104" s="193" t="str">
        <f t="shared" ref="AE104:AE107" si="58">IF($B104="","",AB104^INDEX(w_NCA_Neg,1,MATCH(AB$6,NCACats,0)) *AC104^INDEX(w_NCA_Neg,2,MATCH(AB$6,NCACats,0))*AD104^INDEX(w_NCA_Neg,3,MATCH(AB$6,NCACats,0)))</f>
        <v/>
      </c>
      <c r="AF104" s="243"/>
      <c r="AG104" s="250" t="str" cm="1">
        <f t="array" ref="AG104">INDEX(NegEffects_NCA,$A104,MATCH(AG$6,$D$6:$AB$6,0)+3)</f>
        <v/>
      </c>
      <c r="AH104" s="250" t="str" cm="1">
        <f t="array" ref="AH104">INDEX(NegEffects_NCA,$A104,MATCH(AH$6,$D$6:$AB$6,0)+3)</f>
        <v/>
      </c>
      <c r="AI104" s="250" t="str" cm="1">
        <f t="array" ref="AI104">INDEX(NegEffects_NCA,$A104,MATCH(AI$6,$D$6:$AB$6,0)+3)</f>
        <v/>
      </c>
      <c r="AJ104" s="250" t="str" cm="1">
        <f t="array" ref="AJ104">INDEX(NegEffects_NCA,$A104,MATCH(AJ$6,$D$6:$AB$6,0)+3)</f>
        <v/>
      </c>
      <c r="AK104" s="250" t="str" cm="1">
        <f t="array" ref="AK104">INDEX(NegEffects_NCA,$A104,MATCH(AK$6,$D$6:$AB$6,0)+3)</f>
        <v/>
      </c>
      <c r="AL104" s="250" t="str" cm="1">
        <f t="array" ref="AL104">INDEX(NegEffects_NCA,$A104,MATCH(AL$6,$D$6:$AB$6,0)+3)</f>
        <v/>
      </c>
      <c r="AM104" s="250" t="str" cm="1">
        <f t="array" ref="AM104">INDEX(NegEffects_NCA,$A104,MATCH(AM$6,$D$6:$AB$6,0)+3)</f>
        <v/>
      </c>
      <c r="AN104" s="243"/>
      <c r="AO104" s="194" t="str">
        <f t="shared" si="50"/>
        <v/>
      </c>
      <c r="AP104" s="194" t="str">
        <f t="shared" si="50"/>
        <v/>
      </c>
      <c r="AQ104" s="194" t="str">
        <f t="shared" si="50"/>
        <v/>
      </c>
      <c r="AR104" s="194" t="str">
        <f t="shared" si="50"/>
        <v/>
      </c>
      <c r="AS104" s="243"/>
      <c r="AT104" s="193" t="str" cm="1">
        <f t="array" ref="AT104">IF($B104="","",INDEX(NCAOptionScores_Trans,$B104+MATCH(AT$7,NCAMetrics,0)-1,MATCH(AT$6,NCACats,0)))</f>
        <v/>
      </c>
      <c r="AU104" s="193" t="str" cm="1">
        <f t="array" ref="AU104">IF($B104="","",INDEX(NCAOptionScores_Trans,$B104+MATCH(AU$7,NCAMetrics,0)-1,MATCH(AT$6,NCACats,0)))</f>
        <v/>
      </c>
      <c r="AV104" s="193" t="str" cm="1">
        <f t="array" ref="AV104">IF($B104="","",INDEX(NCAOptionScores_Trans,$B104+MATCH(AV$7,NCAMetrics,0)-1,MATCH(AT$6,NCACats,0)))</f>
        <v/>
      </c>
      <c r="AW104" s="195" t="str">
        <f t="shared" ref="AW104:AW107" si="59">IF($B104="","",AT104^INDEX(w_NCA_Pos,1,MATCH(AT$6,NCACats,0)) *AU104^INDEX(w_NCA_Pos,2,MATCH(AT$6,NCACats,0))*AV104^INDEX(w_NCA_Pos,3,MATCH(AT$6,NCACats,0)))</f>
        <v/>
      </c>
      <c r="AX104" s="193" t="str" cm="1">
        <f t="array" ref="AX104">IF($B104="","",INDEX(NCAOptionScores_Trans,$B104+MATCH(AX$7,NCAMetrics,0)-1,MATCH(AX$6,NCACats,0)))</f>
        <v/>
      </c>
      <c r="AY104" s="193" t="str" cm="1">
        <f t="array" ref="AY104">IF($B104="","",INDEX(NCAOptionScores_Trans,$B104+MATCH(AY$7,NCAMetrics,0)-1,MATCH(AX$6,NCACats,0)))</f>
        <v/>
      </c>
      <c r="AZ104" s="193" t="str" cm="1">
        <f t="array" ref="AZ104">IF($B104="","",INDEX(NCAOptionScores_Trans,$B104+MATCH(AZ$7,NCAMetrics,0)-1,MATCH(AX$6,NCACats,0)))</f>
        <v/>
      </c>
      <c r="BA104" s="195" t="str">
        <f t="shared" ref="BA104:BA107" si="60">IF($B104="","",AX104^INDEX(w_NCA_Pos,1,MATCH(AX$6,NCACats,0)) *AY104^INDEX(w_NCA_Pos,2,MATCH(AX$6,NCACats,0))*AZ104^INDEX(w_NCA_Pos,3,MATCH(AX$6,NCACats,0)))</f>
        <v/>
      </c>
      <c r="BB104" s="193" t="str" cm="1">
        <f t="array" ref="BB104">IF($B104="","",INDEX(NCAOptionScores_Trans,$B104+MATCH(BB$7,NCAMetrics,0)-1,MATCH(BB$6,NCACats,0)))</f>
        <v/>
      </c>
      <c r="BC104" s="193" t="str" cm="1">
        <f t="array" ref="BC104">IF($B104="","",INDEX(NCAOptionScores_Trans,$B104+MATCH(BC$7,NCAMetrics,0)-1,MATCH(BB$6,NCACats,0)))</f>
        <v/>
      </c>
      <c r="BD104" s="193" t="str" cm="1">
        <f t="array" ref="BD104">IF($B104="","",INDEX(NCAOptionScores_Trans,$B104+MATCH(BD$7,NCAMetrics,0)-1,MATCH(BB$6,NCACats,0)))</f>
        <v/>
      </c>
      <c r="BE104" s="195" t="str">
        <f t="shared" ref="BE104:BE107" si="61">IF($B104="","",BB104^INDEX(w_NCA_Pos,1,MATCH(BB$6,NCACats,0)) *BC104^INDEX(w_NCA_Pos,2,MATCH(BB$6,NCACats,0))*BD104^INDEX(w_NCA_Pos,3,MATCH(BB$6,NCACats,0)))</f>
        <v/>
      </c>
      <c r="BF104" s="193" t="str" cm="1">
        <f t="array" ref="BF104">IF($B104="","",INDEX(NCAOptionScores_Trans,$B104+MATCH(BF$7,NCAMetrics,0)-1,MATCH(BF$6,NCACats,0)))</f>
        <v/>
      </c>
      <c r="BG104" s="193" t="str" cm="1">
        <f t="array" ref="BG104">IF($B104="","",INDEX(NCAOptionScores_Trans,$B104+MATCH(BG$7,NCAMetrics,0)-1,MATCH(BF$6,NCACats,0)))</f>
        <v/>
      </c>
      <c r="BH104" s="193" t="str" cm="1">
        <f t="array" ref="BH104">IF($B104="","",INDEX(NCAOptionScores_Trans,$B104+MATCH(BH$7,NCAMetrics,0)-1,MATCH(BF$6,NCACats,0)))</f>
        <v/>
      </c>
      <c r="BI104" s="195" t="str">
        <f t="shared" ref="BI104:BI107" si="62">IF($B104="","",BF104^INDEX(w_NCA_Pos,1,MATCH(BF$6,NCACats,0)) *BG104^INDEX(w_NCA_Pos,2,MATCH(BF$6,NCACats,0))*BH104^INDEX(w_NCA_Pos,3,MATCH(BF$6,NCACats,0)))</f>
        <v/>
      </c>
      <c r="BJ104" s="193" t="str" cm="1">
        <f t="array" ref="BJ104">IF($B104="","",INDEX(NCAOptionScores_Trans,$B104+MATCH(BJ$7,NCAMetrics,0)-1,MATCH(BJ$6,NCACats,0)))</f>
        <v/>
      </c>
      <c r="BK104" s="193" t="str" cm="1">
        <f t="array" ref="BK104">IF($B104="","",INDEX(NCAOptionScores_Trans,$B104+MATCH(BK$7,NCAMetrics,0)-1,MATCH(BJ$6,NCACats,0)))</f>
        <v/>
      </c>
      <c r="BL104" s="193" t="str" cm="1">
        <f t="array" ref="BL104">IF($B104="","",INDEX(NCAOptionScores_Trans,$B104+MATCH(BL$7,NCAMetrics,0)-1,MATCH(BJ$6,NCACats,0)))</f>
        <v/>
      </c>
      <c r="BM104" s="195" t="str">
        <f t="shared" ref="BM104:BM107" si="63">IF($B104="","",BJ104^INDEX(w_NCA_Pos,1,MATCH(BJ$6,NCACats,0)) *BK104^INDEX(w_NCA_Pos,2,MATCH(BJ$6,NCACats,0))*BL104^INDEX(w_NCA_Pos,3,MATCH(BJ$6,NCACats,0)))</f>
        <v/>
      </c>
      <c r="BN104" s="193" t="str" cm="1">
        <f t="array" ref="BN104">IF($B104="","",INDEX(NCAOptionScores_Trans,$B104+MATCH(BN$7,NCAMetrics,0)-1,MATCH(BN$6,NCACats,0)))</f>
        <v/>
      </c>
      <c r="BO104" s="193" t="str" cm="1">
        <f t="array" ref="BO104">IF($B104="","",INDEX(NCAOptionScores_Trans,$B104+MATCH(BO$7,NCAMetrics,0)-1,MATCH(BN$6,NCACats,0)))</f>
        <v/>
      </c>
      <c r="BP104" s="193" t="str" cm="1">
        <f t="array" ref="BP104">IF($B104="","",INDEX(NCAOptionScores_Trans,$B104+MATCH(BP$7,NCAMetrics,0)-1,MATCH(BN$6,NCACats,0)))</f>
        <v/>
      </c>
      <c r="BQ104" s="195" t="str">
        <f t="shared" ref="BQ104:BQ107" si="64">IF($B104="","",BN104^INDEX(w_NCA_Pos,1,MATCH(BN$6,NCACats,0)) *BO104^INDEX(w_NCA_Pos,2,MATCH(BN$6,NCACats,0))*BP104^INDEX(w_NCA_Pos,3,MATCH(BN$6,NCACats,0)))</f>
        <v/>
      </c>
      <c r="BR104" s="193" t="str" cm="1">
        <f t="array" ref="BR104">IF($B104="","",INDEX(NCAOptionScores_Trans,$B104+MATCH(BR$7,NCAMetrics,0)-1,MATCH(BR$6,NCACats,0)))</f>
        <v/>
      </c>
      <c r="BS104" s="193" t="str" cm="1">
        <f t="array" ref="BS104">IF($B104="","",INDEX(NCAOptionScores_Trans,$B104+MATCH(BS$7,NCAMetrics,0)-1,MATCH(BR$6,NCACats,0)))</f>
        <v/>
      </c>
      <c r="BT104" s="193" t="str" cm="1">
        <f t="array" ref="BT104">IF($B104="","",INDEX(NCAOptionScores_Trans,$B104+MATCH(BT$7,NCAMetrics,0)-1,MATCH(BR$6,NCACats,0)))</f>
        <v/>
      </c>
      <c r="BU104" s="195" t="str">
        <f t="shared" ref="BU104:BU107" si="65">IF($B104="","",BR104^INDEX(w_NCA_Pos,1,MATCH(BR$6,NCACats,0)) *BS104^INDEX(w_NCA_Pos,2,MATCH(BR$6,NCACats,0))*BT104^INDEX(w_NCA_Pos,3,MATCH(BR$6,NCACats,0)))</f>
        <v/>
      </c>
      <c r="BV104" s="243"/>
      <c r="BW104" s="250" t="str" cm="1">
        <f t="array" ref="BW104">INDEX(PosEffects_NCA,$A104,MATCH(BW$6,$D$6:$AB$6,0)+3)</f>
        <v/>
      </c>
      <c r="BX104" s="250" t="str" cm="1">
        <f t="array" ref="BX104">INDEX(PosEffects_NCA,$A104,MATCH(BX$6,$D$6:$AB$6,0)+3)</f>
        <v/>
      </c>
      <c r="BY104" s="250" t="str" cm="1">
        <f t="array" ref="BY104">INDEX(PosEffects_NCA,$A104,MATCH(BY$6,$D$6:$AB$6,0)+3)</f>
        <v/>
      </c>
      <c r="BZ104" s="250" t="str" cm="1">
        <f t="array" ref="BZ104">INDEX(PosEffects_NCA,$A104,MATCH(BZ$6,$D$6:$AB$6,0)+3)</f>
        <v/>
      </c>
      <c r="CA104" s="250" t="str" cm="1">
        <f t="array" ref="CA104">INDEX(PosEffects_NCA,$A104,MATCH(CA$6,$D$6:$AB$6,0)+3)</f>
        <v/>
      </c>
      <c r="CB104" s="250" t="str" cm="1">
        <f t="array" ref="CB104">INDEX(PosEffects_NCA,$A104,MATCH(CB$6,$D$6:$AB$6,0)+3)</f>
        <v/>
      </c>
      <c r="CC104" s="250" t="str" cm="1">
        <f t="array" ref="CC104">INDEX(PosEffects_NCA,$A104,MATCH(CC$6,$D$6:$AB$6,0)+3)</f>
        <v/>
      </c>
      <c r="CD104" s="243"/>
      <c r="CE104" s="194" t="str">
        <f t="shared" si="51"/>
        <v/>
      </c>
      <c r="CF104" s="194" t="str">
        <f t="shared" si="51"/>
        <v/>
      </c>
      <c r="CG104" s="194" t="str">
        <f t="shared" si="51"/>
        <v/>
      </c>
      <c r="CH104" s="194" t="str">
        <f t="shared" si="51"/>
        <v/>
      </c>
    </row>
    <row r="105" spans="1:86" x14ac:dyDescent="0.25">
      <c r="A105" s="242">
        <v>98</v>
      </c>
      <c r="B105" s="271" t="str" cm="1">
        <f t="array" ref="B105">IF(A105&gt;NOptions_NCA,"",6*(A105-1)+1)</f>
        <v/>
      </c>
      <c r="C105" s="249" t="str" cm="1">
        <f t="array" ref="C105">IF($B105="","",INDEX(Options_NCA,$B105))</f>
        <v/>
      </c>
      <c r="D105" s="193" t="str" cm="1">
        <f t="array" ref="D105">IF($B105="","",INDEX(NCAOptionScores_Trans,$B105+MATCH(D$7,NCAMetrics,0)-1,MATCH(D$6,NCACats,0))-100)</f>
        <v/>
      </c>
      <c r="E105" s="193" t="str" cm="1">
        <f t="array" ref="E105">IF($B105="","",INDEX(NCAOptionScores_Trans,$B105+MATCH(E$7,NCAMetrics,0)-1,MATCH(D$6,NCACats,0))-100)</f>
        <v/>
      </c>
      <c r="F105" s="193" t="str" cm="1">
        <f t="array" ref="F105">IF($B105="","",INDEX(NCAOptionScores_Trans,$B105+MATCH(F$7,NCAMetrics,0)-1,MATCH(D$6,NCACats,0))-100)</f>
        <v/>
      </c>
      <c r="G105" s="193" t="str">
        <f t="shared" si="52"/>
        <v/>
      </c>
      <c r="H105" s="193" t="str" cm="1">
        <f t="array" ref="H105">IF($B105="","",INDEX(NCAOptionScores_Trans,$B105+MATCH(H$7,NCAMetrics,0)-1,MATCH(H$6,NCACats,0))-100)</f>
        <v/>
      </c>
      <c r="I105" s="193" t="str" cm="1">
        <f t="array" ref="I105">IF($B105="","",INDEX(NCAOptionScores_Trans,$B105+MATCH(I$7,NCAMetrics,0)-1,MATCH(H$6,NCACats,0))-100)</f>
        <v/>
      </c>
      <c r="J105" s="193" t="str" cm="1">
        <f t="array" ref="J105">IF($B105="","",INDEX(NCAOptionScores_Trans,$B105+MATCH(J$7,NCAMetrics,0)-1,MATCH(H$6,NCACats,0))-100)</f>
        <v/>
      </c>
      <c r="K105" s="193" t="str">
        <f t="shared" si="53"/>
        <v/>
      </c>
      <c r="L105" s="193" t="str" cm="1">
        <f t="array" ref="L105">IF($B105="","",INDEX(NCAOptionScores_Trans,$B105+MATCH(L$7,NCAMetrics,0)-1,MATCH(L$6,NCACats,0))-100)</f>
        <v/>
      </c>
      <c r="M105" s="193" t="str" cm="1">
        <f t="array" ref="M105">IF($B105="","",INDEX(NCAOptionScores_Trans,$B105+MATCH(M$7,NCAMetrics,0)-1,MATCH(L$6,NCACats,0))-100)</f>
        <v/>
      </c>
      <c r="N105" s="193" t="str" cm="1">
        <f t="array" ref="N105">IF($B105="","",INDEX(NCAOptionScores_Trans,$B105+MATCH(N$7,NCAMetrics,0)-1,MATCH(L$6,NCACats,0))-100)</f>
        <v/>
      </c>
      <c r="O105" s="193" t="str">
        <f t="shared" si="54"/>
        <v/>
      </c>
      <c r="P105" s="193" t="str" cm="1">
        <f t="array" ref="P105">IF($B105="","",INDEX(NCAOptionScores_Trans,$B105+MATCH(P$7,NCAMetrics,0)-1,MATCH(P$6,NCACats,0))-100)</f>
        <v/>
      </c>
      <c r="Q105" s="193" t="str" cm="1">
        <f t="array" ref="Q105">IF($B105="","",INDEX(NCAOptionScores_Trans,$B105+MATCH(Q$7,NCAMetrics,0)-1,MATCH(P$6,NCACats,0))-100)</f>
        <v/>
      </c>
      <c r="R105" s="193" t="str" cm="1">
        <f t="array" ref="R105">IF($B105="","",INDEX(NCAOptionScores_Trans,$B105+MATCH(R$7,NCAMetrics,0)-1,MATCH(P$6,NCACats,0))-100)</f>
        <v/>
      </c>
      <c r="S105" s="193" t="str">
        <f t="shared" si="55"/>
        <v/>
      </c>
      <c r="T105" s="193" t="str" cm="1">
        <f t="array" ref="T105">IF($B105="","",INDEX(NCAOptionScores_Trans,$B105+MATCH(T$7,NCAMetrics,0)-1,MATCH(T$6,NCACats,0))-100)</f>
        <v/>
      </c>
      <c r="U105" s="193" t="str" cm="1">
        <f t="array" ref="U105">IF($B105="","",INDEX(NCAOptionScores_Trans,$B105+MATCH(U$7,NCAMetrics,0)-1,MATCH(T$6,NCACats,0))-100)</f>
        <v/>
      </c>
      <c r="V105" s="193" t="str" cm="1">
        <f t="array" ref="V105">IF($B105="","",INDEX(NCAOptionScores_Trans,$B105+MATCH(V$7,NCAMetrics,0)-1,MATCH(T$6,NCACats,0))-100)</f>
        <v/>
      </c>
      <c r="W105" s="193" t="str">
        <f t="shared" si="56"/>
        <v/>
      </c>
      <c r="X105" s="193" t="str" cm="1">
        <f t="array" ref="X105">IF($B105="","",INDEX(NCAOptionScores_Trans,$B105+MATCH(X$7,NCAMetrics,0)-1,MATCH(X$6,NCACats,0))-100)</f>
        <v/>
      </c>
      <c r="Y105" s="193" t="str" cm="1">
        <f t="array" ref="Y105">IF($B105="","",INDEX(NCAOptionScores_Trans,$B105+MATCH(Y$7,NCAMetrics,0)-1,MATCH(X$6,NCACats,0))-100)</f>
        <v/>
      </c>
      <c r="Z105" s="193" t="str" cm="1">
        <f t="array" ref="Z105">IF($B105="","",INDEX(NCAOptionScores_Trans,$B105+MATCH(Z$7,NCAMetrics,0)-1,MATCH(X$6,NCACats,0))-100)</f>
        <v/>
      </c>
      <c r="AA105" s="193" t="str">
        <f t="shared" si="57"/>
        <v/>
      </c>
      <c r="AB105" s="193" t="str" cm="1">
        <f t="array" ref="AB105">IF($B105="","",INDEX(NCAOptionScores_Trans,$B105+MATCH(AB$7,NCAMetrics,0)-1,MATCH(AB$6,NCACats,0))-100)</f>
        <v/>
      </c>
      <c r="AC105" s="193" t="str" cm="1">
        <f t="array" ref="AC105">IF($B105="","",INDEX(NCAOptionScores_Trans,$B105+MATCH(AC$7,NCAMetrics,0)-1,MATCH(AB$6,NCACats,0))-100)</f>
        <v/>
      </c>
      <c r="AD105" s="193" t="str" cm="1">
        <f t="array" ref="AD105">IF($B105="","",INDEX(NCAOptionScores_Trans,$B105+MATCH(AD$7,NCAMetrics,0)-1,MATCH(AB$6,NCACats,0))-100)</f>
        <v/>
      </c>
      <c r="AE105" s="193" t="str">
        <f t="shared" si="58"/>
        <v/>
      </c>
      <c r="AF105" s="243"/>
      <c r="AG105" s="250" t="str" cm="1">
        <f t="array" ref="AG105">INDEX(NegEffects_NCA,$A105,MATCH(AG$6,$D$6:$AB$6,0)+3)</f>
        <v/>
      </c>
      <c r="AH105" s="250" t="str" cm="1">
        <f t="array" ref="AH105">INDEX(NegEffects_NCA,$A105,MATCH(AH$6,$D$6:$AB$6,0)+3)</f>
        <v/>
      </c>
      <c r="AI105" s="250" t="str" cm="1">
        <f t="array" ref="AI105">INDEX(NegEffects_NCA,$A105,MATCH(AI$6,$D$6:$AB$6,0)+3)</f>
        <v/>
      </c>
      <c r="AJ105" s="250" t="str" cm="1">
        <f t="array" ref="AJ105">INDEX(NegEffects_NCA,$A105,MATCH(AJ$6,$D$6:$AB$6,0)+3)</f>
        <v/>
      </c>
      <c r="AK105" s="250" t="str" cm="1">
        <f t="array" ref="AK105">INDEX(NegEffects_NCA,$A105,MATCH(AK$6,$D$6:$AB$6,0)+3)</f>
        <v/>
      </c>
      <c r="AL105" s="250" t="str" cm="1">
        <f t="array" ref="AL105">INDEX(NegEffects_NCA,$A105,MATCH(AL$6,$D$6:$AB$6,0)+3)</f>
        <v/>
      </c>
      <c r="AM105" s="250" t="str" cm="1">
        <f t="array" ref="AM105">INDEX(NegEffects_NCA,$A105,MATCH(AM$6,$D$6:$AB$6,0)+3)</f>
        <v/>
      </c>
      <c r="AN105" s="243"/>
      <c r="AO105" s="194" t="str">
        <f t="shared" si="50"/>
        <v/>
      </c>
      <c r="AP105" s="194" t="str">
        <f t="shared" si="50"/>
        <v/>
      </c>
      <c r="AQ105" s="194" t="str">
        <f t="shared" si="50"/>
        <v/>
      </c>
      <c r="AR105" s="194" t="str">
        <f t="shared" si="50"/>
        <v/>
      </c>
      <c r="AS105" s="243"/>
      <c r="AT105" s="193" t="str" cm="1">
        <f t="array" ref="AT105">IF($B105="","",INDEX(NCAOptionScores_Trans,$B105+MATCH(AT$7,NCAMetrics,0)-1,MATCH(AT$6,NCACats,0)))</f>
        <v/>
      </c>
      <c r="AU105" s="193" t="str" cm="1">
        <f t="array" ref="AU105">IF($B105="","",INDEX(NCAOptionScores_Trans,$B105+MATCH(AU$7,NCAMetrics,0)-1,MATCH(AT$6,NCACats,0)))</f>
        <v/>
      </c>
      <c r="AV105" s="193" t="str" cm="1">
        <f t="array" ref="AV105">IF($B105="","",INDEX(NCAOptionScores_Trans,$B105+MATCH(AV$7,NCAMetrics,0)-1,MATCH(AT$6,NCACats,0)))</f>
        <v/>
      </c>
      <c r="AW105" s="195" t="str">
        <f t="shared" si="59"/>
        <v/>
      </c>
      <c r="AX105" s="193" t="str" cm="1">
        <f t="array" ref="AX105">IF($B105="","",INDEX(NCAOptionScores_Trans,$B105+MATCH(AX$7,NCAMetrics,0)-1,MATCH(AX$6,NCACats,0)))</f>
        <v/>
      </c>
      <c r="AY105" s="193" t="str" cm="1">
        <f t="array" ref="AY105">IF($B105="","",INDEX(NCAOptionScores_Trans,$B105+MATCH(AY$7,NCAMetrics,0)-1,MATCH(AX$6,NCACats,0)))</f>
        <v/>
      </c>
      <c r="AZ105" s="193" t="str" cm="1">
        <f t="array" ref="AZ105">IF($B105="","",INDEX(NCAOptionScores_Trans,$B105+MATCH(AZ$7,NCAMetrics,0)-1,MATCH(AX$6,NCACats,0)))</f>
        <v/>
      </c>
      <c r="BA105" s="195" t="str">
        <f t="shared" si="60"/>
        <v/>
      </c>
      <c r="BB105" s="193" t="str" cm="1">
        <f t="array" ref="BB105">IF($B105="","",INDEX(NCAOptionScores_Trans,$B105+MATCH(BB$7,NCAMetrics,0)-1,MATCH(BB$6,NCACats,0)))</f>
        <v/>
      </c>
      <c r="BC105" s="193" t="str" cm="1">
        <f t="array" ref="BC105">IF($B105="","",INDEX(NCAOptionScores_Trans,$B105+MATCH(BC$7,NCAMetrics,0)-1,MATCH(BB$6,NCACats,0)))</f>
        <v/>
      </c>
      <c r="BD105" s="193" t="str" cm="1">
        <f t="array" ref="BD105">IF($B105="","",INDEX(NCAOptionScores_Trans,$B105+MATCH(BD$7,NCAMetrics,0)-1,MATCH(BB$6,NCACats,0)))</f>
        <v/>
      </c>
      <c r="BE105" s="195" t="str">
        <f t="shared" si="61"/>
        <v/>
      </c>
      <c r="BF105" s="193" t="str" cm="1">
        <f t="array" ref="BF105">IF($B105="","",INDEX(NCAOptionScores_Trans,$B105+MATCH(BF$7,NCAMetrics,0)-1,MATCH(BF$6,NCACats,0)))</f>
        <v/>
      </c>
      <c r="BG105" s="193" t="str" cm="1">
        <f t="array" ref="BG105">IF($B105="","",INDEX(NCAOptionScores_Trans,$B105+MATCH(BG$7,NCAMetrics,0)-1,MATCH(BF$6,NCACats,0)))</f>
        <v/>
      </c>
      <c r="BH105" s="193" t="str" cm="1">
        <f t="array" ref="BH105">IF($B105="","",INDEX(NCAOptionScores_Trans,$B105+MATCH(BH$7,NCAMetrics,0)-1,MATCH(BF$6,NCACats,0)))</f>
        <v/>
      </c>
      <c r="BI105" s="195" t="str">
        <f t="shared" si="62"/>
        <v/>
      </c>
      <c r="BJ105" s="193" t="str" cm="1">
        <f t="array" ref="BJ105">IF($B105="","",INDEX(NCAOptionScores_Trans,$B105+MATCH(BJ$7,NCAMetrics,0)-1,MATCH(BJ$6,NCACats,0)))</f>
        <v/>
      </c>
      <c r="BK105" s="193" t="str" cm="1">
        <f t="array" ref="BK105">IF($B105="","",INDEX(NCAOptionScores_Trans,$B105+MATCH(BK$7,NCAMetrics,0)-1,MATCH(BJ$6,NCACats,0)))</f>
        <v/>
      </c>
      <c r="BL105" s="193" t="str" cm="1">
        <f t="array" ref="BL105">IF($B105="","",INDEX(NCAOptionScores_Trans,$B105+MATCH(BL$7,NCAMetrics,0)-1,MATCH(BJ$6,NCACats,0)))</f>
        <v/>
      </c>
      <c r="BM105" s="195" t="str">
        <f t="shared" si="63"/>
        <v/>
      </c>
      <c r="BN105" s="193" t="str" cm="1">
        <f t="array" ref="BN105">IF($B105="","",INDEX(NCAOptionScores_Trans,$B105+MATCH(BN$7,NCAMetrics,0)-1,MATCH(BN$6,NCACats,0)))</f>
        <v/>
      </c>
      <c r="BO105" s="193" t="str" cm="1">
        <f t="array" ref="BO105">IF($B105="","",INDEX(NCAOptionScores_Trans,$B105+MATCH(BO$7,NCAMetrics,0)-1,MATCH(BN$6,NCACats,0)))</f>
        <v/>
      </c>
      <c r="BP105" s="193" t="str" cm="1">
        <f t="array" ref="BP105">IF($B105="","",INDEX(NCAOptionScores_Trans,$B105+MATCH(BP$7,NCAMetrics,0)-1,MATCH(BN$6,NCACats,0)))</f>
        <v/>
      </c>
      <c r="BQ105" s="195" t="str">
        <f t="shared" si="64"/>
        <v/>
      </c>
      <c r="BR105" s="193" t="str" cm="1">
        <f t="array" ref="BR105">IF($B105="","",INDEX(NCAOptionScores_Trans,$B105+MATCH(BR$7,NCAMetrics,0)-1,MATCH(BR$6,NCACats,0)))</f>
        <v/>
      </c>
      <c r="BS105" s="193" t="str" cm="1">
        <f t="array" ref="BS105">IF($B105="","",INDEX(NCAOptionScores_Trans,$B105+MATCH(BS$7,NCAMetrics,0)-1,MATCH(BR$6,NCACats,0)))</f>
        <v/>
      </c>
      <c r="BT105" s="193" t="str" cm="1">
        <f t="array" ref="BT105">IF($B105="","",INDEX(NCAOptionScores_Trans,$B105+MATCH(BT$7,NCAMetrics,0)-1,MATCH(BR$6,NCACats,0)))</f>
        <v/>
      </c>
      <c r="BU105" s="195" t="str">
        <f t="shared" si="65"/>
        <v/>
      </c>
      <c r="BV105" s="243"/>
      <c r="BW105" s="250" t="str" cm="1">
        <f t="array" ref="BW105">INDEX(PosEffects_NCA,$A105,MATCH(BW$6,$D$6:$AB$6,0)+3)</f>
        <v/>
      </c>
      <c r="BX105" s="250" t="str" cm="1">
        <f t="array" ref="BX105">INDEX(PosEffects_NCA,$A105,MATCH(BX$6,$D$6:$AB$6,0)+3)</f>
        <v/>
      </c>
      <c r="BY105" s="250" t="str" cm="1">
        <f t="array" ref="BY105">INDEX(PosEffects_NCA,$A105,MATCH(BY$6,$D$6:$AB$6,0)+3)</f>
        <v/>
      </c>
      <c r="BZ105" s="250" t="str" cm="1">
        <f t="array" ref="BZ105">INDEX(PosEffects_NCA,$A105,MATCH(BZ$6,$D$6:$AB$6,0)+3)</f>
        <v/>
      </c>
      <c r="CA105" s="250" t="str" cm="1">
        <f t="array" ref="CA105">INDEX(PosEffects_NCA,$A105,MATCH(CA$6,$D$6:$AB$6,0)+3)</f>
        <v/>
      </c>
      <c r="CB105" s="250" t="str" cm="1">
        <f t="array" ref="CB105">INDEX(PosEffects_NCA,$A105,MATCH(CB$6,$D$6:$AB$6,0)+3)</f>
        <v/>
      </c>
      <c r="CC105" s="250" t="str" cm="1">
        <f t="array" ref="CC105">INDEX(PosEffects_NCA,$A105,MATCH(CC$6,$D$6:$AB$6,0)+3)</f>
        <v/>
      </c>
      <c r="CD105" s="243"/>
      <c r="CE105" s="194" t="str">
        <f t="shared" si="51"/>
        <v/>
      </c>
      <c r="CF105" s="194" t="str">
        <f t="shared" si="51"/>
        <v/>
      </c>
      <c r="CG105" s="194" t="str">
        <f t="shared" si="51"/>
        <v/>
      </c>
      <c r="CH105" s="194" t="str">
        <f t="shared" si="51"/>
        <v/>
      </c>
    </row>
    <row r="106" spans="1:86" x14ac:dyDescent="0.25">
      <c r="A106" s="242">
        <v>99</v>
      </c>
      <c r="B106" s="271" t="str" cm="1">
        <f t="array" ref="B106">IF(A106&gt;NOptions_NCA,"",6*(A106-1)+1)</f>
        <v/>
      </c>
      <c r="C106" s="249" t="str" cm="1">
        <f t="array" ref="C106">IF($B106="","",INDEX(Options_NCA,$B106))</f>
        <v/>
      </c>
      <c r="D106" s="193" t="str" cm="1">
        <f t="array" ref="D106">IF($B106="","",INDEX(NCAOptionScores_Trans,$B106+MATCH(D$7,NCAMetrics,0)-1,MATCH(D$6,NCACats,0))-100)</f>
        <v/>
      </c>
      <c r="E106" s="193" t="str" cm="1">
        <f t="array" ref="E106">IF($B106="","",INDEX(NCAOptionScores_Trans,$B106+MATCH(E$7,NCAMetrics,0)-1,MATCH(D$6,NCACats,0))-100)</f>
        <v/>
      </c>
      <c r="F106" s="193" t="str" cm="1">
        <f t="array" ref="F106">IF($B106="","",INDEX(NCAOptionScores_Trans,$B106+MATCH(F$7,NCAMetrics,0)-1,MATCH(D$6,NCACats,0))-100)</f>
        <v/>
      </c>
      <c r="G106" s="193" t="str">
        <f t="shared" si="52"/>
        <v/>
      </c>
      <c r="H106" s="193" t="str" cm="1">
        <f t="array" ref="H106">IF($B106="","",INDEX(NCAOptionScores_Trans,$B106+MATCH(H$7,NCAMetrics,0)-1,MATCH(H$6,NCACats,0))-100)</f>
        <v/>
      </c>
      <c r="I106" s="193" t="str" cm="1">
        <f t="array" ref="I106">IF($B106="","",INDEX(NCAOptionScores_Trans,$B106+MATCH(I$7,NCAMetrics,0)-1,MATCH(H$6,NCACats,0))-100)</f>
        <v/>
      </c>
      <c r="J106" s="193" t="str" cm="1">
        <f t="array" ref="J106">IF($B106="","",INDEX(NCAOptionScores_Trans,$B106+MATCH(J$7,NCAMetrics,0)-1,MATCH(H$6,NCACats,0))-100)</f>
        <v/>
      </c>
      <c r="K106" s="193" t="str">
        <f t="shared" si="53"/>
        <v/>
      </c>
      <c r="L106" s="193" t="str" cm="1">
        <f t="array" ref="L106">IF($B106="","",INDEX(NCAOptionScores_Trans,$B106+MATCH(L$7,NCAMetrics,0)-1,MATCH(L$6,NCACats,0))-100)</f>
        <v/>
      </c>
      <c r="M106" s="193" t="str" cm="1">
        <f t="array" ref="M106">IF($B106="","",INDEX(NCAOptionScores_Trans,$B106+MATCH(M$7,NCAMetrics,0)-1,MATCH(L$6,NCACats,0))-100)</f>
        <v/>
      </c>
      <c r="N106" s="193" t="str" cm="1">
        <f t="array" ref="N106">IF($B106="","",INDEX(NCAOptionScores_Trans,$B106+MATCH(N$7,NCAMetrics,0)-1,MATCH(L$6,NCACats,0))-100)</f>
        <v/>
      </c>
      <c r="O106" s="193" t="str">
        <f t="shared" si="54"/>
        <v/>
      </c>
      <c r="P106" s="193" t="str" cm="1">
        <f t="array" ref="P106">IF($B106="","",INDEX(NCAOptionScores_Trans,$B106+MATCH(P$7,NCAMetrics,0)-1,MATCH(P$6,NCACats,0))-100)</f>
        <v/>
      </c>
      <c r="Q106" s="193" t="str" cm="1">
        <f t="array" ref="Q106">IF($B106="","",INDEX(NCAOptionScores_Trans,$B106+MATCH(Q$7,NCAMetrics,0)-1,MATCH(P$6,NCACats,0))-100)</f>
        <v/>
      </c>
      <c r="R106" s="193" t="str" cm="1">
        <f t="array" ref="R106">IF($B106="","",INDEX(NCAOptionScores_Trans,$B106+MATCH(R$7,NCAMetrics,0)-1,MATCH(P$6,NCACats,0))-100)</f>
        <v/>
      </c>
      <c r="S106" s="193" t="str">
        <f t="shared" si="55"/>
        <v/>
      </c>
      <c r="T106" s="193" t="str" cm="1">
        <f t="array" ref="T106">IF($B106="","",INDEX(NCAOptionScores_Trans,$B106+MATCH(T$7,NCAMetrics,0)-1,MATCH(T$6,NCACats,0))-100)</f>
        <v/>
      </c>
      <c r="U106" s="193" t="str" cm="1">
        <f t="array" ref="U106">IF($B106="","",INDEX(NCAOptionScores_Trans,$B106+MATCH(U$7,NCAMetrics,0)-1,MATCH(T$6,NCACats,0))-100)</f>
        <v/>
      </c>
      <c r="V106" s="193" t="str" cm="1">
        <f t="array" ref="V106">IF($B106="","",INDEX(NCAOptionScores_Trans,$B106+MATCH(V$7,NCAMetrics,0)-1,MATCH(T$6,NCACats,0))-100)</f>
        <v/>
      </c>
      <c r="W106" s="193" t="str">
        <f t="shared" si="56"/>
        <v/>
      </c>
      <c r="X106" s="193" t="str" cm="1">
        <f t="array" ref="X106">IF($B106="","",INDEX(NCAOptionScores_Trans,$B106+MATCH(X$7,NCAMetrics,0)-1,MATCH(X$6,NCACats,0))-100)</f>
        <v/>
      </c>
      <c r="Y106" s="193" t="str" cm="1">
        <f t="array" ref="Y106">IF($B106="","",INDEX(NCAOptionScores_Trans,$B106+MATCH(Y$7,NCAMetrics,0)-1,MATCH(X$6,NCACats,0))-100)</f>
        <v/>
      </c>
      <c r="Z106" s="193" t="str" cm="1">
        <f t="array" ref="Z106">IF($B106="","",INDEX(NCAOptionScores_Trans,$B106+MATCH(Z$7,NCAMetrics,0)-1,MATCH(X$6,NCACats,0))-100)</f>
        <v/>
      </c>
      <c r="AA106" s="193" t="str">
        <f t="shared" si="57"/>
        <v/>
      </c>
      <c r="AB106" s="193" t="str" cm="1">
        <f t="array" ref="AB106">IF($B106="","",INDEX(NCAOptionScores_Trans,$B106+MATCH(AB$7,NCAMetrics,0)-1,MATCH(AB$6,NCACats,0))-100)</f>
        <v/>
      </c>
      <c r="AC106" s="193" t="str" cm="1">
        <f t="array" ref="AC106">IF($B106="","",INDEX(NCAOptionScores_Trans,$B106+MATCH(AC$7,NCAMetrics,0)-1,MATCH(AB$6,NCACats,0))-100)</f>
        <v/>
      </c>
      <c r="AD106" s="193" t="str" cm="1">
        <f t="array" ref="AD106">IF($B106="","",INDEX(NCAOptionScores_Trans,$B106+MATCH(AD$7,NCAMetrics,0)-1,MATCH(AB$6,NCACats,0))-100)</f>
        <v/>
      </c>
      <c r="AE106" s="193" t="str">
        <f t="shared" si="58"/>
        <v/>
      </c>
      <c r="AF106" s="243"/>
      <c r="AG106" s="250" t="str" cm="1">
        <f t="array" ref="AG106">INDEX(NegEffects_NCA,$A106,MATCH(AG$6,$D$6:$AB$6,0)+3)</f>
        <v/>
      </c>
      <c r="AH106" s="250" t="str" cm="1">
        <f t="array" ref="AH106">INDEX(NegEffects_NCA,$A106,MATCH(AH$6,$D$6:$AB$6,0)+3)</f>
        <v/>
      </c>
      <c r="AI106" s="250" t="str" cm="1">
        <f t="array" ref="AI106">INDEX(NegEffects_NCA,$A106,MATCH(AI$6,$D$6:$AB$6,0)+3)</f>
        <v/>
      </c>
      <c r="AJ106" s="250" t="str" cm="1">
        <f t="array" ref="AJ106">INDEX(NegEffects_NCA,$A106,MATCH(AJ$6,$D$6:$AB$6,0)+3)</f>
        <v/>
      </c>
      <c r="AK106" s="250" t="str" cm="1">
        <f t="array" ref="AK106">INDEX(NegEffects_NCA,$A106,MATCH(AK$6,$D$6:$AB$6,0)+3)</f>
        <v/>
      </c>
      <c r="AL106" s="250" t="str" cm="1">
        <f t="array" ref="AL106">INDEX(NegEffects_NCA,$A106,MATCH(AL$6,$D$6:$AB$6,0)+3)</f>
        <v/>
      </c>
      <c r="AM106" s="250" t="str" cm="1">
        <f t="array" ref="AM106">INDEX(NegEffects_NCA,$A106,MATCH(AM$6,$D$6:$AB$6,0)+3)</f>
        <v/>
      </c>
      <c r="AN106" s="243"/>
      <c r="AO106" s="194" t="str">
        <f t="shared" si="50"/>
        <v/>
      </c>
      <c r="AP106" s="194" t="str">
        <f t="shared" si="50"/>
        <v/>
      </c>
      <c r="AQ106" s="194" t="str">
        <f t="shared" si="50"/>
        <v/>
      </c>
      <c r="AR106" s="194" t="str">
        <f t="shared" si="50"/>
        <v/>
      </c>
      <c r="AS106" s="243"/>
      <c r="AT106" s="193" t="str" cm="1">
        <f t="array" ref="AT106">IF($B106="","",INDEX(NCAOptionScores_Trans,$B106+MATCH(AT$7,NCAMetrics,0)-1,MATCH(AT$6,NCACats,0)))</f>
        <v/>
      </c>
      <c r="AU106" s="193" t="str" cm="1">
        <f t="array" ref="AU106">IF($B106="","",INDEX(NCAOptionScores_Trans,$B106+MATCH(AU$7,NCAMetrics,0)-1,MATCH(AT$6,NCACats,0)))</f>
        <v/>
      </c>
      <c r="AV106" s="193" t="str" cm="1">
        <f t="array" ref="AV106">IF($B106="","",INDEX(NCAOptionScores_Trans,$B106+MATCH(AV$7,NCAMetrics,0)-1,MATCH(AT$6,NCACats,0)))</f>
        <v/>
      </c>
      <c r="AW106" s="195" t="str">
        <f t="shared" si="59"/>
        <v/>
      </c>
      <c r="AX106" s="193" t="str" cm="1">
        <f t="array" ref="AX106">IF($B106="","",INDEX(NCAOptionScores_Trans,$B106+MATCH(AX$7,NCAMetrics,0)-1,MATCH(AX$6,NCACats,0)))</f>
        <v/>
      </c>
      <c r="AY106" s="193" t="str" cm="1">
        <f t="array" ref="AY106">IF($B106="","",INDEX(NCAOptionScores_Trans,$B106+MATCH(AY$7,NCAMetrics,0)-1,MATCH(AX$6,NCACats,0)))</f>
        <v/>
      </c>
      <c r="AZ106" s="193" t="str" cm="1">
        <f t="array" ref="AZ106">IF($B106="","",INDEX(NCAOptionScores_Trans,$B106+MATCH(AZ$7,NCAMetrics,0)-1,MATCH(AX$6,NCACats,0)))</f>
        <v/>
      </c>
      <c r="BA106" s="195" t="str">
        <f t="shared" si="60"/>
        <v/>
      </c>
      <c r="BB106" s="193" t="str" cm="1">
        <f t="array" ref="BB106">IF($B106="","",INDEX(NCAOptionScores_Trans,$B106+MATCH(BB$7,NCAMetrics,0)-1,MATCH(BB$6,NCACats,0)))</f>
        <v/>
      </c>
      <c r="BC106" s="193" t="str" cm="1">
        <f t="array" ref="BC106">IF($B106="","",INDEX(NCAOptionScores_Trans,$B106+MATCH(BC$7,NCAMetrics,0)-1,MATCH(BB$6,NCACats,0)))</f>
        <v/>
      </c>
      <c r="BD106" s="193" t="str" cm="1">
        <f t="array" ref="BD106">IF($B106="","",INDEX(NCAOptionScores_Trans,$B106+MATCH(BD$7,NCAMetrics,0)-1,MATCH(BB$6,NCACats,0)))</f>
        <v/>
      </c>
      <c r="BE106" s="195" t="str">
        <f t="shared" si="61"/>
        <v/>
      </c>
      <c r="BF106" s="193" t="str" cm="1">
        <f t="array" ref="BF106">IF($B106="","",INDEX(NCAOptionScores_Trans,$B106+MATCH(BF$7,NCAMetrics,0)-1,MATCH(BF$6,NCACats,0)))</f>
        <v/>
      </c>
      <c r="BG106" s="193" t="str" cm="1">
        <f t="array" ref="BG106">IF($B106="","",INDEX(NCAOptionScores_Trans,$B106+MATCH(BG$7,NCAMetrics,0)-1,MATCH(BF$6,NCACats,0)))</f>
        <v/>
      </c>
      <c r="BH106" s="193" t="str" cm="1">
        <f t="array" ref="BH106">IF($B106="","",INDEX(NCAOptionScores_Trans,$B106+MATCH(BH$7,NCAMetrics,0)-1,MATCH(BF$6,NCACats,0)))</f>
        <v/>
      </c>
      <c r="BI106" s="195" t="str">
        <f t="shared" si="62"/>
        <v/>
      </c>
      <c r="BJ106" s="193" t="str" cm="1">
        <f t="array" ref="BJ106">IF($B106="","",INDEX(NCAOptionScores_Trans,$B106+MATCH(BJ$7,NCAMetrics,0)-1,MATCH(BJ$6,NCACats,0)))</f>
        <v/>
      </c>
      <c r="BK106" s="193" t="str" cm="1">
        <f t="array" ref="BK106">IF($B106="","",INDEX(NCAOptionScores_Trans,$B106+MATCH(BK$7,NCAMetrics,0)-1,MATCH(BJ$6,NCACats,0)))</f>
        <v/>
      </c>
      <c r="BL106" s="193" t="str" cm="1">
        <f t="array" ref="BL106">IF($B106="","",INDEX(NCAOptionScores_Trans,$B106+MATCH(BL$7,NCAMetrics,0)-1,MATCH(BJ$6,NCACats,0)))</f>
        <v/>
      </c>
      <c r="BM106" s="195" t="str">
        <f t="shared" si="63"/>
        <v/>
      </c>
      <c r="BN106" s="193" t="str" cm="1">
        <f t="array" ref="BN106">IF($B106="","",INDEX(NCAOptionScores_Trans,$B106+MATCH(BN$7,NCAMetrics,0)-1,MATCH(BN$6,NCACats,0)))</f>
        <v/>
      </c>
      <c r="BO106" s="193" t="str" cm="1">
        <f t="array" ref="BO106">IF($B106="","",INDEX(NCAOptionScores_Trans,$B106+MATCH(BO$7,NCAMetrics,0)-1,MATCH(BN$6,NCACats,0)))</f>
        <v/>
      </c>
      <c r="BP106" s="193" t="str" cm="1">
        <f t="array" ref="BP106">IF($B106="","",INDEX(NCAOptionScores_Trans,$B106+MATCH(BP$7,NCAMetrics,0)-1,MATCH(BN$6,NCACats,0)))</f>
        <v/>
      </c>
      <c r="BQ106" s="195" t="str">
        <f t="shared" si="64"/>
        <v/>
      </c>
      <c r="BR106" s="193" t="str" cm="1">
        <f t="array" ref="BR106">IF($B106="","",INDEX(NCAOptionScores_Trans,$B106+MATCH(BR$7,NCAMetrics,0)-1,MATCH(BR$6,NCACats,0)))</f>
        <v/>
      </c>
      <c r="BS106" s="193" t="str" cm="1">
        <f t="array" ref="BS106">IF($B106="","",INDEX(NCAOptionScores_Trans,$B106+MATCH(BS$7,NCAMetrics,0)-1,MATCH(BR$6,NCACats,0)))</f>
        <v/>
      </c>
      <c r="BT106" s="193" t="str" cm="1">
        <f t="array" ref="BT106">IF($B106="","",INDEX(NCAOptionScores_Trans,$B106+MATCH(BT$7,NCAMetrics,0)-1,MATCH(BR$6,NCACats,0)))</f>
        <v/>
      </c>
      <c r="BU106" s="195" t="str">
        <f t="shared" si="65"/>
        <v/>
      </c>
      <c r="BV106" s="243"/>
      <c r="BW106" s="250" t="str" cm="1">
        <f t="array" ref="BW106">INDEX(PosEffects_NCA,$A106,MATCH(BW$6,$D$6:$AB$6,0)+3)</f>
        <v/>
      </c>
      <c r="BX106" s="250" t="str" cm="1">
        <f t="array" ref="BX106">INDEX(PosEffects_NCA,$A106,MATCH(BX$6,$D$6:$AB$6,0)+3)</f>
        <v/>
      </c>
      <c r="BY106" s="250" t="str" cm="1">
        <f t="array" ref="BY106">INDEX(PosEffects_NCA,$A106,MATCH(BY$6,$D$6:$AB$6,0)+3)</f>
        <v/>
      </c>
      <c r="BZ106" s="250" t="str" cm="1">
        <f t="array" ref="BZ106">INDEX(PosEffects_NCA,$A106,MATCH(BZ$6,$D$6:$AB$6,0)+3)</f>
        <v/>
      </c>
      <c r="CA106" s="250" t="str" cm="1">
        <f t="array" ref="CA106">INDEX(PosEffects_NCA,$A106,MATCH(CA$6,$D$6:$AB$6,0)+3)</f>
        <v/>
      </c>
      <c r="CB106" s="250" t="str" cm="1">
        <f t="array" ref="CB106">INDEX(PosEffects_NCA,$A106,MATCH(CB$6,$D$6:$AB$6,0)+3)</f>
        <v/>
      </c>
      <c r="CC106" s="250" t="str" cm="1">
        <f t="array" ref="CC106">INDEX(PosEffects_NCA,$A106,MATCH(CC$6,$D$6:$AB$6,0)+3)</f>
        <v/>
      </c>
      <c r="CD106" s="243"/>
      <c r="CE106" s="194" t="str">
        <f t="shared" si="51"/>
        <v/>
      </c>
      <c r="CF106" s="194" t="str">
        <f t="shared" si="51"/>
        <v/>
      </c>
      <c r="CG106" s="194" t="str">
        <f t="shared" si="51"/>
        <v/>
      </c>
      <c r="CH106" s="194" t="str">
        <f t="shared" si="51"/>
        <v/>
      </c>
    </row>
    <row r="107" spans="1:86" x14ac:dyDescent="0.25">
      <c r="A107" s="242">
        <v>100</v>
      </c>
      <c r="B107" s="271" t="str" cm="1">
        <f t="array" ref="B107">IF(A107&gt;NOptions_NCA,"",6*(A107-1)+1)</f>
        <v/>
      </c>
      <c r="C107" s="249" t="str" cm="1">
        <f t="array" ref="C107">IF($B107="","",INDEX(Options_NCA,$B107))</f>
        <v/>
      </c>
      <c r="D107" s="193" t="str" cm="1">
        <f t="array" ref="D107">IF($B107="","",INDEX(NCAOptionScores_Trans,$B107+MATCH(D$7,NCAMetrics,0)-1,MATCH(D$6,NCACats,0))-100)</f>
        <v/>
      </c>
      <c r="E107" s="193" t="str" cm="1">
        <f t="array" ref="E107">IF($B107="","",INDEX(NCAOptionScores_Trans,$B107+MATCH(E$7,NCAMetrics,0)-1,MATCH(D$6,NCACats,0))-100)</f>
        <v/>
      </c>
      <c r="F107" s="193" t="str" cm="1">
        <f t="array" ref="F107">IF($B107="","",INDEX(NCAOptionScores_Trans,$B107+MATCH(F$7,NCAMetrics,0)-1,MATCH(D$6,NCACats,0))-100)</f>
        <v/>
      </c>
      <c r="G107" s="193" t="str">
        <f t="shared" si="52"/>
        <v/>
      </c>
      <c r="H107" s="193" t="str" cm="1">
        <f t="array" ref="H107">IF($B107="","",INDEX(NCAOptionScores_Trans,$B107+MATCH(H$7,NCAMetrics,0)-1,MATCH(H$6,NCACats,0))-100)</f>
        <v/>
      </c>
      <c r="I107" s="193" t="str" cm="1">
        <f t="array" ref="I107">IF($B107="","",INDEX(NCAOptionScores_Trans,$B107+MATCH(I$7,NCAMetrics,0)-1,MATCH(H$6,NCACats,0))-100)</f>
        <v/>
      </c>
      <c r="J107" s="193" t="str" cm="1">
        <f t="array" ref="J107">IF($B107="","",INDEX(NCAOptionScores_Trans,$B107+MATCH(J$7,NCAMetrics,0)-1,MATCH(H$6,NCACats,0))-100)</f>
        <v/>
      </c>
      <c r="K107" s="193" t="str">
        <f t="shared" si="53"/>
        <v/>
      </c>
      <c r="L107" s="193" t="str" cm="1">
        <f t="array" ref="L107">IF($B107="","",INDEX(NCAOptionScores_Trans,$B107+MATCH(L$7,NCAMetrics,0)-1,MATCH(L$6,NCACats,0))-100)</f>
        <v/>
      </c>
      <c r="M107" s="193" t="str" cm="1">
        <f t="array" ref="M107">IF($B107="","",INDEX(NCAOptionScores_Trans,$B107+MATCH(M$7,NCAMetrics,0)-1,MATCH(L$6,NCACats,0))-100)</f>
        <v/>
      </c>
      <c r="N107" s="193" t="str" cm="1">
        <f t="array" ref="N107">IF($B107="","",INDEX(NCAOptionScores_Trans,$B107+MATCH(N$7,NCAMetrics,0)-1,MATCH(L$6,NCACats,0))-100)</f>
        <v/>
      </c>
      <c r="O107" s="193" t="str">
        <f t="shared" si="54"/>
        <v/>
      </c>
      <c r="P107" s="193" t="str" cm="1">
        <f t="array" ref="P107">IF($B107="","",INDEX(NCAOptionScores_Trans,$B107+MATCH(P$7,NCAMetrics,0)-1,MATCH(P$6,NCACats,0))-100)</f>
        <v/>
      </c>
      <c r="Q107" s="193" t="str" cm="1">
        <f t="array" ref="Q107">IF($B107="","",INDEX(NCAOptionScores_Trans,$B107+MATCH(Q$7,NCAMetrics,0)-1,MATCH(P$6,NCACats,0))-100)</f>
        <v/>
      </c>
      <c r="R107" s="193" t="str" cm="1">
        <f t="array" ref="R107">IF($B107="","",INDEX(NCAOptionScores_Trans,$B107+MATCH(R$7,NCAMetrics,0)-1,MATCH(P$6,NCACats,0))-100)</f>
        <v/>
      </c>
      <c r="S107" s="193" t="str">
        <f t="shared" si="55"/>
        <v/>
      </c>
      <c r="T107" s="193" t="str" cm="1">
        <f t="array" ref="T107">IF($B107="","",INDEX(NCAOptionScores_Trans,$B107+MATCH(T$7,NCAMetrics,0)-1,MATCH(T$6,NCACats,0))-100)</f>
        <v/>
      </c>
      <c r="U107" s="193" t="str" cm="1">
        <f t="array" ref="U107">IF($B107="","",INDEX(NCAOptionScores_Trans,$B107+MATCH(U$7,NCAMetrics,0)-1,MATCH(T$6,NCACats,0))-100)</f>
        <v/>
      </c>
      <c r="V107" s="193" t="str" cm="1">
        <f t="array" ref="V107">IF($B107="","",INDEX(NCAOptionScores_Trans,$B107+MATCH(V$7,NCAMetrics,0)-1,MATCH(T$6,NCACats,0))-100)</f>
        <v/>
      </c>
      <c r="W107" s="193" t="str">
        <f t="shared" si="56"/>
        <v/>
      </c>
      <c r="X107" s="193" t="str" cm="1">
        <f t="array" ref="X107">IF($B107="","",INDEX(NCAOptionScores_Trans,$B107+MATCH(X$7,NCAMetrics,0)-1,MATCH(X$6,NCACats,0))-100)</f>
        <v/>
      </c>
      <c r="Y107" s="193" t="str" cm="1">
        <f t="array" ref="Y107">IF($B107="","",INDEX(NCAOptionScores_Trans,$B107+MATCH(Y$7,NCAMetrics,0)-1,MATCH(X$6,NCACats,0))-100)</f>
        <v/>
      </c>
      <c r="Z107" s="193" t="str" cm="1">
        <f t="array" ref="Z107">IF($B107="","",INDEX(NCAOptionScores_Trans,$B107+MATCH(Z$7,NCAMetrics,0)-1,MATCH(X$6,NCACats,0))-100)</f>
        <v/>
      </c>
      <c r="AA107" s="193" t="str">
        <f t="shared" si="57"/>
        <v/>
      </c>
      <c r="AB107" s="193" t="str" cm="1">
        <f t="array" ref="AB107">IF($B107="","",INDEX(NCAOptionScores_Trans,$B107+MATCH(AB$7,NCAMetrics,0)-1,MATCH(AB$6,NCACats,0))-100)</f>
        <v/>
      </c>
      <c r="AC107" s="193" t="str" cm="1">
        <f t="array" ref="AC107">IF($B107="","",INDEX(NCAOptionScores_Trans,$B107+MATCH(AC$7,NCAMetrics,0)-1,MATCH(AB$6,NCACats,0))-100)</f>
        <v/>
      </c>
      <c r="AD107" s="193" t="str" cm="1">
        <f t="array" ref="AD107">IF($B107="","",INDEX(NCAOptionScores_Trans,$B107+MATCH(AD$7,NCAMetrics,0)-1,MATCH(AB$6,NCACats,0))-100)</f>
        <v/>
      </c>
      <c r="AE107" s="193" t="str">
        <f t="shared" si="58"/>
        <v/>
      </c>
      <c r="AF107" s="243"/>
      <c r="AG107" s="250" t="str" cm="1">
        <f t="array" ref="AG107">INDEX(NegEffects_NCA,$A107,MATCH(AG$6,$D$6:$AB$6,0)+3)</f>
        <v/>
      </c>
      <c r="AH107" s="250" t="str" cm="1">
        <f t="array" ref="AH107">INDEX(NegEffects_NCA,$A107,MATCH(AH$6,$D$6:$AB$6,0)+3)</f>
        <v/>
      </c>
      <c r="AI107" s="250" t="str" cm="1">
        <f t="array" ref="AI107">INDEX(NegEffects_NCA,$A107,MATCH(AI$6,$D$6:$AB$6,0)+3)</f>
        <v/>
      </c>
      <c r="AJ107" s="250" t="str" cm="1">
        <f t="array" ref="AJ107">INDEX(NegEffects_NCA,$A107,MATCH(AJ$6,$D$6:$AB$6,0)+3)</f>
        <v/>
      </c>
      <c r="AK107" s="250" t="str" cm="1">
        <f t="array" ref="AK107">INDEX(NegEffects_NCA,$A107,MATCH(AK$6,$D$6:$AB$6,0)+3)</f>
        <v/>
      </c>
      <c r="AL107" s="250" t="str" cm="1">
        <f t="array" ref="AL107">INDEX(NegEffects_NCA,$A107,MATCH(AL$6,$D$6:$AB$6,0)+3)</f>
        <v/>
      </c>
      <c r="AM107" s="250" t="str" cm="1">
        <f t="array" ref="AM107">INDEX(NegEffects_NCA,$A107,MATCH(AM$6,$D$6:$AB$6,0)+3)</f>
        <v/>
      </c>
      <c r="AN107" s="243"/>
      <c r="AO107" s="194" t="str">
        <f t="shared" si="50"/>
        <v/>
      </c>
      <c r="AP107" s="194" t="str">
        <f t="shared" si="50"/>
        <v/>
      </c>
      <c r="AQ107" s="194" t="str">
        <f t="shared" si="50"/>
        <v/>
      </c>
      <c r="AR107" s="194" t="str">
        <f t="shared" si="50"/>
        <v/>
      </c>
      <c r="AS107" s="243"/>
      <c r="AT107" s="193" t="str" cm="1">
        <f t="array" ref="AT107">IF($B107="","",INDEX(NCAOptionScores_Trans,$B107+MATCH(AT$7,NCAMetrics,0)-1,MATCH(AT$6,NCACats,0)))</f>
        <v/>
      </c>
      <c r="AU107" s="193" t="str" cm="1">
        <f t="array" ref="AU107">IF($B107="","",INDEX(NCAOptionScores_Trans,$B107+MATCH(AU$7,NCAMetrics,0)-1,MATCH(AT$6,NCACats,0)))</f>
        <v/>
      </c>
      <c r="AV107" s="193" t="str" cm="1">
        <f t="array" ref="AV107">IF($B107="","",INDEX(NCAOptionScores_Trans,$B107+MATCH(AV$7,NCAMetrics,0)-1,MATCH(AT$6,NCACats,0)))</f>
        <v/>
      </c>
      <c r="AW107" s="195" t="str">
        <f t="shared" si="59"/>
        <v/>
      </c>
      <c r="AX107" s="193" t="str" cm="1">
        <f t="array" ref="AX107">IF($B107="","",INDEX(NCAOptionScores_Trans,$B107+MATCH(AX$7,NCAMetrics,0)-1,MATCH(AX$6,NCACats,0)))</f>
        <v/>
      </c>
      <c r="AY107" s="193" t="str" cm="1">
        <f t="array" ref="AY107">IF($B107="","",INDEX(NCAOptionScores_Trans,$B107+MATCH(AY$7,NCAMetrics,0)-1,MATCH(AX$6,NCACats,0)))</f>
        <v/>
      </c>
      <c r="AZ107" s="193" t="str" cm="1">
        <f t="array" ref="AZ107">IF($B107="","",INDEX(NCAOptionScores_Trans,$B107+MATCH(AZ$7,NCAMetrics,0)-1,MATCH(AX$6,NCACats,0)))</f>
        <v/>
      </c>
      <c r="BA107" s="195" t="str">
        <f t="shared" si="60"/>
        <v/>
      </c>
      <c r="BB107" s="193" t="str" cm="1">
        <f t="array" ref="BB107">IF($B107="","",INDEX(NCAOptionScores_Trans,$B107+MATCH(BB$7,NCAMetrics,0)-1,MATCH(BB$6,NCACats,0)))</f>
        <v/>
      </c>
      <c r="BC107" s="193" t="str" cm="1">
        <f t="array" ref="BC107">IF($B107="","",INDEX(NCAOptionScores_Trans,$B107+MATCH(BC$7,NCAMetrics,0)-1,MATCH(BB$6,NCACats,0)))</f>
        <v/>
      </c>
      <c r="BD107" s="193" t="str" cm="1">
        <f t="array" ref="BD107">IF($B107="","",INDEX(NCAOptionScores_Trans,$B107+MATCH(BD$7,NCAMetrics,0)-1,MATCH(BB$6,NCACats,0)))</f>
        <v/>
      </c>
      <c r="BE107" s="195" t="str">
        <f t="shared" si="61"/>
        <v/>
      </c>
      <c r="BF107" s="193" t="str" cm="1">
        <f t="array" ref="BF107">IF($B107="","",INDEX(NCAOptionScores_Trans,$B107+MATCH(BF$7,NCAMetrics,0)-1,MATCH(BF$6,NCACats,0)))</f>
        <v/>
      </c>
      <c r="BG107" s="193" t="str" cm="1">
        <f t="array" ref="BG107">IF($B107="","",INDEX(NCAOptionScores_Trans,$B107+MATCH(BG$7,NCAMetrics,0)-1,MATCH(BF$6,NCACats,0)))</f>
        <v/>
      </c>
      <c r="BH107" s="193" t="str" cm="1">
        <f t="array" ref="BH107">IF($B107="","",INDEX(NCAOptionScores_Trans,$B107+MATCH(BH$7,NCAMetrics,0)-1,MATCH(BF$6,NCACats,0)))</f>
        <v/>
      </c>
      <c r="BI107" s="195" t="str">
        <f t="shared" si="62"/>
        <v/>
      </c>
      <c r="BJ107" s="193" t="str" cm="1">
        <f t="array" ref="BJ107">IF($B107="","",INDEX(NCAOptionScores_Trans,$B107+MATCH(BJ$7,NCAMetrics,0)-1,MATCH(BJ$6,NCACats,0)))</f>
        <v/>
      </c>
      <c r="BK107" s="193" t="str" cm="1">
        <f t="array" ref="BK107">IF($B107="","",INDEX(NCAOptionScores_Trans,$B107+MATCH(BK$7,NCAMetrics,0)-1,MATCH(BJ$6,NCACats,0)))</f>
        <v/>
      </c>
      <c r="BL107" s="193" t="str" cm="1">
        <f t="array" ref="BL107">IF($B107="","",INDEX(NCAOptionScores_Trans,$B107+MATCH(BL$7,NCAMetrics,0)-1,MATCH(BJ$6,NCACats,0)))</f>
        <v/>
      </c>
      <c r="BM107" s="195" t="str">
        <f t="shared" si="63"/>
        <v/>
      </c>
      <c r="BN107" s="193" t="str" cm="1">
        <f t="array" ref="BN107">IF($B107="","",INDEX(NCAOptionScores_Trans,$B107+MATCH(BN$7,NCAMetrics,0)-1,MATCH(BN$6,NCACats,0)))</f>
        <v/>
      </c>
      <c r="BO107" s="193" t="str" cm="1">
        <f t="array" ref="BO107">IF($B107="","",INDEX(NCAOptionScores_Trans,$B107+MATCH(BO$7,NCAMetrics,0)-1,MATCH(BN$6,NCACats,0)))</f>
        <v/>
      </c>
      <c r="BP107" s="193" t="str" cm="1">
        <f t="array" ref="BP107">IF($B107="","",INDEX(NCAOptionScores_Trans,$B107+MATCH(BP$7,NCAMetrics,0)-1,MATCH(BN$6,NCACats,0)))</f>
        <v/>
      </c>
      <c r="BQ107" s="195" t="str">
        <f t="shared" si="64"/>
        <v/>
      </c>
      <c r="BR107" s="193" t="str" cm="1">
        <f t="array" ref="BR107">IF($B107="","",INDEX(NCAOptionScores_Trans,$B107+MATCH(BR$7,NCAMetrics,0)-1,MATCH(BR$6,NCACats,0)))</f>
        <v/>
      </c>
      <c r="BS107" s="193" t="str" cm="1">
        <f t="array" ref="BS107">IF($B107="","",INDEX(NCAOptionScores_Trans,$B107+MATCH(BS$7,NCAMetrics,0)-1,MATCH(BR$6,NCACats,0)))</f>
        <v/>
      </c>
      <c r="BT107" s="193" t="str" cm="1">
        <f t="array" ref="BT107">IF($B107="","",INDEX(NCAOptionScores_Trans,$B107+MATCH(BT$7,NCAMetrics,0)-1,MATCH(BR$6,NCACats,0)))</f>
        <v/>
      </c>
      <c r="BU107" s="195" t="str">
        <f t="shared" si="65"/>
        <v/>
      </c>
      <c r="BV107" s="243"/>
      <c r="BW107" s="250" t="str" cm="1">
        <f t="array" ref="BW107">INDEX(PosEffects_NCA,$A107,MATCH(BW$6,$D$6:$AB$6,0)+3)</f>
        <v/>
      </c>
      <c r="BX107" s="250" t="str" cm="1">
        <f t="array" ref="BX107">INDEX(PosEffects_NCA,$A107,MATCH(BX$6,$D$6:$AB$6,0)+3)</f>
        <v/>
      </c>
      <c r="BY107" s="250" t="str" cm="1">
        <f t="array" ref="BY107">INDEX(PosEffects_NCA,$A107,MATCH(BY$6,$D$6:$AB$6,0)+3)</f>
        <v/>
      </c>
      <c r="BZ107" s="250" t="str" cm="1">
        <f t="array" ref="BZ107">INDEX(PosEffects_NCA,$A107,MATCH(BZ$6,$D$6:$AB$6,0)+3)</f>
        <v/>
      </c>
      <c r="CA107" s="250" t="str" cm="1">
        <f t="array" ref="CA107">INDEX(PosEffects_NCA,$A107,MATCH(CA$6,$D$6:$AB$6,0)+3)</f>
        <v/>
      </c>
      <c r="CB107" s="250" t="str" cm="1">
        <f t="array" ref="CB107">INDEX(PosEffects_NCA,$A107,MATCH(CB$6,$D$6:$AB$6,0)+3)</f>
        <v/>
      </c>
      <c r="CC107" s="250" t="str" cm="1">
        <f t="array" ref="CC107">INDEX(PosEffects_NCA,$A107,MATCH(CC$6,$D$6:$AB$6,0)+3)</f>
        <v/>
      </c>
      <c r="CD107" s="243"/>
      <c r="CE107" s="194" t="str">
        <f t="shared" si="51"/>
        <v/>
      </c>
      <c r="CF107" s="194" t="str">
        <f t="shared" si="51"/>
        <v/>
      </c>
      <c r="CG107" s="194" t="str">
        <f t="shared" si="51"/>
        <v/>
      </c>
      <c r="CH107" s="194" t="str">
        <f t="shared" si="51"/>
        <v/>
      </c>
    </row>
    <row r="108" spans="1:86" x14ac:dyDescent="0.25"/>
    <row r="109" spans="1:86" x14ac:dyDescent="0.25"/>
    <row r="110" spans="1:86" x14ac:dyDescent="0.25"/>
    <row r="111" spans="1:86" x14ac:dyDescent="0.25"/>
    <row r="112" spans="1:86"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x14ac:dyDescent="0.25"/>
    <row r="388" x14ac:dyDescent="0.25"/>
    <row r="389" x14ac:dyDescent="0.25"/>
    <row r="390" x14ac:dyDescent="0.25"/>
    <row r="391" x14ac:dyDescent="0.25"/>
    <row r="392" x14ac:dyDescent="0.25"/>
    <row r="393" x14ac:dyDescent="0.25"/>
    <row r="394" x14ac:dyDescent="0.25"/>
    <row r="395" x14ac:dyDescent="0.25"/>
    <row r="396" x14ac:dyDescent="0.25"/>
    <row r="397" x14ac:dyDescent="0.25"/>
    <row r="398" x14ac:dyDescent="0.25"/>
    <row r="399" x14ac:dyDescent="0.25"/>
    <row r="400" x14ac:dyDescent="0.25"/>
    <row r="401" x14ac:dyDescent="0.25"/>
    <row r="402" x14ac:dyDescent="0.25"/>
    <row r="403" x14ac:dyDescent="0.25"/>
    <row r="404" x14ac:dyDescent="0.25"/>
    <row r="405" x14ac:dyDescent="0.25"/>
    <row r="406" x14ac:dyDescent="0.25"/>
    <row r="407" x14ac:dyDescent="0.25"/>
    <row r="408" x14ac:dyDescent="0.25"/>
    <row r="409" x14ac:dyDescent="0.25"/>
    <row r="410" x14ac:dyDescent="0.25"/>
    <row r="411" x14ac:dyDescent="0.25"/>
    <row r="412" x14ac:dyDescent="0.25"/>
    <row r="413" x14ac:dyDescent="0.25"/>
    <row r="414" x14ac:dyDescent="0.25"/>
    <row r="415" x14ac:dyDescent="0.25"/>
    <row r="416" x14ac:dyDescent="0.25"/>
    <row r="417" x14ac:dyDescent="0.25"/>
    <row r="418" x14ac:dyDescent="0.25"/>
    <row r="419" x14ac:dyDescent="0.25"/>
    <row r="420" x14ac:dyDescent="0.25"/>
    <row r="421" x14ac:dyDescent="0.25"/>
    <row r="422" x14ac:dyDescent="0.25"/>
    <row r="423" x14ac:dyDescent="0.25"/>
    <row r="424" x14ac:dyDescent="0.25"/>
    <row r="425" x14ac:dyDescent="0.25"/>
    <row r="426" x14ac:dyDescent="0.25"/>
    <row r="427" x14ac:dyDescent="0.25"/>
    <row r="428" x14ac:dyDescent="0.25"/>
    <row r="429" x14ac:dyDescent="0.25"/>
    <row r="430" x14ac:dyDescent="0.25"/>
    <row r="431" x14ac:dyDescent="0.25"/>
    <row r="432" x14ac:dyDescent="0.25"/>
    <row r="433" x14ac:dyDescent="0.25"/>
    <row r="434" x14ac:dyDescent="0.25"/>
    <row r="435" x14ac:dyDescent="0.25"/>
    <row r="436" x14ac:dyDescent="0.25"/>
    <row r="437" x14ac:dyDescent="0.25"/>
    <row r="438" x14ac:dyDescent="0.25"/>
    <row r="439" x14ac:dyDescent="0.25"/>
    <row r="440" x14ac:dyDescent="0.25"/>
    <row r="441" x14ac:dyDescent="0.25"/>
    <row r="442" x14ac:dyDescent="0.25"/>
    <row r="443" x14ac:dyDescent="0.25"/>
    <row r="444" x14ac:dyDescent="0.25"/>
    <row r="445" x14ac:dyDescent="0.25"/>
    <row r="446" x14ac:dyDescent="0.25"/>
    <row r="447" x14ac:dyDescent="0.25"/>
    <row r="448" x14ac:dyDescent="0.25"/>
    <row r="449" x14ac:dyDescent="0.25"/>
    <row r="450" x14ac:dyDescent="0.25"/>
    <row r="451" x14ac:dyDescent="0.25"/>
    <row r="452" x14ac:dyDescent="0.25"/>
    <row r="453" x14ac:dyDescent="0.25"/>
    <row r="454" x14ac:dyDescent="0.25"/>
    <row r="455" x14ac:dyDescent="0.25"/>
    <row r="456" x14ac:dyDescent="0.25"/>
    <row r="457" x14ac:dyDescent="0.25"/>
    <row r="458" x14ac:dyDescent="0.25"/>
    <row r="459" x14ac:dyDescent="0.25"/>
    <row r="460" x14ac:dyDescent="0.25"/>
    <row r="461" x14ac:dyDescent="0.25"/>
    <row r="462" x14ac:dyDescent="0.25"/>
    <row r="463" x14ac:dyDescent="0.25"/>
    <row r="464" x14ac:dyDescent="0.25"/>
    <row r="465" x14ac:dyDescent="0.25"/>
    <row r="466" x14ac:dyDescent="0.25"/>
    <row r="467" x14ac:dyDescent="0.25"/>
    <row r="468" x14ac:dyDescent="0.25"/>
    <row r="469" x14ac:dyDescent="0.25"/>
    <row r="470" x14ac:dyDescent="0.25"/>
    <row r="471" x14ac:dyDescent="0.25"/>
    <row r="472" x14ac:dyDescent="0.25"/>
    <row r="473" x14ac:dyDescent="0.25"/>
    <row r="474" x14ac:dyDescent="0.25"/>
    <row r="475" x14ac:dyDescent="0.25"/>
    <row r="476" x14ac:dyDescent="0.25"/>
    <row r="477" x14ac:dyDescent="0.25"/>
    <row r="478" x14ac:dyDescent="0.25"/>
    <row r="479" x14ac:dyDescent="0.25"/>
    <row r="480" x14ac:dyDescent="0.25"/>
    <row r="481" x14ac:dyDescent="0.25"/>
    <row r="482" x14ac:dyDescent="0.25"/>
    <row r="483" x14ac:dyDescent="0.25"/>
    <row r="484" x14ac:dyDescent="0.25"/>
    <row r="485" x14ac:dyDescent="0.25"/>
    <row r="486" x14ac:dyDescent="0.25"/>
    <row r="487" x14ac:dyDescent="0.25"/>
    <row r="488" x14ac:dyDescent="0.25"/>
    <row r="489" x14ac:dyDescent="0.25"/>
    <row r="490" x14ac:dyDescent="0.25"/>
    <row r="491" x14ac:dyDescent="0.25"/>
    <row r="492" x14ac:dyDescent="0.25"/>
    <row r="493" x14ac:dyDescent="0.25"/>
    <row r="494" x14ac:dyDescent="0.25"/>
    <row r="495" x14ac:dyDescent="0.25"/>
    <row r="496" x14ac:dyDescent="0.25"/>
    <row r="497" x14ac:dyDescent="0.25"/>
    <row r="498" x14ac:dyDescent="0.25"/>
    <row r="499" x14ac:dyDescent="0.25"/>
    <row r="500" x14ac:dyDescent="0.25"/>
    <row r="501" x14ac:dyDescent="0.25"/>
    <row r="502" x14ac:dyDescent="0.25"/>
    <row r="503" x14ac:dyDescent="0.25"/>
    <row r="504" x14ac:dyDescent="0.25"/>
    <row r="505" x14ac:dyDescent="0.25"/>
    <row r="506" x14ac:dyDescent="0.25"/>
    <row r="507" x14ac:dyDescent="0.25"/>
    <row r="508" x14ac:dyDescent="0.25"/>
    <row r="509" x14ac:dyDescent="0.25"/>
    <row r="510" x14ac:dyDescent="0.25"/>
    <row r="511" x14ac:dyDescent="0.25"/>
    <row r="512" x14ac:dyDescent="0.25"/>
    <row r="513" x14ac:dyDescent="0.25"/>
    <row r="514" x14ac:dyDescent="0.25"/>
    <row r="515" x14ac:dyDescent="0.25"/>
    <row r="516" x14ac:dyDescent="0.25"/>
    <row r="517" x14ac:dyDescent="0.25"/>
    <row r="518" x14ac:dyDescent="0.25"/>
    <row r="519" x14ac:dyDescent="0.25"/>
    <row r="520" x14ac:dyDescent="0.25"/>
    <row r="521" x14ac:dyDescent="0.25"/>
    <row r="522" x14ac:dyDescent="0.25"/>
    <row r="523" x14ac:dyDescent="0.25"/>
    <row r="524" x14ac:dyDescent="0.25"/>
    <row r="525" x14ac:dyDescent="0.25"/>
    <row r="526" x14ac:dyDescent="0.25"/>
    <row r="527" x14ac:dyDescent="0.25"/>
    <row r="528" x14ac:dyDescent="0.25"/>
    <row r="529" x14ac:dyDescent="0.25"/>
    <row r="530" x14ac:dyDescent="0.25"/>
    <row r="531" x14ac:dyDescent="0.25"/>
    <row r="532" x14ac:dyDescent="0.25"/>
    <row r="533" x14ac:dyDescent="0.25"/>
    <row r="534" x14ac:dyDescent="0.25"/>
    <row r="535" x14ac:dyDescent="0.25"/>
    <row r="536" x14ac:dyDescent="0.25"/>
    <row r="537" x14ac:dyDescent="0.25"/>
    <row r="538" x14ac:dyDescent="0.25"/>
    <row r="539" x14ac:dyDescent="0.25"/>
    <row r="540" x14ac:dyDescent="0.25"/>
    <row r="541" x14ac:dyDescent="0.25"/>
    <row r="542" x14ac:dyDescent="0.25"/>
    <row r="543" x14ac:dyDescent="0.25"/>
    <row r="544" x14ac:dyDescent="0.25"/>
    <row r="545" x14ac:dyDescent="0.25"/>
    <row r="546" x14ac:dyDescent="0.25"/>
    <row r="547" x14ac:dyDescent="0.25"/>
    <row r="548" x14ac:dyDescent="0.25"/>
    <row r="549" x14ac:dyDescent="0.25"/>
    <row r="550" x14ac:dyDescent="0.25"/>
    <row r="551" x14ac:dyDescent="0.25"/>
    <row r="552" x14ac:dyDescent="0.25"/>
    <row r="553" x14ac:dyDescent="0.25"/>
    <row r="554" x14ac:dyDescent="0.25"/>
    <row r="555" x14ac:dyDescent="0.25"/>
    <row r="556" x14ac:dyDescent="0.25"/>
    <row r="557" x14ac:dyDescent="0.25"/>
    <row r="558" x14ac:dyDescent="0.25"/>
    <row r="559" x14ac:dyDescent="0.25"/>
    <row r="560" x14ac:dyDescent="0.25"/>
    <row r="561" x14ac:dyDescent="0.25"/>
    <row r="562" x14ac:dyDescent="0.25"/>
    <row r="563" x14ac:dyDescent="0.25"/>
    <row r="564" x14ac:dyDescent="0.25"/>
    <row r="565" x14ac:dyDescent="0.25"/>
    <row r="566" x14ac:dyDescent="0.25"/>
    <row r="567" x14ac:dyDescent="0.25"/>
    <row r="568" x14ac:dyDescent="0.25"/>
    <row r="569" x14ac:dyDescent="0.25"/>
    <row r="570" x14ac:dyDescent="0.25"/>
    <row r="571" x14ac:dyDescent="0.25"/>
    <row r="572" x14ac:dyDescent="0.25"/>
    <row r="573" x14ac:dyDescent="0.25"/>
    <row r="574" x14ac:dyDescent="0.25"/>
    <row r="575" x14ac:dyDescent="0.25"/>
    <row r="576" x14ac:dyDescent="0.25"/>
    <row r="577" x14ac:dyDescent="0.25"/>
    <row r="578" x14ac:dyDescent="0.25"/>
    <row r="579" x14ac:dyDescent="0.25"/>
    <row r="580" x14ac:dyDescent="0.25"/>
    <row r="581" x14ac:dyDescent="0.25"/>
    <row r="582" x14ac:dyDescent="0.25"/>
    <row r="583" x14ac:dyDescent="0.25"/>
    <row r="584" x14ac:dyDescent="0.25"/>
    <row r="585" x14ac:dyDescent="0.25"/>
    <row r="586" x14ac:dyDescent="0.25"/>
    <row r="587" x14ac:dyDescent="0.25"/>
    <row r="588" x14ac:dyDescent="0.25"/>
    <row r="589" x14ac:dyDescent="0.25"/>
    <row r="590" x14ac:dyDescent="0.25"/>
    <row r="591" x14ac:dyDescent="0.25"/>
    <row r="592" x14ac:dyDescent="0.25"/>
    <row r="593" x14ac:dyDescent="0.25"/>
    <row r="594" x14ac:dyDescent="0.25"/>
    <row r="595" x14ac:dyDescent="0.25"/>
    <row r="596" x14ac:dyDescent="0.25"/>
    <row r="597" x14ac:dyDescent="0.25"/>
    <row r="598" x14ac:dyDescent="0.25"/>
    <row r="599" x14ac:dyDescent="0.25"/>
    <row r="600" x14ac:dyDescent="0.25"/>
    <row r="601" x14ac:dyDescent="0.25"/>
    <row r="602" x14ac:dyDescent="0.25"/>
    <row r="603" x14ac:dyDescent="0.25"/>
    <row r="604" x14ac:dyDescent="0.25"/>
    <row r="605" x14ac:dyDescent="0.25"/>
    <row r="606" x14ac:dyDescent="0.25"/>
    <row r="607" x14ac:dyDescent="0.25"/>
    <row r="608" x14ac:dyDescent="0.25"/>
    <row r="609" x14ac:dyDescent="0.25"/>
    <row r="610" x14ac:dyDescent="0.25"/>
    <row r="611" x14ac:dyDescent="0.25"/>
    <row r="612" x14ac:dyDescent="0.25"/>
    <row r="613" x14ac:dyDescent="0.25"/>
    <row r="614" x14ac:dyDescent="0.25"/>
    <row r="615" x14ac:dyDescent="0.25"/>
    <row r="616" x14ac:dyDescent="0.25"/>
    <row r="617" x14ac:dyDescent="0.25"/>
    <row r="618" x14ac:dyDescent="0.25"/>
    <row r="619" x14ac:dyDescent="0.25"/>
    <row r="620" x14ac:dyDescent="0.25"/>
    <row r="621" x14ac:dyDescent="0.25"/>
    <row r="622" x14ac:dyDescent="0.25"/>
    <row r="623" x14ac:dyDescent="0.25"/>
    <row r="624" x14ac:dyDescent="0.25"/>
    <row r="625" x14ac:dyDescent="0.25"/>
    <row r="626" x14ac:dyDescent="0.25"/>
    <row r="627" x14ac:dyDescent="0.25"/>
    <row r="628" x14ac:dyDescent="0.25"/>
    <row r="629" x14ac:dyDescent="0.25"/>
    <row r="630" x14ac:dyDescent="0.25"/>
    <row r="631" x14ac:dyDescent="0.25"/>
    <row r="632" x14ac:dyDescent="0.25"/>
    <row r="633" x14ac:dyDescent="0.25"/>
    <row r="634" x14ac:dyDescent="0.25"/>
    <row r="635" x14ac:dyDescent="0.25"/>
    <row r="636" x14ac:dyDescent="0.25"/>
    <row r="637" x14ac:dyDescent="0.25"/>
    <row r="638" x14ac:dyDescent="0.25"/>
    <row r="639" x14ac:dyDescent="0.25"/>
    <row r="640" x14ac:dyDescent="0.25"/>
    <row r="641" x14ac:dyDescent="0.25"/>
    <row r="642" x14ac:dyDescent="0.25"/>
    <row r="643" x14ac:dyDescent="0.25"/>
    <row r="644" x14ac:dyDescent="0.25"/>
    <row r="645" x14ac:dyDescent="0.25"/>
    <row r="646" x14ac:dyDescent="0.25"/>
    <row r="647" x14ac:dyDescent="0.25"/>
    <row r="648" x14ac:dyDescent="0.25"/>
    <row r="649" x14ac:dyDescent="0.25"/>
    <row r="650" x14ac:dyDescent="0.25"/>
  </sheetData>
  <mergeCells count="36">
    <mergeCell ref="X6:AA6"/>
    <mergeCell ref="AB6:AE6"/>
    <mergeCell ref="BR6:BU6"/>
    <mergeCell ref="AT6:AW6"/>
    <mergeCell ref="AX6:BA6"/>
    <mergeCell ref="BB6:BE6"/>
    <mergeCell ref="BF6:BI6"/>
    <mergeCell ref="BJ6:BM6"/>
    <mergeCell ref="BN6:BQ6"/>
    <mergeCell ref="AG6:AG7"/>
    <mergeCell ref="AH6:AH7"/>
    <mergeCell ref="AI6:AI7"/>
    <mergeCell ref="AK6:AK7"/>
    <mergeCell ref="AJ6:AJ7"/>
    <mergeCell ref="AL6:AL7"/>
    <mergeCell ref="AM6:AM7"/>
    <mergeCell ref="D6:G6"/>
    <mergeCell ref="H6:K6"/>
    <mergeCell ref="L6:O6"/>
    <mergeCell ref="P6:S6"/>
    <mergeCell ref="T6:W6"/>
    <mergeCell ref="AO6:AO7"/>
    <mergeCell ref="AP6:AP7"/>
    <mergeCell ref="AQ6:AQ7"/>
    <mergeCell ref="AR6:AR7"/>
    <mergeCell ref="BW6:BW7"/>
    <mergeCell ref="BX6:BX7"/>
    <mergeCell ref="BY6:BY7"/>
    <mergeCell ref="CF6:CF7"/>
    <mergeCell ref="CG6:CG7"/>
    <mergeCell ref="CH6:CH7"/>
    <mergeCell ref="BZ6:BZ7"/>
    <mergeCell ref="CA6:CA7"/>
    <mergeCell ref="CB6:CB7"/>
    <mergeCell ref="CC6:CC7"/>
    <mergeCell ref="CE6:CE7"/>
  </mergeCells>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545D5D6-9F87-4188-BA6E-2A172CF33F7A}">
  <sheetPr codeName="Sheet10">
    <tabColor theme="9"/>
  </sheetPr>
  <dimension ref="A1:G277"/>
  <sheetViews>
    <sheetView showGridLines="0" zoomScale="85" zoomScaleNormal="85" workbookViewId="0"/>
  </sheetViews>
  <sheetFormatPr defaultColWidth="0" defaultRowHeight="13.8" zeroHeight="1" x14ac:dyDescent="0.25"/>
  <cols>
    <col min="1" max="1" width="6.109375" style="73" customWidth="1"/>
    <col min="2" max="2" width="45.44140625" style="73" customWidth="1"/>
    <col min="3" max="3" width="18" style="73" customWidth="1"/>
    <col min="4" max="6" width="18" style="74" customWidth="1"/>
    <col min="7" max="7" width="18" style="73" customWidth="1"/>
    <col min="8" max="16384" width="9.109375" style="73" hidden="1"/>
  </cols>
  <sheetData>
    <row r="1" spans="1:6" ht="36.75" customHeight="1" x14ac:dyDescent="0.4">
      <c r="A1" s="32" t="s">
        <v>183</v>
      </c>
      <c r="B1" s="32"/>
      <c r="C1" s="32"/>
      <c r="D1" s="32"/>
      <c r="E1" s="32"/>
      <c r="F1" s="32"/>
    </row>
    <row r="2" spans="1:6" x14ac:dyDescent="0.25"/>
    <row r="3" spans="1:6" s="69" customFormat="1" ht="13.2" x14ac:dyDescent="0.25">
      <c r="A3" s="172" t="s">
        <v>158</v>
      </c>
      <c r="B3" s="172"/>
      <c r="C3" s="172"/>
    </row>
    <row r="4" spans="1:6" x14ac:dyDescent="0.25">
      <c r="A4" s="69" t="s">
        <v>120</v>
      </c>
      <c r="D4" s="73"/>
      <c r="E4" s="73"/>
      <c r="F4" s="73"/>
    </row>
    <row r="5" spans="1:6" x14ac:dyDescent="0.25">
      <c r="A5" s="69" t="s">
        <v>139</v>
      </c>
      <c r="D5" s="73"/>
      <c r="E5" s="73"/>
      <c r="F5" s="73"/>
    </row>
    <row r="6" spans="1:6" x14ac:dyDescent="0.25"/>
    <row r="7" spans="1:6" x14ac:dyDescent="0.25"/>
    <row r="8" spans="1:6" x14ac:dyDescent="0.25"/>
    <row r="9" spans="1:6" ht="22.8" x14ac:dyDescent="0.4">
      <c r="A9" s="32" t="s">
        <v>134</v>
      </c>
      <c r="B9" s="32"/>
      <c r="C9" s="32"/>
      <c r="D9" s="32"/>
      <c r="E9" s="32"/>
      <c r="F9" s="32"/>
    </row>
    <row r="10" spans="1:6" x14ac:dyDescent="0.25"/>
    <row r="11" spans="1:6" s="69" customFormat="1" ht="13.2" x14ac:dyDescent="0.25">
      <c r="A11" s="69" t="s">
        <v>130</v>
      </c>
    </row>
    <row r="12" spans="1:6" s="69" customFormat="1" ht="13.2" x14ac:dyDescent="0.25">
      <c r="A12" s="69" t="s">
        <v>116</v>
      </c>
    </row>
    <row r="13" spans="1:6" s="69" customFormat="1" ht="13.2" x14ac:dyDescent="0.25">
      <c r="A13" s="69" t="s">
        <v>117</v>
      </c>
    </row>
    <row r="14" spans="1:6" s="69" customFormat="1" ht="13.2" x14ac:dyDescent="0.25">
      <c r="A14" s="69" t="s">
        <v>118</v>
      </c>
    </row>
    <row r="15" spans="1:6" s="69" customFormat="1" ht="13.2" x14ac:dyDescent="0.25">
      <c r="A15" s="69" t="s">
        <v>119</v>
      </c>
    </row>
    <row r="16" spans="1:6" s="69" customFormat="1" ht="13.2" x14ac:dyDescent="0.25">
      <c r="A16" s="69" t="s">
        <v>137</v>
      </c>
    </row>
    <row r="17" spans="1:6" x14ac:dyDescent="0.25"/>
    <row r="18" spans="1:6" x14ac:dyDescent="0.25"/>
    <row r="19" spans="1:6" ht="17.399999999999999" x14ac:dyDescent="0.25">
      <c r="A19" s="76"/>
      <c r="C19" s="95" t="s">
        <v>102</v>
      </c>
      <c r="D19" s="95" t="s">
        <v>129</v>
      </c>
    </row>
    <row r="20" spans="1:6" ht="17.399999999999999" x14ac:dyDescent="0.3">
      <c r="A20" s="86" t="s">
        <v>184</v>
      </c>
      <c r="C20" s="74"/>
    </row>
    <row r="21" spans="1:6" s="75" customFormat="1" x14ac:dyDescent="0.25">
      <c r="E21" s="78"/>
    </row>
    <row r="22" spans="1:6" x14ac:dyDescent="0.25">
      <c r="A22" s="81"/>
      <c r="B22" s="94" t="s">
        <v>207</v>
      </c>
      <c r="C22" s="93">
        <v>1</v>
      </c>
      <c r="D22" s="93">
        <v>1</v>
      </c>
      <c r="E22" s="73"/>
      <c r="F22" s="73"/>
    </row>
    <row r="23" spans="1:6" x14ac:dyDescent="0.25">
      <c r="A23" s="81"/>
      <c r="B23" s="92" t="s">
        <v>106</v>
      </c>
      <c r="C23" s="173">
        <f>0.75*3/5</f>
        <v>0.45</v>
      </c>
      <c r="D23" s="173">
        <f>0.75*2/2</f>
        <v>0.75</v>
      </c>
      <c r="E23" s="73"/>
      <c r="F23" s="73"/>
    </row>
    <row r="24" spans="1:6" x14ac:dyDescent="0.25">
      <c r="A24" s="81"/>
      <c r="B24" s="92" t="s">
        <v>22</v>
      </c>
      <c r="C24" s="173">
        <f>0.75*7/5</f>
        <v>1.05</v>
      </c>
      <c r="D24" s="173">
        <f>0.75*1/2</f>
        <v>0.375</v>
      </c>
      <c r="E24" s="73"/>
      <c r="F24" s="73"/>
    </row>
    <row r="25" spans="1:6" x14ac:dyDescent="0.25">
      <c r="A25" s="81"/>
      <c r="B25" s="92" t="s">
        <v>24</v>
      </c>
      <c r="C25" s="173">
        <f>0.75*1/5</f>
        <v>0.15</v>
      </c>
      <c r="D25" s="173">
        <f>0.75*1/2</f>
        <v>0.375</v>
      </c>
      <c r="E25" s="73"/>
      <c r="F25" s="73"/>
    </row>
    <row r="26" spans="1:6" x14ac:dyDescent="0.25">
      <c r="C26" s="74"/>
    </row>
    <row r="27" spans="1:6" x14ac:dyDescent="0.25">
      <c r="C27" s="74"/>
    </row>
    <row r="28" spans="1:6" ht="17.399999999999999" x14ac:dyDescent="0.3">
      <c r="A28" s="86" t="s">
        <v>185</v>
      </c>
      <c r="C28" s="74"/>
    </row>
    <row r="29" spans="1:6" ht="21" x14ac:dyDescent="0.4">
      <c r="A29" s="77"/>
      <c r="C29" s="74"/>
    </row>
    <row r="30" spans="1:6" x14ac:dyDescent="0.25">
      <c r="A30" s="81"/>
      <c r="B30" s="94" t="s">
        <v>208</v>
      </c>
      <c r="C30" s="93">
        <v>1</v>
      </c>
      <c r="D30" s="93">
        <v>1</v>
      </c>
      <c r="E30" s="73"/>
      <c r="F30" s="73"/>
    </row>
    <row r="31" spans="1:6" x14ac:dyDescent="0.25">
      <c r="A31" s="81"/>
      <c r="B31" s="92" t="s">
        <v>107</v>
      </c>
      <c r="C31" s="173">
        <f>0.75*3/5</f>
        <v>0.45</v>
      </c>
      <c r="D31" s="173">
        <f>0.75*2/2</f>
        <v>0.75</v>
      </c>
      <c r="E31" s="73"/>
      <c r="F31" s="73"/>
    </row>
    <row r="32" spans="1:6" x14ac:dyDescent="0.25">
      <c r="A32" s="81"/>
      <c r="B32" s="92" t="s">
        <v>23</v>
      </c>
      <c r="C32" s="173">
        <f>0.75*7/5</f>
        <v>1.05</v>
      </c>
      <c r="D32" s="173">
        <f>0.75*1/2</f>
        <v>0.375</v>
      </c>
      <c r="E32" s="73"/>
      <c r="F32" s="73"/>
    </row>
    <row r="33" spans="1:6" x14ac:dyDescent="0.25">
      <c r="A33" s="81"/>
      <c r="B33" s="92" t="s">
        <v>25</v>
      </c>
      <c r="C33" s="173">
        <f>0.75*1/5</f>
        <v>0.15</v>
      </c>
      <c r="D33" s="173">
        <f>0.75*1/2</f>
        <v>0.375</v>
      </c>
      <c r="E33" s="73"/>
      <c r="F33" s="73"/>
    </row>
    <row r="34" spans="1:6" x14ac:dyDescent="0.25">
      <c r="C34" s="74"/>
      <c r="E34" s="73"/>
      <c r="F34" s="73"/>
    </row>
    <row r="35" spans="1:6" x14ac:dyDescent="0.25">
      <c r="C35" s="74"/>
      <c r="E35" s="73"/>
      <c r="F35" s="73"/>
    </row>
    <row r="36" spans="1:6" ht="17.399999999999999" x14ac:dyDescent="0.3">
      <c r="A36" s="86" t="s">
        <v>186</v>
      </c>
      <c r="C36" s="74"/>
    </row>
    <row r="37" spans="1:6" x14ac:dyDescent="0.25">
      <c r="A37" s="76"/>
      <c r="B37" s="79"/>
      <c r="C37" s="80"/>
      <c r="D37" s="80"/>
      <c r="E37" s="84"/>
      <c r="F37" s="84"/>
    </row>
    <row r="38" spans="1:6" x14ac:dyDescent="0.25">
      <c r="A38" s="81"/>
      <c r="B38" s="94" t="s">
        <v>207</v>
      </c>
      <c r="C38" s="93">
        <v>1</v>
      </c>
      <c r="D38" s="93">
        <v>1</v>
      </c>
      <c r="E38" s="78"/>
      <c r="F38" s="73"/>
    </row>
    <row r="39" spans="1:6" x14ac:dyDescent="0.25">
      <c r="A39" s="81"/>
      <c r="B39" s="92" t="s">
        <v>208</v>
      </c>
      <c r="C39" s="173">
        <v>1</v>
      </c>
      <c r="D39" s="173">
        <v>1</v>
      </c>
      <c r="E39" s="78"/>
      <c r="F39" s="73"/>
    </row>
    <row r="40" spans="1:6" x14ac:dyDescent="0.25">
      <c r="A40" s="81"/>
      <c r="B40" s="85"/>
      <c r="C40" s="78"/>
      <c r="D40" s="78"/>
      <c r="E40" s="78"/>
      <c r="F40" s="73"/>
    </row>
    <row r="41" spans="1:6" x14ac:dyDescent="0.25">
      <c r="A41" s="81"/>
      <c r="B41" s="85"/>
      <c r="C41" s="78"/>
      <c r="D41" s="78"/>
      <c r="E41" s="78"/>
      <c r="F41" s="82"/>
    </row>
    <row r="42" spans="1:6" ht="22.8" x14ac:dyDescent="0.4">
      <c r="A42" s="32" t="s">
        <v>132</v>
      </c>
      <c r="B42" s="32"/>
      <c r="C42" s="32"/>
      <c r="D42" s="32"/>
      <c r="E42" s="32"/>
      <c r="F42" s="32"/>
    </row>
    <row r="43" spans="1:6" x14ac:dyDescent="0.25"/>
    <row r="44" spans="1:6" x14ac:dyDescent="0.25">
      <c r="A44" s="70" t="s">
        <v>135</v>
      </c>
      <c r="C44" s="70"/>
      <c r="D44" s="70"/>
      <c r="E44" s="70"/>
      <c r="F44" s="70"/>
    </row>
    <row r="45" spans="1:6" x14ac:dyDescent="0.25">
      <c r="A45" s="69" t="s">
        <v>136</v>
      </c>
      <c r="B45" s="69"/>
      <c r="D45" s="73"/>
      <c r="E45" s="73"/>
      <c r="F45" s="73"/>
    </row>
    <row r="46" spans="1:6" x14ac:dyDescent="0.25">
      <c r="A46" s="69"/>
      <c r="D46" s="73"/>
      <c r="E46" s="73"/>
      <c r="F46" s="73"/>
    </row>
    <row r="47" spans="1:6" x14ac:dyDescent="0.25">
      <c r="D47" s="73"/>
      <c r="E47" s="73"/>
      <c r="F47" s="73"/>
    </row>
    <row r="48" spans="1:6" x14ac:dyDescent="0.25">
      <c r="C48" s="84" t="s">
        <v>131</v>
      </c>
      <c r="D48" s="73"/>
      <c r="E48" s="73"/>
      <c r="F48" s="73"/>
    </row>
    <row r="49" spans="1:6" x14ac:dyDescent="0.25">
      <c r="B49" s="76" t="s">
        <v>85</v>
      </c>
      <c r="C49" s="84">
        <v>1</v>
      </c>
      <c r="D49" s="73"/>
      <c r="E49" s="73"/>
      <c r="F49" s="73"/>
    </row>
    <row r="50" spans="1:6" x14ac:dyDescent="0.25">
      <c r="B50" s="101" t="s">
        <v>126</v>
      </c>
      <c r="C50" s="174">
        <v>1</v>
      </c>
      <c r="D50" s="73"/>
      <c r="E50" s="73"/>
      <c r="F50" s="73"/>
    </row>
    <row r="51" spans="1:6" ht="17.399999999999999" x14ac:dyDescent="0.3">
      <c r="B51" s="101" t="s">
        <v>84</v>
      </c>
      <c r="C51" s="174">
        <v>1</v>
      </c>
      <c r="D51" s="86"/>
      <c r="E51" s="73"/>
      <c r="F51" s="73"/>
    </row>
    <row r="52" spans="1:6" x14ac:dyDescent="0.25">
      <c r="B52" s="101" t="s">
        <v>86</v>
      </c>
      <c r="C52" s="174">
        <v>1</v>
      </c>
      <c r="D52" s="73"/>
      <c r="E52" s="73"/>
      <c r="F52" s="73"/>
    </row>
    <row r="53" spans="1:6" x14ac:dyDescent="0.25">
      <c r="D53" s="73"/>
      <c r="E53" s="73"/>
      <c r="F53" s="73"/>
    </row>
    <row r="54" spans="1:6" x14ac:dyDescent="0.25">
      <c r="D54" s="73"/>
      <c r="E54" s="73"/>
      <c r="F54" s="73"/>
    </row>
    <row r="55" spans="1:6" ht="22.8" x14ac:dyDescent="0.4">
      <c r="A55" s="32" t="s">
        <v>133</v>
      </c>
      <c r="B55" s="32"/>
      <c r="C55" s="32"/>
      <c r="D55" s="32"/>
      <c r="E55" s="32"/>
      <c r="F55" s="32"/>
    </row>
    <row r="56" spans="1:6" x14ac:dyDescent="0.25">
      <c r="D56" s="73"/>
      <c r="E56" s="73"/>
      <c r="F56" s="73"/>
    </row>
    <row r="57" spans="1:6" x14ac:dyDescent="0.25">
      <c r="A57" s="69" t="s">
        <v>130</v>
      </c>
      <c r="B57" s="69"/>
      <c r="C57" s="69"/>
      <c r="D57" s="69"/>
      <c r="E57" s="69"/>
      <c r="F57" s="73"/>
    </row>
    <row r="58" spans="1:6" x14ac:dyDescent="0.25">
      <c r="A58" s="88" t="s">
        <v>209</v>
      </c>
      <c r="D58" s="73"/>
      <c r="E58" s="73"/>
      <c r="F58" s="73"/>
    </row>
    <row r="59" spans="1:6" x14ac:dyDescent="0.25">
      <c r="A59" s="89" t="s">
        <v>211</v>
      </c>
      <c r="D59" s="73"/>
      <c r="E59" s="73"/>
      <c r="F59" s="73"/>
    </row>
    <row r="60" spans="1:6" x14ac:dyDescent="0.25">
      <c r="A60" s="89" t="s">
        <v>122</v>
      </c>
      <c r="D60" s="73"/>
      <c r="E60" s="73"/>
      <c r="F60" s="73"/>
    </row>
    <row r="61" spans="1:6" x14ac:dyDescent="0.25">
      <c r="A61" s="90" t="s">
        <v>138</v>
      </c>
      <c r="D61" s="73"/>
      <c r="E61" s="73"/>
      <c r="F61" s="73"/>
    </row>
    <row r="62" spans="1:6" x14ac:dyDescent="0.25">
      <c r="A62" s="90" t="s">
        <v>210</v>
      </c>
      <c r="B62" s="89"/>
      <c r="D62" s="73"/>
      <c r="E62" s="73"/>
      <c r="F62" s="73"/>
    </row>
    <row r="63" spans="1:6" x14ac:dyDescent="0.25">
      <c r="A63" s="87"/>
      <c r="B63" s="89"/>
      <c r="D63" s="73"/>
      <c r="E63" s="73"/>
      <c r="F63" s="73"/>
    </row>
    <row r="64" spans="1:6" x14ac:dyDescent="0.25">
      <c r="A64" s="87"/>
      <c r="B64" s="89"/>
      <c r="D64" s="73"/>
      <c r="E64" s="73"/>
      <c r="F64" s="73"/>
    </row>
    <row r="65" spans="1:6" ht="21" x14ac:dyDescent="0.4">
      <c r="A65" s="77"/>
      <c r="D65" s="73"/>
      <c r="E65" s="73"/>
      <c r="F65" s="73"/>
    </row>
    <row r="66" spans="1:6" ht="17.399999999999999" x14ac:dyDescent="0.25">
      <c r="A66" s="96"/>
      <c r="B66" s="97"/>
      <c r="C66" s="95" t="s">
        <v>102</v>
      </c>
      <c r="D66" s="95" t="s">
        <v>129</v>
      </c>
      <c r="E66" s="98"/>
      <c r="F66" s="99"/>
    </row>
    <row r="67" spans="1:6" x14ac:dyDescent="0.25">
      <c r="A67" s="81"/>
      <c r="B67" s="81" t="s">
        <v>207</v>
      </c>
      <c r="C67" s="100">
        <v>1</v>
      </c>
      <c r="D67" s="100">
        <v>1</v>
      </c>
      <c r="E67" s="73"/>
      <c r="F67" s="73"/>
    </row>
    <row r="68" spans="1:6" x14ac:dyDescent="0.25">
      <c r="A68" s="81"/>
      <c r="B68" s="81" t="s">
        <v>121</v>
      </c>
      <c r="C68" s="175">
        <v>0.75</v>
      </c>
      <c r="D68" s="175">
        <v>0.75</v>
      </c>
      <c r="E68" s="83"/>
      <c r="F68" s="73"/>
    </row>
    <row r="69" spans="1:6" x14ac:dyDescent="0.25">
      <c r="A69" s="81"/>
      <c r="D69" s="73"/>
      <c r="E69" s="83"/>
      <c r="F69" s="73"/>
    </row>
    <row r="70" spans="1:6" x14ac:dyDescent="0.25">
      <c r="D70" s="73"/>
      <c r="E70" s="73"/>
      <c r="F70" s="73"/>
    </row>
    <row r="71" spans="1:6" x14ac:dyDescent="0.25">
      <c r="D71" s="73"/>
      <c r="E71" s="73"/>
      <c r="F71" s="73"/>
    </row>
    <row r="72" spans="1:6" x14ac:dyDescent="0.25"/>
    <row r="73" spans="1:6" x14ac:dyDescent="0.25"/>
    <row r="74" spans="1:6" x14ac:dyDescent="0.25"/>
    <row r="75" spans="1:6" x14ac:dyDescent="0.25"/>
    <row r="76" spans="1:6" x14ac:dyDescent="0.25"/>
    <row r="77" spans="1:6" x14ac:dyDescent="0.25"/>
    <row r="78" spans="1:6" x14ac:dyDescent="0.25"/>
    <row r="79" spans="1:6" x14ac:dyDescent="0.25"/>
    <row r="80" spans="1:6" x14ac:dyDescent="0.25"/>
    <row r="88" x14ac:dyDescent="0.25"/>
    <row r="89" x14ac:dyDescent="0.25"/>
    <row r="90" x14ac:dyDescent="0.25"/>
    <row r="91" x14ac:dyDescent="0.25"/>
    <row r="92" x14ac:dyDescent="0.25"/>
    <row r="93" x14ac:dyDescent="0.25"/>
    <row r="267" x14ac:dyDescent="0.25"/>
    <row r="268" x14ac:dyDescent="0.25"/>
    <row r="269" x14ac:dyDescent="0.25"/>
    <row r="270" x14ac:dyDescent="0.25"/>
    <row r="274" x14ac:dyDescent="0.25"/>
    <row r="275" x14ac:dyDescent="0.25"/>
    <row r="276" x14ac:dyDescent="0.25"/>
    <row r="277" x14ac:dyDescent="0.2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15CA53-EE0B-42CF-B7F0-E11BEEB3D2D0}">
  <sheetPr codeName="Sheet11">
    <tabColor theme="8"/>
  </sheetPr>
  <dimension ref="A1:AD357"/>
  <sheetViews>
    <sheetView showGridLines="0" zoomScale="85" zoomScaleNormal="85" workbookViewId="0"/>
  </sheetViews>
  <sheetFormatPr defaultColWidth="0" defaultRowHeight="13.2" zeroHeight="1" x14ac:dyDescent="0.25"/>
  <cols>
    <col min="1" max="1" width="9.109375" customWidth="1"/>
    <col min="2" max="2" width="12.88671875" bestFit="1" customWidth="1"/>
    <col min="3" max="3" width="12.88671875" customWidth="1"/>
    <col min="4" max="4" width="11.109375" customWidth="1"/>
    <col min="5" max="5" width="13.44140625" customWidth="1"/>
    <col min="6" max="6" width="11.88671875" customWidth="1"/>
    <col min="7" max="7" width="12" customWidth="1"/>
    <col min="8" max="8" width="11.88671875" customWidth="1"/>
    <col min="9" max="9" width="12.5546875" customWidth="1"/>
    <col min="10" max="18" width="12.44140625" customWidth="1"/>
    <col min="19" max="19" width="9.109375" customWidth="1"/>
    <col min="20" max="30" width="0" hidden="1" customWidth="1"/>
    <col min="31" max="16384" width="9.109375" hidden="1"/>
  </cols>
  <sheetData>
    <row r="1" spans="1:18" ht="36.75" customHeight="1" x14ac:dyDescent="0.4">
      <c r="A1" s="6" t="s">
        <v>164</v>
      </c>
      <c r="B1" s="6"/>
      <c r="C1" s="6"/>
      <c r="D1" s="6"/>
      <c r="E1" s="6"/>
      <c r="F1" s="6"/>
      <c r="G1" s="6"/>
      <c r="H1" s="6"/>
      <c r="I1" s="6"/>
      <c r="J1" s="6"/>
      <c r="K1" s="6"/>
      <c r="L1" s="6"/>
      <c r="M1" s="6"/>
      <c r="N1" s="6"/>
      <c r="O1" s="6"/>
      <c r="P1" s="6"/>
      <c r="Q1" s="6"/>
      <c r="R1" s="6"/>
    </row>
    <row r="2" spans="1:18" x14ac:dyDescent="0.25">
      <c r="A2" s="43"/>
      <c r="B2" s="43"/>
      <c r="C2" s="43"/>
      <c r="D2" s="43"/>
      <c r="E2" s="43"/>
      <c r="F2" s="43"/>
      <c r="G2" s="43"/>
      <c r="H2" s="43"/>
      <c r="I2" s="43"/>
      <c r="J2" s="43"/>
      <c r="K2" s="43"/>
      <c r="L2" s="43"/>
      <c r="M2" s="43"/>
      <c r="N2" s="43"/>
      <c r="O2" s="43"/>
      <c r="P2" s="43"/>
      <c r="Q2" s="43"/>
      <c r="R2" s="43"/>
    </row>
    <row r="3" spans="1:18" s="43" customFormat="1" ht="17.399999999999999" x14ac:dyDescent="0.3">
      <c r="A3" s="5" t="s">
        <v>110</v>
      </c>
    </row>
    <row r="4" spans="1:18" s="43" customFormat="1" x14ac:dyDescent="0.25">
      <c r="A4" s="91">
        <v>1</v>
      </c>
      <c r="B4" s="237" t="s">
        <v>200</v>
      </c>
    </row>
    <row r="5" spans="1:18" s="237" customFormat="1" x14ac:dyDescent="0.25">
      <c r="A5" s="244"/>
      <c r="B5" s="228" t="s">
        <v>201</v>
      </c>
    </row>
    <row r="6" spans="1:18" s="43" customFormat="1" x14ac:dyDescent="0.25">
      <c r="A6" s="91">
        <v>2</v>
      </c>
      <c r="B6" s="237" t="s">
        <v>202</v>
      </c>
    </row>
    <row r="7" spans="1:18" s="43" customFormat="1" x14ac:dyDescent="0.25">
      <c r="A7" s="91"/>
      <c r="B7" s="237" t="s">
        <v>168</v>
      </c>
    </row>
    <row r="8" spans="1:18" s="43" customFormat="1" x14ac:dyDescent="0.25"/>
    <row r="9" spans="1:18" x14ac:dyDescent="0.25">
      <c r="B9" s="332" t="s">
        <v>81</v>
      </c>
      <c r="C9" s="176" t="s">
        <v>82</v>
      </c>
      <c r="D9" s="176"/>
      <c r="E9" s="176"/>
      <c r="F9" s="176"/>
      <c r="G9" s="176"/>
      <c r="H9" s="176"/>
      <c r="I9" s="176"/>
      <c r="J9" s="176"/>
      <c r="K9" s="176" t="s">
        <v>83</v>
      </c>
      <c r="L9" s="176"/>
      <c r="M9" s="176"/>
      <c r="N9" s="176"/>
      <c r="O9" s="176"/>
      <c r="P9" s="176"/>
      <c r="Q9" s="176"/>
      <c r="R9" s="176"/>
    </row>
    <row r="10" spans="1:18" x14ac:dyDescent="0.25">
      <c r="B10" s="332"/>
      <c r="C10" s="177" t="s">
        <v>90</v>
      </c>
      <c r="D10" s="177" t="s">
        <v>91</v>
      </c>
      <c r="E10" s="177" t="s">
        <v>95</v>
      </c>
      <c r="F10" s="177" t="s">
        <v>92</v>
      </c>
      <c r="G10" s="177" t="s">
        <v>96</v>
      </c>
      <c r="H10" s="177" t="s">
        <v>93</v>
      </c>
      <c r="I10" s="177" t="s">
        <v>97</v>
      </c>
      <c r="J10" s="177" t="s">
        <v>94</v>
      </c>
      <c r="K10" s="177" t="s">
        <v>90</v>
      </c>
      <c r="L10" s="177" t="s">
        <v>91</v>
      </c>
      <c r="M10" s="177" t="s">
        <v>95</v>
      </c>
      <c r="N10" s="177" t="s">
        <v>92</v>
      </c>
      <c r="O10" s="177" t="s">
        <v>96</v>
      </c>
      <c r="P10" s="177" t="s">
        <v>93</v>
      </c>
      <c r="Q10" s="177" t="s">
        <v>97</v>
      </c>
      <c r="R10" s="177" t="s">
        <v>94</v>
      </c>
    </row>
    <row r="11" spans="1:18" ht="52.8" x14ac:dyDescent="0.25">
      <c r="B11" s="332"/>
      <c r="C11" s="181" t="s">
        <v>123</v>
      </c>
      <c r="D11" s="181" t="s">
        <v>124</v>
      </c>
      <c r="E11" s="181" t="s">
        <v>13</v>
      </c>
      <c r="F11" s="181" t="s">
        <v>52</v>
      </c>
      <c r="G11" s="181" t="s">
        <v>206</v>
      </c>
      <c r="H11" s="181" t="s">
        <v>205</v>
      </c>
      <c r="I11" s="181" t="s">
        <v>19</v>
      </c>
      <c r="J11" s="181" t="s">
        <v>17</v>
      </c>
      <c r="K11" s="181" t="s">
        <v>123</v>
      </c>
      <c r="L11" s="181" t="s">
        <v>124</v>
      </c>
      <c r="M11" s="181" t="s">
        <v>13</v>
      </c>
      <c r="N11" s="181" t="s">
        <v>20</v>
      </c>
      <c r="O11" s="181" t="s">
        <v>206</v>
      </c>
      <c r="P11" s="181" t="s">
        <v>205</v>
      </c>
      <c r="Q11" s="181" t="s">
        <v>19</v>
      </c>
      <c r="R11" s="181" t="s">
        <v>17</v>
      </c>
    </row>
    <row r="12" spans="1:18" x14ac:dyDescent="0.25">
      <c r="B12" s="178" t="str">
        <f>'SEA Calcs2'!C8</f>
        <v>01A</v>
      </c>
      <c r="C12" s="179">
        <f ca="1">'SEA Calcs2'!ES8</f>
        <v>0</v>
      </c>
      <c r="D12" s="179">
        <f ca="1">'SEA Calcs2'!BV8</f>
        <v>-14.285714285714285</v>
      </c>
      <c r="E12" s="179">
        <f ca="1">'SEA Calcs2'!ET8</f>
        <v>5.3061224489795906</v>
      </c>
      <c r="F12" s="179">
        <f ca="1">'SEA Calcs2'!BW8</f>
        <v>-7.7551020408163254</v>
      </c>
      <c r="G12" s="179">
        <f ca="1">'SEA Calcs2'!EU8</f>
        <v>2.8571428571428572</v>
      </c>
      <c r="H12" s="179">
        <f ca="1">'SEA Calcs2'!BX8</f>
        <v>-14.285714285714286</v>
      </c>
      <c r="I12" s="179">
        <f ca="1">'SEA Calcs2'!EV8</f>
        <v>0</v>
      </c>
      <c r="J12" s="179">
        <f ca="1">'SEA Calcs2'!BY8</f>
        <v>-11.904761904761903</v>
      </c>
      <c r="K12" s="180">
        <f t="shared" ref="K12:K43" ca="1" si="0">_xlfn.IFNA(INDEX(NCACalcs2_MetricValues_Pos,MATCH($B12,NCACalcs2_Options,0),MATCH(K$11,NCACalcs2_Metrics_Pos,0)),"")</f>
        <v>0</v>
      </c>
      <c r="L12" s="180">
        <f t="shared" ref="L12:L43" ca="1" si="1">_xlfn.IFNA(INDEX(NCACalcs2_MetricValues_Neg,MATCH($B12,NCACalcs2_Options,0),MATCH(L$11,NCACalcs2_Metrics_Neg,0)),"")</f>
        <v>-13.572088082974535</v>
      </c>
      <c r="M12" s="180">
        <f t="shared" ref="M12:M43" ca="1" si="2">_xlfn.IFNA(INDEX(NCACalcs2_MetricValues_Pos,MATCH($B12,NCACalcs2_Options,0),MATCH(M$11,NCACalcs2_Metrics_Pos,0)),"")</f>
        <v>0</v>
      </c>
      <c r="N12" s="180">
        <f t="shared" ref="N12:N43" ca="1" si="3">_xlfn.IFNA(INDEX(NCACalcs2_MetricValues_Neg,MATCH($B12,NCACalcs2_Options,0),MATCH(N$11,NCACalcs2_Metrics_Neg,0)),"")</f>
        <v>-13.572088082974535</v>
      </c>
      <c r="O12" s="180">
        <f t="shared" ref="O12:O43" ca="1" si="4">_xlfn.IFNA(INDEX(NCACalcs2_MetricValues_Pos,MATCH($B12,NCACalcs2_Options,0),MATCH(O$11,NCACalcs2_Metrics_Pos,0)),"")</f>
        <v>0</v>
      </c>
      <c r="P12" s="180">
        <f t="shared" ref="P12:P43" ca="1" si="5">_xlfn.IFNA(INDEX(NCACalcs2_MetricValues_Neg,MATCH($B12,NCACalcs2_Options,0),MATCH(P$11,NCACalcs2_Metrics_Neg,0)),"")</f>
        <v>-18.390016125519214</v>
      </c>
      <c r="Q12" s="180">
        <f t="shared" ref="Q12:Q43" ca="1" si="6">_xlfn.IFNA(INDEX(NCACalcs2_MetricValues_Pos,MATCH($B12,NCACalcs2_Options,0),MATCH(Q$11,NCACalcs2_Metrics_Pos,0)),"")</f>
        <v>0</v>
      </c>
      <c r="R12" s="180">
        <f t="shared" ref="R12:R43" ca="1" si="7">_xlfn.IFNA(INDEX(NCACalcs2_MetricValues_Neg,MATCH($B12,NCACalcs2_Options,0),MATCH(R$11,NCACalcs2_Metrics_Neg,0)),"")</f>
        <v>0</v>
      </c>
    </row>
    <row r="13" spans="1:18" x14ac:dyDescent="0.25">
      <c r="B13" s="178" t="str">
        <f>'SEA Calcs2'!C9</f>
        <v>01B</v>
      </c>
      <c r="C13" s="179">
        <f ca="1">'SEA Calcs2'!ES9</f>
        <v>0</v>
      </c>
      <c r="D13" s="179">
        <f ca="1">'SEA Calcs2'!BV9</f>
        <v>-14.285714285714285</v>
      </c>
      <c r="E13" s="179">
        <f ca="1">'SEA Calcs2'!ET9</f>
        <v>7.3469387755102025</v>
      </c>
      <c r="F13" s="179">
        <f ca="1">'SEA Calcs2'!BW9</f>
        <v>-5.7142857142857135</v>
      </c>
      <c r="G13" s="179">
        <f ca="1">'SEA Calcs2'!EU9</f>
        <v>2.8571428571428572</v>
      </c>
      <c r="H13" s="179">
        <f ca="1">'SEA Calcs2'!BX9</f>
        <v>-14.285714285714286</v>
      </c>
      <c r="I13" s="179">
        <f ca="1">'SEA Calcs2'!EV9</f>
        <v>0</v>
      </c>
      <c r="J13" s="179">
        <f ca="1">'SEA Calcs2'!BY9</f>
        <v>-11.904761904761903</v>
      </c>
      <c r="K13" s="180">
        <f t="shared" ca="1" si="0"/>
        <v>0</v>
      </c>
      <c r="L13" s="180">
        <f t="shared" ca="1" si="1"/>
        <v>-13.572088082974535</v>
      </c>
      <c r="M13" s="180">
        <f t="shared" ca="1" si="2"/>
        <v>0</v>
      </c>
      <c r="N13" s="180">
        <f t="shared" ca="1" si="3"/>
        <v>-13.572088082974535</v>
      </c>
      <c r="O13" s="180">
        <f t="shared" ca="1" si="4"/>
        <v>0</v>
      </c>
      <c r="P13" s="180">
        <f t="shared" ca="1" si="5"/>
        <v>-18.390016125519214</v>
      </c>
      <c r="Q13" s="180">
        <f t="shared" ca="1" si="6"/>
        <v>0</v>
      </c>
      <c r="R13" s="180">
        <f t="shared" ca="1" si="7"/>
        <v>0</v>
      </c>
    </row>
    <row r="14" spans="1:18" x14ac:dyDescent="0.25">
      <c r="A14" s="31"/>
      <c r="B14" s="178" t="str">
        <f>'SEA Calcs2'!C10</f>
        <v>37A</v>
      </c>
      <c r="C14" s="179">
        <f ca="1">'SEA Calcs2'!ES10</f>
        <v>0</v>
      </c>
      <c r="D14" s="179">
        <f ca="1">'SEA Calcs2'!BV10</f>
        <v>-14.285714285714285</v>
      </c>
      <c r="E14" s="179">
        <f ca="1">'SEA Calcs2'!ET10</f>
        <v>7.3469387755102025</v>
      </c>
      <c r="F14" s="179">
        <f ca="1">'SEA Calcs2'!BW10</f>
        <v>-10.204081632653059</v>
      </c>
      <c r="G14" s="179">
        <f ca="1">'SEA Calcs2'!EU10</f>
        <v>2.1428571428571428</v>
      </c>
      <c r="H14" s="179">
        <f ca="1">'SEA Calcs2'!BX10</f>
        <v>-18.714285714285715</v>
      </c>
      <c r="I14" s="179">
        <f ca="1">'SEA Calcs2'!EV10</f>
        <v>0</v>
      </c>
      <c r="J14" s="179">
        <f ca="1">'SEA Calcs2'!BY10</f>
        <v>-4.761904761904761</v>
      </c>
      <c r="K14" s="180">
        <f t="shared" ca="1" si="0"/>
        <v>0</v>
      </c>
      <c r="L14" s="180">
        <f t="shared" ca="1" si="1"/>
        <v>-50</v>
      </c>
      <c r="M14" s="180">
        <f t="shared" ca="1" si="2"/>
        <v>0</v>
      </c>
      <c r="N14" s="180">
        <f t="shared" ca="1" si="3"/>
        <v>-13.572088082974535</v>
      </c>
      <c r="O14" s="180">
        <f t="shared" ca="1" si="4"/>
        <v>0</v>
      </c>
      <c r="P14" s="180">
        <f t="shared" ca="1" si="5"/>
        <v>-50</v>
      </c>
      <c r="Q14" s="180">
        <f t="shared" ca="1" si="6"/>
        <v>0</v>
      </c>
      <c r="R14" s="180">
        <f t="shared" ca="1" si="7"/>
        <v>0</v>
      </c>
    </row>
    <row r="15" spans="1:18" x14ac:dyDescent="0.25">
      <c r="A15" s="31"/>
      <c r="B15" s="178">
        <f>'SEA Calcs2'!C11</f>
        <v>38</v>
      </c>
      <c r="C15" s="179">
        <f ca="1">'SEA Calcs2'!ES11</f>
        <v>11.428571428571427</v>
      </c>
      <c r="D15" s="179">
        <f ca="1">'SEA Calcs2'!BV11</f>
        <v>0</v>
      </c>
      <c r="E15" s="179">
        <f ca="1">'SEA Calcs2'!ET11</f>
        <v>6.9387755102040805</v>
      </c>
      <c r="F15" s="179">
        <f ca="1">'SEA Calcs2'!BW11</f>
        <v>-10.510204081632658</v>
      </c>
      <c r="G15" s="179">
        <f ca="1">'SEA Calcs2'!EU11</f>
        <v>7.8571428571428559</v>
      </c>
      <c r="H15" s="179">
        <f ca="1">'SEA Calcs2'!BX11</f>
        <v>-23</v>
      </c>
      <c r="I15" s="179">
        <f ca="1">'SEA Calcs2'!EV11</f>
        <v>9.5238095238095219</v>
      </c>
      <c r="J15" s="179">
        <f ca="1">'SEA Calcs2'!BY11</f>
        <v>-8.3333333333333321</v>
      </c>
      <c r="K15" s="180">
        <f t="shared" ca="1" si="0"/>
        <v>0</v>
      </c>
      <c r="L15" s="180">
        <f t="shared" ca="1" si="1"/>
        <v>-50</v>
      </c>
      <c r="M15" s="180">
        <f t="shared" ca="1" si="2"/>
        <v>0</v>
      </c>
      <c r="N15" s="180">
        <f t="shared" ca="1" si="3"/>
        <v>-13.572088082974535</v>
      </c>
      <c r="O15" s="180">
        <f t="shared" ca="1" si="4"/>
        <v>0</v>
      </c>
      <c r="P15" s="180">
        <f t="shared" ca="1" si="5"/>
        <v>-50</v>
      </c>
      <c r="Q15" s="180">
        <f t="shared" ca="1" si="6"/>
        <v>0</v>
      </c>
      <c r="R15" s="180">
        <f t="shared" ca="1" si="7"/>
        <v>0</v>
      </c>
    </row>
    <row r="16" spans="1:18" x14ac:dyDescent="0.25">
      <c r="B16" s="178">
        <f>'SEA Calcs2'!C12</f>
        <v>57</v>
      </c>
      <c r="C16" s="179">
        <f ca="1">'SEA Calcs2'!ES12</f>
        <v>28.571428571428569</v>
      </c>
      <c r="D16" s="179">
        <f ca="1">'SEA Calcs2'!BV12</f>
        <v>-28.571428571428569</v>
      </c>
      <c r="E16" s="179">
        <f ca="1">'SEA Calcs2'!ET12</f>
        <v>12.959183673469386</v>
      </c>
      <c r="F16" s="179">
        <f ca="1">'SEA Calcs2'!BW12</f>
        <v>-15.918367346938776</v>
      </c>
      <c r="G16" s="179">
        <f ca="1">'SEA Calcs2'!EU12</f>
        <v>2.8571428571428572</v>
      </c>
      <c r="H16" s="179">
        <f ca="1">'SEA Calcs2'!BX12</f>
        <v>-46.285714285714285</v>
      </c>
      <c r="I16" s="179">
        <f ca="1">'SEA Calcs2'!EV12</f>
        <v>9.5238095238095237</v>
      </c>
      <c r="J16" s="179">
        <f ca="1">'SEA Calcs2'!BY12</f>
        <v>-11.904761904761903</v>
      </c>
      <c r="K16" s="180">
        <f t="shared" ca="1" si="0"/>
        <v>0</v>
      </c>
      <c r="L16" s="180">
        <f t="shared" ca="1" si="1"/>
        <v>-62.996052494743665</v>
      </c>
      <c r="M16" s="180">
        <f t="shared" ca="1" si="2"/>
        <v>0</v>
      </c>
      <c r="N16" s="180">
        <f t="shared" ca="1" si="3"/>
        <v>-13.572088082974535</v>
      </c>
      <c r="O16" s="180">
        <f t="shared" ca="1" si="4"/>
        <v>0</v>
      </c>
      <c r="P16" s="180">
        <f t="shared" ca="1" si="5"/>
        <v>-54.305114990269324</v>
      </c>
      <c r="Q16" s="180">
        <f t="shared" ca="1" si="6"/>
        <v>0</v>
      </c>
      <c r="R16" s="180">
        <f t="shared" ca="1" si="7"/>
        <v>-31.498026247371833</v>
      </c>
    </row>
    <row r="17" spans="2:18" x14ac:dyDescent="0.25">
      <c r="B17" s="178">
        <f>'SEA Calcs2'!C13</f>
        <v>71</v>
      </c>
      <c r="C17" s="179">
        <f ca="1">'SEA Calcs2'!ES13</f>
        <v>0</v>
      </c>
      <c r="D17" s="179">
        <f ca="1">'SEA Calcs2'!BV13</f>
        <v>0</v>
      </c>
      <c r="E17" s="179">
        <f ca="1">'SEA Calcs2'!ET13</f>
        <v>11.428571428571427</v>
      </c>
      <c r="F17" s="179">
        <f ca="1">'SEA Calcs2'!BW13</f>
        <v>-15.918367346938776</v>
      </c>
      <c r="G17" s="179">
        <f ca="1">'SEA Calcs2'!EU13</f>
        <v>5.7142857142857144</v>
      </c>
      <c r="H17" s="179">
        <f ca="1">'SEA Calcs2'!BX13</f>
        <v>-25.428571428571431</v>
      </c>
      <c r="I17" s="179">
        <f ca="1">'SEA Calcs2'!EV13</f>
        <v>9.5238095238095219</v>
      </c>
      <c r="J17" s="179">
        <f ca="1">'SEA Calcs2'!BY13</f>
        <v>-11.904761904761903</v>
      </c>
      <c r="K17" s="180">
        <f t="shared" ca="1" si="0"/>
        <v>0</v>
      </c>
      <c r="L17" s="180">
        <f t="shared" ca="1" si="1"/>
        <v>-62.996052494743665</v>
      </c>
      <c r="M17" s="180">
        <f t="shared" ca="1" si="2"/>
        <v>0</v>
      </c>
      <c r="N17" s="180">
        <f t="shared" ca="1" si="3"/>
        <v>-13.572088082974535</v>
      </c>
      <c r="O17" s="180">
        <f t="shared" ca="1" si="4"/>
        <v>0</v>
      </c>
      <c r="P17" s="180">
        <f t="shared" ca="1" si="5"/>
        <v>-56.498026247371833</v>
      </c>
      <c r="Q17" s="180">
        <f t="shared" ca="1" si="6"/>
        <v>0</v>
      </c>
      <c r="R17" s="180">
        <f t="shared" ca="1" si="7"/>
        <v>-14.620088691064334</v>
      </c>
    </row>
    <row r="18" spans="2:18" x14ac:dyDescent="0.25">
      <c r="B18" s="178" t="str">
        <f>'SEA Calcs2'!C14</f>
        <v>73A</v>
      </c>
      <c r="C18" s="179">
        <f ca="1">'SEA Calcs2'!ES14</f>
        <v>28.571428571428569</v>
      </c>
      <c r="D18" s="179">
        <f ca="1">'SEA Calcs2'!BV14</f>
        <v>-28.571428571428569</v>
      </c>
      <c r="E18" s="179">
        <f ca="1">'SEA Calcs2'!ET14</f>
        <v>25.204081632653057</v>
      </c>
      <c r="F18" s="179">
        <f ca="1">'SEA Calcs2'!BW14</f>
        <v>-19.081632653061227</v>
      </c>
      <c r="G18" s="179">
        <f ca="1">'SEA Calcs2'!EU14</f>
        <v>5.7142857142857144</v>
      </c>
      <c r="H18" s="179">
        <f ca="1">'SEA Calcs2'!BX14</f>
        <v>-39.571428571428569</v>
      </c>
      <c r="I18" s="179">
        <f ca="1">'SEA Calcs2'!EV14</f>
        <v>9.5238095238095237</v>
      </c>
      <c r="J18" s="179">
        <f ca="1">'SEA Calcs2'!BY14</f>
        <v>-11.19047619047619</v>
      </c>
      <c r="K18" s="180">
        <f t="shared" ca="1" si="0"/>
        <v>0</v>
      </c>
      <c r="L18" s="180">
        <f t="shared" ca="1" si="1"/>
        <v>-62.996052494743665</v>
      </c>
      <c r="M18" s="180">
        <f t="shared" ca="1" si="2"/>
        <v>0</v>
      </c>
      <c r="N18" s="180">
        <f t="shared" ca="1" si="3"/>
        <v>-13.572088082974535</v>
      </c>
      <c r="O18" s="180">
        <f t="shared" ca="1" si="4"/>
        <v>0</v>
      </c>
      <c r="P18" s="180">
        <f t="shared" ca="1" si="5"/>
        <v>-33.040246184266266</v>
      </c>
      <c r="Q18" s="180">
        <f t="shared" ca="1" si="6"/>
        <v>0</v>
      </c>
      <c r="R18" s="180">
        <f t="shared" ca="1" si="7"/>
        <v>-6.7860440414872674</v>
      </c>
    </row>
    <row r="19" spans="2:18" x14ac:dyDescent="0.25">
      <c r="B19" s="178" t="str">
        <f>'SEA Calcs2'!C15</f>
        <v>75A</v>
      </c>
      <c r="C19" s="179">
        <f ca="1">'SEA Calcs2'!ES15</f>
        <v>0</v>
      </c>
      <c r="D19" s="179">
        <f ca="1">'SEA Calcs2'!BV15</f>
        <v>0</v>
      </c>
      <c r="E19" s="179">
        <f ca="1">'SEA Calcs2'!ET15</f>
        <v>7.3469387755102025</v>
      </c>
      <c r="F19" s="179">
        <f ca="1">'SEA Calcs2'!BW15</f>
        <v>-5.7142857142857153</v>
      </c>
      <c r="G19" s="179">
        <f ca="1">'SEA Calcs2'!EU15</f>
        <v>2.8571428571428572</v>
      </c>
      <c r="H19" s="179">
        <f ca="1">'SEA Calcs2'!BX15</f>
        <v>-15.428571428571427</v>
      </c>
      <c r="I19" s="179">
        <f ca="1">'SEA Calcs2'!EV15</f>
        <v>4.7619047619047619</v>
      </c>
      <c r="J19" s="179">
        <f ca="1">'SEA Calcs2'!BY15</f>
        <v>-4.761904761904761</v>
      </c>
      <c r="K19" s="180">
        <f t="shared" ca="1" si="0"/>
        <v>0</v>
      </c>
      <c r="L19" s="180">
        <f t="shared" ca="1" si="1"/>
        <v>-13.572088082974535</v>
      </c>
      <c r="M19" s="180">
        <f t="shared" ca="1" si="2"/>
        <v>0</v>
      </c>
      <c r="N19" s="180">
        <f t="shared" ca="1" si="3"/>
        <v>0</v>
      </c>
      <c r="O19" s="180">
        <f t="shared" ca="1" si="4"/>
        <v>0</v>
      </c>
      <c r="P19" s="180">
        <f t="shared" ca="1" si="5"/>
        <v>-13.572088082974535</v>
      </c>
      <c r="Q19" s="180">
        <f t="shared" ca="1" si="6"/>
        <v>0</v>
      </c>
      <c r="R19" s="180">
        <f t="shared" ca="1" si="7"/>
        <v>0</v>
      </c>
    </row>
    <row r="20" spans="2:18" x14ac:dyDescent="0.25">
      <c r="B20" s="178" t="str">
        <f>'SEA Calcs2'!C16</f>
        <v>75B</v>
      </c>
      <c r="C20" s="179">
        <f ca="1">'SEA Calcs2'!ES16</f>
        <v>0</v>
      </c>
      <c r="D20" s="179">
        <f ca="1">'SEA Calcs2'!BV16</f>
        <v>0</v>
      </c>
      <c r="E20" s="179">
        <f ca="1">'SEA Calcs2'!ET16</f>
        <v>11.428571428571427</v>
      </c>
      <c r="F20" s="179">
        <f ca="1">'SEA Calcs2'!BW16</f>
        <v>-5.7142857142857153</v>
      </c>
      <c r="G20" s="179">
        <f ca="1">'SEA Calcs2'!EU16</f>
        <v>2.8571428571428572</v>
      </c>
      <c r="H20" s="179">
        <f ca="1">'SEA Calcs2'!BX16</f>
        <v>-15.428571428571427</v>
      </c>
      <c r="I20" s="179">
        <f ca="1">'SEA Calcs2'!EV16</f>
        <v>4.7619047619047619</v>
      </c>
      <c r="J20" s="179">
        <f ca="1">'SEA Calcs2'!BY16</f>
        <v>-4.761904761904761</v>
      </c>
      <c r="K20" s="180">
        <f t="shared" ca="1" si="0"/>
        <v>0</v>
      </c>
      <c r="L20" s="180">
        <f t="shared" ca="1" si="1"/>
        <v>-13.572088082974535</v>
      </c>
      <c r="M20" s="180">
        <f t="shared" ca="1" si="2"/>
        <v>0</v>
      </c>
      <c r="N20" s="180">
        <f t="shared" ca="1" si="3"/>
        <v>0</v>
      </c>
      <c r="O20" s="180">
        <f t="shared" ca="1" si="4"/>
        <v>0</v>
      </c>
      <c r="P20" s="180">
        <f t="shared" ca="1" si="5"/>
        <v>-13.572088082974535</v>
      </c>
      <c r="Q20" s="180">
        <f t="shared" ca="1" si="6"/>
        <v>0</v>
      </c>
      <c r="R20" s="180">
        <f t="shared" ca="1" si="7"/>
        <v>0</v>
      </c>
    </row>
    <row r="21" spans="2:18" x14ac:dyDescent="0.25">
      <c r="B21" s="178" t="str">
        <f>'SEA Calcs2'!C17</f>
        <v>75C</v>
      </c>
      <c r="C21" s="179">
        <f ca="1">'SEA Calcs2'!ES17</f>
        <v>0</v>
      </c>
      <c r="D21" s="179">
        <f ca="1">'SEA Calcs2'!BV17</f>
        <v>0</v>
      </c>
      <c r="E21" s="179">
        <f ca="1">'SEA Calcs2'!ET17</f>
        <v>11.428571428571427</v>
      </c>
      <c r="F21" s="179">
        <f ca="1">'SEA Calcs2'!BW17</f>
        <v>-5.7142857142857153</v>
      </c>
      <c r="G21" s="179">
        <f ca="1">'SEA Calcs2'!EU17</f>
        <v>2.8571428571428572</v>
      </c>
      <c r="H21" s="179">
        <f ca="1">'SEA Calcs2'!BX17</f>
        <v>-15.428571428571427</v>
      </c>
      <c r="I21" s="179">
        <f ca="1">'SEA Calcs2'!EV17</f>
        <v>4.7619047619047619</v>
      </c>
      <c r="J21" s="179">
        <f ca="1">'SEA Calcs2'!BY17</f>
        <v>-4.761904761904761</v>
      </c>
      <c r="K21" s="180">
        <f t="shared" ca="1" si="0"/>
        <v>0</v>
      </c>
      <c r="L21" s="180">
        <f t="shared" ca="1" si="1"/>
        <v>-13.572088082974535</v>
      </c>
      <c r="M21" s="180">
        <f t="shared" ca="1" si="2"/>
        <v>0</v>
      </c>
      <c r="N21" s="180">
        <f t="shared" ca="1" si="3"/>
        <v>0</v>
      </c>
      <c r="O21" s="180">
        <f t="shared" ca="1" si="4"/>
        <v>0</v>
      </c>
      <c r="P21" s="180">
        <f t="shared" ca="1" si="5"/>
        <v>-13.572088082974535</v>
      </c>
      <c r="Q21" s="180">
        <f t="shared" ca="1" si="6"/>
        <v>0</v>
      </c>
      <c r="R21" s="180">
        <f t="shared" ca="1" si="7"/>
        <v>0</v>
      </c>
    </row>
    <row r="22" spans="2:18" x14ac:dyDescent="0.25">
      <c r="B22" s="178" t="str">
        <f>'SEA Calcs2'!C18</f>
        <v/>
      </c>
      <c r="C22" s="179" t="str">
        <f>'SEA Calcs2'!ES18</f>
        <v/>
      </c>
      <c r="D22" s="179" t="str">
        <f>'SEA Calcs2'!BV18</f>
        <v/>
      </c>
      <c r="E22" s="179" t="str">
        <f>'SEA Calcs2'!ET18</f>
        <v/>
      </c>
      <c r="F22" s="179" t="str">
        <f>'SEA Calcs2'!BW18</f>
        <v/>
      </c>
      <c r="G22" s="179" t="str">
        <f>'SEA Calcs2'!EU18</f>
        <v/>
      </c>
      <c r="H22" s="179" t="str">
        <f>'SEA Calcs2'!BX18</f>
        <v/>
      </c>
      <c r="I22" s="179" t="str">
        <f>'SEA Calcs2'!EV18</f>
        <v/>
      </c>
      <c r="J22" s="179" t="str">
        <f>'SEA Calcs2'!BY18</f>
        <v/>
      </c>
      <c r="K22" s="180" t="str">
        <f t="shared" si="0"/>
        <v/>
      </c>
      <c r="L22" s="180" t="str">
        <f t="shared" si="1"/>
        <v/>
      </c>
      <c r="M22" s="180" t="str">
        <f t="shared" si="2"/>
        <v/>
      </c>
      <c r="N22" s="180" t="str">
        <f t="shared" si="3"/>
        <v/>
      </c>
      <c r="O22" s="180" t="str">
        <f t="shared" si="4"/>
        <v/>
      </c>
      <c r="P22" s="180" t="str">
        <f t="shared" si="5"/>
        <v/>
      </c>
      <c r="Q22" s="180" t="str">
        <f t="shared" si="6"/>
        <v/>
      </c>
      <c r="R22" s="180" t="str">
        <f t="shared" si="7"/>
        <v/>
      </c>
    </row>
    <row r="23" spans="2:18" x14ac:dyDescent="0.25">
      <c r="B23" s="178" t="str">
        <f>'SEA Calcs2'!C19</f>
        <v/>
      </c>
      <c r="C23" s="179" t="str">
        <f>'SEA Calcs2'!ES19</f>
        <v/>
      </c>
      <c r="D23" s="179" t="str">
        <f>'SEA Calcs2'!BV19</f>
        <v/>
      </c>
      <c r="E23" s="179" t="str">
        <f>'SEA Calcs2'!ET19</f>
        <v/>
      </c>
      <c r="F23" s="179" t="str">
        <f>'SEA Calcs2'!BW19</f>
        <v/>
      </c>
      <c r="G23" s="179" t="str">
        <f>'SEA Calcs2'!EU19</f>
        <v/>
      </c>
      <c r="H23" s="179" t="str">
        <f>'SEA Calcs2'!BX19</f>
        <v/>
      </c>
      <c r="I23" s="179" t="str">
        <f>'SEA Calcs2'!EV19</f>
        <v/>
      </c>
      <c r="J23" s="179" t="str">
        <f>'SEA Calcs2'!BY19</f>
        <v/>
      </c>
      <c r="K23" s="180" t="str">
        <f t="shared" si="0"/>
        <v/>
      </c>
      <c r="L23" s="180" t="str">
        <f t="shared" si="1"/>
        <v/>
      </c>
      <c r="M23" s="180" t="str">
        <f t="shared" si="2"/>
        <v/>
      </c>
      <c r="N23" s="180" t="str">
        <f t="shared" si="3"/>
        <v/>
      </c>
      <c r="O23" s="180" t="str">
        <f t="shared" si="4"/>
        <v/>
      </c>
      <c r="P23" s="180" t="str">
        <f t="shared" si="5"/>
        <v/>
      </c>
      <c r="Q23" s="180" t="str">
        <f t="shared" si="6"/>
        <v/>
      </c>
      <c r="R23" s="180" t="str">
        <f t="shared" si="7"/>
        <v/>
      </c>
    </row>
    <row r="24" spans="2:18" x14ac:dyDescent="0.25">
      <c r="B24" s="178" t="str">
        <f>'SEA Calcs2'!C20</f>
        <v/>
      </c>
      <c r="C24" s="179" t="str">
        <f>'SEA Calcs2'!ES20</f>
        <v/>
      </c>
      <c r="D24" s="179" t="str">
        <f>'SEA Calcs2'!BV20</f>
        <v/>
      </c>
      <c r="E24" s="179" t="str">
        <f>'SEA Calcs2'!ET20</f>
        <v/>
      </c>
      <c r="F24" s="179" t="str">
        <f>'SEA Calcs2'!BW20</f>
        <v/>
      </c>
      <c r="G24" s="179" t="str">
        <f>'SEA Calcs2'!EU20</f>
        <v/>
      </c>
      <c r="H24" s="179" t="str">
        <f>'SEA Calcs2'!BX20</f>
        <v/>
      </c>
      <c r="I24" s="179" t="str">
        <f>'SEA Calcs2'!EV20</f>
        <v/>
      </c>
      <c r="J24" s="179" t="str">
        <f>'SEA Calcs2'!BY20</f>
        <v/>
      </c>
      <c r="K24" s="180" t="str">
        <f t="shared" si="0"/>
        <v/>
      </c>
      <c r="L24" s="180" t="str">
        <f t="shared" si="1"/>
        <v/>
      </c>
      <c r="M24" s="180" t="str">
        <f t="shared" si="2"/>
        <v/>
      </c>
      <c r="N24" s="180" t="str">
        <f t="shared" si="3"/>
        <v/>
      </c>
      <c r="O24" s="180" t="str">
        <f t="shared" si="4"/>
        <v/>
      </c>
      <c r="P24" s="180" t="str">
        <f t="shared" si="5"/>
        <v/>
      </c>
      <c r="Q24" s="180" t="str">
        <f t="shared" si="6"/>
        <v/>
      </c>
      <c r="R24" s="180" t="str">
        <f t="shared" si="7"/>
        <v/>
      </c>
    </row>
    <row r="25" spans="2:18" x14ac:dyDescent="0.25">
      <c r="B25" s="178" t="str">
        <f>'SEA Calcs2'!C21</f>
        <v/>
      </c>
      <c r="C25" s="179" t="str">
        <f>'SEA Calcs2'!ES21</f>
        <v/>
      </c>
      <c r="D25" s="179" t="str">
        <f>'SEA Calcs2'!BV21</f>
        <v/>
      </c>
      <c r="E25" s="179" t="str">
        <f>'SEA Calcs2'!ET21</f>
        <v/>
      </c>
      <c r="F25" s="179" t="str">
        <f>'SEA Calcs2'!BW21</f>
        <v/>
      </c>
      <c r="G25" s="179" t="str">
        <f>'SEA Calcs2'!EU21</f>
        <v/>
      </c>
      <c r="H25" s="179" t="str">
        <f>'SEA Calcs2'!BX21</f>
        <v/>
      </c>
      <c r="I25" s="179" t="str">
        <f>'SEA Calcs2'!EV21</f>
        <v/>
      </c>
      <c r="J25" s="179" t="str">
        <f>'SEA Calcs2'!BY21</f>
        <v/>
      </c>
      <c r="K25" s="180" t="str">
        <f t="shared" si="0"/>
        <v/>
      </c>
      <c r="L25" s="180" t="str">
        <f t="shared" si="1"/>
        <v/>
      </c>
      <c r="M25" s="180" t="str">
        <f t="shared" si="2"/>
        <v/>
      </c>
      <c r="N25" s="180" t="str">
        <f t="shared" si="3"/>
        <v/>
      </c>
      <c r="O25" s="180" t="str">
        <f t="shared" si="4"/>
        <v/>
      </c>
      <c r="P25" s="180" t="str">
        <f t="shared" si="5"/>
        <v/>
      </c>
      <c r="Q25" s="180" t="str">
        <f t="shared" si="6"/>
        <v/>
      </c>
      <c r="R25" s="180" t="str">
        <f t="shared" si="7"/>
        <v/>
      </c>
    </row>
    <row r="26" spans="2:18" x14ac:dyDescent="0.25">
      <c r="B26" s="178" t="str">
        <f>'SEA Calcs2'!C22</f>
        <v/>
      </c>
      <c r="C26" s="179" t="str">
        <f>'SEA Calcs2'!ES22</f>
        <v/>
      </c>
      <c r="D26" s="179" t="str">
        <f>'SEA Calcs2'!BV22</f>
        <v/>
      </c>
      <c r="E26" s="179" t="str">
        <f>'SEA Calcs2'!ET22</f>
        <v/>
      </c>
      <c r="F26" s="179" t="str">
        <f>'SEA Calcs2'!BW22</f>
        <v/>
      </c>
      <c r="G26" s="179" t="str">
        <f>'SEA Calcs2'!EU22</f>
        <v/>
      </c>
      <c r="H26" s="179" t="str">
        <f>'SEA Calcs2'!BX22</f>
        <v/>
      </c>
      <c r="I26" s="179" t="str">
        <f>'SEA Calcs2'!EV22</f>
        <v/>
      </c>
      <c r="J26" s="179" t="str">
        <f>'SEA Calcs2'!BY22</f>
        <v/>
      </c>
      <c r="K26" s="180" t="str">
        <f t="shared" si="0"/>
        <v/>
      </c>
      <c r="L26" s="180" t="str">
        <f t="shared" si="1"/>
        <v/>
      </c>
      <c r="M26" s="180" t="str">
        <f t="shared" si="2"/>
        <v/>
      </c>
      <c r="N26" s="180" t="str">
        <f t="shared" si="3"/>
        <v/>
      </c>
      <c r="O26" s="180" t="str">
        <f t="shared" si="4"/>
        <v/>
      </c>
      <c r="P26" s="180" t="str">
        <f t="shared" si="5"/>
        <v/>
      </c>
      <c r="Q26" s="180" t="str">
        <f t="shared" si="6"/>
        <v/>
      </c>
      <c r="R26" s="180" t="str">
        <f t="shared" si="7"/>
        <v/>
      </c>
    </row>
    <row r="27" spans="2:18" x14ac:dyDescent="0.25">
      <c r="B27" s="178" t="str">
        <f>'SEA Calcs2'!C23</f>
        <v/>
      </c>
      <c r="C27" s="179" t="str">
        <f>'SEA Calcs2'!ES23</f>
        <v/>
      </c>
      <c r="D27" s="179" t="str">
        <f>'SEA Calcs2'!BV23</f>
        <v/>
      </c>
      <c r="E27" s="179" t="str">
        <f>'SEA Calcs2'!ET23</f>
        <v/>
      </c>
      <c r="F27" s="179" t="str">
        <f>'SEA Calcs2'!BW23</f>
        <v/>
      </c>
      <c r="G27" s="179" t="str">
        <f>'SEA Calcs2'!EU23</f>
        <v/>
      </c>
      <c r="H27" s="179" t="str">
        <f>'SEA Calcs2'!BX23</f>
        <v/>
      </c>
      <c r="I27" s="179" t="str">
        <f>'SEA Calcs2'!EV23</f>
        <v/>
      </c>
      <c r="J27" s="179" t="str">
        <f>'SEA Calcs2'!BY23</f>
        <v/>
      </c>
      <c r="K27" s="180" t="str">
        <f t="shared" si="0"/>
        <v/>
      </c>
      <c r="L27" s="180" t="str">
        <f t="shared" si="1"/>
        <v/>
      </c>
      <c r="M27" s="180" t="str">
        <f t="shared" si="2"/>
        <v/>
      </c>
      <c r="N27" s="180" t="str">
        <f t="shared" si="3"/>
        <v/>
      </c>
      <c r="O27" s="180" t="str">
        <f t="shared" si="4"/>
        <v/>
      </c>
      <c r="P27" s="180" t="str">
        <f t="shared" si="5"/>
        <v/>
      </c>
      <c r="Q27" s="180" t="str">
        <f t="shared" si="6"/>
        <v/>
      </c>
      <c r="R27" s="180" t="str">
        <f t="shared" si="7"/>
        <v/>
      </c>
    </row>
    <row r="28" spans="2:18" x14ac:dyDescent="0.25">
      <c r="B28" s="178" t="str">
        <f>'SEA Calcs2'!C24</f>
        <v/>
      </c>
      <c r="C28" s="179" t="str">
        <f>'SEA Calcs2'!ES24</f>
        <v/>
      </c>
      <c r="D28" s="179" t="str">
        <f>'SEA Calcs2'!BV24</f>
        <v/>
      </c>
      <c r="E28" s="179" t="str">
        <f>'SEA Calcs2'!ET24</f>
        <v/>
      </c>
      <c r="F28" s="179" t="str">
        <f>'SEA Calcs2'!BW24</f>
        <v/>
      </c>
      <c r="G28" s="179" t="str">
        <f>'SEA Calcs2'!EU24</f>
        <v/>
      </c>
      <c r="H28" s="179" t="str">
        <f>'SEA Calcs2'!BX24</f>
        <v/>
      </c>
      <c r="I28" s="179" t="str">
        <f>'SEA Calcs2'!EV24</f>
        <v/>
      </c>
      <c r="J28" s="179" t="str">
        <f>'SEA Calcs2'!BY24</f>
        <v/>
      </c>
      <c r="K28" s="180" t="str">
        <f t="shared" si="0"/>
        <v/>
      </c>
      <c r="L28" s="180" t="str">
        <f t="shared" si="1"/>
        <v/>
      </c>
      <c r="M28" s="180" t="str">
        <f t="shared" si="2"/>
        <v/>
      </c>
      <c r="N28" s="180" t="str">
        <f t="shared" si="3"/>
        <v/>
      </c>
      <c r="O28" s="180" t="str">
        <f t="shared" si="4"/>
        <v/>
      </c>
      <c r="P28" s="180" t="str">
        <f t="shared" si="5"/>
        <v/>
      </c>
      <c r="Q28" s="180" t="str">
        <f t="shared" si="6"/>
        <v/>
      </c>
      <c r="R28" s="180" t="str">
        <f t="shared" si="7"/>
        <v/>
      </c>
    </row>
    <row r="29" spans="2:18" x14ac:dyDescent="0.25">
      <c r="B29" s="178" t="str">
        <f>'SEA Calcs2'!C25</f>
        <v/>
      </c>
      <c r="C29" s="179" t="str">
        <f>'SEA Calcs2'!ES25</f>
        <v/>
      </c>
      <c r="D29" s="179" t="str">
        <f>'SEA Calcs2'!BV25</f>
        <v/>
      </c>
      <c r="E29" s="179" t="str">
        <f>'SEA Calcs2'!ET25</f>
        <v/>
      </c>
      <c r="F29" s="179" t="str">
        <f>'SEA Calcs2'!BW25</f>
        <v/>
      </c>
      <c r="G29" s="179" t="str">
        <f>'SEA Calcs2'!EU25</f>
        <v/>
      </c>
      <c r="H29" s="179" t="str">
        <f>'SEA Calcs2'!BX25</f>
        <v/>
      </c>
      <c r="I29" s="179" t="str">
        <f>'SEA Calcs2'!EV25</f>
        <v/>
      </c>
      <c r="J29" s="179" t="str">
        <f>'SEA Calcs2'!BY25</f>
        <v/>
      </c>
      <c r="K29" s="180" t="str">
        <f t="shared" si="0"/>
        <v/>
      </c>
      <c r="L29" s="180" t="str">
        <f t="shared" si="1"/>
        <v/>
      </c>
      <c r="M29" s="180" t="str">
        <f t="shared" si="2"/>
        <v/>
      </c>
      <c r="N29" s="180" t="str">
        <f t="shared" si="3"/>
        <v/>
      </c>
      <c r="O29" s="180" t="str">
        <f t="shared" si="4"/>
        <v/>
      </c>
      <c r="P29" s="180" t="str">
        <f t="shared" si="5"/>
        <v/>
      </c>
      <c r="Q29" s="180" t="str">
        <f t="shared" si="6"/>
        <v/>
      </c>
      <c r="R29" s="180" t="str">
        <f t="shared" si="7"/>
        <v/>
      </c>
    </row>
    <row r="30" spans="2:18" x14ac:dyDescent="0.25">
      <c r="B30" s="178" t="str">
        <f>'SEA Calcs2'!C26</f>
        <v/>
      </c>
      <c r="C30" s="179" t="str">
        <f>'SEA Calcs2'!ES26</f>
        <v/>
      </c>
      <c r="D30" s="179" t="str">
        <f>'SEA Calcs2'!BV26</f>
        <v/>
      </c>
      <c r="E30" s="179" t="str">
        <f>'SEA Calcs2'!ET26</f>
        <v/>
      </c>
      <c r="F30" s="179" t="str">
        <f>'SEA Calcs2'!BW26</f>
        <v/>
      </c>
      <c r="G30" s="179" t="str">
        <f>'SEA Calcs2'!EU26</f>
        <v/>
      </c>
      <c r="H30" s="179" t="str">
        <f>'SEA Calcs2'!BX26</f>
        <v/>
      </c>
      <c r="I30" s="179" t="str">
        <f>'SEA Calcs2'!EV26</f>
        <v/>
      </c>
      <c r="J30" s="179" t="str">
        <f>'SEA Calcs2'!BY26</f>
        <v/>
      </c>
      <c r="K30" s="180" t="str">
        <f t="shared" si="0"/>
        <v/>
      </c>
      <c r="L30" s="180" t="str">
        <f t="shared" si="1"/>
        <v/>
      </c>
      <c r="M30" s="180" t="str">
        <f t="shared" si="2"/>
        <v/>
      </c>
      <c r="N30" s="180" t="str">
        <f t="shared" si="3"/>
        <v/>
      </c>
      <c r="O30" s="180" t="str">
        <f t="shared" si="4"/>
        <v/>
      </c>
      <c r="P30" s="180" t="str">
        <f t="shared" si="5"/>
        <v/>
      </c>
      <c r="Q30" s="180" t="str">
        <f t="shared" si="6"/>
        <v/>
      </c>
      <c r="R30" s="180" t="str">
        <f t="shared" si="7"/>
        <v/>
      </c>
    </row>
    <row r="31" spans="2:18" x14ac:dyDescent="0.25">
      <c r="B31" s="178" t="str">
        <f>'SEA Calcs2'!C27</f>
        <v/>
      </c>
      <c r="C31" s="179" t="str">
        <f>'SEA Calcs2'!ES27</f>
        <v/>
      </c>
      <c r="D31" s="179" t="str">
        <f>'SEA Calcs2'!BV27</f>
        <v/>
      </c>
      <c r="E31" s="179" t="str">
        <f>'SEA Calcs2'!ET27</f>
        <v/>
      </c>
      <c r="F31" s="179" t="str">
        <f>'SEA Calcs2'!BW27</f>
        <v/>
      </c>
      <c r="G31" s="179" t="str">
        <f>'SEA Calcs2'!EU27</f>
        <v/>
      </c>
      <c r="H31" s="179" t="str">
        <f>'SEA Calcs2'!BX27</f>
        <v/>
      </c>
      <c r="I31" s="179" t="str">
        <f>'SEA Calcs2'!EV27</f>
        <v/>
      </c>
      <c r="J31" s="179" t="str">
        <f>'SEA Calcs2'!BY27</f>
        <v/>
      </c>
      <c r="K31" s="180" t="str">
        <f t="shared" si="0"/>
        <v/>
      </c>
      <c r="L31" s="180" t="str">
        <f t="shared" si="1"/>
        <v/>
      </c>
      <c r="M31" s="180" t="str">
        <f t="shared" si="2"/>
        <v/>
      </c>
      <c r="N31" s="180" t="str">
        <f t="shared" si="3"/>
        <v/>
      </c>
      <c r="O31" s="180" t="str">
        <f t="shared" si="4"/>
        <v/>
      </c>
      <c r="P31" s="180" t="str">
        <f t="shared" si="5"/>
        <v/>
      </c>
      <c r="Q31" s="180" t="str">
        <f t="shared" si="6"/>
        <v/>
      </c>
      <c r="R31" s="180" t="str">
        <f t="shared" si="7"/>
        <v/>
      </c>
    </row>
    <row r="32" spans="2:18" x14ac:dyDescent="0.25">
      <c r="B32" s="178" t="str">
        <f>'SEA Calcs2'!C28</f>
        <v/>
      </c>
      <c r="C32" s="179" t="str">
        <f>'SEA Calcs2'!ES28</f>
        <v/>
      </c>
      <c r="D32" s="179" t="str">
        <f>'SEA Calcs2'!BV28</f>
        <v/>
      </c>
      <c r="E32" s="179" t="str">
        <f>'SEA Calcs2'!ET28</f>
        <v/>
      </c>
      <c r="F32" s="179" t="str">
        <f>'SEA Calcs2'!BW28</f>
        <v/>
      </c>
      <c r="G32" s="179" t="str">
        <f>'SEA Calcs2'!EU28</f>
        <v/>
      </c>
      <c r="H32" s="179" t="str">
        <f>'SEA Calcs2'!BX28</f>
        <v/>
      </c>
      <c r="I32" s="179" t="str">
        <f>'SEA Calcs2'!EV28</f>
        <v/>
      </c>
      <c r="J32" s="179" t="str">
        <f>'SEA Calcs2'!BY28</f>
        <v/>
      </c>
      <c r="K32" s="180" t="str">
        <f t="shared" si="0"/>
        <v/>
      </c>
      <c r="L32" s="180" t="str">
        <f t="shared" si="1"/>
        <v/>
      </c>
      <c r="M32" s="180" t="str">
        <f t="shared" si="2"/>
        <v/>
      </c>
      <c r="N32" s="180" t="str">
        <f t="shared" si="3"/>
        <v/>
      </c>
      <c r="O32" s="180" t="str">
        <f t="shared" si="4"/>
        <v/>
      </c>
      <c r="P32" s="180" t="str">
        <f t="shared" si="5"/>
        <v/>
      </c>
      <c r="Q32" s="180" t="str">
        <f t="shared" si="6"/>
        <v/>
      </c>
      <c r="R32" s="180" t="str">
        <f t="shared" si="7"/>
        <v/>
      </c>
    </row>
    <row r="33" spans="2:18" x14ac:dyDescent="0.25">
      <c r="B33" s="178" t="str">
        <f>'SEA Calcs2'!C29</f>
        <v/>
      </c>
      <c r="C33" s="179" t="str">
        <f>'SEA Calcs2'!ES29</f>
        <v/>
      </c>
      <c r="D33" s="179" t="str">
        <f>'SEA Calcs2'!BV29</f>
        <v/>
      </c>
      <c r="E33" s="179" t="str">
        <f>'SEA Calcs2'!ET29</f>
        <v/>
      </c>
      <c r="F33" s="179" t="str">
        <f>'SEA Calcs2'!BW29</f>
        <v/>
      </c>
      <c r="G33" s="179" t="str">
        <f>'SEA Calcs2'!EU29</f>
        <v/>
      </c>
      <c r="H33" s="179" t="str">
        <f>'SEA Calcs2'!BX29</f>
        <v/>
      </c>
      <c r="I33" s="179" t="str">
        <f>'SEA Calcs2'!EV29</f>
        <v/>
      </c>
      <c r="J33" s="179" t="str">
        <f>'SEA Calcs2'!BY29</f>
        <v/>
      </c>
      <c r="K33" s="180" t="str">
        <f t="shared" si="0"/>
        <v/>
      </c>
      <c r="L33" s="180" t="str">
        <f t="shared" si="1"/>
        <v/>
      </c>
      <c r="M33" s="180" t="str">
        <f t="shared" si="2"/>
        <v/>
      </c>
      <c r="N33" s="180" t="str">
        <f t="shared" si="3"/>
        <v/>
      </c>
      <c r="O33" s="180" t="str">
        <f t="shared" si="4"/>
        <v/>
      </c>
      <c r="P33" s="180" t="str">
        <f t="shared" si="5"/>
        <v/>
      </c>
      <c r="Q33" s="180" t="str">
        <f t="shared" si="6"/>
        <v/>
      </c>
      <c r="R33" s="180" t="str">
        <f t="shared" si="7"/>
        <v/>
      </c>
    </row>
    <row r="34" spans="2:18" x14ac:dyDescent="0.25">
      <c r="B34" s="178" t="str">
        <f>'SEA Calcs2'!C30</f>
        <v/>
      </c>
      <c r="C34" s="179" t="str">
        <f>'SEA Calcs2'!ES30</f>
        <v/>
      </c>
      <c r="D34" s="179" t="str">
        <f>'SEA Calcs2'!BV30</f>
        <v/>
      </c>
      <c r="E34" s="179" t="str">
        <f>'SEA Calcs2'!ET30</f>
        <v/>
      </c>
      <c r="F34" s="179" t="str">
        <f>'SEA Calcs2'!BW30</f>
        <v/>
      </c>
      <c r="G34" s="179" t="str">
        <f>'SEA Calcs2'!EU30</f>
        <v/>
      </c>
      <c r="H34" s="179" t="str">
        <f>'SEA Calcs2'!BX30</f>
        <v/>
      </c>
      <c r="I34" s="179" t="str">
        <f>'SEA Calcs2'!EV30</f>
        <v/>
      </c>
      <c r="J34" s="179" t="str">
        <f>'SEA Calcs2'!BY30</f>
        <v/>
      </c>
      <c r="K34" s="180" t="str">
        <f t="shared" si="0"/>
        <v/>
      </c>
      <c r="L34" s="180" t="str">
        <f t="shared" si="1"/>
        <v/>
      </c>
      <c r="M34" s="180" t="str">
        <f t="shared" si="2"/>
        <v/>
      </c>
      <c r="N34" s="180" t="str">
        <f t="shared" si="3"/>
        <v/>
      </c>
      <c r="O34" s="180" t="str">
        <f t="shared" si="4"/>
        <v/>
      </c>
      <c r="P34" s="180" t="str">
        <f t="shared" si="5"/>
        <v/>
      </c>
      <c r="Q34" s="180" t="str">
        <f t="shared" si="6"/>
        <v/>
      </c>
      <c r="R34" s="180" t="str">
        <f t="shared" si="7"/>
        <v/>
      </c>
    </row>
    <row r="35" spans="2:18" x14ac:dyDescent="0.25">
      <c r="B35" s="178" t="str">
        <f>'SEA Calcs2'!C31</f>
        <v/>
      </c>
      <c r="C35" s="179" t="str">
        <f>'SEA Calcs2'!ES31</f>
        <v/>
      </c>
      <c r="D35" s="179" t="str">
        <f>'SEA Calcs2'!BV31</f>
        <v/>
      </c>
      <c r="E35" s="179" t="str">
        <f>'SEA Calcs2'!ET31</f>
        <v/>
      </c>
      <c r="F35" s="179" t="str">
        <f>'SEA Calcs2'!BW31</f>
        <v/>
      </c>
      <c r="G35" s="179" t="str">
        <f>'SEA Calcs2'!EU31</f>
        <v/>
      </c>
      <c r="H35" s="179" t="str">
        <f>'SEA Calcs2'!BX31</f>
        <v/>
      </c>
      <c r="I35" s="179" t="str">
        <f>'SEA Calcs2'!EV31</f>
        <v/>
      </c>
      <c r="J35" s="179" t="str">
        <f>'SEA Calcs2'!BY31</f>
        <v/>
      </c>
      <c r="K35" s="180" t="str">
        <f t="shared" si="0"/>
        <v/>
      </c>
      <c r="L35" s="180" t="str">
        <f t="shared" si="1"/>
        <v/>
      </c>
      <c r="M35" s="180" t="str">
        <f t="shared" si="2"/>
        <v/>
      </c>
      <c r="N35" s="180" t="str">
        <f t="shared" si="3"/>
        <v/>
      </c>
      <c r="O35" s="180" t="str">
        <f t="shared" si="4"/>
        <v/>
      </c>
      <c r="P35" s="180" t="str">
        <f t="shared" si="5"/>
        <v/>
      </c>
      <c r="Q35" s="180" t="str">
        <f t="shared" si="6"/>
        <v/>
      </c>
      <c r="R35" s="180" t="str">
        <f t="shared" si="7"/>
        <v/>
      </c>
    </row>
    <row r="36" spans="2:18" x14ac:dyDescent="0.25">
      <c r="B36" s="178" t="str">
        <f>'SEA Calcs2'!C32</f>
        <v/>
      </c>
      <c r="C36" s="179" t="str">
        <f>'SEA Calcs2'!ES32</f>
        <v/>
      </c>
      <c r="D36" s="179" t="str">
        <f>'SEA Calcs2'!BV32</f>
        <v/>
      </c>
      <c r="E36" s="179" t="str">
        <f>'SEA Calcs2'!ET32</f>
        <v/>
      </c>
      <c r="F36" s="179" t="str">
        <f>'SEA Calcs2'!BW32</f>
        <v/>
      </c>
      <c r="G36" s="179" t="str">
        <f>'SEA Calcs2'!EU32</f>
        <v/>
      </c>
      <c r="H36" s="179" t="str">
        <f>'SEA Calcs2'!BX32</f>
        <v/>
      </c>
      <c r="I36" s="179" t="str">
        <f>'SEA Calcs2'!EV32</f>
        <v/>
      </c>
      <c r="J36" s="179" t="str">
        <f>'SEA Calcs2'!BY32</f>
        <v/>
      </c>
      <c r="K36" s="180" t="str">
        <f t="shared" si="0"/>
        <v/>
      </c>
      <c r="L36" s="180" t="str">
        <f t="shared" si="1"/>
        <v/>
      </c>
      <c r="M36" s="180" t="str">
        <f t="shared" si="2"/>
        <v/>
      </c>
      <c r="N36" s="180" t="str">
        <f t="shared" si="3"/>
        <v/>
      </c>
      <c r="O36" s="180" t="str">
        <f t="shared" si="4"/>
        <v/>
      </c>
      <c r="P36" s="180" t="str">
        <f t="shared" si="5"/>
        <v/>
      </c>
      <c r="Q36" s="180" t="str">
        <f t="shared" si="6"/>
        <v/>
      </c>
      <c r="R36" s="180" t="str">
        <f t="shared" si="7"/>
        <v/>
      </c>
    </row>
    <row r="37" spans="2:18" x14ac:dyDescent="0.25">
      <c r="B37" s="178" t="str">
        <f>'SEA Calcs2'!C33</f>
        <v/>
      </c>
      <c r="C37" s="179" t="str">
        <f>'SEA Calcs2'!ES33</f>
        <v/>
      </c>
      <c r="D37" s="179" t="str">
        <f>'SEA Calcs2'!BV33</f>
        <v/>
      </c>
      <c r="E37" s="179" t="str">
        <f>'SEA Calcs2'!ET33</f>
        <v/>
      </c>
      <c r="F37" s="179" t="str">
        <f>'SEA Calcs2'!BW33</f>
        <v/>
      </c>
      <c r="G37" s="179" t="str">
        <f>'SEA Calcs2'!EU33</f>
        <v/>
      </c>
      <c r="H37" s="179" t="str">
        <f>'SEA Calcs2'!BX33</f>
        <v/>
      </c>
      <c r="I37" s="179" t="str">
        <f>'SEA Calcs2'!EV33</f>
        <v/>
      </c>
      <c r="J37" s="179" t="str">
        <f>'SEA Calcs2'!BY33</f>
        <v/>
      </c>
      <c r="K37" s="180" t="str">
        <f t="shared" si="0"/>
        <v/>
      </c>
      <c r="L37" s="180" t="str">
        <f t="shared" si="1"/>
        <v/>
      </c>
      <c r="M37" s="180" t="str">
        <f t="shared" si="2"/>
        <v/>
      </c>
      <c r="N37" s="180" t="str">
        <f t="shared" si="3"/>
        <v/>
      </c>
      <c r="O37" s="180" t="str">
        <f t="shared" si="4"/>
        <v/>
      </c>
      <c r="P37" s="180" t="str">
        <f t="shared" si="5"/>
        <v/>
      </c>
      <c r="Q37" s="180" t="str">
        <f t="shared" si="6"/>
        <v/>
      </c>
      <c r="R37" s="180" t="str">
        <f t="shared" si="7"/>
        <v/>
      </c>
    </row>
    <row r="38" spans="2:18" x14ac:dyDescent="0.25">
      <c r="B38" s="178" t="str">
        <f>'SEA Calcs2'!C34</f>
        <v/>
      </c>
      <c r="C38" s="179" t="str">
        <f>'SEA Calcs2'!ES34</f>
        <v/>
      </c>
      <c r="D38" s="179" t="str">
        <f>'SEA Calcs2'!BV34</f>
        <v/>
      </c>
      <c r="E38" s="179" t="str">
        <f>'SEA Calcs2'!ET34</f>
        <v/>
      </c>
      <c r="F38" s="179" t="str">
        <f>'SEA Calcs2'!BW34</f>
        <v/>
      </c>
      <c r="G38" s="179" t="str">
        <f>'SEA Calcs2'!EU34</f>
        <v/>
      </c>
      <c r="H38" s="179" t="str">
        <f>'SEA Calcs2'!BX34</f>
        <v/>
      </c>
      <c r="I38" s="179" t="str">
        <f>'SEA Calcs2'!EV34</f>
        <v/>
      </c>
      <c r="J38" s="179" t="str">
        <f>'SEA Calcs2'!BY34</f>
        <v/>
      </c>
      <c r="K38" s="180" t="str">
        <f t="shared" si="0"/>
        <v/>
      </c>
      <c r="L38" s="180" t="str">
        <f t="shared" si="1"/>
        <v/>
      </c>
      <c r="M38" s="180" t="str">
        <f t="shared" si="2"/>
        <v/>
      </c>
      <c r="N38" s="180" t="str">
        <f t="shared" si="3"/>
        <v/>
      </c>
      <c r="O38" s="180" t="str">
        <f t="shared" si="4"/>
        <v/>
      </c>
      <c r="P38" s="180" t="str">
        <f t="shared" si="5"/>
        <v/>
      </c>
      <c r="Q38" s="180" t="str">
        <f t="shared" si="6"/>
        <v/>
      </c>
      <c r="R38" s="180" t="str">
        <f t="shared" si="7"/>
        <v/>
      </c>
    </row>
    <row r="39" spans="2:18" x14ac:dyDescent="0.25">
      <c r="B39" s="178" t="str">
        <f>'SEA Calcs2'!C35</f>
        <v/>
      </c>
      <c r="C39" s="179" t="str">
        <f>'SEA Calcs2'!ES35</f>
        <v/>
      </c>
      <c r="D39" s="179" t="str">
        <f>'SEA Calcs2'!BV35</f>
        <v/>
      </c>
      <c r="E39" s="179" t="str">
        <f>'SEA Calcs2'!ET35</f>
        <v/>
      </c>
      <c r="F39" s="179" t="str">
        <f>'SEA Calcs2'!BW35</f>
        <v/>
      </c>
      <c r="G39" s="179" t="str">
        <f>'SEA Calcs2'!EU35</f>
        <v/>
      </c>
      <c r="H39" s="179" t="str">
        <f>'SEA Calcs2'!BX35</f>
        <v/>
      </c>
      <c r="I39" s="179" t="str">
        <f>'SEA Calcs2'!EV35</f>
        <v/>
      </c>
      <c r="J39" s="179" t="str">
        <f>'SEA Calcs2'!BY35</f>
        <v/>
      </c>
      <c r="K39" s="180" t="str">
        <f t="shared" si="0"/>
        <v/>
      </c>
      <c r="L39" s="180" t="str">
        <f t="shared" si="1"/>
        <v/>
      </c>
      <c r="M39" s="180" t="str">
        <f t="shared" si="2"/>
        <v/>
      </c>
      <c r="N39" s="180" t="str">
        <f t="shared" si="3"/>
        <v/>
      </c>
      <c r="O39" s="180" t="str">
        <f t="shared" si="4"/>
        <v/>
      </c>
      <c r="P39" s="180" t="str">
        <f t="shared" si="5"/>
        <v/>
      </c>
      <c r="Q39" s="180" t="str">
        <f t="shared" si="6"/>
        <v/>
      </c>
      <c r="R39" s="180" t="str">
        <f t="shared" si="7"/>
        <v/>
      </c>
    </row>
    <row r="40" spans="2:18" x14ac:dyDescent="0.25">
      <c r="B40" s="178" t="str">
        <f>'SEA Calcs2'!C36</f>
        <v/>
      </c>
      <c r="C40" s="179" t="str">
        <f>'SEA Calcs2'!ES36</f>
        <v/>
      </c>
      <c r="D40" s="179" t="str">
        <f>'SEA Calcs2'!BV36</f>
        <v/>
      </c>
      <c r="E40" s="179" t="str">
        <f>'SEA Calcs2'!ET36</f>
        <v/>
      </c>
      <c r="F40" s="179" t="str">
        <f>'SEA Calcs2'!BW36</f>
        <v/>
      </c>
      <c r="G40" s="179" t="str">
        <f>'SEA Calcs2'!EU36</f>
        <v/>
      </c>
      <c r="H40" s="179" t="str">
        <f>'SEA Calcs2'!BX36</f>
        <v/>
      </c>
      <c r="I40" s="179" t="str">
        <f>'SEA Calcs2'!EV36</f>
        <v/>
      </c>
      <c r="J40" s="179" t="str">
        <f>'SEA Calcs2'!BY36</f>
        <v/>
      </c>
      <c r="K40" s="180" t="str">
        <f t="shared" si="0"/>
        <v/>
      </c>
      <c r="L40" s="180" t="str">
        <f t="shared" si="1"/>
        <v/>
      </c>
      <c r="M40" s="180" t="str">
        <f t="shared" si="2"/>
        <v/>
      </c>
      <c r="N40" s="180" t="str">
        <f t="shared" si="3"/>
        <v/>
      </c>
      <c r="O40" s="180" t="str">
        <f t="shared" si="4"/>
        <v/>
      </c>
      <c r="P40" s="180" t="str">
        <f t="shared" si="5"/>
        <v/>
      </c>
      <c r="Q40" s="180" t="str">
        <f t="shared" si="6"/>
        <v/>
      </c>
      <c r="R40" s="180" t="str">
        <f t="shared" si="7"/>
        <v/>
      </c>
    </row>
    <row r="41" spans="2:18" x14ac:dyDescent="0.25">
      <c r="B41" s="178" t="str">
        <f>'SEA Calcs2'!C37</f>
        <v/>
      </c>
      <c r="C41" s="179" t="str">
        <f>'SEA Calcs2'!ES37</f>
        <v/>
      </c>
      <c r="D41" s="179" t="str">
        <f>'SEA Calcs2'!BV37</f>
        <v/>
      </c>
      <c r="E41" s="179" t="str">
        <f>'SEA Calcs2'!ET37</f>
        <v/>
      </c>
      <c r="F41" s="179" t="str">
        <f>'SEA Calcs2'!BW37</f>
        <v/>
      </c>
      <c r="G41" s="179" t="str">
        <f>'SEA Calcs2'!EU37</f>
        <v/>
      </c>
      <c r="H41" s="179" t="str">
        <f>'SEA Calcs2'!BX37</f>
        <v/>
      </c>
      <c r="I41" s="179" t="str">
        <f>'SEA Calcs2'!EV37</f>
        <v/>
      </c>
      <c r="J41" s="179" t="str">
        <f>'SEA Calcs2'!BY37</f>
        <v/>
      </c>
      <c r="K41" s="180" t="str">
        <f t="shared" si="0"/>
        <v/>
      </c>
      <c r="L41" s="180" t="str">
        <f t="shared" si="1"/>
        <v/>
      </c>
      <c r="M41" s="180" t="str">
        <f t="shared" si="2"/>
        <v/>
      </c>
      <c r="N41" s="180" t="str">
        <f t="shared" si="3"/>
        <v/>
      </c>
      <c r="O41" s="180" t="str">
        <f t="shared" si="4"/>
        <v/>
      </c>
      <c r="P41" s="180" t="str">
        <f t="shared" si="5"/>
        <v/>
      </c>
      <c r="Q41" s="180" t="str">
        <f t="shared" si="6"/>
        <v/>
      </c>
      <c r="R41" s="180" t="str">
        <f t="shared" si="7"/>
        <v/>
      </c>
    </row>
    <row r="42" spans="2:18" x14ac:dyDescent="0.25">
      <c r="B42" s="178" t="str">
        <f>'SEA Calcs2'!C38</f>
        <v/>
      </c>
      <c r="C42" s="179" t="str">
        <f>'SEA Calcs2'!ES38</f>
        <v/>
      </c>
      <c r="D42" s="179" t="str">
        <f>'SEA Calcs2'!BV38</f>
        <v/>
      </c>
      <c r="E42" s="179" t="str">
        <f>'SEA Calcs2'!ET38</f>
        <v/>
      </c>
      <c r="F42" s="179" t="str">
        <f>'SEA Calcs2'!BW38</f>
        <v/>
      </c>
      <c r="G42" s="179" t="str">
        <f>'SEA Calcs2'!EU38</f>
        <v/>
      </c>
      <c r="H42" s="179" t="str">
        <f>'SEA Calcs2'!BX38</f>
        <v/>
      </c>
      <c r="I42" s="179" t="str">
        <f>'SEA Calcs2'!EV38</f>
        <v/>
      </c>
      <c r="J42" s="179" t="str">
        <f>'SEA Calcs2'!BY38</f>
        <v/>
      </c>
      <c r="K42" s="180" t="str">
        <f t="shared" si="0"/>
        <v/>
      </c>
      <c r="L42" s="180" t="str">
        <f t="shared" si="1"/>
        <v/>
      </c>
      <c r="M42" s="180" t="str">
        <f t="shared" si="2"/>
        <v/>
      </c>
      <c r="N42" s="180" t="str">
        <f t="shared" si="3"/>
        <v/>
      </c>
      <c r="O42" s="180" t="str">
        <f t="shared" si="4"/>
        <v/>
      </c>
      <c r="P42" s="180" t="str">
        <f t="shared" si="5"/>
        <v/>
      </c>
      <c r="Q42" s="180" t="str">
        <f t="shared" si="6"/>
        <v/>
      </c>
      <c r="R42" s="180" t="str">
        <f t="shared" si="7"/>
        <v/>
      </c>
    </row>
    <row r="43" spans="2:18" x14ac:dyDescent="0.25">
      <c r="B43" s="178" t="str">
        <f>'SEA Calcs2'!C39</f>
        <v/>
      </c>
      <c r="C43" s="179" t="str">
        <f>'SEA Calcs2'!ES39</f>
        <v/>
      </c>
      <c r="D43" s="179" t="str">
        <f>'SEA Calcs2'!BV39</f>
        <v/>
      </c>
      <c r="E43" s="179" t="str">
        <f>'SEA Calcs2'!ET39</f>
        <v/>
      </c>
      <c r="F43" s="179" t="str">
        <f>'SEA Calcs2'!BW39</f>
        <v/>
      </c>
      <c r="G43" s="179" t="str">
        <f>'SEA Calcs2'!EU39</f>
        <v/>
      </c>
      <c r="H43" s="179" t="str">
        <f>'SEA Calcs2'!BX39</f>
        <v/>
      </c>
      <c r="I43" s="179" t="str">
        <f>'SEA Calcs2'!EV39</f>
        <v/>
      </c>
      <c r="J43" s="179" t="str">
        <f>'SEA Calcs2'!BY39</f>
        <v/>
      </c>
      <c r="K43" s="180" t="str">
        <f t="shared" si="0"/>
        <v/>
      </c>
      <c r="L43" s="180" t="str">
        <f t="shared" si="1"/>
        <v/>
      </c>
      <c r="M43" s="180" t="str">
        <f t="shared" si="2"/>
        <v/>
      </c>
      <c r="N43" s="180" t="str">
        <f t="shared" si="3"/>
        <v/>
      </c>
      <c r="O43" s="180" t="str">
        <f t="shared" si="4"/>
        <v/>
      </c>
      <c r="P43" s="180" t="str">
        <f t="shared" si="5"/>
        <v/>
      </c>
      <c r="Q43" s="180" t="str">
        <f t="shared" si="6"/>
        <v/>
      </c>
      <c r="R43" s="180" t="str">
        <f t="shared" si="7"/>
        <v/>
      </c>
    </row>
    <row r="44" spans="2:18" x14ac:dyDescent="0.25">
      <c r="B44" s="178" t="str">
        <f>'SEA Calcs2'!C40</f>
        <v/>
      </c>
      <c r="C44" s="179" t="str">
        <f>'SEA Calcs2'!ES40</f>
        <v/>
      </c>
      <c r="D44" s="179" t="str">
        <f>'SEA Calcs2'!BV40</f>
        <v/>
      </c>
      <c r="E44" s="179" t="str">
        <f>'SEA Calcs2'!ET40</f>
        <v/>
      </c>
      <c r="F44" s="179" t="str">
        <f>'SEA Calcs2'!BW40</f>
        <v/>
      </c>
      <c r="G44" s="179" t="str">
        <f>'SEA Calcs2'!EU40</f>
        <v/>
      </c>
      <c r="H44" s="179" t="str">
        <f>'SEA Calcs2'!BX40</f>
        <v/>
      </c>
      <c r="I44" s="179" t="str">
        <f>'SEA Calcs2'!EV40</f>
        <v/>
      </c>
      <c r="J44" s="179" t="str">
        <f>'SEA Calcs2'!BY40</f>
        <v/>
      </c>
      <c r="K44" s="180" t="str">
        <f t="shared" ref="K44:K75" si="8">_xlfn.IFNA(INDEX(NCACalcs2_MetricValues_Pos,MATCH($B44,NCACalcs2_Options,0),MATCH(K$11,NCACalcs2_Metrics_Pos,0)),"")</f>
        <v/>
      </c>
      <c r="L44" s="180" t="str">
        <f t="shared" ref="L44:L75" si="9">_xlfn.IFNA(INDEX(NCACalcs2_MetricValues_Neg,MATCH($B44,NCACalcs2_Options,0),MATCH(L$11,NCACalcs2_Metrics_Neg,0)),"")</f>
        <v/>
      </c>
      <c r="M44" s="180" t="str">
        <f t="shared" ref="M44:M75" si="10">_xlfn.IFNA(INDEX(NCACalcs2_MetricValues_Pos,MATCH($B44,NCACalcs2_Options,0),MATCH(M$11,NCACalcs2_Metrics_Pos,0)),"")</f>
        <v/>
      </c>
      <c r="N44" s="180" t="str">
        <f t="shared" ref="N44:N75" si="11">_xlfn.IFNA(INDEX(NCACalcs2_MetricValues_Neg,MATCH($B44,NCACalcs2_Options,0),MATCH(N$11,NCACalcs2_Metrics_Neg,0)),"")</f>
        <v/>
      </c>
      <c r="O44" s="180" t="str">
        <f t="shared" ref="O44:O75" si="12">_xlfn.IFNA(INDEX(NCACalcs2_MetricValues_Pos,MATCH($B44,NCACalcs2_Options,0),MATCH(O$11,NCACalcs2_Metrics_Pos,0)),"")</f>
        <v/>
      </c>
      <c r="P44" s="180" t="str">
        <f t="shared" ref="P44:P75" si="13">_xlfn.IFNA(INDEX(NCACalcs2_MetricValues_Neg,MATCH($B44,NCACalcs2_Options,0),MATCH(P$11,NCACalcs2_Metrics_Neg,0)),"")</f>
        <v/>
      </c>
      <c r="Q44" s="180" t="str">
        <f t="shared" ref="Q44:Q75" si="14">_xlfn.IFNA(INDEX(NCACalcs2_MetricValues_Pos,MATCH($B44,NCACalcs2_Options,0),MATCH(Q$11,NCACalcs2_Metrics_Pos,0)),"")</f>
        <v/>
      </c>
      <c r="R44" s="180" t="str">
        <f t="shared" ref="R44:R75" si="15">_xlfn.IFNA(INDEX(NCACalcs2_MetricValues_Neg,MATCH($B44,NCACalcs2_Options,0),MATCH(R$11,NCACalcs2_Metrics_Neg,0)),"")</f>
        <v/>
      </c>
    </row>
    <row r="45" spans="2:18" x14ac:dyDescent="0.25">
      <c r="B45" s="178" t="str">
        <f>'SEA Calcs2'!C41</f>
        <v/>
      </c>
      <c r="C45" s="179" t="str">
        <f>'SEA Calcs2'!ES41</f>
        <v/>
      </c>
      <c r="D45" s="179" t="str">
        <f>'SEA Calcs2'!BV41</f>
        <v/>
      </c>
      <c r="E45" s="179" t="str">
        <f>'SEA Calcs2'!ET41</f>
        <v/>
      </c>
      <c r="F45" s="179" t="str">
        <f>'SEA Calcs2'!BW41</f>
        <v/>
      </c>
      <c r="G45" s="179" t="str">
        <f>'SEA Calcs2'!EU41</f>
        <v/>
      </c>
      <c r="H45" s="179" t="str">
        <f>'SEA Calcs2'!BX41</f>
        <v/>
      </c>
      <c r="I45" s="179" t="str">
        <f>'SEA Calcs2'!EV41</f>
        <v/>
      </c>
      <c r="J45" s="179" t="str">
        <f>'SEA Calcs2'!BY41</f>
        <v/>
      </c>
      <c r="K45" s="180" t="str">
        <f t="shared" si="8"/>
        <v/>
      </c>
      <c r="L45" s="180" t="str">
        <f t="shared" si="9"/>
        <v/>
      </c>
      <c r="M45" s="180" t="str">
        <f t="shared" si="10"/>
        <v/>
      </c>
      <c r="N45" s="180" t="str">
        <f t="shared" si="11"/>
        <v/>
      </c>
      <c r="O45" s="180" t="str">
        <f t="shared" si="12"/>
        <v/>
      </c>
      <c r="P45" s="180" t="str">
        <f t="shared" si="13"/>
        <v/>
      </c>
      <c r="Q45" s="180" t="str">
        <f t="shared" si="14"/>
        <v/>
      </c>
      <c r="R45" s="180" t="str">
        <f t="shared" si="15"/>
        <v/>
      </c>
    </row>
    <row r="46" spans="2:18" x14ac:dyDescent="0.25">
      <c r="B46" s="178" t="str">
        <f>'SEA Calcs2'!C42</f>
        <v/>
      </c>
      <c r="C46" s="179" t="str">
        <f>'SEA Calcs2'!ES42</f>
        <v/>
      </c>
      <c r="D46" s="179" t="str">
        <f>'SEA Calcs2'!BV42</f>
        <v/>
      </c>
      <c r="E46" s="179" t="str">
        <f>'SEA Calcs2'!ET42</f>
        <v/>
      </c>
      <c r="F46" s="179" t="str">
        <f>'SEA Calcs2'!BW42</f>
        <v/>
      </c>
      <c r="G46" s="179" t="str">
        <f>'SEA Calcs2'!EU42</f>
        <v/>
      </c>
      <c r="H46" s="179" t="str">
        <f>'SEA Calcs2'!BX42</f>
        <v/>
      </c>
      <c r="I46" s="179" t="str">
        <f>'SEA Calcs2'!EV42</f>
        <v/>
      </c>
      <c r="J46" s="179" t="str">
        <f>'SEA Calcs2'!BY42</f>
        <v/>
      </c>
      <c r="K46" s="180" t="str">
        <f t="shared" si="8"/>
        <v/>
      </c>
      <c r="L46" s="180" t="str">
        <f t="shared" si="9"/>
        <v/>
      </c>
      <c r="M46" s="180" t="str">
        <f t="shared" si="10"/>
        <v/>
      </c>
      <c r="N46" s="180" t="str">
        <f t="shared" si="11"/>
        <v/>
      </c>
      <c r="O46" s="180" t="str">
        <f t="shared" si="12"/>
        <v/>
      </c>
      <c r="P46" s="180" t="str">
        <f t="shared" si="13"/>
        <v/>
      </c>
      <c r="Q46" s="180" t="str">
        <f t="shared" si="14"/>
        <v/>
      </c>
      <c r="R46" s="180" t="str">
        <f t="shared" si="15"/>
        <v/>
      </c>
    </row>
    <row r="47" spans="2:18" x14ac:dyDescent="0.25">
      <c r="B47" s="178" t="str">
        <f>'SEA Calcs2'!C43</f>
        <v/>
      </c>
      <c r="C47" s="179" t="str">
        <f>'SEA Calcs2'!ES43</f>
        <v/>
      </c>
      <c r="D47" s="179" t="str">
        <f>'SEA Calcs2'!BV43</f>
        <v/>
      </c>
      <c r="E47" s="179" t="str">
        <f>'SEA Calcs2'!ET43</f>
        <v/>
      </c>
      <c r="F47" s="179" t="str">
        <f>'SEA Calcs2'!BW43</f>
        <v/>
      </c>
      <c r="G47" s="179" t="str">
        <f>'SEA Calcs2'!EU43</f>
        <v/>
      </c>
      <c r="H47" s="179" t="str">
        <f>'SEA Calcs2'!BX43</f>
        <v/>
      </c>
      <c r="I47" s="179" t="str">
        <f>'SEA Calcs2'!EV43</f>
        <v/>
      </c>
      <c r="J47" s="179" t="str">
        <f>'SEA Calcs2'!BY43</f>
        <v/>
      </c>
      <c r="K47" s="180" t="str">
        <f t="shared" si="8"/>
        <v/>
      </c>
      <c r="L47" s="180" t="str">
        <f t="shared" si="9"/>
        <v/>
      </c>
      <c r="M47" s="180" t="str">
        <f t="shared" si="10"/>
        <v/>
      </c>
      <c r="N47" s="180" t="str">
        <f t="shared" si="11"/>
        <v/>
      </c>
      <c r="O47" s="180" t="str">
        <f t="shared" si="12"/>
        <v/>
      </c>
      <c r="P47" s="180" t="str">
        <f t="shared" si="13"/>
        <v/>
      </c>
      <c r="Q47" s="180" t="str">
        <f t="shared" si="14"/>
        <v/>
      </c>
      <c r="R47" s="180" t="str">
        <f t="shared" si="15"/>
        <v/>
      </c>
    </row>
    <row r="48" spans="2:18" x14ac:dyDescent="0.25">
      <c r="B48" s="178" t="str">
        <f>'SEA Calcs2'!C44</f>
        <v/>
      </c>
      <c r="C48" s="179" t="str">
        <f>'SEA Calcs2'!ES44</f>
        <v/>
      </c>
      <c r="D48" s="179" t="str">
        <f>'SEA Calcs2'!BV44</f>
        <v/>
      </c>
      <c r="E48" s="179" t="str">
        <f>'SEA Calcs2'!ET44</f>
        <v/>
      </c>
      <c r="F48" s="179" t="str">
        <f>'SEA Calcs2'!BW44</f>
        <v/>
      </c>
      <c r="G48" s="179" t="str">
        <f>'SEA Calcs2'!EU44</f>
        <v/>
      </c>
      <c r="H48" s="179" t="str">
        <f>'SEA Calcs2'!BX44</f>
        <v/>
      </c>
      <c r="I48" s="179" t="str">
        <f>'SEA Calcs2'!EV44</f>
        <v/>
      </c>
      <c r="J48" s="179" t="str">
        <f>'SEA Calcs2'!BY44</f>
        <v/>
      </c>
      <c r="K48" s="180" t="str">
        <f t="shared" si="8"/>
        <v/>
      </c>
      <c r="L48" s="180" t="str">
        <f t="shared" si="9"/>
        <v/>
      </c>
      <c r="M48" s="180" t="str">
        <f t="shared" si="10"/>
        <v/>
      </c>
      <c r="N48" s="180" t="str">
        <f t="shared" si="11"/>
        <v/>
      </c>
      <c r="O48" s="180" t="str">
        <f t="shared" si="12"/>
        <v/>
      </c>
      <c r="P48" s="180" t="str">
        <f t="shared" si="13"/>
        <v/>
      </c>
      <c r="Q48" s="180" t="str">
        <f t="shared" si="14"/>
        <v/>
      </c>
      <c r="R48" s="180" t="str">
        <f t="shared" si="15"/>
        <v/>
      </c>
    </row>
    <row r="49" spans="2:18" x14ac:dyDescent="0.25">
      <c r="B49" s="178" t="str">
        <f>'SEA Calcs2'!C45</f>
        <v/>
      </c>
      <c r="C49" s="179" t="str">
        <f>'SEA Calcs2'!ES45</f>
        <v/>
      </c>
      <c r="D49" s="179" t="str">
        <f>'SEA Calcs2'!BV45</f>
        <v/>
      </c>
      <c r="E49" s="179" t="str">
        <f>'SEA Calcs2'!ET45</f>
        <v/>
      </c>
      <c r="F49" s="179" t="str">
        <f>'SEA Calcs2'!BW45</f>
        <v/>
      </c>
      <c r="G49" s="179" t="str">
        <f>'SEA Calcs2'!EU45</f>
        <v/>
      </c>
      <c r="H49" s="179" t="str">
        <f>'SEA Calcs2'!BX45</f>
        <v/>
      </c>
      <c r="I49" s="179" t="str">
        <f>'SEA Calcs2'!EV45</f>
        <v/>
      </c>
      <c r="J49" s="179" t="str">
        <f>'SEA Calcs2'!BY45</f>
        <v/>
      </c>
      <c r="K49" s="180" t="str">
        <f t="shared" si="8"/>
        <v/>
      </c>
      <c r="L49" s="180" t="str">
        <f t="shared" si="9"/>
        <v/>
      </c>
      <c r="M49" s="180" t="str">
        <f t="shared" si="10"/>
        <v/>
      </c>
      <c r="N49" s="180" t="str">
        <f t="shared" si="11"/>
        <v/>
      </c>
      <c r="O49" s="180" t="str">
        <f t="shared" si="12"/>
        <v/>
      </c>
      <c r="P49" s="180" t="str">
        <f t="shared" si="13"/>
        <v/>
      </c>
      <c r="Q49" s="180" t="str">
        <f t="shared" si="14"/>
        <v/>
      </c>
      <c r="R49" s="180" t="str">
        <f t="shared" si="15"/>
        <v/>
      </c>
    </row>
    <row r="50" spans="2:18" x14ac:dyDescent="0.25">
      <c r="B50" s="178" t="str">
        <f>'SEA Calcs2'!C46</f>
        <v/>
      </c>
      <c r="C50" s="179" t="str">
        <f>'SEA Calcs2'!ES46</f>
        <v/>
      </c>
      <c r="D50" s="179" t="str">
        <f>'SEA Calcs2'!BV46</f>
        <v/>
      </c>
      <c r="E50" s="179" t="str">
        <f>'SEA Calcs2'!ET46</f>
        <v/>
      </c>
      <c r="F50" s="179" t="str">
        <f>'SEA Calcs2'!BW46</f>
        <v/>
      </c>
      <c r="G50" s="179" t="str">
        <f>'SEA Calcs2'!EU46</f>
        <v/>
      </c>
      <c r="H50" s="179" t="str">
        <f>'SEA Calcs2'!BX46</f>
        <v/>
      </c>
      <c r="I50" s="179" t="str">
        <f>'SEA Calcs2'!EV46</f>
        <v/>
      </c>
      <c r="J50" s="179" t="str">
        <f>'SEA Calcs2'!BY46</f>
        <v/>
      </c>
      <c r="K50" s="180" t="str">
        <f t="shared" si="8"/>
        <v/>
      </c>
      <c r="L50" s="180" t="str">
        <f t="shared" si="9"/>
        <v/>
      </c>
      <c r="M50" s="180" t="str">
        <f t="shared" si="10"/>
        <v/>
      </c>
      <c r="N50" s="180" t="str">
        <f t="shared" si="11"/>
        <v/>
      </c>
      <c r="O50" s="180" t="str">
        <f t="shared" si="12"/>
        <v/>
      </c>
      <c r="P50" s="180" t="str">
        <f t="shared" si="13"/>
        <v/>
      </c>
      <c r="Q50" s="180" t="str">
        <f t="shared" si="14"/>
        <v/>
      </c>
      <c r="R50" s="180" t="str">
        <f t="shared" si="15"/>
        <v/>
      </c>
    </row>
    <row r="51" spans="2:18" x14ac:dyDescent="0.25">
      <c r="B51" s="178" t="str">
        <f>'SEA Calcs2'!C47</f>
        <v/>
      </c>
      <c r="C51" s="179" t="str">
        <f>'SEA Calcs2'!ES47</f>
        <v/>
      </c>
      <c r="D51" s="179" t="str">
        <f>'SEA Calcs2'!BV47</f>
        <v/>
      </c>
      <c r="E51" s="179" t="str">
        <f>'SEA Calcs2'!ET47</f>
        <v/>
      </c>
      <c r="F51" s="179" t="str">
        <f>'SEA Calcs2'!BW47</f>
        <v/>
      </c>
      <c r="G51" s="179" t="str">
        <f>'SEA Calcs2'!EU47</f>
        <v/>
      </c>
      <c r="H51" s="179" t="str">
        <f>'SEA Calcs2'!BX47</f>
        <v/>
      </c>
      <c r="I51" s="179" t="str">
        <f>'SEA Calcs2'!EV47</f>
        <v/>
      </c>
      <c r="J51" s="179" t="str">
        <f>'SEA Calcs2'!BY47</f>
        <v/>
      </c>
      <c r="K51" s="180" t="str">
        <f t="shared" si="8"/>
        <v/>
      </c>
      <c r="L51" s="180" t="str">
        <f t="shared" si="9"/>
        <v/>
      </c>
      <c r="M51" s="180" t="str">
        <f t="shared" si="10"/>
        <v/>
      </c>
      <c r="N51" s="180" t="str">
        <f t="shared" si="11"/>
        <v/>
      </c>
      <c r="O51" s="180" t="str">
        <f t="shared" si="12"/>
        <v/>
      </c>
      <c r="P51" s="180" t="str">
        <f t="shared" si="13"/>
        <v/>
      </c>
      <c r="Q51" s="180" t="str">
        <f t="shared" si="14"/>
        <v/>
      </c>
      <c r="R51" s="180" t="str">
        <f t="shared" si="15"/>
        <v/>
      </c>
    </row>
    <row r="52" spans="2:18" x14ac:dyDescent="0.25">
      <c r="B52" s="178" t="str">
        <f>'SEA Calcs2'!C48</f>
        <v/>
      </c>
      <c r="C52" s="179" t="str">
        <f>'SEA Calcs2'!ES48</f>
        <v/>
      </c>
      <c r="D52" s="179" t="str">
        <f>'SEA Calcs2'!BV48</f>
        <v/>
      </c>
      <c r="E52" s="179" t="str">
        <f>'SEA Calcs2'!ET48</f>
        <v/>
      </c>
      <c r="F52" s="179" t="str">
        <f>'SEA Calcs2'!BW48</f>
        <v/>
      </c>
      <c r="G52" s="179" t="str">
        <f>'SEA Calcs2'!EU48</f>
        <v/>
      </c>
      <c r="H52" s="179" t="str">
        <f>'SEA Calcs2'!BX48</f>
        <v/>
      </c>
      <c r="I52" s="179" t="str">
        <f>'SEA Calcs2'!EV48</f>
        <v/>
      </c>
      <c r="J52" s="179" t="str">
        <f>'SEA Calcs2'!BY48</f>
        <v/>
      </c>
      <c r="K52" s="180" t="str">
        <f t="shared" si="8"/>
        <v/>
      </c>
      <c r="L52" s="180" t="str">
        <f t="shared" si="9"/>
        <v/>
      </c>
      <c r="M52" s="180" t="str">
        <f t="shared" si="10"/>
        <v/>
      </c>
      <c r="N52" s="180" t="str">
        <f t="shared" si="11"/>
        <v/>
      </c>
      <c r="O52" s="180" t="str">
        <f t="shared" si="12"/>
        <v/>
      </c>
      <c r="P52" s="180" t="str">
        <f t="shared" si="13"/>
        <v/>
      </c>
      <c r="Q52" s="180" t="str">
        <f t="shared" si="14"/>
        <v/>
      </c>
      <c r="R52" s="180" t="str">
        <f t="shared" si="15"/>
        <v/>
      </c>
    </row>
    <row r="53" spans="2:18" x14ac:dyDescent="0.25">
      <c r="B53" s="178" t="str">
        <f>'SEA Calcs2'!C49</f>
        <v/>
      </c>
      <c r="C53" s="179" t="str">
        <f>'SEA Calcs2'!ES49</f>
        <v/>
      </c>
      <c r="D53" s="179" t="str">
        <f>'SEA Calcs2'!BV49</f>
        <v/>
      </c>
      <c r="E53" s="179" t="str">
        <f>'SEA Calcs2'!ET49</f>
        <v/>
      </c>
      <c r="F53" s="179" t="str">
        <f>'SEA Calcs2'!BW49</f>
        <v/>
      </c>
      <c r="G53" s="179" t="str">
        <f>'SEA Calcs2'!EU49</f>
        <v/>
      </c>
      <c r="H53" s="179" t="str">
        <f>'SEA Calcs2'!BX49</f>
        <v/>
      </c>
      <c r="I53" s="179" t="str">
        <f>'SEA Calcs2'!EV49</f>
        <v/>
      </c>
      <c r="J53" s="179" t="str">
        <f>'SEA Calcs2'!BY49</f>
        <v/>
      </c>
      <c r="K53" s="180" t="str">
        <f t="shared" si="8"/>
        <v/>
      </c>
      <c r="L53" s="180" t="str">
        <f t="shared" si="9"/>
        <v/>
      </c>
      <c r="M53" s="180" t="str">
        <f t="shared" si="10"/>
        <v/>
      </c>
      <c r="N53" s="180" t="str">
        <f t="shared" si="11"/>
        <v/>
      </c>
      <c r="O53" s="180" t="str">
        <f t="shared" si="12"/>
        <v/>
      </c>
      <c r="P53" s="180" t="str">
        <f t="shared" si="13"/>
        <v/>
      </c>
      <c r="Q53" s="180" t="str">
        <f t="shared" si="14"/>
        <v/>
      </c>
      <c r="R53" s="180" t="str">
        <f t="shared" si="15"/>
        <v/>
      </c>
    </row>
    <row r="54" spans="2:18" x14ac:dyDescent="0.25">
      <c r="B54" s="178" t="str">
        <f>'SEA Calcs2'!C50</f>
        <v/>
      </c>
      <c r="C54" s="179" t="str">
        <f>'SEA Calcs2'!ES50</f>
        <v/>
      </c>
      <c r="D54" s="179" t="str">
        <f>'SEA Calcs2'!BV50</f>
        <v/>
      </c>
      <c r="E54" s="179" t="str">
        <f>'SEA Calcs2'!ET50</f>
        <v/>
      </c>
      <c r="F54" s="179" t="str">
        <f>'SEA Calcs2'!BW50</f>
        <v/>
      </c>
      <c r="G54" s="179" t="str">
        <f>'SEA Calcs2'!EU50</f>
        <v/>
      </c>
      <c r="H54" s="179" t="str">
        <f>'SEA Calcs2'!BX50</f>
        <v/>
      </c>
      <c r="I54" s="179" t="str">
        <f>'SEA Calcs2'!EV50</f>
        <v/>
      </c>
      <c r="J54" s="179" t="str">
        <f>'SEA Calcs2'!BY50</f>
        <v/>
      </c>
      <c r="K54" s="180" t="str">
        <f t="shared" si="8"/>
        <v/>
      </c>
      <c r="L54" s="180" t="str">
        <f t="shared" si="9"/>
        <v/>
      </c>
      <c r="M54" s="180" t="str">
        <f t="shared" si="10"/>
        <v/>
      </c>
      <c r="N54" s="180" t="str">
        <f t="shared" si="11"/>
        <v/>
      </c>
      <c r="O54" s="180" t="str">
        <f t="shared" si="12"/>
        <v/>
      </c>
      <c r="P54" s="180" t="str">
        <f t="shared" si="13"/>
        <v/>
      </c>
      <c r="Q54" s="180" t="str">
        <f t="shared" si="14"/>
        <v/>
      </c>
      <c r="R54" s="180" t="str">
        <f t="shared" si="15"/>
        <v/>
      </c>
    </row>
    <row r="55" spans="2:18" x14ac:dyDescent="0.25">
      <c r="B55" s="178" t="str">
        <f>'SEA Calcs2'!C51</f>
        <v/>
      </c>
      <c r="C55" s="179" t="str">
        <f>'SEA Calcs2'!ES51</f>
        <v/>
      </c>
      <c r="D55" s="179" t="str">
        <f>'SEA Calcs2'!BV51</f>
        <v/>
      </c>
      <c r="E55" s="179" t="str">
        <f>'SEA Calcs2'!ET51</f>
        <v/>
      </c>
      <c r="F55" s="179" t="str">
        <f>'SEA Calcs2'!BW51</f>
        <v/>
      </c>
      <c r="G55" s="179" t="str">
        <f>'SEA Calcs2'!EU51</f>
        <v/>
      </c>
      <c r="H55" s="179" t="str">
        <f>'SEA Calcs2'!BX51</f>
        <v/>
      </c>
      <c r="I55" s="179" t="str">
        <f>'SEA Calcs2'!EV51</f>
        <v/>
      </c>
      <c r="J55" s="179" t="str">
        <f>'SEA Calcs2'!BY51</f>
        <v/>
      </c>
      <c r="K55" s="180" t="str">
        <f t="shared" si="8"/>
        <v/>
      </c>
      <c r="L55" s="180" t="str">
        <f t="shared" si="9"/>
        <v/>
      </c>
      <c r="M55" s="180" t="str">
        <f t="shared" si="10"/>
        <v/>
      </c>
      <c r="N55" s="180" t="str">
        <f t="shared" si="11"/>
        <v/>
      </c>
      <c r="O55" s="180" t="str">
        <f t="shared" si="12"/>
        <v/>
      </c>
      <c r="P55" s="180" t="str">
        <f t="shared" si="13"/>
        <v/>
      </c>
      <c r="Q55" s="180" t="str">
        <f t="shared" si="14"/>
        <v/>
      </c>
      <c r="R55" s="180" t="str">
        <f t="shared" si="15"/>
        <v/>
      </c>
    </row>
    <row r="56" spans="2:18" x14ac:dyDescent="0.25">
      <c r="B56" s="178" t="str">
        <f>'SEA Calcs2'!C52</f>
        <v/>
      </c>
      <c r="C56" s="179" t="str">
        <f>'SEA Calcs2'!ES52</f>
        <v/>
      </c>
      <c r="D56" s="179" t="str">
        <f>'SEA Calcs2'!BV52</f>
        <v/>
      </c>
      <c r="E56" s="179" t="str">
        <f>'SEA Calcs2'!ET52</f>
        <v/>
      </c>
      <c r="F56" s="179" t="str">
        <f>'SEA Calcs2'!BW52</f>
        <v/>
      </c>
      <c r="G56" s="179" t="str">
        <f>'SEA Calcs2'!EU52</f>
        <v/>
      </c>
      <c r="H56" s="179" t="str">
        <f>'SEA Calcs2'!BX52</f>
        <v/>
      </c>
      <c r="I56" s="179" t="str">
        <f>'SEA Calcs2'!EV52</f>
        <v/>
      </c>
      <c r="J56" s="179" t="str">
        <f>'SEA Calcs2'!BY52</f>
        <v/>
      </c>
      <c r="K56" s="180" t="str">
        <f t="shared" si="8"/>
        <v/>
      </c>
      <c r="L56" s="180" t="str">
        <f t="shared" si="9"/>
        <v/>
      </c>
      <c r="M56" s="180" t="str">
        <f t="shared" si="10"/>
        <v/>
      </c>
      <c r="N56" s="180" t="str">
        <f t="shared" si="11"/>
        <v/>
      </c>
      <c r="O56" s="180" t="str">
        <f t="shared" si="12"/>
        <v/>
      </c>
      <c r="P56" s="180" t="str">
        <f t="shared" si="13"/>
        <v/>
      </c>
      <c r="Q56" s="180" t="str">
        <f t="shared" si="14"/>
        <v/>
      </c>
      <c r="R56" s="180" t="str">
        <f t="shared" si="15"/>
        <v/>
      </c>
    </row>
    <row r="57" spans="2:18" x14ac:dyDescent="0.25">
      <c r="B57" s="178" t="str">
        <f>'SEA Calcs2'!C53</f>
        <v/>
      </c>
      <c r="C57" s="179" t="str">
        <f>'SEA Calcs2'!ES53</f>
        <v/>
      </c>
      <c r="D57" s="179" t="str">
        <f>'SEA Calcs2'!BV53</f>
        <v/>
      </c>
      <c r="E57" s="179" t="str">
        <f>'SEA Calcs2'!ET53</f>
        <v/>
      </c>
      <c r="F57" s="179" t="str">
        <f>'SEA Calcs2'!BW53</f>
        <v/>
      </c>
      <c r="G57" s="179" t="str">
        <f>'SEA Calcs2'!EU53</f>
        <v/>
      </c>
      <c r="H57" s="179" t="str">
        <f>'SEA Calcs2'!BX53</f>
        <v/>
      </c>
      <c r="I57" s="179" t="str">
        <f>'SEA Calcs2'!EV53</f>
        <v/>
      </c>
      <c r="J57" s="179" t="str">
        <f>'SEA Calcs2'!BY53</f>
        <v/>
      </c>
      <c r="K57" s="180" t="str">
        <f t="shared" si="8"/>
        <v/>
      </c>
      <c r="L57" s="180" t="str">
        <f t="shared" si="9"/>
        <v/>
      </c>
      <c r="M57" s="180" t="str">
        <f t="shared" si="10"/>
        <v/>
      </c>
      <c r="N57" s="180" t="str">
        <f t="shared" si="11"/>
        <v/>
      </c>
      <c r="O57" s="180" t="str">
        <f t="shared" si="12"/>
        <v/>
      </c>
      <c r="P57" s="180" t="str">
        <f t="shared" si="13"/>
        <v/>
      </c>
      <c r="Q57" s="180" t="str">
        <f t="shared" si="14"/>
        <v/>
      </c>
      <c r="R57" s="180" t="str">
        <f t="shared" si="15"/>
        <v/>
      </c>
    </row>
    <row r="58" spans="2:18" x14ac:dyDescent="0.25">
      <c r="B58" s="178" t="str">
        <f>'SEA Calcs2'!C54</f>
        <v/>
      </c>
      <c r="C58" s="179" t="str">
        <f>'SEA Calcs2'!ES54</f>
        <v/>
      </c>
      <c r="D58" s="179" t="str">
        <f>'SEA Calcs2'!BV54</f>
        <v/>
      </c>
      <c r="E58" s="179" t="str">
        <f>'SEA Calcs2'!ET54</f>
        <v/>
      </c>
      <c r="F58" s="179" t="str">
        <f>'SEA Calcs2'!BW54</f>
        <v/>
      </c>
      <c r="G58" s="179" t="str">
        <f>'SEA Calcs2'!EU54</f>
        <v/>
      </c>
      <c r="H58" s="179" t="str">
        <f>'SEA Calcs2'!BX54</f>
        <v/>
      </c>
      <c r="I58" s="179" t="str">
        <f>'SEA Calcs2'!EV54</f>
        <v/>
      </c>
      <c r="J58" s="179" t="str">
        <f>'SEA Calcs2'!BY54</f>
        <v/>
      </c>
      <c r="K58" s="180" t="str">
        <f t="shared" si="8"/>
        <v/>
      </c>
      <c r="L58" s="180" t="str">
        <f t="shared" si="9"/>
        <v/>
      </c>
      <c r="M58" s="180" t="str">
        <f t="shared" si="10"/>
        <v/>
      </c>
      <c r="N58" s="180" t="str">
        <f t="shared" si="11"/>
        <v/>
      </c>
      <c r="O58" s="180" t="str">
        <f t="shared" si="12"/>
        <v/>
      </c>
      <c r="P58" s="180" t="str">
        <f t="shared" si="13"/>
        <v/>
      </c>
      <c r="Q58" s="180" t="str">
        <f t="shared" si="14"/>
        <v/>
      </c>
      <c r="R58" s="180" t="str">
        <f t="shared" si="15"/>
        <v/>
      </c>
    </row>
    <row r="59" spans="2:18" x14ac:dyDescent="0.25">
      <c r="B59" s="178" t="str">
        <f>'SEA Calcs2'!C55</f>
        <v/>
      </c>
      <c r="C59" s="179" t="str">
        <f>'SEA Calcs2'!ES55</f>
        <v/>
      </c>
      <c r="D59" s="179" t="str">
        <f>'SEA Calcs2'!BV55</f>
        <v/>
      </c>
      <c r="E59" s="179" t="str">
        <f>'SEA Calcs2'!ET55</f>
        <v/>
      </c>
      <c r="F59" s="179" t="str">
        <f>'SEA Calcs2'!BW55</f>
        <v/>
      </c>
      <c r="G59" s="179" t="str">
        <f>'SEA Calcs2'!EU55</f>
        <v/>
      </c>
      <c r="H59" s="179" t="str">
        <f>'SEA Calcs2'!BX55</f>
        <v/>
      </c>
      <c r="I59" s="179" t="str">
        <f>'SEA Calcs2'!EV55</f>
        <v/>
      </c>
      <c r="J59" s="179" t="str">
        <f>'SEA Calcs2'!BY55</f>
        <v/>
      </c>
      <c r="K59" s="180" t="str">
        <f t="shared" si="8"/>
        <v/>
      </c>
      <c r="L59" s="180" t="str">
        <f t="shared" si="9"/>
        <v/>
      </c>
      <c r="M59" s="180" t="str">
        <f t="shared" si="10"/>
        <v/>
      </c>
      <c r="N59" s="180" t="str">
        <f t="shared" si="11"/>
        <v/>
      </c>
      <c r="O59" s="180" t="str">
        <f t="shared" si="12"/>
        <v/>
      </c>
      <c r="P59" s="180" t="str">
        <f t="shared" si="13"/>
        <v/>
      </c>
      <c r="Q59" s="180" t="str">
        <f t="shared" si="14"/>
        <v/>
      </c>
      <c r="R59" s="180" t="str">
        <f t="shared" si="15"/>
        <v/>
      </c>
    </row>
    <row r="60" spans="2:18" x14ac:dyDescent="0.25">
      <c r="B60" s="178" t="str">
        <f>'SEA Calcs2'!C56</f>
        <v/>
      </c>
      <c r="C60" s="179" t="str">
        <f>'SEA Calcs2'!ES56</f>
        <v/>
      </c>
      <c r="D60" s="179" t="str">
        <f>'SEA Calcs2'!BV56</f>
        <v/>
      </c>
      <c r="E60" s="179" t="str">
        <f>'SEA Calcs2'!ET56</f>
        <v/>
      </c>
      <c r="F60" s="179" t="str">
        <f>'SEA Calcs2'!BW56</f>
        <v/>
      </c>
      <c r="G60" s="179" t="str">
        <f>'SEA Calcs2'!EU56</f>
        <v/>
      </c>
      <c r="H60" s="179" t="str">
        <f>'SEA Calcs2'!BX56</f>
        <v/>
      </c>
      <c r="I60" s="179" t="str">
        <f>'SEA Calcs2'!EV56</f>
        <v/>
      </c>
      <c r="J60" s="179" t="str">
        <f>'SEA Calcs2'!BY56</f>
        <v/>
      </c>
      <c r="K60" s="180" t="str">
        <f t="shared" si="8"/>
        <v/>
      </c>
      <c r="L60" s="180" t="str">
        <f t="shared" si="9"/>
        <v/>
      </c>
      <c r="M60" s="180" t="str">
        <f t="shared" si="10"/>
        <v/>
      </c>
      <c r="N60" s="180" t="str">
        <f t="shared" si="11"/>
        <v/>
      </c>
      <c r="O60" s="180" t="str">
        <f t="shared" si="12"/>
        <v/>
      </c>
      <c r="P60" s="180" t="str">
        <f t="shared" si="13"/>
        <v/>
      </c>
      <c r="Q60" s="180" t="str">
        <f t="shared" si="14"/>
        <v/>
      </c>
      <c r="R60" s="180" t="str">
        <f t="shared" si="15"/>
        <v/>
      </c>
    </row>
    <row r="61" spans="2:18" x14ac:dyDescent="0.25">
      <c r="B61" s="178" t="str">
        <f>'SEA Calcs2'!C57</f>
        <v/>
      </c>
      <c r="C61" s="179" t="str">
        <f>'SEA Calcs2'!ES57</f>
        <v/>
      </c>
      <c r="D61" s="179" t="str">
        <f>'SEA Calcs2'!BV57</f>
        <v/>
      </c>
      <c r="E61" s="179" t="str">
        <f>'SEA Calcs2'!ET57</f>
        <v/>
      </c>
      <c r="F61" s="179" t="str">
        <f>'SEA Calcs2'!BW57</f>
        <v/>
      </c>
      <c r="G61" s="179" t="str">
        <f>'SEA Calcs2'!EU57</f>
        <v/>
      </c>
      <c r="H61" s="179" t="str">
        <f>'SEA Calcs2'!BX57</f>
        <v/>
      </c>
      <c r="I61" s="179" t="str">
        <f>'SEA Calcs2'!EV57</f>
        <v/>
      </c>
      <c r="J61" s="179" t="str">
        <f>'SEA Calcs2'!BY57</f>
        <v/>
      </c>
      <c r="K61" s="180" t="str">
        <f t="shared" si="8"/>
        <v/>
      </c>
      <c r="L61" s="180" t="str">
        <f t="shared" si="9"/>
        <v/>
      </c>
      <c r="M61" s="180" t="str">
        <f t="shared" si="10"/>
        <v/>
      </c>
      <c r="N61" s="180" t="str">
        <f t="shared" si="11"/>
        <v/>
      </c>
      <c r="O61" s="180" t="str">
        <f t="shared" si="12"/>
        <v/>
      </c>
      <c r="P61" s="180" t="str">
        <f t="shared" si="13"/>
        <v/>
      </c>
      <c r="Q61" s="180" t="str">
        <f t="shared" si="14"/>
        <v/>
      </c>
      <c r="R61" s="180" t="str">
        <f t="shared" si="15"/>
        <v/>
      </c>
    </row>
    <row r="62" spans="2:18" x14ac:dyDescent="0.25">
      <c r="B62" s="178" t="str">
        <f>'SEA Calcs2'!C58</f>
        <v/>
      </c>
      <c r="C62" s="179" t="str">
        <f>'SEA Calcs2'!ES58</f>
        <v/>
      </c>
      <c r="D62" s="179" t="str">
        <f>'SEA Calcs2'!BV58</f>
        <v/>
      </c>
      <c r="E62" s="179" t="str">
        <f>'SEA Calcs2'!ET58</f>
        <v/>
      </c>
      <c r="F62" s="179" t="str">
        <f>'SEA Calcs2'!BW58</f>
        <v/>
      </c>
      <c r="G62" s="179" t="str">
        <f>'SEA Calcs2'!EU58</f>
        <v/>
      </c>
      <c r="H62" s="179" t="str">
        <f>'SEA Calcs2'!BX58</f>
        <v/>
      </c>
      <c r="I62" s="179" t="str">
        <f>'SEA Calcs2'!EV58</f>
        <v/>
      </c>
      <c r="J62" s="179" t="str">
        <f>'SEA Calcs2'!BY58</f>
        <v/>
      </c>
      <c r="K62" s="180" t="str">
        <f t="shared" si="8"/>
        <v/>
      </c>
      <c r="L62" s="180" t="str">
        <f t="shared" si="9"/>
        <v/>
      </c>
      <c r="M62" s="180" t="str">
        <f t="shared" si="10"/>
        <v/>
      </c>
      <c r="N62" s="180" t="str">
        <f t="shared" si="11"/>
        <v/>
      </c>
      <c r="O62" s="180" t="str">
        <f t="shared" si="12"/>
        <v/>
      </c>
      <c r="P62" s="180" t="str">
        <f t="shared" si="13"/>
        <v/>
      </c>
      <c r="Q62" s="180" t="str">
        <f t="shared" si="14"/>
        <v/>
      </c>
      <c r="R62" s="180" t="str">
        <f t="shared" si="15"/>
        <v/>
      </c>
    </row>
    <row r="63" spans="2:18" x14ac:dyDescent="0.25">
      <c r="B63" s="178" t="str">
        <f>'SEA Calcs2'!C59</f>
        <v/>
      </c>
      <c r="C63" s="179" t="str">
        <f>'SEA Calcs2'!ES59</f>
        <v/>
      </c>
      <c r="D63" s="179" t="str">
        <f>'SEA Calcs2'!BV59</f>
        <v/>
      </c>
      <c r="E63" s="179" t="str">
        <f>'SEA Calcs2'!ET59</f>
        <v/>
      </c>
      <c r="F63" s="179" t="str">
        <f>'SEA Calcs2'!BW59</f>
        <v/>
      </c>
      <c r="G63" s="179" t="str">
        <f>'SEA Calcs2'!EU59</f>
        <v/>
      </c>
      <c r="H63" s="179" t="str">
        <f>'SEA Calcs2'!BX59</f>
        <v/>
      </c>
      <c r="I63" s="179" t="str">
        <f>'SEA Calcs2'!EV59</f>
        <v/>
      </c>
      <c r="J63" s="179" t="str">
        <f>'SEA Calcs2'!BY59</f>
        <v/>
      </c>
      <c r="K63" s="180" t="str">
        <f t="shared" si="8"/>
        <v/>
      </c>
      <c r="L63" s="180" t="str">
        <f t="shared" si="9"/>
        <v/>
      </c>
      <c r="M63" s="180" t="str">
        <f t="shared" si="10"/>
        <v/>
      </c>
      <c r="N63" s="180" t="str">
        <f t="shared" si="11"/>
        <v/>
      </c>
      <c r="O63" s="180" t="str">
        <f t="shared" si="12"/>
        <v/>
      </c>
      <c r="P63" s="180" t="str">
        <f t="shared" si="13"/>
        <v/>
      </c>
      <c r="Q63" s="180" t="str">
        <f t="shared" si="14"/>
        <v/>
      </c>
      <c r="R63" s="180" t="str">
        <f t="shared" si="15"/>
        <v/>
      </c>
    </row>
    <row r="64" spans="2:18" x14ac:dyDescent="0.25">
      <c r="B64" s="178" t="str">
        <f>'SEA Calcs2'!C60</f>
        <v/>
      </c>
      <c r="C64" s="179" t="str">
        <f>'SEA Calcs2'!ES60</f>
        <v/>
      </c>
      <c r="D64" s="179" t="str">
        <f>'SEA Calcs2'!BV60</f>
        <v/>
      </c>
      <c r="E64" s="179" t="str">
        <f>'SEA Calcs2'!ET60</f>
        <v/>
      </c>
      <c r="F64" s="179" t="str">
        <f>'SEA Calcs2'!BW60</f>
        <v/>
      </c>
      <c r="G64" s="179" t="str">
        <f>'SEA Calcs2'!EU60</f>
        <v/>
      </c>
      <c r="H64" s="179" t="str">
        <f>'SEA Calcs2'!BX60</f>
        <v/>
      </c>
      <c r="I64" s="179" t="str">
        <f>'SEA Calcs2'!EV60</f>
        <v/>
      </c>
      <c r="J64" s="179" t="str">
        <f>'SEA Calcs2'!BY60</f>
        <v/>
      </c>
      <c r="K64" s="180" t="str">
        <f t="shared" si="8"/>
        <v/>
      </c>
      <c r="L64" s="180" t="str">
        <f t="shared" si="9"/>
        <v/>
      </c>
      <c r="M64" s="180" t="str">
        <f t="shared" si="10"/>
        <v/>
      </c>
      <c r="N64" s="180" t="str">
        <f t="shared" si="11"/>
        <v/>
      </c>
      <c r="O64" s="180" t="str">
        <f t="shared" si="12"/>
        <v/>
      </c>
      <c r="P64" s="180" t="str">
        <f t="shared" si="13"/>
        <v/>
      </c>
      <c r="Q64" s="180" t="str">
        <f t="shared" si="14"/>
        <v/>
      </c>
      <c r="R64" s="180" t="str">
        <f t="shared" si="15"/>
        <v/>
      </c>
    </row>
    <row r="65" spans="2:18" x14ac:dyDescent="0.25">
      <c r="B65" s="178" t="str">
        <f>'SEA Calcs2'!C61</f>
        <v/>
      </c>
      <c r="C65" s="179" t="str">
        <f>'SEA Calcs2'!ES61</f>
        <v/>
      </c>
      <c r="D65" s="179" t="str">
        <f>'SEA Calcs2'!BV61</f>
        <v/>
      </c>
      <c r="E65" s="179" t="str">
        <f>'SEA Calcs2'!ET61</f>
        <v/>
      </c>
      <c r="F65" s="179" t="str">
        <f>'SEA Calcs2'!BW61</f>
        <v/>
      </c>
      <c r="G65" s="179" t="str">
        <f>'SEA Calcs2'!EU61</f>
        <v/>
      </c>
      <c r="H65" s="179" t="str">
        <f>'SEA Calcs2'!BX61</f>
        <v/>
      </c>
      <c r="I65" s="179" t="str">
        <f>'SEA Calcs2'!EV61</f>
        <v/>
      </c>
      <c r="J65" s="179" t="str">
        <f>'SEA Calcs2'!BY61</f>
        <v/>
      </c>
      <c r="K65" s="180" t="str">
        <f t="shared" si="8"/>
        <v/>
      </c>
      <c r="L65" s="180" t="str">
        <f t="shared" si="9"/>
        <v/>
      </c>
      <c r="M65" s="180" t="str">
        <f t="shared" si="10"/>
        <v/>
      </c>
      <c r="N65" s="180" t="str">
        <f t="shared" si="11"/>
        <v/>
      </c>
      <c r="O65" s="180" t="str">
        <f t="shared" si="12"/>
        <v/>
      </c>
      <c r="P65" s="180" t="str">
        <f t="shared" si="13"/>
        <v/>
      </c>
      <c r="Q65" s="180" t="str">
        <f t="shared" si="14"/>
        <v/>
      </c>
      <c r="R65" s="180" t="str">
        <f t="shared" si="15"/>
        <v/>
      </c>
    </row>
    <row r="66" spans="2:18" x14ac:dyDescent="0.25">
      <c r="B66" s="178" t="str">
        <f>'SEA Calcs2'!C62</f>
        <v/>
      </c>
      <c r="C66" s="179" t="str">
        <f>'SEA Calcs2'!ES62</f>
        <v/>
      </c>
      <c r="D66" s="179" t="str">
        <f>'SEA Calcs2'!BV62</f>
        <v/>
      </c>
      <c r="E66" s="179" t="str">
        <f>'SEA Calcs2'!ET62</f>
        <v/>
      </c>
      <c r="F66" s="179" t="str">
        <f>'SEA Calcs2'!BW62</f>
        <v/>
      </c>
      <c r="G66" s="179" t="str">
        <f>'SEA Calcs2'!EU62</f>
        <v/>
      </c>
      <c r="H66" s="179" t="str">
        <f>'SEA Calcs2'!BX62</f>
        <v/>
      </c>
      <c r="I66" s="179" t="str">
        <f>'SEA Calcs2'!EV62</f>
        <v/>
      </c>
      <c r="J66" s="179" t="str">
        <f>'SEA Calcs2'!BY62</f>
        <v/>
      </c>
      <c r="K66" s="180" t="str">
        <f t="shared" si="8"/>
        <v/>
      </c>
      <c r="L66" s="180" t="str">
        <f t="shared" si="9"/>
        <v/>
      </c>
      <c r="M66" s="180" t="str">
        <f t="shared" si="10"/>
        <v/>
      </c>
      <c r="N66" s="180" t="str">
        <f t="shared" si="11"/>
        <v/>
      </c>
      <c r="O66" s="180" t="str">
        <f t="shared" si="12"/>
        <v/>
      </c>
      <c r="P66" s="180" t="str">
        <f t="shared" si="13"/>
        <v/>
      </c>
      <c r="Q66" s="180" t="str">
        <f t="shared" si="14"/>
        <v/>
      </c>
      <c r="R66" s="180" t="str">
        <f t="shared" si="15"/>
        <v/>
      </c>
    </row>
    <row r="67" spans="2:18" x14ac:dyDescent="0.25">
      <c r="B67" s="178" t="str">
        <f>'SEA Calcs2'!C63</f>
        <v/>
      </c>
      <c r="C67" s="179" t="str">
        <f>'SEA Calcs2'!ES63</f>
        <v/>
      </c>
      <c r="D67" s="179" t="str">
        <f>'SEA Calcs2'!BV63</f>
        <v/>
      </c>
      <c r="E67" s="179" t="str">
        <f>'SEA Calcs2'!ET63</f>
        <v/>
      </c>
      <c r="F67" s="179" t="str">
        <f>'SEA Calcs2'!BW63</f>
        <v/>
      </c>
      <c r="G67" s="179" t="str">
        <f>'SEA Calcs2'!EU63</f>
        <v/>
      </c>
      <c r="H67" s="179" t="str">
        <f>'SEA Calcs2'!BX63</f>
        <v/>
      </c>
      <c r="I67" s="179" t="str">
        <f>'SEA Calcs2'!EV63</f>
        <v/>
      </c>
      <c r="J67" s="179" t="str">
        <f>'SEA Calcs2'!BY63</f>
        <v/>
      </c>
      <c r="K67" s="180" t="str">
        <f t="shared" si="8"/>
        <v/>
      </c>
      <c r="L67" s="180" t="str">
        <f t="shared" si="9"/>
        <v/>
      </c>
      <c r="M67" s="180" t="str">
        <f t="shared" si="10"/>
        <v/>
      </c>
      <c r="N67" s="180" t="str">
        <f t="shared" si="11"/>
        <v/>
      </c>
      <c r="O67" s="180" t="str">
        <f t="shared" si="12"/>
        <v/>
      </c>
      <c r="P67" s="180" t="str">
        <f t="shared" si="13"/>
        <v/>
      </c>
      <c r="Q67" s="180" t="str">
        <f t="shared" si="14"/>
        <v/>
      </c>
      <c r="R67" s="180" t="str">
        <f t="shared" si="15"/>
        <v/>
      </c>
    </row>
    <row r="68" spans="2:18" x14ac:dyDescent="0.25">
      <c r="B68" s="178" t="str">
        <f>'SEA Calcs2'!C64</f>
        <v/>
      </c>
      <c r="C68" s="179" t="str">
        <f>'SEA Calcs2'!ES64</f>
        <v/>
      </c>
      <c r="D68" s="179" t="str">
        <f>'SEA Calcs2'!BV64</f>
        <v/>
      </c>
      <c r="E68" s="179" t="str">
        <f>'SEA Calcs2'!ET64</f>
        <v/>
      </c>
      <c r="F68" s="179" t="str">
        <f>'SEA Calcs2'!BW64</f>
        <v/>
      </c>
      <c r="G68" s="179" t="str">
        <f>'SEA Calcs2'!EU64</f>
        <v/>
      </c>
      <c r="H68" s="179" t="str">
        <f>'SEA Calcs2'!BX64</f>
        <v/>
      </c>
      <c r="I68" s="179" t="str">
        <f>'SEA Calcs2'!EV64</f>
        <v/>
      </c>
      <c r="J68" s="179" t="str">
        <f>'SEA Calcs2'!BY64</f>
        <v/>
      </c>
      <c r="K68" s="180" t="str">
        <f t="shared" si="8"/>
        <v/>
      </c>
      <c r="L68" s="180" t="str">
        <f t="shared" si="9"/>
        <v/>
      </c>
      <c r="M68" s="180" t="str">
        <f t="shared" si="10"/>
        <v/>
      </c>
      <c r="N68" s="180" t="str">
        <f t="shared" si="11"/>
        <v/>
      </c>
      <c r="O68" s="180" t="str">
        <f t="shared" si="12"/>
        <v/>
      </c>
      <c r="P68" s="180" t="str">
        <f t="shared" si="13"/>
        <v/>
      </c>
      <c r="Q68" s="180" t="str">
        <f t="shared" si="14"/>
        <v/>
      </c>
      <c r="R68" s="180" t="str">
        <f t="shared" si="15"/>
        <v/>
      </c>
    </row>
    <row r="69" spans="2:18" x14ac:dyDescent="0.25">
      <c r="B69" s="178" t="str">
        <f>'SEA Calcs2'!C65</f>
        <v/>
      </c>
      <c r="C69" s="179" t="str">
        <f>'SEA Calcs2'!ES65</f>
        <v/>
      </c>
      <c r="D69" s="179" t="str">
        <f>'SEA Calcs2'!BV65</f>
        <v/>
      </c>
      <c r="E69" s="179" t="str">
        <f>'SEA Calcs2'!ET65</f>
        <v/>
      </c>
      <c r="F69" s="179" t="str">
        <f>'SEA Calcs2'!BW65</f>
        <v/>
      </c>
      <c r="G69" s="179" t="str">
        <f>'SEA Calcs2'!EU65</f>
        <v/>
      </c>
      <c r="H69" s="179" t="str">
        <f>'SEA Calcs2'!BX65</f>
        <v/>
      </c>
      <c r="I69" s="179" t="str">
        <f>'SEA Calcs2'!EV65</f>
        <v/>
      </c>
      <c r="J69" s="179" t="str">
        <f>'SEA Calcs2'!BY65</f>
        <v/>
      </c>
      <c r="K69" s="180" t="str">
        <f t="shared" si="8"/>
        <v/>
      </c>
      <c r="L69" s="180" t="str">
        <f t="shared" si="9"/>
        <v/>
      </c>
      <c r="M69" s="180" t="str">
        <f t="shared" si="10"/>
        <v/>
      </c>
      <c r="N69" s="180" t="str">
        <f t="shared" si="11"/>
        <v/>
      </c>
      <c r="O69" s="180" t="str">
        <f t="shared" si="12"/>
        <v/>
      </c>
      <c r="P69" s="180" t="str">
        <f t="shared" si="13"/>
        <v/>
      </c>
      <c r="Q69" s="180" t="str">
        <f t="shared" si="14"/>
        <v/>
      </c>
      <c r="R69" s="180" t="str">
        <f t="shared" si="15"/>
        <v/>
      </c>
    </row>
    <row r="70" spans="2:18" x14ac:dyDescent="0.25">
      <c r="B70" s="178" t="str">
        <f>'SEA Calcs2'!C66</f>
        <v/>
      </c>
      <c r="C70" s="179" t="str">
        <f>'SEA Calcs2'!ES66</f>
        <v/>
      </c>
      <c r="D70" s="179" t="str">
        <f>'SEA Calcs2'!BV66</f>
        <v/>
      </c>
      <c r="E70" s="179" t="str">
        <f>'SEA Calcs2'!ET66</f>
        <v/>
      </c>
      <c r="F70" s="179" t="str">
        <f>'SEA Calcs2'!BW66</f>
        <v/>
      </c>
      <c r="G70" s="179" t="str">
        <f>'SEA Calcs2'!EU66</f>
        <v/>
      </c>
      <c r="H70" s="179" t="str">
        <f>'SEA Calcs2'!BX66</f>
        <v/>
      </c>
      <c r="I70" s="179" t="str">
        <f>'SEA Calcs2'!EV66</f>
        <v/>
      </c>
      <c r="J70" s="179" t="str">
        <f>'SEA Calcs2'!BY66</f>
        <v/>
      </c>
      <c r="K70" s="180" t="str">
        <f t="shared" si="8"/>
        <v/>
      </c>
      <c r="L70" s="180" t="str">
        <f t="shared" si="9"/>
        <v/>
      </c>
      <c r="M70" s="180" t="str">
        <f t="shared" si="10"/>
        <v/>
      </c>
      <c r="N70" s="180" t="str">
        <f t="shared" si="11"/>
        <v/>
      </c>
      <c r="O70" s="180" t="str">
        <f t="shared" si="12"/>
        <v/>
      </c>
      <c r="P70" s="180" t="str">
        <f t="shared" si="13"/>
        <v/>
      </c>
      <c r="Q70" s="180" t="str">
        <f t="shared" si="14"/>
        <v/>
      </c>
      <c r="R70" s="180" t="str">
        <f t="shared" si="15"/>
        <v/>
      </c>
    </row>
    <row r="71" spans="2:18" x14ac:dyDescent="0.25">
      <c r="B71" s="178" t="str">
        <f>'SEA Calcs2'!C67</f>
        <v/>
      </c>
      <c r="C71" s="179" t="str">
        <f>'SEA Calcs2'!ES67</f>
        <v/>
      </c>
      <c r="D71" s="179" t="str">
        <f>'SEA Calcs2'!BV67</f>
        <v/>
      </c>
      <c r="E71" s="179" t="str">
        <f>'SEA Calcs2'!ET67</f>
        <v/>
      </c>
      <c r="F71" s="179" t="str">
        <f>'SEA Calcs2'!BW67</f>
        <v/>
      </c>
      <c r="G71" s="179" t="str">
        <f>'SEA Calcs2'!EU67</f>
        <v/>
      </c>
      <c r="H71" s="179" t="str">
        <f>'SEA Calcs2'!BX67</f>
        <v/>
      </c>
      <c r="I71" s="179" t="str">
        <f>'SEA Calcs2'!EV67</f>
        <v/>
      </c>
      <c r="J71" s="179" t="str">
        <f>'SEA Calcs2'!BY67</f>
        <v/>
      </c>
      <c r="K71" s="180" t="str">
        <f t="shared" si="8"/>
        <v/>
      </c>
      <c r="L71" s="180" t="str">
        <f t="shared" si="9"/>
        <v/>
      </c>
      <c r="M71" s="180" t="str">
        <f t="shared" si="10"/>
        <v/>
      </c>
      <c r="N71" s="180" t="str">
        <f t="shared" si="11"/>
        <v/>
      </c>
      <c r="O71" s="180" t="str">
        <f t="shared" si="12"/>
        <v/>
      </c>
      <c r="P71" s="180" t="str">
        <f t="shared" si="13"/>
        <v/>
      </c>
      <c r="Q71" s="180" t="str">
        <f t="shared" si="14"/>
        <v/>
      </c>
      <c r="R71" s="180" t="str">
        <f t="shared" si="15"/>
        <v/>
      </c>
    </row>
    <row r="72" spans="2:18" x14ac:dyDescent="0.25">
      <c r="B72" s="178" t="str">
        <f>'SEA Calcs2'!C68</f>
        <v/>
      </c>
      <c r="C72" s="179" t="str">
        <f>'SEA Calcs2'!ES68</f>
        <v/>
      </c>
      <c r="D72" s="179" t="str">
        <f>'SEA Calcs2'!BV68</f>
        <v/>
      </c>
      <c r="E72" s="179" t="str">
        <f>'SEA Calcs2'!ET68</f>
        <v/>
      </c>
      <c r="F72" s="179" t="str">
        <f>'SEA Calcs2'!BW68</f>
        <v/>
      </c>
      <c r="G72" s="179" t="str">
        <f>'SEA Calcs2'!EU68</f>
        <v/>
      </c>
      <c r="H72" s="179" t="str">
        <f>'SEA Calcs2'!BX68</f>
        <v/>
      </c>
      <c r="I72" s="179" t="str">
        <f>'SEA Calcs2'!EV68</f>
        <v/>
      </c>
      <c r="J72" s="179" t="str">
        <f>'SEA Calcs2'!BY68</f>
        <v/>
      </c>
      <c r="K72" s="180" t="str">
        <f t="shared" si="8"/>
        <v/>
      </c>
      <c r="L72" s="180" t="str">
        <f t="shared" si="9"/>
        <v/>
      </c>
      <c r="M72" s="180" t="str">
        <f t="shared" si="10"/>
        <v/>
      </c>
      <c r="N72" s="180" t="str">
        <f t="shared" si="11"/>
        <v/>
      </c>
      <c r="O72" s="180" t="str">
        <f t="shared" si="12"/>
        <v/>
      </c>
      <c r="P72" s="180" t="str">
        <f t="shared" si="13"/>
        <v/>
      </c>
      <c r="Q72" s="180" t="str">
        <f t="shared" si="14"/>
        <v/>
      </c>
      <c r="R72" s="180" t="str">
        <f t="shared" si="15"/>
        <v/>
      </c>
    </row>
    <row r="73" spans="2:18" x14ac:dyDescent="0.25">
      <c r="B73" s="178" t="str">
        <f>'SEA Calcs2'!C69</f>
        <v/>
      </c>
      <c r="C73" s="179" t="str">
        <f>'SEA Calcs2'!ES69</f>
        <v/>
      </c>
      <c r="D73" s="179" t="str">
        <f>'SEA Calcs2'!BV69</f>
        <v/>
      </c>
      <c r="E73" s="179" t="str">
        <f>'SEA Calcs2'!ET69</f>
        <v/>
      </c>
      <c r="F73" s="179" t="str">
        <f>'SEA Calcs2'!BW69</f>
        <v/>
      </c>
      <c r="G73" s="179" t="str">
        <f>'SEA Calcs2'!EU69</f>
        <v/>
      </c>
      <c r="H73" s="179" t="str">
        <f>'SEA Calcs2'!BX69</f>
        <v/>
      </c>
      <c r="I73" s="179" t="str">
        <f>'SEA Calcs2'!EV69</f>
        <v/>
      </c>
      <c r="J73" s="179" t="str">
        <f>'SEA Calcs2'!BY69</f>
        <v/>
      </c>
      <c r="K73" s="180" t="str">
        <f t="shared" si="8"/>
        <v/>
      </c>
      <c r="L73" s="180" t="str">
        <f t="shared" si="9"/>
        <v/>
      </c>
      <c r="M73" s="180" t="str">
        <f t="shared" si="10"/>
        <v/>
      </c>
      <c r="N73" s="180" t="str">
        <f t="shared" si="11"/>
        <v/>
      </c>
      <c r="O73" s="180" t="str">
        <f t="shared" si="12"/>
        <v/>
      </c>
      <c r="P73" s="180" t="str">
        <f t="shared" si="13"/>
        <v/>
      </c>
      <c r="Q73" s="180" t="str">
        <f t="shared" si="14"/>
        <v/>
      </c>
      <c r="R73" s="180" t="str">
        <f t="shared" si="15"/>
        <v/>
      </c>
    </row>
    <row r="74" spans="2:18" x14ac:dyDescent="0.25">
      <c r="B74" s="178" t="str">
        <f>'SEA Calcs2'!C70</f>
        <v/>
      </c>
      <c r="C74" s="179" t="str">
        <f>'SEA Calcs2'!ES70</f>
        <v/>
      </c>
      <c r="D74" s="179" t="str">
        <f>'SEA Calcs2'!BV70</f>
        <v/>
      </c>
      <c r="E74" s="179" t="str">
        <f>'SEA Calcs2'!ET70</f>
        <v/>
      </c>
      <c r="F74" s="179" t="str">
        <f>'SEA Calcs2'!BW70</f>
        <v/>
      </c>
      <c r="G74" s="179" t="str">
        <f>'SEA Calcs2'!EU70</f>
        <v/>
      </c>
      <c r="H74" s="179" t="str">
        <f>'SEA Calcs2'!BX70</f>
        <v/>
      </c>
      <c r="I74" s="179" t="str">
        <f>'SEA Calcs2'!EV70</f>
        <v/>
      </c>
      <c r="J74" s="179" t="str">
        <f>'SEA Calcs2'!BY70</f>
        <v/>
      </c>
      <c r="K74" s="180" t="str">
        <f t="shared" si="8"/>
        <v/>
      </c>
      <c r="L74" s="180" t="str">
        <f t="shared" si="9"/>
        <v/>
      </c>
      <c r="M74" s="180" t="str">
        <f t="shared" si="10"/>
        <v/>
      </c>
      <c r="N74" s="180" t="str">
        <f t="shared" si="11"/>
        <v/>
      </c>
      <c r="O74" s="180" t="str">
        <f t="shared" si="12"/>
        <v/>
      </c>
      <c r="P74" s="180" t="str">
        <f t="shared" si="13"/>
        <v/>
      </c>
      <c r="Q74" s="180" t="str">
        <f t="shared" si="14"/>
        <v/>
      </c>
      <c r="R74" s="180" t="str">
        <f t="shared" si="15"/>
        <v/>
      </c>
    </row>
    <row r="75" spans="2:18" x14ac:dyDescent="0.25">
      <c r="B75" s="178" t="str">
        <f>'SEA Calcs2'!C71</f>
        <v/>
      </c>
      <c r="C75" s="179" t="str">
        <f>'SEA Calcs2'!ES71</f>
        <v/>
      </c>
      <c r="D75" s="179" t="str">
        <f>'SEA Calcs2'!BV71</f>
        <v/>
      </c>
      <c r="E75" s="179" t="str">
        <f>'SEA Calcs2'!ET71</f>
        <v/>
      </c>
      <c r="F75" s="179" t="str">
        <f>'SEA Calcs2'!BW71</f>
        <v/>
      </c>
      <c r="G75" s="179" t="str">
        <f>'SEA Calcs2'!EU71</f>
        <v/>
      </c>
      <c r="H75" s="179" t="str">
        <f>'SEA Calcs2'!BX71</f>
        <v/>
      </c>
      <c r="I75" s="179" t="str">
        <f>'SEA Calcs2'!EV71</f>
        <v/>
      </c>
      <c r="J75" s="179" t="str">
        <f>'SEA Calcs2'!BY71</f>
        <v/>
      </c>
      <c r="K75" s="180" t="str">
        <f t="shared" si="8"/>
        <v/>
      </c>
      <c r="L75" s="180" t="str">
        <f t="shared" si="9"/>
        <v/>
      </c>
      <c r="M75" s="180" t="str">
        <f t="shared" si="10"/>
        <v/>
      </c>
      <c r="N75" s="180" t="str">
        <f t="shared" si="11"/>
        <v/>
      </c>
      <c r="O75" s="180" t="str">
        <f t="shared" si="12"/>
        <v/>
      </c>
      <c r="P75" s="180" t="str">
        <f t="shared" si="13"/>
        <v/>
      </c>
      <c r="Q75" s="180" t="str">
        <f t="shared" si="14"/>
        <v/>
      </c>
      <c r="R75" s="180" t="str">
        <f t="shared" si="15"/>
        <v/>
      </c>
    </row>
    <row r="76" spans="2:18" x14ac:dyDescent="0.25">
      <c r="B76" s="178" t="str">
        <f>'SEA Calcs2'!C72</f>
        <v/>
      </c>
      <c r="C76" s="179" t="str">
        <f>'SEA Calcs2'!ES72</f>
        <v/>
      </c>
      <c r="D76" s="179" t="str">
        <f>'SEA Calcs2'!BV72</f>
        <v/>
      </c>
      <c r="E76" s="179" t="str">
        <f>'SEA Calcs2'!ET72</f>
        <v/>
      </c>
      <c r="F76" s="179" t="str">
        <f>'SEA Calcs2'!BW72</f>
        <v/>
      </c>
      <c r="G76" s="179" t="str">
        <f>'SEA Calcs2'!EU72</f>
        <v/>
      </c>
      <c r="H76" s="179" t="str">
        <f>'SEA Calcs2'!BX72</f>
        <v/>
      </c>
      <c r="I76" s="179" t="str">
        <f>'SEA Calcs2'!EV72</f>
        <v/>
      </c>
      <c r="J76" s="179" t="str">
        <f>'SEA Calcs2'!BY72</f>
        <v/>
      </c>
      <c r="K76" s="180" t="str">
        <f t="shared" ref="K76:K111" si="16">_xlfn.IFNA(INDEX(NCACalcs2_MetricValues_Pos,MATCH($B76,NCACalcs2_Options,0),MATCH(K$11,NCACalcs2_Metrics_Pos,0)),"")</f>
        <v/>
      </c>
      <c r="L76" s="180" t="str">
        <f t="shared" ref="L76:L111" si="17">_xlfn.IFNA(INDEX(NCACalcs2_MetricValues_Neg,MATCH($B76,NCACalcs2_Options,0),MATCH(L$11,NCACalcs2_Metrics_Neg,0)),"")</f>
        <v/>
      </c>
      <c r="M76" s="180" t="str">
        <f t="shared" ref="M76:M111" si="18">_xlfn.IFNA(INDEX(NCACalcs2_MetricValues_Pos,MATCH($B76,NCACalcs2_Options,0),MATCH(M$11,NCACalcs2_Metrics_Pos,0)),"")</f>
        <v/>
      </c>
      <c r="N76" s="180" t="str">
        <f t="shared" ref="N76:N111" si="19">_xlfn.IFNA(INDEX(NCACalcs2_MetricValues_Neg,MATCH($B76,NCACalcs2_Options,0),MATCH(N$11,NCACalcs2_Metrics_Neg,0)),"")</f>
        <v/>
      </c>
      <c r="O76" s="180" t="str">
        <f t="shared" ref="O76:O111" si="20">_xlfn.IFNA(INDEX(NCACalcs2_MetricValues_Pos,MATCH($B76,NCACalcs2_Options,0),MATCH(O$11,NCACalcs2_Metrics_Pos,0)),"")</f>
        <v/>
      </c>
      <c r="P76" s="180" t="str">
        <f t="shared" ref="P76:P111" si="21">_xlfn.IFNA(INDEX(NCACalcs2_MetricValues_Neg,MATCH($B76,NCACalcs2_Options,0),MATCH(P$11,NCACalcs2_Metrics_Neg,0)),"")</f>
        <v/>
      </c>
      <c r="Q76" s="180" t="str">
        <f t="shared" ref="Q76:Q111" si="22">_xlfn.IFNA(INDEX(NCACalcs2_MetricValues_Pos,MATCH($B76,NCACalcs2_Options,0),MATCH(Q$11,NCACalcs2_Metrics_Pos,0)),"")</f>
        <v/>
      </c>
      <c r="R76" s="180" t="str">
        <f t="shared" ref="R76:R111" si="23">_xlfn.IFNA(INDEX(NCACalcs2_MetricValues_Neg,MATCH($B76,NCACalcs2_Options,0),MATCH(R$11,NCACalcs2_Metrics_Neg,0)),"")</f>
        <v/>
      </c>
    </row>
    <row r="77" spans="2:18" x14ac:dyDescent="0.25">
      <c r="B77" s="178" t="str">
        <f>'SEA Calcs2'!C73</f>
        <v/>
      </c>
      <c r="C77" s="179" t="str">
        <f>'SEA Calcs2'!ES73</f>
        <v/>
      </c>
      <c r="D77" s="179" t="str">
        <f>'SEA Calcs2'!BV73</f>
        <v/>
      </c>
      <c r="E77" s="179" t="str">
        <f>'SEA Calcs2'!ET73</f>
        <v/>
      </c>
      <c r="F77" s="179" t="str">
        <f>'SEA Calcs2'!BW73</f>
        <v/>
      </c>
      <c r="G77" s="179" t="str">
        <f>'SEA Calcs2'!EU73</f>
        <v/>
      </c>
      <c r="H77" s="179" t="str">
        <f>'SEA Calcs2'!BX73</f>
        <v/>
      </c>
      <c r="I77" s="179" t="str">
        <f>'SEA Calcs2'!EV73</f>
        <v/>
      </c>
      <c r="J77" s="179" t="str">
        <f>'SEA Calcs2'!BY73</f>
        <v/>
      </c>
      <c r="K77" s="180" t="str">
        <f t="shared" si="16"/>
        <v/>
      </c>
      <c r="L77" s="180" t="str">
        <f t="shared" si="17"/>
        <v/>
      </c>
      <c r="M77" s="180" t="str">
        <f t="shared" si="18"/>
        <v/>
      </c>
      <c r="N77" s="180" t="str">
        <f t="shared" si="19"/>
        <v/>
      </c>
      <c r="O77" s="180" t="str">
        <f t="shared" si="20"/>
        <v/>
      </c>
      <c r="P77" s="180" t="str">
        <f t="shared" si="21"/>
        <v/>
      </c>
      <c r="Q77" s="180" t="str">
        <f t="shared" si="22"/>
        <v/>
      </c>
      <c r="R77" s="180" t="str">
        <f t="shared" si="23"/>
        <v/>
      </c>
    </row>
    <row r="78" spans="2:18" x14ac:dyDescent="0.25">
      <c r="B78" s="178" t="str">
        <f>'SEA Calcs2'!C74</f>
        <v/>
      </c>
      <c r="C78" s="179" t="str">
        <f>'SEA Calcs2'!ES74</f>
        <v/>
      </c>
      <c r="D78" s="179" t="str">
        <f>'SEA Calcs2'!BV74</f>
        <v/>
      </c>
      <c r="E78" s="179" t="str">
        <f>'SEA Calcs2'!ET74</f>
        <v/>
      </c>
      <c r="F78" s="179" t="str">
        <f>'SEA Calcs2'!BW74</f>
        <v/>
      </c>
      <c r="G78" s="179" t="str">
        <f>'SEA Calcs2'!EU74</f>
        <v/>
      </c>
      <c r="H78" s="179" t="str">
        <f>'SEA Calcs2'!BX74</f>
        <v/>
      </c>
      <c r="I78" s="179" t="str">
        <f>'SEA Calcs2'!EV74</f>
        <v/>
      </c>
      <c r="J78" s="179" t="str">
        <f>'SEA Calcs2'!BY74</f>
        <v/>
      </c>
      <c r="K78" s="180" t="str">
        <f t="shared" si="16"/>
        <v/>
      </c>
      <c r="L78" s="180" t="str">
        <f t="shared" si="17"/>
        <v/>
      </c>
      <c r="M78" s="180" t="str">
        <f t="shared" si="18"/>
        <v/>
      </c>
      <c r="N78" s="180" t="str">
        <f t="shared" si="19"/>
        <v/>
      </c>
      <c r="O78" s="180" t="str">
        <f t="shared" si="20"/>
        <v/>
      </c>
      <c r="P78" s="180" t="str">
        <f t="shared" si="21"/>
        <v/>
      </c>
      <c r="Q78" s="180" t="str">
        <f t="shared" si="22"/>
        <v/>
      </c>
      <c r="R78" s="180" t="str">
        <f t="shared" si="23"/>
        <v/>
      </c>
    </row>
    <row r="79" spans="2:18" x14ac:dyDescent="0.25">
      <c r="B79" s="178" t="str">
        <f>'SEA Calcs2'!C75</f>
        <v/>
      </c>
      <c r="C79" s="179" t="str">
        <f>'SEA Calcs2'!ES75</f>
        <v/>
      </c>
      <c r="D79" s="179" t="str">
        <f>'SEA Calcs2'!BV75</f>
        <v/>
      </c>
      <c r="E79" s="179" t="str">
        <f>'SEA Calcs2'!ET75</f>
        <v/>
      </c>
      <c r="F79" s="179" t="str">
        <f>'SEA Calcs2'!BW75</f>
        <v/>
      </c>
      <c r="G79" s="179" t="str">
        <f>'SEA Calcs2'!EU75</f>
        <v/>
      </c>
      <c r="H79" s="179" t="str">
        <f>'SEA Calcs2'!BX75</f>
        <v/>
      </c>
      <c r="I79" s="179" t="str">
        <f>'SEA Calcs2'!EV75</f>
        <v/>
      </c>
      <c r="J79" s="179" t="str">
        <f>'SEA Calcs2'!BY75</f>
        <v/>
      </c>
      <c r="K79" s="180" t="str">
        <f t="shared" si="16"/>
        <v/>
      </c>
      <c r="L79" s="180" t="str">
        <f t="shared" si="17"/>
        <v/>
      </c>
      <c r="M79" s="180" t="str">
        <f t="shared" si="18"/>
        <v/>
      </c>
      <c r="N79" s="180" t="str">
        <f t="shared" si="19"/>
        <v/>
      </c>
      <c r="O79" s="180" t="str">
        <f t="shared" si="20"/>
        <v/>
      </c>
      <c r="P79" s="180" t="str">
        <f t="shared" si="21"/>
        <v/>
      </c>
      <c r="Q79" s="180" t="str">
        <f t="shared" si="22"/>
        <v/>
      </c>
      <c r="R79" s="180" t="str">
        <f t="shared" si="23"/>
        <v/>
      </c>
    </row>
    <row r="80" spans="2:18" x14ac:dyDescent="0.25">
      <c r="B80" s="178" t="str">
        <f>'SEA Calcs2'!C76</f>
        <v/>
      </c>
      <c r="C80" s="179" t="str">
        <f>'SEA Calcs2'!ES76</f>
        <v/>
      </c>
      <c r="D80" s="179" t="str">
        <f>'SEA Calcs2'!BV76</f>
        <v/>
      </c>
      <c r="E80" s="179" t="str">
        <f>'SEA Calcs2'!ET76</f>
        <v/>
      </c>
      <c r="F80" s="179" t="str">
        <f>'SEA Calcs2'!BW76</f>
        <v/>
      </c>
      <c r="G80" s="179" t="str">
        <f>'SEA Calcs2'!EU76</f>
        <v/>
      </c>
      <c r="H80" s="179" t="str">
        <f>'SEA Calcs2'!BX76</f>
        <v/>
      </c>
      <c r="I80" s="179" t="str">
        <f>'SEA Calcs2'!EV76</f>
        <v/>
      </c>
      <c r="J80" s="179" t="str">
        <f>'SEA Calcs2'!BY76</f>
        <v/>
      </c>
      <c r="K80" s="180" t="str">
        <f t="shared" si="16"/>
        <v/>
      </c>
      <c r="L80" s="180" t="str">
        <f t="shared" si="17"/>
        <v/>
      </c>
      <c r="M80" s="180" t="str">
        <f t="shared" si="18"/>
        <v/>
      </c>
      <c r="N80" s="180" t="str">
        <f t="shared" si="19"/>
        <v/>
      </c>
      <c r="O80" s="180" t="str">
        <f t="shared" si="20"/>
        <v/>
      </c>
      <c r="P80" s="180" t="str">
        <f t="shared" si="21"/>
        <v/>
      </c>
      <c r="Q80" s="180" t="str">
        <f t="shared" si="22"/>
        <v/>
      </c>
      <c r="R80" s="180" t="str">
        <f t="shared" si="23"/>
        <v/>
      </c>
    </row>
    <row r="81" spans="2:18" x14ac:dyDescent="0.25">
      <c r="B81" s="178" t="str">
        <f>'SEA Calcs2'!C77</f>
        <v/>
      </c>
      <c r="C81" s="179" t="str">
        <f>'SEA Calcs2'!ES77</f>
        <v/>
      </c>
      <c r="D81" s="179" t="str">
        <f>'SEA Calcs2'!BV77</f>
        <v/>
      </c>
      <c r="E81" s="179" t="str">
        <f>'SEA Calcs2'!ET77</f>
        <v/>
      </c>
      <c r="F81" s="179" t="str">
        <f>'SEA Calcs2'!BW77</f>
        <v/>
      </c>
      <c r="G81" s="179" t="str">
        <f>'SEA Calcs2'!EU77</f>
        <v/>
      </c>
      <c r="H81" s="179" t="str">
        <f>'SEA Calcs2'!BX77</f>
        <v/>
      </c>
      <c r="I81" s="179" t="str">
        <f>'SEA Calcs2'!EV77</f>
        <v/>
      </c>
      <c r="J81" s="179" t="str">
        <f>'SEA Calcs2'!BY77</f>
        <v/>
      </c>
      <c r="K81" s="180" t="str">
        <f t="shared" si="16"/>
        <v/>
      </c>
      <c r="L81" s="180" t="str">
        <f t="shared" si="17"/>
        <v/>
      </c>
      <c r="M81" s="180" t="str">
        <f t="shared" si="18"/>
        <v/>
      </c>
      <c r="N81" s="180" t="str">
        <f t="shared" si="19"/>
        <v/>
      </c>
      <c r="O81" s="180" t="str">
        <f t="shared" si="20"/>
        <v/>
      </c>
      <c r="P81" s="180" t="str">
        <f t="shared" si="21"/>
        <v/>
      </c>
      <c r="Q81" s="180" t="str">
        <f t="shared" si="22"/>
        <v/>
      </c>
      <c r="R81" s="180" t="str">
        <f t="shared" si="23"/>
        <v/>
      </c>
    </row>
    <row r="82" spans="2:18" x14ac:dyDescent="0.25">
      <c r="B82" s="178" t="str">
        <f>'SEA Calcs2'!C78</f>
        <v/>
      </c>
      <c r="C82" s="179" t="str">
        <f>'SEA Calcs2'!ES78</f>
        <v/>
      </c>
      <c r="D82" s="179" t="str">
        <f>'SEA Calcs2'!BV78</f>
        <v/>
      </c>
      <c r="E82" s="179" t="str">
        <f>'SEA Calcs2'!ET78</f>
        <v/>
      </c>
      <c r="F82" s="179" t="str">
        <f>'SEA Calcs2'!BW78</f>
        <v/>
      </c>
      <c r="G82" s="179" t="str">
        <f>'SEA Calcs2'!EU78</f>
        <v/>
      </c>
      <c r="H82" s="179" t="str">
        <f>'SEA Calcs2'!BX78</f>
        <v/>
      </c>
      <c r="I82" s="179" t="str">
        <f>'SEA Calcs2'!EV78</f>
        <v/>
      </c>
      <c r="J82" s="179" t="str">
        <f>'SEA Calcs2'!BY78</f>
        <v/>
      </c>
      <c r="K82" s="180" t="str">
        <f t="shared" si="16"/>
        <v/>
      </c>
      <c r="L82" s="180" t="str">
        <f t="shared" si="17"/>
        <v/>
      </c>
      <c r="M82" s="180" t="str">
        <f t="shared" si="18"/>
        <v/>
      </c>
      <c r="N82" s="180" t="str">
        <f t="shared" si="19"/>
        <v/>
      </c>
      <c r="O82" s="180" t="str">
        <f t="shared" si="20"/>
        <v/>
      </c>
      <c r="P82" s="180" t="str">
        <f t="shared" si="21"/>
        <v/>
      </c>
      <c r="Q82" s="180" t="str">
        <f t="shared" si="22"/>
        <v/>
      </c>
      <c r="R82" s="180" t="str">
        <f t="shared" si="23"/>
        <v/>
      </c>
    </row>
    <row r="83" spans="2:18" x14ac:dyDescent="0.25">
      <c r="B83" s="178" t="str">
        <f>'SEA Calcs2'!C79</f>
        <v/>
      </c>
      <c r="C83" s="179" t="str">
        <f>'SEA Calcs2'!ES79</f>
        <v/>
      </c>
      <c r="D83" s="179" t="str">
        <f>'SEA Calcs2'!BV79</f>
        <v/>
      </c>
      <c r="E83" s="179" t="str">
        <f>'SEA Calcs2'!ET79</f>
        <v/>
      </c>
      <c r="F83" s="179" t="str">
        <f>'SEA Calcs2'!BW79</f>
        <v/>
      </c>
      <c r="G83" s="179" t="str">
        <f>'SEA Calcs2'!EU79</f>
        <v/>
      </c>
      <c r="H83" s="179" t="str">
        <f>'SEA Calcs2'!BX79</f>
        <v/>
      </c>
      <c r="I83" s="179" t="str">
        <f>'SEA Calcs2'!EV79</f>
        <v/>
      </c>
      <c r="J83" s="179" t="str">
        <f>'SEA Calcs2'!BY79</f>
        <v/>
      </c>
      <c r="K83" s="180" t="str">
        <f t="shared" si="16"/>
        <v/>
      </c>
      <c r="L83" s="180" t="str">
        <f t="shared" si="17"/>
        <v/>
      </c>
      <c r="M83" s="180" t="str">
        <f t="shared" si="18"/>
        <v/>
      </c>
      <c r="N83" s="180" t="str">
        <f t="shared" si="19"/>
        <v/>
      </c>
      <c r="O83" s="180" t="str">
        <f t="shared" si="20"/>
        <v/>
      </c>
      <c r="P83" s="180" t="str">
        <f t="shared" si="21"/>
        <v/>
      </c>
      <c r="Q83" s="180" t="str">
        <f t="shared" si="22"/>
        <v/>
      </c>
      <c r="R83" s="180" t="str">
        <f t="shared" si="23"/>
        <v/>
      </c>
    </row>
    <row r="84" spans="2:18" x14ac:dyDescent="0.25">
      <c r="B84" s="178" t="str">
        <f>'SEA Calcs2'!C80</f>
        <v/>
      </c>
      <c r="C84" s="179" t="str">
        <f>'SEA Calcs2'!ES80</f>
        <v/>
      </c>
      <c r="D84" s="179" t="str">
        <f>'SEA Calcs2'!BV80</f>
        <v/>
      </c>
      <c r="E84" s="179" t="str">
        <f>'SEA Calcs2'!ET80</f>
        <v/>
      </c>
      <c r="F84" s="179" t="str">
        <f>'SEA Calcs2'!BW80</f>
        <v/>
      </c>
      <c r="G84" s="179" t="str">
        <f>'SEA Calcs2'!EU80</f>
        <v/>
      </c>
      <c r="H84" s="179" t="str">
        <f>'SEA Calcs2'!BX80</f>
        <v/>
      </c>
      <c r="I84" s="179" t="str">
        <f>'SEA Calcs2'!EV80</f>
        <v/>
      </c>
      <c r="J84" s="179" t="str">
        <f>'SEA Calcs2'!BY80</f>
        <v/>
      </c>
      <c r="K84" s="180" t="str">
        <f t="shared" si="16"/>
        <v/>
      </c>
      <c r="L84" s="180" t="str">
        <f t="shared" si="17"/>
        <v/>
      </c>
      <c r="M84" s="180" t="str">
        <f t="shared" si="18"/>
        <v/>
      </c>
      <c r="N84" s="180" t="str">
        <f t="shared" si="19"/>
        <v/>
      </c>
      <c r="O84" s="180" t="str">
        <f t="shared" si="20"/>
        <v/>
      </c>
      <c r="P84" s="180" t="str">
        <f t="shared" si="21"/>
        <v/>
      </c>
      <c r="Q84" s="180" t="str">
        <f t="shared" si="22"/>
        <v/>
      </c>
      <c r="R84" s="180" t="str">
        <f t="shared" si="23"/>
        <v/>
      </c>
    </row>
    <row r="85" spans="2:18" x14ac:dyDescent="0.25">
      <c r="B85" s="178" t="str">
        <f>'SEA Calcs2'!C81</f>
        <v/>
      </c>
      <c r="C85" s="179" t="str">
        <f>'SEA Calcs2'!ES81</f>
        <v/>
      </c>
      <c r="D85" s="179" t="str">
        <f>'SEA Calcs2'!BV81</f>
        <v/>
      </c>
      <c r="E85" s="179" t="str">
        <f>'SEA Calcs2'!ET81</f>
        <v/>
      </c>
      <c r="F85" s="179" t="str">
        <f>'SEA Calcs2'!BW81</f>
        <v/>
      </c>
      <c r="G85" s="179" t="str">
        <f>'SEA Calcs2'!EU81</f>
        <v/>
      </c>
      <c r="H85" s="179" t="str">
        <f>'SEA Calcs2'!BX81</f>
        <v/>
      </c>
      <c r="I85" s="179" t="str">
        <f>'SEA Calcs2'!EV81</f>
        <v/>
      </c>
      <c r="J85" s="179" t="str">
        <f>'SEA Calcs2'!BY81</f>
        <v/>
      </c>
      <c r="K85" s="180" t="str">
        <f t="shared" si="16"/>
        <v/>
      </c>
      <c r="L85" s="180" t="str">
        <f t="shared" si="17"/>
        <v/>
      </c>
      <c r="M85" s="180" t="str">
        <f t="shared" si="18"/>
        <v/>
      </c>
      <c r="N85" s="180" t="str">
        <f t="shared" si="19"/>
        <v/>
      </c>
      <c r="O85" s="180" t="str">
        <f t="shared" si="20"/>
        <v/>
      </c>
      <c r="P85" s="180" t="str">
        <f t="shared" si="21"/>
        <v/>
      </c>
      <c r="Q85" s="180" t="str">
        <f t="shared" si="22"/>
        <v/>
      </c>
      <c r="R85" s="180" t="str">
        <f t="shared" si="23"/>
        <v/>
      </c>
    </row>
    <row r="86" spans="2:18" x14ac:dyDescent="0.25">
      <c r="B86" s="178" t="str">
        <f>'SEA Calcs2'!C82</f>
        <v/>
      </c>
      <c r="C86" s="179" t="str">
        <f>'SEA Calcs2'!ES82</f>
        <v/>
      </c>
      <c r="D86" s="179" t="str">
        <f>'SEA Calcs2'!BV82</f>
        <v/>
      </c>
      <c r="E86" s="179" t="str">
        <f>'SEA Calcs2'!ET82</f>
        <v/>
      </c>
      <c r="F86" s="179" t="str">
        <f>'SEA Calcs2'!BW82</f>
        <v/>
      </c>
      <c r="G86" s="179" t="str">
        <f>'SEA Calcs2'!EU82</f>
        <v/>
      </c>
      <c r="H86" s="179" t="str">
        <f>'SEA Calcs2'!BX82</f>
        <v/>
      </c>
      <c r="I86" s="179" t="str">
        <f>'SEA Calcs2'!EV82</f>
        <v/>
      </c>
      <c r="J86" s="179" t="str">
        <f>'SEA Calcs2'!BY82</f>
        <v/>
      </c>
      <c r="K86" s="180" t="str">
        <f t="shared" si="16"/>
        <v/>
      </c>
      <c r="L86" s="180" t="str">
        <f t="shared" si="17"/>
        <v/>
      </c>
      <c r="M86" s="180" t="str">
        <f t="shared" si="18"/>
        <v/>
      </c>
      <c r="N86" s="180" t="str">
        <f t="shared" si="19"/>
        <v/>
      </c>
      <c r="O86" s="180" t="str">
        <f t="shared" si="20"/>
        <v/>
      </c>
      <c r="P86" s="180" t="str">
        <f t="shared" si="21"/>
        <v/>
      </c>
      <c r="Q86" s="180" t="str">
        <f t="shared" si="22"/>
        <v/>
      </c>
      <c r="R86" s="180" t="str">
        <f t="shared" si="23"/>
        <v/>
      </c>
    </row>
    <row r="87" spans="2:18" x14ac:dyDescent="0.25">
      <c r="B87" s="178" t="str">
        <f>'SEA Calcs2'!C83</f>
        <v/>
      </c>
      <c r="C87" s="179" t="str">
        <f>'SEA Calcs2'!ES83</f>
        <v/>
      </c>
      <c r="D87" s="179" t="str">
        <f>'SEA Calcs2'!BV83</f>
        <v/>
      </c>
      <c r="E87" s="179" t="str">
        <f>'SEA Calcs2'!ET83</f>
        <v/>
      </c>
      <c r="F87" s="179" t="str">
        <f>'SEA Calcs2'!BW83</f>
        <v/>
      </c>
      <c r="G87" s="179" t="str">
        <f>'SEA Calcs2'!EU83</f>
        <v/>
      </c>
      <c r="H87" s="179" t="str">
        <f>'SEA Calcs2'!BX83</f>
        <v/>
      </c>
      <c r="I87" s="179" t="str">
        <f>'SEA Calcs2'!EV83</f>
        <v/>
      </c>
      <c r="J87" s="179" t="str">
        <f>'SEA Calcs2'!BY83</f>
        <v/>
      </c>
      <c r="K87" s="180" t="str">
        <f t="shared" si="16"/>
        <v/>
      </c>
      <c r="L87" s="180" t="str">
        <f t="shared" si="17"/>
        <v/>
      </c>
      <c r="M87" s="180" t="str">
        <f t="shared" si="18"/>
        <v/>
      </c>
      <c r="N87" s="180" t="str">
        <f t="shared" si="19"/>
        <v/>
      </c>
      <c r="O87" s="180" t="str">
        <f t="shared" si="20"/>
        <v/>
      </c>
      <c r="P87" s="180" t="str">
        <f t="shared" si="21"/>
        <v/>
      </c>
      <c r="Q87" s="180" t="str">
        <f t="shared" si="22"/>
        <v/>
      </c>
      <c r="R87" s="180" t="str">
        <f t="shared" si="23"/>
        <v/>
      </c>
    </row>
    <row r="88" spans="2:18" x14ac:dyDescent="0.25">
      <c r="B88" s="178" t="str">
        <f>'SEA Calcs2'!C84</f>
        <v/>
      </c>
      <c r="C88" s="179" t="str">
        <f>'SEA Calcs2'!ES84</f>
        <v/>
      </c>
      <c r="D88" s="179" t="str">
        <f>'SEA Calcs2'!BV84</f>
        <v/>
      </c>
      <c r="E88" s="179" t="str">
        <f>'SEA Calcs2'!ET84</f>
        <v/>
      </c>
      <c r="F88" s="179" t="str">
        <f>'SEA Calcs2'!BW84</f>
        <v/>
      </c>
      <c r="G88" s="179" t="str">
        <f>'SEA Calcs2'!EU84</f>
        <v/>
      </c>
      <c r="H88" s="179" t="str">
        <f>'SEA Calcs2'!BX84</f>
        <v/>
      </c>
      <c r="I88" s="179" t="str">
        <f>'SEA Calcs2'!EV84</f>
        <v/>
      </c>
      <c r="J88" s="179" t="str">
        <f>'SEA Calcs2'!BY84</f>
        <v/>
      </c>
      <c r="K88" s="180" t="str">
        <f t="shared" si="16"/>
        <v/>
      </c>
      <c r="L88" s="180" t="str">
        <f t="shared" si="17"/>
        <v/>
      </c>
      <c r="M88" s="180" t="str">
        <f t="shared" si="18"/>
        <v/>
      </c>
      <c r="N88" s="180" t="str">
        <f t="shared" si="19"/>
        <v/>
      </c>
      <c r="O88" s="180" t="str">
        <f t="shared" si="20"/>
        <v/>
      </c>
      <c r="P88" s="180" t="str">
        <f t="shared" si="21"/>
        <v/>
      </c>
      <c r="Q88" s="180" t="str">
        <f t="shared" si="22"/>
        <v/>
      </c>
      <c r="R88" s="180" t="str">
        <f t="shared" si="23"/>
        <v/>
      </c>
    </row>
    <row r="89" spans="2:18" x14ac:dyDescent="0.25">
      <c r="B89" s="178" t="str">
        <f>'SEA Calcs2'!C85</f>
        <v/>
      </c>
      <c r="C89" s="179" t="str">
        <f>'SEA Calcs2'!ES85</f>
        <v/>
      </c>
      <c r="D89" s="179" t="str">
        <f>'SEA Calcs2'!BV85</f>
        <v/>
      </c>
      <c r="E89" s="179" t="str">
        <f>'SEA Calcs2'!ET85</f>
        <v/>
      </c>
      <c r="F89" s="179" t="str">
        <f>'SEA Calcs2'!BW85</f>
        <v/>
      </c>
      <c r="G89" s="179" t="str">
        <f>'SEA Calcs2'!EU85</f>
        <v/>
      </c>
      <c r="H89" s="179" t="str">
        <f>'SEA Calcs2'!BX85</f>
        <v/>
      </c>
      <c r="I89" s="179" t="str">
        <f>'SEA Calcs2'!EV85</f>
        <v/>
      </c>
      <c r="J89" s="179" t="str">
        <f>'SEA Calcs2'!BY85</f>
        <v/>
      </c>
      <c r="K89" s="180" t="str">
        <f t="shared" si="16"/>
        <v/>
      </c>
      <c r="L89" s="180" t="str">
        <f t="shared" si="17"/>
        <v/>
      </c>
      <c r="M89" s="180" t="str">
        <f t="shared" si="18"/>
        <v/>
      </c>
      <c r="N89" s="180" t="str">
        <f t="shared" si="19"/>
        <v/>
      </c>
      <c r="O89" s="180" t="str">
        <f t="shared" si="20"/>
        <v/>
      </c>
      <c r="P89" s="180" t="str">
        <f t="shared" si="21"/>
        <v/>
      </c>
      <c r="Q89" s="180" t="str">
        <f t="shared" si="22"/>
        <v/>
      </c>
      <c r="R89" s="180" t="str">
        <f t="shared" si="23"/>
        <v/>
      </c>
    </row>
    <row r="90" spans="2:18" x14ac:dyDescent="0.25">
      <c r="B90" s="178" t="str">
        <f>'SEA Calcs2'!C86</f>
        <v/>
      </c>
      <c r="C90" s="179" t="str">
        <f>'SEA Calcs2'!ES86</f>
        <v/>
      </c>
      <c r="D90" s="179" t="str">
        <f>'SEA Calcs2'!BV86</f>
        <v/>
      </c>
      <c r="E90" s="179" t="str">
        <f>'SEA Calcs2'!ET86</f>
        <v/>
      </c>
      <c r="F90" s="179" t="str">
        <f>'SEA Calcs2'!BW86</f>
        <v/>
      </c>
      <c r="G90" s="179" t="str">
        <f>'SEA Calcs2'!EU86</f>
        <v/>
      </c>
      <c r="H90" s="179" t="str">
        <f>'SEA Calcs2'!BX86</f>
        <v/>
      </c>
      <c r="I90" s="179" t="str">
        <f>'SEA Calcs2'!EV86</f>
        <v/>
      </c>
      <c r="J90" s="179" t="str">
        <f>'SEA Calcs2'!BY86</f>
        <v/>
      </c>
      <c r="K90" s="180" t="str">
        <f t="shared" si="16"/>
        <v/>
      </c>
      <c r="L90" s="180" t="str">
        <f t="shared" si="17"/>
        <v/>
      </c>
      <c r="M90" s="180" t="str">
        <f t="shared" si="18"/>
        <v/>
      </c>
      <c r="N90" s="180" t="str">
        <f t="shared" si="19"/>
        <v/>
      </c>
      <c r="O90" s="180" t="str">
        <f t="shared" si="20"/>
        <v/>
      </c>
      <c r="P90" s="180" t="str">
        <f t="shared" si="21"/>
        <v/>
      </c>
      <c r="Q90" s="180" t="str">
        <f t="shared" si="22"/>
        <v/>
      </c>
      <c r="R90" s="180" t="str">
        <f t="shared" si="23"/>
        <v/>
      </c>
    </row>
    <row r="91" spans="2:18" x14ac:dyDescent="0.25">
      <c r="B91" s="178" t="str">
        <f>'SEA Calcs2'!C87</f>
        <v/>
      </c>
      <c r="C91" s="179" t="str">
        <f>'SEA Calcs2'!ES87</f>
        <v/>
      </c>
      <c r="D91" s="179" t="str">
        <f>'SEA Calcs2'!BV87</f>
        <v/>
      </c>
      <c r="E91" s="179" t="str">
        <f>'SEA Calcs2'!ET87</f>
        <v/>
      </c>
      <c r="F91" s="179" t="str">
        <f>'SEA Calcs2'!BW87</f>
        <v/>
      </c>
      <c r="G91" s="179" t="str">
        <f>'SEA Calcs2'!EU87</f>
        <v/>
      </c>
      <c r="H91" s="179" t="str">
        <f>'SEA Calcs2'!BX87</f>
        <v/>
      </c>
      <c r="I91" s="179" t="str">
        <f>'SEA Calcs2'!EV87</f>
        <v/>
      </c>
      <c r="J91" s="179" t="str">
        <f>'SEA Calcs2'!BY87</f>
        <v/>
      </c>
      <c r="K91" s="180" t="str">
        <f t="shared" si="16"/>
        <v/>
      </c>
      <c r="L91" s="180" t="str">
        <f t="shared" si="17"/>
        <v/>
      </c>
      <c r="M91" s="180" t="str">
        <f t="shared" si="18"/>
        <v/>
      </c>
      <c r="N91" s="180" t="str">
        <f t="shared" si="19"/>
        <v/>
      </c>
      <c r="O91" s="180" t="str">
        <f t="shared" si="20"/>
        <v/>
      </c>
      <c r="P91" s="180" t="str">
        <f t="shared" si="21"/>
        <v/>
      </c>
      <c r="Q91" s="180" t="str">
        <f t="shared" si="22"/>
        <v/>
      </c>
      <c r="R91" s="180" t="str">
        <f t="shared" si="23"/>
        <v/>
      </c>
    </row>
    <row r="92" spans="2:18" x14ac:dyDescent="0.25">
      <c r="B92" s="178" t="str">
        <f>'SEA Calcs2'!C88</f>
        <v/>
      </c>
      <c r="C92" s="179" t="str">
        <f>'SEA Calcs2'!ES88</f>
        <v/>
      </c>
      <c r="D92" s="179" t="str">
        <f>'SEA Calcs2'!BV88</f>
        <v/>
      </c>
      <c r="E92" s="179" t="str">
        <f>'SEA Calcs2'!ET88</f>
        <v/>
      </c>
      <c r="F92" s="179" t="str">
        <f>'SEA Calcs2'!BW88</f>
        <v/>
      </c>
      <c r="G92" s="179" t="str">
        <f>'SEA Calcs2'!EU88</f>
        <v/>
      </c>
      <c r="H92" s="179" t="str">
        <f>'SEA Calcs2'!BX88</f>
        <v/>
      </c>
      <c r="I92" s="179" t="str">
        <f>'SEA Calcs2'!EV88</f>
        <v/>
      </c>
      <c r="J92" s="179" t="str">
        <f>'SEA Calcs2'!BY88</f>
        <v/>
      </c>
      <c r="K92" s="180" t="str">
        <f t="shared" si="16"/>
        <v/>
      </c>
      <c r="L92" s="180" t="str">
        <f t="shared" si="17"/>
        <v/>
      </c>
      <c r="M92" s="180" t="str">
        <f t="shared" si="18"/>
        <v/>
      </c>
      <c r="N92" s="180" t="str">
        <f t="shared" si="19"/>
        <v/>
      </c>
      <c r="O92" s="180" t="str">
        <f t="shared" si="20"/>
        <v/>
      </c>
      <c r="P92" s="180" t="str">
        <f t="shared" si="21"/>
        <v/>
      </c>
      <c r="Q92" s="180" t="str">
        <f t="shared" si="22"/>
        <v/>
      </c>
      <c r="R92" s="180" t="str">
        <f t="shared" si="23"/>
        <v/>
      </c>
    </row>
    <row r="93" spans="2:18" x14ac:dyDescent="0.25">
      <c r="B93" s="178" t="str">
        <f>'SEA Calcs2'!C89</f>
        <v/>
      </c>
      <c r="C93" s="179" t="str">
        <f>'SEA Calcs2'!ES89</f>
        <v/>
      </c>
      <c r="D93" s="179" t="str">
        <f>'SEA Calcs2'!BV89</f>
        <v/>
      </c>
      <c r="E93" s="179" t="str">
        <f>'SEA Calcs2'!ET89</f>
        <v/>
      </c>
      <c r="F93" s="179" t="str">
        <f>'SEA Calcs2'!BW89</f>
        <v/>
      </c>
      <c r="G93" s="179" t="str">
        <f>'SEA Calcs2'!EU89</f>
        <v/>
      </c>
      <c r="H93" s="179" t="str">
        <f>'SEA Calcs2'!BX89</f>
        <v/>
      </c>
      <c r="I93" s="179" t="str">
        <f>'SEA Calcs2'!EV89</f>
        <v/>
      </c>
      <c r="J93" s="179" t="str">
        <f>'SEA Calcs2'!BY89</f>
        <v/>
      </c>
      <c r="K93" s="180" t="str">
        <f t="shared" si="16"/>
        <v/>
      </c>
      <c r="L93" s="180" t="str">
        <f t="shared" si="17"/>
        <v/>
      </c>
      <c r="M93" s="180" t="str">
        <f t="shared" si="18"/>
        <v/>
      </c>
      <c r="N93" s="180" t="str">
        <f t="shared" si="19"/>
        <v/>
      </c>
      <c r="O93" s="180" t="str">
        <f t="shared" si="20"/>
        <v/>
      </c>
      <c r="P93" s="180" t="str">
        <f t="shared" si="21"/>
        <v/>
      </c>
      <c r="Q93" s="180" t="str">
        <f t="shared" si="22"/>
        <v/>
      </c>
      <c r="R93" s="180" t="str">
        <f t="shared" si="23"/>
        <v/>
      </c>
    </row>
    <row r="94" spans="2:18" x14ac:dyDescent="0.25">
      <c r="B94" s="178" t="str">
        <f>'SEA Calcs2'!C90</f>
        <v/>
      </c>
      <c r="C94" s="179" t="str">
        <f>'SEA Calcs2'!ES90</f>
        <v/>
      </c>
      <c r="D94" s="179" t="str">
        <f>'SEA Calcs2'!BV90</f>
        <v/>
      </c>
      <c r="E94" s="179" t="str">
        <f>'SEA Calcs2'!ET90</f>
        <v/>
      </c>
      <c r="F94" s="179" t="str">
        <f>'SEA Calcs2'!BW90</f>
        <v/>
      </c>
      <c r="G94" s="179" t="str">
        <f>'SEA Calcs2'!EU90</f>
        <v/>
      </c>
      <c r="H94" s="179" t="str">
        <f>'SEA Calcs2'!BX90</f>
        <v/>
      </c>
      <c r="I94" s="179" t="str">
        <f>'SEA Calcs2'!EV90</f>
        <v/>
      </c>
      <c r="J94" s="179" t="str">
        <f>'SEA Calcs2'!BY90</f>
        <v/>
      </c>
      <c r="K94" s="180" t="str">
        <f t="shared" si="16"/>
        <v/>
      </c>
      <c r="L94" s="180" t="str">
        <f t="shared" si="17"/>
        <v/>
      </c>
      <c r="M94" s="180" t="str">
        <f t="shared" si="18"/>
        <v/>
      </c>
      <c r="N94" s="180" t="str">
        <f t="shared" si="19"/>
        <v/>
      </c>
      <c r="O94" s="180" t="str">
        <f t="shared" si="20"/>
        <v/>
      </c>
      <c r="P94" s="180" t="str">
        <f t="shared" si="21"/>
        <v/>
      </c>
      <c r="Q94" s="180" t="str">
        <f t="shared" si="22"/>
        <v/>
      </c>
      <c r="R94" s="180" t="str">
        <f t="shared" si="23"/>
        <v/>
      </c>
    </row>
    <row r="95" spans="2:18" x14ac:dyDescent="0.25">
      <c r="B95" s="178" t="str">
        <f>'SEA Calcs2'!C91</f>
        <v/>
      </c>
      <c r="C95" s="179" t="str">
        <f>'SEA Calcs2'!ES91</f>
        <v/>
      </c>
      <c r="D95" s="179" t="str">
        <f>'SEA Calcs2'!BV91</f>
        <v/>
      </c>
      <c r="E95" s="179" t="str">
        <f>'SEA Calcs2'!ET91</f>
        <v/>
      </c>
      <c r="F95" s="179" t="str">
        <f>'SEA Calcs2'!BW91</f>
        <v/>
      </c>
      <c r="G95" s="179" t="str">
        <f>'SEA Calcs2'!EU91</f>
        <v/>
      </c>
      <c r="H95" s="179" t="str">
        <f>'SEA Calcs2'!BX91</f>
        <v/>
      </c>
      <c r="I95" s="179" t="str">
        <f>'SEA Calcs2'!EV91</f>
        <v/>
      </c>
      <c r="J95" s="179" t="str">
        <f>'SEA Calcs2'!BY91</f>
        <v/>
      </c>
      <c r="K95" s="180" t="str">
        <f t="shared" si="16"/>
        <v/>
      </c>
      <c r="L95" s="180" t="str">
        <f t="shared" si="17"/>
        <v/>
      </c>
      <c r="M95" s="180" t="str">
        <f t="shared" si="18"/>
        <v/>
      </c>
      <c r="N95" s="180" t="str">
        <f t="shared" si="19"/>
        <v/>
      </c>
      <c r="O95" s="180" t="str">
        <f t="shared" si="20"/>
        <v/>
      </c>
      <c r="P95" s="180" t="str">
        <f t="shared" si="21"/>
        <v/>
      </c>
      <c r="Q95" s="180" t="str">
        <f t="shared" si="22"/>
        <v/>
      </c>
      <c r="R95" s="180" t="str">
        <f t="shared" si="23"/>
        <v/>
      </c>
    </row>
    <row r="96" spans="2:18" x14ac:dyDescent="0.25">
      <c r="B96" s="178" t="str">
        <f>'SEA Calcs2'!C92</f>
        <v/>
      </c>
      <c r="C96" s="179" t="str">
        <f>'SEA Calcs2'!ES92</f>
        <v/>
      </c>
      <c r="D96" s="179" t="str">
        <f>'SEA Calcs2'!BV92</f>
        <v/>
      </c>
      <c r="E96" s="179" t="str">
        <f>'SEA Calcs2'!ET92</f>
        <v/>
      </c>
      <c r="F96" s="179" t="str">
        <f>'SEA Calcs2'!BW92</f>
        <v/>
      </c>
      <c r="G96" s="179" t="str">
        <f>'SEA Calcs2'!EU92</f>
        <v/>
      </c>
      <c r="H96" s="179" t="str">
        <f>'SEA Calcs2'!BX92</f>
        <v/>
      </c>
      <c r="I96" s="179" t="str">
        <f>'SEA Calcs2'!EV92</f>
        <v/>
      </c>
      <c r="J96" s="179" t="str">
        <f>'SEA Calcs2'!BY92</f>
        <v/>
      </c>
      <c r="K96" s="180" t="str">
        <f t="shared" si="16"/>
        <v/>
      </c>
      <c r="L96" s="180" t="str">
        <f t="shared" si="17"/>
        <v/>
      </c>
      <c r="M96" s="180" t="str">
        <f t="shared" si="18"/>
        <v/>
      </c>
      <c r="N96" s="180" t="str">
        <f t="shared" si="19"/>
        <v/>
      </c>
      <c r="O96" s="180" t="str">
        <f t="shared" si="20"/>
        <v/>
      </c>
      <c r="P96" s="180" t="str">
        <f t="shared" si="21"/>
        <v/>
      </c>
      <c r="Q96" s="180" t="str">
        <f t="shared" si="22"/>
        <v/>
      </c>
      <c r="R96" s="180" t="str">
        <f t="shared" si="23"/>
        <v/>
      </c>
    </row>
    <row r="97" spans="2:18" x14ac:dyDescent="0.25">
      <c r="B97" s="178" t="str">
        <f>'SEA Calcs2'!C93</f>
        <v/>
      </c>
      <c r="C97" s="179" t="str">
        <f>'SEA Calcs2'!ES93</f>
        <v/>
      </c>
      <c r="D97" s="179" t="str">
        <f>'SEA Calcs2'!BV93</f>
        <v/>
      </c>
      <c r="E97" s="179" t="str">
        <f>'SEA Calcs2'!ET93</f>
        <v/>
      </c>
      <c r="F97" s="179" t="str">
        <f>'SEA Calcs2'!BW93</f>
        <v/>
      </c>
      <c r="G97" s="179" t="str">
        <f>'SEA Calcs2'!EU93</f>
        <v/>
      </c>
      <c r="H97" s="179" t="str">
        <f>'SEA Calcs2'!BX93</f>
        <v/>
      </c>
      <c r="I97" s="179" t="str">
        <f>'SEA Calcs2'!EV93</f>
        <v/>
      </c>
      <c r="J97" s="179" t="str">
        <f>'SEA Calcs2'!BY93</f>
        <v/>
      </c>
      <c r="K97" s="180" t="str">
        <f t="shared" si="16"/>
        <v/>
      </c>
      <c r="L97" s="180" t="str">
        <f t="shared" si="17"/>
        <v/>
      </c>
      <c r="M97" s="180" t="str">
        <f t="shared" si="18"/>
        <v/>
      </c>
      <c r="N97" s="180" t="str">
        <f t="shared" si="19"/>
        <v/>
      </c>
      <c r="O97" s="180" t="str">
        <f t="shared" si="20"/>
        <v/>
      </c>
      <c r="P97" s="180" t="str">
        <f t="shared" si="21"/>
        <v/>
      </c>
      <c r="Q97" s="180" t="str">
        <f t="shared" si="22"/>
        <v/>
      </c>
      <c r="R97" s="180" t="str">
        <f t="shared" si="23"/>
        <v/>
      </c>
    </row>
    <row r="98" spans="2:18" x14ac:dyDescent="0.25">
      <c r="B98" s="178" t="str">
        <f>'SEA Calcs2'!C94</f>
        <v/>
      </c>
      <c r="C98" s="179" t="str">
        <f>'SEA Calcs2'!ES94</f>
        <v/>
      </c>
      <c r="D98" s="179" t="str">
        <f>'SEA Calcs2'!BV94</f>
        <v/>
      </c>
      <c r="E98" s="179" t="str">
        <f>'SEA Calcs2'!ET94</f>
        <v/>
      </c>
      <c r="F98" s="179" t="str">
        <f>'SEA Calcs2'!BW94</f>
        <v/>
      </c>
      <c r="G98" s="179" t="str">
        <f>'SEA Calcs2'!EU94</f>
        <v/>
      </c>
      <c r="H98" s="179" t="str">
        <f>'SEA Calcs2'!BX94</f>
        <v/>
      </c>
      <c r="I98" s="179" t="str">
        <f>'SEA Calcs2'!EV94</f>
        <v/>
      </c>
      <c r="J98" s="179" t="str">
        <f>'SEA Calcs2'!BY94</f>
        <v/>
      </c>
      <c r="K98" s="180" t="str">
        <f t="shared" si="16"/>
        <v/>
      </c>
      <c r="L98" s="180" t="str">
        <f t="shared" si="17"/>
        <v/>
      </c>
      <c r="M98" s="180" t="str">
        <f t="shared" si="18"/>
        <v/>
      </c>
      <c r="N98" s="180" t="str">
        <f t="shared" si="19"/>
        <v/>
      </c>
      <c r="O98" s="180" t="str">
        <f t="shared" si="20"/>
        <v/>
      </c>
      <c r="P98" s="180" t="str">
        <f t="shared" si="21"/>
        <v/>
      </c>
      <c r="Q98" s="180" t="str">
        <f t="shared" si="22"/>
        <v/>
      </c>
      <c r="R98" s="180" t="str">
        <f t="shared" si="23"/>
        <v/>
      </c>
    </row>
    <row r="99" spans="2:18" x14ac:dyDescent="0.25">
      <c r="B99" s="178" t="str">
        <f>'SEA Calcs2'!C95</f>
        <v/>
      </c>
      <c r="C99" s="179" t="str">
        <f>'SEA Calcs2'!ES95</f>
        <v/>
      </c>
      <c r="D99" s="179" t="str">
        <f>'SEA Calcs2'!BV95</f>
        <v/>
      </c>
      <c r="E99" s="179" t="str">
        <f>'SEA Calcs2'!ET95</f>
        <v/>
      </c>
      <c r="F99" s="179" t="str">
        <f>'SEA Calcs2'!BW95</f>
        <v/>
      </c>
      <c r="G99" s="179" t="str">
        <f>'SEA Calcs2'!EU95</f>
        <v/>
      </c>
      <c r="H99" s="179" t="str">
        <f>'SEA Calcs2'!BX95</f>
        <v/>
      </c>
      <c r="I99" s="179" t="str">
        <f>'SEA Calcs2'!EV95</f>
        <v/>
      </c>
      <c r="J99" s="179" t="str">
        <f>'SEA Calcs2'!BY95</f>
        <v/>
      </c>
      <c r="K99" s="180" t="str">
        <f t="shared" si="16"/>
        <v/>
      </c>
      <c r="L99" s="180" t="str">
        <f t="shared" si="17"/>
        <v/>
      </c>
      <c r="M99" s="180" t="str">
        <f t="shared" si="18"/>
        <v/>
      </c>
      <c r="N99" s="180" t="str">
        <f t="shared" si="19"/>
        <v/>
      </c>
      <c r="O99" s="180" t="str">
        <f t="shared" si="20"/>
        <v/>
      </c>
      <c r="P99" s="180" t="str">
        <f t="shared" si="21"/>
        <v/>
      </c>
      <c r="Q99" s="180" t="str">
        <f t="shared" si="22"/>
        <v/>
      </c>
      <c r="R99" s="180" t="str">
        <f t="shared" si="23"/>
        <v/>
      </c>
    </row>
    <row r="100" spans="2:18" x14ac:dyDescent="0.25">
      <c r="B100" s="178" t="str">
        <f>'SEA Calcs2'!C96</f>
        <v/>
      </c>
      <c r="C100" s="179" t="str">
        <f>'SEA Calcs2'!ES96</f>
        <v/>
      </c>
      <c r="D100" s="179" t="str">
        <f>'SEA Calcs2'!BV96</f>
        <v/>
      </c>
      <c r="E100" s="179" t="str">
        <f>'SEA Calcs2'!ET96</f>
        <v/>
      </c>
      <c r="F100" s="179" t="str">
        <f>'SEA Calcs2'!BW96</f>
        <v/>
      </c>
      <c r="G100" s="179" t="str">
        <f>'SEA Calcs2'!EU96</f>
        <v/>
      </c>
      <c r="H100" s="179" t="str">
        <f>'SEA Calcs2'!BX96</f>
        <v/>
      </c>
      <c r="I100" s="179" t="str">
        <f>'SEA Calcs2'!EV96</f>
        <v/>
      </c>
      <c r="J100" s="179" t="str">
        <f>'SEA Calcs2'!BY96</f>
        <v/>
      </c>
      <c r="K100" s="180" t="str">
        <f t="shared" si="16"/>
        <v/>
      </c>
      <c r="L100" s="180" t="str">
        <f t="shared" si="17"/>
        <v/>
      </c>
      <c r="M100" s="180" t="str">
        <f t="shared" si="18"/>
        <v/>
      </c>
      <c r="N100" s="180" t="str">
        <f t="shared" si="19"/>
        <v/>
      </c>
      <c r="O100" s="180" t="str">
        <f t="shared" si="20"/>
        <v/>
      </c>
      <c r="P100" s="180" t="str">
        <f t="shared" si="21"/>
        <v/>
      </c>
      <c r="Q100" s="180" t="str">
        <f t="shared" si="22"/>
        <v/>
      </c>
      <c r="R100" s="180" t="str">
        <f t="shared" si="23"/>
        <v/>
      </c>
    </row>
    <row r="101" spans="2:18" x14ac:dyDescent="0.25">
      <c r="B101" s="178" t="str">
        <f>'SEA Calcs2'!C97</f>
        <v/>
      </c>
      <c r="C101" s="179" t="str">
        <f>'SEA Calcs2'!ES97</f>
        <v/>
      </c>
      <c r="D101" s="179" t="str">
        <f>'SEA Calcs2'!BV97</f>
        <v/>
      </c>
      <c r="E101" s="179" t="str">
        <f>'SEA Calcs2'!ET97</f>
        <v/>
      </c>
      <c r="F101" s="179" t="str">
        <f>'SEA Calcs2'!BW97</f>
        <v/>
      </c>
      <c r="G101" s="179" t="str">
        <f>'SEA Calcs2'!EU97</f>
        <v/>
      </c>
      <c r="H101" s="179" t="str">
        <f>'SEA Calcs2'!BX97</f>
        <v/>
      </c>
      <c r="I101" s="179" t="str">
        <f>'SEA Calcs2'!EV97</f>
        <v/>
      </c>
      <c r="J101" s="179" t="str">
        <f>'SEA Calcs2'!BY97</f>
        <v/>
      </c>
      <c r="K101" s="180" t="str">
        <f t="shared" si="16"/>
        <v/>
      </c>
      <c r="L101" s="180" t="str">
        <f t="shared" si="17"/>
        <v/>
      </c>
      <c r="M101" s="180" t="str">
        <f t="shared" si="18"/>
        <v/>
      </c>
      <c r="N101" s="180" t="str">
        <f t="shared" si="19"/>
        <v/>
      </c>
      <c r="O101" s="180" t="str">
        <f t="shared" si="20"/>
        <v/>
      </c>
      <c r="P101" s="180" t="str">
        <f t="shared" si="21"/>
        <v/>
      </c>
      <c r="Q101" s="180" t="str">
        <f t="shared" si="22"/>
        <v/>
      </c>
      <c r="R101" s="180" t="str">
        <f t="shared" si="23"/>
        <v/>
      </c>
    </row>
    <row r="102" spans="2:18" x14ac:dyDescent="0.25">
      <c r="B102" s="178" t="str">
        <f>'SEA Calcs2'!C98</f>
        <v/>
      </c>
      <c r="C102" s="179" t="str">
        <f>'SEA Calcs2'!ES98</f>
        <v/>
      </c>
      <c r="D102" s="179" t="str">
        <f>'SEA Calcs2'!BV98</f>
        <v/>
      </c>
      <c r="E102" s="179" t="str">
        <f>'SEA Calcs2'!ET98</f>
        <v/>
      </c>
      <c r="F102" s="179" t="str">
        <f>'SEA Calcs2'!BW98</f>
        <v/>
      </c>
      <c r="G102" s="179" t="str">
        <f>'SEA Calcs2'!EU98</f>
        <v/>
      </c>
      <c r="H102" s="179" t="str">
        <f>'SEA Calcs2'!BX98</f>
        <v/>
      </c>
      <c r="I102" s="179" t="str">
        <f>'SEA Calcs2'!EV98</f>
        <v/>
      </c>
      <c r="J102" s="179" t="str">
        <f>'SEA Calcs2'!BY98</f>
        <v/>
      </c>
      <c r="K102" s="180" t="str">
        <f t="shared" si="16"/>
        <v/>
      </c>
      <c r="L102" s="180" t="str">
        <f t="shared" si="17"/>
        <v/>
      </c>
      <c r="M102" s="180" t="str">
        <f t="shared" si="18"/>
        <v/>
      </c>
      <c r="N102" s="180" t="str">
        <f t="shared" si="19"/>
        <v/>
      </c>
      <c r="O102" s="180" t="str">
        <f t="shared" si="20"/>
        <v/>
      </c>
      <c r="P102" s="180" t="str">
        <f t="shared" si="21"/>
        <v/>
      </c>
      <c r="Q102" s="180" t="str">
        <f t="shared" si="22"/>
        <v/>
      </c>
      <c r="R102" s="180" t="str">
        <f t="shared" si="23"/>
        <v/>
      </c>
    </row>
    <row r="103" spans="2:18" x14ac:dyDescent="0.25">
      <c r="B103" s="178" t="str">
        <f>'SEA Calcs2'!C99</f>
        <v/>
      </c>
      <c r="C103" s="179" t="str">
        <f>'SEA Calcs2'!ES99</f>
        <v/>
      </c>
      <c r="D103" s="179" t="str">
        <f>'SEA Calcs2'!BV99</f>
        <v/>
      </c>
      <c r="E103" s="179" t="str">
        <f>'SEA Calcs2'!ET99</f>
        <v/>
      </c>
      <c r="F103" s="179" t="str">
        <f>'SEA Calcs2'!BW99</f>
        <v/>
      </c>
      <c r="G103" s="179" t="str">
        <f>'SEA Calcs2'!EU99</f>
        <v/>
      </c>
      <c r="H103" s="179" t="str">
        <f>'SEA Calcs2'!BX99</f>
        <v/>
      </c>
      <c r="I103" s="179" t="str">
        <f>'SEA Calcs2'!EV99</f>
        <v/>
      </c>
      <c r="J103" s="179" t="str">
        <f>'SEA Calcs2'!BY99</f>
        <v/>
      </c>
      <c r="K103" s="180" t="str">
        <f t="shared" si="16"/>
        <v/>
      </c>
      <c r="L103" s="180" t="str">
        <f t="shared" si="17"/>
        <v/>
      </c>
      <c r="M103" s="180" t="str">
        <f t="shared" si="18"/>
        <v/>
      </c>
      <c r="N103" s="180" t="str">
        <f t="shared" si="19"/>
        <v/>
      </c>
      <c r="O103" s="180" t="str">
        <f t="shared" si="20"/>
        <v/>
      </c>
      <c r="P103" s="180" t="str">
        <f t="shared" si="21"/>
        <v/>
      </c>
      <c r="Q103" s="180" t="str">
        <f t="shared" si="22"/>
        <v/>
      </c>
      <c r="R103" s="180" t="str">
        <f t="shared" si="23"/>
        <v/>
      </c>
    </row>
    <row r="104" spans="2:18" x14ac:dyDescent="0.25">
      <c r="B104" s="178" t="str">
        <f>'SEA Calcs2'!C100</f>
        <v/>
      </c>
      <c r="C104" s="179" t="str">
        <f>'SEA Calcs2'!ES100</f>
        <v/>
      </c>
      <c r="D104" s="179" t="str">
        <f>'SEA Calcs2'!BV100</f>
        <v/>
      </c>
      <c r="E104" s="179" t="str">
        <f>'SEA Calcs2'!ET100</f>
        <v/>
      </c>
      <c r="F104" s="179" t="str">
        <f>'SEA Calcs2'!BW100</f>
        <v/>
      </c>
      <c r="G104" s="179" t="str">
        <f>'SEA Calcs2'!EU100</f>
        <v/>
      </c>
      <c r="H104" s="179" t="str">
        <f>'SEA Calcs2'!BX100</f>
        <v/>
      </c>
      <c r="I104" s="179" t="str">
        <f>'SEA Calcs2'!EV100</f>
        <v/>
      </c>
      <c r="J104" s="179" t="str">
        <f>'SEA Calcs2'!BY100</f>
        <v/>
      </c>
      <c r="K104" s="180" t="str">
        <f t="shared" si="16"/>
        <v/>
      </c>
      <c r="L104" s="180" t="str">
        <f t="shared" si="17"/>
        <v/>
      </c>
      <c r="M104" s="180" t="str">
        <f t="shared" si="18"/>
        <v/>
      </c>
      <c r="N104" s="180" t="str">
        <f t="shared" si="19"/>
        <v/>
      </c>
      <c r="O104" s="180" t="str">
        <f t="shared" si="20"/>
        <v/>
      </c>
      <c r="P104" s="180" t="str">
        <f t="shared" si="21"/>
        <v/>
      </c>
      <c r="Q104" s="180" t="str">
        <f t="shared" si="22"/>
        <v/>
      </c>
      <c r="R104" s="180" t="str">
        <f t="shared" si="23"/>
        <v/>
      </c>
    </row>
    <row r="105" spans="2:18" x14ac:dyDescent="0.25">
      <c r="B105" s="178" t="str">
        <f>'SEA Calcs2'!C101</f>
        <v/>
      </c>
      <c r="C105" s="179" t="str">
        <f>'SEA Calcs2'!ES101</f>
        <v/>
      </c>
      <c r="D105" s="179" t="str">
        <f>'SEA Calcs2'!BV101</f>
        <v/>
      </c>
      <c r="E105" s="179" t="str">
        <f>'SEA Calcs2'!ET101</f>
        <v/>
      </c>
      <c r="F105" s="179" t="str">
        <f>'SEA Calcs2'!BW101</f>
        <v/>
      </c>
      <c r="G105" s="179" t="str">
        <f>'SEA Calcs2'!EU101</f>
        <v/>
      </c>
      <c r="H105" s="179" t="str">
        <f>'SEA Calcs2'!BX101</f>
        <v/>
      </c>
      <c r="I105" s="179" t="str">
        <f>'SEA Calcs2'!EV101</f>
        <v/>
      </c>
      <c r="J105" s="179" t="str">
        <f>'SEA Calcs2'!BY101</f>
        <v/>
      </c>
      <c r="K105" s="180" t="str">
        <f t="shared" si="16"/>
        <v/>
      </c>
      <c r="L105" s="180" t="str">
        <f t="shared" si="17"/>
        <v/>
      </c>
      <c r="M105" s="180" t="str">
        <f t="shared" si="18"/>
        <v/>
      </c>
      <c r="N105" s="180" t="str">
        <f t="shared" si="19"/>
        <v/>
      </c>
      <c r="O105" s="180" t="str">
        <f t="shared" si="20"/>
        <v/>
      </c>
      <c r="P105" s="180" t="str">
        <f t="shared" si="21"/>
        <v/>
      </c>
      <c r="Q105" s="180" t="str">
        <f t="shared" si="22"/>
        <v/>
      </c>
      <c r="R105" s="180" t="str">
        <f t="shared" si="23"/>
        <v/>
      </c>
    </row>
    <row r="106" spans="2:18" x14ac:dyDescent="0.25">
      <c r="B106" s="178" t="str">
        <f>'SEA Calcs2'!C102</f>
        <v/>
      </c>
      <c r="C106" s="179" t="str">
        <f>'SEA Calcs2'!ES102</f>
        <v/>
      </c>
      <c r="D106" s="179" t="str">
        <f>'SEA Calcs2'!BV102</f>
        <v/>
      </c>
      <c r="E106" s="179" t="str">
        <f>'SEA Calcs2'!ET102</f>
        <v/>
      </c>
      <c r="F106" s="179" t="str">
        <f>'SEA Calcs2'!BW102</f>
        <v/>
      </c>
      <c r="G106" s="179" t="str">
        <f>'SEA Calcs2'!EU102</f>
        <v/>
      </c>
      <c r="H106" s="179" t="str">
        <f>'SEA Calcs2'!BX102</f>
        <v/>
      </c>
      <c r="I106" s="179" t="str">
        <f>'SEA Calcs2'!EV102</f>
        <v/>
      </c>
      <c r="J106" s="179" t="str">
        <f>'SEA Calcs2'!BY102</f>
        <v/>
      </c>
      <c r="K106" s="180" t="str">
        <f t="shared" si="16"/>
        <v/>
      </c>
      <c r="L106" s="180" t="str">
        <f t="shared" si="17"/>
        <v/>
      </c>
      <c r="M106" s="180" t="str">
        <f t="shared" si="18"/>
        <v/>
      </c>
      <c r="N106" s="180" t="str">
        <f t="shared" si="19"/>
        <v/>
      </c>
      <c r="O106" s="180" t="str">
        <f t="shared" si="20"/>
        <v/>
      </c>
      <c r="P106" s="180" t="str">
        <f t="shared" si="21"/>
        <v/>
      </c>
      <c r="Q106" s="180" t="str">
        <f t="shared" si="22"/>
        <v/>
      </c>
      <c r="R106" s="180" t="str">
        <f t="shared" si="23"/>
        <v/>
      </c>
    </row>
    <row r="107" spans="2:18" x14ac:dyDescent="0.25">
      <c r="B107" s="178" t="str">
        <f>'SEA Calcs2'!C103</f>
        <v/>
      </c>
      <c r="C107" s="179" t="str">
        <f>'SEA Calcs2'!ES103</f>
        <v/>
      </c>
      <c r="D107" s="179" t="str">
        <f>'SEA Calcs2'!BV103</f>
        <v/>
      </c>
      <c r="E107" s="179" t="str">
        <f>'SEA Calcs2'!ET103</f>
        <v/>
      </c>
      <c r="F107" s="179" t="str">
        <f>'SEA Calcs2'!BW103</f>
        <v/>
      </c>
      <c r="G107" s="179" t="str">
        <f>'SEA Calcs2'!EU103</f>
        <v/>
      </c>
      <c r="H107" s="179" t="str">
        <f>'SEA Calcs2'!BX103</f>
        <v/>
      </c>
      <c r="I107" s="179" t="str">
        <f>'SEA Calcs2'!EV103</f>
        <v/>
      </c>
      <c r="J107" s="179" t="str">
        <f>'SEA Calcs2'!BY103</f>
        <v/>
      </c>
      <c r="K107" s="180" t="str">
        <f t="shared" si="16"/>
        <v/>
      </c>
      <c r="L107" s="180" t="str">
        <f t="shared" si="17"/>
        <v/>
      </c>
      <c r="M107" s="180" t="str">
        <f t="shared" si="18"/>
        <v/>
      </c>
      <c r="N107" s="180" t="str">
        <f t="shared" si="19"/>
        <v/>
      </c>
      <c r="O107" s="180" t="str">
        <f t="shared" si="20"/>
        <v/>
      </c>
      <c r="P107" s="180" t="str">
        <f t="shared" si="21"/>
        <v/>
      </c>
      <c r="Q107" s="180" t="str">
        <f t="shared" si="22"/>
        <v/>
      </c>
      <c r="R107" s="180" t="str">
        <f t="shared" si="23"/>
        <v/>
      </c>
    </row>
    <row r="108" spans="2:18" x14ac:dyDescent="0.25">
      <c r="B108" s="178" t="str">
        <f>'SEA Calcs2'!C104</f>
        <v/>
      </c>
      <c r="C108" s="179" t="str">
        <f>'SEA Calcs2'!ES104</f>
        <v/>
      </c>
      <c r="D108" s="179" t="str">
        <f>'SEA Calcs2'!BV104</f>
        <v/>
      </c>
      <c r="E108" s="179" t="str">
        <f>'SEA Calcs2'!ET104</f>
        <v/>
      </c>
      <c r="F108" s="179" t="str">
        <f>'SEA Calcs2'!BW104</f>
        <v/>
      </c>
      <c r="G108" s="179" t="str">
        <f>'SEA Calcs2'!EU104</f>
        <v/>
      </c>
      <c r="H108" s="179" t="str">
        <f>'SEA Calcs2'!BX104</f>
        <v/>
      </c>
      <c r="I108" s="179" t="str">
        <f>'SEA Calcs2'!EV104</f>
        <v/>
      </c>
      <c r="J108" s="179" t="str">
        <f>'SEA Calcs2'!BY104</f>
        <v/>
      </c>
      <c r="K108" s="180" t="str">
        <f t="shared" si="16"/>
        <v/>
      </c>
      <c r="L108" s="180" t="str">
        <f t="shared" si="17"/>
        <v/>
      </c>
      <c r="M108" s="180" t="str">
        <f t="shared" si="18"/>
        <v/>
      </c>
      <c r="N108" s="180" t="str">
        <f t="shared" si="19"/>
        <v/>
      </c>
      <c r="O108" s="180" t="str">
        <f t="shared" si="20"/>
        <v/>
      </c>
      <c r="P108" s="180" t="str">
        <f t="shared" si="21"/>
        <v/>
      </c>
      <c r="Q108" s="180" t="str">
        <f t="shared" si="22"/>
        <v/>
      </c>
      <c r="R108" s="180" t="str">
        <f t="shared" si="23"/>
        <v/>
      </c>
    </row>
    <row r="109" spans="2:18" x14ac:dyDescent="0.25">
      <c r="B109" s="178" t="str">
        <f>'SEA Calcs2'!C105</f>
        <v/>
      </c>
      <c r="C109" s="179" t="str">
        <f>'SEA Calcs2'!ES105</f>
        <v/>
      </c>
      <c r="D109" s="179" t="str">
        <f>'SEA Calcs2'!BV105</f>
        <v/>
      </c>
      <c r="E109" s="179" t="str">
        <f>'SEA Calcs2'!ET105</f>
        <v/>
      </c>
      <c r="F109" s="179" t="str">
        <f>'SEA Calcs2'!BW105</f>
        <v/>
      </c>
      <c r="G109" s="179" t="str">
        <f>'SEA Calcs2'!EU105</f>
        <v/>
      </c>
      <c r="H109" s="179" t="str">
        <f>'SEA Calcs2'!BX105</f>
        <v/>
      </c>
      <c r="I109" s="179" t="str">
        <f>'SEA Calcs2'!EV105</f>
        <v/>
      </c>
      <c r="J109" s="179" t="str">
        <f>'SEA Calcs2'!BY105</f>
        <v/>
      </c>
      <c r="K109" s="180" t="str">
        <f t="shared" si="16"/>
        <v/>
      </c>
      <c r="L109" s="180" t="str">
        <f t="shared" si="17"/>
        <v/>
      </c>
      <c r="M109" s="180" t="str">
        <f t="shared" si="18"/>
        <v/>
      </c>
      <c r="N109" s="180" t="str">
        <f t="shared" si="19"/>
        <v/>
      </c>
      <c r="O109" s="180" t="str">
        <f t="shared" si="20"/>
        <v/>
      </c>
      <c r="P109" s="180" t="str">
        <f t="shared" si="21"/>
        <v/>
      </c>
      <c r="Q109" s="180" t="str">
        <f t="shared" si="22"/>
        <v/>
      </c>
      <c r="R109" s="180" t="str">
        <f t="shared" si="23"/>
        <v/>
      </c>
    </row>
    <row r="110" spans="2:18" x14ac:dyDescent="0.25">
      <c r="B110" s="178" t="str">
        <f>'SEA Calcs2'!C106</f>
        <v/>
      </c>
      <c r="C110" s="179" t="str">
        <f>'SEA Calcs2'!ES106</f>
        <v/>
      </c>
      <c r="D110" s="179" t="str">
        <f>'SEA Calcs2'!BV106</f>
        <v/>
      </c>
      <c r="E110" s="179" t="str">
        <f>'SEA Calcs2'!ET106</f>
        <v/>
      </c>
      <c r="F110" s="179" t="str">
        <f>'SEA Calcs2'!BW106</f>
        <v/>
      </c>
      <c r="G110" s="179" t="str">
        <f>'SEA Calcs2'!EU106</f>
        <v/>
      </c>
      <c r="H110" s="179" t="str">
        <f>'SEA Calcs2'!BX106</f>
        <v/>
      </c>
      <c r="I110" s="179" t="str">
        <f>'SEA Calcs2'!EV106</f>
        <v/>
      </c>
      <c r="J110" s="179" t="str">
        <f>'SEA Calcs2'!BY106</f>
        <v/>
      </c>
      <c r="K110" s="180" t="str">
        <f t="shared" si="16"/>
        <v/>
      </c>
      <c r="L110" s="180" t="str">
        <f t="shared" si="17"/>
        <v/>
      </c>
      <c r="M110" s="180" t="str">
        <f t="shared" si="18"/>
        <v/>
      </c>
      <c r="N110" s="180" t="str">
        <f t="shared" si="19"/>
        <v/>
      </c>
      <c r="O110" s="180" t="str">
        <f t="shared" si="20"/>
        <v/>
      </c>
      <c r="P110" s="180" t="str">
        <f t="shared" si="21"/>
        <v/>
      </c>
      <c r="Q110" s="180" t="str">
        <f t="shared" si="22"/>
        <v/>
      </c>
      <c r="R110" s="180" t="str">
        <f t="shared" si="23"/>
        <v/>
      </c>
    </row>
    <row r="111" spans="2:18" x14ac:dyDescent="0.25">
      <c r="B111" s="178" t="str">
        <f>'SEA Calcs2'!C107</f>
        <v/>
      </c>
      <c r="C111" s="179" t="str">
        <f>'SEA Calcs2'!ES107</f>
        <v/>
      </c>
      <c r="D111" s="179" t="str">
        <f>'SEA Calcs2'!BV107</f>
        <v/>
      </c>
      <c r="E111" s="179" t="str">
        <f>'SEA Calcs2'!ET107</f>
        <v/>
      </c>
      <c r="F111" s="179" t="str">
        <f>'SEA Calcs2'!BW107</f>
        <v/>
      </c>
      <c r="G111" s="179" t="str">
        <f>'SEA Calcs2'!EU107</f>
        <v/>
      </c>
      <c r="H111" s="179" t="str">
        <f>'SEA Calcs2'!BX107</f>
        <v/>
      </c>
      <c r="I111" s="179" t="str">
        <f>'SEA Calcs2'!EV107</f>
        <v/>
      </c>
      <c r="J111" s="179" t="str">
        <f>'SEA Calcs2'!BY107</f>
        <v/>
      </c>
      <c r="K111" s="180" t="str">
        <f t="shared" si="16"/>
        <v/>
      </c>
      <c r="L111" s="180" t="str">
        <f t="shared" si="17"/>
        <v/>
      </c>
      <c r="M111" s="180" t="str">
        <f t="shared" si="18"/>
        <v/>
      </c>
      <c r="N111" s="180" t="str">
        <f t="shared" si="19"/>
        <v/>
      </c>
      <c r="O111" s="180" t="str">
        <f t="shared" si="20"/>
        <v/>
      </c>
      <c r="P111" s="180" t="str">
        <f t="shared" si="21"/>
        <v/>
      </c>
      <c r="Q111" s="180" t="str">
        <f t="shared" si="22"/>
        <v/>
      </c>
      <c r="R111" s="180" t="str">
        <f t="shared" si="23"/>
        <v/>
      </c>
    </row>
    <row r="112" spans="2:18"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sheetData>
  <mergeCells count="1">
    <mergeCell ref="B9:B11"/>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94B914-1297-4777-A7B3-3DD7DA3D688D}">
  <sheetPr codeName="Sheet12">
    <tabColor theme="8"/>
  </sheetPr>
  <dimension ref="A1:AJ20"/>
  <sheetViews>
    <sheetView showGridLines="0" tabSelected="1" zoomScale="85" zoomScaleNormal="85" workbookViewId="0"/>
  </sheetViews>
  <sheetFormatPr defaultColWidth="0" defaultRowHeight="13.2" zeroHeight="1" x14ac:dyDescent="0.25"/>
  <cols>
    <col min="1" max="1" width="19.109375" style="44" customWidth="1"/>
    <col min="2" max="3" width="9.109375" style="44" customWidth="1"/>
    <col min="4" max="16" width="17.109375" style="44" customWidth="1"/>
    <col min="17" max="17" width="9.109375" style="44" hidden="1" customWidth="1"/>
    <col min="18" max="36" width="0" style="44" hidden="1" customWidth="1"/>
    <col min="37" max="16384" width="9.109375" style="44" hidden="1"/>
  </cols>
  <sheetData>
    <row r="1" spans="1:15" s="43" customFormat="1" ht="36.75" customHeight="1" x14ac:dyDescent="0.4">
      <c r="A1" s="6" t="s">
        <v>166</v>
      </c>
      <c r="B1" s="6"/>
      <c r="C1" s="6"/>
      <c r="D1" s="6"/>
      <c r="E1" s="6"/>
      <c r="F1" s="6"/>
      <c r="G1" s="6"/>
      <c r="H1" s="6"/>
      <c r="I1" s="6"/>
      <c r="J1" s="6"/>
      <c r="K1" s="6"/>
      <c r="L1" s="6"/>
      <c r="M1" s="6"/>
      <c r="N1" s="6"/>
      <c r="O1" s="6"/>
    </row>
    <row r="2" spans="1:15" s="43" customFormat="1" x14ac:dyDescent="0.25"/>
    <row r="3" spans="1:15" s="43" customFormat="1" x14ac:dyDescent="0.25">
      <c r="A3" s="237" t="s">
        <v>165</v>
      </c>
    </row>
    <row r="4" spans="1:15" s="43" customFormat="1" x14ac:dyDescent="0.25">
      <c r="A4" s="237" t="s">
        <v>203</v>
      </c>
    </row>
    <row r="5" spans="1:15" s="43" customFormat="1" x14ac:dyDescent="0.25"/>
    <row r="6" spans="1:15" s="43" customFormat="1" x14ac:dyDescent="0.25"/>
    <row r="7" spans="1:15" s="43" customFormat="1" x14ac:dyDescent="0.25"/>
    <row r="8" spans="1:15" s="43" customFormat="1" x14ac:dyDescent="0.25">
      <c r="A8" s="333" t="s">
        <v>98</v>
      </c>
      <c r="B8" s="333" t="s">
        <v>99</v>
      </c>
      <c r="C8" s="333" t="s">
        <v>101</v>
      </c>
      <c r="D8" s="177" t="s">
        <v>87</v>
      </c>
      <c r="E8" s="177" t="s">
        <v>125</v>
      </c>
      <c r="F8" s="177" t="s">
        <v>88</v>
      </c>
      <c r="G8" s="177" t="s">
        <v>90</v>
      </c>
      <c r="H8" s="177" t="s">
        <v>91</v>
      </c>
      <c r="I8" s="177" t="s">
        <v>95</v>
      </c>
      <c r="J8" s="177" t="s">
        <v>92</v>
      </c>
      <c r="K8" s="177" t="s">
        <v>96</v>
      </c>
      <c r="L8" s="177" t="s">
        <v>93</v>
      </c>
      <c r="M8" s="177" t="s">
        <v>89</v>
      </c>
      <c r="N8" s="177" t="s">
        <v>97</v>
      </c>
      <c r="O8" s="177" t="s">
        <v>94</v>
      </c>
    </row>
    <row r="9" spans="1:15" s="45" customFormat="1" ht="39.6" x14ac:dyDescent="0.25">
      <c r="A9" s="333"/>
      <c r="B9" s="333"/>
      <c r="C9" s="333"/>
      <c r="D9" s="181" t="s">
        <v>10</v>
      </c>
      <c r="E9" s="181" t="s">
        <v>11</v>
      </c>
      <c r="F9" s="181" t="s">
        <v>140</v>
      </c>
      <c r="G9" s="181" t="s">
        <v>123</v>
      </c>
      <c r="H9" s="181" t="s">
        <v>124</v>
      </c>
      <c r="I9" s="181" t="s">
        <v>13</v>
      </c>
      <c r="J9" s="181" t="s">
        <v>52</v>
      </c>
      <c r="K9" s="181" t="s">
        <v>206</v>
      </c>
      <c r="L9" s="181" t="s">
        <v>205</v>
      </c>
      <c r="M9" s="181" t="s">
        <v>16</v>
      </c>
      <c r="N9" s="181" t="s">
        <v>19</v>
      </c>
      <c r="O9" s="181" t="s">
        <v>17</v>
      </c>
    </row>
    <row r="10" spans="1:15" x14ac:dyDescent="0.25">
      <c r="A10" s="182" t="s">
        <v>100</v>
      </c>
      <c r="B10" s="183" t="s">
        <v>103</v>
      </c>
      <c r="C10" s="184" t="s">
        <v>102</v>
      </c>
      <c r="D10" s="287">
        <v>1</v>
      </c>
      <c r="E10" s="287">
        <f>wPWSDrought</f>
        <v>1</v>
      </c>
      <c r="F10" s="287">
        <f>wCarbon</f>
        <v>1</v>
      </c>
      <c r="G10" s="287">
        <f>$K10*w_FR_SNR_Pos_SEA</f>
        <v>0.27999999999999997</v>
      </c>
      <c r="H10" s="287">
        <f>$L10*w_FR_SNR_Neg_SEA</f>
        <v>0.27999999999999997</v>
      </c>
      <c r="I10" s="287">
        <f>$K10*w_HSWB_SNR_Pos_SEA</f>
        <v>1.96</v>
      </c>
      <c r="J10" s="287">
        <f>$L10*w_HSWB_SNR_Neg_SEA</f>
        <v>1.96</v>
      </c>
      <c r="K10" s="287">
        <f>$L10*w_SNRPos_SNRNeg_SEA</f>
        <v>1.8666666666666665</v>
      </c>
      <c r="L10" s="287">
        <f>F10/w_Carbon_SNR_Neg_SEA*140/100</f>
        <v>1.8666666666666665</v>
      </c>
      <c r="M10" s="287">
        <f>wPWSCustomer</f>
        <v>1</v>
      </c>
      <c r="N10" s="287">
        <f>$K10*w_MAB_SNR_Pos_SEA</f>
        <v>0.84</v>
      </c>
      <c r="O10" s="287">
        <f>$L10*w_MAB_SNR_Neg_SEA</f>
        <v>0.84</v>
      </c>
    </row>
    <row r="11" spans="1:15" x14ac:dyDescent="0.25">
      <c r="A11" s="182" t="s">
        <v>127</v>
      </c>
      <c r="B11" s="183" t="s">
        <v>128</v>
      </c>
      <c r="C11" s="184" t="s">
        <v>129</v>
      </c>
      <c r="D11" s="287">
        <v>1</v>
      </c>
      <c r="E11" s="287">
        <f>wPWSDrought</f>
        <v>1</v>
      </c>
      <c r="F11" s="287">
        <f>wCarbon</f>
        <v>1</v>
      </c>
      <c r="G11" s="287">
        <f>$K11*w_FR_SNR_Pos_NCA</f>
        <v>0.7</v>
      </c>
      <c r="H11" s="287">
        <f>$L11*w_FR_SNR_Neg_NCA</f>
        <v>0.7</v>
      </c>
      <c r="I11" s="287">
        <f>$K11*w_HSWB_SNR_Pos_NCA</f>
        <v>0.7</v>
      </c>
      <c r="J11" s="287">
        <f>$L11*w_HSWB_SNR_Neg_NCA</f>
        <v>0.7</v>
      </c>
      <c r="K11" s="287">
        <f>$L11*w_SNRPos_SNRNeg_NCA</f>
        <v>1.8666666666666665</v>
      </c>
      <c r="L11" s="287">
        <f>F11/w_Carbon_SNR_Neg_NCA*140/100</f>
        <v>1.8666666666666665</v>
      </c>
      <c r="M11" s="287">
        <f>wPWSCustomer</f>
        <v>1</v>
      </c>
      <c r="N11" s="287">
        <f>$K11*w_MAB_SNR_Pos_NCA</f>
        <v>1.4</v>
      </c>
      <c r="O11" s="287">
        <f>$L11*w_MAB_SNR_Neg_NCA</f>
        <v>1.4</v>
      </c>
    </row>
    <row r="12" spans="1:15" x14ac:dyDescent="0.25"/>
    <row r="13" spans="1:15" x14ac:dyDescent="0.25"/>
    <row r="14" spans="1:15" x14ac:dyDescent="0.25"/>
    <row r="15" spans="1:15" x14ac:dyDescent="0.25"/>
    <row r="16" spans="1:15" x14ac:dyDescent="0.25"/>
    <row r="17" x14ac:dyDescent="0.25"/>
    <row r="18" x14ac:dyDescent="0.25"/>
    <row r="19" x14ac:dyDescent="0.25"/>
    <row r="20" x14ac:dyDescent="0.25"/>
  </sheetData>
  <mergeCells count="3">
    <mergeCell ref="A8:A9"/>
    <mergeCell ref="B8:B9"/>
    <mergeCell ref="C8:C9"/>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72</vt:i4>
      </vt:variant>
    </vt:vector>
  </HeadingPairs>
  <TitlesOfParts>
    <vt:vector size="84" baseType="lpstr">
      <vt:lpstr>ReadMe</vt:lpstr>
      <vt:lpstr>SEA Input</vt:lpstr>
      <vt:lpstr>NCA Input</vt:lpstr>
      <vt:lpstr>SEA Scores+Subweights</vt:lpstr>
      <vt:lpstr>NCA Scores+Subweights</vt:lpstr>
      <vt:lpstr>SEA Calcs1</vt:lpstr>
      <vt:lpstr>SEA Calcs2</vt:lpstr>
      <vt:lpstr>NCA Calcs1</vt:lpstr>
      <vt:lpstr>NCA Calcs2</vt:lpstr>
      <vt:lpstr>MetricWeights</vt:lpstr>
      <vt:lpstr>MetricsOutput</vt:lpstr>
      <vt:lpstr>WeightsOutput</vt:lpstr>
      <vt:lpstr>MCDAScores_NCA_Dur_Neg</vt:lpstr>
      <vt:lpstr>MCDAScores_NCA_Dur_Pos</vt:lpstr>
      <vt:lpstr>MCDAScores_NCA_Mag_Neg</vt:lpstr>
      <vt:lpstr>MCDAScores_NCA_Mag_Pos</vt:lpstr>
      <vt:lpstr>MCDAScores_NCA_Scale_Neg</vt:lpstr>
      <vt:lpstr>MCDAScores_NCA_Scale_Pos</vt:lpstr>
      <vt:lpstr>MCDAScores_SEA_C_Neg</vt:lpstr>
      <vt:lpstr>MCDAScores_SEA_C_Pos</vt:lpstr>
      <vt:lpstr>MCDAScores_SEA_O_Neg</vt:lpstr>
      <vt:lpstr>MCDAScores_SEA_O_Pos</vt:lpstr>
      <vt:lpstr>NCACalcs2_Metrics_Neg</vt:lpstr>
      <vt:lpstr>NCACalcs2_Metrics_Pos</vt:lpstr>
      <vt:lpstr>NCACalcs2_MetricValues_Neg</vt:lpstr>
      <vt:lpstr>NCACalcs2_MetricValues_Pos</vt:lpstr>
      <vt:lpstr>NCACalcs2_Options</vt:lpstr>
      <vt:lpstr>NCACats</vt:lpstr>
      <vt:lpstr>NCAMetrics</vt:lpstr>
      <vt:lpstr>NCAOptionScores_Trans</vt:lpstr>
      <vt:lpstr>NCAScore_Dur_Neg</vt:lpstr>
      <vt:lpstr>NCAScore_Dur_Pos</vt:lpstr>
      <vt:lpstr>NCAScore_Mag_Neg</vt:lpstr>
      <vt:lpstr>NCAScore_Mag_Pos</vt:lpstr>
      <vt:lpstr>NCAScore_Scale_Neg</vt:lpstr>
      <vt:lpstr>NCAScore_Scale_Pos</vt:lpstr>
      <vt:lpstr>NegEffects_NCA</vt:lpstr>
      <vt:lpstr>NegEffects_NCA_Combined</vt:lpstr>
      <vt:lpstr>NegEffects_SEA</vt:lpstr>
      <vt:lpstr>NegEffects_SEA_Combined</vt:lpstr>
      <vt:lpstr>Options_NCA</vt:lpstr>
      <vt:lpstr>Options_SEA</vt:lpstr>
      <vt:lpstr>PosEffects_NCA</vt:lpstr>
      <vt:lpstr>PosEffects_NCA_Combined</vt:lpstr>
      <vt:lpstr>PosEffects_SEA</vt:lpstr>
      <vt:lpstr>PosEffects_SEA_Combined</vt:lpstr>
      <vt:lpstr>SEACalcs2_Metrics_Neg</vt:lpstr>
      <vt:lpstr>SEACalcs2_Metrics_Pos</vt:lpstr>
      <vt:lpstr>SEACats</vt:lpstr>
      <vt:lpstr>SEAOptionScores_Trans</vt:lpstr>
      <vt:lpstr>SEAScore_C_Neg</vt:lpstr>
      <vt:lpstr>SEAScore_C_Pos</vt:lpstr>
      <vt:lpstr>SEAScore_O_Neg</vt:lpstr>
      <vt:lpstr>SEAScore_O_Pos</vt:lpstr>
      <vt:lpstr>Stages</vt:lpstr>
      <vt:lpstr>w_C_Neg</vt:lpstr>
      <vt:lpstr>w_C_Pos</vt:lpstr>
      <vt:lpstr>w_Carbon_SNR_Neg_NCA</vt:lpstr>
      <vt:lpstr>w_Carbon_SNR_Neg_SEA</vt:lpstr>
      <vt:lpstr>w_FR_SNR_Neg_NCA</vt:lpstr>
      <vt:lpstr>w_FR_SNR_Neg_SEA</vt:lpstr>
      <vt:lpstr>w_FR_SNR_Pos_NCA</vt:lpstr>
      <vt:lpstr>w_FR_SNR_Pos_SEA</vt:lpstr>
      <vt:lpstr>w_HSWB_SNR_Neg_NCA</vt:lpstr>
      <vt:lpstr>w_HSWB_SNR_Neg_SEA</vt:lpstr>
      <vt:lpstr>w_HSWB_SNR_Pos_NCA</vt:lpstr>
      <vt:lpstr>w_HSWB_SNR_Pos_SEA</vt:lpstr>
      <vt:lpstr>w_MAB_SNR_Neg_NCA</vt:lpstr>
      <vt:lpstr>w_MAB_SNR_Neg_SEA</vt:lpstr>
      <vt:lpstr>w_MAB_SNR_Pos_NCA</vt:lpstr>
      <vt:lpstr>w_MAB_SNR_Pos_SEA</vt:lpstr>
      <vt:lpstr>w_NCA_Neg</vt:lpstr>
      <vt:lpstr>w_NCA_Pos</vt:lpstr>
      <vt:lpstr>w_O_Neg</vt:lpstr>
      <vt:lpstr>w_O_Pos</vt:lpstr>
      <vt:lpstr>w_SNRPos_SNRNeg_NCA</vt:lpstr>
      <vt:lpstr>w_SNRPos_SNRNeg_SEA</vt:lpstr>
      <vt:lpstr>wCarbon</vt:lpstr>
      <vt:lpstr>wPWSCustomer</vt:lpstr>
      <vt:lpstr>wPWSDrought</vt:lpstr>
      <vt:lpstr>WRWMetrics_NCA</vt:lpstr>
      <vt:lpstr>WRWMetrics_SEA</vt:lpstr>
      <vt:lpstr>WRWMetricWeights_NCA</vt:lpstr>
      <vt:lpstr>WRWMetricWeights_SEA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Valerie Houlden</dc:creator>
  <cp:lastModifiedBy>Simon Arends</cp:lastModifiedBy>
  <cp:lastPrinted>2021-06-29T13:57:58Z</cp:lastPrinted>
  <dcterms:created xsi:type="dcterms:W3CDTF">2021-06-25T06:27:56Z</dcterms:created>
  <dcterms:modified xsi:type="dcterms:W3CDTF">2022-10-03T12:06:40Z</dcterms:modified>
</cp:coreProperties>
</file>